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365 Projects\"/>
    </mc:Choice>
  </mc:AlternateContent>
  <xr:revisionPtr revIDLastSave="0" documentId="13_ncr:1_{A886A492-5994-47F2-A57F-62DD7D7B9AC8}" xr6:coauthVersionLast="47" xr6:coauthVersionMax="47" xr10:uidLastSave="{00000000-0000-0000-0000-000000000000}"/>
  <bookViews>
    <workbookView xWindow="-120" yWindow="-120" windowWidth="20730" windowHeight="11160" tabRatio="592" activeTab="6" xr2:uid="{DE4BB78B-B23C-4CE8-9A6A-2F33012050E0}"/>
  </bookViews>
  <sheets>
    <sheet name="Source" sheetId="1" r:id="rId1"/>
    <sheet name="Data" sheetId="3" r:id="rId2"/>
    <sheet name="Volumns" sheetId="9" r:id="rId3"/>
    <sheet name="Revenue" sheetId="11" r:id="rId4"/>
    <sheet name="Products" sheetId="12" r:id="rId5"/>
    <sheet name="Performances Report" sheetId="6" r:id="rId6"/>
    <sheet name="Dashboard" sheetId="10" r:id="rId7"/>
  </sheets>
  <definedNames>
    <definedName name="_xlnm._FilterDatabase" localSheetId="1" hidden="1">Data!$A$1:$L$552</definedName>
    <definedName name="_xlnm._FilterDatabase" localSheetId="0" hidden="1">Source!$B$3:$B$820</definedName>
    <definedName name="Slicer_BRAND">#N/A</definedName>
    <definedName name="Slicer_Manufacture">#N/A</definedName>
  </definedNames>
  <calcPr calcId="191029"/>
  <pivotCaches>
    <pivotCache cacheId="1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3" l="1"/>
  <c r="D2" i="3"/>
  <c r="E2" i="3"/>
  <c r="F2" i="3"/>
  <c r="G2" i="3"/>
  <c r="H2" i="3"/>
  <c r="I2" i="3"/>
  <c r="J2" i="3"/>
  <c r="K2" i="3"/>
  <c r="D3" i="3"/>
  <c r="E3" i="3"/>
  <c r="F3" i="3"/>
  <c r="G3" i="3"/>
  <c r="H3" i="3"/>
  <c r="I3" i="3"/>
  <c r="J3" i="3"/>
  <c r="K3" i="3"/>
  <c r="L3" i="3"/>
  <c r="D4" i="3"/>
  <c r="E4" i="3"/>
  <c r="F4" i="3"/>
  <c r="G4" i="3"/>
  <c r="H4" i="3"/>
  <c r="I4" i="3"/>
  <c r="J4" i="3"/>
  <c r="K4" i="3"/>
  <c r="L4" i="3"/>
  <c r="D5" i="3"/>
  <c r="E5" i="3"/>
  <c r="F5" i="3"/>
  <c r="G5" i="3"/>
  <c r="H5" i="3"/>
  <c r="I5" i="3"/>
  <c r="J5" i="3"/>
  <c r="K5" i="3"/>
  <c r="L5" i="3"/>
  <c r="D6" i="3"/>
  <c r="E6" i="3"/>
  <c r="F6" i="3"/>
  <c r="G6" i="3"/>
  <c r="H6" i="3"/>
  <c r="I6" i="3"/>
  <c r="J6" i="3"/>
  <c r="K6" i="3"/>
  <c r="L6" i="3"/>
  <c r="D7" i="3"/>
  <c r="E7" i="3"/>
  <c r="F7" i="3"/>
  <c r="G7" i="3"/>
  <c r="H7" i="3"/>
  <c r="I7" i="3"/>
  <c r="J7" i="3"/>
  <c r="K7" i="3"/>
  <c r="L7" i="3"/>
  <c r="D8" i="3"/>
  <c r="E8" i="3"/>
  <c r="F8" i="3"/>
  <c r="G8" i="3"/>
  <c r="H8" i="3"/>
  <c r="I8" i="3"/>
  <c r="J8" i="3"/>
  <c r="K8" i="3"/>
  <c r="L8" i="3"/>
  <c r="D9" i="3" l="1"/>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L9" i="3" l="1"/>
  <c r="L10" i="3"/>
  <c r="L11" i="3"/>
  <c r="L12" i="3"/>
  <c r="L13" i="3"/>
  <c r="L14" i="3"/>
  <c r="J73" i="6" s="1"/>
  <c r="K73" i="6" s="1"/>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J16" i="6" s="1"/>
  <c r="L48" i="3"/>
  <c r="J69" i="6" s="1"/>
  <c r="K69" i="6" s="1"/>
  <c r="L49" i="3"/>
  <c r="J108" i="6" s="1"/>
  <c r="L50" i="3"/>
  <c r="L51" i="3"/>
  <c r="L52" i="3"/>
  <c r="L53" i="3"/>
  <c r="L54" i="3"/>
  <c r="L55" i="3"/>
  <c r="L56" i="3"/>
  <c r="L57" i="3"/>
  <c r="L58" i="3"/>
  <c r="J111" i="6" s="1"/>
  <c r="K111" i="6" s="1"/>
  <c r="L59" i="3"/>
  <c r="L60" i="3"/>
  <c r="L61" i="3"/>
  <c r="L62" i="3"/>
  <c r="L63" i="3"/>
  <c r="J115" i="6" s="1"/>
  <c r="K115" i="6" s="1"/>
  <c r="L64" i="3"/>
  <c r="J86" i="6" s="1"/>
  <c r="K86" i="6" s="1"/>
  <c r="L65" i="3"/>
  <c r="J48" i="6" s="1"/>
  <c r="K48" i="6" s="1"/>
  <c r="L66" i="3"/>
  <c r="J107" i="6" s="1"/>
  <c r="K107" i="6" s="1"/>
  <c r="L67" i="3"/>
  <c r="J75" i="6" s="1"/>
  <c r="L68" i="3"/>
  <c r="L69" i="3"/>
  <c r="L70" i="3"/>
  <c r="L71" i="3"/>
  <c r="L72" i="3"/>
  <c r="L73" i="3"/>
  <c r="L74" i="3"/>
  <c r="L75" i="3"/>
  <c r="L76" i="3"/>
  <c r="L77" i="3"/>
  <c r="L78" i="3"/>
  <c r="L79" i="3"/>
  <c r="L80" i="3"/>
  <c r="L81" i="3"/>
  <c r="L82" i="3"/>
  <c r="L83" i="3"/>
  <c r="J42" i="6" s="1"/>
  <c r="L84" i="3"/>
  <c r="J105" i="6" s="1"/>
  <c r="L85" i="3"/>
  <c r="L86" i="3"/>
  <c r="J71" i="6" s="1"/>
  <c r="K71" i="6" s="1"/>
  <c r="L87" i="3"/>
  <c r="J22" i="6" s="1"/>
  <c r="L88" i="3"/>
  <c r="L89" i="3"/>
  <c r="L90" i="3"/>
  <c r="L91" i="3"/>
  <c r="L92" i="3"/>
  <c r="L93" i="3"/>
  <c r="L94" i="3"/>
  <c r="L95" i="3"/>
  <c r="L96" i="3"/>
  <c r="L97" i="3"/>
  <c r="L98" i="3"/>
  <c r="L99" i="3"/>
  <c r="J59" i="6" s="1"/>
  <c r="L100" i="3"/>
  <c r="L101" i="3"/>
  <c r="L102" i="3"/>
  <c r="J19" i="6" s="1"/>
  <c r="K19" i="6" s="1"/>
  <c r="L103" i="3"/>
  <c r="L104" i="3"/>
  <c r="L105" i="3"/>
  <c r="L106" i="3"/>
  <c r="L107" i="3"/>
  <c r="L108" i="3"/>
  <c r="L109" i="3"/>
  <c r="J106" i="6" s="1"/>
  <c r="L110" i="3"/>
  <c r="L111" i="3"/>
  <c r="L112" i="3"/>
  <c r="J113" i="6" s="1"/>
  <c r="L113" i="3"/>
  <c r="L114" i="3"/>
  <c r="L115" i="3"/>
  <c r="L116" i="3"/>
  <c r="L117" i="3"/>
  <c r="L118" i="3"/>
  <c r="L119" i="3"/>
  <c r="L120" i="3"/>
  <c r="L121" i="3"/>
  <c r="L122" i="3"/>
  <c r="L123" i="3"/>
  <c r="L124" i="3"/>
  <c r="L125" i="3"/>
  <c r="L126" i="3"/>
  <c r="L127" i="3"/>
  <c r="L128" i="3"/>
  <c r="L129" i="3"/>
  <c r="L130" i="3"/>
  <c r="L131" i="3"/>
  <c r="J29" i="6" s="1"/>
  <c r="L132" i="3"/>
  <c r="L133" i="3"/>
  <c r="L134" i="3"/>
  <c r="L135" i="3"/>
  <c r="J100" i="6" s="1"/>
  <c r="L136" i="3"/>
  <c r="L137" i="3"/>
  <c r="L138" i="3"/>
  <c r="L139" i="3"/>
  <c r="L140" i="3"/>
  <c r="J23" i="6" s="1"/>
  <c r="K23" i="6" s="1"/>
  <c r="L141" i="3"/>
  <c r="L142" i="3"/>
  <c r="L143" i="3"/>
  <c r="L144" i="3"/>
  <c r="L145" i="3"/>
  <c r="L146" i="3"/>
  <c r="L147" i="3"/>
  <c r="L148" i="3"/>
  <c r="L149" i="3"/>
  <c r="L150" i="3"/>
  <c r="L151" i="3"/>
  <c r="L152" i="3"/>
  <c r="L153" i="3"/>
  <c r="L154" i="3"/>
  <c r="L155" i="3"/>
  <c r="L156" i="3"/>
  <c r="L157" i="3"/>
  <c r="L158" i="3"/>
  <c r="L159" i="3"/>
  <c r="L160" i="3"/>
  <c r="L161" i="3"/>
  <c r="L162" i="3"/>
  <c r="L163" i="3"/>
  <c r="L164" i="3"/>
  <c r="J70" i="6" s="1"/>
  <c r="K70" i="6" s="1"/>
  <c r="L165" i="3"/>
  <c r="L166" i="3"/>
  <c r="L167" i="3"/>
  <c r="J93" i="6" s="1"/>
  <c r="L168" i="3"/>
  <c r="L169" i="3"/>
  <c r="L170" i="3"/>
  <c r="L171" i="3"/>
  <c r="L172" i="3"/>
  <c r="L173" i="3"/>
  <c r="L174" i="3"/>
  <c r="L175" i="3"/>
  <c r="J40" i="6" s="1"/>
  <c r="K40" i="6" s="1"/>
  <c r="L176" i="3"/>
  <c r="L177" i="3"/>
  <c r="L178" i="3"/>
  <c r="L179" i="3"/>
  <c r="L180" i="3"/>
  <c r="L181" i="3"/>
  <c r="L182" i="3"/>
  <c r="L183" i="3"/>
  <c r="L184" i="3"/>
  <c r="L185" i="3"/>
  <c r="L186" i="3"/>
  <c r="L187" i="3"/>
  <c r="L188" i="3"/>
  <c r="J90" i="6" s="1"/>
  <c r="L189" i="3"/>
  <c r="L190" i="3"/>
  <c r="L191" i="3"/>
  <c r="L192" i="3"/>
  <c r="L193" i="3"/>
  <c r="L194" i="3"/>
  <c r="L195" i="3"/>
  <c r="L196" i="3"/>
  <c r="L197" i="3"/>
  <c r="L198" i="3"/>
  <c r="L199" i="3"/>
  <c r="J6" i="6" s="1"/>
  <c r="K6" i="6" s="1"/>
  <c r="L200" i="3"/>
  <c r="L201" i="3"/>
  <c r="J109" i="6" s="1"/>
  <c r="L202" i="3"/>
  <c r="L203" i="3"/>
  <c r="L204" i="3"/>
  <c r="L205" i="3"/>
  <c r="L206" i="3"/>
  <c r="L207" i="3"/>
  <c r="L208" i="3"/>
  <c r="L209" i="3"/>
  <c r="L210" i="3"/>
  <c r="L211" i="3"/>
  <c r="L212" i="3"/>
  <c r="L213" i="3"/>
  <c r="L214" i="3"/>
  <c r="L215" i="3"/>
  <c r="L216" i="3"/>
  <c r="L217" i="3"/>
  <c r="L218" i="3"/>
  <c r="L219" i="3"/>
  <c r="L220" i="3"/>
  <c r="J21" i="6" s="1"/>
  <c r="L221" i="3"/>
  <c r="L222" i="3"/>
  <c r="L223" i="3"/>
  <c r="J33" i="6" s="1"/>
  <c r="L224" i="3"/>
  <c r="L225" i="3"/>
  <c r="L226" i="3"/>
  <c r="L227" i="3"/>
  <c r="L228" i="3"/>
  <c r="J53" i="6" s="1"/>
  <c r="K53" i="6" s="1"/>
  <c r="L229" i="3"/>
  <c r="L230" i="3"/>
  <c r="J74" i="6" s="1"/>
  <c r="L231" i="3"/>
  <c r="J49" i="6" s="1"/>
  <c r="K49" i="6" s="1"/>
  <c r="L232" i="3"/>
  <c r="L233" i="3"/>
  <c r="L234" i="3"/>
  <c r="L235" i="3"/>
  <c r="J56" i="6" s="1"/>
  <c r="K56" i="6" s="1"/>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J64" i="6" s="1"/>
  <c r="L288" i="3"/>
  <c r="J47" i="6" s="1"/>
  <c r="L289" i="3"/>
  <c r="L290" i="3"/>
  <c r="L291" i="3"/>
  <c r="J91" i="6" s="1"/>
  <c r="K91" i="6" s="1"/>
  <c r="L292" i="3"/>
  <c r="L293" i="3"/>
  <c r="L294" i="3"/>
  <c r="L295" i="3"/>
  <c r="J82" i="6" s="1"/>
  <c r="L296" i="3"/>
  <c r="J35" i="6" s="1"/>
  <c r="K35" i="6" s="1"/>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J34" i="6" s="1"/>
  <c r="L323" i="3"/>
  <c r="J102" i="6" s="1"/>
  <c r="K102" i="6" s="1"/>
  <c r="L324" i="3"/>
  <c r="L325" i="3"/>
  <c r="L326" i="3"/>
  <c r="L327" i="3"/>
  <c r="L328" i="3"/>
  <c r="L329" i="3"/>
  <c r="L330" i="3"/>
  <c r="L331" i="3"/>
  <c r="L332" i="3"/>
  <c r="L333" i="3"/>
  <c r="L334" i="3"/>
  <c r="L335" i="3"/>
  <c r="L336" i="3"/>
  <c r="L337" i="3"/>
  <c r="L338" i="3"/>
  <c r="L339" i="3"/>
  <c r="L340" i="3"/>
  <c r="J18" i="6" s="1"/>
  <c r="K18" i="6" s="1"/>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J76" i="6" s="1"/>
  <c r="L430" i="3"/>
  <c r="L431" i="3"/>
  <c r="L432" i="3"/>
  <c r="L433" i="3"/>
  <c r="L434" i="3"/>
  <c r="L435" i="3"/>
  <c r="L436" i="3"/>
  <c r="L437" i="3"/>
  <c r="L438" i="3"/>
  <c r="L439" i="3"/>
  <c r="L440" i="3"/>
  <c r="L441" i="3"/>
  <c r="L442" i="3"/>
  <c r="L443" i="3"/>
  <c r="L444" i="3"/>
  <c r="L445" i="3"/>
  <c r="J77" i="6" s="1"/>
  <c r="L446" i="3"/>
  <c r="L447" i="3"/>
  <c r="L448" i="3"/>
  <c r="L449" i="3"/>
  <c r="L450" i="3"/>
  <c r="L451" i="3"/>
  <c r="L452" i="3"/>
  <c r="L453" i="3"/>
  <c r="L454" i="3"/>
  <c r="L455" i="3"/>
  <c r="L456" i="3"/>
  <c r="L457" i="3"/>
  <c r="L458" i="3"/>
  <c r="L459" i="3"/>
  <c r="L460" i="3"/>
  <c r="J110" i="6" s="1"/>
  <c r="L461" i="3"/>
  <c r="L462" i="3"/>
  <c r="L463" i="3"/>
  <c r="L464" i="3"/>
  <c r="L465" i="3"/>
  <c r="L466" i="3"/>
  <c r="L467" i="3"/>
  <c r="L468" i="3"/>
  <c r="L469" i="3"/>
  <c r="L470" i="3"/>
  <c r="L471" i="3"/>
  <c r="L472" i="3"/>
  <c r="L473" i="3"/>
  <c r="L474" i="3"/>
  <c r="L475" i="3"/>
  <c r="L476" i="3"/>
  <c r="L477" i="3"/>
  <c r="L478" i="3"/>
  <c r="L479" i="3"/>
  <c r="J95" i="6" s="1"/>
  <c r="L480" i="3"/>
  <c r="L481" i="3"/>
  <c r="L482" i="3"/>
  <c r="L483" i="3"/>
  <c r="J61" i="6" s="1"/>
  <c r="K61" i="6" s="1"/>
  <c r="L484" i="3"/>
  <c r="L485" i="3"/>
  <c r="L486" i="3"/>
  <c r="L487" i="3"/>
  <c r="L488" i="3"/>
  <c r="L489" i="3"/>
  <c r="L490" i="3"/>
  <c r="L491" i="3"/>
  <c r="L492" i="3"/>
  <c r="L493" i="3"/>
  <c r="L494" i="3"/>
  <c r="L495" i="3"/>
  <c r="L496" i="3"/>
  <c r="L497" i="3"/>
  <c r="L498" i="3"/>
  <c r="L499" i="3"/>
  <c r="L500" i="3"/>
  <c r="J94" i="6" s="1"/>
  <c r="K94" i="6" s="1"/>
  <c r="L501" i="3"/>
  <c r="L502" i="3"/>
  <c r="L503" i="3"/>
  <c r="L504" i="3"/>
  <c r="L505" i="3"/>
  <c r="L506" i="3"/>
  <c r="L507" i="3"/>
  <c r="L508" i="3"/>
  <c r="L509" i="3"/>
  <c r="L510" i="3"/>
  <c r="J81" i="6" s="1"/>
  <c r="L511" i="3"/>
  <c r="J13" i="6" s="1"/>
  <c r="L512" i="3"/>
  <c r="J89" i="6" s="1"/>
  <c r="L513" i="3"/>
  <c r="J15" i="6" s="1"/>
  <c r="K15" i="6" s="1"/>
  <c r="L514" i="3"/>
  <c r="J72" i="6" s="1"/>
  <c r="L515" i="3"/>
  <c r="L516" i="3"/>
  <c r="L517" i="3"/>
  <c r="L518" i="3"/>
  <c r="J54" i="6" s="1"/>
  <c r="L519" i="3"/>
  <c r="J85" i="6" s="1"/>
  <c r="L520" i="3"/>
  <c r="L521" i="3"/>
  <c r="L522" i="3"/>
  <c r="L523" i="3"/>
  <c r="L524" i="3"/>
  <c r="J57" i="6" s="1"/>
  <c r="L525" i="3"/>
  <c r="J103" i="6" s="1"/>
  <c r="L526" i="3"/>
  <c r="J31" i="6" s="1"/>
  <c r="K31" i="6" s="1"/>
  <c r="L527" i="3"/>
  <c r="L528" i="3"/>
  <c r="L529" i="3"/>
  <c r="L530" i="3"/>
  <c r="L531" i="3"/>
  <c r="J112" i="6" s="1"/>
  <c r="L532" i="3"/>
  <c r="J10" i="6" s="1"/>
  <c r="L533" i="3"/>
  <c r="L534" i="3"/>
  <c r="L535" i="3"/>
  <c r="L536" i="3"/>
  <c r="L537" i="3"/>
  <c r="L538" i="3"/>
  <c r="L539" i="3"/>
  <c r="L540" i="3"/>
  <c r="L541" i="3"/>
  <c r="L542" i="3"/>
  <c r="L543" i="3"/>
  <c r="L544" i="3"/>
  <c r="L545" i="3"/>
  <c r="L546" i="3"/>
  <c r="L547" i="3"/>
  <c r="L548" i="3"/>
  <c r="L549" i="3"/>
  <c r="L550" i="3"/>
  <c r="L551" i="3"/>
  <c r="J26" i="6" s="1"/>
  <c r="L552" i="3"/>
  <c r="J104" i="6"/>
  <c r="K9" i="3"/>
  <c r="K10" i="3"/>
  <c r="K11" i="3"/>
  <c r="K12" i="3"/>
  <c r="K13" i="3"/>
  <c r="K14" i="3"/>
  <c r="G73" i="6"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G16" i="6" s="1"/>
  <c r="K48" i="3"/>
  <c r="G69" i="6" s="1"/>
  <c r="K49" i="3"/>
  <c r="G108" i="6" s="1"/>
  <c r="K50" i="3"/>
  <c r="K51" i="3"/>
  <c r="K52" i="3"/>
  <c r="K53" i="3"/>
  <c r="K54" i="3"/>
  <c r="K55" i="3"/>
  <c r="K56" i="3"/>
  <c r="K57" i="3"/>
  <c r="K58" i="3"/>
  <c r="G111" i="6" s="1"/>
  <c r="K59" i="3"/>
  <c r="K60" i="3"/>
  <c r="K61" i="3"/>
  <c r="K62" i="3"/>
  <c r="K63" i="3"/>
  <c r="G115" i="6" s="1"/>
  <c r="K64" i="3"/>
  <c r="G86" i="6" s="1"/>
  <c r="K65" i="3"/>
  <c r="G48" i="6" s="1"/>
  <c r="K66" i="3"/>
  <c r="G107" i="6" s="1"/>
  <c r="K67" i="3"/>
  <c r="K68" i="3"/>
  <c r="K69" i="3"/>
  <c r="K70" i="3"/>
  <c r="K71" i="3"/>
  <c r="K72" i="3"/>
  <c r="K73" i="3"/>
  <c r="G78" i="6" s="1"/>
  <c r="K74" i="3"/>
  <c r="K75" i="3"/>
  <c r="K76" i="3"/>
  <c r="K77" i="3"/>
  <c r="K78" i="3"/>
  <c r="K79" i="3"/>
  <c r="K80" i="3"/>
  <c r="K81" i="3"/>
  <c r="K82" i="3"/>
  <c r="K83" i="3"/>
  <c r="G42" i="6" s="1"/>
  <c r="K84" i="3"/>
  <c r="G105" i="6" s="1"/>
  <c r="K85" i="3"/>
  <c r="K86" i="3"/>
  <c r="G71" i="6" s="1"/>
  <c r="K87" i="3"/>
  <c r="K88" i="3"/>
  <c r="K89" i="3"/>
  <c r="K90" i="3"/>
  <c r="K91" i="3"/>
  <c r="K92" i="3"/>
  <c r="K93" i="3"/>
  <c r="K94" i="3"/>
  <c r="K95" i="3"/>
  <c r="K96" i="3"/>
  <c r="K97" i="3"/>
  <c r="K98" i="3"/>
  <c r="K99" i="3"/>
  <c r="K100" i="3"/>
  <c r="K101" i="3"/>
  <c r="K102" i="3"/>
  <c r="G19" i="6" s="1"/>
  <c r="K103" i="3"/>
  <c r="K104" i="3"/>
  <c r="K105" i="3"/>
  <c r="K106" i="3"/>
  <c r="K107" i="3"/>
  <c r="K108" i="3"/>
  <c r="K109" i="3"/>
  <c r="G106" i="6" s="1"/>
  <c r="K110" i="3"/>
  <c r="K111" i="3"/>
  <c r="K112" i="3"/>
  <c r="G113" i="6" s="1"/>
  <c r="K113" i="3"/>
  <c r="K114" i="3"/>
  <c r="K115" i="3"/>
  <c r="K116" i="3"/>
  <c r="K117" i="3"/>
  <c r="K118" i="3"/>
  <c r="K119" i="3"/>
  <c r="K120" i="3"/>
  <c r="K121" i="3"/>
  <c r="K122" i="3"/>
  <c r="K123" i="3"/>
  <c r="K124" i="3"/>
  <c r="K125" i="3"/>
  <c r="K126" i="3"/>
  <c r="K127" i="3"/>
  <c r="K128" i="3"/>
  <c r="K129" i="3"/>
  <c r="K130" i="3"/>
  <c r="K131" i="3"/>
  <c r="K132" i="3"/>
  <c r="K133" i="3"/>
  <c r="K134" i="3"/>
  <c r="K135" i="3"/>
  <c r="K136" i="3"/>
  <c r="K137" i="3"/>
  <c r="G30" i="6" s="1"/>
  <c r="K138" i="3"/>
  <c r="K139" i="3"/>
  <c r="K140" i="3"/>
  <c r="G23" i="6" s="1"/>
  <c r="K141" i="3"/>
  <c r="K142" i="3"/>
  <c r="K143" i="3"/>
  <c r="K144" i="3"/>
  <c r="K145" i="3"/>
  <c r="K146" i="3"/>
  <c r="K147" i="3"/>
  <c r="K148" i="3"/>
  <c r="K149" i="3"/>
  <c r="K150" i="3"/>
  <c r="K151" i="3"/>
  <c r="K152" i="3"/>
  <c r="K153" i="3"/>
  <c r="K154" i="3"/>
  <c r="K155" i="3"/>
  <c r="K156" i="3"/>
  <c r="K157" i="3"/>
  <c r="K158" i="3"/>
  <c r="K159" i="3"/>
  <c r="K160" i="3"/>
  <c r="K161" i="3"/>
  <c r="K162" i="3"/>
  <c r="K163" i="3"/>
  <c r="K164" i="3"/>
  <c r="G70" i="6" s="1"/>
  <c r="K165" i="3"/>
  <c r="G50" i="6" s="1"/>
  <c r="K166" i="3"/>
  <c r="K167" i="3"/>
  <c r="K168" i="3"/>
  <c r="K169" i="3"/>
  <c r="K170" i="3"/>
  <c r="K171" i="3"/>
  <c r="K172" i="3"/>
  <c r="K173" i="3"/>
  <c r="K174" i="3"/>
  <c r="K175" i="3"/>
  <c r="K176" i="3"/>
  <c r="K177" i="3"/>
  <c r="K178" i="3"/>
  <c r="K179" i="3"/>
  <c r="K180" i="3"/>
  <c r="K181" i="3"/>
  <c r="K182" i="3"/>
  <c r="K183" i="3"/>
  <c r="K184" i="3"/>
  <c r="K185" i="3"/>
  <c r="K186" i="3"/>
  <c r="K187" i="3"/>
  <c r="K188" i="3"/>
  <c r="G90" i="6" s="1"/>
  <c r="K189" i="3"/>
  <c r="K190" i="3"/>
  <c r="K191" i="3"/>
  <c r="K192" i="3"/>
  <c r="K193" i="3"/>
  <c r="K194" i="3"/>
  <c r="K195" i="3"/>
  <c r="K196" i="3"/>
  <c r="K197" i="3"/>
  <c r="K198" i="3"/>
  <c r="K199" i="3"/>
  <c r="K200" i="3"/>
  <c r="K201" i="3"/>
  <c r="G109" i="6" s="1"/>
  <c r="K202" i="3"/>
  <c r="K203" i="3"/>
  <c r="K204" i="3"/>
  <c r="K205" i="3"/>
  <c r="K206" i="3"/>
  <c r="K207" i="3"/>
  <c r="K208" i="3"/>
  <c r="K209" i="3"/>
  <c r="K210" i="3"/>
  <c r="K211" i="3"/>
  <c r="K212" i="3"/>
  <c r="K213" i="3"/>
  <c r="K214" i="3"/>
  <c r="K215" i="3"/>
  <c r="K216" i="3"/>
  <c r="K217" i="3"/>
  <c r="K218" i="3"/>
  <c r="K219" i="3"/>
  <c r="K220" i="3"/>
  <c r="G21" i="6" s="1"/>
  <c r="K221" i="3"/>
  <c r="K222" i="3"/>
  <c r="K223" i="3"/>
  <c r="G33" i="6" s="1"/>
  <c r="K224" i="3"/>
  <c r="G79" i="6" s="1"/>
  <c r="K225" i="3"/>
  <c r="K226" i="3"/>
  <c r="K227" i="3"/>
  <c r="K228" i="3"/>
  <c r="G53" i="6" s="1"/>
  <c r="K229" i="3"/>
  <c r="K230" i="3"/>
  <c r="G74" i="6" s="1"/>
  <c r="K231" i="3"/>
  <c r="K232" i="3"/>
  <c r="K233" i="3"/>
  <c r="K234" i="3"/>
  <c r="K235" i="3"/>
  <c r="G56" i="6" s="1"/>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G14" i="6" s="1"/>
  <c r="K286" i="3"/>
  <c r="K287" i="3"/>
  <c r="G64" i="6" s="1"/>
  <c r="K288" i="3"/>
  <c r="G47" i="6" s="1"/>
  <c r="K289" i="3"/>
  <c r="G96" i="6" s="1"/>
  <c r="K290" i="3"/>
  <c r="K291" i="3"/>
  <c r="G91" i="6" s="1"/>
  <c r="K292" i="3"/>
  <c r="K293" i="3"/>
  <c r="K294" i="3"/>
  <c r="K295" i="3"/>
  <c r="G82" i="6" s="1"/>
  <c r="K296" i="3"/>
  <c r="G35" i="6" s="1"/>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G34" i="6" s="1"/>
  <c r="K323" i="3"/>
  <c r="K324" i="3"/>
  <c r="K325" i="3"/>
  <c r="G67" i="6" s="1"/>
  <c r="K326" i="3"/>
  <c r="K327" i="3"/>
  <c r="K328" i="3"/>
  <c r="K329" i="3"/>
  <c r="K330" i="3"/>
  <c r="K331" i="3"/>
  <c r="K332" i="3"/>
  <c r="K333" i="3"/>
  <c r="K334" i="3"/>
  <c r="K335" i="3"/>
  <c r="K336" i="3"/>
  <c r="K337" i="3"/>
  <c r="K338" i="3"/>
  <c r="K339" i="3"/>
  <c r="K340" i="3"/>
  <c r="G18" i="6" s="1"/>
  <c r="K341" i="3"/>
  <c r="G24" i="6" s="1"/>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G76" i="6" s="1"/>
  <c r="K430" i="3"/>
  <c r="K431" i="3"/>
  <c r="K432" i="3"/>
  <c r="K433" i="3"/>
  <c r="K434" i="3"/>
  <c r="K435" i="3"/>
  <c r="K436" i="3"/>
  <c r="K437" i="3"/>
  <c r="K438" i="3"/>
  <c r="K439" i="3"/>
  <c r="K440" i="3"/>
  <c r="K441" i="3"/>
  <c r="K442" i="3"/>
  <c r="K443" i="3"/>
  <c r="K444" i="3"/>
  <c r="K445" i="3"/>
  <c r="G77" i="6" s="1"/>
  <c r="K446" i="3"/>
  <c r="K447" i="3"/>
  <c r="K448" i="3"/>
  <c r="K449" i="3"/>
  <c r="K450" i="3"/>
  <c r="K451" i="3"/>
  <c r="K452" i="3"/>
  <c r="K453" i="3"/>
  <c r="K454" i="3"/>
  <c r="K455" i="3"/>
  <c r="K456" i="3"/>
  <c r="K457" i="3"/>
  <c r="G36" i="6" s="1"/>
  <c r="K458" i="3"/>
  <c r="K459" i="3"/>
  <c r="K460" i="3"/>
  <c r="G110" i="6" s="1"/>
  <c r="K461" i="3"/>
  <c r="K462" i="3"/>
  <c r="K463" i="3"/>
  <c r="K464" i="3"/>
  <c r="K465" i="3"/>
  <c r="K466" i="3"/>
  <c r="K467" i="3"/>
  <c r="K468" i="3"/>
  <c r="K469" i="3"/>
  <c r="K470" i="3"/>
  <c r="K471" i="3"/>
  <c r="K472" i="3"/>
  <c r="K473" i="3"/>
  <c r="K474" i="3"/>
  <c r="K475" i="3"/>
  <c r="K476" i="3"/>
  <c r="K477" i="3"/>
  <c r="K478" i="3"/>
  <c r="K479" i="3"/>
  <c r="K480" i="3"/>
  <c r="K481" i="3"/>
  <c r="K482" i="3"/>
  <c r="K483" i="3"/>
  <c r="G61" i="6" s="1"/>
  <c r="K484" i="3"/>
  <c r="K485" i="3"/>
  <c r="K486" i="3"/>
  <c r="K487" i="3"/>
  <c r="K488" i="3"/>
  <c r="K489" i="3"/>
  <c r="K490" i="3"/>
  <c r="K491" i="3"/>
  <c r="K492" i="3"/>
  <c r="K493" i="3"/>
  <c r="K494" i="3"/>
  <c r="K495" i="3"/>
  <c r="K496" i="3"/>
  <c r="K497" i="3"/>
  <c r="K498" i="3"/>
  <c r="K499" i="3"/>
  <c r="K500" i="3"/>
  <c r="G94" i="6" s="1"/>
  <c r="K501" i="3"/>
  <c r="K502" i="3"/>
  <c r="K503" i="3"/>
  <c r="K504" i="3"/>
  <c r="K505" i="3"/>
  <c r="K506" i="3"/>
  <c r="K507" i="3"/>
  <c r="K508" i="3"/>
  <c r="K509" i="3"/>
  <c r="K510" i="3"/>
  <c r="G81" i="6" s="1"/>
  <c r="K511" i="3"/>
  <c r="G13" i="6" s="1"/>
  <c r="K512" i="3"/>
  <c r="G89" i="6" s="1"/>
  <c r="K513" i="3"/>
  <c r="G15" i="6" s="1"/>
  <c r="K514" i="3"/>
  <c r="G72" i="6" s="1"/>
  <c r="K515" i="3"/>
  <c r="K516" i="3"/>
  <c r="K517" i="3"/>
  <c r="K518" i="3"/>
  <c r="G54" i="6" s="1"/>
  <c r="K519" i="3"/>
  <c r="K520" i="3"/>
  <c r="K521" i="3"/>
  <c r="K522" i="3"/>
  <c r="K523" i="3"/>
  <c r="K524" i="3"/>
  <c r="G57" i="6" s="1"/>
  <c r="K525" i="3"/>
  <c r="G103" i="6" s="1"/>
  <c r="K526" i="3"/>
  <c r="G31" i="6" s="1"/>
  <c r="K527" i="3"/>
  <c r="K528" i="3"/>
  <c r="K529" i="3"/>
  <c r="K530" i="3"/>
  <c r="K531" i="3"/>
  <c r="G112" i="6" s="1"/>
  <c r="K532" i="3"/>
  <c r="G10" i="6" s="1"/>
  <c r="K533" i="3"/>
  <c r="G84" i="6" s="1"/>
  <c r="K534" i="3"/>
  <c r="K535" i="3"/>
  <c r="K536" i="3"/>
  <c r="K537" i="3"/>
  <c r="K538" i="3"/>
  <c r="K539" i="3"/>
  <c r="K540" i="3"/>
  <c r="K541" i="3"/>
  <c r="K542" i="3"/>
  <c r="K543" i="3"/>
  <c r="K544" i="3"/>
  <c r="K545" i="3"/>
  <c r="K546" i="3"/>
  <c r="K547" i="3"/>
  <c r="K548" i="3"/>
  <c r="K549" i="3"/>
  <c r="K550" i="3"/>
  <c r="K551" i="3"/>
  <c r="K552" i="3"/>
  <c r="G104" i="6"/>
  <c r="J9" i="3"/>
  <c r="J10" i="3"/>
  <c r="J11" i="3"/>
  <c r="J12" i="3"/>
  <c r="J13" i="3"/>
  <c r="J14" i="3"/>
  <c r="D73" i="6" s="1"/>
  <c r="E73" i="6" s="1"/>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D16" i="6" s="1"/>
  <c r="E16" i="6" s="1"/>
  <c r="J48" i="3"/>
  <c r="D69" i="6" s="1"/>
  <c r="J49" i="3"/>
  <c r="D108" i="6" s="1"/>
  <c r="E108" i="6" s="1"/>
  <c r="J50" i="3"/>
  <c r="J51" i="3"/>
  <c r="J52" i="3"/>
  <c r="J53" i="3"/>
  <c r="J54" i="3"/>
  <c r="J55" i="3"/>
  <c r="J56" i="3"/>
  <c r="J57" i="3"/>
  <c r="J58" i="3"/>
  <c r="D111" i="6" s="1"/>
  <c r="E111" i="6" s="1"/>
  <c r="J59" i="3"/>
  <c r="J60" i="3"/>
  <c r="J61" i="3"/>
  <c r="J62" i="3"/>
  <c r="J63" i="3"/>
  <c r="D115" i="6" s="1"/>
  <c r="J64" i="3"/>
  <c r="D86" i="6" s="1"/>
  <c r="E86" i="6" s="1"/>
  <c r="J65" i="3"/>
  <c r="D48" i="6" s="1"/>
  <c r="E48" i="6" s="1"/>
  <c r="J66" i="3"/>
  <c r="D107" i="6" s="1"/>
  <c r="J67" i="3"/>
  <c r="J68" i="3"/>
  <c r="J69" i="3"/>
  <c r="J70" i="3"/>
  <c r="J71" i="3"/>
  <c r="J72" i="3"/>
  <c r="J73" i="3"/>
  <c r="D78" i="6" s="1"/>
  <c r="J74" i="3"/>
  <c r="J75" i="3"/>
  <c r="J76" i="3"/>
  <c r="J77" i="3"/>
  <c r="J78" i="3"/>
  <c r="J79" i="3"/>
  <c r="J80" i="3"/>
  <c r="J81" i="3"/>
  <c r="J82" i="3"/>
  <c r="J83" i="3"/>
  <c r="D42" i="6" s="1"/>
  <c r="J84" i="3"/>
  <c r="J85" i="3"/>
  <c r="J86" i="3"/>
  <c r="D71" i="6" s="1"/>
  <c r="J87" i="3"/>
  <c r="J88" i="3"/>
  <c r="J89" i="3"/>
  <c r="D38" i="6" s="1"/>
  <c r="J90" i="3"/>
  <c r="J91" i="3"/>
  <c r="J92" i="3"/>
  <c r="J93" i="3"/>
  <c r="J94" i="3"/>
  <c r="J95" i="3"/>
  <c r="J96" i="3"/>
  <c r="J97" i="3"/>
  <c r="J98" i="3"/>
  <c r="J99" i="3"/>
  <c r="J100" i="3"/>
  <c r="J101" i="3"/>
  <c r="J102" i="3"/>
  <c r="D19" i="6" s="1"/>
  <c r="E19" i="6" s="1"/>
  <c r="J103" i="3"/>
  <c r="J104" i="3"/>
  <c r="J105" i="3"/>
  <c r="J106" i="3"/>
  <c r="J107" i="3"/>
  <c r="J108" i="3"/>
  <c r="J109" i="3"/>
  <c r="D106" i="6" s="1"/>
  <c r="E106" i="6" s="1"/>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D30" i="6" s="1"/>
  <c r="J138" i="3"/>
  <c r="J139" i="3"/>
  <c r="J140" i="3"/>
  <c r="D23" i="6" s="1"/>
  <c r="E23" i="6" s="1"/>
  <c r="J141" i="3"/>
  <c r="J142" i="3"/>
  <c r="J143" i="3"/>
  <c r="J144" i="3"/>
  <c r="J145" i="3"/>
  <c r="J146" i="3"/>
  <c r="J147" i="3"/>
  <c r="J148" i="3"/>
  <c r="J149" i="3"/>
  <c r="J150" i="3"/>
  <c r="J151" i="3"/>
  <c r="J152" i="3"/>
  <c r="J153" i="3"/>
  <c r="J154" i="3"/>
  <c r="J155" i="3"/>
  <c r="J156" i="3"/>
  <c r="J157" i="3"/>
  <c r="J158" i="3"/>
  <c r="J159" i="3"/>
  <c r="J160" i="3"/>
  <c r="J161" i="3"/>
  <c r="J162" i="3"/>
  <c r="J163" i="3"/>
  <c r="J164" i="3"/>
  <c r="D70" i="6" s="1"/>
  <c r="E70" i="6" s="1"/>
  <c r="J165" i="3"/>
  <c r="D50" i="6" s="1"/>
  <c r="J166" i="3"/>
  <c r="J167" i="3"/>
  <c r="J168" i="3"/>
  <c r="J169" i="3"/>
  <c r="J170" i="3"/>
  <c r="J171" i="3"/>
  <c r="J172" i="3"/>
  <c r="J173" i="3"/>
  <c r="J174" i="3"/>
  <c r="J175" i="3"/>
  <c r="J176" i="3"/>
  <c r="J177" i="3"/>
  <c r="J178" i="3"/>
  <c r="J179" i="3"/>
  <c r="J180" i="3"/>
  <c r="J181" i="3"/>
  <c r="J182" i="3"/>
  <c r="J183" i="3"/>
  <c r="J184" i="3"/>
  <c r="J185" i="3"/>
  <c r="J186" i="3"/>
  <c r="J187" i="3"/>
  <c r="J188" i="3"/>
  <c r="D90" i="6" s="1"/>
  <c r="E90" i="6" s="1"/>
  <c r="J189" i="3"/>
  <c r="J190" i="3"/>
  <c r="J191" i="3"/>
  <c r="J192" i="3"/>
  <c r="J193" i="3"/>
  <c r="J194" i="3"/>
  <c r="J195" i="3"/>
  <c r="J196" i="3"/>
  <c r="J197" i="3"/>
  <c r="J198" i="3"/>
  <c r="J199" i="3"/>
  <c r="J200" i="3"/>
  <c r="J201" i="3"/>
  <c r="D109" i="6" s="1"/>
  <c r="E109" i="6" s="1"/>
  <c r="J202" i="3"/>
  <c r="J203" i="3"/>
  <c r="J204" i="3"/>
  <c r="J205" i="3"/>
  <c r="J206" i="3"/>
  <c r="J207" i="3"/>
  <c r="J208" i="3"/>
  <c r="J209" i="3"/>
  <c r="J210" i="3"/>
  <c r="J211" i="3"/>
  <c r="J212" i="3"/>
  <c r="J213" i="3"/>
  <c r="J214" i="3"/>
  <c r="J215" i="3"/>
  <c r="J216" i="3"/>
  <c r="J217" i="3"/>
  <c r="J218" i="3"/>
  <c r="J219" i="3"/>
  <c r="J220" i="3"/>
  <c r="J221" i="3"/>
  <c r="J222" i="3"/>
  <c r="J223" i="3"/>
  <c r="D33" i="6" s="1"/>
  <c r="J224" i="3"/>
  <c r="J225" i="3"/>
  <c r="J226" i="3"/>
  <c r="J227" i="3"/>
  <c r="J228" i="3"/>
  <c r="J229" i="3"/>
  <c r="J230" i="3"/>
  <c r="D74" i="6" s="1"/>
  <c r="E74" i="6" s="1"/>
  <c r="J231" i="3"/>
  <c r="J232" i="3"/>
  <c r="J233" i="3"/>
  <c r="J234" i="3"/>
  <c r="J235" i="3"/>
  <c r="D56" i="6" s="1"/>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D14" i="6" s="1"/>
  <c r="E14" i="6" s="1"/>
  <c r="J286" i="3"/>
  <c r="J287" i="3"/>
  <c r="D64" i="6" s="1"/>
  <c r="E64" i="6" s="1"/>
  <c r="J288" i="3"/>
  <c r="D47" i="6" s="1"/>
  <c r="E47" i="6" s="1"/>
  <c r="J289" i="3"/>
  <c r="D96" i="6" s="1"/>
  <c r="J290" i="3"/>
  <c r="J291" i="3"/>
  <c r="D91" i="6" s="1"/>
  <c r="E91" i="6" s="1"/>
  <c r="J292" i="3"/>
  <c r="J293" i="3"/>
  <c r="J294" i="3"/>
  <c r="J295" i="3"/>
  <c r="D82" i="6" s="1"/>
  <c r="J296" i="3"/>
  <c r="D35" i="6" s="1"/>
  <c r="J297" i="3"/>
  <c r="J298" i="3"/>
  <c r="D60" i="6" s="1"/>
  <c r="J299" i="3"/>
  <c r="J300" i="3"/>
  <c r="J301" i="3"/>
  <c r="J302" i="3"/>
  <c r="J303" i="3"/>
  <c r="J304" i="3"/>
  <c r="J305" i="3"/>
  <c r="J306" i="3"/>
  <c r="J307" i="3"/>
  <c r="J308" i="3"/>
  <c r="J309" i="3"/>
  <c r="J310" i="3"/>
  <c r="J311" i="3"/>
  <c r="J312" i="3"/>
  <c r="J313" i="3"/>
  <c r="J314" i="3"/>
  <c r="J315" i="3"/>
  <c r="J316" i="3"/>
  <c r="J317" i="3"/>
  <c r="J318" i="3"/>
  <c r="J319" i="3"/>
  <c r="J320" i="3"/>
  <c r="J321" i="3"/>
  <c r="J322" i="3"/>
  <c r="D34" i="6" s="1"/>
  <c r="J323" i="3"/>
  <c r="J324" i="3"/>
  <c r="J325" i="3"/>
  <c r="D67" i="6" s="1"/>
  <c r="J326" i="3"/>
  <c r="J327" i="3"/>
  <c r="J328" i="3"/>
  <c r="J329" i="3"/>
  <c r="J330" i="3"/>
  <c r="J331" i="3"/>
  <c r="J332" i="3"/>
  <c r="J333" i="3"/>
  <c r="J334" i="3"/>
  <c r="J335" i="3"/>
  <c r="J336" i="3"/>
  <c r="J337" i="3"/>
  <c r="J338" i="3"/>
  <c r="J339" i="3"/>
  <c r="J340" i="3"/>
  <c r="D18" i="6" s="1"/>
  <c r="J341" i="3"/>
  <c r="D24" i="6" s="1"/>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D76" i="6" s="1"/>
  <c r="J430" i="3"/>
  <c r="J431" i="3"/>
  <c r="J432" i="3"/>
  <c r="J433" i="3"/>
  <c r="J434" i="3"/>
  <c r="J435" i="3"/>
  <c r="J436" i="3"/>
  <c r="J437" i="3"/>
  <c r="J438" i="3"/>
  <c r="J439" i="3"/>
  <c r="J440" i="3"/>
  <c r="J441" i="3"/>
  <c r="J442" i="3"/>
  <c r="J443" i="3"/>
  <c r="J444" i="3"/>
  <c r="J445" i="3"/>
  <c r="D77" i="6" s="1"/>
  <c r="E77" i="6" s="1"/>
  <c r="J446" i="3"/>
  <c r="J447" i="3"/>
  <c r="J448" i="3"/>
  <c r="J449" i="3"/>
  <c r="J450" i="3"/>
  <c r="J451" i="3"/>
  <c r="J452" i="3"/>
  <c r="J453" i="3"/>
  <c r="J454" i="3"/>
  <c r="J455" i="3"/>
  <c r="J456" i="3"/>
  <c r="J457" i="3"/>
  <c r="D36" i="6" s="1"/>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D61" i="6" s="1"/>
  <c r="J484" i="3"/>
  <c r="J485" i="3"/>
  <c r="J486" i="3"/>
  <c r="J487" i="3"/>
  <c r="J488" i="3"/>
  <c r="J489" i="3"/>
  <c r="J490" i="3"/>
  <c r="J491" i="3"/>
  <c r="J492" i="3"/>
  <c r="J493" i="3"/>
  <c r="J494" i="3"/>
  <c r="J495" i="3"/>
  <c r="J496" i="3"/>
  <c r="J497" i="3"/>
  <c r="J498" i="3"/>
  <c r="J499" i="3"/>
  <c r="J500" i="3"/>
  <c r="D94" i="6" s="1"/>
  <c r="J501" i="3"/>
  <c r="J502" i="3"/>
  <c r="J503" i="3"/>
  <c r="J504" i="3"/>
  <c r="J505" i="3"/>
  <c r="J506" i="3"/>
  <c r="J507" i="3"/>
  <c r="J508" i="3"/>
  <c r="J509" i="3"/>
  <c r="J510" i="3"/>
  <c r="D81" i="6" s="1"/>
  <c r="E81" i="6" s="1"/>
  <c r="J511" i="3"/>
  <c r="D13" i="6" s="1"/>
  <c r="J512" i="3"/>
  <c r="D89" i="6" s="1"/>
  <c r="J513" i="3"/>
  <c r="D15" i="6" s="1"/>
  <c r="E15" i="6" s="1"/>
  <c r="J514" i="3"/>
  <c r="D72" i="6" s="1"/>
  <c r="J515" i="3"/>
  <c r="J516" i="3"/>
  <c r="J517" i="3"/>
  <c r="J518" i="3"/>
  <c r="D54" i="6" s="1"/>
  <c r="J519" i="3"/>
  <c r="J520" i="3"/>
  <c r="J521" i="3"/>
  <c r="J522" i="3"/>
  <c r="J523" i="3"/>
  <c r="J524" i="3"/>
  <c r="D57" i="6" s="1"/>
  <c r="J525" i="3"/>
  <c r="D103" i="6" s="1"/>
  <c r="E103" i="6" s="1"/>
  <c r="J526" i="3"/>
  <c r="D31" i="6" s="1"/>
  <c r="J527" i="3"/>
  <c r="J528" i="3"/>
  <c r="J529" i="3"/>
  <c r="J530" i="3"/>
  <c r="J531" i="3"/>
  <c r="D112" i="6" s="1"/>
  <c r="J532" i="3"/>
  <c r="D10" i="6" s="1"/>
  <c r="E10" i="6" s="1"/>
  <c r="J533" i="3"/>
  <c r="D84" i="6" s="1"/>
  <c r="J534" i="3"/>
  <c r="J535" i="3"/>
  <c r="J536" i="3"/>
  <c r="J537" i="3"/>
  <c r="J538" i="3"/>
  <c r="J539" i="3"/>
  <c r="J540" i="3"/>
  <c r="J541" i="3"/>
  <c r="J542" i="3"/>
  <c r="J543" i="3"/>
  <c r="J544" i="3"/>
  <c r="J545" i="3"/>
  <c r="J546" i="3"/>
  <c r="J547" i="3"/>
  <c r="J548" i="3"/>
  <c r="J549" i="3"/>
  <c r="J550" i="3"/>
  <c r="J551" i="3"/>
  <c r="J552" i="3"/>
  <c r="D104" i="6"/>
  <c r="I9" i="3"/>
  <c r="I10" i="3"/>
  <c r="I11" i="3"/>
  <c r="I12" i="3"/>
  <c r="I13" i="3"/>
  <c r="I14" i="3"/>
  <c r="I73" i="6" s="1"/>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16" i="6" s="1"/>
  <c r="I48" i="3"/>
  <c r="I69" i="6" s="1"/>
  <c r="I49" i="3"/>
  <c r="I108" i="6" s="1"/>
  <c r="I50" i="3"/>
  <c r="I51" i="3"/>
  <c r="I52" i="3"/>
  <c r="I53" i="3"/>
  <c r="I54" i="3"/>
  <c r="I63" i="6" s="1"/>
  <c r="I55" i="3"/>
  <c r="I56" i="3"/>
  <c r="I57" i="3"/>
  <c r="I58" i="3"/>
  <c r="I111" i="6" s="1"/>
  <c r="I59" i="3"/>
  <c r="I60" i="3"/>
  <c r="I61" i="3"/>
  <c r="I62" i="3"/>
  <c r="I63" i="3"/>
  <c r="I115" i="6" s="1"/>
  <c r="I64" i="3"/>
  <c r="I86" i="6" s="1"/>
  <c r="I65" i="3"/>
  <c r="I48" i="6" s="1"/>
  <c r="I66" i="3"/>
  <c r="I107" i="6" s="1"/>
  <c r="I67" i="3"/>
  <c r="I75" i="6" s="1"/>
  <c r="I68" i="3"/>
  <c r="I69" i="3"/>
  <c r="I70" i="3"/>
  <c r="I71" i="3"/>
  <c r="I72" i="3"/>
  <c r="I73" i="3"/>
  <c r="I74" i="3"/>
  <c r="I75" i="3"/>
  <c r="I76" i="3"/>
  <c r="I77" i="3"/>
  <c r="I78" i="3"/>
  <c r="I79" i="3"/>
  <c r="I80" i="3"/>
  <c r="I81" i="3"/>
  <c r="I82" i="3"/>
  <c r="I83" i="3"/>
  <c r="I42" i="6" s="1"/>
  <c r="I84" i="3"/>
  <c r="I85" i="3"/>
  <c r="I86" i="3"/>
  <c r="I71" i="6" s="1"/>
  <c r="I87" i="3"/>
  <c r="I22" i="6" s="1"/>
  <c r="I88" i="3"/>
  <c r="I89" i="3"/>
  <c r="I90" i="3"/>
  <c r="I91" i="3"/>
  <c r="I92" i="3"/>
  <c r="I93" i="3"/>
  <c r="I94" i="3"/>
  <c r="I95" i="3"/>
  <c r="I96" i="3"/>
  <c r="I97" i="3"/>
  <c r="I98" i="3"/>
  <c r="I99" i="3"/>
  <c r="I100" i="3"/>
  <c r="I101" i="3"/>
  <c r="I102" i="3"/>
  <c r="I19" i="6" s="1"/>
  <c r="I103" i="3"/>
  <c r="I104" i="3"/>
  <c r="I105" i="3"/>
  <c r="I106" i="3"/>
  <c r="I107" i="3"/>
  <c r="I108" i="3"/>
  <c r="I109" i="3"/>
  <c r="I106" i="6" s="1"/>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00" i="6" s="1"/>
  <c r="I136" i="3"/>
  <c r="I137" i="3"/>
  <c r="I138" i="3"/>
  <c r="I139" i="3"/>
  <c r="I140" i="3"/>
  <c r="I23" i="6" s="1"/>
  <c r="I141" i="3"/>
  <c r="I142" i="3"/>
  <c r="I143" i="3"/>
  <c r="I144" i="3"/>
  <c r="I145" i="3"/>
  <c r="I146" i="3"/>
  <c r="I147" i="3"/>
  <c r="I148" i="3"/>
  <c r="I149" i="3"/>
  <c r="I150" i="3"/>
  <c r="I151" i="3"/>
  <c r="I152" i="3"/>
  <c r="I153" i="3"/>
  <c r="I154" i="3"/>
  <c r="I155" i="3"/>
  <c r="I156" i="3"/>
  <c r="I157" i="3"/>
  <c r="I158" i="3"/>
  <c r="I159" i="3"/>
  <c r="I160" i="3"/>
  <c r="I161" i="3"/>
  <c r="I162" i="3"/>
  <c r="I163" i="3"/>
  <c r="I164" i="3"/>
  <c r="I70" i="6" s="1"/>
  <c r="I165" i="3"/>
  <c r="I166" i="3"/>
  <c r="I167" i="3"/>
  <c r="I168" i="3"/>
  <c r="I169" i="3"/>
  <c r="I170" i="3"/>
  <c r="I171" i="3"/>
  <c r="I172" i="3"/>
  <c r="I173" i="3"/>
  <c r="I174" i="3"/>
  <c r="I175" i="3"/>
  <c r="I176" i="3"/>
  <c r="I177" i="3"/>
  <c r="I178" i="3"/>
  <c r="I179" i="3"/>
  <c r="I180" i="3"/>
  <c r="I181" i="3"/>
  <c r="I182" i="3"/>
  <c r="I183" i="3"/>
  <c r="I184" i="3"/>
  <c r="I185" i="3"/>
  <c r="I186" i="3"/>
  <c r="I187" i="3"/>
  <c r="I188" i="3"/>
  <c r="I90" i="6" s="1"/>
  <c r="I189" i="3"/>
  <c r="I190" i="3"/>
  <c r="I191" i="3"/>
  <c r="I192" i="3"/>
  <c r="I193" i="3"/>
  <c r="I194" i="3"/>
  <c r="I195" i="3"/>
  <c r="I196" i="3"/>
  <c r="I197" i="3"/>
  <c r="I198" i="3"/>
  <c r="I199" i="3"/>
  <c r="I200" i="3"/>
  <c r="I201" i="3"/>
  <c r="I109" i="6" s="1"/>
  <c r="I202" i="3"/>
  <c r="I203" i="3"/>
  <c r="I204" i="3"/>
  <c r="I205" i="3"/>
  <c r="I206" i="3"/>
  <c r="I207" i="3"/>
  <c r="I208" i="3"/>
  <c r="I209" i="3"/>
  <c r="I210" i="3"/>
  <c r="I211" i="3"/>
  <c r="I212" i="3"/>
  <c r="I213" i="3"/>
  <c r="I214" i="3"/>
  <c r="I215" i="3"/>
  <c r="I216" i="3"/>
  <c r="I217" i="3"/>
  <c r="I218" i="3"/>
  <c r="I219" i="3"/>
  <c r="I220" i="3"/>
  <c r="I221" i="3"/>
  <c r="I222" i="3"/>
  <c r="I223" i="3"/>
  <c r="I33" i="6" s="1"/>
  <c r="I224" i="3"/>
  <c r="I225" i="3"/>
  <c r="I226" i="3"/>
  <c r="I227" i="3"/>
  <c r="I228" i="3"/>
  <c r="I229" i="3"/>
  <c r="I230" i="3"/>
  <c r="I74" i="6" s="1"/>
  <c r="I231" i="3"/>
  <c r="I232" i="3"/>
  <c r="I233" i="3"/>
  <c r="I234" i="3"/>
  <c r="I235" i="3"/>
  <c r="I56" i="6" s="1"/>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8" i="6" s="1"/>
  <c r="I267" i="3"/>
  <c r="I268" i="3"/>
  <c r="I269" i="3"/>
  <c r="I270" i="3"/>
  <c r="I271" i="3"/>
  <c r="I272" i="3"/>
  <c r="I273" i="3"/>
  <c r="I274" i="3"/>
  <c r="I275" i="3"/>
  <c r="I276" i="3"/>
  <c r="I277" i="3"/>
  <c r="I278" i="3"/>
  <c r="I279" i="3"/>
  <c r="I280" i="3"/>
  <c r="I281" i="3"/>
  <c r="I282" i="3"/>
  <c r="I283" i="3"/>
  <c r="I284" i="3"/>
  <c r="I285" i="3"/>
  <c r="I286" i="3"/>
  <c r="I287" i="3"/>
  <c r="I64" i="6" s="1"/>
  <c r="I288" i="3"/>
  <c r="I47" i="6" s="1"/>
  <c r="I289" i="3"/>
  <c r="I290" i="3"/>
  <c r="I291" i="3"/>
  <c r="I91" i="6" s="1"/>
  <c r="I292" i="3"/>
  <c r="I293" i="3"/>
  <c r="I294" i="3"/>
  <c r="I295" i="3"/>
  <c r="I82" i="6" s="1"/>
  <c r="I296" i="3"/>
  <c r="I35" i="6" s="1"/>
  <c r="I297" i="3"/>
  <c r="I298" i="3"/>
  <c r="I60" i="6" s="1"/>
  <c r="I299" i="3"/>
  <c r="I300" i="3"/>
  <c r="I301" i="3"/>
  <c r="I302" i="3"/>
  <c r="I303" i="3"/>
  <c r="I304" i="3"/>
  <c r="I305" i="3"/>
  <c r="I306" i="3"/>
  <c r="I307" i="3"/>
  <c r="I308" i="3"/>
  <c r="I309" i="3"/>
  <c r="I310" i="3"/>
  <c r="I311" i="3"/>
  <c r="I312" i="3"/>
  <c r="I313" i="3"/>
  <c r="I314" i="3"/>
  <c r="I315" i="3"/>
  <c r="I316" i="3"/>
  <c r="I317" i="3"/>
  <c r="I318" i="3"/>
  <c r="I319" i="3"/>
  <c r="I320" i="3"/>
  <c r="I321" i="3"/>
  <c r="I322" i="3"/>
  <c r="I34" i="6" s="1"/>
  <c r="I323" i="3"/>
  <c r="I324" i="3"/>
  <c r="I325" i="3"/>
  <c r="I326" i="3"/>
  <c r="I327" i="3"/>
  <c r="I328" i="3"/>
  <c r="I329" i="3"/>
  <c r="I330" i="3"/>
  <c r="I331" i="3"/>
  <c r="I332" i="3"/>
  <c r="I333" i="3"/>
  <c r="I334" i="3"/>
  <c r="I335" i="3"/>
  <c r="I336" i="3"/>
  <c r="I337" i="3"/>
  <c r="I338" i="3"/>
  <c r="I339" i="3"/>
  <c r="I340" i="3"/>
  <c r="I18" i="6" s="1"/>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76" i="6" s="1"/>
  <c r="I430" i="3"/>
  <c r="I431" i="3"/>
  <c r="I432" i="3"/>
  <c r="I433" i="3"/>
  <c r="I434" i="3"/>
  <c r="I435" i="3"/>
  <c r="I436" i="3"/>
  <c r="I437" i="3"/>
  <c r="I438" i="3"/>
  <c r="I439" i="3"/>
  <c r="I440" i="3"/>
  <c r="I441" i="3"/>
  <c r="I442" i="3"/>
  <c r="I443" i="3"/>
  <c r="I444" i="3"/>
  <c r="I445" i="3"/>
  <c r="I77" i="6" s="1"/>
  <c r="I446" i="3"/>
  <c r="I447" i="3"/>
  <c r="I448" i="3"/>
  <c r="I449" i="3"/>
  <c r="I450" i="3"/>
  <c r="I37" i="6" s="1"/>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61" i="6" s="1"/>
  <c r="I484" i="3"/>
  <c r="I485" i="3"/>
  <c r="I486" i="3"/>
  <c r="I487" i="3"/>
  <c r="I488" i="3"/>
  <c r="I489" i="3"/>
  <c r="I490" i="3"/>
  <c r="I491" i="3"/>
  <c r="I492" i="3"/>
  <c r="I493" i="3"/>
  <c r="I494" i="3"/>
  <c r="I495" i="3"/>
  <c r="I496" i="3"/>
  <c r="I497" i="3"/>
  <c r="I498" i="3"/>
  <c r="I499" i="3"/>
  <c r="I500" i="3"/>
  <c r="I94" i="6" s="1"/>
  <c r="I501" i="3"/>
  <c r="I502" i="3"/>
  <c r="I503" i="3"/>
  <c r="I504" i="3"/>
  <c r="I505" i="3"/>
  <c r="I506" i="3"/>
  <c r="I507" i="3"/>
  <c r="I508" i="3"/>
  <c r="I509" i="3"/>
  <c r="I510" i="3"/>
  <c r="I81" i="6" s="1"/>
  <c r="I511" i="3"/>
  <c r="I13" i="6" s="1"/>
  <c r="I512" i="3"/>
  <c r="I89" i="6" s="1"/>
  <c r="I513" i="3"/>
  <c r="I15" i="6" s="1"/>
  <c r="I514" i="3"/>
  <c r="I72" i="6" s="1"/>
  <c r="I515" i="3"/>
  <c r="I516" i="3"/>
  <c r="I517" i="3"/>
  <c r="I518" i="3"/>
  <c r="I54" i="6" s="1"/>
  <c r="I519" i="3"/>
  <c r="I520" i="3"/>
  <c r="I521" i="3"/>
  <c r="I522" i="3"/>
  <c r="I523" i="3"/>
  <c r="I524" i="3"/>
  <c r="I57" i="6" s="1"/>
  <c r="I525" i="3"/>
  <c r="I103" i="6" s="1"/>
  <c r="I526" i="3"/>
  <c r="I31" i="6" s="1"/>
  <c r="I527" i="3"/>
  <c r="I528" i="3"/>
  <c r="I529" i="3"/>
  <c r="I530" i="3"/>
  <c r="I531" i="3"/>
  <c r="I112" i="6" s="1"/>
  <c r="I532" i="3"/>
  <c r="I10" i="6" s="1"/>
  <c r="I533" i="3"/>
  <c r="I534" i="3"/>
  <c r="I535" i="3"/>
  <c r="I536" i="3"/>
  <c r="I537" i="3"/>
  <c r="I538" i="3"/>
  <c r="I539" i="3"/>
  <c r="I540" i="3"/>
  <c r="I541" i="3"/>
  <c r="I542" i="3"/>
  <c r="I543" i="3"/>
  <c r="I544" i="3"/>
  <c r="I545" i="3"/>
  <c r="I546" i="3"/>
  <c r="I547" i="3"/>
  <c r="I548" i="3"/>
  <c r="I549" i="3"/>
  <c r="I550" i="3"/>
  <c r="I551" i="3"/>
  <c r="I552" i="3"/>
  <c r="I104" i="6"/>
  <c r="H9" i="3"/>
  <c r="H10" i="3"/>
  <c r="H11" i="3"/>
  <c r="H12" i="3"/>
  <c r="H13" i="3"/>
  <c r="H14" i="3"/>
  <c r="F73" i="6" s="1"/>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F16" i="6" s="1"/>
  <c r="H48" i="3"/>
  <c r="F69" i="6" s="1"/>
  <c r="H49" i="3"/>
  <c r="F108" i="6" s="1"/>
  <c r="H50" i="3"/>
  <c r="H51" i="3"/>
  <c r="H52" i="3"/>
  <c r="H53" i="3"/>
  <c r="H54" i="3"/>
  <c r="H55" i="3"/>
  <c r="H56" i="3"/>
  <c r="H57" i="3"/>
  <c r="H58" i="3"/>
  <c r="F111" i="6" s="1"/>
  <c r="H59" i="3"/>
  <c r="F12" i="6" s="1"/>
  <c r="H60" i="3"/>
  <c r="H61" i="3"/>
  <c r="H62" i="3"/>
  <c r="H63" i="3"/>
  <c r="F115" i="6" s="1"/>
  <c r="H64" i="3"/>
  <c r="F86" i="6" s="1"/>
  <c r="H65" i="3"/>
  <c r="F48" i="6" s="1"/>
  <c r="H66" i="3"/>
  <c r="F107" i="6" s="1"/>
  <c r="H67" i="3"/>
  <c r="F75" i="6" s="1"/>
  <c r="H68" i="3"/>
  <c r="H69" i="3"/>
  <c r="H70" i="3"/>
  <c r="H71" i="3"/>
  <c r="H72" i="3"/>
  <c r="H73" i="3"/>
  <c r="F78" i="6" s="1"/>
  <c r="H74" i="3"/>
  <c r="H75" i="3"/>
  <c r="F65" i="6" s="1"/>
  <c r="H76" i="3"/>
  <c r="H77" i="3"/>
  <c r="H78" i="3"/>
  <c r="H79" i="3"/>
  <c r="H80" i="3"/>
  <c r="H81" i="3"/>
  <c r="H82" i="3"/>
  <c r="H83" i="3"/>
  <c r="F42" i="6" s="1"/>
  <c r="H84" i="3"/>
  <c r="H85" i="3"/>
  <c r="H86" i="3"/>
  <c r="F71" i="6" s="1"/>
  <c r="H87" i="3"/>
  <c r="F22" i="6" s="1"/>
  <c r="H88" i="3"/>
  <c r="H89" i="3"/>
  <c r="H90" i="3"/>
  <c r="H91" i="3"/>
  <c r="H92" i="3"/>
  <c r="H93" i="3"/>
  <c r="H94" i="3"/>
  <c r="H95" i="3"/>
  <c r="H96" i="3"/>
  <c r="H97" i="3"/>
  <c r="H98" i="3"/>
  <c r="H99" i="3"/>
  <c r="F59" i="6" s="1"/>
  <c r="H100" i="3"/>
  <c r="H101" i="3"/>
  <c r="H102" i="3"/>
  <c r="F19" i="6" s="1"/>
  <c r="H103" i="3"/>
  <c r="H104" i="3"/>
  <c r="H105" i="3"/>
  <c r="H106" i="3"/>
  <c r="H107" i="3"/>
  <c r="H108" i="3"/>
  <c r="H109" i="3"/>
  <c r="F106" i="6" s="1"/>
  <c r="H110" i="3"/>
  <c r="H111" i="3"/>
  <c r="H112" i="3"/>
  <c r="H113" i="3"/>
  <c r="H114" i="3"/>
  <c r="H115" i="3"/>
  <c r="H116" i="3"/>
  <c r="H117" i="3"/>
  <c r="H118" i="3"/>
  <c r="H119" i="3"/>
  <c r="H120" i="3"/>
  <c r="H121" i="3"/>
  <c r="H122" i="3"/>
  <c r="H123" i="3"/>
  <c r="H124" i="3"/>
  <c r="H125" i="3"/>
  <c r="H126" i="3"/>
  <c r="H127" i="3"/>
  <c r="H128" i="3"/>
  <c r="H129" i="3"/>
  <c r="H130" i="3"/>
  <c r="H131" i="3"/>
  <c r="F29" i="6" s="1"/>
  <c r="H132" i="3"/>
  <c r="H133" i="3"/>
  <c r="H134" i="3"/>
  <c r="H135" i="3"/>
  <c r="F100" i="6" s="1"/>
  <c r="H136" i="3"/>
  <c r="H137" i="3"/>
  <c r="H138" i="3"/>
  <c r="H139" i="3"/>
  <c r="H140" i="3"/>
  <c r="F23" i="6" s="1"/>
  <c r="H141" i="3"/>
  <c r="H142" i="3"/>
  <c r="H143" i="3"/>
  <c r="H144" i="3"/>
  <c r="H145" i="3"/>
  <c r="H146" i="3"/>
  <c r="H147" i="3"/>
  <c r="H148" i="3"/>
  <c r="H149" i="3"/>
  <c r="H150" i="3"/>
  <c r="H151" i="3"/>
  <c r="H152" i="3"/>
  <c r="H153" i="3"/>
  <c r="H154" i="3"/>
  <c r="H155" i="3"/>
  <c r="H156" i="3"/>
  <c r="H157" i="3"/>
  <c r="H158" i="3"/>
  <c r="H159" i="3"/>
  <c r="H160" i="3"/>
  <c r="H161" i="3"/>
  <c r="H162" i="3"/>
  <c r="H163" i="3"/>
  <c r="H164" i="3"/>
  <c r="F70" i="6" s="1"/>
  <c r="H165" i="3"/>
  <c r="H166" i="3"/>
  <c r="H167" i="3"/>
  <c r="F93" i="6" s="1"/>
  <c r="H168" i="3"/>
  <c r="H169" i="3"/>
  <c r="H170" i="3"/>
  <c r="H171" i="3"/>
  <c r="H172" i="3"/>
  <c r="H173" i="3"/>
  <c r="H174" i="3"/>
  <c r="H175" i="3"/>
  <c r="F40" i="6" s="1"/>
  <c r="H176" i="3"/>
  <c r="H177" i="3"/>
  <c r="H178" i="3"/>
  <c r="H179" i="3"/>
  <c r="H180" i="3"/>
  <c r="H181" i="3"/>
  <c r="H182" i="3"/>
  <c r="H183" i="3"/>
  <c r="H184" i="3"/>
  <c r="H185" i="3"/>
  <c r="H186" i="3"/>
  <c r="H187" i="3"/>
  <c r="F7" i="6" s="1"/>
  <c r="H188" i="3"/>
  <c r="F90" i="6" s="1"/>
  <c r="H189" i="3"/>
  <c r="H190" i="3"/>
  <c r="H191" i="3"/>
  <c r="H192" i="3"/>
  <c r="H193" i="3"/>
  <c r="H194" i="3"/>
  <c r="H195" i="3"/>
  <c r="H196" i="3"/>
  <c r="H197" i="3"/>
  <c r="H198" i="3"/>
  <c r="H199" i="3"/>
  <c r="F6" i="6" s="1"/>
  <c r="H200" i="3"/>
  <c r="H201" i="3"/>
  <c r="F109" i="6" s="1"/>
  <c r="H202" i="3"/>
  <c r="H203" i="3"/>
  <c r="H204" i="3"/>
  <c r="H205" i="3"/>
  <c r="H206" i="3"/>
  <c r="H207" i="3"/>
  <c r="H208" i="3"/>
  <c r="H209" i="3"/>
  <c r="H210" i="3"/>
  <c r="H211" i="3"/>
  <c r="H212" i="3"/>
  <c r="H213" i="3"/>
  <c r="H214" i="3"/>
  <c r="H215" i="3"/>
  <c r="H216" i="3"/>
  <c r="H217" i="3"/>
  <c r="H218" i="3"/>
  <c r="H219" i="3"/>
  <c r="H220" i="3"/>
  <c r="H221" i="3"/>
  <c r="H222" i="3"/>
  <c r="H223" i="3"/>
  <c r="F33" i="6" s="1"/>
  <c r="H224" i="3"/>
  <c r="H225" i="3"/>
  <c r="H226" i="3"/>
  <c r="H227" i="3"/>
  <c r="H228" i="3"/>
  <c r="H229" i="3"/>
  <c r="H230" i="3"/>
  <c r="F74" i="6" s="1"/>
  <c r="H231" i="3"/>
  <c r="F49" i="6" s="1"/>
  <c r="H232" i="3"/>
  <c r="H233" i="3"/>
  <c r="H234" i="3"/>
  <c r="H235" i="3"/>
  <c r="F56" i="6" s="1"/>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F64" i="6" s="1"/>
  <c r="H288" i="3"/>
  <c r="F47" i="6" s="1"/>
  <c r="H289" i="3"/>
  <c r="H290" i="3"/>
  <c r="H291" i="3"/>
  <c r="F91" i="6" s="1"/>
  <c r="H292" i="3"/>
  <c r="H293" i="3"/>
  <c r="H294" i="3"/>
  <c r="H295" i="3"/>
  <c r="F82" i="6" s="1"/>
  <c r="H296" i="3"/>
  <c r="F35" i="6" s="1"/>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F34" i="6" s="1"/>
  <c r="H323" i="3"/>
  <c r="F102" i="6" s="1"/>
  <c r="H324" i="3"/>
  <c r="H325" i="3"/>
  <c r="F67" i="6" s="1"/>
  <c r="H326" i="3"/>
  <c r="H327" i="3"/>
  <c r="H328" i="3"/>
  <c r="H329" i="3"/>
  <c r="H330" i="3"/>
  <c r="H331" i="3"/>
  <c r="H332" i="3"/>
  <c r="H333" i="3"/>
  <c r="H334" i="3"/>
  <c r="H335" i="3"/>
  <c r="H336" i="3"/>
  <c r="H337" i="3"/>
  <c r="H338" i="3"/>
  <c r="H339" i="3"/>
  <c r="H340" i="3"/>
  <c r="F18" i="6" s="1"/>
  <c r="H341" i="3"/>
  <c r="F24" i="6" s="1"/>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F76" i="6" s="1"/>
  <c r="H430" i="3"/>
  <c r="H431" i="3"/>
  <c r="H432" i="3"/>
  <c r="H433" i="3"/>
  <c r="H434" i="3"/>
  <c r="H435" i="3"/>
  <c r="H436" i="3"/>
  <c r="H437" i="3"/>
  <c r="H438" i="3"/>
  <c r="H439" i="3"/>
  <c r="H440" i="3"/>
  <c r="H441" i="3"/>
  <c r="H442" i="3"/>
  <c r="H443" i="3"/>
  <c r="H444" i="3"/>
  <c r="H445" i="3"/>
  <c r="F77" i="6" s="1"/>
  <c r="H446" i="3"/>
  <c r="H447" i="3"/>
  <c r="H448" i="3"/>
  <c r="H449" i="3"/>
  <c r="H450" i="3"/>
  <c r="H451" i="3"/>
  <c r="H452" i="3"/>
  <c r="H453" i="3"/>
  <c r="H454" i="3"/>
  <c r="H455" i="3"/>
  <c r="H456" i="3"/>
  <c r="H457" i="3"/>
  <c r="H458" i="3"/>
  <c r="H459" i="3"/>
  <c r="H460" i="3"/>
  <c r="H461" i="3"/>
  <c r="H462" i="3"/>
  <c r="H463" i="3"/>
  <c r="H464" i="3"/>
  <c r="H465" i="3"/>
  <c r="H466" i="3"/>
  <c r="H467" i="3"/>
  <c r="F51" i="6" s="1"/>
  <c r="H468" i="3"/>
  <c r="H469" i="3"/>
  <c r="H470" i="3"/>
  <c r="H471" i="3"/>
  <c r="H472" i="3"/>
  <c r="H473" i="3"/>
  <c r="H474" i="3"/>
  <c r="H475" i="3"/>
  <c r="H476" i="3"/>
  <c r="H477" i="3"/>
  <c r="H478" i="3"/>
  <c r="H479" i="3"/>
  <c r="F95" i="6" s="1"/>
  <c r="H480" i="3"/>
  <c r="H481" i="3"/>
  <c r="H482" i="3"/>
  <c r="H483" i="3"/>
  <c r="F61" i="6" s="1"/>
  <c r="H484" i="3"/>
  <c r="H485" i="3"/>
  <c r="H486" i="3"/>
  <c r="H487" i="3"/>
  <c r="H488" i="3"/>
  <c r="H489" i="3"/>
  <c r="H490" i="3"/>
  <c r="H491" i="3"/>
  <c r="H492" i="3"/>
  <c r="H493" i="3"/>
  <c r="H494" i="3"/>
  <c r="H495" i="3"/>
  <c r="H496" i="3"/>
  <c r="H497" i="3"/>
  <c r="H498" i="3"/>
  <c r="H499" i="3"/>
  <c r="H500" i="3"/>
  <c r="F94" i="6" s="1"/>
  <c r="H501" i="3"/>
  <c r="H502" i="3"/>
  <c r="H503" i="3"/>
  <c r="H504" i="3"/>
  <c r="H505" i="3"/>
  <c r="H506" i="3"/>
  <c r="H507" i="3"/>
  <c r="H508" i="3"/>
  <c r="H509" i="3"/>
  <c r="H510" i="3"/>
  <c r="F81" i="6" s="1"/>
  <c r="H511" i="3"/>
  <c r="F13" i="6" s="1"/>
  <c r="H512" i="3"/>
  <c r="F89" i="6" s="1"/>
  <c r="H513" i="3"/>
  <c r="F15" i="6" s="1"/>
  <c r="H514" i="3"/>
  <c r="F72" i="6" s="1"/>
  <c r="H515" i="3"/>
  <c r="H516" i="3"/>
  <c r="H517" i="3"/>
  <c r="H518" i="3"/>
  <c r="F54" i="6" s="1"/>
  <c r="H519" i="3"/>
  <c r="F85" i="6" s="1"/>
  <c r="H520" i="3"/>
  <c r="H521" i="3"/>
  <c r="H522" i="3"/>
  <c r="H523" i="3"/>
  <c r="H524" i="3"/>
  <c r="F57" i="6" s="1"/>
  <c r="H525" i="3"/>
  <c r="F103" i="6" s="1"/>
  <c r="H526" i="3"/>
  <c r="F31" i="6" s="1"/>
  <c r="H527" i="3"/>
  <c r="H528" i="3"/>
  <c r="H529" i="3"/>
  <c r="H530" i="3"/>
  <c r="H531" i="3"/>
  <c r="F112" i="6" s="1"/>
  <c r="H532" i="3"/>
  <c r="F10" i="6" s="1"/>
  <c r="H533" i="3"/>
  <c r="F84" i="6" s="1"/>
  <c r="H534" i="3"/>
  <c r="H535" i="3"/>
  <c r="H536" i="3"/>
  <c r="H537" i="3"/>
  <c r="H538" i="3"/>
  <c r="H539" i="3"/>
  <c r="H540" i="3"/>
  <c r="H541" i="3"/>
  <c r="H542" i="3"/>
  <c r="H543" i="3"/>
  <c r="H544" i="3"/>
  <c r="H545" i="3"/>
  <c r="H546" i="3"/>
  <c r="H547" i="3"/>
  <c r="H548" i="3"/>
  <c r="H549" i="3"/>
  <c r="H550" i="3"/>
  <c r="H551" i="3"/>
  <c r="F26" i="6" s="1"/>
  <c r="H552" i="3"/>
  <c r="G9" i="3"/>
  <c r="G10" i="3"/>
  <c r="G11" i="3"/>
  <c r="G12" i="3"/>
  <c r="G13" i="3"/>
  <c r="G14" i="3"/>
  <c r="C73" i="6" s="1"/>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C16" i="6" s="1"/>
  <c r="G48" i="3"/>
  <c r="C69" i="6" s="1"/>
  <c r="G49" i="3"/>
  <c r="C108" i="6" s="1"/>
  <c r="G50" i="3"/>
  <c r="G51" i="3"/>
  <c r="G52" i="3"/>
  <c r="G53" i="3"/>
  <c r="G54" i="3"/>
  <c r="G55" i="3"/>
  <c r="G56" i="3"/>
  <c r="G57" i="3"/>
  <c r="G58" i="3"/>
  <c r="C111" i="6" s="1"/>
  <c r="G59" i="3"/>
  <c r="G60" i="3"/>
  <c r="G61" i="3"/>
  <c r="G62" i="3"/>
  <c r="G63" i="3"/>
  <c r="C115" i="6" s="1"/>
  <c r="G64" i="3"/>
  <c r="C86" i="6" s="1"/>
  <c r="G65" i="3"/>
  <c r="C48" i="6" s="1"/>
  <c r="G66" i="3"/>
  <c r="C107" i="6" s="1"/>
  <c r="G67" i="3"/>
  <c r="G68" i="3"/>
  <c r="G69" i="3"/>
  <c r="G70" i="3"/>
  <c r="G71" i="3"/>
  <c r="G72" i="3"/>
  <c r="G73" i="3"/>
  <c r="G74" i="3"/>
  <c r="G75" i="3"/>
  <c r="G76" i="3"/>
  <c r="G77" i="3"/>
  <c r="G78" i="3"/>
  <c r="G79" i="3"/>
  <c r="G80" i="3"/>
  <c r="G81" i="3"/>
  <c r="G82" i="3"/>
  <c r="G83" i="3"/>
  <c r="C42" i="6" s="1"/>
  <c r="G84" i="3"/>
  <c r="C105" i="6" s="1"/>
  <c r="G85" i="3"/>
  <c r="G86" i="3"/>
  <c r="C71" i="6" s="1"/>
  <c r="G87" i="3"/>
  <c r="G88" i="3"/>
  <c r="G89" i="3"/>
  <c r="G90" i="3"/>
  <c r="G91" i="3"/>
  <c r="G92" i="3"/>
  <c r="G93" i="3"/>
  <c r="G94" i="3"/>
  <c r="G95" i="3"/>
  <c r="G96" i="3"/>
  <c r="G97" i="3"/>
  <c r="G98" i="3"/>
  <c r="G99" i="3"/>
  <c r="G100" i="3"/>
  <c r="G101" i="3"/>
  <c r="G102" i="3"/>
  <c r="C19" i="6" s="1"/>
  <c r="G103" i="3"/>
  <c r="G104" i="3"/>
  <c r="G105" i="3"/>
  <c r="G106" i="3"/>
  <c r="G107" i="3"/>
  <c r="G108" i="3"/>
  <c r="G109" i="3"/>
  <c r="C106" i="6" s="1"/>
  <c r="G110" i="3"/>
  <c r="G111" i="3"/>
  <c r="G112" i="3"/>
  <c r="C113" i="6" s="1"/>
  <c r="G113" i="3"/>
  <c r="G114" i="3"/>
  <c r="G115" i="3"/>
  <c r="G116" i="3"/>
  <c r="G117" i="3"/>
  <c r="G118" i="3"/>
  <c r="G119" i="3"/>
  <c r="G120" i="3"/>
  <c r="C11" i="6" s="1"/>
  <c r="G121" i="3"/>
  <c r="G122" i="3"/>
  <c r="G123" i="3"/>
  <c r="G124" i="3"/>
  <c r="G125" i="3"/>
  <c r="G126" i="3"/>
  <c r="G127" i="3"/>
  <c r="G128" i="3"/>
  <c r="G129" i="3"/>
  <c r="G130" i="3"/>
  <c r="G131" i="3"/>
  <c r="G132" i="3"/>
  <c r="G133" i="3"/>
  <c r="G134" i="3"/>
  <c r="G135" i="3"/>
  <c r="G136" i="3"/>
  <c r="G137" i="3"/>
  <c r="G138" i="3"/>
  <c r="G139" i="3"/>
  <c r="G140" i="3"/>
  <c r="C23" i="6" s="1"/>
  <c r="G141" i="3"/>
  <c r="G142" i="3"/>
  <c r="G143" i="3"/>
  <c r="G144" i="3"/>
  <c r="G145" i="3"/>
  <c r="G146" i="3"/>
  <c r="G147" i="3"/>
  <c r="G148" i="3"/>
  <c r="G149" i="3"/>
  <c r="G150" i="3"/>
  <c r="G151" i="3"/>
  <c r="G152" i="3"/>
  <c r="G153" i="3"/>
  <c r="G154" i="3"/>
  <c r="G155" i="3"/>
  <c r="G156" i="3"/>
  <c r="G157" i="3"/>
  <c r="G158" i="3"/>
  <c r="G159" i="3"/>
  <c r="G160" i="3"/>
  <c r="G161" i="3"/>
  <c r="G162" i="3"/>
  <c r="G163" i="3"/>
  <c r="G164" i="3"/>
  <c r="C70" i="6" s="1"/>
  <c r="G165" i="3"/>
  <c r="G166" i="3"/>
  <c r="G167" i="3"/>
  <c r="G168" i="3"/>
  <c r="G169" i="3"/>
  <c r="G170" i="3"/>
  <c r="G171" i="3"/>
  <c r="G172" i="3"/>
  <c r="G173" i="3"/>
  <c r="G174" i="3"/>
  <c r="G175" i="3"/>
  <c r="G176" i="3"/>
  <c r="G177" i="3"/>
  <c r="G178" i="3"/>
  <c r="G179" i="3"/>
  <c r="G180" i="3"/>
  <c r="G181" i="3"/>
  <c r="G182" i="3"/>
  <c r="G183" i="3"/>
  <c r="G184" i="3"/>
  <c r="G185" i="3"/>
  <c r="G186" i="3"/>
  <c r="G187" i="3"/>
  <c r="G188" i="3"/>
  <c r="C90" i="6" s="1"/>
  <c r="G189" i="3"/>
  <c r="G190" i="3"/>
  <c r="G191" i="3"/>
  <c r="G192" i="3"/>
  <c r="G193" i="3"/>
  <c r="G194" i="3"/>
  <c r="G195" i="3"/>
  <c r="G196" i="3"/>
  <c r="G197" i="3"/>
  <c r="G198" i="3"/>
  <c r="G199" i="3"/>
  <c r="G200" i="3"/>
  <c r="G201" i="3"/>
  <c r="C109" i="6" s="1"/>
  <c r="G202" i="3"/>
  <c r="G203" i="3"/>
  <c r="G204" i="3"/>
  <c r="G205" i="3"/>
  <c r="G206" i="3"/>
  <c r="G207" i="3"/>
  <c r="G208" i="3"/>
  <c r="G209" i="3"/>
  <c r="G210" i="3"/>
  <c r="G211" i="3"/>
  <c r="G212" i="3"/>
  <c r="G213" i="3"/>
  <c r="G214" i="3"/>
  <c r="G215" i="3"/>
  <c r="G216" i="3"/>
  <c r="G217" i="3"/>
  <c r="G218" i="3"/>
  <c r="G219" i="3"/>
  <c r="G220" i="3"/>
  <c r="C21" i="6" s="1"/>
  <c r="G221" i="3"/>
  <c r="G222" i="3"/>
  <c r="G223" i="3"/>
  <c r="C33" i="6" s="1"/>
  <c r="G224" i="3"/>
  <c r="C79" i="6" s="1"/>
  <c r="G225" i="3"/>
  <c r="G226" i="3"/>
  <c r="G227" i="3"/>
  <c r="G228" i="3"/>
  <c r="C53" i="6" s="1"/>
  <c r="G229" i="3"/>
  <c r="G230" i="3"/>
  <c r="C74" i="6" s="1"/>
  <c r="G231" i="3"/>
  <c r="G232" i="3"/>
  <c r="G233" i="3"/>
  <c r="G234" i="3"/>
  <c r="G235" i="3"/>
  <c r="C56" i="6" s="1"/>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C64" i="6" s="1"/>
  <c r="G288" i="3"/>
  <c r="C47" i="6" s="1"/>
  <c r="G289" i="3"/>
  <c r="G290" i="3"/>
  <c r="G291" i="3"/>
  <c r="C91" i="6" s="1"/>
  <c r="G292" i="3"/>
  <c r="G293" i="3"/>
  <c r="G294" i="3"/>
  <c r="G295" i="3"/>
  <c r="C82" i="6" s="1"/>
  <c r="G296" i="3"/>
  <c r="C35" i="6" s="1"/>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C34" i="6" s="1"/>
  <c r="G323" i="3"/>
  <c r="G324" i="3"/>
  <c r="G325" i="3"/>
  <c r="G326" i="3"/>
  <c r="G327" i="3"/>
  <c r="G328" i="3"/>
  <c r="G329" i="3"/>
  <c r="G330" i="3"/>
  <c r="G331" i="3"/>
  <c r="G332" i="3"/>
  <c r="G333" i="3"/>
  <c r="G334" i="3"/>
  <c r="G335" i="3"/>
  <c r="G336" i="3"/>
  <c r="G337" i="3"/>
  <c r="G338" i="3"/>
  <c r="G339" i="3"/>
  <c r="G340" i="3"/>
  <c r="C18" i="6" s="1"/>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C76" i="6" s="1"/>
  <c r="G430" i="3"/>
  <c r="G431" i="3"/>
  <c r="G432" i="3"/>
  <c r="G433" i="3"/>
  <c r="G434" i="3"/>
  <c r="G435" i="3"/>
  <c r="G436" i="3"/>
  <c r="G437" i="3"/>
  <c r="G438" i="3"/>
  <c r="G439" i="3"/>
  <c r="G440" i="3"/>
  <c r="C45" i="6" s="1"/>
  <c r="G441" i="3"/>
  <c r="G442" i="3"/>
  <c r="G443" i="3"/>
  <c r="G444" i="3"/>
  <c r="G445" i="3"/>
  <c r="C77" i="6" s="1"/>
  <c r="G446" i="3"/>
  <c r="G447" i="3"/>
  <c r="G448" i="3"/>
  <c r="G449" i="3"/>
  <c r="G450" i="3"/>
  <c r="G451" i="3"/>
  <c r="G452" i="3"/>
  <c r="G453" i="3"/>
  <c r="G454" i="3"/>
  <c r="G455" i="3"/>
  <c r="G456" i="3"/>
  <c r="G457" i="3"/>
  <c r="G458" i="3"/>
  <c r="G459" i="3"/>
  <c r="G460" i="3"/>
  <c r="C110" i="6" s="1"/>
  <c r="G461" i="3"/>
  <c r="G462" i="3"/>
  <c r="G463" i="3"/>
  <c r="G464" i="3"/>
  <c r="G465" i="3"/>
  <c r="G466" i="3"/>
  <c r="G467" i="3"/>
  <c r="G468" i="3"/>
  <c r="G469" i="3"/>
  <c r="G470" i="3"/>
  <c r="G471" i="3"/>
  <c r="G472" i="3"/>
  <c r="G473" i="3"/>
  <c r="G474" i="3"/>
  <c r="G475" i="3"/>
  <c r="G476" i="3"/>
  <c r="G477" i="3"/>
  <c r="G478" i="3"/>
  <c r="G479" i="3"/>
  <c r="G480" i="3"/>
  <c r="G481" i="3"/>
  <c r="G482" i="3"/>
  <c r="G483" i="3"/>
  <c r="C61" i="6" s="1"/>
  <c r="G484" i="3"/>
  <c r="C98" i="6" s="1"/>
  <c r="G485" i="3"/>
  <c r="G486" i="3"/>
  <c r="G487" i="3"/>
  <c r="G488" i="3"/>
  <c r="G489" i="3"/>
  <c r="G490" i="3"/>
  <c r="G491" i="3"/>
  <c r="G492" i="3"/>
  <c r="G493" i="3"/>
  <c r="G494" i="3"/>
  <c r="G495" i="3"/>
  <c r="G496" i="3"/>
  <c r="G497" i="3"/>
  <c r="G498" i="3"/>
  <c r="G499" i="3"/>
  <c r="G500" i="3"/>
  <c r="C94" i="6" s="1"/>
  <c r="G501" i="3"/>
  <c r="G502" i="3"/>
  <c r="G503" i="3"/>
  <c r="G504" i="3"/>
  <c r="G505" i="3"/>
  <c r="G506" i="3"/>
  <c r="G507" i="3"/>
  <c r="G508" i="3"/>
  <c r="G509" i="3"/>
  <c r="G510" i="3"/>
  <c r="C81" i="6" s="1"/>
  <c r="G511" i="3"/>
  <c r="C13" i="6" s="1"/>
  <c r="G512" i="3"/>
  <c r="C89" i="6" s="1"/>
  <c r="G513" i="3"/>
  <c r="C15" i="6" s="1"/>
  <c r="G514" i="3"/>
  <c r="C72" i="6" s="1"/>
  <c r="G515" i="3"/>
  <c r="G516" i="3"/>
  <c r="G517" i="3"/>
  <c r="G518" i="3"/>
  <c r="C54" i="6" s="1"/>
  <c r="G519" i="3"/>
  <c r="G520" i="3"/>
  <c r="G521" i="3"/>
  <c r="G522" i="3"/>
  <c r="G523" i="3"/>
  <c r="G524" i="3"/>
  <c r="C57" i="6" s="1"/>
  <c r="G525" i="3"/>
  <c r="C103" i="6" s="1"/>
  <c r="G526" i="3"/>
  <c r="C31" i="6" s="1"/>
  <c r="G527" i="3"/>
  <c r="G528" i="3"/>
  <c r="G529" i="3"/>
  <c r="G530" i="3"/>
  <c r="G531" i="3"/>
  <c r="C112" i="6" s="1"/>
  <c r="G532" i="3"/>
  <c r="C10" i="6" s="1"/>
  <c r="G533" i="3"/>
  <c r="G534" i="3"/>
  <c r="G535" i="3"/>
  <c r="G536" i="3"/>
  <c r="G537" i="3"/>
  <c r="G538" i="3"/>
  <c r="G539" i="3"/>
  <c r="G540" i="3"/>
  <c r="G541" i="3"/>
  <c r="G542" i="3"/>
  <c r="G543" i="3"/>
  <c r="G544" i="3"/>
  <c r="G545" i="3"/>
  <c r="G546" i="3"/>
  <c r="G547" i="3"/>
  <c r="G548" i="3"/>
  <c r="G549" i="3"/>
  <c r="G550" i="3"/>
  <c r="G551" i="3"/>
  <c r="G552" i="3"/>
  <c r="F532" i="3"/>
  <c r="F530" i="3"/>
  <c r="F529" i="3"/>
  <c r="F528" i="3"/>
  <c r="F527" i="3"/>
  <c r="F526" i="3"/>
  <c r="F449" i="3"/>
  <c r="F448" i="3"/>
  <c r="F439" i="3"/>
  <c r="F438" i="3"/>
  <c r="F437" i="3"/>
  <c r="F436" i="3"/>
  <c r="F435" i="3"/>
  <c r="F434" i="3"/>
  <c r="F433" i="3"/>
  <c r="F432" i="3"/>
  <c r="F431" i="3"/>
  <c r="F430" i="3"/>
  <c r="F286" i="3"/>
  <c r="F285" i="3"/>
  <c r="F282" i="3"/>
  <c r="F281" i="3"/>
  <c r="F280" i="3"/>
  <c r="F279" i="3"/>
  <c r="F278" i="3"/>
  <c r="F277" i="3"/>
  <c r="F276" i="3"/>
  <c r="F275" i="3"/>
  <c r="F274" i="3"/>
  <c r="F273" i="3"/>
  <c r="F272" i="3"/>
  <c r="F271" i="3"/>
  <c r="F270" i="3"/>
  <c r="F222" i="3"/>
  <c r="F221" i="3"/>
  <c r="F220" i="3"/>
  <c r="F199" i="3"/>
  <c r="F187" i="3"/>
  <c r="F174" i="3"/>
  <c r="F173" i="3"/>
  <c r="F130" i="3"/>
  <c r="F129" i="3"/>
  <c r="F128" i="3"/>
  <c r="F127" i="3"/>
  <c r="F126" i="3"/>
  <c r="F125" i="3"/>
  <c r="F124" i="3"/>
  <c r="F123" i="3"/>
  <c r="F122" i="3"/>
  <c r="F121" i="3"/>
  <c r="F120" i="3"/>
  <c r="F88" i="3"/>
  <c r="F87" i="3"/>
  <c r="F62" i="3"/>
  <c r="F61" i="3"/>
  <c r="F60" i="3"/>
  <c r="F59" i="3"/>
  <c r="F53" i="3"/>
  <c r="F52" i="3"/>
  <c r="F51" i="3"/>
  <c r="F50" i="3"/>
  <c r="F48" i="3"/>
  <c r="F44" i="3"/>
  <c r="F43" i="3"/>
  <c r="F42" i="3"/>
  <c r="F41" i="3"/>
  <c r="F40" i="3"/>
  <c r="F39" i="3"/>
  <c r="F38" i="3"/>
  <c r="F37" i="3"/>
  <c r="F36" i="3"/>
  <c r="F35" i="3"/>
  <c r="F34" i="3"/>
  <c r="F33" i="3"/>
  <c r="F32" i="3"/>
  <c r="F31" i="3"/>
  <c r="F30" i="3"/>
  <c r="F29" i="3"/>
  <c r="F28" i="3"/>
  <c r="F27" i="3"/>
  <c r="F26" i="3"/>
  <c r="F25" i="3"/>
  <c r="F24" i="3"/>
  <c r="F23" i="3"/>
  <c r="E23" i="3"/>
  <c r="E24" i="3"/>
  <c r="E25" i="3"/>
  <c r="E26" i="3"/>
  <c r="E27" i="3"/>
  <c r="E28" i="3"/>
  <c r="E29" i="3"/>
  <c r="E30" i="3"/>
  <c r="E31" i="3"/>
  <c r="E32" i="3"/>
  <c r="E33" i="3"/>
  <c r="E34" i="3"/>
  <c r="E35" i="3"/>
  <c r="E36" i="3"/>
  <c r="E37" i="3"/>
  <c r="E38" i="3"/>
  <c r="E39" i="3"/>
  <c r="E40" i="3"/>
  <c r="E41" i="3"/>
  <c r="E42" i="3"/>
  <c r="E43" i="3"/>
  <c r="E44" i="3"/>
  <c r="E48" i="3"/>
  <c r="E50" i="3"/>
  <c r="E51" i="3"/>
  <c r="E52" i="3"/>
  <c r="E53" i="3"/>
  <c r="E59" i="3"/>
  <c r="E60" i="3"/>
  <c r="E61" i="3"/>
  <c r="E62" i="3"/>
  <c r="E87" i="3"/>
  <c r="E88" i="3"/>
  <c r="E120" i="3"/>
  <c r="E121" i="3"/>
  <c r="E122" i="3"/>
  <c r="E123" i="3"/>
  <c r="E124" i="3"/>
  <c r="E125" i="3"/>
  <c r="E126" i="3"/>
  <c r="E127" i="3"/>
  <c r="E128" i="3"/>
  <c r="E129" i="3"/>
  <c r="E130" i="3"/>
  <c r="E173" i="3"/>
  <c r="E174" i="3"/>
  <c r="E187" i="3"/>
  <c r="E193" i="3"/>
  <c r="E199" i="3"/>
  <c r="E220" i="3"/>
  <c r="E221" i="3"/>
  <c r="E222" i="3"/>
  <c r="E257" i="3"/>
  <c r="E270" i="3"/>
  <c r="E271" i="3"/>
  <c r="E272" i="3"/>
  <c r="E273" i="3"/>
  <c r="E274" i="3"/>
  <c r="E275" i="3"/>
  <c r="E276" i="3"/>
  <c r="E277" i="3"/>
  <c r="E278" i="3"/>
  <c r="E279" i="3"/>
  <c r="E280" i="3"/>
  <c r="E281" i="3"/>
  <c r="E282" i="3"/>
  <c r="E285" i="3"/>
  <c r="E286" i="3"/>
  <c r="E320" i="3"/>
  <c r="E355" i="3"/>
  <c r="E377" i="3"/>
  <c r="E393" i="3"/>
  <c r="E409" i="3"/>
  <c r="E425" i="3"/>
  <c r="E430" i="3"/>
  <c r="E431" i="3"/>
  <c r="E432" i="3"/>
  <c r="E433" i="3"/>
  <c r="E434" i="3"/>
  <c r="E435" i="3"/>
  <c r="E436" i="3"/>
  <c r="E437" i="3"/>
  <c r="E438" i="3"/>
  <c r="E439" i="3"/>
  <c r="E443" i="3"/>
  <c r="E448" i="3"/>
  <c r="E449" i="3"/>
  <c r="E450" i="3"/>
  <c r="E459" i="3"/>
  <c r="E475" i="3"/>
  <c r="E491" i="3"/>
  <c r="E505" i="3"/>
  <c r="E513" i="3"/>
  <c r="E523" i="3"/>
  <c r="E526" i="3"/>
  <c r="E527" i="3"/>
  <c r="E528" i="3"/>
  <c r="E529" i="3"/>
  <c r="E530" i="3"/>
  <c r="E532" i="3"/>
  <c r="E535" i="3"/>
  <c r="E536" i="3"/>
  <c r="E546" i="3"/>
  <c r="E547" i="3"/>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E229" i="3" s="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5" i="1"/>
  <c r="M112" i="6" l="1"/>
  <c r="M13" i="6"/>
  <c r="M82" i="6"/>
  <c r="M64" i="6"/>
  <c r="M33" i="6"/>
  <c r="M42" i="6"/>
  <c r="M115" i="6"/>
  <c r="M16" i="6"/>
  <c r="L10" i="6"/>
  <c r="L18" i="6"/>
  <c r="L70" i="6"/>
  <c r="L69" i="6"/>
  <c r="H61" i="6"/>
  <c r="M61" i="6"/>
  <c r="H91" i="6"/>
  <c r="N91" i="6" s="1"/>
  <c r="M91" i="6"/>
  <c r="H56" i="6"/>
  <c r="M56" i="6"/>
  <c r="L94" i="6"/>
  <c r="L47" i="6"/>
  <c r="L86" i="6"/>
  <c r="L112" i="6"/>
  <c r="L13" i="6"/>
  <c r="L61" i="6"/>
  <c r="L82" i="6"/>
  <c r="L91" i="6"/>
  <c r="L64" i="6"/>
  <c r="L56" i="6"/>
  <c r="L33" i="6"/>
  <c r="L42" i="6"/>
  <c r="L115" i="6"/>
  <c r="L16" i="6"/>
  <c r="M31" i="6"/>
  <c r="M54" i="6"/>
  <c r="M72" i="6"/>
  <c r="H81" i="6"/>
  <c r="N81" i="6" s="1"/>
  <c r="M81" i="6"/>
  <c r="M34" i="6"/>
  <c r="H74" i="6"/>
  <c r="N74" i="6" s="1"/>
  <c r="M74" i="6"/>
  <c r="M19" i="6"/>
  <c r="M71" i="6"/>
  <c r="M107" i="6"/>
  <c r="H111" i="6"/>
  <c r="N111" i="6" s="1"/>
  <c r="M111" i="6"/>
  <c r="H73" i="6"/>
  <c r="N73" i="6" s="1"/>
  <c r="M73" i="6"/>
  <c r="L57" i="6"/>
  <c r="L35" i="6"/>
  <c r="L23" i="6"/>
  <c r="L31" i="6"/>
  <c r="L54" i="6"/>
  <c r="L72" i="6"/>
  <c r="L81" i="6"/>
  <c r="L34" i="6"/>
  <c r="L74" i="6"/>
  <c r="L19" i="6"/>
  <c r="L71" i="6"/>
  <c r="L107" i="6"/>
  <c r="L111" i="6"/>
  <c r="L73" i="6"/>
  <c r="M104" i="6"/>
  <c r="M84" i="6"/>
  <c r="H103" i="6"/>
  <c r="N103" i="6" s="1"/>
  <c r="M103" i="6"/>
  <c r="H15" i="6"/>
  <c r="N15" i="6" s="1"/>
  <c r="M15" i="6"/>
  <c r="H36" i="6"/>
  <c r="M36" i="6"/>
  <c r="H77" i="6"/>
  <c r="N77" i="6" s="1"/>
  <c r="M77" i="6"/>
  <c r="M76" i="6"/>
  <c r="H24" i="6"/>
  <c r="M24" i="6"/>
  <c r="M67" i="6"/>
  <c r="M96" i="6"/>
  <c r="M14" i="6"/>
  <c r="H109" i="6"/>
  <c r="N109" i="6" s="1"/>
  <c r="M109" i="6"/>
  <c r="M50" i="6"/>
  <c r="M30" i="6"/>
  <c r="H106" i="6"/>
  <c r="N106" i="6" s="1"/>
  <c r="M106" i="6"/>
  <c r="M78" i="6"/>
  <c r="H48" i="6"/>
  <c r="N48" i="6" s="1"/>
  <c r="M48" i="6"/>
  <c r="M108" i="6"/>
  <c r="L89" i="6"/>
  <c r="L90" i="6"/>
  <c r="L103" i="6"/>
  <c r="L15" i="6"/>
  <c r="L77" i="6"/>
  <c r="L76" i="6"/>
  <c r="L109" i="6"/>
  <c r="L106" i="6"/>
  <c r="L48" i="6"/>
  <c r="L108" i="6"/>
  <c r="H10" i="6"/>
  <c r="N10" i="6" s="1"/>
  <c r="M10" i="6"/>
  <c r="M57" i="6"/>
  <c r="M89" i="6"/>
  <c r="H94" i="6"/>
  <c r="M94" i="6"/>
  <c r="H18" i="6"/>
  <c r="M18" i="6"/>
  <c r="M35" i="6"/>
  <c r="M47" i="6"/>
  <c r="H90" i="6"/>
  <c r="N90" i="6" s="1"/>
  <c r="M90" i="6"/>
  <c r="H70" i="6"/>
  <c r="N70" i="6" s="1"/>
  <c r="M70" i="6"/>
  <c r="H23" i="6"/>
  <c r="N23" i="6" s="1"/>
  <c r="M23" i="6"/>
  <c r="H86" i="6"/>
  <c r="N86" i="6" s="1"/>
  <c r="M86" i="6"/>
  <c r="M69" i="6"/>
  <c r="C58" i="6"/>
  <c r="C20" i="6"/>
  <c r="C85" i="6"/>
  <c r="L85" i="6" s="1"/>
  <c r="C51" i="6"/>
  <c r="L51" i="6" s="1"/>
  <c r="C83" i="6"/>
  <c r="C5" i="6"/>
  <c r="C55" i="6"/>
  <c r="C6" i="6"/>
  <c r="L6" i="6" s="1"/>
  <c r="C8" i="6"/>
  <c r="C66" i="6"/>
  <c r="C39" i="6"/>
  <c r="C43" i="6"/>
  <c r="C28" i="6"/>
  <c r="C99" i="6"/>
  <c r="C27" i="6"/>
  <c r="C92" i="6"/>
  <c r="C63" i="6"/>
  <c r="F104" i="6"/>
  <c r="F101" i="6"/>
  <c r="F25" i="6"/>
  <c r="C104" i="6"/>
  <c r="C101" i="6"/>
  <c r="C84" i="6"/>
  <c r="L84" i="6" s="1"/>
  <c r="C25" i="6"/>
  <c r="C36" i="6"/>
  <c r="C24" i="6"/>
  <c r="L24" i="6" s="1"/>
  <c r="C67" i="6"/>
  <c r="L67" i="6" s="1"/>
  <c r="C96" i="6"/>
  <c r="C14" i="6"/>
  <c r="C46" i="6"/>
  <c r="C52" i="6"/>
  <c r="C9" i="6"/>
  <c r="C50" i="6"/>
  <c r="C80" i="6"/>
  <c r="C30" i="6"/>
  <c r="C38" i="6"/>
  <c r="C78" i="6"/>
  <c r="L78" i="6" s="1"/>
  <c r="C88" i="6"/>
  <c r="F98" i="6"/>
  <c r="L98" i="6" s="1"/>
  <c r="F110" i="6"/>
  <c r="L110" i="6" s="1"/>
  <c r="F45" i="6"/>
  <c r="L45" i="6" s="1"/>
  <c r="F58" i="6"/>
  <c r="L58" i="6" s="1"/>
  <c r="F53" i="6"/>
  <c r="L53" i="6" s="1"/>
  <c r="F79" i="6"/>
  <c r="L79" i="6" s="1"/>
  <c r="F21" i="6"/>
  <c r="L21" i="6" s="1"/>
  <c r="F68" i="6"/>
  <c r="F11" i="6"/>
  <c r="L11" i="6" s="1"/>
  <c r="F113" i="6"/>
  <c r="L113" i="6" s="1"/>
  <c r="F17" i="6"/>
  <c r="F105" i="6"/>
  <c r="L105" i="6" s="1"/>
  <c r="F20" i="6"/>
  <c r="L20" i="6" s="1"/>
  <c r="I26" i="6"/>
  <c r="I85" i="6"/>
  <c r="I95" i="6"/>
  <c r="I51" i="6"/>
  <c r="I83" i="6"/>
  <c r="I5" i="6"/>
  <c r="I102" i="6"/>
  <c r="I55" i="6"/>
  <c r="I49" i="6"/>
  <c r="I6" i="6"/>
  <c r="I7" i="6"/>
  <c r="I41" i="6"/>
  <c r="I40" i="6"/>
  <c r="I93" i="6"/>
  <c r="I29" i="6"/>
  <c r="I59" i="6"/>
  <c r="I87" i="6"/>
  <c r="I65" i="6"/>
  <c r="I32" i="6"/>
  <c r="I12" i="6"/>
  <c r="I114" i="6"/>
  <c r="I62" i="6"/>
  <c r="I97" i="6"/>
  <c r="D44" i="6"/>
  <c r="E31" i="6"/>
  <c r="E54" i="6"/>
  <c r="E72" i="6"/>
  <c r="D37" i="6"/>
  <c r="D8" i="6"/>
  <c r="E8" i="6" s="1"/>
  <c r="E34" i="6"/>
  <c r="D66" i="6"/>
  <c r="E66" i="6" s="1"/>
  <c r="D39" i="6"/>
  <c r="E39" i="6" s="1"/>
  <c r="D43" i="6"/>
  <c r="E43" i="6" s="1"/>
  <c r="D28" i="6"/>
  <c r="E28" i="6" s="1"/>
  <c r="D99" i="6"/>
  <c r="E99" i="6" s="1"/>
  <c r="D27" i="6"/>
  <c r="E27" i="6" s="1"/>
  <c r="D92" i="6"/>
  <c r="E92" i="6" s="1"/>
  <c r="E71" i="6"/>
  <c r="E107" i="6"/>
  <c r="D63" i="6"/>
  <c r="E63" i="6" s="1"/>
  <c r="H104" i="6"/>
  <c r="G101" i="6"/>
  <c r="H84" i="6"/>
  <c r="G25" i="6"/>
  <c r="H76" i="6"/>
  <c r="H67" i="6"/>
  <c r="G46" i="6"/>
  <c r="G52" i="6"/>
  <c r="G9" i="6"/>
  <c r="G80" i="6"/>
  <c r="G38" i="6"/>
  <c r="M38" i="6" s="1"/>
  <c r="H78" i="6"/>
  <c r="G88" i="6"/>
  <c r="H108" i="6"/>
  <c r="N108" i="6" s="1"/>
  <c r="K10" i="6"/>
  <c r="K57" i="6"/>
  <c r="K89" i="6"/>
  <c r="J98" i="6"/>
  <c r="J45" i="6"/>
  <c r="K47" i="6"/>
  <c r="J58" i="6"/>
  <c r="J79" i="6"/>
  <c r="K90" i="6"/>
  <c r="J68" i="6"/>
  <c r="J11" i="6"/>
  <c r="J17" i="6"/>
  <c r="J20" i="6"/>
  <c r="C68" i="6"/>
  <c r="C17" i="6"/>
  <c r="F83" i="6"/>
  <c r="L83" i="6" s="1"/>
  <c r="F5" i="6"/>
  <c r="L5" i="6" s="1"/>
  <c r="F55" i="6"/>
  <c r="L55" i="6" s="1"/>
  <c r="F41" i="6"/>
  <c r="F87" i="6"/>
  <c r="F32" i="6"/>
  <c r="F114" i="6"/>
  <c r="F62" i="6"/>
  <c r="F97" i="6"/>
  <c r="I44" i="6"/>
  <c r="I8" i="6"/>
  <c r="I66" i="6"/>
  <c r="I39" i="6"/>
  <c r="I43" i="6"/>
  <c r="I99" i="6"/>
  <c r="I27" i="6"/>
  <c r="I92" i="6"/>
  <c r="E104" i="6"/>
  <c r="D101" i="6"/>
  <c r="E101" i="6" s="1"/>
  <c r="E84" i="6"/>
  <c r="D25" i="6"/>
  <c r="E25" i="6" s="1"/>
  <c r="E36" i="6"/>
  <c r="E76" i="6"/>
  <c r="E24" i="6"/>
  <c r="E67" i="6"/>
  <c r="E96" i="6"/>
  <c r="D46" i="6"/>
  <c r="E46" i="6" s="1"/>
  <c r="D52" i="6"/>
  <c r="E52" i="6" s="1"/>
  <c r="D9" i="6"/>
  <c r="E50" i="6"/>
  <c r="D80" i="6"/>
  <c r="E80" i="6" s="1"/>
  <c r="E30" i="6"/>
  <c r="E38" i="6"/>
  <c r="E78" i="6"/>
  <c r="D88" i="6"/>
  <c r="E88" i="6" s="1"/>
  <c r="H57" i="6"/>
  <c r="H89" i="6"/>
  <c r="G98" i="6"/>
  <c r="H110" i="6"/>
  <c r="G45" i="6"/>
  <c r="H35" i="6"/>
  <c r="H47" i="6"/>
  <c r="N47" i="6" s="1"/>
  <c r="G58" i="6"/>
  <c r="H53" i="6"/>
  <c r="H79" i="6"/>
  <c r="H21" i="6"/>
  <c r="G68" i="6"/>
  <c r="G11" i="6"/>
  <c r="H113" i="6"/>
  <c r="G17" i="6"/>
  <c r="H105" i="6"/>
  <c r="H69" i="6"/>
  <c r="G20" i="6"/>
  <c r="K26" i="6"/>
  <c r="K112" i="6"/>
  <c r="K85" i="6"/>
  <c r="K13" i="6"/>
  <c r="K95" i="6"/>
  <c r="J51" i="6"/>
  <c r="K51" i="6" s="1"/>
  <c r="J83" i="6"/>
  <c r="K83" i="6" s="1"/>
  <c r="J5" i="6"/>
  <c r="J55" i="6"/>
  <c r="K55" i="6" s="1"/>
  <c r="K82" i="6"/>
  <c r="K64" i="6"/>
  <c r="K33" i="6"/>
  <c r="J7" i="6"/>
  <c r="K7" i="6" s="1"/>
  <c r="J41" i="6"/>
  <c r="K41" i="6" s="1"/>
  <c r="K93" i="6"/>
  <c r="K100" i="6"/>
  <c r="K29" i="6"/>
  <c r="K59" i="6"/>
  <c r="K22" i="6"/>
  <c r="K42" i="6"/>
  <c r="J87" i="6"/>
  <c r="K87" i="6" s="1"/>
  <c r="J65" i="6"/>
  <c r="J32" i="6"/>
  <c r="K75" i="6"/>
  <c r="J12" i="6"/>
  <c r="K12" i="6" s="1"/>
  <c r="K16" i="6"/>
  <c r="J114" i="6"/>
  <c r="K114" i="6" s="1"/>
  <c r="J62" i="6"/>
  <c r="J97" i="6"/>
  <c r="K97" i="6" s="1"/>
  <c r="C49" i="6"/>
  <c r="L49" i="6" s="1"/>
  <c r="C7" i="6"/>
  <c r="L7" i="6" s="1"/>
  <c r="C41" i="6"/>
  <c r="C40" i="6"/>
  <c r="L40" i="6" s="1"/>
  <c r="C93" i="6"/>
  <c r="L93" i="6" s="1"/>
  <c r="C100" i="6"/>
  <c r="L100" i="6" s="1"/>
  <c r="C29" i="6"/>
  <c r="L29" i="6" s="1"/>
  <c r="C59" i="6"/>
  <c r="L59" i="6" s="1"/>
  <c r="C22" i="6"/>
  <c r="L22" i="6" s="1"/>
  <c r="C87" i="6"/>
  <c r="C65" i="6"/>
  <c r="L65" i="6" s="1"/>
  <c r="C32" i="6"/>
  <c r="C75" i="6"/>
  <c r="L75" i="6" s="1"/>
  <c r="C12" i="6"/>
  <c r="L12" i="6" s="1"/>
  <c r="C114" i="6"/>
  <c r="C62" i="6"/>
  <c r="C97" i="6"/>
  <c r="F44" i="6"/>
  <c r="F37" i="6"/>
  <c r="F8" i="6"/>
  <c r="L8" i="6" s="1"/>
  <c r="F66" i="6"/>
  <c r="L66" i="6" s="1"/>
  <c r="F39" i="6"/>
  <c r="L39" i="6" s="1"/>
  <c r="F60" i="6"/>
  <c r="F43" i="6"/>
  <c r="L43" i="6" s="1"/>
  <c r="F28" i="6"/>
  <c r="L28" i="6" s="1"/>
  <c r="F99" i="6"/>
  <c r="L99" i="6" s="1"/>
  <c r="F27" i="6"/>
  <c r="L27" i="6" s="1"/>
  <c r="F92" i="6"/>
  <c r="L92" i="6" s="1"/>
  <c r="F63" i="6"/>
  <c r="L63" i="6" s="1"/>
  <c r="I101" i="6"/>
  <c r="I84" i="6"/>
  <c r="I25" i="6"/>
  <c r="I36" i="6"/>
  <c r="I24" i="6"/>
  <c r="I67" i="6"/>
  <c r="I96" i="6"/>
  <c r="I14" i="6"/>
  <c r="I46" i="6"/>
  <c r="I52" i="6"/>
  <c r="I9" i="6"/>
  <c r="I50" i="6"/>
  <c r="I80" i="6"/>
  <c r="I30" i="6"/>
  <c r="I38" i="6"/>
  <c r="I78" i="6"/>
  <c r="I88" i="6"/>
  <c r="E57" i="6"/>
  <c r="E89" i="6"/>
  <c r="E94" i="6"/>
  <c r="D98" i="6"/>
  <c r="E98" i="6" s="1"/>
  <c r="D110" i="6"/>
  <c r="E110" i="6" s="1"/>
  <c r="D45" i="6"/>
  <c r="E45" i="6" s="1"/>
  <c r="E18" i="6"/>
  <c r="E35" i="6"/>
  <c r="D58" i="6"/>
  <c r="E58" i="6" s="1"/>
  <c r="D53" i="6"/>
  <c r="E53" i="6" s="1"/>
  <c r="D79" i="6"/>
  <c r="E79" i="6" s="1"/>
  <c r="D21" i="6"/>
  <c r="E21" i="6" s="1"/>
  <c r="D68" i="6"/>
  <c r="E68" i="6" s="1"/>
  <c r="D11" i="6"/>
  <c r="E11" i="6" s="1"/>
  <c r="D113" i="6"/>
  <c r="E113" i="6" s="1"/>
  <c r="D17" i="6"/>
  <c r="E17" i="6" s="1"/>
  <c r="D105" i="6"/>
  <c r="E105" i="6" s="1"/>
  <c r="E69" i="6"/>
  <c r="D20" i="6"/>
  <c r="E20" i="6" s="1"/>
  <c r="G26" i="6"/>
  <c r="H112" i="6"/>
  <c r="G85" i="6"/>
  <c r="H13" i="6"/>
  <c r="G95" i="6"/>
  <c r="G51" i="6"/>
  <c r="G83" i="6"/>
  <c r="G5" i="6"/>
  <c r="G102" i="6"/>
  <c r="G55" i="6"/>
  <c r="H82" i="6"/>
  <c r="H64" i="6"/>
  <c r="N64" i="6" s="1"/>
  <c r="G49" i="6"/>
  <c r="H33" i="6"/>
  <c r="G6" i="6"/>
  <c r="G7" i="6"/>
  <c r="G41" i="6"/>
  <c r="G40" i="6"/>
  <c r="G93" i="6"/>
  <c r="G100" i="6"/>
  <c r="G29" i="6"/>
  <c r="G59" i="6"/>
  <c r="G22" i="6"/>
  <c r="H42" i="6"/>
  <c r="G87" i="6"/>
  <c r="G65" i="6"/>
  <c r="G32" i="6"/>
  <c r="G75" i="6"/>
  <c r="H115" i="6"/>
  <c r="G12" i="6"/>
  <c r="H16" i="6"/>
  <c r="N16" i="6" s="1"/>
  <c r="G114" i="6"/>
  <c r="G62" i="6"/>
  <c r="G97" i="6"/>
  <c r="J44" i="6"/>
  <c r="K44" i="6" s="1"/>
  <c r="K54" i="6"/>
  <c r="K72" i="6"/>
  <c r="K81" i="6"/>
  <c r="J37" i="6"/>
  <c r="K37" i="6" s="1"/>
  <c r="J8" i="6"/>
  <c r="K8" i="6" s="1"/>
  <c r="K34" i="6"/>
  <c r="J66" i="6"/>
  <c r="J39" i="6"/>
  <c r="K39" i="6" s="1"/>
  <c r="J60" i="6"/>
  <c r="K60" i="6" s="1"/>
  <c r="J43" i="6"/>
  <c r="J28" i="6"/>
  <c r="K28" i="6" s="1"/>
  <c r="K74" i="6"/>
  <c r="J99" i="6"/>
  <c r="K99" i="6" s="1"/>
  <c r="J27" i="6"/>
  <c r="K27" i="6" s="1"/>
  <c r="J92" i="6"/>
  <c r="K92" i="6" s="1"/>
  <c r="J63" i="6"/>
  <c r="K63" i="6" s="1"/>
  <c r="C26" i="6"/>
  <c r="L26" i="6" s="1"/>
  <c r="C95" i="6"/>
  <c r="L95" i="6" s="1"/>
  <c r="C102" i="6"/>
  <c r="L102" i="6" s="1"/>
  <c r="C44" i="6"/>
  <c r="C37" i="6"/>
  <c r="C60" i="6"/>
  <c r="E60" i="6" s="1"/>
  <c r="F36" i="6"/>
  <c r="L36" i="6" s="1"/>
  <c r="F96" i="6"/>
  <c r="F14" i="6"/>
  <c r="F46" i="6"/>
  <c r="L46" i="6" s="1"/>
  <c r="F52" i="6"/>
  <c r="L52" i="6" s="1"/>
  <c r="F9" i="6"/>
  <c r="L9" i="6" s="1"/>
  <c r="F50" i="6"/>
  <c r="F80" i="6"/>
  <c r="L80" i="6" s="1"/>
  <c r="F30" i="6"/>
  <c r="F38" i="6"/>
  <c r="L38" i="6" s="1"/>
  <c r="F88" i="6"/>
  <c r="L88" i="6" s="1"/>
  <c r="I98" i="6"/>
  <c r="I110" i="6"/>
  <c r="K110" i="6" s="1"/>
  <c r="I45" i="6"/>
  <c r="I58" i="6"/>
  <c r="I53" i="6"/>
  <c r="I79" i="6"/>
  <c r="I21" i="6"/>
  <c r="K21" i="6" s="1"/>
  <c r="I68" i="6"/>
  <c r="I11" i="6"/>
  <c r="I113" i="6"/>
  <c r="K113" i="6" s="1"/>
  <c r="I17" i="6"/>
  <c r="I105" i="6"/>
  <c r="K105" i="6" s="1"/>
  <c r="I20" i="6"/>
  <c r="D26" i="6"/>
  <c r="E112" i="6"/>
  <c r="D85" i="6"/>
  <c r="E85" i="6" s="1"/>
  <c r="E13" i="6"/>
  <c r="E61" i="6"/>
  <c r="D95" i="6"/>
  <c r="D51" i="6"/>
  <c r="E51" i="6" s="1"/>
  <c r="D83" i="6"/>
  <c r="E83" i="6" s="1"/>
  <c r="D5" i="6"/>
  <c r="E5" i="6" s="1"/>
  <c r="D102" i="6"/>
  <c r="E102" i="6" s="1"/>
  <c r="D55" i="6"/>
  <c r="E55" i="6" s="1"/>
  <c r="E82" i="6"/>
  <c r="E56" i="6"/>
  <c r="D49" i="6"/>
  <c r="E49" i="6" s="1"/>
  <c r="E33" i="6"/>
  <c r="D6" i="6"/>
  <c r="E6" i="6" s="1"/>
  <c r="D7" i="6"/>
  <c r="D41" i="6"/>
  <c r="E41" i="6" s="1"/>
  <c r="D40" i="6"/>
  <c r="E40" i="6" s="1"/>
  <c r="D93" i="6"/>
  <c r="E93" i="6" s="1"/>
  <c r="D100" i="6"/>
  <c r="D29" i="6"/>
  <c r="E29" i="6" s="1"/>
  <c r="D59" i="6"/>
  <c r="E59" i="6" s="1"/>
  <c r="D22" i="6"/>
  <c r="E22" i="6" s="1"/>
  <c r="E42" i="6"/>
  <c r="D87" i="6"/>
  <c r="D65" i="6"/>
  <c r="E65" i="6" s="1"/>
  <c r="D32" i="6"/>
  <c r="D75" i="6"/>
  <c r="E75" i="6" s="1"/>
  <c r="E115" i="6"/>
  <c r="D12" i="6"/>
  <c r="D114" i="6"/>
  <c r="E114" i="6" s="1"/>
  <c r="D62" i="6"/>
  <c r="D97" i="6"/>
  <c r="E97" i="6" s="1"/>
  <c r="G44" i="6"/>
  <c r="M44" i="6" s="1"/>
  <c r="H31" i="6"/>
  <c r="N31" i="6" s="1"/>
  <c r="H54" i="6"/>
  <c r="N54" i="6" s="1"/>
  <c r="H72" i="6"/>
  <c r="N72" i="6" s="1"/>
  <c r="G37" i="6"/>
  <c r="G8" i="6"/>
  <c r="H34" i="6"/>
  <c r="N34" i="6" s="1"/>
  <c r="G66" i="6"/>
  <c r="G39" i="6"/>
  <c r="M39" i="6" s="1"/>
  <c r="G60" i="6"/>
  <c r="G43" i="6"/>
  <c r="G28" i="6"/>
  <c r="G99" i="6"/>
  <c r="M99" i="6" s="1"/>
  <c r="G27" i="6"/>
  <c r="G92" i="6"/>
  <c r="H19" i="6"/>
  <c r="N19" i="6" s="1"/>
  <c r="H71" i="6"/>
  <c r="N71" i="6" s="1"/>
  <c r="H107" i="6"/>
  <c r="N107" i="6" s="1"/>
  <c r="G63" i="6"/>
  <c r="K104" i="6"/>
  <c r="J101" i="6"/>
  <c r="K101" i="6" s="1"/>
  <c r="J84" i="6"/>
  <c r="K84" i="6" s="1"/>
  <c r="K103" i="6"/>
  <c r="J25" i="6"/>
  <c r="K25" i="6" s="1"/>
  <c r="J36" i="6"/>
  <c r="K36" i="6" s="1"/>
  <c r="K77" i="6"/>
  <c r="K76" i="6"/>
  <c r="J24" i="6"/>
  <c r="K24" i="6" s="1"/>
  <c r="J67" i="6"/>
  <c r="K67" i="6" s="1"/>
  <c r="J96" i="6"/>
  <c r="K96" i="6" s="1"/>
  <c r="J14" i="6"/>
  <c r="K14" i="6" s="1"/>
  <c r="J46" i="6"/>
  <c r="K109" i="6"/>
  <c r="J52" i="6"/>
  <c r="K52" i="6" s="1"/>
  <c r="J9" i="6"/>
  <c r="J50" i="6"/>
  <c r="K50" i="6" s="1"/>
  <c r="J80" i="6"/>
  <c r="J30" i="6"/>
  <c r="K30" i="6" s="1"/>
  <c r="K106" i="6"/>
  <c r="J38" i="6"/>
  <c r="K38" i="6" s="1"/>
  <c r="J78" i="6"/>
  <c r="K78" i="6" s="1"/>
  <c r="J88" i="6"/>
  <c r="K88" i="6" s="1"/>
  <c r="K108" i="6"/>
  <c r="F540" i="3"/>
  <c r="E551" i="3"/>
  <c r="E543" i="3"/>
  <c r="E522" i="3"/>
  <c r="E512" i="3"/>
  <c r="E504" i="3"/>
  <c r="E487" i="3"/>
  <c r="E471" i="3"/>
  <c r="E458" i="3"/>
  <c r="E421" i="3"/>
  <c r="E405" i="3"/>
  <c r="E389" i="3"/>
  <c r="E373" i="3"/>
  <c r="E347" i="3"/>
  <c r="E312" i="3"/>
  <c r="E249" i="3"/>
  <c r="E550" i="3"/>
  <c r="E542" i="3"/>
  <c r="E531" i="3"/>
  <c r="E519" i="3"/>
  <c r="E509" i="3"/>
  <c r="E501" i="3"/>
  <c r="E479" i="3"/>
  <c r="E465" i="3"/>
  <c r="E455" i="3"/>
  <c r="E417" i="3"/>
  <c r="E401" i="3"/>
  <c r="E385" i="3"/>
  <c r="E368" i="3"/>
  <c r="E339" i="3"/>
  <c r="E304" i="3"/>
  <c r="E238" i="3"/>
  <c r="E211" i="3"/>
  <c r="E518" i="3"/>
  <c r="E508" i="3"/>
  <c r="E500" i="3"/>
  <c r="E478" i="3"/>
  <c r="E464" i="3"/>
  <c r="E451" i="3"/>
  <c r="E447" i="3"/>
  <c r="E429" i="3"/>
  <c r="E413" i="3"/>
  <c r="E397" i="3"/>
  <c r="E381" i="3"/>
  <c r="E363" i="3"/>
  <c r="E329" i="3"/>
  <c r="E295" i="3"/>
  <c r="E265" i="3"/>
  <c r="E454" i="3"/>
  <c r="E446" i="3"/>
  <c r="E440" i="3"/>
  <c r="E428" i="3"/>
  <c r="E424" i="3"/>
  <c r="E420" i="3"/>
  <c r="E416" i="3"/>
  <c r="E412" i="3"/>
  <c r="E408" i="3"/>
  <c r="E404" i="3"/>
  <c r="E400" i="3"/>
  <c r="E396" i="3"/>
  <c r="E392" i="3"/>
  <c r="E388" i="3"/>
  <c r="E384" i="3"/>
  <c r="E380" i="3"/>
  <c r="E376" i="3"/>
  <c r="E372" i="3"/>
  <c r="E367" i="3"/>
  <c r="E360" i="3"/>
  <c r="E352" i="3"/>
  <c r="E344" i="3"/>
  <c r="E336" i="3"/>
  <c r="E326" i="3"/>
  <c r="E317" i="3"/>
  <c r="E309" i="3"/>
  <c r="E300" i="3"/>
  <c r="E292" i="3"/>
  <c r="E262" i="3"/>
  <c r="E254" i="3"/>
  <c r="E246" i="3"/>
  <c r="E234" i="3"/>
  <c r="E203" i="3"/>
  <c r="E549" i="3"/>
  <c r="E545" i="3"/>
  <c r="E541" i="3"/>
  <c r="E534" i="3"/>
  <c r="E521" i="3"/>
  <c r="E515" i="3"/>
  <c r="E511" i="3"/>
  <c r="E507" i="3"/>
  <c r="E503" i="3"/>
  <c r="E499" i="3"/>
  <c r="E483" i="3"/>
  <c r="E477" i="3"/>
  <c r="E467" i="3"/>
  <c r="E463" i="3"/>
  <c r="E457" i="3"/>
  <c r="E453" i="3"/>
  <c r="E445" i="3"/>
  <c r="E427" i="3"/>
  <c r="E423" i="3"/>
  <c r="E419" i="3"/>
  <c r="E415" i="3"/>
  <c r="E411" i="3"/>
  <c r="E407" i="3"/>
  <c r="E403" i="3"/>
  <c r="E399" i="3"/>
  <c r="E395" i="3"/>
  <c r="E391" i="3"/>
  <c r="E387" i="3"/>
  <c r="E383" i="3"/>
  <c r="E379" i="3"/>
  <c r="E375" i="3"/>
  <c r="E371" i="3"/>
  <c r="E365" i="3"/>
  <c r="E359" i="3"/>
  <c r="E351" i="3"/>
  <c r="E343" i="3"/>
  <c r="E335" i="3"/>
  <c r="E325" i="3"/>
  <c r="E316" i="3"/>
  <c r="E308" i="3"/>
  <c r="E299" i="3"/>
  <c r="E291" i="3"/>
  <c r="E269" i="3"/>
  <c r="E261" i="3"/>
  <c r="E253" i="3"/>
  <c r="E245" i="3"/>
  <c r="F552" i="3"/>
  <c r="F548" i="3"/>
  <c r="F544" i="3"/>
  <c r="F535" i="3"/>
  <c r="F521" i="3"/>
  <c r="F514" i="3"/>
  <c r="F510" i="3"/>
  <c r="F506" i="3"/>
  <c r="F502" i="3"/>
  <c r="F481" i="3"/>
  <c r="F475" i="3"/>
  <c r="F464" i="3"/>
  <c r="F458" i="3"/>
  <c r="F454" i="3"/>
  <c r="F450" i="3"/>
  <c r="F446" i="3"/>
  <c r="F427" i="3"/>
  <c r="F423" i="3"/>
  <c r="F419" i="3"/>
  <c r="F415" i="3"/>
  <c r="F411" i="3"/>
  <c r="F407" i="3"/>
  <c r="F403" i="3"/>
  <c r="F399" i="3"/>
  <c r="F395" i="3"/>
  <c r="F391" i="3"/>
  <c r="F387" i="3"/>
  <c r="F383" i="3"/>
  <c r="F379" i="3"/>
  <c r="F375" i="3"/>
  <c r="F371" i="3"/>
  <c r="F367" i="3"/>
  <c r="F363" i="3"/>
  <c r="F359" i="3"/>
  <c r="F355" i="3"/>
  <c r="F351" i="3"/>
  <c r="F347" i="3"/>
  <c r="F343" i="3"/>
  <c r="F339" i="3"/>
  <c r="F335" i="3"/>
  <c r="F329" i="3"/>
  <c r="F325" i="3"/>
  <c r="F319" i="3"/>
  <c r="F315" i="3"/>
  <c r="F311" i="3"/>
  <c r="F307" i="3"/>
  <c r="F303" i="3"/>
  <c r="F299" i="3"/>
  <c r="F295" i="3"/>
  <c r="F291" i="3"/>
  <c r="F266" i="3"/>
  <c r="F262" i="3"/>
  <c r="F258" i="3"/>
  <c r="F254" i="3"/>
  <c r="F250" i="3"/>
  <c r="F246" i="3"/>
  <c r="F242" i="3"/>
  <c r="F238" i="3"/>
  <c r="F234" i="3"/>
  <c r="F230" i="3"/>
  <c r="F226" i="3"/>
  <c r="F216" i="3"/>
  <c r="F212" i="3"/>
  <c r="F205" i="3"/>
  <c r="F198" i="3"/>
  <c r="F194" i="3"/>
  <c r="F190" i="3"/>
  <c r="F186" i="3"/>
  <c r="F182" i="3"/>
  <c r="F178" i="3"/>
  <c r="F170" i="3"/>
  <c r="F164" i="3"/>
  <c r="F160" i="3"/>
  <c r="F156" i="3"/>
  <c r="F152" i="3"/>
  <c r="F148" i="3"/>
  <c r="F144" i="3"/>
  <c r="F140" i="3"/>
  <c r="F133" i="3"/>
  <c r="F113" i="3"/>
  <c r="F105" i="3"/>
  <c r="F101" i="3"/>
  <c r="F97" i="3"/>
  <c r="F93" i="3"/>
  <c r="F89" i="3"/>
  <c r="F551" i="3"/>
  <c r="F547" i="3"/>
  <c r="F543" i="3"/>
  <c r="F534" i="3"/>
  <c r="F524" i="3"/>
  <c r="F520" i="3"/>
  <c r="F513" i="3"/>
  <c r="F509" i="3"/>
  <c r="F505" i="3"/>
  <c r="F501" i="3"/>
  <c r="F478" i="3"/>
  <c r="F467" i="3"/>
  <c r="F463" i="3"/>
  <c r="F457" i="3"/>
  <c r="F453" i="3"/>
  <c r="F445" i="3"/>
  <c r="F426" i="3"/>
  <c r="F422" i="3"/>
  <c r="F418" i="3"/>
  <c r="F414" i="3"/>
  <c r="F410" i="3"/>
  <c r="F406" i="3"/>
  <c r="F402" i="3"/>
  <c r="F398" i="3"/>
  <c r="F394" i="3"/>
  <c r="F390" i="3"/>
  <c r="F386" i="3"/>
  <c r="F382" i="3"/>
  <c r="F378" i="3"/>
  <c r="F374" i="3"/>
  <c r="F370" i="3"/>
  <c r="F366" i="3"/>
  <c r="F362" i="3"/>
  <c r="F358" i="3"/>
  <c r="F354" i="3"/>
  <c r="F350" i="3"/>
  <c r="F346" i="3"/>
  <c r="F342" i="3"/>
  <c r="F338" i="3"/>
  <c r="F332" i="3"/>
  <c r="F328" i="3"/>
  <c r="F322" i="3"/>
  <c r="F318" i="3"/>
  <c r="F314" i="3"/>
  <c r="F310" i="3"/>
  <c r="F306" i="3"/>
  <c r="F302" i="3"/>
  <c r="F298" i="3"/>
  <c r="F294" i="3"/>
  <c r="F289" i="3"/>
  <c r="F269" i="3"/>
  <c r="F265" i="3"/>
  <c r="F261" i="3"/>
  <c r="F257" i="3"/>
  <c r="F253" i="3"/>
  <c r="F249" i="3"/>
  <c r="F245" i="3"/>
  <c r="F241" i="3"/>
  <c r="F237" i="3"/>
  <c r="F233" i="3"/>
  <c r="F229" i="3"/>
  <c r="F225" i="3"/>
  <c r="F215" i="3"/>
  <c r="F211" i="3"/>
  <c r="F201" i="3"/>
  <c r="F197" i="3"/>
  <c r="F193" i="3"/>
  <c r="F189" i="3"/>
  <c r="F185" i="3"/>
  <c r="F181" i="3"/>
  <c r="F177" i="3"/>
  <c r="F169" i="3"/>
  <c r="F163" i="3"/>
  <c r="F159" i="3"/>
  <c r="F155" i="3"/>
  <c r="F151" i="3"/>
  <c r="F147" i="3"/>
  <c r="F143" i="3"/>
  <c r="F138" i="3"/>
  <c r="F132" i="3"/>
  <c r="F111" i="3"/>
  <c r="F104" i="3"/>
  <c r="F100" i="3"/>
  <c r="F96" i="3"/>
  <c r="F92" i="3"/>
  <c r="F83" i="3"/>
  <c r="F79" i="3"/>
  <c r="F75" i="3"/>
  <c r="F71" i="3"/>
  <c r="F550" i="3"/>
  <c r="F546" i="3"/>
  <c r="F542" i="3"/>
  <c r="F533" i="3"/>
  <c r="F523" i="3"/>
  <c r="F519" i="3"/>
  <c r="F512" i="3"/>
  <c r="F508" i="3"/>
  <c r="F504" i="3"/>
  <c r="F500" i="3"/>
  <c r="F477" i="3"/>
  <c r="F466" i="3"/>
  <c r="F462" i="3"/>
  <c r="F456" i="3"/>
  <c r="F452" i="3"/>
  <c r="F444" i="3"/>
  <c r="F429" i="3"/>
  <c r="F425" i="3"/>
  <c r="F421" i="3"/>
  <c r="F417" i="3"/>
  <c r="F413" i="3"/>
  <c r="F409" i="3"/>
  <c r="F405" i="3"/>
  <c r="F401" i="3"/>
  <c r="F397" i="3"/>
  <c r="F393" i="3"/>
  <c r="F389" i="3"/>
  <c r="F385" i="3"/>
  <c r="F381" i="3"/>
  <c r="F377" i="3"/>
  <c r="F373" i="3"/>
  <c r="F369" i="3"/>
  <c r="F365" i="3"/>
  <c r="F361" i="3"/>
  <c r="F357" i="3"/>
  <c r="F353" i="3"/>
  <c r="F349" i="3"/>
  <c r="F345" i="3"/>
  <c r="F341" i="3"/>
  <c r="F337" i="3"/>
  <c r="F331" i="3"/>
  <c r="F327" i="3"/>
  <c r="F321" i="3"/>
  <c r="F317" i="3"/>
  <c r="F313" i="3"/>
  <c r="F309" i="3"/>
  <c r="F305" i="3"/>
  <c r="F301" i="3"/>
  <c r="F297" i="3"/>
  <c r="F293" i="3"/>
  <c r="F288" i="3"/>
  <c r="F284" i="3"/>
  <c r="F268" i="3"/>
  <c r="F264" i="3"/>
  <c r="F260" i="3"/>
  <c r="F256" i="3"/>
  <c r="F252" i="3"/>
  <c r="F248" i="3"/>
  <c r="F244" i="3"/>
  <c r="F240" i="3"/>
  <c r="F236" i="3"/>
  <c r="F232" i="3"/>
  <c r="F228" i="3"/>
  <c r="F549" i="3"/>
  <c r="F507" i="3"/>
  <c r="F465" i="3"/>
  <c r="F420" i="3"/>
  <c r="F404" i="3"/>
  <c r="F388" i="3"/>
  <c r="F372" i="3"/>
  <c r="F356" i="3"/>
  <c r="F340" i="3"/>
  <c r="F320" i="3"/>
  <c r="F304" i="3"/>
  <c r="F287" i="3"/>
  <c r="F255" i="3"/>
  <c r="F239" i="3"/>
  <c r="F224" i="3"/>
  <c r="F210" i="3"/>
  <c r="F196" i="3"/>
  <c r="F188" i="3"/>
  <c r="F180" i="3"/>
  <c r="F166" i="3"/>
  <c r="F158" i="3"/>
  <c r="F150" i="3"/>
  <c r="F142" i="3"/>
  <c r="F131" i="3"/>
  <c r="F117" i="3"/>
  <c r="F103" i="3"/>
  <c r="F95" i="3"/>
  <c r="F82" i="3"/>
  <c r="F77" i="3"/>
  <c r="F72" i="3"/>
  <c r="F67" i="3"/>
  <c r="F56" i="3"/>
  <c r="F20" i="3"/>
  <c r="F16" i="3"/>
  <c r="F12" i="3"/>
  <c r="E11" i="3"/>
  <c r="E15" i="3"/>
  <c r="E19" i="3"/>
  <c r="E47" i="3"/>
  <c r="E55" i="3"/>
  <c r="E64" i="3"/>
  <c r="E69" i="3"/>
  <c r="E73" i="3"/>
  <c r="E77" i="3"/>
  <c r="E81" i="3"/>
  <c r="E91" i="3"/>
  <c r="E95" i="3"/>
  <c r="E99" i="3"/>
  <c r="E103" i="3"/>
  <c r="E111" i="3"/>
  <c r="E132" i="3"/>
  <c r="E137" i="3"/>
  <c r="E141" i="3"/>
  <c r="E145" i="3"/>
  <c r="E149" i="3"/>
  <c r="E153" i="3"/>
  <c r="E157" i="3"/>
  <c r="E161" i="3"/>
  <c r="E165" i="3"/>
  <c r="E170" i="3"/>
  <c r="E178" i="3"/>
  <c r="E182" i="3"/>
  <c r="E186" i="3"/>
  <c r="E190" i="3"/>
  <c r="E194" i="3"/>
  <c r="E198" i="3"/>
  <c r="E207" i="3"/>
  <c r="E212" i="3"/>
  <c r="E216" i="3"/>
  <c r="E226" i="3"/>
  <c r="E230" i="3"/>
  <c r="E235" i="3"/>
  <c r="E239" i="3"/>
  <c r="E243" i="3"/>
  <c r="E247" i="3"/>
  <c r="E251" i="3"/>
  <c r="E255" i="3"/>
  <c r="E259" i="3"/>
  <c r="E263" i="3"/>
  <c r="E267" i="3"/>
  <c r="E283" i="3"/>
  <c r="E287" i="3"/>
  <c r="E293" i="3"/>
  <c r="E297" i="3"/>
  <c r="E302" i="3"/>
  <c r="E306" i="3"/>
  <c r="E310" i="3"/>
  <c r="E314" i="3"/>
  <c r="E318" i="3"/>
  <c r="E322" i="3"/>
  <c r="E327" i="3"/>
  <c r="E331" i="3"/>
  <c r="E337" i="3"/>
  <c r="E341" i="3"/>
  <c r="E345" i="3"/>
  <c r="E349" i="3"/>
  <c r="E353" i="3"/>
  <c r="E357" i="3"/>
  <c r="E361" i="3"/>
  <c r="F545" i="3"/>
  <c r="F522" i="3"/>
  <c r="F503" i="3"/>
  <c r="F459" i="3"/>
  <c r="F416" i="3"/>
  <c r="F400" i="3"/>
  <c r="F384" i="3"/>
  <c r="F368" i="3"/>
  <c r="F352" i="3"/>
  <c r="F336" i="3"/>
  <c r="F316" i="3"/>
  <c r="F300" i="3"/>
  <c r="F267" i="3"/>
  <c r="F251" i="3"/>
  <c r="F235" i="3"/>
  <c r="F223" i="3"/>
  <c r="F217" i="3"/>
  <c r="F209" i="3"/>
  <c r="F195" i="3"/>
  <c r="F179" i="3"/>
  <c r="F165" i="3"/>
  <c r="F157" i="3"/>
  <c r="F149" i="3"/>
  <c r="F141" i="3"/>
  <c r="F114" i="3"/>
  <c r="F102" i="3"/>
  <c r="F94" i="3"/>
  <c r="F81" i="3"/>
  <c r="F76" i="3"/>
  <c r="F70" i="3"/>
  <c r="F65" i="3"/>
  <c r="F55" i="3"/>
  <c r="F47" i="3"/>
  <c r="F19" i="3"/>
  <c r="F15" i="3"/>
  <c r="F10" i="3"/>
  <c r="E12" i="3"/>
  <c r="E16" i="3"/>
  <c r="E20" i="3"/>
  <c r="E56" i="3"/>
  <c r="E65" i="3"/>
  <c r="E70" i="3"/>
  <c r="E74" i="3"/>
  <c r="E78" i="3"/>
  <c r="E82" i="3"/>
  <c r="E92" i="3"/>
  <c r="E96" i="3"/>
  <c r="E100" i="3"/>
  <c r="E104" i="3"/>
  <c r="E114" i="3"/>
  <c r="E133" i="3"/>
  <c r="E138" i="3"/>
  <c r="E142" i="3"/>
  <c r="E146" i="3"/>
  <c r="E150" i="3"/>
  <c r="E154" i="3"/>
  <c r="E158" i="3"/>
  <c r="E162" i="3"/>
  <c r="E166" i="3"/>
  <c r="E171" i="3"/>
  <c r="E175" i="3"/>
  <c r="E179" i="3"/>
  <c r="E183" i="3"/>
  <c r="E191" i="3"/>
  <c r="E195" i="3"/>
  <c r="E209" i="3"/>
  <c r="E213" i="3"/>
  <c r="E219" i="3"/>
  <c r="E223" i="3"/>
  <c r="E227" i="3"/>
  <c r="E231" i="3"/>
  <c r="E236" i="3"/>
  <c r="E240" i="3"/>
  <c r="E244" i="3"/>
  <c r="E248" i="3"/>
  <c r="E252" i="3"/>
  <c r="E256" i="3"/>
  <c r="E260" i="3"/>
  <c r="E264" i="3"/>
  <c r="E268" i="3"/>
  <c r="E284" i="3"/>
  <c r="E288" i="3"/>
  <c r="E294" i="3"/>
  <c r="E298" i="3"/>
  <c r="E303" i="3"/>
  <c r="E307" i="3"/>
  <c r="E311" i="3"/>
  <c r="E315" i="3"/>
  <c r="E319" i="3"/>
  <c r="E323" i="3"/>
  <c r="E328" i="3"/>
  <c r="E332" i="3"/>
  <c r="E338" i="3"/>
  <c r="E342" i="3"/>
  <c r="E346" i="3"/>
  <c r="E350" i="3"/>
  <c r="E354" i="3"/>
  <c r="E358" i="3"/>
  <c r="E362" i="3"/>
  <c r="E366" i="3"/>
  <c r="E370" i="3"/>
  <c r="F536" i="3"/>
  <c r="F518" i="3"/>
  <c r="F483" i="3"/>
  <c r="F455" i="3"/>
  <c r="F447" i="3"/>
  <c r="F428" i="3"/>
  <c r="F412" i="3"/>
  <c r="F396" i="3"/>
  <c r="F380" i="3"/>
  <c r="F364" i="3"/>
  <c r="F348" i="3"/>
  <c r="F330" i="3"/>
  <c r="F312" i="3"/>
  <c r="F296" i="3"/>
  <c r="F263" i="3"/>
  <c r="F247" i="3"/>
  <c r="F231" i="3"/>
  <c r="F214" i="3"/>
  <c r="F200" i="3"/>
  <c r="F192" i="3"/>
  <c r="F184" i="3"/>
  <c r="F176" i="3"/>
  <c r="F172" i="3"/>
  <c r="F162" i="3"/>
  <c r="F154" i="3"/>
  <c r="F146" i="3"/>
  <c r="F137" i="3"/>
  <c r="F110" i="3"/>
  <c r="F99" i="3"/>
  <c r="F91" i="3"/>
  <c r="F86" i="3"/>
  <c r="F80" i="3"/>
  <c r="F74" i="3"/>
  <c r="F69" i="3"/>
  <c r="F64" i="3"/>
  <c r="F54" i="3"/>
  <c r="F46" i="3"/>
  <c r="F22" i="3"/>
  <c r="F18" i="3"/>
  <c r="F14" i="3"/>
  <c r="F9" i="3"/>
  <c r="E9" i="3"/>
  <c r="E13" i="3"/>
  <c r="E17" i="3"/>
  <c r="E21" i="3"/>
  <c r="E45" i="3"/>
  <c r="E49" i="3"/>
  <c r="E57" i="3"/>
  <c r="E67" i="3"/>
  <c r="E71" i="3"/>
  <c r="E75" i="3"/>
  <c r="E79" i="3"/>
  <c r="E83" i="3"/>
  <c r="E89" i="3"/>
  <c r="E93" i="3"/>
  <c r="E97" i="3"/>
  <c r="E101" i="3"/>
  <c r="E107" i="3"/>
  <c r="E115" i="3"/>
  <c r="E134" i="3"/>
  <c r="E139" i="3"/>
  <c r="E143" i="3"/>
  <c r="E147" i="3"/>
  <c r="E151" i="3"/>
  <c r="E155" i="3"/>
  <c r="E159" i="3"/>
  <c r="E163" i="3"/>
  <c r="E167" i="3"/>
  <c r="E172" i="3"/>
  <c r="E176" i="3"/>
  <c r="E180" i="3"/>
  <c r="E184" i="3"/>
  <c r="E188" i="3"/>
  <c r="E192" i="3"/>
  <c r="E196" i="3"/>
  <c r="E200" i="3"/>
  <c r="E210" i="3"/>
  <c r="E214" i="3"/>
  <c r="E224" i="3"/>
  <c r="E228" i="3"/>
  <c r="E232" i="3"/>
  <c r="E237" i="3"/>
  <c r="E241" i="3"/>
  <c r="F511" i="3"/>
  <c r="F476" i="3"/>
  <c r="F451" i="3"/>
  <c r="F440" i="3"/>
  <c r="F424" i="3"/>
  <c r="F408" i="3"/>
  <c r="F392" i="3"/>
  <c r="F376" i="3"/>
  <c r="F360" i="3"/>
  <c r="F344" i="3"/>
  <c r="F326" i="3"/>
  <c r="F308" i="3"/>
  <c r="F292" i="3"/>
  <c r="F283" i="3"/>
  <c r="F259" i="3"/>
  <c r="F243" i="3"/>
  <c r="F227" i="3"/>
  <c r="F213" i="3"/>
  <c r="F191" i="3"/>
  <c r="F183" i="3"/>
  <c r="F175" i="3"/>
  <c r="F171" i="3"/>
  <c r="F161" i="3"/>
  <c r="F153" i="3"/>
  <c r="F145" i="3"/>
  <c r="F134" i="3"/>
  <c r="F109" i="3"/>
  <c r="F98" i="3"/>
  <c r="F90" i="3"/>
  <c r="F85" i="3"/>
  <c r="F78" i="3"/>
  <c r="F73" i="3"/>
  <c r="F68" i="3"/>
  <c r="F57" i="3"/>
  <c r="F49" i="3"/>
  <c r="F45" i="3"/>
  <c r="F21" i="3"/>
  <c r="F17" i="3"/>
  <c r="F13" i="3"/>
  <c r="E10" i="3"/>
  <c r="E14" i="3"/>
  <c r="E18" i="3"/>
  <c r="E22" i="3"/>
  <c r="E46" i="3"/>
  <c r="E54" i="3"/>
  <c r="E63" i="3"/>
  <c r="E68" i="3"/>
  <c r="E72" i="3"/>
  <c r="E76" i="3"/>
  <c r="E80" i="3"/>
  <c r="E86" i="3"/>
  <c r="E90" i="3"/>
  <c r="E94" i="3"/>
  <c r="E98" i="3"/>
  <c r="E102" i="3"/>
  <c r="E110" i="3"/>
  <c r="E119" i="3"/>
  <c r="E131" i="3"/>
  <c r="E135" i="3"/>
  <c r="E140" i="3"/>
  <c r="E144" i="3"/>
  <c r="E148" i="3"/>
  <c r="E152" i="3"/>
  <c r="E156" i="3"/>
  <c r="E160" i="3"/>
  <c r="E164" i="3"/>
  <c r="E169" i="3"/>
  <c r="E177" i="3"/>
  <c r="E181" i="3"/>
  <c r="E185" i="3"/>
  <c r="E189" i="3"/>
  <c r="E552" i="3"/>
  <c r="E548" i="3"/>
  <c r="E544" i="3"/>
  <c r="E539" i="3"/>
  <c r="E533" i="3"/>
  <c r="E524" i="3"/>
  <c r="E520" i="3"/>
  <c r="E514" i="3"/>
  <c r="E510" i="3"/>
  <c r="E506" i="3"/>
  <c r="E502" i="3"/>
  <c r="E495" i="3"/>
  <c r="E481" i="3"/>
  <c r="E476" i="3"/>
  <c r="E466" i="3"/>
  <c r="E462" i="3"/>
  <c r="E456" i="3"/>
  <c r="E452" i="3"/>
  <c r="E444" i="3"/>
  <c r="E426" i="3"/>
  <c r="E422" i="3"/>
  <c r="E418" i="3"/>
  <c r="E414" i="3"/>
  <c r="E410" i="3"/>
  <c r="E406" i="3"/>
  <c r="E402" i="3"/>
  <c r="E398" i="3"/>
  <c r="E394" i="3"/>
  <c r="E390" i="3"/>
  <c r="E386" i="3"/>
  <c r="E382" i="3"/>
  <c r="E378" i="3"/>
  <c r="E374" i="3"/>
  <c r="E369" i="3"/>
  <c r="E364" i="3"/>
  <c r="E356" i="3"/>
  <c r="E348" i="3"/>
  <c r="E340" i="3"/>
  <c r="E330" i="3"/>
  <c r="E321" i="3"/>
  <c r="E313" i="3"/>
  <c r="E305" i="3"/>
  <c r="E296" i="3"/>
  <c r="E266" i="3"/>
  <c r="E258" i="3"/>
  <c r="E250" i="3"/>
  <c r="E242" i="3"/>
  <c r="E225" i="3"/>
  <c r="E215" i="3"/>
  <c r="E197" i="3"/>
  <c r="F333" i="3"/>
  <c r="F441" i="3"/>
  <c r="F461" i="3"/>
  <c r="F469" i="3"/>
  <c r="F473" i="3"/>
  <c r="F485" i="3"/>
  <c r="F489" i="3"/>
  <c r="F493" i="3"/>
  <c r="F497" i="3"/>
  <c r="F517" i="3"/>
  <c r="F525" i="3"/>
  <c r="F537" i="3"/>
  <c r="F541" i="3"/>
  <c r="E538" i="3"/>
  <c r="E498" i="3"/>
  <c r="E494" i="3"/>
  <c r="E490" i="3"/>
  <c r="E486" i="3"/>
  <c r="E482" i="3"/>
  <c r="E474" i="3"/>
  <c r="E470" i="3"/>
  <c r="E442" i="3"/>
  <c r="E334" i="3"/>
  <c r="E290" i="3"/>
  <c r="E218" i="3"/>
  <c r="E206" i="3"/>
  <c r="E202" i="3"/>
  <c r="E118" i="3"/>
  <c r="E106" i="3"/>
  <c r="E66" i="3"/>
  <c r="E58" i="3"/>
  <c r="F58" i="3"/>
  <c r="F66" i="3"/>
  <c r="F106" i="3"/>
  <c r="F118" i="3"/>
  <c r="F202" i="3"/>
  <c r="F206" i="3"/>
  <c r="F218" i="3"/>
  <c r="F290" i="3"/>
  <c r="F334" i="3"/>
  <c r="F442" i="3"/>
  <c r="F470" i="3"/>
  <c r="F474" i="3"/>
  <c r="F482" i="3"/>
  <c r="F486" i="3"/>
  <c r="F490" i="3"/>
  <c r="F494" i="3"/>
  <c r="F498" i="3"/>
  <c r="F538" i="3"/>
  <c r="E537" i="3"/>
  <c r="E525" i="3"/>
  <c r="E517" i="3"/>
  <c r="E497" i="3"/>
  <c r="E493" i="3"/>
  <c r="E489" i="3"/>
  <c r="E485" i="3"/>
  <c r="E473" i="3"/>
  <c r="E469" i="3"/>
  <c r="E461" i="3"/>
  <c r="E441" i="3"/>
  <c r="E333" i="3"/>
  <c r="E301" i="3"/>
  <c r="E289" i="3"/>
  <c r="E233" i="3"/>
  <c r="E217" i="3"/>
  <c r="E205" i="3"/>
  <c r="E201" i="3"/>
  <c r="E117" i="3"/>
  <c r="E113" i="3"/>
  <c r="E109" i="3"/>
  <c r="E105" i="3"/>
  <c r="E85" i="3"/>
  <c r="F11" i="3"/>
  <c r="F63" i="3"/>
  <c r="F107" i="3"/>
  <c r="F115" i="3"/>
  <c r="F119" i="3"/>
  <c r="F135" i="3"/>
  <c r="F139" i="3"/>
  <c r="F167" i="3"/>
  <c r="F203" i="3"/>
  <c r="F207" i="3"/>
  <c r="F219" i="3"/>
  <c r="F323" i="3"/>
  <c r="F443" i="3"/>
  <c r="F471" i="3"/>
  <c r="F479" i="3"/>
  <c r="F487" i="3"/>
  <c r="F491" i="3"/>
  <c r="F495" i="3"/>
  <c r="F499" i="3"/>
  <c r="F515" i="3"/>
  <c r="F531" i="3"/>
  <c r="F539" i="3"/>
  <c r="E540" i="3"/>
  <c r="E516" i="3"/>
  <c r="E496" i="3"/>
  <c r="E492" i="3"/>
  <c r="E488" i="3"/>
  <c r="E484" i="3"/>
  <c r="E480" i="3"/>
  <c r="E472" i="3"/>
  <c r="E468" i="3"/>
  <c r="E460" i="3"/>
  <c r="E324" i="3"/>
  <c r="E208" i="3"/>
  <c r="E204" i="3"/>
  <c r="E168" i="3"/>
  <c r="E136" i="3"/>
  <c r="E116" i="3"/>
  <c r="E112" i="3"/>
  <c r="E108" i="3"/>
  <c r="E84" i="3"/>
  <c r="F84" i="3"/>
  <c r="F108" i="3"/>
  <c r="F112" i="3"/>
  <c r="F116" i="3"/>
  <c r="F136" i="3"/>
  <c r="F168" i="3"/>
  <c r="F204" i="3"/>
  <c r="F208" i="3"/>
  <c r="F324" i="3"/>
  <c r="F460" i="3"/>
  <c r="F468" i="3"/>
  <c r="F472" i="3"/>
  <c r="F480" i="3"/>
  <c r="F484" i="3"/>
  <c r="F488" i="3"/>
  <c r="F492" i="3"/>
  <c r="F496" i="3"/>
  <c r="F516" i="3"/>
  <c r="E32" i="6" l="1"/>
  <c r="K43" i="6"/>
  <c r="K32" i="6"/>
  <c r="K9" i="6"/>
  <c r="E62" i="6"/>
  <c r="E26" i="6"/>
  <c r="H63" i="6"/>
  <c r="N63" i="6" s="1"/>
  <c r="M63" i="6"/>
  <c r="H92" i="6"/>
  <c r="N92" i="6" s="1"/>
  <c r="M92" i="6"/>
  <c r="H43" i="6"/>
  <c r="N43" i="6" s="1"/>
  <c r="M43" i="6"/>
  <c r="H30" i="6"/>
  <c r="N30" i="6" s="1"/>
  <c r="L30" i="6"/>
  <c r="H97" i="6"/>
  <c r="N97" i="6" s="1"/>
  <c r="M97" i="6"/>
  <c r="H12" i="6"/>
  <c r="M12" i="6"/>
  <c r="H65" i="6"/>
  <c r="N65" i="6" s="1"/>
  <c r="M65" i="6"/>
  <c r="H59" i="6"/>
  <c r="N59" i="6" s="1"/>
  <c r="M59" i="6"/>
  <c r="H40" i="6"/>
  <c r="N40" i="6" s="1"/>
  <c r="M40" i="6"/>
  <c r="N33" i="6"/>
  <c r="H55" i="6"/>
  <c r="N55" i="6" s="1"/>
  <c r="M55" i="6"/>
  <c r="H51" i="6"/>
  <c r="N51" i="6" s="1"/>
  <c r="M51" i="6"/>
  <c r="N112" i="6"/>
  <c r="L60" i="6"/>
  <c r="L37" i="6"/>
  <c r="H20" i="6"/>
  <c r="N20" i="6" s="1"/>
  <c r="M20" i="6"/>
  <c r="N113" i="6"/>
  <c r="N79" i="6"/>
  <c r="N35" i="6"/>
  <c r="N89" i="6"/>
  <c r="L97" i="6"/>
  <c r="L87" i="6"/>
  <c r="K17" i="6"/>
  <c r="M80" i="6"/>
  <c r="N67" i="6"/>
  <c r="H101" i="6"/>
  <c r="N101" i="6" s="1"/>
  <c r="M101" i="6"/>
  <c r="I116" i="6"/>
  <c r="L17" i="6"/>
  <c r="M105" i="6"/>
  <c r="M21" i="6"/>
  <c r="H27" i="6"/>
  <c r="N27" i="6" s="1"/>
  <c r="M27" i="6"/>
  <c r="H60" i="6"/>
  <c r="N60" i="6" s="1"/>
  <c r="M60" i="6"/>
  <c r="H8" i="6"/>
  <c r="N8" i="6" s="1"/>
  <c r="M8" i="6"/>
  <c r="H62" i="6"/>
  <c r="N62" i="6" s="1"/>
  <c r="M62" i="6"/>
  <c r="N115" i="6"/>
  <c r="H87" i="6"/>
  <c r="M87" i="6"/>
  <c r="H29" i="6"/>
  <c r="N29" i="6" s="1"/>
  <c r="M29" i="6"/>
  <c r="H41" i="6"/>
  <c r="N41" i="6" s="1"/>
  <c r="M41" i="6"/>
  <c r="H49" i="6"/>
  <c r="N49" i="6" s="1"/>
  <c r="M49" i="6"/>
  <c r="H102" i="6"/>
  <c r="N102" i="6" s="1"/>
  <c r="M102" i="6"/>
  <c r="H95" i="6"/>
  <c r="M95" i="6"/>
  <c r="H26" i="6"/>
  <c r="N26" i="6" s="1"/>
  <c r="M26" i="6"/>
  <c r="L44" i="6"/>
  <c r="N69" i="6"/>
  <c r="H11" i="6"/>
  <c r="N11" i="6" s="1"/>
  <c r="M11" i="6"/>
  <c r="N53" i="6"/>
  <c r="H45" i="6"/>
  <c r="N45" i="6" s="1"/>
  <c r="M45" i="6"/>
  <c r="N57" i="6"/>
  <c r="L62" i="6"/>
  <c r="L41" i="6"/>
  <c r="H88" i="6"/>
  <c r="N88" i="6" s="1"/>
  <c r="M88" i="6"/>
  <c r="M9" i="6"/>
  <c r="N76" i="6"/>
  <c r="N104" i="6"/>
  <c r="L25" i="6"/>
  <c r="M113" i="6"/>
  <c r="M79" i="6"/>
  <c r="N94" i="6"/>
  <c r="H37" i="6"/>
  <c r="M37" i="6"/>
  <c r="H50" i="6"/>
  <c r="N50" i="6" s="1"/>
  <c r="L50" i="6"/>
  <c r="H14" i="6"/>
  <c r="N14" i="6" s="1"/>
  <c r="L14" i="6"/>
  <c r="H114" i="6"/>
  <c r="N114" i="6" s="1"/>
  <c r="M114" i="6"/>
  <c r="H75" i="6"/>
  <c r="N75" i="6" s="1"/>
  <c r="M75" i="6"/>
  <c r="N42" i="6"/>
  <c r="H100" i="6"/>
  <c r="M100" i="6"/>
  <c r="H7" i="6"/>
  <c r="M7" i="6"/>
  <c r="M5" i="6"/>
  <c r="N13" i="6"/>
  <c r="N105" i="6"/>
  <c r="H68" i="6"/>
  <c r="N68" i="6" s="1"/>
  <c r="M68" i="6"/>
  <c r="H58" i="6"/>
  <c r="N58" i="6" s="1"/>
  <c r="M58" i="6"/>
  <c r="N110" i="6"/>
  <c r="L114" i="6"/>
  <c r="N78" i="6"/>
  <c r="M52" i="6"/>
  <c r="H25" i="6"/>
  <c r="N25" i="6" s="1"/>
  <c r="M25" i="6"/>
  <c r="L101" i="6"/>
  <c r="M53" i="6"/>
  <c r="N18" i="6"/>
  <c r="N24" i="6"/>
  <c r="H28" i="6"/>
  <c r="N28" i="6" s="1"/>
  <c r="M28" i="6"/>
  <c r="H66" i="6"/>
  <c r="N66" i="6" s="1"/>
  <c r="M66" i="6"/>
  <c r="H96" i="6"/>
  <c r="N96" i="6" s="1"/>
  <c r="L96" i="6"/>
  <c r="H32" i="6"/>
  <c r="N32" i="6" s="1"/>
  <c r="M32" i="6"/>
  <c r="H22" i="6"/>
  <c r="N22" i="6" s="1"/>
  <c r="M22" i="6"/>
  <c r="H93" i="6"/>
  <c r="N93" i="6" s="1"/>
  <c r="M93" i="6"/>
  <c r="H6" i="6"/>
  <c r="N6" i="6" s="1"/>
  <c r="M6" i="6"/>
  <c r="N82" i="6"/>
  <c r="H83" i="6"/>
  <c r="N83" i="6" s="1"/>
  <c r="M83" i="6"/>
  <c r="H85" i="6"/>
  <c r="N85" i="6" s="1"/>
  <c r="M85" i="6"/>
  <c r="H17" i="6"/>
  <c r="N17" i="6" s="1"/>
  <c r="M17" i="6"/>
  <c r="N21" i="6"/>
  <c r="H98" i="6"/>
  <c r="N98" i="6" s="1"/>
  <c r="M98" i="6"/>
  <c r="L32" i="6"/>
  <c r="M46" i="6"/>
  <c r="N84" i="6"/>
  <c r="L68" i="6"/>
  <c r="L104" i="6"/>
  <c r="M110" i="6"/>
  <c r="N36" i="6"/>
  <c r="N56" i="6"/>
  <c r="N61" i="6"/>
  <c r="K80" i="6"/>
  <c r="H99" i="6"/>
  <c r="N99" i="6" s="1"/>
  <c r="H39" i="6"/>
  <c r="N39" i="6" s="1"/>
  <c r="H44" i="6"/>
  <c r="E12" i="6"/>
  <c r="G116" i="6"/>
  <c r="H5" i="6"/>
  <c r="N5" i="6" s="1"/>
  <c r="K65" i="6"/>
  <c r="K45" i="6"/>
  <c r="H46" i="6"/>
  <c r="N46" i="6" s="1"/>
  <c r="K46" i="6"/>
  <c r="E87" i="6"/>
  <c r="E95" i="6"/>
  <c r="F116" i="6"/>
  <c r="K20" i="6"/>
  <c r="K11" i="6"/>
  <c r="K79" i="6"/>
  <c r="H38" i="6"/>
  <c r="N38" i="6" s="1"/>
  <c r="H9" i="6"/>
  <c r="E37" i="6"/>
  <c r="E44" i="6"/>
  <c r="H80" i="6"/>
  <c r="N80" i="6" s="1"/>
  <c r="E100" i="6"/>
  <c r="E7" i="6"/>
  <c r="K66" i="6"/>
  <c r="K62" i="6"/>
  <c r="K5" i="6"/>
  <c r="J116" i="6"/>
  <c r="K116" i="6" s="1"/>
  <c r="D116" i="6"/>
  <c r="E9" i="6"/>
  <c r="K68" i="6"/>
  <c r="K58" i="6"/>
  <c r="K98" i="6"/>
  <c r="H52" i="6"/>
  <c r="N52" i="6" s="1"/>
  <c r="C116" i="6"/>
  <c r="N7" i="6" l="1"/>
  <c r="N95" i="6"/>
  <c r="N12" i="6"/>
  <c r="N37" i="6"/>
  <c r="N44" i="6"/>
  <c r="N9" i="6"/>
  <c r="N100" i="6"/>
  <c r="N87" i="6"/>
  <c r="H116" i="6"/>
  <c r="E116" i="6"/>
</calcChain>
</file>

<file path=xl/sharedStrings.xml><?xml version="1.0" encoding="utf-8"?>
<sst xmlns="http://schemas.openxmlformats.org/spreadsheetml/2006/main" count="5111" uniqueCount="1165">
  <si>
    <t>Value (in 1000 $)</t>
  </si>
  <si>
    <t>Volume (in 1000)</t>
  </si>
  <si>
    <t>PACKAGE TYPE</t>
  </si>
  <si>
    <t>PROTECTION / CARE</t>
  </si>
  <si>
    <t>PACKAGE SIZE</t>
  </si>
  <si>
    <t>MANUFACTURER</t>
  </si>
  <si>
    <t>BRAND</t>
  </si>
  <si>
    <t>BABY2000 CAMOMILLA W 20 BAG ABA SRL</t>
  </si>
  <si>
    <t>ITEM</t>
  </si>
  <si>
    <t>BAGS</t>
  </si>
  <si>
    <t>WITHOUT EXTRA PROTECTCARE INDICATION</t>
  </si>
  <si>
    <t>20</t>
  </si>
  <si>
    <t>BAMBO NATURE W 10 BAG</t>
  </si>
  <si>
    <t>10</t>
  </si>
  <si>
    <t>BAMBO NATURE W 50 BAG</t>
  </si>
  <si>
    <t>50</t>
  </si>
  <si>
    <t>BAMBO NATURE 0%PERFUME W 80 BAG</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</si>
  <si>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</si>
  <si>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</si>
  <si>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</si>
  <si>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</si>
  <si>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</si>
  <si>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</si>
  <si>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</si>
  <si>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</si>
  <si>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</si>
  <si>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</si>
  <si>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</si>
  <si>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</si>
  <si>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</si>
  <si>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</si>
  <si>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</si>
  <si>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</si>
  <si>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</si>
  <si>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</si>
  <si>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</si>
  <si>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</si>
  <si>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</si>
  <si>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</si>
  <si>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</si>
  <si>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</si>
  <si>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</si>
  <si>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</si>
  <si>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</si>
  <si>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</si>
  <si>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</si>
  <si>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</si>
  <si>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</si>
  <si>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</si>
  <si>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</si>
  <si>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COTTON&amp;PANTENOL W 3X72/1FR BAG</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</si>
  <si>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</si>
  <si>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</si>
  <si>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</si>
  <si>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</si>
  <si>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</si>
  <si>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</si>
  <si>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</si>
  <si>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</si>
  <si>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</si>
  <si>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</si>
  <si>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</si>
  <si>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</si>
  <si>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</si>
  <si>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</si>
  <si>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</si>
  <si>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</si>
  <si>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</si>
  <si>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</si>
  <si>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</si>
  <si>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</si>
  <si>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</si>
  <si>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</si>
  <si>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</si>
  <si>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</si>
  <si>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</si>
  <si>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</si>
  <si>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</si>
  <si>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BABYWET GRAPEFRUIT&amp;LIME W 100BA</t>
  </si>
  <si>
    <t>PAPILION JUMBO WET PH5.5 W 120 BAG KAPAK</t>
  </si>
  <si>
    <t>PAPILION BABY WET SENSITIVE W 72 BAG</t>
  </si>
  <si>
    <t>PAPILION YELLOW LILY W 90 BAG KAPAK</t>
  </si>
  <si>
    <t>HONEY BEBISH WITH CREAM W 102 BAG KAPAK</t>
  </si>
  <si>
    <t>102</t>
  </si>
  <si>
    <t>PINE ALOE VERA KREMALI W 120 BAG KAPAK</t>
  </si>
  <si>
    <t>PINE ALOE VERA KREMALI W 72 BAG KAPAK</t>
  </si>
  <si>
    <t>TROMPY 20 BAG</t>
  </si>
  <si>
    <t>25</t>
  </si>
  <si>
    <t>HAPPY FRESH BABY CREAM W 72 BAG</t>
  </si>
  <si>
    <t>HAPPY FRESH BABY W 72 BAG KAPAK</t>
  </si>
  <si>
    <t>ULTRA COMPACT ANGELS ALC.FREE W 120 BAG</t>
  </si>
  <si>
    <t>ULTRA COMPACT MOMO CREAMY W 120 BAG</t>
  </si>
  <si>
    <t>ULTRA COMPACT ANGELS ALC.FREE W 72 BAG</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</si>
  <si>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</si>
  <si>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</si>
  <si>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</si>
  <si>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</si>
  <si>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</si>
  <si>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</si>
  <si>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</si>
  <si>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</si>
  <si>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</si>
  <si>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</si>
  <si>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</si>
  <si>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</si>
  <si>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</si>
  <si>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</si>
  <si>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</si>
  <si>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</si>
  <si>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</si>
  <si>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</si>
  <si>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</si>
  <si>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</si>
  <si>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</si>
  <si>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</si>
  <si>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</si>
  <si>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</si>
  <si>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</si>
  <si>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</si>
  <si>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</si>
  <si>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</si>
  <si>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</si>
  <si>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</si>
  <si>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</si>
  <si>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</si>
  <si>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</si>
  <si>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SOFTLINE FRESHERCREAMVITE PH5.5 W 120BAG</t>
  </si>
  <si>
    <t>BABYCARE WITHCREAM W 80/8FREE BAG KAPAK</t>
  </si>
  <si>
    <t>BABY WISH VITE&amp;PROVITAMINB5 W 120 BAG</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</si>
  <si>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</si>
  <si>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</si>
  <si>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</si>
  <si>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</si>
  <si>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</si>
  <si>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</si>
  <si>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</si>
  <si>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</si>
  <si>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</si>
  <si>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</si>
  <si>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</si>
  <si>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</si>
  <si>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</si>
  <si>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</si>
  <si>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</si>
  <si>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</si>
  <si>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</si>
  <si>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</si>
  <si>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FOMEX PH5.5 ALC.FREE W 72 BAG KAPAK</t>
  </si>
  <si>
    <t>PADDLERS (ENKA HIJYUEN)</t>
  </si>
  <si>
    <t>PADDLERS SOFT&amp;CREAM PROVITB5&amp;VITE W 120</t>
  </si>
  <si>
    <t>PADDLERS SOFT&amp;CREAM PROVITB5&amp;VITE W 80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</si>
  <si>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</si>
  <si>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</si>
  <si>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</si>
  <si>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</si>
  <si>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</si>
  <si>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</si>
  <si>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</si>
  <si>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</si>
  <si>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</si>
  <si>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</si>
  <si>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</si>
  <si>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</si>
  <si>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</si>
  <si>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</si>
  <si>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</si>
  <si>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</si>
  <si>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</si>
  <si>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</si>
  <si>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</si>
  <si>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</si>
  <si>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</si>
  <si>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</si>
  <si>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</si>
  <si>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</si>
  <si>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</si>
  <si>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</si>
  <si>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</si>
  <si>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</si>
  <si>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</si>
  <si>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</si>
  <si>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</si>
  <si>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</si>
  <si>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</si>
  <si>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 RUNY BABY W 64 BAG</t>
  </si>
  <si>
    <t>FRESHMAKER (FULYA COSMETICS)</t>
  </si>
  <si>
    <t>FRESH MAKER BABY CREAM FRUIT W 100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</si>
  <si>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</si>
  <si>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</si>
  <si>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</si>
  <si>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</si>
  <si>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</si>
  <si>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</si>
  <si>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</si>
  <si>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</si>
  <si>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</si>
  <si>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</si>
  <si>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</si>
  <si>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</si>
  <si>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</si>
  <si>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</si>
  <si>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</si>
  <si>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LIOLA (FULYA COSMETICS)</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</si>
  <si>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</si>
  <si>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</si>
  <si>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</si>
  <si>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</si>
  <si>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</si>
  <si>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</si>
  <si>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</si>
  <si>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</si>
  <si>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</si>
  <si>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</si>
  <si>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</si>
  <si>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</si>
  <si>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</si>
  <si>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</si>
  <si>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</si>
  <si>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OLIODIARGAN SENSITIVE 63 BAG KAPAK</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</si>
  <si>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</si>
  <si>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</si>
  <si>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</si>
  <si>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</si>
  <si>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</si>
  <si>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</si>
  <si>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</si>
  <si>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</si>
  <si>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</si>
  <si>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</si>
  <si>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</si>
  <si>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</si>
  <si>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</si>
  <si>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</si>
  <si>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</si>
  <si>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</si>
  <si>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SENSITIVE PH5.5 W 40 BAG</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</si>
  <si>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</si>
  <si>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</si>
  <si>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</si>
  <si>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</si>
  <si>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</si>
  <si>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</si>
  <si>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</si>
  <si>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</si>
  <si>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</si>
  <si>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</si>
  <si>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</si>
  <si>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</si>
  <si>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</si>
  <si>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</si>
  <si>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</si>
  <si>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</si>
  <si>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</si>
  <si>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</si>
  <si>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</si>
  <si>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</si>
  <si>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</si>
  <si>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</si>
  <si>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</si>
  <si>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</si>
  <si>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</si>
  <si>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</si>
  <si>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</si>
  <si>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</si>
  <si>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</si>
  <si>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</si>
  <si>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</si>
  <si>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</si>
  <si>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</si>
  <si>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</si>
  <si>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</si>
  <si>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</si>
  <si>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</si>
  <si>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</si>
  <si>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</si>
  <si>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</si>
  <si>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</si>
  <si>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GENTLE ALL OVER W 56 BAG</t>
  </si>
  <si>
    <t>JOHNSONS BABY SILK EXTRACT W 56 BAG</t>
  </si>
  <si>
    <t>JOHNSONS BABY GENTLE ALL OVER W 72 BAG K</t>
  </si>
  <si>
    <t>JOHNSONS BABY SENSITIVE ALC.FREE W 72 BA</t>
  </si>
  <si>
    <t>MAIA (KALESAN)</t>
  </si>
  <si>
    <t>MAIA BABY PURE&amp;SENSITIVE PH5.5 W 72 BAG</t>
  </si>
  <si>
    <t>BEBECEN (KANTARA PRODUKSIYON DAGITIM)</t>
  </si>
  <si>
    <t>BEBECAN PH5.5 ALC.FREE W 72 BAG KANTARA</t>
  </si>
  <si>
    <t>KRISPA (KAPPUS)</t>
  </si>
  <si>
    <t>KRISPA BABY CAMOMILE W 15 BAG</t>
  </si>
  <si>
    <t>KRISPA BABY CAMOMILE P H5.5 W 80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</si>
  <si>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</si>
  <si>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</si>
  <si>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</si>
  <si>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</si>
  <si>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</si>
  <si>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</si>
  <si>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</si>
  <si>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</si>
  <si>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</si>
  <si>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</si>
  <si>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</si>
  <si>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</si>
  <si>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</si>
  <si>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SOFTTOUCH WITHLOTION&amp;VITE 56 BAG</t>
  </si>
  <si>
    <t>HUGGIES UNISTAR LINGETTES 56 W BAG</t>
  </si>
  <si>
    <t>HUGGIES ALOE+VIT E W 64 BAG</t>
  </si>
  <si>
    <t>HUGGIES BABY UNISTAR W 64 BAG</t>
  </si>
  <si>
    <t>HUGGIES PURE COTTON WOOL&amp;WATER 64 W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</si>
  <si>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</si>
  <si>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</si>
  <si>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</si>
  <si>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</si>
  <si>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</si>
  <si>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</si>
  <si>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</si>
  <si>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</si>
  <si>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</si>
  <si>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</si>
  <si>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</si>
  <si>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</si>
  <si>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</si>
  <si>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</si>
  <si>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</si>
  <si>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</si>
  <si>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</si>
  <si>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</si>
  <si>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</si>
  <si>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</si>
  <si>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</si>
  <si>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</si>
  <si>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</si>
  <si>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</si>
  <si>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</si>
  <si>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</si>
  <si>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</si>
  <si>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</si>
  <si>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</si>
  <si>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</si>
  <si>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</si>
  <si>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</si>
  <si>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</si>
  <si>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</si>
  <si>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</si>
  <si>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</si>
  <si>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</si>
  <si>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</si>
  <si>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</si>
  <si>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</si>
  <si>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</si>
  <si>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</si>
  <si>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</si>
  <si>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</si>
  <si>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</si>
  <si>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</si>
  <si>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</si>
  <si>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</si>
  <si>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</si>
  <si>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</si>
  <si>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</si>
  <si>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</si>
  <si>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</si>
  <si>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</si>
  <si>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</si>
  <si>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</si>
  <si>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</si>
  <si>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</si>
  <si>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</si>
  <si>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</si>
  <si>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</si>
  <si>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</si>
  <si>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</si>
  <si>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</si>
  <si>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</si>
  <si>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</si>
  <si>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</si>
  <si>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</si>
  <si>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</si>
  <si>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</si>
  <si>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</si>
  <si>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</si>
  <si>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</si>
  <si>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</si>
  <si>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</si>
  <si>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</si>
  <si>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3X54/1FR</t>
  </si>
  <si>
    <t>BABY LINO SENSITIVE CHAMOMILE W 54 BAG</t>
  </si>
  <si>
    <t>BABYLINO SENSITIVE ARNIKACHAMOMILE W 54</t>
  </si>
  <si>
    <t>BABYLINO SENSITIVE CHAMOMILE W 54+10 BAG</t>
  </si>
  <si>
    <t>BABYLINO SENSITIVE CHAMOMILE W 54+WIP 10</t>
  </si>
  <si>
    <t>HUGGLO (MIS SAGLIK SAN.)</t>
  </si>
  <si>
    <t>HUGGLO WET&amp;SOFT W 100 BAG KAPAK</t>
  </si>
  <si>
    <t>L'UNICO BABY OLIO DI ARGAN HYPO.W 72 BAG</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</si>
  <si>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</si>
  <si>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</si>
  <si>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</si>
  <si>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</si>
  <si>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</si>
  <si>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</si>
  <si>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</si>
  <si>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</si>
  <si>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</si>
  <si>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</si>
  <si>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</si>
  <si>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</si>
  <si>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</si>
  <si>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</si>
  <si>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</si>
  <si>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</si>
  <si>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</si>
  <si>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</si>
  <si>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</si>
  <si>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</si>
  <si>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</si>
  <si>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</si>
  <si>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</si>
  <si>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</si>
  <si>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</si>
  <si>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</si>
  <si>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</si>
  <si>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</si>
  <si>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</si>
  <si>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</si>
  <si>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</si>
  <si>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</si>
  <si>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</si>
  <si>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</si>
  <si>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FRESH SENSE (NUR GIDA SAN)</t>
  </si>
  <si>
    <t>FRESH SENSE CHAMOM.LOTION PH5.5 72 BAG</t>
  </si>
  <si>
    <t>PUFY (NUR GIDA SANAYI)</t>
  </si>
  <si>
    <t>PUFY BABY CHAMOMILE PH5.5 W 120 BAG</t>
  </si>
  <si>
    <t>SPEEDY CARE (O-PAC S.R.L.)</t>
  </si>
  <si>
    <t>SPEEDYCARE BABYLINECONCREMAMAXI 20 BAG</t>
  </si>
  <si>
    <t>CAN BEBE (ONTEX)</t>
  </si>
  <si>
    <t>CAN BEBE BASIC CARE ALK.FREE W 56 BAG</t>
  </si>
  <si>
    <t>BABS &amp; BABS (OZDAMARLAR GIDA A.S.)</t>
  </si>
  <si>
    <t>BABS&amp;BABS BABY PH5.5 120 W BAG KAPAK</t>
  </si>
  <si>
    <t>KOPRINA (OZYURT TEKSTIL SAN)</t>
  </si>
  <si>
    <t>BEBIKO (PAKSEL KIMYA)</t>
  </si>
  <si>
    <t>BEBIKO VIPBABY ACTIVE&amp;SOFT PH5.5 100 BAG</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</si>
  <si>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</si>
  <si>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</si>
  <si>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</si>
  <si>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</si>
  <si>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</si>
  <si>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</si>
  <si>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</si>
  <si>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</si>
  <si>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</si>
  <si>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</si>
  <si>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</si>
  <si>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</si>
  <si>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</si>
  <si>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</si>
  <si>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</si>
  <si>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</si>
  <si>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</si>
  <si>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</si>
  <si>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</si>
  <si>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</si>
  <si>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</si>
  <si>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</si>
  <si>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</si>
  <si>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</si>
  <si>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</si>
  <si>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</si>
  <si>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</si>
  <si>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</si>
  <si>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SENSITIVE PROTECT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</si>
  <si>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</si>
  <si>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</si>
  <si>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</si>
  <si>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</si>
  <si>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</si>
  <si>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</si>
  <si>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</si>
  <si>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</si>
  <si>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SENSITIVE 50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</si>
  <si>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</si>
  <si>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</si>
  <si>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</si>
  <si>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</si>
  <si>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</si>
  <si>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</si>
  <si>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</si>
  <si>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</si>
  <si>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</si>
  <si>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</si>
  <si>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</si>
  <si>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</si>
  <si>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</si>
  <si>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</si>
  <si>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</si>
  <si>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</si>
  <si>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</si>
  <si>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</si>
  <si>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</si>
  <si>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</si>
  <si>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</si>
  <si>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</si>
  <si>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</si>
  <si>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</si>
  <si>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</si>
  <si>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</si>
  <si>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</si>
  <si>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</si>
  <si>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</si>
  <si>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</si>
  <si>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</si>
  <si>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</si>
  <si>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</si>
  <si>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</si>
  <si>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</si>
  <si>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t>
  </si>
  <si>
    <t>PAMPERS SENSITIVE 56 BAG+DIA PANTS5 48 1</t>
  </si>
  <si>
    <t>PAMPERS SENSITIVE 56 BAG+DIA PANTS5 52</t>
  </si>
  <si>
    <t>PAMPERS SENSITIVE 56 BAG+DIA PR CARE54</t>
  </si>
  <si>
    <t>PAMPERS SENSITIVE 56 BAG+DIAPREMCARE3 60</t>
  </si>
  <si>
    <t>PAMPERS SENSITIVE 56 BAG+DIAPREMCARE5 44</t>
  </si>
  <si>
    <t>PAMPERS SENSITIVE 56BAG+DIA PANTS6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</si>
  <si>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</si>
  <si>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</si>
  <si>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</si>
  <si>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</si>
  <si>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</si>
  <si>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</si>
  <si>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</si>
  <si>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</si>
  <si>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</si>
  <si>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 76</t>
  </si>
  <si>
    <t>PAMPERS BABY FRESH CLEAN W 64 BAG+DIA68</t>
  </si>
  <si>
    <t>PAMPERS BABY FRESH CLEAN W 6X64/384 BAG</t>
  </si>
  <si>
    <t>PAMPERS BABY FRESH ECONOMY W 2X64 BAG</t>
  </si>
  <si>
    <t>PAMPERS BABYFRESHCLEAN ALOE W 6X64/2BRFR</t>
  </si>
  <si>
    <t>PAMPERS BABYFRESHCLEAN W 3X64/1FREE BAG</t>
  </si>
  <si>
    <t>PAMPERS BABYFRESHCLEAN W 6X64/2BRFR BAG</t>
  </si>
  <si>
    <t>PAMPERS CLEAN&amp;PLAY 64 BAG</t>
  </si>
  <si>
    <t>PAMPERS NATURAL CLEAN W 64 BAG KAPAK</t>
  </si>
  <si>
    <t>PAMPERS NATURALCLEAN FRAGR.FREE W 64 BAG</t>
  </si>
  <si>
    <t>PAMPERS NATURALLY CLEAN W 4X64 BAG</t>
  </si>
  <si>
    <t>PAMPERS NATURALLY CLEAN+CHAMOMILE W 2X64</t>
  </si>
  <si>
    <t>PAMPERS NATURALLYCLEAN+CHAMOMILE W64 BAG</t>
  </si>
  <si>
    <t>PAMPERS NATURALLYCLEAN+CHAMOMILE4X64/1FR</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</si>
  <si>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</si>
  <si>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</si>
  <si>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</si>
  <si>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</si>
  <si>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</si>
  <si>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</si>
  <si>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</si>
  <si>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</si>
  <si>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</si>
  <si>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</si>
  <si>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</si>
  <si>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</si>
  <si>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</si>
  <si>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</si>
  <si>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</si>
  <si>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BEBECAN EXTRASOFT PH5.5 ALC.FREE W 72BAG</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</si>
  <si>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</si>
  <si>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</si>
  <si>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</si>
  <si>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</si>
  <si>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</si>
  <si>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</si>
  <si>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</si>
  <si>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</si>
  <si>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</si>
  <si>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</si>
  <si>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</si>
  <si>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</si>
  <si>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</si>
  <si>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</si>
  <si>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</si>
  <si>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</si>
  <si>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MAXIMENS VIT E&amp;PRO VIT B5 W 72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</si>
  <si>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</si>
  <si>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</si>
  <si>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</si>
  <si>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</si>
  <si>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</si>
  <si>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</si>
  <si>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</si>
  <si>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</si>
  <si>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SPRINGLINE BABY COMPLEX5VITAMINS W 72BAG</t>
  </si>
  <si>
    <t>GIAN (SCK ZETA COMPANY)</t>
  </si>
  <si>
    <t>GIAN BABY CREAM PH5.5 W 120 BAG</t>
  </si>
  <si>
    <t>GIAN BABY CREAM PH5.5 W 72 BAG</t>
  </si>
  <si>
    <t>SEBAMED (SEBAPHARMA)</t>
  </si>
  <si>
    <t>SEBAMED BABYCLEANSING EXTRASOFT W 72 BAG</t>
  </si>
  <si>
    <t>SEBAMED BABY OIL WIPES W 70 BOX</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</si>
  <si>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</si>
  <si>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</si>
  <si>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</si>
  <si>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</si>
  <si>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</si>
  <si>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</si>
  <si>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</si>
  <si>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</si>
  <si>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</si>
  <si>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</si>
  <si>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</si>
  <si>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</si>
  <si>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PH5.5 ALC.FREE W 72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</si>
  <si>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</si>
  <si>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</si>
  <si>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</si>
  <si>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</si>
  <si>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</si>
  <si>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</si>
  <si>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</si>
  <si>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</si>
  <si>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</si>
  <si>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</si>
  <si>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</si>
  <si>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</si>
  <si>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</si>
  <si>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</si>
  <si>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</si>
  <si>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</si>
  <si>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</si>
  <si>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</si>
  <si>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</si>
  <si>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</si>
  <si>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</si>
  <si>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</si>
  <si>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</si>
  <si>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3X64/1FR</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</si>
  <si>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</si>
  <si>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</si>
  <si>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</si>
  <si>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</si>
  <si>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</si>
  <si>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</si>
  <si>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</si>
  <si>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</si>
  <si>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</si>
  <si>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</si>
  <si>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JUNIOR&amp;TOMMY SENSITIVE W 72 BAG</t>
  </si>
  <si>
    <t>JUNIOR&amp;TOMMY SENSITIVE W 72 BAG KAPAK</t>
  </si>
  <si>
    <t>LADY FRESH (SEVIMLER)</t>
  </si>
  <si>
    <t>LADY FRESH BABY ALC.FREE W 105/5FREE</t>
  </si>
  <si>
    <t>NIK &amp; SI (SEVIMLER)</t>
  </si>
  <si>
    <t>NIK&amp;SI BABY PH5.5 W 72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</si>
  <si>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</si>
  <si>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</si>
  <si>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</si>
  <si>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</si>
  <si>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</si>
  <si>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</si>
  <si>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</si>
  <si>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</si>
  <si>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</si>
  <si>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</si>
  <si>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</si>
  <si>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</si>
  <si>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</si>
  <si>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</si>
  <si>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</si>
  <si>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SEMI (SEVIMLER)</t>
  </si>
  <si>
    <t>SEMI LOVESOFT BABY P.H5.5 W 72 KAPAK BAG</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</si>
  <si>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</si>
  <si>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</si>
  <si>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</si>
  <si>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</si>
  <si>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</si>
  <si>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</si>
  <si>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</si>
  <si>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MULTIVITAMINS PH5.5 W 100 BAG PURPLE</t>
  </si>
  <si>
    <t>VOI CREAM LOTION PH5.5 W 120 BAG KAPAK</t>
  </si>
  <si>
    <t>VOI CHAMOMILE PH5.5 W 72 BAG KAPAK</t>
  </si>
  <si>
    <t>VOI CREAM LOTION PH5.5 W 72 BAG KAPAK</t>
  </si>
  <si>
    <t>NATURAVERDE (SO.DI.CO - SOCIETA DISTRIBU</t>
  </si>
  <si>
    <t>NATURAVERDE BIO AVENACAMMOMILA W 20 BAG</t>
  </si>
  <si>
    <t>NATURAVERDE BIO AVENACAMMOMILA W 72 BAG</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</si>
  <si>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</si>
  <si>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</si>
  <si>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</si>
  <si>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</si>
  <si>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</si>
  <si>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</si>
  <si>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</si>
  <si>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</si>
  <si>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</si>
  <si>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</si>
  <si>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</si>
  <si>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</si>
  <si>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</si>
  <si>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</si>
  <si>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</si>
  <si>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</si>
  <si>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</si>
  <si>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</si>
  <si>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BAMBINO (ULTRA COSMETICS)</t>
  </si>
  <si>
    <t>BAMBINO SENS.ALOE&amp;OLIVE ALC.FREE W100BAG</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</si>
  <si>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</si>
  <si>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</si>
  <si>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</si>
  <si>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</si>
  <si>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</si>
  <si>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</si>
  <si>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</si>
  <si>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YTD 24</t>
  </si>
  <si>
    <t xml:space="preserve"> FreshClean</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</si>
  <si>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</si>
  <si>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</si>
  <si>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</si>
  <si>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</si>
  <si>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</si>
  <si>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</si>
  <si>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</si>
  <si>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</si>
  <si>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</si>
  <si>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</si>
  <si>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</si>
  <si>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</si>
  <si>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</si>
  <si>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</si>
  <si>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</si>
  <si>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</si>
  <si>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</si>
  <si>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BurdenCo</t>
  </si>
  <si>
    <t xml:space="preserve"> TradeKing Cengiz</t>
  </si>
  <si>
    <t xml:space="preserve"> ClearSight</t>
  </si>
  <si>
    <t xml:space="preserve"> CodeInt B.V.</t>
  </si>
  <si>
    <t xml:space="preserve"> ChillClean</t>
  </si>
  <si>
    <t xml:space="preserve"> Cosmopolitan Italy</t>
  </si>
  <si>
    <t xml:space="preserve"> CottonUnion</t>
  </si>
  <si>
    <t xml:space="preserve"> EastChem</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</si>
  <si>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</si>
  <si>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</si>
  <si>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</si>
  <si>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</si>
  <si>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</si>
  <si>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</si>
  <si>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</si>
  <si>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</si>
  <si>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</si>
  <si>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</si>
  <si>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</si>
  <si>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</si>
  <si>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</si>
  <si>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</si>
  <si>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</si>
  <si>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</si>
  <si>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</si>
  <si>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</si>
  <si>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</si>
  <si>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</si>
  <si>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</si>
  <si>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Kantara Productions Distribution</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</si>
  <si>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</si>
  <si>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</si>
  <si>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</si>
  <si>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</si>
  <si>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</si>
  <si>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</si>
  <si>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</si>
  <si>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</si>
  <si>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</si>
  <si>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</si>
  <si>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</si>
  <si>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</si>
  <si>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</si>
  <si>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Miss Health Co.</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</si>
  <si>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</si>
  <si>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</si>
  <si>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</si>
  <si>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</si>
  <si>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</si>
  <si>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</si>
  <si>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</si>
  <si>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</si>
  <si>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OzFoodMakers A.S.</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</si>
  <si>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</si>
  <si>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</si>
  <si>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</si>
  <si>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</si>
  <si>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</si>
  <si>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</si>
  <si>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</si>
  <si>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</si>
  <si>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</si>
  <si>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</si>
  <si>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</si>
  <si>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RameBeauty</t>
  </si>
  <si>
    <t xml:space="preserve"> QueenTrade LTD</t>
  </si>
  <si>
    <t xml:space="preserve"> ColorSan</t>
  </si>
  <si>
    <t xml:space="preserve"> SanHealth LTD</t>
  </si>
  <si>
    <t xml:space="preserve"> SaproClean</t>
  </si>
  <si>
    <t xml:space="preserve"> YellowHand Cleaners</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</si>
  <si>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</si>
  <si>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</si>
  <si>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</si>
  <si>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</si>
  <si>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</si>
  <si>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</si>
  <si>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</si>
  <si>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</si>
  <si>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</si>
  <si>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So.Di.Co - Cosmetics Distribution Society</t>
  </si>
  <si>
    <t xml:space="preserve"> QueenStand Investment</t>
  </si>
  <si>
    <t xml:space="preserve"> BladeSon LTD</t>
  </si>
  <si>
    <t xml:space="preserve"> TahaChem Cosmetics</t>
  </si>
  <si>
    <t xml:space="preserve"> TextileSan</t>
  </si>
  <si>
    <t xml:space="preserve"> FoodTNCR</t>
  </si>
  <si>
    <t xml:space="preserve"> TroyBeauty Trade</t>
  </si>
  <si>
    <t xml:space="preserve"> MegaBeauty</t>
  </si>
  <si>
    <t xml:space="preserve"> Unac Beauty Makers SAN.</t>
  </si>
  <si>
    <t xml:space="preserve"> UniHandle</t>
  </si>
  <si>
    <t xml:space="preserve"> GreenIlgaz Group</t>
  </si>
  <si>
    <t>OKIDOKI  FreshClean CAMOMILLA 60 BAG</t>
  </si>
  <si>
    <t>SLEEPY  FreshClean 90 W BAG KAPAK</t>
  </si>
  <si>
    <t>LIOLA  FreshClean ALC.FREE W 72 BAG</t>
  </si>
  <si>
    <t>PAW PATROL  FreshClean 56 W BAG</t>
  </si>
  <si>
    <t>HUGGIES  FreshClean CUCUMBER W 24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</si>
  <si>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</si>
  <si>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</si>
  <si>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</si>
  <si>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</si>
  <si>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</si>
  <si>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</si>
  <si>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</si>
  <si>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</si>
  <si>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</si>
  <si>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</si>
  <si>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</si>
  <si>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</si>
  <si>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HONEY BEBISH (Arkana PaperCraft)</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</si>
  <si>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</si>
  <si>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</si>
  <si>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</si>
  <si>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</si>
  <si>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</si>
  <si>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</si>
  <si>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</si>
  <si>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</si>
  <si>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</si>
  <si>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SOFTLINE (BurdenCo)</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</si>
  <si>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</si>
  <si>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</si>
  <si>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</si>
  <si>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</si>
  <si>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</si>
  <si>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</si>
  <si>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</si>
  <si>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</si>
  <si>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</si>
  <si>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</si>
  <si>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</si>
  <si>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</si>
  <si>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</si>
  <si>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</si>
  <si>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</si>
  <si>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</si>
  <si>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</si>
  <si>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</si>
  <si>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FOMEX (EastChem)</t>
  </si>
  <si>
    <t>PURE ( ErusHealth Products)</t>
  </si>
  <si>
    <t>SLEEPY ( ErusHealth Products)</t>
  </si>
  <si>
    <t>SETABLU (SCProducts)</t>
  </si>
  <si>
    <t>EVY BABY (EveCraft)</t>
  </si>
  <si>
    <t>Product Description</t>
  </si>
  <si>
    <t>Brand</t>
  </si>
  <si>
    <t>Product Attributes</t>
  </si>
  <si>
    <t>Size</t>
  </si>
  <si>
    <t>2022 Value</t>
  </si>
  <si>
    <t>2023 Value</t>
  </si>
  <si>
    <t>YTD 24 Value</t>
  </si>
  <si>
    <t>2022 Volume</t>
  </si>
  <si>
    <t>2023 Volume</t>
  </si>
  <si>
    <t>YTD 24 Volume</t>
  </si>
  <si>
    <t xml:space="preserve">COSMI (Cosmopolitan Italy) </t>
  </si>
  <si>
    <t>ULTRA COMPACT BABY PH5.5 ALC.FREE W 72 BA</t>
  </si>
  <si>
    <t>BABY CREMA PLAYTIME CAMOMIL W 72 BAG KAPA</t>
  </si>
  <si>
    <t>Manufacture</t>
  </si>
  <si>
    <t>OKIDOKI FreshClean CAMOMILLA 60 BAG</t>
  </si>
  <si>
    <t>SLEEPY FreshClean 90 W BAG KAPAK</t>
  </si>
  <si>
    <t>LIOLA FreshClean ALC.FREE W 72 BAG</t>
  </si>
  <si>
    <t>PAW PATROL FreshClean 56 W BAG</t>
  </si>
  <si>
    <t>HUGGIES FreshClean CUCUMBER W 24 BAG</t>
  </si>
  <si>
    <t>KOPRINA FreshClean 72 W BAG KAPAK</t>
  </si>
  <si>
    <t>PRIMA FreshClean ALOE W 64 BAG</t>
  </si>
  <si>
    <t>SPRING LINE FreshClean W 120 BAG &amp;&amp;&amp;</t>
  </si>
  <si>
    <t>TOVA FreshClean PH5.5 W 120 BAG</t>
  </si>
  <si>
    <t>ALVESTA</t>
  </si>
  <si>
    <t>AQUELLA</t>
  </si>
  <si>
    <t>ASALI</t>
  </si>
  <si>
    <t>AURA</t>
  </si>
  <si>
    <t>BABS &amp; BABS</t>
  </si>
  <si>
    <t>BABY CARE</t>
  </si>
  <si>
    <t>BABY CREMA</t>
  </si>
  <si>
    <t>BABY WISH</t>
  </si>
  <si>
    <t>BABY 2000</t>
  </si>
  <si>
    <t>BABYLINO</t>
  </si>
  <si>
    <t>BAMBINO</t>
  </si>
  <si>
    <t>BAMBO</t>
  </si>
  <si>
    <t>BEBECAN</t>
  </si>
  <si>
    <t>BEBECEN</t>
  </si>
  <si>
    <t>BEBIKO</t>
  </si>
  <si>
    <t>BELUX</t>
  </si>
  <si>
    <t>BERFINY</t>
  </si>
  <si>
    <t>BETTY</t>
  </si>
  <si>
    <t>BIG SOFT</t>
  </si>
  <si>
    <t>BIMBO &amp; BIMBA</t>
  </si>
  <si>
    <t>BIONIKE</t>
  </si>
  <si>
    <t>BIVY</t>
  </si>
  <si>
    <t>CAN BEBE</t>
  </si>
  <si>
    <t>CHICCO</t>
  </si>
  <si>
    <t>CLEANIC</t>
  </si>
  <si>
    <t>ClearSight</t>
  </si>
  <si>
    <t>CONFY</t>
  </si>
  <si>
    <t>COSMI</t>
  </si>
  <si>
    <t>COTTON BABY</t>
  </si>
  <si>
    <t>COTTON SOFT</t>
  </si>
  <si>
    <t>DAISY</t>
  </si>
  <si>
    <t>DOCTOR</t>
  </si>
  <si>
    <t>DOVE</t>
  </si>
  <si>
    <t>ELAN</t>
  </si>
  <si>
    <t>ELVIM</t>
  </si>
  <si>
    <t>EVENT</t>
  </si>
  <si>
    <t>EVY BABY</t>
  </si>
  <si>
    <t>FARMACOTONE</t>
  </si>
  <si>
    <t>FEMOLE</t>
  </si>
  <si>
    <t>FLAMINGO</t>
  </si>
  <si>
    <t>FOMEX</t>
  </si>
  <si>
    <t>FRESH</t>
  </si>
  <si>
    <t>FRESH BABY</t>
  </si>
  <si>
    <t>FRESHMAKER</t>
  </si>
  <si>
    <t>FRESH RUNY</t>
  </si>
  <si>
    <t>FRESH SENSE</t>
  </si>
  <si>
    <t>SOFT &amp; FRESH</t>
  </si>
  <si>
    <t>GIAN</t>
  </si>
  <si>
    <t>GOLDEN</t>
  </si>
  <si>
    <t>HAPPY</t>
  </si>
  <si>
    <t>HAPPY FRESH</t>
  </si>
  <si>
    <t>HIMALAYA</t>
  </si>
  <si>
    <t>HIPP</t>
  </si>
  <si>
    <t>HONEY BEBISH</t>
  </si>
  <si>
    <t>HOPS</t>
  </si>
  <si>
    <t>HUGGIES</t>
  </si>
  <si>
    <t>HUGGLO</t>
  </si>
  <si>
    <t>HUGO BABY</t>
  </si>
  <si>
    <t>IASSMIN</t>
  </si>
  <si>
    <t>INCI</t>
  </si>
  <si>
    <t>JOHNSONS</t>
  </si>
  <si>
    <t>JUNIOR &amp; TOMMY</t>
  </si>
  <si>
    <t>KANZ</t>
  </si>
  <si>
    <t>KIDS</t>
  </si>
  <si>
    <t>KLORANE</t>
  </si>
  <si>
    <t>KOMILI</t>
  </si>
  <si>
    <t>KOPRINA</t>
  </si>
  <si>
    <t>KRISPA</t>
  </si>
  <si>
    <t>LADY FRESH</t>
  </si>
  <si>
    <t>LANSINOH</t>
  </si>
  <si>
    <t>LARA</t>
  </si>
  <si>
    <t>LIBERO</t>
  </si>
  <si>
    <t>LINDY</t>
  </si>
  <si>
    <t>LIO FRESH</t>
  </si>
  <si>
    <t>LIOLA</t>
  </si>
  <si>
    <t>LUBA</t>
  </si>
  <si>
    <t>L'UNICO</t>
  </si>
  <si>
    <t>MAIA</t>
  </si>
  <si>
    <t>MAMMI</t>
  </si>
  <si>
    <t>MAXIMENS</t>
  </si>
  <si>
    <t>MEDPROFFESIONAL</t>
  </si>
  <si>
    <t>MELANI</t>
  </si>
  <si>
    <t>MIKE LINE</t>
  </si>
  <si>
    <t>MIMI</t>
  </si>
  <si>
    <t>MIMOSA</t>
  </si>
  <si>
    <t>MIS MAK</t>
  </si>
  <si>
    <t>MOLFIX</t>
  </si>
  <si>
    <t>MORS</t>
  </si>
  <si>
    <t>MUSTELA</t>
  </si>
  <si>
    <t>MY COMFORT</t>
  </si>
  <si>
    <t>MY FIX</t>
  </si>
  <si>
    <t>NAPEEZ BY GRACIA</t>
  </si>
  <si>
    <t>NATURAVERDE</t>
  </si>
  <si>
    <t>NATY</t>
  </si>
  <si>
    <t>NEMDIL</t>
  </si>
  <si>
    <t>NICE BABY</t>
  </si>
  <si>
    <t>NIK &amp; SI</t>
  </si>
  <si>
    <t>NIKI</t>
  </si>
  <si>
    <t>NIVEA</t>
  </si>
  <si>
    <t>OKIDOKI</t>
  </si>
  <si>
    <t>PADDLERS</t>
  </si>
  <si>
    <t>PAMPERS</t>
  </si>
  <si>
    <t>PAPATYA</t>
  </si>
  <si>
    <t>PAPILION</t>
  </si>
  <si>
    <t>PAW PATROL</t>
  </si>
  <si>
    <t>PEPINO</t>
  </si>
  <si>
    <t>PEPPA PIG</t>
  </si>
  <si>
    <t>PERFETTO</t>
  </si>
  <si>
    <t>PETINO</t>
  </si>
  <si>
    <t>PINE</t>
  </si>
  <si>
    <t>PONKY</t>
  </si>
  <si>
    <t>POZZY</t>
  </si>
  <si>
    <t>PREMIUM</t>
  </si>
  <si>
    <t>PRIMA</t>
  </si>
  <si>
    <t>PRIME</t>
  </si>
  <si>
    <t>PROSOFT</t>
  </si>
  <si>
    <t>PUFFY</t>
  </si>
  <si>
    <t>PURE</t>
  </si>
  <si>
    <t>RENKLY BABY</t>
  </si>
  <si>
    <t>SEBAMED</t>
  </si>
  <si>
    <t>SECKIN</t>
  </si>
  <si>
    <t>SEMI</t>
  </si>
  <si>
    <t>SENCE</t>
  </si>
  <si>
    <t>SEPTONA</t>
  </si>
  <si>
    <t>SETABLU</t>
  </si>
  <si>
    <t>SLEEPY</t>
  </si>
  <si>
    <t>SLIPP</t>
  </si>
  <si>
    <t>SMILE</t>
  </si>
  <si>
    <t>SOFT CARE</t>
  </si>
  <si>
    <t>SOFTLINE</t>
  </si>
  <si>
    <t>SPEEDY CARE</t>
  </si>
  <si>
    <t>SPRING LINE</t>
  </si>
  <si>
    <t>SWEET</t>
  </si>
  <si>
    <t>TANGO</t>
  </si>
  <si>
    <t>TEX</t>
  </si>
  <si>
    <t>TITO</t>
  </si>
  <si>
    <t>TOP BLITZ</t>
  </si>
  <si>
    <t>TOVA</t>
  </si>
  <si>
    <t>TROMPY</t>
  </si>
  <si>
    <t>ULTRA COMPACT</t>
  </si>
  <si>
    <t>UNAC</t>
  </si>
  <si>
    <t>UNI</t>
  </si>
  <si>
    <t>URIAGE</t>
  </si>
  <si>
    <t>VIBELLE</t>
  </si>
  <si>
    <t>VOI</t>
  </si>
  <si>
    <t>WATER WIPES</t>
  </si>
  <si>
    <t>WINEX</t>
  </si>
  <si>
    <t>WIPEST</t>
  </si>
  <si>
    <t>YESS BABY</t>
  </si>
  <si>
    <t>SWORDSON LTD</t>
  </si>
  <si>
    <t>SEPA MENSUCAT</t>
  </si>
  <si>
    <t>OZDAMARLAR GIDA A.S.</t>
  </si>
  <si>
    <t>MEGA</t>
  </si>
  <si>
    <t>VigaLife</t>
  </si>
  <si>
    <t>ChillClean</t>
  </si>
  <si>
    <t>Nova Garbagnate</t>
  </si>
  <si>
    <t>TradeKing Cengiz</t>
  </si>
  <si>
    <t>MEGA S.A.</t>
  </si>
  <si>
    <t>ULTRA COSMETICS</t>
  </si>
  <si>
    <t>BeneCare</t>
  </si>
  <si>
    <t>YESIL ILGAZ</t>
  </si>
  <si>
    <t>RAMER KOZMETIK</t>
  </si>
  <si>
    <t>KANTARA PRODUKSIYON DAGITIM</t>
  </si>
  <si>
    <t>TNCR GIDA</t>
  </si>
  <si>
    <t>PAKSEL KIMYA</t>
  </si>
  <si>
    <t>RENKSAN</t>
  </si>
  <si>
    <t>FULYA COSMETICS</t>
  </si>
  <si>
    <t>PHOENIX PHARMA DOO</t>
  </si>
  <si>
    <t>MORAMEX GROUP / TOBI MG LTD</t>
  </si>
  <si>
    <t>REGINA TRADING LTD</t>
  </si>
  <si>
    <t>ICIM INTERNATIONAL</t>
  </si>
  <si>
    <t>TAHA KIMYA KOZMETIK</t>
  </si>
  <si>
    <t>ONTEX</t>
  </si>
  <si>
    <t>CultureSana</t>
  </si>
  <si>
    <t>HARPER HYGIENICS</t>
  </si>
  <si>
    <t>LIDERSAN SAGLIK VE GIDA</t>
  </si>
  <si>
    <t>Cosmopolitan Italy</t>
  </si>
  <si>
    <t>TEKSAN</t>
  </si>
  <si>
    <t>SC EUROPACK MEDIA SRL</t>
  </si>
  <si>
    <t>UNILEVER</t>
  </si>
  <si>
    <t>Esburg Health</t>
  </si>
  <si>
    <t>AxisOn Group</t>
  </si>
  <si>
    <t>EveCraft</t>
  </si>
  <si>
    <t>SISMA S.P.A.</t>
  </si>
  <si>
    <t>FEM COSMETIC</t>
  </si>
  <si>
    <t>EastChem</t>
  </si>
  <si>
    <t>PIRAMIDA 72 DOO</t>
  </si>
  <si>
    <t>NAVIGA TURKEY</t>
  </si>
  <si>
    <t>NUR GIDA SAN</t>
  </si>
  <si>
    <t>KARDESLER UCANYAGLAR SAN A</t>
  </si>
  <si>
    <t>SCK ZETA COMPANY</t>
  </si>
  <si>
    <t>ArsenicChem</t>
  </si>
  <si>
    <t>HIMALAYA DRUG</t>
  </si>
  <si>
    <t>HIPP GMBH</t>
  </si>
  <si>
    <t>Arkana PaperCraft</t>
  </si>
  <si>
    <t>SAPRO TEMIZLIK</t>
  </si>
  <si>
    <t>KIMBERLEY CLARK</t>
  </si>
  <si>
    <t>ArborChemistry</t>
  </si>
  <si>
    <t>TRUVA KOZMETIK</t>
  </si>
  <si>
    <t>SEVIMLER</t>
  </si>
  <si>
    <t>JOHNSON &amp; JOHNSON INT.</t>
  </si>
  <si>
    <t>FULYA KOZM.</t>
  </si>
  <si>
    <t>PIERRE FABRE</t>
  </si>
  <si>
    <t>KOMILI S.A.</t>
  </si>
  <si>
    <t>OZYURT TEKSTIL SAN</t>
  </si>
  <si>
    <t>KAPPUS</t>
  </si>
  <si>
    <t>LANSINOH LABORATORIE INC</t>
  </si>
  <si>
    <t>LARA KOZMETIK</t>
  </si>
  <si>
    <t>ESSITY</t>
  </si>
  <si>
    <t>Intelligent Initiative</t>
  </si>
  <si>
    <t>BroadLeaf Group</t>
  </si>
  <si>
    <t>MONTRASIO</t>
  </si>
  <si>
    <t>KALESAN</t>
  </si>
  <si>
    <t>SEMA TREYD ODD</t>
  </si>
  <si>
    <t>SARIHAN TEMIZLIK</t>
  </si>
  <si>
    <t>PROBEG 97</t>
  </si>
  <si>
    <t>GRUPA POLUDNIE SP</t>
  </si>
  <si>
    <t>MAPA INTERNATIONAL</t>
  </si>
  <si>
    <t>HAYAT KIMYA</t>
  </si>
  <si>
    <t>MORS COSMETICS</t>
  </si>
  <si>
    <t>LABORATORY EXPANSCIENCE</t>
  </si>
  <si>
    <t>GRACIA COMPANY</t>
  </si>
  <si>
    <t>SO.DI.CO - SOCIETA DISTRIBU</t>
  </si>
  <si>
    <t>NATY AB</t>
  </si>
  <si>
    <t>AlpineMeadow</t>
  </si>
  <si>
    <t>CodeInt B.V.</t>
  </si>
  <si>
    <t>ENKA HIJYUEN</t>
  </si>
  <si>
    <t>PROCTER &amp; GAMBLE</t>
  </si>
  <si>
    <t>PAPATYA PAMUK KOSMETIK</t>
  </si>
  <si>
    <t>ArkPapers</t>
  </si>
  <si>
    <t>JELLYWORKS HEALTHCARE</t>
  </si>
  <si>
    <t>PERFETTO GROUP</t>
  </si>
  <si>
    <t>GULSAH KOZMETIK</t>
  </si>
  <si>
    <t>TRUVA KOZMETIK TIC</t>
  </si>
  <si>
    <t>KARTOPU KOLONYA</t>
  </si>
  <si>
    <t>SEBAPHARMA</t>
  </si>
  <si>
    <t>MAXBRANDS MARKETING B.V.</t>
  </si>
  <si>
    <t>SEPTONA SA</t>
  </si>
  <si>
    <t>SCProducts</t>
  </si>
  <si>
    <t>PREDO</t>
  </si>
  <si>
    <t>BIOSPHERE CORP.</t>
  </si>
  <si>
    <t>SANO LTD</t>
  </si>
  <si>
    <t>BurdenCo</t>
  </si>
  <si>
    <t>O-PAC S.R.L.</t>
  </si>
  <si>
    <t>KOZMO KIMYA</t>
  </si>
  <si>
    <t>PureAim Cleaners</t>
  </si>
  <si>
    <t>LARA KOSMETICK</t>
  </si>
  <si>
    <t>STANQUEEN INVESTMENT</t>
  </si>
  <si>
    <t>Fragrantium S.A.</t>
  </si>
  <si>
    <t>UNAC GROUP KOZMETIK SAN.</t>
  </si>
  <si>
    <t>Ataman Industries</t>
  </si>
  <si>
    <t>PUIG</t>
  </si>
  <si>
    <t>SMILE COSMETICS</t>
  </si>
  <si>
    <t>IRISH BREEZE LTD</t>
  </si>
  <si>
    <t>ERUSLU</t>
  </si>
  <si>
    <t>Average price</t>
  </si>
  <si>
    <t>Manufacturer</t>
  </si>
  <si>
    <t>Performances Report By Manufactuer</t>
  </si>
  <si>
    <t>Row Labels</t>
  </si>
  <si>
    <t>Grand Total</t>
  </si>
  <si>
    <t>Sum of 2022 Value</t>
  </si>
  <si>
    <t>Sum of 2022 Volume</t>
  </si>
  <si>
    <t>Sum of 2023 Value</t>
  </si>
  <si>
    <t>Sum of 2023 Volume</t>
  </si>
  <si>
    <t>Sum of YTD 24 Volume</t>
  </si>
  <si>
    <t>Sum of YTD 24 Value</t>
  </si>
  <si>
    <t>CottonUnion</t>
  </si>
  <si>
    <t>Creativa Worldwide</t>
  </si>
  <si>
    <t>GRUPPO AVELLA SRL</t>
  </si>
  <si>
    <t>ErusHealth Products</t>
  </si>
  <si>
    <t>Packages Type</t>
  </si>
  <si>
    <t>Value</t>
  </si>
  <si>
    <t>Volumn</t>
  </si>
  <si>
    <t>Average Price</t>
  </si>
  <si>
    <t>year and year growth 22-23%</t>
  </si>
  <si>
    <t>Sum of Total Units Sold ( till date from start)</t>
  </si>
  <si>
    <t>Sum of Total_Revenue</t>
  </si>
  <si>
    <t>Quantity Sold in 2022</t>
  </si>
  <si>
    <t>Quantity sold in 2023</t>
  </si>
  <si>
    <t>Quantity sold in YTD 2024</t>
  </si>
  <si>
    <t>Sum of total_quantity(Product)</t>
  </si>
  <si>
    <t>ClearSight Total</t>
  </si>
  <si>
    <t xml:space="preserve">Dashboard ( Product Sale and Revenue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</si>
</sst>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theme="0"/>
      <name val="Arial"/>
      <family val="2"/>
    </font>
    <font>
      <b/>
      <sz val="10"/>
      <color rgb="FF000000"/>
      <name val="Arial"/>
      <family val="2"/>
    </font>
    <font>
      <sz val="10"/>
      <color rgb="FF000000"/>
      <name val="Arial"/>
      <family val="2"/>
    </font>
    <font>
      <i/>
      <sz val="10"/>
      <color rgb="FF000000"/>
      <name val="Arial"/>
      <family val="2"/>
    </font>
    <font>
      <b/>
      <sz val="11"/>
      <color theme="0"/>
      <name val="Calibri"/>
      <family val="2"/>
      <scheme val="minor"/>
    </font>
    <font>
      <b/>
      <sz val="14"/>
      <color theme="1"/>
      <name val="Times New Roman"/>
      <family val="1"/>
    </font>
    <font>
      <b/>
      <sz val="11"/>
      <color theme="1"/>
      <name val="Calibri"/>
      <family val="2"/>
      <scheme val="minor"/>
    </font>
    <font>
      <sz val="11"/>
      <color theme="1"/>
      <name val="Calibri"/>
      <family val="2"/>
      <scheme val="minor"/>
    </font>
    <font>
      <b/>
      <i/>
      <sz val="22"/>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rgb="FFFFFF00"/>
        <bgColor indexed="64"/>
      </patternFill>
    </fill>
    <fill>
      <patternFill patternType="solid">
        <fgColor rgb="FF002060"/>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2"/>
        <bgColor indexed="64"/>
      </patternFill>
    </fill>
  </fills>
  <borders count="18">
    <border>
      <left/>
      <right/>
      <top/>
      <bottom/>
      <diagonal/>
    </border>
    <border>
      <left style="thin">
        <color theme="0"/>
      </left>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bottom style="thin">
        <color rgb="FFDCDCDC"/>
      </bottom>
      <diagonal/>
    </border>
    <border>
      <left/>
      <right style="thin">
        <color rgb="FFDCDCDC"/>
      </right>
      <top/>
      <bottom style="thin">
        <color rgb="FFDCDCDC"/>
      </bottom>
      <diagonal/>
    </border>
    <border>
      <left style="thin">
        <color rgb="FFDCDCDC"/>
      </left>
      <right style="thin">
        <color rgb="FFDCDCDC"/>
      </right>
      <top/>
      <bottom style="thin">
        <color rgb="FFDCDCDC"/>
      </bottom>
      <diagonal/>
    </border>
    <border>
      <left style="thin">
        <color indexed="64"/>
      </left>
      <right style="thin">
        <color rgb="FFDCDCDC"/>
      </right>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53">
    <xf numFmtId="0" fontId="0" fillId="0" borderId="0" xfId="0"/>
    <xf numFmtId="0" fontId="1" fillId="0" borderId="0" xfId="0" applyFont="1"/>
    <xf numFmtId="164" fontId="3" fillId="2" borderId="3" xfId="0" applyNumberFormat="1" applyFont="1" applyFill="1" applyBorder="1" applyAlignment="1">
      <alignment horizontal="center" wrapText="1"/>
    </xf>
    <xf numFmtId="164" fontId="3" fillId="2" borderId="4" xfId="0" applyNumberFormat="1" applyFont="1" applyFill="1" applyBorder="1" applyAlignment="1">
      <alignment horizontal="center" wrapText="1"/>
    </xf>
    <xf numFmtId="49" fontId="2" fillId="3" borderId="5" xfId="0" applyNumberFormat="1" applyFont="1" applyFill="1" applyBorder="1" applyAlignment="1">
      <alignment horizontal="left" wrapText="1"/>
    </xf>
    <xf numFmtId="49" fontId="2" fillId="3" borderId="6" xfId="0" applyNumberFormat="1" applyFont="1" applyFill="1" applyBorder="1" applyAlignment="1">
      <alignment horizontal="left" wrapText="1"/>
    </xf>
    <xf numFmtId="39" fontId="4" fillId="3" borderId="7" xfId="0" applyNumberFormat="1" applyFont="1" applyFill="1" applyBorder="1" applyAlignment="1">
      <alignment horizontal="right" wrapText="1"/>
    </xf>
    <xf numFmtId="39" fontId="4" fillId="3" borderId="8" xfId="0" applyNumberFormat="1" applyFont="1" applyFill="1" applyBorder="1" applyAlignment="1">
      <alignment horizontal="right" wrapText="1"/>
    </xf>
    <xf numFmtId="39" fontId="4" fillId="3" borderId="9" xfId="0" applyNumberFormat="1" applyFont="1" applyFill="1" applyBorder="1" applyAlignment="1">
      <alignment horizontal="right" wrapText="1"/>
    </xf>
    <xf numFmtId="39" fontId="4" fillId="3" borderId="10" xfId="0" applyNumberFormat="1" applyFont="1" applyFill="1" applyBorder="1" applyAlignment="1">
      <alignment horizontal="right" wrapText="1"/>
    </xf>
    <xf numFmtId="39" fontId="4" fillId="3" borderId="11" xfId="0" applyNumberFormat="1" applyFont="1" applyFill="1" applyBorder="1" applyAlignment="1">
      <alignment horizontal="right" wrapText="1"/>
    </xf>
    <xf numFmtId="39" fontId="4" fillId="3" borderId="12" xfId="0" applyNumberFormat="1" applyFont="1" applyFill="1" applyBorder="1" applyAlignment="1">
      <alignment horizontal="right" wrapText="1"/>
    </xf>
    <xf numFmtId="39" fontId="4" fillId="3" borderId="5" xfId="0" applyNumberFormat="1" applyFont="1" applyFill="1" applyBorder="1" applyAlignment="1">
      <alignment horizontal="right" wrapText="1"/>
    </xf>
    <xf numFmtId="39" fontId="4" fillId="3" borderId="13" xfId="0" applyNumberFormat="1" applyFont="1" applyFill="1" applyBorder="1" applyAlignment="1">
      <alignment horizontal="right" wrapText="1"/>
    </xf>
    <xf numFmtId="49" fontId="5" fillId="2" borderId="5" xfId="0" applyNumberFormat="1" applyFont="1" applyFill="1" applyBorder="1" applyAlignment="1">
      <alignment horizontal="left" wrapText="1"/>
    </xf>
    <xf numFmtId="49" fontId="6" fillId="2" borderId="5" xfId="0" applyNumberFormat="1" applyFont="1" applyFill="1" applyBorder="1" applyAlignment="1">
      <alignment horizontal="left" wrapText="1"/>
    </xf>
    <xf numFmtId="49" fontId="6" fillId="2" borderId="6" xfId="0" applyNumberFormat="1" applyFont="1" applyFill="1" applyBorder="1" applyAlignment="1">
      <alignment horizontal="left" wrapText="1"/>
    </xf>
    <xf numFmtId="39" fontId="6" fillId="2" borderId="11" xfId="0" applyNumberFormat="1" applyFont="1" applyFill="1" applyBorder="1" applyAlignment="1">
      <alignment horizontal="right" wrapText="1"/>
    </xf>
    <xf numFmtId="39" fontId="6" fillId="2" borderId="12" xfId="0" applyNumberFormat="1" applyFont="1" applyFill="1" applyBorder="1" applyAlignment="1">
      <alignment horizontal="right" wrapText="1"/>
    </xf>
    <xf numFmtId="39" fontId="6" fillId="2" borderId="5" xfId="0" applyNumberFormat="1" applyFont="1" applyFill="1" applyBorder="1" applyAlignment="1">
      <alignment horizontal="right" wrapText="1"/>
    </xf>
    <xf numFmtId="39" fontId="6" fillId="2" borderId="13" xfId="0" applyNumberFormat="1" applyFont="1" applyFill="1" applyBorder="1" applyAlignment="1">
      <alignment horizontal="right" wrapText="1"/>
    </xf>
    <xf numFmtId="49" fontId="7" fillId="2" borderId="5" xfId="0" applyNumberFormat="1" applyFont="1" applyFill="1" applyBorder="1" applyAlignment="1">
      <alignment horizontal="left" wrapText="1" indent="2"/>
    </xf>
    <xf numFmtId="49" fontId="7" fillId="2" borderId="5" xfId="0" applyNumberFormat="1" applyFont="1" applyFill="1" applyBorder="1" applyAlignment="1">
      <alignment horizontal="left" wrapText="1"/>
    </xf>
    <xf numFmtId="49" fontId="7" fillId="2" borderId="6" xfId="0" applyNumberFormat="1" applyFont="1" applyFill="1" applyBorder="1" applyAlignment="1">
      <alignment horizontal="left" wrapText="1"/>
    </xf>
    <xf numFmtId="0" fontId="2" fillId="3" borderId="5" xfId="0" applyFont="1" applyFill="1" applyBorder="1" applyAlignment="1">
      <alignment horizontal="left" wrapText="1"/>
    </xf>
    <xf numFmtId="49" fontId="0" fillId="0" borderId="0" xfId="0" applyNumberFormat="1"/>
    <xf numFmtId="49" fontId="5" fillId="4" borderId="5" xfId="0" applyNumberFormat="1" applyFont="1" applyFill="1" applyBorder="1" applyAlignment="1">
      <alignment horizontal="left" wrapText="1" indent="1"/>
    </xf>
    <xf numFmtId="49" fontId="2" fillId="0" borderId="1" xfId="0" applyNumberFormat="1" applyFont="1" applyBorder="1" applyAlignment="1">
      <alignment vertical="center" wrapText="1"/>
    </xf>
    <xf numFmtId="49" fontId="2" fillId="0" borderId="0" xfId="0" applyNumberFormat="1" applyFont="1" applyAlignment="1">
      <alignment vertical="center" wrapText="1"/>
    </xf>
    <xf numFmtId="0" fontId="2" fillId="5" borderId="17" xfId="0" applyFont="1" applyFill="1" applyBorder="1" applyAlignment="1">
      <alignment horizontal="left" vertical="top"/>
    </xf>
    <xf numFmtId="0" fontId="8" fillId="5" borderId="17" xfId="0" applyFont="1" applyFill="1" applyBorder="1" applyAlignment="1">
      <alignment horizontal="left" vertical="top"/>
    </xf>
    <xf numFmtId="164" fontId="2" fillId="5" borderId="17" xfId="0" applyNumberFormat="1" applyFont="1" applyFill="1" applyBorder="1" applyAlignment="1">
      <alignment horizontal="left" vertical="top"/>
    </xf>
    <xf numFmtId="0" fontId="0" fillId="0" borderId="0" xfId="0" pivotButton="1"/>
    <xf numFmtId="0" fontId="0" fillId="0" borderId="0" xfId="0" applyAlignment="1">
      <alignment horizontal="left"/>
    </xf>
    <xf numFmtId="0" fontId="0" fillId="0" borderId="17" xfId="0" applyBorder="1" applyAlignment="1">
      <alignment horizontal="left"/>
    </xf>
    <xf numFmtId="2" fontId="0" fillId="0" borderId="17" xfId="0" applyNumberFormat="1" applyBorder="1"/>
    <xf numFmtId="2" fontId="0" fillId="8" borderId="17" xfId="0" applyNumberFormat="1" applyFill="1" applyBorder="1"/>
    <xf numFmtId="0" fontId="10" fillId="7" borderId="17" xfId="0" applyFont="1" applyFill="1" applyBorder="1" applyAlignment="1">
      <alignment horizontal="left"/>
    </xf>
    <xf numFmtId="0" fontId="10" fillId="4" borderId="17" xfId="0" applyFont="1" applyFill="1" applyBorder="1" applyAlignment="1">
      <alignment horizontal="center"/>
    </xf>
    <xf numFmtId="9" fontId="0" fillId="0" borderId="0" xfId="1" applyFont="1"/>
    <xf numFmtId="0" fontId="10" fillId="0" borderId="0" xfId="0" applyFont="1"/>
    <xf numFmtId="0" fontId="10" fillId="4" borderId="0" xfId="0" applyFont="1" applyFill="1"/>
    <xf numFmtId="164" fontId="3" fillId="2" borderId="2" xfId="0" applyNumberFormat="1" applyFont="1" applyFill="1" applyBorder="1" applyAlignment="1">
      <alignment horizontal="center" wrapText="1"/>
    </xf>
    <xf numFmtId="164" fontId="3" fillId="2" borderId="0" xfId="0" applyNumberFormat="1" applyFont="1" applyFill="1" applyAlignment="1">
      <alignment horizontal="center" wrapText="1"/>
    </xf>
    <xf numFmtId="164" fontId="0" fillId="0" borderId="0" xfId="0" applyNumberFormat="1" applyAlignment="1">
      <alignment horizontal="center" wrapText="1"/>
    </xf>
    <xf numFmtId="164" fontId="3" fillId="2" borderId="14" xfId="0" applyNumberFormat="1" applyFont="1" applyFill="1" applyBorder="1" applyAlignment="1">
      <alignment horizontal="center" wrapText="1"/>
    </xf>
    <xf numFmtId="164" fontId="3" fillId="2" borderId="15" xfId="0" applyNumberFormat="1" applyFont="1" applyFill="1" applyBorder="1" applyAlignment="1">
      <alignment horizontal="center" wrapText="1"/>
    </xf>
    <xf numFmtId="164" fontId="0" fillId="0" borderId="16" xfId="0" applyNumberFormat="1" applyBorder="1" applyAlignment="1">
      <alignment horizontal="center" wrapText="1"/>
    </xf>
    <xf numFmtId="0" fontId="9" fillId="6" borderId="0" xfId="0" applyFont="1" applyFill="1"/>
    <xf numFmtId="0" fontId="10" fillId="0" borderId="0" xfId="0" applyFont="1" applyAlignment="1">
      <alignment horizontal="center"/>
    </xf>
    <xf numFmtId="0" fontId="0" fillId="0" borderId="0" xfId="0" applyNumberFormat="1"/>
    <xf numFmtId="1" fontId="0" fillId="0" borderId="0" xfId="0" applyNumberFormat="1"/>
    <xf numFmtId="0" fontId="12" fillId="4" borderId="0" xfId="0" applyFont="1" applyFill="1" applyAlignment="1">
      <alignment horizontal="center"/>
    </xf>
  </cellXfs>
  <cellStyles count="2">
    <cellStyle name="Normal" xfId="0" builtinId="0"/>
    <cellStyle name="Percent" xfId="1" builtinId="5"/>
  </cellStyles>
  <dxfs count="4">
    <dxf>
      <numFmt numFmtId="1" formatCode="0"/>
    </dxf>
    <dxf>
      <numFmt numFmtId="1" formatCode="0"/>
    </dxf>
    <dxf>
      <fill>
        <patternFill>
          <bgColor theme="9" tint="0.39994506668294322"/>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[Baby_Care_source.xlsx]Volumns!Top_Brands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Units Sold by Years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5865522018081066"/>
          <c:w val="0.85219685039370074"/>
          <c:h val="0.34452537182852144"/>
        </c:manualLayout>
      </c:layout>
      <c:barChart>
        <c:barDir val="col"/>
        <c:grouping val="clustered"/>
        <c:varyColors val="0"/>
        <c:ser>
          <c:idx val="0"/>
          <c:order val="0"/>
          <c:tx>
            <c:strRef>
              <c:f>Volumns!$B$42</c:f>
              <c:strCache>
                <c:ptCount val="1"/>
                <c:pt idx="0">
                  <c:v>Sum of 2022 Volume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Volumns!$A$43:$A$44</c:f>
              <c:strCache>
                <c:ptCount val="1"/>
                <c:pt idx="0">
                  <c:v>ClearSight</c:v>
                </c:pt>
              </c:strCache>
            </c:strRef>
          </c:cat>
          <c:val>
            <c:numRef>
              <c:f>Volumns!$B$43:$B$44</c:f>
              <c:numCache>
                <c:formatCode>0</c:formatCode>
                <c:ptCount val="1"/>
                <c:pt idx="0">
                  <c:v>1024.5518</c:v>
                </c:pt>
              </c:numCache>
            </c:numRef>
          </c:val>
          <c:extLst>
            <c:ext xmlns:c16="http://schemas.microsoft.com/office/drawing/2014/chart" uri="{C3380CC4-5D6E-409C-BE32-E72D297353CC}">
              <c16:uniqueId val="{00000000-C8C4-43EB-944A-B86609C02EB8}"/>
            </c:ext>
          </c:extLst>
        </c:ser>
        <c:ser>
          <c:idx val="1"/>
          <c:order val="1"/>
          <c:tx>
            <c:strRef>
              <c:f>Volumns!$C$42</c:f>
              <c:strCache>
                <c:ptCount val="1"/>
                <c:pt idx="0">
                  <c:v>Sum of 2023 Volume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Volumns!$A$43:$A$44</c:f>
              <c:strCache>
                <c:ptCount val="1"/>
                <c:pt idx="0">
                  <c:v>ClearSight</c:v>
                </c:pt>
              </c:strCache>
            </c:strRef>
          </c:cat>
          <c:val>
            <c:numRef>
              <c:f>Volumns!$C$43:$C$44</c:f>
              <c:numCache>
                <c:formatCode>0</c:formatCode>
                <c:ptCount val="1"/>
                <c:pt idx="0">
                  <c:v>1623.7086999999999</c:v>
                </c:pt>
              </c:numCache>
            </c:numRef>
          </c:val>
          <c:extLst>
            <c:ext xmlns:c16="http://schemas.microsoft.com/office/drawing/2014/chart" uri="{C3380CC4-5D6E-409C-BE32-E72D297353CC}">
              <c16:uniqueId val="{00000001-C8C4-43EB-944A-B86609C02EB8}"/>
            </c:ext>
          </c:extLst>
        </c:ser>
        <c:ser>
          <c:idx val="2"/>
          <c:order val="2"/>
          <c:tx>
            <c:strRef>
              <c:f>Volumns!$D$42</c:f>
              <c:strCache>
                <c:ptCount val="1"/>
                <c:pt idx="0">
                  <c:v>Sum of YTD 24 Volume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Volumns!$A$43:$A$44</c:f>
              <c:strCache>
                <c:ptCount val="1"/>
                <c:pt idx="0">
                  <c:v>ClearSight</c:v>
                </c:pt>
              </c:strCache>
            </c:strRef>
          </c:cat>
          <c:val>
            <c:numRef>
              <c:f>Volumns!$D$43:$D$44</c:f>
              <c:numCache>
                <c:formatCode>0</c:formatCode>
                <c:ptCount val="1"/>
                <c:pt idx="0">
                  <c:v>2439.0853000000002</c:v>
                </c:pt>
              </c:numCache>
            </c:numRef>
          </c:val>
          <c:extLst>
            <c:ext xmlns:c16="http://schemas.microsoft.com/office/drawing/2014/chart" uri="{C3380CC4-5D6E-409C-BE32-E72D297353CC}">
              <c16:uniqueId val="{00000002-C8C4-43EB-944A-B86609C02EB8}"/>
            </c:ext>
          </c:extLst>
        </c:ser>
        <c:ser>
          <c:idx val="3"/>
          <c:order val="3"/>
          <c:tx>
            <c:strRef>
              <c:f>Volumns!$E$42</c:f>
              <c:strCache>
                <c:ptCount val="1"/>
                <c:pt idx="0">
                  <c:v>Sum of Total Units Sold ( till date from start)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Volumns!$A$43:$A$44</c:f>
              <c:strCache>
                <c:ptCount val="1"/>
                <c:pt idx="0">
                  <c:v>ClearSight</c:v>
                </c:pt>
              </c:strCache>
            </c:strRef>
          </c:cat>
          <c:val>
            <c:numRef>
              <c:f>Volumns!$E$43:$E$44</c:f>
              <c:numCache>
                <c:formatCode>0</c:formatCode>
                <c:ptCount val="1"/>
                <c:pt idx="0">
                  <c:v>5087.3458000000001</c:v>
                </c:pt>
              </c:numCache>
            </c:numRef>
          </c:val>
          <c:extLst>
            <c:ext xmlns:c16="http://schemas.microsoft.com/office/drawing/2014/chart" uri="{C3380CC4-5D6E-409C-BE32-E72D297353CC}">
              <c16:uniqueId val="{00000005-C8C4-43EB-944A-B86609C02EB8}"/>
            </c:ext>
          </c:extLst>
        </c:ser>
        <c:dLbls>
          <c:dLblPos val="outEnd"/>
          <c:showLegendKey val="0"/>
          <c:showVal val="1"/>
          <c:showCatName val="0"/>
          <c:showSerName val="0"/>
          <c:showPercent val="0"/>
          <c:showBubbleSize val="0"/>
        </c:dLbls>
        <c:gapWidth val="100"/>
        <c:overlap val="-24"/>
        <c:axId val="244235936"/>
        <c:axId val="244236416"/>
      </c:barChart>
      <c:catAx>
        <c:axId val="24423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244236416"/>
        <c:crosses val="autoZero"/>
        <c:auto val="1"/>
        <c:lblAlgn val="ctr"/>
        <c:lblOffset val="100"/>
        <c:noMultiLvlLbl val="0"/>
      </c:catAx>
      <c:valAx>
        <c:axId val="24423641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3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[Baby_Care_source.xlsx]Revenue!PivotTable4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Manufactuers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Revenue!$C$5</c:f>
              <c:strCache>
                <c:ptCount val="1"/>
                <c:pt idx="0">
                  <c:v>Sum of 2022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Revenue!$B$6:$B$7</c:f>
              <c:strCache>
                <c:ptCount val="1"/>
                <c:pt idx="0">
                  <c:v>ClearSight</c:v>
                </c:pt>
              </c:strCache>
            </c:strRef>
          </c:cat>
          <c:val>
            <c:numRef>
              <c:f>Revenue!$C$6:$C$7</c:f>
              <c:numCache>
                <c:formatCode>General</c:formatCode>
                <c:ptCount val="1"/>
                <c:pt idx="0">
                  <c:v>36.026000000000003</c:v>
                </c:pt>
              </c:numCache>
            </c:numRef>
          </c:val>
          <c:extLst>
            <c:ext xmlns:c16="http://schemas.microsoft.com/office/drawing/2014/chart" uri="{C3380CC4-5D6E-409C-BE32-E72D297353CC}">
              <c16:uniqueId val="{00000000-B8BD-4F33-BA05-228F7758179E}"/>
            </c:ext>
          </c:extLst>
        </c:ser>
        <c:ser>
          <c:idx val="1"/>
          <c:order val="1"/>
          <c:tx>
            <c:strRef>
              <c:f>Revenue!$D$5</c:f>
              <c:strCache>
                <c:ptCount val="1"/>
                <c:pt idx="0">
                  <c:v>Sum of 2023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Revenue!$B$6:$B$7</c:f>
              <c:strCache>
                <c:ptCount val="1"/>
                <c:pt idx="0">
                  <c:v>ClearSight</c:v>
                </c:pt>
              </c:strCache>
            </c:strRef>
          </c:cat>
          <c:val>
            <c:numRef>
              <c:f>Revenue!$D$6:$D$7</c:f>
              <c:numCache>
                <c:formatCode>General</c:formatCode>
                <c:ptCount val="1"/>
                <c:pt idx="0">
                  <c:v>55.229700000000001</c:v>
                </c:pt>
              </c:numCache>
            </c:numRef>
          </c:val>
          <c:extLst>
            <c:ext xmlns:c16="http://schemas.microsoft.com/office/drawing/2014/chart" uri="{C3380CC4-5D6E-409C-BE32-E72D297353CC}">
              <c16:uniqueId val="{00000001-B8BD-4F33-BA05-228F7758179E}"/>
            </c:ext>
          </c:extLst>
        </c:ser>
        <c:ser>
          <c:idx val="2"/>
          <c:order val="2"/>
          <c:tx>
            <c:strRef>
              <c:f>Revenue!$E$5</c:f>
              <c:strCache>
                <c:ptCount val="1"/>
                <c:pt idx="0">
                  <c:v>Sum of YTD 24 Value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Revenue!$B$6:$B$7</c:f>
              <c:strCache>
                <c:ptCount val="1"/>
                <c:pt idx="0">
                  <c:v>ClearSight</c:v>
                </c:pt>
              </c:strCache>
            </c:strRef>
          </c:cat>
          <c:val>
            <c:numRef>
              <c:f>Revenue!$E$6:$E$7</c:f>
              <c:numCache>
                <c:formatCode>General</c:formatCode>
                <c:ptCount val="1"/>
                <c:pt idx="0">
                  <c:v>85.139499999999998</c:v>
                </c:pt>
              </c:numCache>
            </c:numRef>
          </c:val>
          <c:extLst>
            <c:ext xmlns:c16="http://schemas.microsoft.com/office/drawing/2014/chart" uri="{C3380CC4-5D6E-409C-BE32-E72D297353CC}">
              <c16:uniqueId val="{00000002-B8BD-4F33-BA05-228F7758179E}"/>
            </c:ext>
          </c:extLst>
        </c:ser>
        <c:ser>
          <c:idx val="3"/>
          <c:order val="3"/>
          <c:tx>
            <c:strRef>
              <c:f>Revenue!$F$5</c:f>
              <c:strCache>
                <c:ptCount val="1"/>
                <c:pt idx="0">
                  <c:v>Sum of Total_Revenue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Revenue!$B$6:$B$7</c:f>
              <c:strCache>
                <c:ptCount val="1"/>
                <c:pt idx="0">
                  <c:v>ClearSight</c:v>
                </c:pt>
              </c:strCache>
            </c:strRef>
          </c:cat>
          <c:val>
            <c:numRef>
              <c:f>Revenue!$F$6:$F$7</c:f>
              <c:numCache>
                <c:formatCode>General</c:formatCode>
                <c:ptCount val="1"/>
                <c:pt idx="0">
                  <c:v>176.39519999999999</c:v>
                </c:pt>
              </c:numCache>
            </c:numRef>
          </c:val>
          <c:extLst>
            <c:ext xmlns:c16="http://schemas.microsoft.com/office/drawing/2014/chart" uri="{C3380CC4-5D6E-409C-BE32-E72D297353CC}">
              <c16:uniqueId val="{00000003-B8BD-4F33-BA05-228F7758179E}"/>
            </c:ext>
          </c:extLst>
        </c:ser>
        <c:dLbls>
          <c:showLegendKey val="0"/>
          <c:showVal val="1"/>
          <c:showCatName val="0"/>
          <c:showSerName val="0"/>
          <c:showPercent val="0"/>
          <c:showBubbleSize val="0"/>
        </c:dLbls>
        <c:gapWidth val="150"/>
        <c:axId val="549608576"/>
        <c:axId val="549624416"/>
      </c:barChart>
      <c:catAx>
        <c:axId val="549608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549624416"/>
        <c:crosses val="autoZero"/>
        <c:auto val="1"/>
        <c:lblAlgn val="ctr"/>
        <c:lblOffset val="100"/>
        <c:noMultiLvlLbl val="0"/>
      </c:catAx>
      <c:valAx>
        <c:axId val="5496244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6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[Baby_Care_source.xlsx]Products!Products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Quantity Solds by Years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Products!$D$5</c:f>
              <c:strCache>
                <c:ptCount val="1"/>
                <c:pt idx="0">
                  <c:v>Quantity Sold in 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Products!$B$6:$C$14</c:f>
              <c:multiLvlStrCache>
                <c:ptCount val="7"/>
                <c:lvl>
                  <c:pt idx="0">
                    <c:v>ClearSight BABY ALOE VERA PH5.5 W 80 BAG</c:v>
                  </c:pt>
                  <c:pt idx="1">
                    <c:v>ClearSight BABY CHAMOMILE PH5.5 W 80 BAG</c:v>
                  </c:pt>
                  <c:pt idx="2">
                    <c:v>ClearSight BABY CALENDULA PH5.5 W 80 BAG</c:v>
                  </c:pt>
                  <c:pt idx="3">
                    <c:v>ClearSight BABY CALENDULA PH5.5 W 25 BAG</c:v>
                  </c:pt>
                  <c:pt idx="4">
                    <c:v>ClearSight BABY CHAMOMILE PH5.5 W 25 BAG</c:v>
                  </c:pt>
                  <c:pt idx="5">
                    <c:v>ClearSight BABY ALOE VERA PH5.5 W 25 BAG</c:v>
                  </c:pt>
                  <c:pt idx="6">
                    <c:v>ClearSight BABY CHAMOMILE PH5.5 W 66 BAG</c:v>
                  </c:pt>
                </c:lvl>
                <c:lvl>
                  <c:pt idx="0">
                    <c:v>ClearSight</c:v>
                  </c:pt>
                </c:lvl>
              </c:multiLvlStrCache>
            </c:multiLvlStrRef>
          </c:cat>
          <c:val>
            <c:numRef>
              <c:f>Products!$D$6:$D$14</c:f>
              <c:numCache>
                <c:formatCode>0</c:formatCode>
                <c:ptCount val="7"/>
                <c:pt idx="0">
                  <c:v>431.15870000000001</c:v>
                </c:pt>
                <c:pt idx="1">
                  <c:v>318.93810000000002</c:v>
                </c:pt>
                <c:pt idx="2">
                  <c:v>274.45499999999998</c:v>
                </c:pt>
                <c:pt idx="3">
                  <c:v>0</c:v>
                </c:pt>
                <c:pt idx="4">
                  <c:v>0</c:v>
                </c:pt>
                <c:pt idx="5">
                  <c:v>0</c:v>
                </c:pt>
                <c:pt idx="6">
                  <c:v>0</c:v>
                </c:pt>
              </c:numCache>
            </c:numRef>
          </c:val>
          <c:extLst>
            <c:ext xmlns:c16="http://schemas.microsoft.com/office/drawing/2014/chart" uri="{C3380CC4-5D6E-409C-BE32-E72D297353CC}">
              <c16:uniqueId val="{00000000-5EB3-4495-BA2E-3652E1F42EFE}"/>
            </c:ext>
          </c:extLst>
        </c:ser>
        <c:ser>
          <c:idx val="1"/>
          <c:order val="1"/>
          <c:tx>
            <c:strRef>
              <c:f>Products!$E$5</c:f>
              <c:strCache>
                <c:ptCount val="1"/>
                <c:pt idx="0">
                  <c:v>Quantity sold in 2023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Products!$B$6:$C$14</c:f>
              <c:multiLvlStrCache>
                <c:ptCount val="7"/>
                <c:lvl>
                  <c:pt idx="0">
                    <c:v>ClearSight BABY ALOE VERA PH5.5 W 80 BAG</c:v>
                  </c:pt>
                  <c:pt idx="1">
                    <c:v>ClearSight BABY CHAMOMILE PH5.5 W 80 BAG</c:v>
                  </c:pt>
                  <c:pt idx="2">
                    <c:v>ClearSight BABY CALENDULA PH5.5 W 80 BAG</c:v>
                  </c:pt>
                  <c:pt idx="3">
                    <c:v>ClearSight BABY CALENDULA PH5.5 W 25 BAG</c:v>
                  </c:pt>
                  <c:pt idx="4">
                    <c:v>ClearSight BABY CHAMOMILE PH5.5 W 25 BAG</c:v>
                  </c:pt>
                  <c:pt idx="5">
                    <c:v>ClearSight BABY ALOE VERA PH5.5 W 25 BAG</c:v>
                  </c:pt>
                  <c:pt idx="6">
                    <c:v>ClearSight BABY CHAMOMILE PH5.5 W 66 BAG</c:v>
                  </c:pt>
                </c:lvl>
                <c:lvl>
                  <c:pt idx="0">
                    <c:v>ClearSight</c:v>
                  </c:pt>
                </c:lvl>
              </c:multiLvlStrCache>
            </c:multiLvlStrRef>
          </c:cat>
          <c:val>
            <c:numRef>
              <c:f>Products!$E$6:$E$14</c:f>
              <c:numCache>
                <c:formatCode>0</c:formatCode>
                <c:ptCount val="7"/>
                <c:pt idx="0">
                  <c:v>473.67329999999998</c:v>
                </c:pt>
                <c:pt idx="1">
                  <c:v>440.8152</c:v>
                </c:pt>
                <c:pt idx="2">
                  <c:v>396.72109999999998</c:v>
                </c:pt>
                <c:pt idx="3">
                  <c:v>145.9169</c:v>
                </c:pt>
                <c:pt idx="4">
                  <c:v>166.38579999999999</c:v>
                </c:pt>
                <c:pt idx="5">
                  <c:v>0.19639999999999999</c:v>
                </c:pt>
                <c:pt idx="6">
                  <c:v>0</c:v>
                </c:pt>
              </c:numCache>
            </c:numRef>
          </c:val>
          <c:extLst>
            <c:ext xmlns:c16="http://schemas.microsoft.com/office/drawing/2014/chart" uri="{C3380CC4-5D6E-409C-BE32-E72D297353CC}">
              <c16:uniqueId val="{00000001-5EB3-4495-BA2E-3652E1F42EFE}"/>
            </c:ext>
          </c:extLst>
        </c:ser>
        <c:ser>
          <c:idx val="2"/>
          <c:order val="2"/>
          <c:tx>
            <c:strRef>
              <c:f>Products!$F$5</c:f>
              <c:strCache>
                <c:ptCount val="1"/>
                <c:pt idx="0">
                  <c:v>Quantity sold in YTD 2024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Products!$B$6:$C$14</c:f>
              <c:multiLvlStrCache>
                <c:ptCount val="7"/>
                <c:lvl>
                  <c:pt idx="0">
                    <c:v>ClearSight BABY ALOE VERA PH5.5 W 80 BAG</c:v>
                  </c:pt>
                  <c:pt idx="1">
                    <c:v>ClearSight BABY CHAMOMILE PH5.5 W 80 BAG</c:v>
                  </c:pt>
                  <c:pt idx="2">
                    <c:v>ClearSight BABY CALENDULA PH5.5 W 80 BAG</c:v>
                  </c:pt>
                  <c:pt idx="3">
                    <c:v>ClearSight BABY CALENDULA PH5.5 W 25 BAG</c:v>
                  </c:pt>
                  <c:pt idx="4">
                    <c:v>ClearSight BABY CHAMOMILE PH5.5 W 25 BAG</c:v>
                  </c:pt>
                  <c:pt idx="5">
                    <c:v>ClearSight BABY ALOE VERA PH5.5 W 25 BAG</c:v>
                  </c:pt>
                  <c:pt idx="6">
                    <c:v>ClearSight BABY CHAMOMILE PH5.5 W 66 BAG</c:v>
                  </c:pt>
                </c:lvl>
                <c:lvl>
                  <c:pt idx="0">
                    <c:v>ClearSight</c:v>
                  </c:pt>
                </c:lvl>
              </c:multiLvlStrCache>
            </c:multiLvlStrRef>
          </c:cat>
          <c:val>
            <c:numRef>
              <c:f>Products!$F$6:$F$14</c:f>
              <c:numCache>
                <c:formatCode>0</c:formatCode>
                <c:ptCount val="7"/>
                <c:pt idx="0">
                  <c:v>505.80540000000002</c:v>
                </c:pt>
                <c:pt idx="1">
                  <c:v>474.58569999999997</c:v>
                </c:pt>
                <c:pt idx="2">
                  <c:v>559.59109999999998</c:v>
                </c:pt>
                <c:pt idx="3">
                  <c:v>284.60649999999998</c:v>
                </c:pt>
                <c:pt idx="4">
                  <c:v>238.54349999999999</c:v>
                </c:pt>
                <c:pt idx="5">
                  <c:v>341.02409999999998</c:v>
                </c:pt>
                <c:pt idx="6">
                  <c:v>34.929000000000002</c:v>
                </c:pt>
              </c:numCache>
            </c:numRef>
          </c:val>
          <c:extLst>
            <c:ext xmlns:c16="http://schemas.microsoft.com/office/drawing/2014/chart" uri="{C3380CC4-5D6E-409C-BE32-E72D297353CC}">
              <c16:uniqueId val="{00000002-5EB3-4495-BA2E-3652E1F42EFE}"/>
            </c:ext>
          </c:extLst>
        </c:ser>
        <c:ser>
          <c:idx val="3"/>
          <c:order val="3"/>
          <c:tx>
            <c:strRef>
              <c:f>Products!$G$5</c:f>
              <c:strCache>
                <c:ptCount val="1"/>
                <c:pt idx="0">
                  <c:v>Sum of total_quantity(Product)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Products!$B$6:$C$14</c:f>
              <c:multiLvlStrCache>
                <c:ptCount val="7"/>
                <c:lvl>
                  <c:pt idx="0">
                    <c:v>ClearSight BABY ALOE VERA PH5.5 W 80 BAG</c:v>
                  </c:pt>
                  <c:pt idx="1">
                    <c:v>ClearSight BABY CHAMOMILE PH5.5 W 80 BAG</c:v>
                  </c:pt>
                  <c:pt idx="2">
                    <c:v>ClearSight BABY CALENDULA PH5.5 W 80 BAG</c:v>
                  </c:pt>
                  <c:pt idx="3">
                    <c:v>ClearSight BABY CALENDULA PH5.5 W 25 BAG</c:v>
                  </c:pt>
                  <c:pt idx="4">
                    <c:v>ClearSight BABY CHAMOMILE PH5.5 W 25 BAG</c:v>
                  </c:pt>
                  <c:pt idx="5">
                    <c:v>ClearSight BABY ALOE VERA PH5.5 W 25 BAG</c:v>
                  </c:pt>
                  <c:pt idx="6">
                    <c:v>ClearSight BABY CHAMOMILE PH5.5 W 66 BAG</c:v>
                  </c:pt>
                </c:lvl>
                <c:lvl>
                  <c:pt idx="0">
                    <c:v>ClearSight</c:v>
                  </c:pt>
                </c:lvl>
              </c:multiLvlStrCache>
            </c:multiLvlStrRef>
          </c:cat>
          <c:val>
            <c:numRef>
              <c:f>Products!$G$6:$G$14</c:f>
              <c:numCache>
                <c:formatCode>0</c:formatCode>
                <c:ptCount val="7"/>
                <c:pt idx="0">
                  <c:v>1410.6374000000001</c:v>
                </c:pt>
                <c:pt idx="1">
                  <c:v>1234.3389999999999</c:v>
                </c:pt>
                <c:pt idx="2">
                  <c:v>1230.7671999999998</c:v>
                </c:pt>
                <c:pt idx="3">
                  <c:v>430.52339999999998</c:v>
                </c:pt>
                <c:pt idx="4">
                  <c:v>404.92930000000001</c:v>
                </c:pt>
                <c:pt idx="5">
                  <c:v>341.22049999999996</c:v>
                </c:pt>
                <c:pt idx="6">
                  <c:v>34.929000000000002</c:v>
                </c:pt>
              </c:numCache>
            </c:numRef>
          </c:val>
          <c:extLst>
            <c:ext xmlns:c16="http://schemas.microsoft.com/office/drawing/2014/chart" uri="{C3380CC4-5D6E-409C-BE32-E72D297353CC}">
              <c16:uniqueId val="{00000003-5EB3-4495-BA2E-3652E1F42EFE}"/>
            </c:ext>
          </c:extLst>
        </c:ser>
        <c:dLbls>
          <c:dLblPos val="outEnd"/>
          <c:showLegendKey val="0"/>
          <c:showVal val="1"/>
          <c:showCatName val="0"/>
          <c:showSerName val="0"/>
          <c:showPercent val="0"/>
          <c:showBubbleSize val="0"/>
        </c:dLbls>
        <c:gapWidth val="115"/>
        <c:axId val="732429328"/>
        <c:axId val="732440368"/>
      </c:barChart>
      <c:catAx>
        <c:axId val="73242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732440368"/>
        <c:crosses val="autoZero"/>
        <c:auto val="1"/>
        <c:lblAlgn val="ctr"/>
        <c:lblOffset val="100"/>
        <c:noMultiLvlLbl val="0"/>
      </c:catAx>
      <c:valAx>
        <c:axId val="7324403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42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188989</xdr:colOff>
      <xdr:row>1</xdr:row>
      <xdr:rowOff>88825</xdr:rowOff>
    </xdr:from>
    <xdr:to>
      <xdr:col>9</xdr:col>
      <xdr:colOff>231322</xdr:colOff>
      <xdr:row>19</xdr:row>
      <xdr:rowOff>54429</xdr:rowOff>
    </xdr:to>
    <xdr:graphicFrame macro="">
      <xdr:nvGraphicFramePr>
        <xdr:cNvPr id="3" name="Chart 2">
          <a:extLst>
            <a:ext uri="{FF2B5EF4-FFF2-40B4-BE49-F238E27FC236}">
              <a16:creationId xmlns:a16="http://schemas.microsoft.com/office/drawing/2014/main" id="{DD159E7B-A4C2-C6A5-77D5-A8C3F1610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68792</xdr:rowOff>
    </xdr:from>
    <xdr:to>
      <xdr:col>3</xdr:col>
      <xdr:colOff>9525</xdr:colOff>
      <xdr:row>16</xdr:row>
      <xdr:rowOff>31750</xdr:rowOff>
    </xdr:to>
    <mc:AlternateContent xmlns:mc="http://schemas.openxmlformats.org/markup-compatibility/2006">
      <mc:Choice xmlns:a14="http://schemas.microsoft.com/office/drawing/2010/main" Requires="a14">
        <xdr:graphicFrame macro="">
          <xdr:nvGraphicFramePr>
            <xdr:cNvPr id="4" name="BRAND">
              <a:extLst>
                <a:ext uri="{FF2B5EF4-FFF2-40B4-BE49-F238E27FC236}">
                  <a16:creationId xmlns:a16="http://schemas.microsoft.com/office/drawing/2014/main" id="{04A2F4B3-6183-A721-2EBF-F1FC6A5E01F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0" y="436185"/>
              <a:ext cx="1846489" cy="2820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241527</xdr:colOff>
      <xdr:row>1</xdr:row>
      <xdr:rowOff>100163</xdr:rowOff>
    </xdr:from>
    <xdr:to>
      <xdr:col>17</xdr:col>
      <xdr:colOff>110557</xdr:colOff>
      <xdr:row>19</xdr:row>
      <xdr:rowOff>98651</xdr:rowOff>
    </xdr:to>
    <xdr:graphicFrame macro="">
      <xdr:nvGraphicFramePr>
        <xdr:cNvPr id="7" name="Chart 6">
          <a:extLst>
            <a:ext uri="{FF2B5EF4-FFF2-40B4-BE49-F238E27FC236}">
              <a16:creationId xmlns:a16="http://schemas.microsoft.com/office/drawing/2014/main" id="{940FE825-C8FA-4D55-A573-22E6C6FFD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108101</xdr:rowOff>
    </xdr:from>
    <xdr:to>
      <xdr:col>2</xdr:col>
      <xdr:colOff>595312</xdr:colOff>
      <xdr:row>30</xdr:row>
      <xdr:rowOff>47625</xdr:rowOff>
    </xdr:to>
    <mc:AlternateContent xmlns:mc="http://schemas.openxmlformats.org/markup-compatibility/2006">
      <mc:Choice xmlns:a14="http://schemas.microsoft.com/office/drawing/2010/main" Requires="a14">
        <xdr:graphicFrame macro="">
          <xdr:nvGraphicFramePr>
            <xdr:cNvPr id="8" name="Manufacture">
              <a:extLst>
                <a:ext uri="{FF2B5EF4-FFF2-40B4-BE49-F238E27FC236}">
                  <a16:creationId xmlns:a16="http://schemas.microsoft.com/office/drawing/2014/main" id="{4A7E4F22-48C0-5F90-F98F-BA525ABAA939}"/>
                </a:ext>
              </a:extLst>
            </xdr:cNvPr>
            <xdr:cNvGraphicFramePr/>
          </xdr:nvGraphicFramePr>
          <xdr:xfrm>
            <a:off x="0" y="0"/>
            <a:ext cx="0" cy="0"/>
          </xdr:xfrm>
          <a:graphic>
            <a:graphicData uri="http://schemas.microsoft.com/office/drawing/2010/slicer">
              <sle:slicer xmlns:sle="http://schemas.microsoft.com/office/drawing/2010/slicer" name="Manufacture"/>
            </a:graphicData>
          </a:graphic>
        </xdr:graphicFrame>
      </mc:Choice>
      <mc:Fallback>
        <xdr:sp macro="" textlink="">
          <xdr:nvSpPr>
            <xdr:cNvPr id="0" name=""/>
            <xdr:cNvSpPr>
              <a:spLocks noTextEdit="1"/>
            </xdr:cNvSpPr>
          </xdr:nvSpPr>
          <xdr:spPr>
            <a:xfrm>
              <a:off x="0" y="3332994"/>
              <a:ext cx="1819955" cy="2606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64632</xdr:colOff>
      <xdr:row>19</xdr:row>
      <xdr:rowOff>52918</xdr:rowOff>
    </xdr:from>
    <xdr:to>
      <xdr:col>22</xdr:col>
      <xdr:colOff>435428</xdr:colOff>
      <xdr:row>45</xdr:row>
      <xdr:rowOff>68036</xdr:rowOff>
    </xdr:to>
    <xdr:graphicFrame macro="">
      <xdr:nvGraphicFramePr>
        <xdr:cNvPr id="10" name="Chart 9">
          <a:extLst>
            <a:ext uri="{FF2B5EF4-FFF2-40B4-BE49-F238E27FC236}">
              <a16:creationId xmlns:a16="http://schemas.microsoft.com/office/drawing/2014/main" id="{6ED0144E-A6E8-4EC4-BA4A-1548C328D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ad Khan" refreshedDate="45497.369543055553" createdVersion="8" refreshedVersion="8" minRefreshableVersion="3" recordCount="551" xr:uid="{3738CE69-F929-44CE-B1A6-2D8894C60371}">
  <cacheSource type="worksheet">
    <worksheetSource ref="A1:L552" sheet="Data"/>
  </cacheSource>
  <cacheFields count="17">
    <cacheField name="Product Description" numFmtId="49">
      <sharedItems count="551">
        <s v="ALVESTA BABY PH5.5 W 120 BAG KAPAK"/>
        <s v="ALVESTA BABY PH5.5 W 72 BAG KAPAK"/>
        <s v="AQUELLA BABY AMUR WITH CREAM W 120 BAG"/>
        <s v="AQUELLA BABY ULTRA SOFT CREAM W 120 BAG"/>
        <s v="AQUELLA BABY VIT E&amp;PRO B5 W 72 BAG"/>
        <s v="AQUELLA BABY VIT E&amp;PRO B5 W 90 BAG KAPAK"/>
        <s v="AQUELLA KIDS BABY ALOEVERA&amp;CREAM W 60BAG"/>
        <s v="AQUELLA KIDS BABY PH5.5 W 72 BAG"/>
        <s v="AQUELLA TROPIC ALC.FREE W 120 BAG"/>
        <s v="ASALI BABY ULTRA SOFT VIT.E W 120 BAG"/>
        <s v="AURA ULTRA COMF. COTTON HYPOALL. W 100 B"/>
        <s v="AURA ULTRA COMFORT COTTON W 63 BAG"/>
        <s v="BABS&amp;BABS BABY PH5.5 120 W BAG KAPAK"/>
        <s v="BABY CARE CHAMOMILE 4X12/2FR BAG"/>
        <s v="BABY CARE CHAMOMILE W 12 BAG"/>
        <s v="BABY CARE CHAMOMILE W 3X12/1FR BAG"/>
        <s v="BABY CARE CLAMING PURE WATER 63 BAG"/>
        <s v="BABY CARE PURE COTTON EXTRACT 63 BAG"/>
        <s v="BABY CARE SENSITIVE OLIVE EXTRACT 63 BAG"/>
        <s v="BABY CARE TRAVEL CHAMOMILE 20 BAG"/>
        <s v="BABY CARE TRAVEL CHAMOMILE 72 BAG RE"/>
        <s v="BABY CREMA ALOE 15 BAG"/>
        <s v="BABY CREMA ALOE 64 BAG"/>
        <s v="BABY CREMA ALOE W 80 BAG"/>
        <s v="BABY CREMA ALOE&amp;ALMOND OIL W 72 BAG"/>
        <s v="BABY CREMA CAMOMIL W 120 BAG KAPAK"/>
        <s v="BABY CREMA CAMOMIL W 15 BAG"/>
        <s v="BABY CREMA CAMOMIL W 40 BAG"/>
        <s v="BABY CREMA CAMOMIL W 64 BAG"/>
        <s v="BABY CREMA CAMOMIL W 80 BAG"/>
        <s v="BABY CREMA CAMOMIL&amp;ALMOND W 72 BAG"/>
        <s v="BABY CREMA COTTON W 2X72BAG50%OT TS.VTOR"/>
        <s v="BABY CREMA COTTON&amp;PANTENOL W 4X56 BAG"/>
        <s v="BABY CREMA COTTON&amp;PANTENOL W 56 BAG"/>
        <s v="BABY CREMA COTTON&amp;PANTENOL W 72 BAG"/>
        <s v="BABY CREMA NEVEN PH5.5 W 72 BAG"/>
        <s v="BABY CREMA PH5.5 W 3X15/1FR BAG &amp;&amp;&amp;"/>
        <s v="BABY CREMA PLAY TIME CAMOMIL W 64 BAG"/>
        <s v="BABY CREMA PLAY TIME CAMOMILE W 100 PINK"/>
        <s v="BABY CREMA PLAYTIME CAMOMIL W 72 BAG KAPA"/>
        <s v="BABY CREMA SMRADLIKA PH5.5 W 72 BAG"/>
        <s v="BABY CREMA WATER 99% W 15 BAG"/>
        <s v="BABY CREMA WATER 99% W 72 BAG"/>
        <s v="BABY LINO SENSITIVE CHAMOMILE W 3X54/1FR"/>
        <s v="BABY LINO SENSITIVE CHAMOMILE W 54 BAG"/>
        <s v="BABY WISH VITE&amp;PROVITAMINB5 W 120 BAG"/>
        <s v="BABY2000 CAMOMILLA W 20 BAG ABA SRL"/>
        <s v="BABYCARE WITHCREAM W 80/8FREE BAG KAPAK"/>
        <s v="BABYCREMA CAMOMIL W 4X64 BAG SUPERTSENA"/>
        <s v="BABYCREMA CAMOMILE W 2X72BAG50%OTTS.VTOR"/>
        <s v="BABYCREMA COTTON&amp;PANTENOL W 3X72/1FR BAG"/>
        <s v="BABYCREMA PLAYTIME CAMOMILE W 100 ORANGE"/>
        <s v="BABYLINO SENSITIVE ARNIKA&amp;CHAM W10+WIPFI"/>
        <s v="BABYLINO SENSITIVE ARNIKACHAMOMILE W 54"/>
        <s v="BABYLINO SENSITIVE CHAMOMILE W 54+10 BAG"/>
        <s v="BABYLINO SENSITIVE CHAMOMILE W 54+WIP 10"/>
        <s v="BAMBINO SENS.ALOE&amp;OLIVE ALC.FREE W100BAG"/>
        <s v="BAMBO NATURE 0%PERFUME W 80 BAG"/>
        <s v="BAMBO NATURE W 10 BAG"/>
        <s v="BAMBO NATURE W 50 BAG"/>
        <s v="BAMBO NATURE W 80 BAG KAPAK"/>
        <s v="BEBECAN BABY PH5.5 W 72 BAG YESIL"/>
        <s v="BEBECAN EXTRASOFT PH5.5 ALC.FREE W 72BAG"/>
        <s v="BEBECAN PH5.5 ALC.FREE W 72 BAG KANTARA"/>
        <s v="BEBECAN PH5.5 W 72 BAG TNCR GIDA KAPAK"/>
        <s v="BEBIKO VIP BABY ALOE VERA W 72 BAG KAPAK"/>
        <s v="BEBIKO VIPBABY ACTIVE&amp;SOFT PH5.5 100 BAG"/>
        <s v="BELUX BABY SENS.CREAM LOTION W 120 BAG"/>
        <s v="BELUX ULTRA SENSITIVE W 120/48GRATIS BAG"/>
        <s v="BERFINY CLASSIC BABY W 72 BAG"/>
        <s v="BERFINY EXTRA BABY W 72 BAG"/>
        <s v="BETTY BABY ALC.FREE W 24 BAG"/>
        <s v="BETTY BABY ALC.FREE W 72 BAG"/>
        <s v="BIG SOFT CREAM SENS.PH5.5 W 120 BAG"/>
        <s v="BIG SOFT SENSITIVE OLIVE OIL ALOE 70 BAG"/>
        <s v="BIG SOFT SENSITIVE WITH CREAM 100 BAG"/>
        <s v="BIGSOFT SENSITIVEWITHCREAM 100 BAG KAPAK"/>
        <s v="BIMBO&amp;BIMBA CHAMOMILE&amp;ALOE W 80 BAG"/>
        <s v="BIMBO&amp;BIMBA CHAMOMILE&amp;CALENDULA W 80 BAG"/>
        <s v="BIMBO&amp;BIMBA CHAMOMILE&amp;LAVENDER W 80 BAG"/>
        <s v="BIMBO&amp;BIMBA CHAMOMILE&amp;SMRADLIKA W 80 BAG"/>
        <s v="BIONIKE TRIDERM BABY CLEANSING 72 BAG"/>
        <s v="BIVY BABY NEWBORN W 60 BAG KAPAK"/>
        <s v="BIVY SOFT&amp;FRESH PROVITB5&amp;VITE W 72 BAG"/>
        <s v="CAN BEBE BASIC CARE ALK.FREE W 56 BAG"/>
        <s v="CHICCO SALVIETTINE PARABENI W 72 BAG"/>
        <s v="CHICCO SALVIETTINE SENSITIVE W 60 BAG"/>
        <s v="CLEANIC BABY ATOPICAL D-PANT. PH 50 BAG"/>
        <s v="CLEANIC BABY PROBIOTICAL HYPOAL.50 BAG"/>
        <s v="CLEANIC BABY VEGEMILK VIT&amp;MIN.50 BAG"/>
        <s v="ClearSight BABY ALOE VERA PH5.5 W 25 BAG"/>
        <s v="ClearSight BABY ALOE VERA PH5.5 W 80 BAG"/>
        <s v="ClearSight BABY CALENDULA PH5.5 W 25 BAG"/>
        <s v="ClearSight BABY CALENDULA PH5.5 W 80 BAG"/>
        <s v="ClearSight BABY CHAMOMILE PH5.5 W 25 BAG"/>
        <s v="ClearSight BABY CHAMOMILE PH5.5 W 66 BAG"/>
        <s v="ClearSight BABY CHAMOMILE PH5.5 W 80 BAG"/>
        <s v="CONFY BABY PH5.5 W 40 BAG"/>
        <s v="CONFY BABY SENSITIVE W 90 BAG"/>
        <s v="CONFY BABY SENSITIVE W 90 BAG PINK"/>
        <s v="COSMI BABY ARGAN W 20 BAG"/>
        <s v="COTTON BABY PH5.5 AL.FREE W 90 BAG KAPAK"/>
        <s v="COTTON BABY UL.SOFT CREAM ALC.FREE W 120"/>
        <s v="COTTON SOFT CHAMOMILE ALC.FREE W 100 BAG"/>
        <s v="COTTON SOFT PH5.5 W 120 BAG KAPAK"/>
        <s v="COTTON SOFT PH5.5 W 72 BAG KAPAK"/>
        <s v="COTTON SOFT W 72 BAG"/>
        <s v="DAISY BABY WET WIPES W 120 BAG"/>
        <s v="DOCTOR WIPES BABY GRAPES W 60 BAG KAPAK"/>
        <s v="DOCTOR WIPES BABY W 72 BAG &amp;&amp;&amp;"/>
        <s v="DOVE BABY RICHMOISTURE ALC.FREE W 50 BAG"/>
        <s v="DOVE BABY SENSITIVE MOISTURE W 50 BAG"/>
        <s v="ELAN SENS.CREAM LOTION W 120 BAG ZELENI"/>
        <s v="ELVIM BABY JUMBO SENSITIVE W 120 BAG"/>
        <s v="ELVIM BABY PH5.5 ALC.FREE W 72 BAG"/>
        <s v="ELVIM BABY ULTRASENSITIVE LOTION&amp;VITE 72"/>
        <s v="ELVIM BABY ULTRASENSITIVE LOTION&amp;VITE 90"/>
        <s v="ELVIM ULTRA SENSITIVE VIT E&amp;B5 W 70 BAG"/>
        <s v="EVENT BABY CALENDULA 140 BAG KAPAK"/>
        <s v="EVENT BABY CALENDULA 140 BAG KAPAK+WIP"/>
        <s v="EVENT BABY CALENDULA HYPOALL.W 30 BAG"/>
        <s v="EVENT BABY CALENDULA W 25 BAG"/>
        <s v="EVENT BABY CALENDULA W 25 BAG+WIP 140"/>
        <s v="EVENT BABY HYPOAL.CALENDULA 64 W BAG"/>
        <s v="EVENT BABY HYPOALL.CHAMOMILE 72 W BAG"/>
        <s v="EVENT BABY MOIST.CHAMOMILE 20 W BAG"/>
        <s v="EVENT BABY MOIST.CHAMOMILE 72 W BAG"/>
        <s v="EVENT BABY SENSIT. ALOE VERA 20 BAG"/>
        <s v="EVENT BABY SENSIT. ALOE VERA 72 W BAG"/>
        <s v="EVY BABY CREAMY ALOE VERA MOIST W 60 BAG"/>
        <s v="EVY BABY SOFT CHAMOMILE ALC.FREE W50 BAG"/>
        <s v="EVY BABY SOFT CHAMOMILE EXTRACT W 56 BAG"/>
        <s v="EVY BABY SOFT CHAMOMILE EXTRACT W 60 BAG"/>
        <s v="FARMACOTONE BEBE CALENDULA SENS. 60 BAG"/>
        <s v="FARMACOTONE BIO ALOE&amp;ALMOND PH5.5 72 BAG"/>
        <s v="FEMOLE FRESH VITE PH5.5 W 72 BAG CHERVEN"/>
        <s v="FEMOLE FRESHBABY VITE PH5.5 W 72 BAG SIN"/>
        <s v="FLAMINGO BABY ULTRASENS.LOTION&amp;VITE 70 B"/>
        <s v="FOMEX PH5.5 ALC.FREE W 72 BAG KAPAK"/>
        <s v="FRESH BABY ALOE&amp;CALEN. PH5.5 W 60 BAG"/>
        <s v="FRESH BABY AQUA PURE PH5.5 W 60 BAG"/>
        <s v="FRESH BABY CARE ALOE VERA W 60 BAG"/>
        <s v="FRESH BABY P H5.5 W 72 BAG"/>
        <s v="FRESH BABY PH5.5 W 15 BAG"/>
        <s v="FRESH BABY PH5.5 W 72 BAG KAPAK"/>
        <s v="FRESH BABY PREM.QUALITY PH5.5 W 120 BAG"/>
        <s v="FRESH BABY PREMIUM ALC.FREE W 100 BAG"/>
        <s v="FRESH BABY SOFT CREAM W 60 BAG"/>
        <s v="FRESH BABY WATER 99.9% W 60 BAG"/>
        <s v="FRESH MAKER ALOE VERA PH5.5 W 90 BAG"/>
        <s v="FRESH MAKER BABY CREAM FRUIT W 100 BAG"/>
        <s v="FRESH MAKER BABY CREAM W 120/48FREE BAG"/>
        <s v="FRESH MAKER BABY CREAM W 72 BAG"/>
        <s v="FRESH MAKER BABY CREAM W 72 BAG KAPAK"/>
        <s v="FRESH MAKER BABY CREAM W 96/24FREE BAG"/>
        <s v="FRESH MAKER BABY PH5.5 W 120 BAG JUMBO"/>
        <s v="FRESH MAKER BABY W 72 BAG"/>
        <s v="FRESH MAKER BABY WITH CREAM W 72 BAG"/>
        <s v="FRESH MAKER SENSITIVE ALC.FREE W 90 BAG"/>
        <s v="FRESH RUNY BABY MILK&amp;HONEY W 64 BAG"/>
        <s v="FRESH RUNY BABY PH5.5 ALC.FREE W 120 BAG"/>
        <s v="FRESH RUNY BABY W 64 BAG"/>
        <s v="FRESH SENSE CHAMOM.LOTION PH5.5 72 BAG"/>
        <s v="FRESH'N SOFT CLASSIC PH5.5 W 90 BAG"/>
        <s v="FRESH'N SOFT WATER&amp;COTTON W 3X40 BAG"/>
        <s v="GIAN BABY CREAM PH5.5 W 120 BAG"/>
        <s v="GIAN BABY CREAM PH5.5 W 72 BAG"/>
        <s v="GOLDEN SENSITIVE W 120 BAG"/>
        <s v="GOLDEN SENSITIVE W 72 BAG"/>
        <s v="HAPPY ALOE VERA W 100 BAG KAPAK"/>
        <s v="HAPPY FAMILY BABY PH5.5 W 70 BAG"/>
        <s v="HAPPY FRESH BABY CREAM W 72 BAG"/>
        <s v="HAPPY FRESH BABY W 72 BAG KAPAK"/>
        <s v="HIMALAYA ALOE VERA&amp;INDIANLOTUS W 20 BAG"/>
        <s v="HIMALAYA ALOE VERA&amp;INDIANLOTUS W 56 BAG"/>
        <s v="HIMALAYA SOOTHING&amp;PROTECTINGBABY W 20BAG"/>
        <s v="HIMALAYA SOOTHING&amp;PROTECTINGBABY W 56BAG"/>
        <s v="HIPP BABY ALMOND W 56 BAG"/>
        <s v="HIPP BABY GENTLE CARING W 56 BAG"/>
        <s v="HIPP BABY SANFT ALMOND PH5.5 W 10 BAG"/>
        <s v="HIPP BABY SANFT FEUCHT TUCHER W 56 BAG"/>
        <s v="HIPP BABY ULTRASENSITIVE MANDEL W 52 BAG"/>
        <s v="HIPP BABYSANFT BIOMANDELEXT.W 2X56+POD."/>
        <s v="HIPP BABYSANFT BIOMANDELEXTR. W 2X56 BAG"/>
        <s v="HIPP BABYSANFT BIOMANDELEXTRACT W 56 BAG"/>
        <s v="HONEY BEBISH WITH CREAM W 102 BAG KAPAK"/>
        <s v="HOPS P H5.5 W 90/18BONUS ORANJEVI BAG"/>
        <s v="HUGGIES ALOE+VIT E W 64 BAG"/>
        <s v="HUGGIES BABY UNISTAR W 64 BAG"/>
        <s v="HUGGIES FreshClean CUCUMBER W 24 BAG"/>
        <s v="HUGGIES NATURAL CARE ALOE VERA W 56 BAG"/>
        <s v="HUGGIES PURE 99% WATER 72 W BAG"/>
        <s v="HUGGIES PURE COTTON WOOL&amp;WATER 56 W BAG"/>
        <s v="HUGGIES PURE COTTON WOOL&amp;WATER 64 W BAG"/>
        <s v="HUGGIES SOFT SKIN VIT E 56 BAG"/>
        <s v="HUGGIES SOFTTOUCH WITHLOTION&amp;VITE 56 BAG"/>
        <s v="HUGGIES UNISTAR LINGETTES 56 W BAG"/>
        <s v="HUGGLO BABY PH5.5 W 120 BAG KAPAK"/>
        <s v="HUGGLO WET&amp;SOFT W 100 BAG KAPAK"/>
        <s v="HUGO BABY ALC.FREE W 120 BAG"/>
        <s v="IASSMIN BABY CREAM PH5.5 W 72 BAG"/>
        <s v="INCI FRESH ULTRASOFT VITE&amp;PROVITB5 W 144"/>
        <s v="INCI FRESH VITE&amp;PROVITB5 ALC.FREE W 100"/>
        <s v="INCI FRESH VITE&amp;PROVITB5 PH5.5 W 120 BAG"/>
        <s v="INCI FRESH VITE&amp;PROVITB5 PH5.5 W 60 BAG"/>
        <s v="INCI FRESH VITE&amp;PROVITB5 PH5.5 W 72 BAG"/>
        <s v="INCI FRESH VITE&amp;PROVITB5 PH5.5 W 90/18FR"/>
        <s v="JOHNSONS BAB COT.TOU SEN.W56+BOD+SHG+IGR"/>
        <s v="JOHNSONS BABY COTTON TOUCH SENS.W 56 BAG"/>
        <s v="JOHNSONS BABY GENTLE ALL OVER W 20 BAG"/>
        <s v="JOHNSONS BABY GENTLE ALL OVER W 3X56 BAG"/>
        <s v="JOHNSONS BABY GENTLE ALL OVER W 56 BAG"/>
        <s v="JOHNSONS BABY GENTLE ALL OVER W 72 BAG K"/>
        <s v="JOHNSONS BABY SENSITIVE ALC.FREE W 72 BA"/>
        <s v="JOHNSONS BABY SILK EXTRACT W 56 BAG"/>
        <s v="JUNIOR&amp;TOMMY SENSITIVE W 120 BAG KAPAK"/>
        <s v="JUNIOR&amp;TOMMY SENSITIVE W 72 BAG"/>
        <s v="JUNIOR&amp;TOMMY SENSITIVE W 72 BAG KAPAK"/>
        <s v="KANZ EXTRA SOFT ALC.FREE W 50 BAG"/>
        <s v="KANZ NATURAL SENS.SKIN ALC.FREE W120 BAG"/>
        <s v="KANZ ULTRA SOFT ALC.FREE W 72 BAG"/>
        <s v="KIDS BABY WET WIPES W 72 BAG KAPACHE"/>
        <s v="KLORANE BEBE CALENDULA ALC.FREE W 25 BAG"/>
        <s v="KLORANE BEBE CALENDULA CLEAN.LOTION W 70"/>
        <s v="KLORANE BEBE CALENDULA THICKCL. W 70 BAG"/>
        <s v="KLORANE BEBE CALENDULA W 70 SP.TS. BAG"/>
        <s v="KOMILI BABY COTTON PH5.5 W 80 BAG"/>
        <s v="KOMILI BABY SOFT ALC.FREE W 70 BAG"/>
        <s v="KOPRINA FreshClean 72 W BAG KAPAK"/>
        <s v="KRISPA BABY CAMOMILE P H5.5 W 80 BAG"/>
        <s v="KRISPA BABY CAMOMILE W 15 BAG"/>
        <s v="LADY FRESH BABY ALC.FREE W 105/5FREE"/>
        <s v="LAN SENS.CREAM LOTION 120 BAG LILAVI"/>
        <s v="LANSINOH BABY ALC.FREE W 80 BAG KAPAK"/>
        <s v="LARA BABY FRESH W 72 BAG/KAPACHE"/>
        <s v="LARA BABY SENSITIVE PH5.5 W 72 BAG"/>
        <s v="LARA BABY SOFT ALOE VERA W 100 BAG KAPAK"/>
        <s v="LARA BABY SOFT ALOE VERA W 120 BAG KAPAK"/>
        <s v="LARA BABY SOFT ALOE VERA W 40 BAG"/>
        <s v="LARA BABY SOFT ALOE VERA W 80 BAG KAPAK"/>
        <s v="LARA BABY SOFT CAMOMILE BREEZE W 120 BAG"/>
        <s v="LARA BABY SOFT CAMOMILE W 100 BAG KAPAK"/>
        <s v="LARA BABY SOFT CAMOMILE W 120 BAG KAPAK"/>
        <s v="LARA BABY SOFT CAMOMILE W 72 BAG/KAPACHE"/>
        <s v="LARA BABY SOFT EXTRA W 96 BAG/KAPACHE"/>
        <s v="LARA BABY SOFT GERBER W 120 BAG KAPAK"/>
        <s v="LARA BABY SOFT GERBERA DAISY W 100 BAG"/>
        <s v="LARA BABY SOFT LAVENDER W 100 BAG KAPAK"/>
        <s v="LARA BABY SOFT LAVENDER W 120 BAG KAPAK"/>
        <s v="LARA BABY SOFT PH5.5 W 72 BAG"/>
        <s v="LARA BABY SOFT PH5.5 W 72 BAG KAPAK"/>
        <s v="LARA BABY SOFT VIT E&amp;PRO VIT B5 W 40 BAG"/>
        <s v="LARA BABY SOFT VIT E&amp;PRO VIT B5 W 72 BAG"/>
        <s v="LARA BABY SOFT WILD ROSE W 100 BAG KAPAK"/>
        <s v="LARA BABY SOFT WILD ROSE W 120 BAG KAPAK"/>
        <s v="LARA BABY SOFT WILD ROSE W 80 BAG KAPAK"/>
        <s v="LARA BABY SOFT&amp;FRESH PH5.5 W 20 BAG"/>
        <s v="LARA BABY SOFT&amp;FRESH W 72 BAG"/>
        <s v="LARA BABY SPECIAL FORMULA VIT E W 72 BAG"/>
        <s v="LARA BABYSOFT CAMOMILEBREEZ.W 80 BAG KAP"/>
        <s v="LARA BABYSOFT LEMON&amp;GRAPEFRUIT W 100 BAG"/>
        <s v="LARA BABYSOFT LEMON&amp;GRAPEFRUIT W 120 BAG"/>
        <s v="LARA BABYSOFT PREMIUM ALC.FREE W 120 BAG"/>
        <s v="LARA CARE BABY 99%WATER PREBIOTIC W 60"/>
        <s v="LIBERO ALOE ALC.FREE W 20 BAG"/>
        <s v="LIBERO ALOE&amp;CHAMOMILE W 20 BAG"/>
        <s v="LIBERO ALOE&amp;CHAMOMILE W 4X64 BAG"/>
        <s v="LIBERO ALOE&amp;CHAMOMILE W 64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PREMIUM LAVENDER W 90 BAG KAPAK"/>
        <s v="LINDY SENSITIVE COTTON PH5.5 W 64 BAG"/>
        <s v="LINDY SENSITIVE W 64 BAG KAPAK"/>
        <s v="LINDY VITAMIN E PH5.5 W 120 BAG"/>
        <s v="LINDY WHITE TEA&amp;VIT E W 64 BAG"/>
        <s v="LIO FRESH BABY CREAM LOTION W 72 BAG"/>
        <s v="LIOLA FreshClean ALC.FREE W 72 BAG"/>
        <s v="LUBA BABY B5&amp;VIT E PH5.5 90 W BAG"/>
        <s v="LUBA BABY B5&amp;VIT E PH5.5W 120 BAG"/>
        <s v="L'UNICO BABY OLIO DI ARGAN HYPO.W 72 BAG"/>
        <s v="MAIA BABY PURE&amp;SENSITIVE PH5.5 W 72 BAG"/>
        <s v="MAMMI PH5.5 ALC.FREE W 72 BAG SINI"/>
        <s v="MAMMI PH5.5 ALC.FREE W 72 BAG ZELENI"/>
        <s v="MAXIMENS VIT E&amp;PRO VIT B5 W 72 BAG"/>
        <s v="MED PROFESSIONAL BABY ALOE VERA W 60 BAG"/>
        <s v="MEDPROFESSIONAL BABYGRAPESEEDOIL W 60BAG"/>
        <s v="MEDPROFESSIONAL BABYPOWDERARGANOIL W 24"/>
        <s v="MELANI BABY ALOEVERA&amp;VITE W 64 BAG KAPAK"/>
        <s v="MIKE LINE SENSIT.CREAM LOTION W 72 BAG"/>
        <s v="MIMI NICE BABY PH5.5 W 15 BAG"/>
        <s v="MIMOSA BABY ALOE VERA 64 BAG"/>
        <s v="MIMOSA BABY CHAMOMILE 64 BAG"/>
        <s v="MIMOSA BABY PH5.5 72 BAG KAPAK"/>
        <s v="MIS MAK CLEANSE&amp;REFRESH PH5.5 W 72 BAG"/>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MOLFIX SENSITIVE PH5.5 W 40 BAG"/>
        <s v="MORS CHAMOMILE PH5.5 W 120 BAG KAPAK"/>
        <s v="MUSTELA BEBE CLEANSING 25 W BAG"/>
        <s v="MUSTELA BEBE CLEANSING 25 W NP KAPAK"/>
        <s v="MUSTELA BEBE CLEANSING 60 W BAG"/>
        <s v="MUSTELA BEBE CLEANSING AVOCADO 70 W BAG"/>
        <s v="MUSTELA BEBE CLEANSING W 70 BAG KAPAK"/>
        <s v="MUSTELA BEBE SOOTHING ALOE VERA 70 W BAG"/>
        <s v="MUSTELA BEBE STELATOPIA W 50 BAG KAPAK"/>
        <s v="MUSTELABEBE STELATOPIAW50KAP+BOD+BOD+BOD"/>
        <s v="MY COMFORT BABY ANGEL PH5.5 W 120 BAG"/>
        <s v="MY COMFORT BABY ARGAN ALK.FREE W 120 BAG"/>
        <s v="MY FIX BABY ROSE FRESH W 80 BAG KAPAK"/>
        <s v="NAPEEZBYGRACIA BABY PH5.5 100 BAG KAPAK"/>
        <s v="NATURAVERDE BIO AVENACAMMOMILA W 20 BAG"/>
        <s v="NATURAVERDE BIO AVENACAMMOMILA W 72 BAG"/>
        <s v="NATY SENSITIVE ALOE VERA W 56 BAG"/>
        <s v="NATY SENSITIVE W 56 BAG NATY AB"/>
        <s v="NEMDIL BABY ALCOHOL FREE W 72 BAG"/>
        <s v="NEMDIL BABY OLIVE OIL CAMOMILE W 72 BAG"/>
        <s v="NEMDIL BABY ROSE W 120 BAG KAPAK"/>
        <s v="NEMDIL BABY WITH CREAM W 120 BAG KAPAK"/>
        <s v="NEMDIL BABYDELUXEALOE&amp;MIK&amp;HONEY W 72KAPA"/>
        <s v="NICEBABY PROVITB5&amp;VITE PH5.5 W 120 BAG"/>
        <s v="NIK&amp;SI BABY PH5.5 W 72 BAG KAPAK"/>
        <s v="NIKI BABY ALC.FREE W 130/10FR BAG KAPAK"/>
        <s v="NIVEA BABY FRESH&amp;PURE 63 BAG"/>
        <s v="NIVEA BABY PURE&amp;SENSITIVE 63 W BAG"/>
        <s v="NIVEA BABY SOFT&amp;CREME 20 BAG"/>
        <s v="NIVEA BABY SOFT&amp;CREME 63 BAG"/>
        <s v="NIVEA BABY TODDIES 2IN1 60 BAG"/>
        <s v="OKIDOKI FreshClean CAMOMILLA 60 BAG"/>
        <s v="PADDLERS SOFT&amp;CREAM PROVITB5&amp;VITE W 120"/>
        <s v="PADDLERS SOFT&amp;CREAM PROVITB5&amp;VITE W 80"/>
        <s v="PAMPERS 72 R BAG"/>
        <s v="PAMPERS AQUA HARMONIE 99%WATER 3X48 BAG"/>
        <s v="PAMPERS AQUA HARMONIE 99%WATER AL.FR.48"/>
        <s v="PAMPERS AQUA PURE ALC.FREE 12 BAG+DIA"/>
        <s v="PAMPERS AQUA PURE ALC.FREE 12 BAG+DIA28"/>
        <s v="PAMPERS AQUA PURE ALC.FREE 12 BAG+DIA50"/>
        <s v="PAMPERS AQUA PURE ALC.FREE 3X48 BAG"/>
        <s v="PAMPERS AQUA PURE ALC.FREE 48 BAG"/>
        <s v="PAMPERS BABY FRESH 24 BAG"/>
        <s v="PAMPERS BABY FRESH ALOE W 64 BAG"/>
        <s v="PAMPERS BABY FRESH CLEAN W 2X52 BAG"/>
        <s v="PAMPERS BABY FRESH CLEAN W 4X52 BAG"/>
        <s v="PAMPERS BABY FRESH CLEAN W 4X64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4 BAG"/>
        <s v="PAMPERS BABY FRESH CLEAN W 64 BAG+DIA 42"/>
        <s v="PAMPERS BABY FRESH CLEAN W 64 BAG+DIA 76"/>
        <s v="PAMPERS BABY FRESH CLEAN W 64 BAG+DIA68"/>
        <s v="PAMPERS BABY FRESH CLEAN W 6X52 BAG"/>
        <s v="PAMPERS BABY FRESH CLEAN W 6X64/384 BAG"/>
        <s v="PAMPERS BABY FRESH CLEAN W52+DIA ACT6 44"/>
        <s v="PAMPERS BABY FRESH CLEAN W52+DIA PANTS60"/>
        <s v="PAMPERS BABY FRESH CLEAN XXL W 80 BAG"/>
        <s v="PAMPERS BABY FRESH ECONOMY W 2X64 BAG"/>
        <s v="PAMPERS BABYFRESHCLEAN ALOE W 6X64/2BRFR"/>
        <s v="PAMPERS BABYFRESHCLEAN W 3X64/1FREE BAG"/>
        <s v="PAMPERS BABYFRESHCLEAN W 6X64/2BRFR BAG"/>
        <s v="PAMPERS CLEAN&amp;PLAY 64 BAG"/>
        <s v="PAMPERS HARMONIE COCO AL.FREE 3X42 BAG"/>
        <s v="PAMPERS HARMONIE COCO AL.FREE 42 BAG"/>
        <s v="PAMPERS NATURAL CLEAN W 64 BAG KAPAK"/>
        <s v="PAMPERS NATURALCLEAN FRAGR.FREE W 64 BAG"/>
        <s v="PAMPERS NATURALLY CLEAN W 4X64 BAG"/>
        <s v="PAMPERS NATURALLY CLEAN+CHAMOMILE W 2X64"/>
        <s v="PAMPERS NATURALLYCLEAN+CHAMOMILE W64 BAG"/>
        <s v="PAMPERS NATURALLYCLEAN+CHAMOMILE4X64/1FR"/>
        <s v="PAMPERS PURE COCONUT AL.FREE 3X42 BAG"/>
        <s v="PAMPERS PURE COCONUT AL.FREE 42 BAG"/>
        <s v="PAMPERS SENSITIVE 2X56 BAG"/>
        <s v="PAMPERS SENSITIVE 4X56 BAG"/>
        <s v="PAMPERS SENSITIVE 50 BAG"/>
        <s v="PAMPERS SENSITIVE 54 BAG KAPAK"/>
        <s v="PAMPERS SENSITIVE 56 BAG"/>
        <s v="PAMPERS SENSITIVE 56 BAG KAPAK"/>
        <s v="PAMPERS SENSITIVE 56 BAG+DIA PANTS3 60"/>
        <s v="PAMPERS SENSITIVE 56 BAG+DIA PANTS4 52"/>
        <s v="PAMPERS SENSITIVE 56 BAG+DIA PANTS5 48"/>
        <s v="PAMPERS SENSITIVE 56 BAG+DIA PANTS5 48 1"/>
        <s v="PAMPERS SENSITIVE 56 BAG+DIA PANTS5 52"/>
        <s v="PAMPERS SENSITIVE 56 BAG+DIA PR CARE54"/>
        <s v="PAMPERS SENSITIVE 56 BAG+DIAPREMCARE3 60"/>
        <s v="PAMPERS SENSITIVE 56 BAG+DIAPREMCARE5 44"/>
        <s v="PAMPERS SENSITIVE 56 BOX"/>
        <s v="PAMPERS SENSITIVE 56BAG+DIA PANTS6 44"/>
        <s v="PAMPERS SENSITIVE 6X56/2BR FREE BAG"/>
        <s v="PAMPERS SENSITIVE ALC.FREE 12 BAG"/>
        <s v="PAMPERS SENSITIVE CAMOMILE&amp;ALOE 56 BAG"/>
        <s v="PAMPERS SENSITIVE PH5.5 12 BAG"/>
        <s v="PAMPERS SENSITIVE PH5.5 2X52 BAG"/>
        <s v="PAMPERS SENSITIVE PH5.5 4X52 BAG"/>
        <s v="PAMPERS SENSITIVE PH5.5 52 BAG"/>
        <s v="PAMPERS SENSITIVE PH5.5 6X52 BAG"/>
        <s v="PAMPERS SENSITIVE PH5.5 XXL 80 BAG"/>
        <s v="PAMPERS SENSITIVE PROTECT PH5.5 12 BAG"/>
        <s v="PAMPERS SENSITIVE SOFTLIKECOTTON 56 BAG"/>
        <s v="PAMPERS SENSITIVE W 6X56/336 BAG"/>
        <s v="PAMPERS SENSITIVE XXL W 6X56/2BR FR BAG"/>
        <s v="PAMPERS SOLE E LUNA CAMOMILLA 50/25%BAG"/>
        <s v="PAPATYA BABY B5&amp;VIT E PH5.5 90 W BAG"/>
        <s v="PAPILION BABY ALOE VERA W 100 BAG KAPAK"/>
        <s v="PAPILION BABY SENSITIVE W 100 BAG KAPAK"/>
        <s v="PAPILION BABY WET CHAMOMILE W 100 BAG"/>
        <s v="PAPILION BABY WET GREEN APPLE W 100 BAG"/>
        <s v="PAPILION BABY WET SENSITIVE W 72 BAG"/>
        <s v="PAPILION BABYWET CHARM.LAVENDER W 100BAG"/>
        <s v="PAPILION BABYWET CHARMINGROSE W 100 BAG"/>
        <s v="PAPILION BABYWET GRAPEFRUIT&amp;LIME W 100BA"/>
        <s v="PAPILION JUMBO WET PH5.5 W 120 BAG KAPAK"/>
        <s v="PAPILION YELLOW LILY W 90 BAG KAPAK"/>
        <s v="PAW PATROL FreshClean 56 W BAG"/>
        <s v="PEPINO BABY P H5.5 W 120/20FREE BAG"/>
        <s v="PEPINO BABY P H5.5 W 130/10FREE BAG"/>
        <s v="PEPINO BABY SOFT&amp;LUX P H5.5 W 70 BAG"/>
        <s v="PEPPA PIG BABY MUDDY PUDDLE 56 W BAG"/>
        <s v="PERFETTO PH5.5 ALC.FREE W 80 BAG"/>
        <s v="PETINO DELICATO&amp;FRESH ALANTOIN 120 BAG"/>
        <s v="PETINO DELICATO&amp;FRESH ALANTOIN 84/12FR"/>
        <s v="PINE ALOE VERA KREMALI W 120 BAG KAPAK"/>
        <s v="PINE ALOE VERA KREMALI W 72 BAG KAPAK"/>
        <s v="PONKY BABY W 72 BAG +KAPACHE"/>
        <s v="PONKY BABY WET TOWEL W 72 BAG ZHALTI"/>
        <s v="POZZY EXTRA MILK&amp;HONEY PH5.5 W 72 BAG"/>
        <s v="POZZY EXTRA OLIVE OIL ALC.FREE W 72 BAG"/>
        <s v="PREMIUM QUALITY BABY W 72 BAG &amp;&amp;&amp;"/>
        <s v="PRIMA FreshClean ALOE W 64 BAG"/>
        <s v="PRIMA HASSAS CILTLER W 56 BAG"/>
        <s v="PRIME BABY ALC.FREE 72 BAG KAPAK"/>
        <s v="PRIME OLIODIARGAN SENSITIVE 63 BAG KAPAK"/>
        <s v="PRIME TALKO SENSITIVE 63 BAG KAPAK"/>
        <s v="PROSOFT VITE&amp;PROVITB5 W 72 BAG CHERVENI"/>
        <s v="PROSOFT VITE&amp;PROVITB5 W 72 BAG ZELENI"/>
        <s v="PUFFY BABY SENSITIVE PURE W 88 BAG KAPAK"/>
        <s v="PUFY BABY CHAMOMILE PH5.5 W 120 BAG"/>
        <s v="PUFY FRESH GERBERA PH5.5 W 120 BAG"/>
        <s v="PURE BABY JUMBO PH5.5 W 120 BAG"/>
        <s v="PURE BABY LILIUM W 120 BAG KAPAK"/>
        <s v="RENKLI BABY ALC.FREE PH5.5 W 72 BAG KAPA"/>
        <s v="RENKLI BABY KIDS P H5.5 W 72 BAG"/>
        <s v="RENKLI BABY KIDS P H5.5 W 72 BAG KAPAK"/>
        <s v="RENKLI BABY LUX PH5.5 W 2X80 BAG"/>
        <s v="RENKLI BABY LUX W 80 BAG KAPACHE"/>
        <s v="RENKLI MAGIC P H5.5 W 120 BAG KAPAK"/>
        <s v="RENKLI PREMIUM BABY ALC.FREE W 130 BAG"/>
        <s v="RENKLI ZOO ANTIBACTERIAL W 72 BAG KAPAK"/>
        <s v="RENKLY BABY 72 W BAG"/>
        <s v="RENKLY BABY ALC.FREE W 70 BAG"/>
        <s v="RENKLY BABY ALOE VERA 70 W BAG"/>
        <s v="RENKLY JUMBO CHAMOMILE 120 W BAG KAPAK"/>
        <s v="SEBAMED BABY OIL WIPES W 70 BOX"/>
        <s v="SEBAMED BABYCLEANSING EXTRASOFT W 72 BAG"/>
        <s v="SECKIN PROVITB5 PH5.5 ALC.FREE W 102 BAG"/>
        <s v="SEMI LOVESOFT BABY P.H5.5 W 72 KAPAK BAG"/>
        <s v="SENCE BABY SENSITIVE PH5.5 W 60 BAG"/>
        <s v="SEPTONA ALOE VERA BABY 64 BAG"/>
        <s v="SEPTONA ALOE VERA BABY ALC.FREE 20 BAG"/>
        <s v="SEPTONA CALM NCARE CHAMOM BABY 12 W BAG"/>
        <s v="SEPTONA CALM NCARE PANTENOL W 57 BAG"/>
        <s v="SEPTONA CALM NCARE PANTENOL W 75 BAG"/>
        <s v="SEPTONA CALMN CARE ALOE VERA W 80 BAG"/>
        <s v="SEPTONA CHAMOMILE BABY 20 W BAG"/>
        <s v="SEPTONA CHAMOMILE BABY 3X64/1GR W BAG"/>
        <s v="SEPTONA CHAMOMILE BABY 64 W BAG"/>
        <s v="SEPTONA CHAMOMILE BABY 64 W BAG KAPAK"/>
        <s v="SEPTONA MILD FRAGANCE ALC.FREE W 72 BAG"/>
        <s v="SEPTONA SENSITIVE ALMOND&amp;MILK W 20 BAG"/>
        <s v="SEPTONA SENSITIVE ALMOND&amp;MILK W 3X64/1FR"/>
        <s v="SEPTONA SENSITIVE ALMOND&amp;MILK W 64 BAG"/>
        <s v="SEPTONA SENSITIVE CALMN CARE W 54 BAG"/>
        <s v="SEPTONA SENSITIVE CALMN CARE W 64 BAG"/>
        <s v="SETABLU OAT EXTRACT PH5.5 W 72 BAG KAPAK"/>
        <s v="SLEEPY BABY APPLE AL.FREE W 120 BAG"/>
        <s v="SLEEPY BABY LEMON AL.FREE W 120 BAG"/>
        <s v="SLEEPY BABY MIXED FRUIT PH5.5 15 W BAG"/>
        <s v="SLEEPY BABY ORANGE AL.FREE W 120 BAG"/>
        <s v="SLEEPY BABY PH5.5 120 W BAG KAPAK"/>
        <s v="SLEEPY BABY PH5.5 70 W BAG"/>
        <s v="SLEEPY BABY SENSITIVE 110 W BAG KAPAK"/>
        <s v="SLEEPY FreshClean 90 W BAG KAPAK"/>
        <s v="SLEEPY STRAWBERRY BABY AL.FREE 120 W BAG"/>
        <s v="SLIPP BEBE SENS.LOTION&amp;VITE&amp;B5 W 120 BAG"/>
        <s v="SMILE ALOE&amp;CAMOMILE PH5.5 60 BAG"/>
        <s v="SOFT CARE COTTON VIT ECHAMOMILE W 72 BAG"/>
        <s v="SOFTLINE FRESHERCREAMVITE PH5.5 W 120BAG"/>
        <s v="SPEEDYCARE BABYLINECONCREMAMAXI 20 BAG"/>
        <s v="SPRING LINE FreshClean W 120 BAG &amp;&amp;&amp;"/>
        <s v="SPRINGLINE BABY COMPLEX5VITAMINS W 72BAG"/>
        <s v="SWEET BABY ALOEVERA PH5.5 W 72 BAG KAPAK"/>
        <s v="TANGO BABY SOFT VIT E ALC.FREE 72BR BAG"/>
        <s v="TEX BABY PH5.5 ALC.FREE W 100 BAG PURPLE"/>
        <s v="TEX BABY PH5.5 ALC.FREE W 100 BAG YELLOW"/>
        <s v="TITO BABY PH5.5 ALC.FREE W 72 BAG KAPAK"/>
        <s v="TITO BABY SOFT COMFORT PH5.5 W 120 BAG"/>
        <s v="TITO BABY SOFT COMFORT PH5.5 W 72 BAG"/>
        <s v="TOP BLITZ CREAM VIT E W 72 BAG"/>
        <s v="TOVA FreshClean PH5.5 W 120 BAG"/>
        <s v="TROMPY 20 BAG"/>
        <s v="ULTRA COMPACT ANGELS ALC.FREE W 120 BAG"/>
        <s v="ULTRA COMPACT ANGELS ALC.FREE W 72 BAG"/>
        <s v="ULTRA COMPACT BABY PH5.5 ALC.FREE W 72 BA"/>
        <s v="ULTRA COMPACT MOMO CREAMY W 120 BAG"/>
        <s v="UNAC BABY LOTION&amp;VIT.E AL.FREE W 120 BAG"/>
        <s v="UNI COMFORT LOTION P H5.5 72 BAG"/>
        <s v="URIAGE BEBE HYPOALERGENIC W 2X70/1FR BAG"/>
        <s v="URIAGE BEBE HYPOALERGENIC W 70 BAG"/>
        <s v="VIBELLE BABY RASPBERRY VIT E PH5.5 W 144"/>
        <s v="VIBELLE BABY ULTRA SENS.ROSE PH5.5 W 144"/>
        <s v="VOI CHAMOMILE PH5.5 W 72 BAG KAPAK"/>
        <s v="VOI CREAM LOTION PH5.5 W 120 BAG KAPAK"/>
        <s v="VOI CREAM LOTION PH5.5 W 72 BAG KAPAK"/>
        <s v="VOI MULTI VITAMINS PH5.5 W 100 BAG SINI"/>
        <s v="VOI MULTIVITAMINS PH5.5 W 100 BAG PURPLE"/>
        <s v="WATERWIPES FRUITEXTR.99.9%WATER W 10 BAG"/>
        <s v="WATERWIPES FRUITEXTR.99.9%WATER W 240BAG"/>
        <s v="WATERWIPES FRUITEXTR.99.9%WATER W 28 BAG"/>
        <s v="WATERWIPES FRUITEXTR.99.9%WATER W 60 BAG"/>
        <s v="WATERWIPES SOAPBERRY99.9%WATER W 60 BAG"/>
        <s v="WINEX BABY PH5.5 W 72 BAG"/>
        <s v="WINEX BABY PROVITB5&amp;VIT.F PH5.5 W 72 BAG"/>
        <s v="WIPEST COMFORT ALC.FREE W 120 BAG KAPAK"/>
        <s v="WIPEST COMFORT ALC.FREE W 72 BAG KAPAK"/>
        <s v="YESS BABY ALC.FREE W 120 BAG"/>
        <s v="YESS BABY ALC.FREE W 15 BAG"/>
      </sharedItems>
    </cacheField>
    <cacheField name="BRAND" numFmtId="49">
      <sharedItems count="149">
        <s v="ALVESTA"/>
        <s v="AQUELLA"/>
        <s v="ASALI"/>
        <s v="AURA"/>
        <s v="BABS &amp; BABS"/>
        <s v="BABY CARE"/>
        <s v="BABY CREMA"/>
        <s v="BABY WISH"/>
        <s v="BABY 2000"/>
        <s v="BABYLINO"/>
        <s v="BAMBINO"/>
        <s v="BAMBO"/>
        <s v="BEBECAN"/>
        <s v="BEBECEN"/>
        <s v="BEBIKO"/>
        <s v="BELUX"/>
        <s v="BERFINY"/>
        <s v="BETTY"/>
        <s v="BIG SOFT"/>
        <s v="BIMBO &amp; BIMBA"/>
        <s v="BIONIKE"/>
        <s v="BIVY"/>
        <s v="CAN BEBE"/>
        <s v="CHICCO"/>
        <s v="CLEANIC"/>
        <s v="ClearSight"/>
        <s v="CONFY"/>
        <s v="COSMI"/>
        <s v="COTTON BABY"/>
        <s v="COTTON SOFT"/>
        <s v="DAISY"/>
        <s v="DOCTOR"/>
        <s v="DOVE"/>
        <s v="ELAN"/>
        <s v="ELVIM"/>
        <s v="EVENT"/>
        <s v="EVY BABY"/>
        <s v="FARMACOTONE"/>
        <s v="FEMOLE"/>
        <s v="FLAMINGO"/>
        <s v="FOMEX"/>
        <s v="FRESH"/>
        <s v="FRESH BABY"/>
        <s v="FRESHMAKER"/>
        <s v="FRESH RUNY"/>
        <s v="FRESH SENSE"/>
        <s v="SOFT &amp; FRESH"/>
        <s v="GIAN"/>
        <s v="GOLDEN"/>
        <s v="HAPPY"/>
        <s v="HAPPY FRESH"/>
        <s v="HIMALAYA"/>
        <s v="HIPP"/>
        <s v="HONEY BEBISH"/>
        <s v="HOPS"/>
        <s v="HUGGIES"/>
        <s v="HUGGLO"/>
        <s v="HUGO BABY"/>
        <s v="IASSMIN"/>
        <s v="INCI"/>
        <s v="JOHNSONS"/>
        <s v="JUNIOR &amp; TOMMY"/>
        <s v="KANZ"/>
        <s v="KIDS"/>
        <s v="KLORANE"/>
        <s v="KOMILI"/>
        <s v="KOPRINA"/>
        <s v="KRISPA"/>
        <s v="LADY FRESH"/>
        <s v="LANSINOH"/>
        <s v="LARA"/>
        <s v="LIBERO"/>
        <s v="LINDY"/>
        <s v="LIO FRESH"/>
        <s v="LIOLA"/>
        <s v="LUBA"/>
        <s v="L'UNICO"/>
        <s v="MAIA"/>
        <s v="MAMMI"/>
        <s v="MAXIMENS"/>
        <s v="MEDPROFFESIONAL"/>
        <s v="MELANI"/>
        <s v="MIKE LINE"/>
        <s v="MIMI"/>
        <s v="MIMOSA"/>
        <s v="MIS MAK"/>
        <s v="MOLFIX"/>
        <s v="MORS"/>
        <s v="MUSTELA"/>
        <s v="MY COMFORT"/>
        <s v="MY FIX"/>
        <s v="NAPEEZ BY GRACIA"/>
        <s v="NATURAVERDE"/>
        <s v="NATY"/>
        <s v="NEMDIL"/>
        <s v="NICE BABY"/>
        <s v="NIK &amp; SI"/>
        <s v="NIKI"/>
        <s v="NIVEA"/>
        <s v="OKIDOKI"/>
        <s v="PADDLERS"/>
        <s v="PAMPERS"/>
        <s v="PAPATYA"/>
        <s v="PAPILION"/>
        <s v="PAW PATROL"/>
        <s v="PEPINO"/>
        <s v="PEPPA PIG"/>
        <s v="PERFETTO"/>
        <s v="PETINO"/>
        <s v="PINE"/>
        <s v="PONKY"/>
        <s v="POZZY"/>
        <s v="PREMIUM"/>
        <s v="PRIMA"/>
        <s v="PRIME"/>
        <s v="PROSOFT"/>
        <s v="PUFFY"/>
        <s v="PURE"/>
        <s v="RENKLY BABY"/>
        <s v="SEBAMED"/>
        <s v="SECKIN"/>
        <s v="SEMI"/>
        <s v="SENCE"/>
        <s v="SEPTONA"/>
        <s v="SETABLU"/>
        <s v="SLEEPY"/>
        <s v="SLIPP"/>
        <s v="SMILE"/>
        <s v="SOFT CARE"/>
        <s v="SOFTLINE"/>
        <s v="SPEEDY CARE"/>
        <s v="SPRING LINE"/>
        <s v="SWEET"/>
        <s v="TANGO"/>
        <s v="TEX"/>
        <s v="TITO"/>
        <s v="TOP BLITZ"/>
        <s v="TOVA"/>
        <s v="TROMPY"/>
        <s v="ULTRA COMPACT"/>
        <s v="UNAC"/>
        <s v="UNI"/>
        <s v="URIAGE"/>
        <s v="VIBELLE"/>
        <s v="VOI"/>
        <s v="WATER WIPES"/>
        <s v="WINEX"/>
        <s v="WIPEST"/>
        <s v="YESS BABY"/>
      </sharedItems>
    </cacheField>
    <cacheField name="Manufacture" numFmtId="0">
      <sharedItems count="111">
        <s v="SWORDSON LTD"/>
        <s v="CottonUnion"/>
        <s v="SEPA MENSUCAT"/>
        <s v="OZDAMARLAR GIDA A.S."/>
        <s v="MEGA"/>
        <s v="VigaLife"/>
        <s v="ChillClean"/>
        <s v="Nova Garbagnate"/>
        <s v="TradeKing Cengiz"/>
        <s v="MEGA S.A."/>
        <s v="ULTRA COSMETICS"/>
        <s v="BeneCare"/>
        <s v="YESIL ILGAZ"/>
        <s v="RAMER KOZMETIK"/>
        <s v="KANTARA PRODUKSIYON DAGITIM"/>
        <s v="TNCR GIDA"/>
        <s v="PAKSEL KIMYA"/>
        <s v="RENKSAN"/>
        <s v="FULYA COSMETICS"/>
        <s v="PHOENIX PHARMA DOO"/>
        <s v="MORAMEX GROUP / TOBI MG LTD"/>
        <s v="REGINA TRADING LTD"/>
        <s v="ICIM INTERNATIONAL"/>
        <s v="TAHA KIMYA KOZMETIK"/>
        <s v="ONTEX"/>
        <s v="CultureSana"/>
        <s v="HARPER HYGIENICS"/>
        <s v="ClearSight"/>
        <s v="LIDERSAN SAGLIK VE GIDA"/>
        <s v="Cosmopolitan Italy"/>
        <s v="TEKSAN"/>
        <s v="SC EUROPACK MEDIA SRL"/>
        <s v="UNILEVER"/>
        <s v="Esburg Health"/>
        <s v="AxisOn Group"/>
        <s v="EveCraft"/>
        <s v="SISMA S.P.A."/>
        <s v="FEM COSMETIC"/>
        <s v="EastChem"/>
        <s v="PIRAMIDA 72 DOO"/>
        <s v="NAVIGA TURKEY"/>
        <s v="NUR GIDA SAN"/>
        <s v="KARDESLER UCANYAGLAR SAN A"/>
        <s v="SCK ZETA COMPANY"/>
        <s v="ArsenicChem"/>
        <s v="HIMALAYA DRUG"/>
        <s v="HIPP GMBH"/>
        <s v="Arkana PaperCraft"/>
        <s v="SAPRO TEMIZLIK"/>
        <s v="KIMBERLEY CLARK"/>
        <s v="ArborChemistry"/>
        <s v="TRUVA KOZMETIK"/>
        <s v="SEVIMLER"/>
        <s v="JOHNSON &amp; JOHNSON INT."/>
        <s v="Creativa Worldwide"/>
        <s v="FULYA KOZM."/>
        <s v="PIERRE FABRE"/>
        <s v="KOMILI S.A."/>
        <s v="OZYURT TEKSTIL SAN"/>
        <s v="KAPPUS"/>
        <s v="LANSINOH LABORATORIE INC"/>
        <s v="LARA KOZMETIK"/>
        <s v="ESSITY"/>
        <s v="Intelligent Initiative"/>
        <s v="BroadLeaf Group"/>
        <s v="MONTRASIO"/>
        <s v="KALESAN"/>
        <s v="SEMA TREYD ODD"/>
        <s v="SARIHAN TEMIZLIK"/>
        <s v="PROBEG 97"/>
        <s v="GRUPA POLUDNIE SP"/>
        <s v="MAPA INTERNATIONAL"/>
        <s v="HAYAT KIMYA"/>
        <s v="MORS COSMETICS"/>
        <s v="LABORATORY EXPANSCIENCE"/>
        <s v="GRACIA COMPANY"/>
        <s v="SO.DI.CO - SOCIETA DISTRIBU"/>
        <s v="NATY AB"/>
        <s v="AlpineMeadow"/>
        <s v="CodeInt B.V."/>
        <s v="ENKA HIJYUEN"/>
        <s v="PROCTER &amp; GAMBLE"/>
        <s v="PAPATYA PAMUK KOSMETIK"/>
        <s v="ArkPapers"/>
        <s v="JELLYWORKS HEALTHCARE"/>
        <s v="PERFETTO GROUP"/>
        <s v="GULSAH KOZMETIK"/>
        <s v="GRUPPO AVELLA SRL"/>
        <s v="TRUVA KOZMETIK TIC"/>
        <s v="ErusHealth Products"/>
        <s v="KARTOPU KOLONYA"/>
        <s v="SEBAPHARMA"/>
        <s v="MAXBRANDS MARKETING B.V."/>
        <s v="SEPTONA SA"/>
        <s v="SCProducts"/>
        <s v="PREDO"/>
        <s v="BIOSPHERE CORP."/>
        <s v="SANO LTD"/>
        <s v="BurdenCo"/>
        <s v="O-PAC S.R.L."/>
        <s v="KOZMO KIMYA"/>
        <s v="PureAim Cleaners"/>
        <s v="LARA KOSMETICK"/>
        <s v="STANQUEEN INVESTMENT"/>
        <s v="Fragrantium S.A."/>
        <s v="UNAC GROUP KOZMETIK SAN."/>
        <s v="Ataman Industries"/>
        <s v="PUIG"/>
        <s v="SMILE COSMETICS"/>
        <s v="IRISH BREEZE LTD"/>
        <s v="ERUSLU"/>
      </sharedItems>
    </cacheField>
    <cacheField name="Product Attributes" numFmtId="0">
      <sharedItems/>
    </cacheField>
    <cacheField name="Size" numFmtId="0">
      <sharedItems containsSemiMixedTypes="0" containsString="0" containsNumber="1" containsInteger="1" minValue="10" maxValue="240"/>
    </cacheField>
    <cacheField name="2022 Value" numFmtId="0">
      <sharedItems containsSemiMixedTypes="0" containsString="0" containsNumber="1" minValue="0" maxValue="1663.8369"/>
    </cacheField>
    <cacheField name="2023 Value" numFmtId="0">
      <sharedItems containsSemiMixedTypes="0" containsString="0" containsNumber="1" minValue="0" maxValue="1815.6596999999999" count="379">
        <n v="10.313499999999999"/>
        <n v="32.909799999999997"/>
        <n v="20.580200000000001"/>
        <n v="12.0252"/>
        <n v="4.2140000000000004"/>
        <n v="0.27079999999999999"/>
        <n v="2.3708"/>
        <n v="1.5299999999999999E-2"/>
        <n v="0"/>
        <n v="3.2300000000000002E-2"/>
        <n v="2.3E-3"/>
        <n v="0.23119999999999999"/>
        <n v="1.4034"/>
        <n v="54.880099999999999"/>
        <n v="69.369399999999999"/>
        <n v="82.962900000000005"/>
        <n v="101.56570000000001"/>
        <n v="10.866"/>
        <n v="0.36170000000000002"/>
        <n v="68.117699999999999"/>
        <n v="745.33579999999995"/>
        <n v="17.836099999999998"/>
        <n v="1.6999999999999999E-3"/>
        <n v="56.970199999999998"/>
        <n v="31.4983"/>
        <n v="0.1116"/>
        <n v="5.1192000000000002"/>
        <n v="39.467100000000002"/>
        <n v="7.7651000000000003"/>
        <n v="0.1087"/>
        <n v="92.903000000000006"/>
        <n v="1815.6596999999999"/>
        <n v="162.41050000000001"/>
        <n v="10.7577"/>
        <n v="159.9896"/>
        <n v="2.5188000000000001"/>
        <n v="1.8077000000000001"/>
        <n v="0.624"/>
        <n v="3.7900000000000003E-2"/>
        <n v="28.392900000000001"/>
        <n v="1.6863999999999999"/>
        <n v="172.68430000000001"/>
        <n v="5.6889000000000003"/>
        <n v="4.3616000000000001"/>
        <n v="7.1199999999999999E-2"/>
        <n v="0.79349999999999998"/>
        <n v="41.741"/>
        <n v="1.2988"/>
        <n v="0.57930000000000004"/>
        <n v="3.2000000000000002E-3"/>
        <n v="0.15629999999999999"/>
        <n v="47.540100000000002"/>
        <n v="2.4268999999999998"/>
        <n v="1.9742999999999999"/>
        <n v="0.12959999999999999"/>
        <n v="7.7100000000000002E-2"/>
        <n v="13.6218"/>
        <n v="0.35439999999999999"/>
        <n v="0.6875"/>
        <n v="1.5012000000000001"/>
        <n v="1.1446000000000001"/>
        <n v="0.49220000000000003"/>
        <n v="1.4152"/>
        <n v="8.6E-3"/>
        <n v="16.318300000000001"/>
        <n v="4.8898999999999999"/>
        <n v="13.395300000000001"/>
        <n v="5.8544999999999998"/>
        <n v="14.7631"/>
        <n v="6.6E-3"/>
        <n v="0.19889999999999999"/>
        <n v="0.42759999999999998"/>
        <n v="0.1202"/>
        <n v="152.24180000000001"/>
        <n v="154.19909999999999"/>
        <n v="3.2158000000000002"/>
        <n v="2.7699999999999999E-2"/>
        <n v="13.0891"/>
        <n v="26.6724"/>
        <n v="82.250100000000003"/>
        <n v="21.5989"/>
        <n v="7.2126999999999999"/>
        <n v="236.50559999999999"/>
        <n v="4.5999999999999999E-3"/>
        <n v="45.295999999999999"/>
        <n v="7.5716999999999999"/>
        <n v="22.377800000000001"/>
        <n v="19.717700000000001"/>
        <n v="0.34470000000000001"/>
        <n v="34.999099999999999"/>
        <n v="81.182500000000005"/>
        <n v="24.545400000000001"/>
        <n v="13.7189"/>
        <n v="0.20100000000000001"/>
        <n v="9.8500000000000004E-2"/>
        <n v="3.7600000000000001E-2"/>
        <n v="0.1353"/>
        <n v="19.032699999999998"/>
        <n v="9.5349000000000004"/>
        <n v="3.1814"/>
        <n v="2.98E-2"/>
        <n v="4.3895"/>
        <n v="0.61119999999999997"/>
        <n v="2.0626000000000002"/>
        <n v="1.9545999999999999"/>
        <n v="2.2010000000000001"/>
        <n v="3.1953"/>
        <n v="4.1882999999999999"/>
        <n v="316.5532"/>
        <n v="23.858699999999999"/>
        <n v="0.27539999999999998"/>
        <n v="8.0821000000000005"/>
        <n v="2.7199999999999998E-2"/>
        <n v="20.586300000000001"/>
        <n v="52.005499999999998"/>
        <n v="56.203800000000001"/>
        <n v="15.356400000000001"/>
        <n v="6.88E-2"/>
        <n v="20.829499999999999"/>
        <n v="5.1974"/>
        <n v="1.0699999999999999E-2"/>
        <n v="6.6451000000000002"/>
        <n v="0.79220000000000002"/>
        <n v="0.41260000000000002"/>
        <n v="0.48920000000000002"/>
        <n v="26.767399999999999"/>
        <n v="2.4634999999999998"/>
        <n v="6.4108999999999998"/>
        <n v="11.7105"/>
        <n v="66.983199999999997"/>
        <n v="0.8044"/>
        <n v="83.135000000000005"/>
        <n v="18.871200000000002"/>
        <n v="18.031600000000001"/>
        <n v="0.1656"/>
        <n v="22.015000000000001"/>
        <n v="145.75579999999999"/>
        <n v="3.8500999999999999"/>
        <n v="0.25659999999999999"/>
        <n v="0.3664"/>
        <n v="0.14119999999999999"/>
        <n v="0.10680000000000001"/>
        <n v="1.3658999999999999"/>
        <n v="2.8000000000000001E-2"/>
        <n v="0.97330000000000005"/>
        <n v="2.0855999999999999"/>
        <n v="10.5616"/>
        <n v="0.54479999999999995"/>
        <n v="160.9256"/>
        <n v="0.55679999999999996"/>
        <n v="0.3881"/>
        <n v="2.6200000000000001E-2"/>
        <n v="8.2299999999999998E-2"/>
        <n v="88.414900000000003"/>
        <n v="13.0489"/>
        <n v="12.3561"/>
        <n v="53.6008"/>
        <n v="3.1604999999999999"/>
        <n v="20.3689"/>
        <n v="8.1153999999999993"/>
        <n v="59.171300000000002"/>
        <n v="11.9328"/>
        <n v="7.0000000000000001E-3"/>
        <n v="19.4117"/>
        <n v="2.375"/>
        <n v="14.945399999999999"/>
        <n v="23.898299999999999"/>
        <n v="0.56559999999999999"/>
        <n v="11.3424"/>
        <n v="11.79"/>
        <n v="0.01"/>
        <n v="14.837400000000001"/>
        <n v="3.9624000000000001"/>
        <n v="7.0781999999999998"/>
        <n v="9.7439"/>
        <n v="5.0932000000000004"/>
        <n v="38.555399999999999"/>
        <n v="19.5045"/>
        <n v="42.059199999999997"/>
        <n v="1.9E-3"/>
        <n v="0.20610000000000001"/>
        <n v="1.14E-2"/>
        <n v="0.97860000000000003"/>
        <n v="8.9543999999999997"/>
        <n v="73.757099999999994"/>
        <n v="8.5597999999999992"/>
        <n v="52.405999999999999"/>
        <n v="51.199100000000001"/>
        <n v="3.2536"/>
        <n v="5.3672000000000004"/>
        <n v="44.783700000000003"/>
        <n v="57.943199999999997"/>
        <n v="9.9309999999999992"/>
        <n v="56.785600000000002"/>
        <n v="99.030500000000004"/>
        <n v="35.333399999999997"/>
        <n v="22.1416"/>
        <n v="4.4634999999999998"/>
        <n v="6.2138"/>
        <n v="10.2052"/>
        <n v="13.5199"/>
        <n v="0.66620000000000001"/>
        <n v="11.551399999999999"/>
        <n v="12.539"/>
        <n v="0.54779999999999995"/>
        <n v="183.24340000000001"/>
        <n v="1.5100000000000001E-2"/>
        <n v="16.797000000000001"/>
        <n v="14.939299999999999"/>
        <n v="14.417199999999999"/>
        <n v="0.1249"/>
        <n v="0.24890000000000001"/>
        <n v="107.9663"/>
        <n v="6.8476999999999997"/>
        <n v="290.55259999999998"/>
        <n v="0.47810000000000002"/>
        <n v="0.30170000000000002"/>
        <n v="4.5199999999999997E-2"/>
        <n v="2.5941999999999998"/>
        <n v="2.8525"/>
        <n v="6.5046999999999997"/>
        <n v="6.5199999999999994E-2"/>
        <n v="4.8240999999999996"/>
        <n v="7.9172000000000002"/>
        <n v="18.673500000000001"/>
        <n v="21.789000000000001"/>
        <n v="4.0300000000000002E-2"/>
        <n v="34.107599999999998"/>
        <n v="44.201300000000003"/>
        <n v="73.395700000000005"/>
        <n v="5.5152000000000001"/>
        <n v="28.031099999999999"/>
        <n v="9.2917000000000005"/>
        <n v="32.422600000000003"/>
        <n v="0.496"/>
        <n v="17.616800000000001"/>
        <n v="16.9801"/>
        <n v="13.798299999999999"/>
        <n v="0.95820000000000005"/>
        <n v="0.40570000000000001"/>
        <n v="1.0884"/>
        <n v="35.126199999999997"/>
        <n v="329.44319999999999"/>
        <n v="0.67789999999999995"/>
        <n v="12.872299999999999"/>
        <n v="146.56880000000001"/>
        <n v="242.5813"/>
        <n v="5.8500000000000003E-2"/>
        <n v="5.5100000000000003E-2"/>
        <n v="2.2100000000000002E-2"/>
        <n v="7.7899999999999997E-2"/>
        <n v="7.7700000000000005E-2"/>
        <n v="0.42659999999999998"/>
        <n v="0.51139999999999997"/>
        <n v="2.1999999999999999E-2"/>
        <n v="0.29549999999999998"/>
        <n v="8.1903000000000006"/>
        <n v="7.9000000000000008E-3"/>
        <n v="0.47820000000000001"/>
        <n v="231.39109999999999"/>
        <n v="1.6247"/>
        <n v="3.1E-2"/>
        <n v="239.40260000000001"/>
        <n v="0.67159999999999997"/>
        <n v="0.33839999999999998"/>
        <n v="2.3972000000000002"/>
        <n v="2.3250000000000002"/>
        <n v="0.1048"/>
        <n v="27.005199999999999"/>
        <n v="36.633899999999997"/>
        <n v="3.6499999999999998E-2"/>
        <n v="1.4004000000000001"/>
        <n v="2.0327000000000002"/>
        <n v="0.1051"/>
        <n v="6.1100000000000002E-2"/>
        <n v="3.0200000000000001E-2"/>
        <n v="5.8999999999999999E-3"/>
        <n v="5.2699999999999997E-2"/>
        <n v="4.3999999999999997E-2"/>
        <n v="7.4000000000000003E-3"/>
        <n v="2.1189"/>
        <n v="53.039099999999998"/>
        <n v="119.1621"/>
        <n v="161.7927"/>
        <n v="213.16730000000001"/>
        <n v="220.107"/>
        <n v="0.58120000000000005"/>
        <n v="5.3105000000000002"/>
        <n v="0.7681"/>
        <n v="5.21E-2"/>
        <n v="0.23669999999999999"/>
        <n v="14.9893"/>
        <n v="17.767600000000002"/>
        <n v="9.7044999999999995"/>
        <n v="19.903099999999998"/>
        <n v="10.6778"/>
        <n v="20.845300000000002"/>
        <n v="0.30070000000000002"/>
        <n v="0.2286"/>
        <n v="53.311300000000003"/>
        <n v="4.4955999999999996"/>
        <n v="0.22009999999999999"/>
        <n v="21.155899999999999"/>
        <n v="277.85789999999997"/>
        <n v="1.6845000000000001"/>
        <n v="0.37340000000000001"/>
        <n v="23.340299999999999"/>
        <n v="13.0259"/>
        <n v="5.1684999999999999"/>
        <n v="1.12E-2"/>
        <n v="3.1899999999999998E-2"/>
        <n v="2.6009000000000002"/>
        <n v="2.0104000000000002"/>
        <n v="9.4999999999999998E-3"/>
        <n v="116.5658"/>
        <n v="1.8512999999999999"/>
        <n v="57.603700000000003"/>
        <n v="5.7187999999999999"/>
        <n v="71.2029"/>
        <n v="21.348800000000001"/>
        <n v="7.0095999999999998"/>
        <n v="29.160399999999999"/>
        <n v="61.680799999999998"/>
        <n v="14.947100000000001"/>
        <n v="7.0191999999999997"/>
        <n v="3.2099999999999997E-2"/>
        <n v="0.64690000000000003"/>
        <n v="0.71989999999999998"/>
        <n v="2.3006000000000002"/>
        <n v="3.7549000000000001"/>
        <n v="0.5504"/>
        <n v="7.9399999999999998E-2"/>
        <n v="87.617999999999995"/>
        <n v="2.7799999999999998E-2"/>
        <n v="0.98229999999999995"/>
        <n v="25.403500000000001"/>
        <n v="6.3734000000000002"/>
        <n v="0.314"/>
        <n v="0.89970000000000006"/>
        <n v="28.978999999999999"/>
        <n v="36.513300000000001"/>
        <n v="28.314"/>
        <n v="2.9891000000000001"/>
        <n v="24.999500000000001"/>
        <n v="61.22"/>
        <n v="1.8923000000000001"/>
        <n v="14.477"/>
        <n v="18.822399999999998"/>
        <n v="1.6072"/>
        <n v="6.0198"/>
        <n v="2E-3"/>
        <n v="11.313700000000001"/>
        <n v="3.1300000000000001E-2"/>
        <n v="15.1816"/>
        <n v="1.0136000000000001"/>
        <n v="13.931900000000001"/>
        <n v="151.49979999999999"/>
        <n v="2.5973000000000002"/>
        <n v="0.55200000000000005"/>
        <n v="6.2E-2"/>
        <n v="4.4390999999999998"/>
        <n v="1.6005"/>
        <n v="0.76910000000000001"/>
        <n v="6.1303000000000001"/>
        <n v="9.0121000000000002"/>
        <n v="5.1025"/>
        <n v="7.4416000000000002"/>
        <n v="82.022099999999995"/>
        <n v="1.7110000000000001"/>
        <n v="0.502"/>
        <n v="21.849599999999999"/>
        <n v="2.4146999999999998"/>
        <n v="233.6309"/>
        <n v="13.6012"/>
        <n v="8.0383999999999993"/>
        <n v="39.128300000000003"/>
        <n v="45.532299999999999"/>
        <n v="47.287300000000002"/>
        <n v="5.6702000000000004"/>
      </sharedItems>
    </cacheField>
    <cacheField name="YTD 24 Value" numFmtId="0">
      <sharedItems containsSemiMixedTypes="0" containsString="0" containsNumber="1" minValue="0" maxValue="1049.2485999999999"/>
    </cacheField>
    <cacheField name="2022 Volume" numFmtId="0">
      <sharedItems containsSemiMixedTypes="0" containsString="0" containsNumber="1" minValue="0" maxValue="62012.672500000001" count="417">
        <n v="0"/>
        <n v="1994.8981000000001"/>
        <n v="1646.7402"/>
        <n v="643.41989999999998"/>
        <n v="402.53930000000003"/>
        <n v="169.64840000000001"/>
        <n v="208.76240000000001"/>
        <n v="39.196399999999997"/>
        <n v="6.96"/>
        <n v="141.71469999999999"/>
        <n v="230.286"/>
        <n v="2.8330000000000002"/>
        <n v="45.909399999999998"/>
        <n v="191.46350000000001"/>
        <n v="558.82709999999997"/>
        <n v="1986.0632000000001"/>
        <n v="3124.0421999999999"/>
        <n v="1.4943"/>
        <n v="3022.1621"/>
        <n v="151.26679999999999"/>
        <n v="49.9726"/>
        <n v="50.220500000000001"/>
        <n v="3055.9405999999999"/>
        <n v="38888.539799999999"/>
        <n v="231.08779999999999"/>
        <n v="2.2799999999999998"/>
        <n v="37.322600000000001"/>
        <n v="1524.2099000000001"/>
        <n v="954.11220000000003"/>
        <n v="1.6046"/>
        <n v="5.8884999999999996"/>
        <n v="1199.5277000000001"/>
        <n v="726.31399999999996"/>
        <n v="20.960899999999999"/>
        <n v="169.58080000000001"/>
        <n v="2980.7042999999999"/>
        <n v="62012.672500000001"/>
        <n v="928.81529999999998"/>
        <n v="112.20610000000001"/>
        <n v="6715.8593000000001"/>
        <n v="549.04570000000001"/>
        <n v="24.822900000000001"/>
        <n v="25.606300000000001"/>
        <n v="194.65190000000001"/>
        <n v="5930.9056"/>
        <n v="0.2349"/>
        <n v="739.96220000000005"/>
        <n v="6.5327000000000002"/>
        <n v="1.2682"/>
        <n v="0.16"/>
        <n v="115.49760000000001"/>
        <n v="104.04649999999999"/>
        <n v="3422.2186000000002"/>
        <n v="626.13580000000002"/>
        <n v="138.52269999999999"/>
        <n v="31.957999999999998"/>
        <n v="23.8918"/>
        <n v="220.69159999999999"/>
        <n v="195.97380000000001"/>
        <n v="813.32730000000004"/>
        <n v="116.9823"/>
        <n v="119.83880000000001"/>
        <n v="171.05330000000001"/>
        <n v="103.9999"/>
        <n v="0.504"/>
        <n v="10.7111"/>
        <n v="2351.0409"/>
        <n v="0.33839999999999998"/>
        <n v="65.203199999999995"/>
        <n v="431.15870000000001"/>
        <n v="274.45499999999998"/>
        <n v="318.93810000000002"/>
        <n v="1.3361000000000001"/>
        <n v="3.0247000000000002"/>
        <n v="3.4260000000000002"/>
        <n v="43.337600000000002"/>
        <n v="46.441400000000002"/>
        <n v="7155.8876"/>
        <n v="8805.9477000000006"/>
        <n v="5.2851999999999997"/>
        <n v="253.55109999999999"/>
        <n v="5.6227"/>
        <n v="28.943100000000001"/>
        <n v="134.3818"/>
        <n v="151.6679"/>
        <n v="734.85479999999995"/>
        <n v="2501.2190000000001"/>
        <n v="136.8194"/>
        <n v="52.465899999999998"/>
        <n v="7336.5478999999996"/>
        <n v="1.2"/>
        <n v="1027.2618"/>
        <n v="0.21429999999999999"/>
        <n v="325.11810000000003"/>
        <n v="1799.2518"/>
        <n v="429.91730000000001"/>
        <n v="14.463900000000001"/>
        <n v="630.63189999999997"/>
        <n v="2159.5493999999999"/>
        <n v="315.70249999999999"/>
        <n v="93.938999999999993"/>
        <n v="300.22300000000001"/>
        <n v="1.2943"/>
        <n v="1.5943000000000001"/>
        <n v="75.837299999999999"/>
        <n v="283.12259999999998"/>
        <n v="118.9742"/>
        <n v="280.5643"/>
        <n v="34.318100000000001"/>
        <n v="9.3703000000000003"/>
        <n v="617.78060000000005"/>
        <n v="392.1592"/>
        <n v="234.7319"/>
        <n v="374.43990000000002"/>
        <n v="41.871899999999997"/>
        <n v="653.37990000000002"/>
        <n v="360.70839999999998"/>
        <n v="1104.6166000000001"/>
        <n v="355.34039999999999"/>
        <n v="20334.628400000001"/>
        <n v="602.08569999999997"/>
        <n v="7.4763999999999999"/>
        <n v="1.9040999999999999"/>
        <n v="22.036999999999999"/>
        <n v="1812.3146999999999"/>
        <n v="16.585699999999999"/>
        <n v="920.46799999999996"/>
        <n v="2912.5239999999999"/>
        <n v="168.65979999999999"/>
        <n v="3.1602000000000001"/>
        <n v="7.3638000000000003"/>
        <n v="10.56"/>
        <n v="62.468000000000004"/>
        <n v="19.760000000000002"/>
        <n v="8.4567999999999994"/>
        <n v="14.330299999999999"/>
        <n v="0.48470000000000002"/>
        <n v="2166.7952"/>
        <n v="31.331099999999999"/>
        <n v="206.11410000000001"/>
        <n v="216.30410000000001"/>
        <n v="0.8246"/>
        <n v="1325.5655999999999"/>
        <n v="54.641800000000003"/>
        <n v="1959.0420999999999"/>
        <n v="571.42309999999998"/>
        <n v="140.29249999999999"/>
        <n v="47.325299999999999"/>
        <n v="18.860299999999999"/>
        <n v="1023.9475"/>
        <n v="76.638000000000005"/>
        <n v="15122.0514"/>
        <n v="126.3817"/>
        <n v="13.8332"/>
        <n v="213.62710000000001"/>
        <n v="4.9682000000000004"/>
        <n v="0.17960000000000001"/>
        <n v="789.96360000000004"/>
        <n v="4.5189000000000004"/>
        <n v="505.78250000000003"/>
        <n v="14096.87"/>
        <n v="3.2871000000000001"/>
        <n v="0.14000000000000001"/>
        <n v="2.4157999999999999"/>
        <n v="2.27"/>
        <n v="5.4459999999999997"/>
        <n v="416.80889999999999"/>
        <n v="0.08"/>
        <n v="650.62580000000003"/>
        <n v="1018.4675999999999"/>
        <n v="2028.7261000000001"/>
        <n v="65.1297"/>
        <n v="279.7971"/>
        <n v="997.27200000000005"/>
        <n v="492.51530000000002"/>
        <n v="3003.9076"/>
        <n v="510.25119999999998"/>
        <n v="1086.6414"/>
        <n v="1.054"/>
        <n v="607.44449999999995"/>
        <n v="835.59469999999999"/>
        <n v="494.98500000000001"/>
        <n v="101.7274"/>
        <n v="633.09360000000004"/>
        <n v="845.18690000000004"/>
        <n v="186.07509999999999"/>
        <n v="294.48759999999999"/>
        <n v="945.80409999999995"/>
        <n v="102.04300000000001"/>
        <n v="237.0685"/>
        <n v="1339.7692"/>
        <n v="695.70420000000001"/>
        <n v="1513.1635000000001"/>
        <n v="0.1"/>
        <n v="40.526699999999998"/>
        <n v="3.4851000000000001"/>
        <n v="116.9594"/>
        <n v="523.16819999999996"/>
        <n v="3388.3481999999999"/>
        <n v="553.03880000000004"/>
        <n v="2540.1291999999999"/>
        <n v="1970.2177999999999"/>
        <n v="261.04790000000003"/>
        <n v="2262.5698000000002"/>
        <n v="2203.8969999999999"/>
        <n v="392.0086"/>
        <n v="2842.3220000000001"/>
        <n v="4816.5708000000004"/>
        <n v="1446.3839"/>
        <n v="1974.3932"/>
        <n v="841.14940000000001"/>
        <n v="137.34479999999999"/>
        <n v="383.46769999999998"/>
        <n v="482.61590000000001"/>
        <n v="162.6651"/>
        <n v="7900.9691000000003"/>
        <n v="509.18150000000003"/>
        <n v="338.9522"/>
        <n v="399.25150000000002"/>
        <n v="300.88780000000003"/>
        <n v="12.901899999999999"/>
        <n v="5.5374999999999996"/>
        <n v="9.2727000000000004"/>
        <n v="866.39819999999997"/>
        <n v="71.277600000000007"/>
        <n v="8749.3634000000002"/>
        <n v="93.2804"/>
        <n v="7.3784000000000001"/>
        <n v="14.988200000000001"/>
        <n v="774.8818"/>
        <n v="0.35360000000000003"/>
        <n v="8.6088000000000005"/>
        <n v="10.09"/>
        <n v="46.08"/>
        <n v="49.665700000000001"/>
        <n v="1.25"/>
        <n v="1178.5386000000001"/>
        <n v="3588.4739"/>
        <n v="47.075600000000001"/>
        <n v="761.61429999999996"/>
        <n v="0.85599999999999998"/>
        <n v="1.496"/>
        <n v="3350.8564000000001"/>
        <n v="1922.9742000000001"/>
        <n v="2454.0007999999998"/>
        <n v="141.5444"/>
        <n v="2231.0284000000001"/>
        <n v="311.05720000000002"/>
        <n v="549.64080000000001"/>
        <n v="168.06010000000001"/>
        <n v="121.4559"/>
        <n v="362.30340000000001"/>
        <n v="281.97280000000001"/>
        <n v="0.3876"/>
        <n v="618.46879999999999"/>
        <n v="4.4957000000000003"/>
        <n v="0.18509999999999999"/>
        <n v="1.37E-2"/>
        <n v="0.31890000000000002"/>
        <n v="71.718599999999995"/>
        <n v="3958.0279"/>
        <n v="1.3372999999999999"/>
        <n v="345.3125"/>
        <n v="194.4057"/>
        <n v="5827.8176999999996"/>
        <n v="9.1472999999999995"/>
        <n v="3936.1988000000001"/>
        <n v="4.6970000000000001"/>
        <n v="23.239000000000001"/>
        <n v="15.4772"/>
        <n v="22.518699999999999"/>
        <n v="15.170299999999999"/>
        <n v="14.451000000000001"/>
        <n v="9.6999999999999993"/>
        <n v="43.815600000000003"/>
        <n v="3.5674000000000001"/>
        <n v="28.959800000000001"/>
        <n v="18.6389"/>
        <n v="9.8262"/>
        <n v="10.088699999999999"/>
        <n v="21.971299999999999"/>
        <n v="3.1530999999999998"/>
        <n v="4.4311999999999996"/>
        <n v="38.575499999999998"/>
        <n v="21.822199999999999"/>
        <n v="618.1096"/>
        <n v="0.57599999999999996"/>
        <n v="17.2395"/>
        <n v="3632.1455999999998"/>
        <n v="92.468000000000004"/>
        <n v="22.952100000000002"/>
        <n v="4.3052000000000001"/>
        <n v="8505.4575000000004"/>
        <n v="9.3439999999999994"/>
        <n v="13.007199999999999"/>
        <n v="87.926599999999993"/>
        <n v="272.4522"/>
        <n v="202.00700000000001"/>
        <n v="5.5039999999999996"/>
        <n v="168.55369999999999"/>
        <n v="136.73179999999999"/>
        <n v="14.48"/>
        <n v="2.9144999999999999"/>
        <n v="316.69850000000002"/>
        <n v="76.599100000000007"/>
        <n v="52.9163"/>
        <n v="0.59"/>
        <n v="30.746600000000001"/>
        <n v="32.116500000000002"/>
        <n v="0.67200000000000004"/>
        <n v="0.65949999999999998"/>
        <n v="3.8159000000000001"/>
        <n v="3.4005999999999998"/>
        <n v="23.5031"/>
        <n v="8.5823999999999998"/>
        <n v="70.866600000000005"/>
        <n v="809.24120000000005"/>
        <n v="4179.8078999999998"/>
        <n v="2585.6873000000001"/>
        <n v="3171.4767999999999"/>
        <n v="6068.1558999999997"/>
        <n v="19.170200000000001"/>
        <n v="13.8162"/>
        <n v="18.060500000000001"/>
        <n v="23.328099999999999"/>
        <n v="19.065100000000001"/>
        <n v="43.074599999999997"/>
        <n v="749.43960000000004"/>
        <n v="530.94489999999996"/>
        <n v="814.55730000000005"/>
        <n v="51.0182"/>
        <n v="989.38980000000004"/>
        <n v="726.86360000000002"/>
        <n v="1741.4848"/>
        <n v="81.869600000000005"/>
        <n v="3644.6801999999998"/>
        <n v="3.36"/>
        <n v="0.32569999999999999"/>
        <n v="11792.3397"/>
        <n v="53.428199999999997"/>
        <n v="17.929200000000002"/>
        <n v="2545.3452000000002"/>
        <n v="553.99599999999998"/>
        <n v="18.470099999999999"/>
        <n v="142.55420000000001"/>
        <n v="2.2591999999999999"/>
        <n v="5.0296000000000003"/>
        <n v="362.96660000000003"/>
        <n v="67.202299999999994"/>
        <n v="124.62050000000001"/>
        <n v="132.16820000000001"/>
        <n v="1.4571000000000001"/>
        <n v="7929.3796000000002"/>
        <n v="288.41750000000002"/>
        <n v="4307.2969000000003"/>
        <n v="412.75630000000001"/>
        <n v="9592.0316999999995"/>
        <n v="2073.3334"/>
        <n v="290.08819999999997"/>
        <n v="2342.4566"/>
        <n v="4426.3535000000002"/>
        <n v="1259.2874999999999"/>
        <n v="3.92"/>
        <n v="1.008"/>
        <n v="78.384500000000003"/>
        <n v="3.2519"/>
        <n v="7.2465999999999999"/>
        <n v="70.328999999999994"/>
        <n v="5.7000000000000002E-2"/>
        <n v="8.1380999999999997"/>
        <n v="1468.2443000000001"/>
        <n v="0.18"/>
        <n v="25.650500000000001"/>
        <n v="199.79089999999999"/>
        <n v="1064.7156"/>
        <n v="38.896500000000003"/>
        <n v="170.3914"/>
        <n v="79.571700000000007"/>
        <n v="1605.2121"/>
        <n v="10.8056"/>
        <n v="69.486800000000002"/>
        <n v="1136.2986000000001"/>
        <n v="44.862200000000001"/>
        <n v="17.095199999999998"/>
        <n v="10.5198"/>
        <n v="55.366500000000002"/>
        <n v="2.1"/>
        <n v="583.67819999999995"/>
        <n v="586.38080000000002"/>
        <n v="12.2155"/>
        <n v="1419.3269"/>
        <n v="4863.5491000000002"/>
        <n v="135.5565"/>
        <n v="6.9211999999999998"/>
        <n v="0.36759999999999998"/>
        <n v="67.526600000000002"/>
        <n v="54.868499999999997"/>
        <n v="83.522300000000001"/>
        <n v="228.69929999999999"/>
        <n v="1539.4739"/>
        <n v="36.4"/>
        <n v="91.191500000000005"/>
        <n v="4163.6220999999996"/>
        <n v="473.34"/>
        <n v="11.6632"/>
        <n v="181.5942"/>
        <n v="17.400500000000001"/>
        <n v="58.601599999999998"/>
        <n v="4.0616000000000003"/>
        <n v="154.90440000000001"/>
        <n v="10.083500000000001"/>
        <n v="1569.5084999999999"/>
        <n v="10.3644"/>
        <n v="212.80930000000001"/>
        <n v="973.13670000000002"/>
        <n v="930.23509999999999"/>
        <n v="15.5664"/>
      </sharedItems>
    </cacheField>
    <cacheField name="2023 Volume" numFmtId="0">
      <sharedItems containsSemiMixedTypes="0" containsString="0" containsNumber="1" minValue="0" maxValue="68679.966" count="379">
        <n v="475.9119"/>
        <n v="1164.6792"/>
        <n v="1088.8000999999999"/>
        <n v="689.18370000000004"/>
        <n v="207.43709999999999"/>
        <n v="12.904400000000001"/>
        <n v="99.124899999999997"/>
        <n v="0.64800000000000002"/>
        <n v="0"/>
        <n v="1.9971000000000001"/>
        <n v="4.8000000000000001E-2"/>
        <n v="3.0430999999999999"/>
        <n v="25.065200000000001"/>
        <n v="1712.2448999999999"/>
        <n v="2074.7809000000002"/>
        <n v="2460.6639"/>
        <n v="3499.3182999999999"/>
        <n v="127.18680000000001"/>
        <n v="12.068099999999999"/>
        <n v="1781.8513"/>
        <n v="31985.000499999998"/>
        <n v="217.71180000000001"/>
        <n v="6.4000000000000001E-2"/>
        <n v="1404.4858999999999"/>
        <n v="803.28520000000003"/>
        <n v="3.7909999999999999"/>
        <n v="135.36869999999999"/>
        <n v="1508.4713999999999"/>
        <n v="127.6666"/>
        <n v="3.3822999999999999"/>
        <n v="3415.3553999999999"/>
        <n v="68679.966"/>
        <n v="5484.9444999999996"/>
        <n v="131.05279999999999"/>
        <n v="4333.2687999999998"/>
        <n v="49.080599999999997"/>
        <n v="127.6024"/>
        <n v="9.4085999999999999"/>
        <n v="2.3294000000000001"/>
        <n v="1226.3661999999999"/>
        <n v="50.700299999999999"/>
        <n v="6183.6273000000001"/>
        <n v="104.66840000000001"/>
        <n v="300.46589999999998"/>
        <n v="3.8216000000000001"/>
        <n v="47.268799999999999"/>
        <n v="2176.2671999999998"/>
        <n v="67.750100000000003"/>
        <n v="28.2058"/>
        <n v="0.14879999999999999"/>
        <n v="3.1030000000000002"/>
        <n v="2356.4949999999999"/>
        <n v="134.58930000000001"/>
        <n v="103.7679"/>
        <n v="0.91539999999999999"/>
        <n v="2.9864999999999999"/>
        <n v="917.37919999999997"/>
        <n v="16.541699999999999"/>
        <n v="14.1759"/>
        <n v="36.194499999999998"/>
        <n v="11.6808"/>
        <n v="4.2202000000000002"/>
        <n v="20.5671"/>
        <n v="0.19639999999999999"/>
        <n v="473.67329999999998"/>
        <n v="145.9169"/>
        <n v="396.72109999999998"/>
        <n v="166.38579999999999"/>
        <n v="440.8152"/>
        <n v="0.32919999999999999"/>
        <n v="8.6912000000000003"/>
        <n v="18.685099999999998"/>
        <n v="2.4085999999999999"/>
        <n v="7606.2596000000003"/>
        <n v="8032.0802000000003"/>
        <n v="179.24690000000001"/>
        <n v="0.64290000000000003"/>
        <n v="186.4109"/>
        <n v="465.6979"/>
        <n v="5284.8972000000003"/>
        <n v="1234.4389000000001"/>
        <n v="451.55340000000001"/>
        <n v="8103.1085000000003"/>
        <n v="0.2"/>
        <n v="758.06629999999996"/>
        <n v="3.5700000000000003E-2"/>
        <n v="236.1233"/>
        <n v="721.99059999999997"/>
        <n v="309.96710000000002"/>
        <n v="7.3648999999999996"/>
        <n v="558.36739999999998"/>
        <n v="2486.1275000000001"/>
        <n v="945.68759999999997"/>
        <n v="476.75330000000002"/>
        <n v="3.8485999999999998"/>
        <n v="2.7256999999999998"/>
        <n v="1.6555"/>
        <n v="3.3016999999999999"/>
        <n v="1111.0531000000001"/>
        <n v="264.43900000000002"/>
        <n v="84.536500000000004"/>
        <n v="1.4905999999999999"/>
        <n v="241.07740000000001"/>
        <n v="31.181999999999999"/>
        <n v="137.5095"/>
        <n v="80.589100000000002"/>
        <n v="122.7465"/>
        <n v="157.0744"/>
        <n v="181.6489"/>
        <n v="15456.115599999999"/>
        <n v="1188.0914"/>
        <n v="13.908200000000001"/>
        <n v="442.9864"/>
        <n v="2.2242999999999999"/>
        <n v="1265.0245"/>
        <n v="1819.1769999999999"/>
        <n v="3259.8697999999999"/>
        <n v="847.21910000000003"/>
        <n v="2.9011"/>
        <n v="1143.2672"/>
        <n v="278.62639999999999"/>
        <n v="0.19450000000000001"/>
        <n v="115.3312"/>
        <n v="17.024000000000001"/>
        <n v="6.601"/>
        <n v="3.8454999999999999"/>
        <n v="614.64589999999998"/>
        <n v="43.584000000000003"/>
        <n v="126.16"/>
        <n v="238.77709999999999"/>
        <n v="1594.76"/>
        <n v="24.183599999999998"/>
        <n v="1973.6881000000001"/>
        <n v="430.0342"/>
        <n v="398.21929999999998"/>
        <n v="11.920500000000001"/>
        <n v="1391.8684000000001"/>
        <n v="8717.0684000000001"/>
        <n v="174.249"/>
        <n v="13.196899999999999"/>
        <n v="3.4159999999999999"/>
        <n v="2.6021999999999998"/>
        <n v="1.3105"/>
        <n v="36.531500000000001"/>
        <n v="0.80640000000000001"/>
        <n v="58.400799999999997"/>
        <n v="61.262700000000002"/>
        <n v="483.39569999999998"/>
        <n v="20.880700000000001"/>
        <n v="9843.2201000000005"/>
        <n v="1.9970000000000001"/>
        <n v="2.4979"/>
        <n v="0.31"/>
        <n v="3.4649000000000001"/>
        <n v="5662.4585999999999"/>
        <n v="424.79559999999998"/>
        <n v="683.55870000000004"/>
        <n v="2727.4971999999998"/>
        <n v="133.69110000000001"/>
        <n v="1129.9784999999999"/>
        <n v="366.96510000000001"/>
        <n v="2862.6754999999998"/>
        <n v="382.31479999999999"/>
        <n v="0.32779999999999998"/>
        <n v="1089.1328000000001"/>
        <n v="113.97580000000001"/>
        <n v="678.69550000000004"/>
        <n v="1304.8905999999999"/>
        <n v="6.4855"/>
        <n v="456.52679999999998"/>
        <n v="491.60489999999999"/>
        <n v="0.48130000000000001"/>
        <n v="818.97209999999995"/>
        <n v="188.92570000000001"/>
        <n v="150.97989999999999"/>
        <n v="583.28309999999999"/>
        <n v="259.80410000000001"/>
        <n v="1517.8848"/>
        <n v="1080.8305"/>
        <n v="2139.8314999999998"/>
        <n v="0.02"/>
        <n v="2.1286999999999998"/>
        <n v="0.25600000000000001"/>
        <n v="26.678799999999999"/>
        <n v="387.32229999999998"/>
        <n v="2840.8843000000002"/>
        <n v="369.83049999999997"/>
        <n v="2011.4869000000001"/>
        <n v="1924.2328"/>
        <n v="139.34979999999999"/>
        <n v="232.43600000000001"/>
        <n v="1667.4681"/>
        <n v="2377.6914999999999"/>
        <n v="426.19690000000003"/>
        <n v="2121.0371"/>
        <n v="5822.6243999999997"/>
        <n v="1359.9783"/>
        <n v="1482.2675999999999"/>
        <n v="231.33420000000001"/>
        <n v="384.83499999999998"/>
        <n v="569.2527"/>
        <n v="693.07759999999996"/>
        <n v="41.348700000000001"/>
        <n v="307.81580000000002"/>
        <n v="340.10579999999999"/>
        <n v="12.7288"/>
        <n v="6838.8454000000002"/>
        <n v="0.77590000000000003"/>
        <n v="643.8528"/>
        <n v="471.38619999999997"/>
        <n v="488.67129999999997"/>
        <n v="6.4203000000000001"/>
        <n v="7.0415000000000001"/>
        <n v="3176.0981999999999"/>
        <n v="210.60059999999999"/>
        <n v="8593.8201000000008"/>
        <n v="14.5885"/>
        <n v="18.222799999999999"/>
        <n v="11.446400000000001"/>
        <n v="20.329999999999998"/>
        <n v="47.101700000000001"/>
        <n v="0.35370000000000001"/>
        <n v="27.7622"/>
        <n v="421.82799999999997"/>
        <n v="1054.2443000000001"/>
        <n v="1129.7994000000001"/>
        <n v="0.30399999999999999"/>
        <n v="2178.5326"/>
        <n v="2020.3897999999999"/>
        <n v="4307.1679999999997"/>
        <n v="154.2473"/>
        <n v="1606.1090999999999"/>
        <n v="539.97619999999995"/>
        <n v="416.84789999999998"/>
        <n v="9.3780000000000001"/>
        <n v="162.24"/>
        <n v="234.6001"/>
        <n v="222.7071"/>
        <n v="3.0327999999999999"/>
        <n v="1.3527"/>
        <n v="3.3033999999999999"/>
        <n v="592.5693"/>
        <n v="5113.9928"/>
        <n v="13.0631"/>
        <n v="338.25259999999997"/>
        <n v="5036.4476000000004"/>
        <n v="5003.2757000000001"/>
        <n v="1.1557999999999999"/>
        <n v="1.0911"/>
        <n v="0.38290000000000002"/>
        <n v="1.9962"/>
        <n v="1.7087000000000001"/>
        <n v="8.7736999999999998"/>
        <n v="9.5508000000000006"/>
        <n v="0.34660000000000002"/>
        <n v="5.6929999999999996"/>
        <n v="185.2071"/>
        <n v="0.38400000000000001"/>
        <n v="16.416799999999999"/>
        <n v="7878.6941999999999"/>
        <n v="38.321599999999997"/>
        <n v="0.70540000000000003"/>
        <n v="6543.0663999999997"/>
        <n v="12.986599999999999"/>
        <n v="6.2496999999999998"/>
        <n v="43.2258"/>
        <n v="55.267699999999998"/>
        <n v="2.3589000000000002"/>
        <n v="470.04379999999998"/>
        <n v="512.46489999999994"/>
        <n v="0.67200000000000004"/>
        <n v="25.215900000000001"/>
        <n v="45.206499999999998"/>
        <n v="1.5987"/>
        <n v="0.89600000000000002"/>
        <n v="0.44800000000000001"/>
        <n v="0.16800000000000001"/>
        <n v="1.4"/>
        <n v="0.58599999999999997"/>
        <n v="0.112"/>
        <n v="26.7118"/>
        <n v="1117.5988"/>
        <n v="4057.9854"/>
        <n v="3416.431"/>
        <n v="7264.2154"/>
        <n v="5788.4287000000004"/>
        <n v="10.2963"/>
        <n v="130.43450000000001"/>
        <n v="13.2523"/>
        <n v="2.6206"/>
        <n v="13.9861"/>
        <n v="788.71510000000001"/>
        <n v="921.25450000000001"/>
        <n v="531.53909999999996"/>
        <n v="1044.1582000000001"/>
        <n v="563.28449999999998"/>
        <n v="1127.5655999999999"/>
        <n v="11.870100000000001"/>
        <n v="3.6671999999999998"/>
        <n v="3675.9913999999999"/>
        <n v="365.2654"/>
        <n v="3.5211000000000001"/>
        <n v="1092.0349000000001"/>
        <n v="14416.314700000001"/>
        <n v="83.401399999999995"/>
        <n v="13.441700000000001"/>
        <n v="949.45609999999999"/>
        <n v="562.68320000000006"/>
        <n v="145.93899999999999"/>
        <n v="0.2389"/>
        <n v="1.8513999999999999"/>
        <n v="2.1086"/>
        <n v="141.76490000000001"/>
        <n v="118.0438"/>
        <n v="0.51649999999999996"/>
        <n v="6740.5910999999996"/>
        <n v="66.691299999999998"/>
        <n v="3235.6705999999999"/>
        <n v="314.68810000000002"/>
        <n v="4713.7775000000001"/>
        <n v="1342.2397000000001"/>
        <n v="393.84969999999998"/>
        <n v="1534.7882999999999"/>
        <n v="2861.6763999999998"/>
        <n v="556.85670000000005"/>
        <n v="471.142"/>
        <n v="1.7567999999999999"/>
        <n v="3.48"/>
        <n v="3.8765000000000001"/>
        <n v="113.29300000000001"/>
        <n v="55.465600000000002"/>
        <n v="6.7556000000000003"/>
        <n v="2.0009000000000001"/>
        <n v="4062.0709999999999"/>
        <n v="0.46179999999999999"/>
        <n v="31.398199999999999"/>
        <n v="712.85350000000005"/>
        <n v="94.576999999999998"/>
        <n v="7.3994999999999997"/>
        <n v="21.057300000000001"/>
        <n v="798.29169999999999"/>
        <n v="2225.7903999999999"/>
        <n v="1712.6693"/>
        <n v="154.24979999999999"/>
        <n v="1534.4268"/>
        <n v="3402.5661"/>
        <n v="87.694800000000001"/>
        <n v="762.29949999999997"/>
        <n v="1176.8929000000001"/>
        <n v="34.4998"/>
        <n v="108.4705"/>
        <n v="345.19709999999998"/>
        <n v="1.2579"/>
        <n v="752.94479999999999"/>
        <n v="49.151600000000002"/>
        <n v="757.8877"/>
        <n v="8687.4974999999995"/>
        <n v="141.02850000000001"/>
        <n v="19.9695"/>
        <n v="0.48380000000000001"/>
        <n v="226.15649999999999"/>
        <n v="87.027500000000003"/>
        <n v="35.127499999999998"/>
        <n v="310.51369999999997"/>
        <n v="509.45670000000001"/>
        <n v="77.862799999999993"/>
        <n v="64.807599999999994"/>
        <n v="5172.0583999999999"/>
        <n v="112.14570000000001"/>
        <n v="3.2562000000000002"/>
        <n v="191.65379999999999"/>
        <n v="14.928100000000001"/>
        <n v="2030.1902"/>
        <n v="118.5029"/>
        <n v="460.75880000000001"/>
        <n v="2116.4569999999999"/>
        <n v="2490.5082000000002"/>
        <n v="2338.1842000000001"/>
        <n v="206.95869999999999"/>
      </sharedItems>
    </cacheField>
    <cacheField name="YTD 24 Volume" numFmtId="0">
      <sharedItems containsSemiMixedTypes="0" containsString="0" containsNumber="1" minValue="0" maxValue="37856.881999999998" count="324">
        <n v="461.80500000000001"/>
        <n v="463.84859999999998"/>
        <n v="38.968699999999998"/>
        <n v="98.837400000000002"/>
        <n v="13.0296"/>
        <n v="0"/>
        <n v="163.75460000000001"/>
        <n v="0.74270000000000003"/>
        <n v="12.493499999999999"/>
        <n v="842.72770000000003"/>
        <n v="1026.0545999999999"/>
        <n v="45.897799999999997"/>
        <n v="1704.9738"/>
        <n v="77.459400000000002"/>
        <n v="6.9500999999999999"/>
        <n v="5.4642999999999997"/>
        <n v="711.07719999999995"/>
        <n v="14135.173000000001"/>
        <n v="141.00800000000001"/>
        <n v="554.68420000000003"/>
        <n v="236.19829999999999"/>
        <n v="247.09899999999999"/>
        <n v="14.3827"/>
        <n v="30.554400000000001"/>
        <n v="314.52640000000002"/>
        <n v="33.570999999999998"/>
        <n v="1823.0734"/>
        <n v="37856.881999999998"/>
        <n v="3446.0194999999999"/>
        <n v="85.719800000000006"/>
        <n v="2035.5381"/>
        <n v="2.9064000000000001"/>
        <n v="2956.24"/>
        <n v="4.2670000000000003"/>
        <n v="96.438800000000001"/>
        <n v="3125.7986999999998"/>
        <n v="4.7222"/>
        <n v="43.602699999999999"/>
        <n v="723.71550000000002"/>
        <n v="17.785299999999999"/>
        <n v="3.9451999999999998"/>
        <n v="1.1613"/>
        <n v="720.12469999999996"/>
        <n v="1.4246000000000001"/>
        <n v="0.52459999999999996"/>
        <n v="151.65029999999999"/>
        <n v="5.1737000000000002"/>
        <n v="4.9927999999999999"/>
        <n v="3.3864000000000001"/>
        <n v="0.85"/>
        <n v="6.5918999999999999"/>
        <n v="341.02409999999998"/>
        <n v="505.80540000000002"/>
        <n v="284.60649999999998"/>
        <n v="559.59109999999998"/>
        <n v="238.54349999999999"/>
        <n v="34.929000000000002"/>
        <n v="474.58569999999997"/>
        <n v="6.8449999999999998"/>
        <n v="3236.7058000000002"/>
        <n v="3983.7687000000001"/>
        <n v="19.092600000000001"/>
        <n v="110.1146"/>
        <n v="56.316099999999999"/>
        <n v="443.52179999999998"/>
        <n v="3137.2123999999999"/>
        <n v="587.04769999999996"/>
        <n v="7048.5825999999997"/>
        <n v="185.37119999999999"/>
        <n v="328.18349999999998"/>
        <n v="61.869799999999998"/>
        <n v="385.45190000000002"/>
        <n v="229.3313"/>
        <n v="90.998999999999995"/>
        <n v="493.73469999999998"/>
        <n v="273.77960000000002"/>
        <n v="5.0327000000000002"/>
        <n v="161.36660000000001"/>
        <n v="0.1971"/>
        <n v="0.93600000000000005"/>
        <n v="7.1999999999999995E-2"/>
        <n v="1063.3096"/>
        <n v="116.2043"/>
        <n v="48.9773"/>
        <n v="12.7729"/>
        <n v="78.875"/>
        <n v="260.16239999999999"/>
        <n v="7.0335999999999999"/>
        <n v="5660.8364000000001"/>
        <n v="658.29200000000003"/>
        <n v="3.0169000000000001"/>
        <n v="0.1958"/>
        <n v="3.7229000000000001"/>
        <n v="129.73259999999999"/>
        <n v="24.0091"/>
        <n v="11.551500000000001"/>
        <n v="1657.2372"/>
        <n v="1062.7058999999999"/>
        <n v="1260.6195"/>
        <n v="534.71069999999997"/>
        <n v="56.070300000000003"/>
        <n v="245.0727"/>
        <n v="222.0746"/>
        <n v="0.72929999999999995"/>
        <n v="0.62309999999999999"/>
        <n v="48.202599999999997"/>
        <n v="15.645899999999999"/>
        <n v="101.6622"/>
        <n v="77.523899999999998"/>
        <n v="0.30320000000000003"/>
        <n v="4.4053000000000004"/>
        <n v="1015.3249"/>
        <n v="1284.8007"/>
        <n v="21.356300000000001"/>
        <n v="95.220100000000002"/>
        <n v="9.1946999999999992"/>
        <n v="229.50649999999999"/>
        <n v="4462.7493999999997"/>
        <n v="17.3521"/>
        <n v="46.762"/>
        <n v="0.48"/>
        <n v="1.6E-2"/>
        <n v="2.06E-2"/>
        <n v="71.165300000000002"/>
        <n v="1689.356"/>
        <n v="330.70479999999998"/>
        <n v="3643.3836000000001"/>
        <n v="0.75749999999999995"/>
        <n v="1.68"/>
        <n v="3.3592"/>
        <n v="2576.6464000000001"/>
        <n v="323.3997"/>
        <n v="606.59050000000002"/>
        <n v="36.833599999999997"/>
        <n v="2409.5587999999998"/>
        <n v="49.716799999999999"/>
        <n v="1401.0871999999999"/>
        <n v="145.6557"/>
        <n v="2309.9086000000002"/>
        <n v="215.15559999999999"/>
        <n v="913.75469999999996"/>
        <n v="89.836200000000005"/>
        <n v="103.8368"/>
        <n v="1122.8086000000001"/>
        <n v="8.6998999999999995"/>
        <n v="127.90179999999999"/>
        <n v="123.1259"/>
        <n v="68.4452"/>
        <n v="554.23329999999999"/>
        <n v="146.31370000000001"/>
        <n v="36.068199999999997"/>
        <n v="424.78879999999998"/>
        <n v="248.8639"/>
        <n v="1147.3356000000001"/>
        <n v="1068.2409"/>
        <n v="1997.7666999999999"/>
        <n v="71.160700000000006"/>
        <n v="1.4401999999999999"/>
        <n v="84.428399999999996"/>
        <n v="1387.0689"/>
        <n v="64.100099999999998"/>
        <n v="1066.0352"/>
        <n v="1027.8571999999999"/>
        <n v="169.84690000000001"/>
        <n v="93.995500000000007"/>
        <n v="920.88139999999999"/>
        <n v="1614.8326999999999"/>
        <n v="46.280799999999999"/>
        <n v="1067.8224"/>
        <n v="2923.4182999999998"/>
        <n v="967.9162"/>
        <n v="601.1807"/>
        <n v="9.7352000000000007"/>
        <n v="338.46300000000002"/>
        <n v="5.7408999999999999"/>
        <n v="716.4248"/>
        <n v="305.17070000000001"/>
        <n v="255.3304"/>
        <n v="153.12389999999999"/>
        <n v="3264.5805999999998"/>
        <n v="454.05590000000001"/>
        <n v="172.6644"/>
        <n v="199.4579"/>
        <n v="3.698"/>
        <n v="1396.3396"/>
        <n v="121.2728"/>
        <n v="3618.6093999999998"/>
        <n v="7.5808999999999997"/>
        <n v="2.5000000000000001E-2"/>
        <n v="3.6349999999999998"/>
        <n v="1.0885"/>
        <n v="7.64"/>
        <n v="9.65"/>
        <n v="22.308599999999998"/>
        <n v="19.481100000000001"/>
        <n v="241.28020000000001"/>
        <n v="412.24349999999998"/>
        <n v="18.523700000000002"/>
        <n v="866.22"/>
        <n v="923.72320000000002"/>
        <n v="2180.9749000000002"/>
        <n v="124.59650000000001"/>
        <n v="64.665899999999993"/>
        <n v="61.781700000000001"/>
        <n v="241.38910000000001"/>
        <n v="126.0534"/>
        <n v="111.9991"/>
        <n v="118.9547"/>
        <n v="310.0301"/>
        <n v="17.1813"/>
        <n v="441.30500000000001"/>
        <n v="2876.5592000000001"/>
        <n v="110.48520000000001"/>
        <n v="3121.8564000000001"/>
        <n v="3062.0891000000001"/>
        <n v="2.5320999999999998"/>
        <n v="18.353999999999999"/>
        <n v="2.5183"/>
        <n v="6167.0902999999998"/>
        <n v="1626.3281999999999"/>
        <n v="1.9842"/>
        <n v="4.3247"/>
        <n v="0.45"/>
        <n v="4.1279000000000003"/>
        <n v="13.669700000000001"/>
        <n v="2.0488"/>
        <n v="117.492"/>
        <n v="178.05029999999999"/>
        <n v="9.7993000000000006"/>
        <n v="5.6000000000000001E-2"/>
        <n v="0.28000000000000003"/>
        <n v="0.16800000000000001"/>
        <n v="8.9403000000000006"/>
        <n v="353.57029999999997"/>
        <n v="2439.5360000000001"/>
        <n v="1611.8206"/>
        <n v="5013.7686000000003"/>
        <n v="2377.8838000000001"/>
        <n v="0.52669999999999995"/>
        <n v="6.5488999999999997"/>
        <n v="388.85250000000002"/>
        <n v="442.90179999999998"/>
        <n v="144.98150000000001"/>
        <n v="387.44209999999998"/>
        <n v="268.45999999999998"/>
        <n v="585.96109999999999"/>
        <n v="3.7711999999999999"/>
        <n v="1.3489"/>
        <n v="1253.7541000000001"/>
        <n v="1.6187"/>
        <n v="0.17710000000000001"/>
        <n v="489.28280000000001"/>
        <n v="6626.5474000000004"/>
        <n v="9.5612999999999992"/>
        <n v="18.149699999999999"/>
        <n v="459.19099999999997"/>
        <n v="225.62440000000001"/>
        <n v="21.435099999999998"/>
        <n v="850.57989999999995"/>
        <n v="502.96"/>
        <n v="56.873399999999997"/>
        <n v="3524.3125"/>
        <n v="13.4161"/>
        <n v="650.06870000000004"/>
        <n v="185.42320000000001"/>
        <n v="2155.8667"/>
        <n v="736.28099999999995"/>
        <n v="158.0343"/>
        <n v="287.5865"/>
        <n v="975.65369999999996"/>
        <n v="163.69149999999999"/>
        <n v="128.51750000000001"/>
        <n v="503.7824"/>
        <n v="7.8956"/>
        <n v="1.1399999999999999"/>
        <n v="0.28799999999999998"/>
        <n v="16.475899999999999"/>
        <n v="9.0073000000000008"/>
        <n v="1119.9051999999999"/>
        <n v="5.5553999999999997"/>
        <n v="244.268"/>
        <n v="19.252400000000002"/>
        <n v="1.5809"/>
        <n v="55.505499999999998"/>
        <n v="128.11799999999999"/>
        <n v="665.84569999999997"/>
        <n v="592.38390000000004"/>
        <n v="41.637500000000003"/>
        <n v="349.95659999999998"/>
        <n v="613.3809"/>
        <n v="149.91970000000001"/>
        <n v="487.85019999999997"/>
        <n v="34.035699999999999"/>
        <n v="3.1461000000000001"/>
        <n v="98.710099999999997"/>
        <n v="0.02"/>
        <n v="438.76389999999998"/>
        <n v="9.7979000000000003"/>
        <n v="34.919499999999999"/>
        <n v="289.12630000000001"/>
        <n v="2240.9688000000001"/>
        <n v="6.4691999999999998"/>
        <n v="1.2094"/>
        <n v="171.71680000000001"/>
        <n v="33.759099999999997"/>
        <n v="38.080399999999997"/>
        <n v="37.258200000000002"/>
        <n v="123.6022"/>
        <n v="585.52229999999997"/>
        <n v="1.7425999999999999"/>
        <n v="91.042100000000005"/>
        <n v="19.349299999999999"/>
        <n v="1931.7985000000001"/>
        <n v="108.86020000000001"/>
        <n v="0.25269999999999998"/>
        <n v="151.1"/>
        <n v="5.5830000000000002"/>
        <n v="989.67420000000004"/>
        <n v="94.131399999999999"/>
        <n v="246.6643"/>
        <n v="1056.0386000000001"/>
        <n v="2411.3348000000001"/>
        <n v="671.9117"/>
        <n v="365.12360000000001"/>
      </sharedItems>
    </cacheField>
    <cacheField name="Differences" numFmtId="0" formula="'2023 Value' -'2022 Value'" databaseField="0"/>
    <cacheField name="Total Units Sold ( till date from start)" numFmtId="0" formula="'2022 Volume' +'2023 Volume' +'YTD 24 Volume'" databaseField="0"/>
    <cacheField name="Total_Revenue" numFmtId="0" formula="'2022 Value' +'2023 Value' +'YTD 24 Value'" databaseField="0"/>
    <cacheField name="Total_Quantity" numFmtId="0" formula="'2022 Volume' +'2023 Volume' +'YTD 24 Volume'" databaseField="0"/>
    <cacheField name="Field1" numFmtId="0" formula=" 0" databaseField="0"/>
    <cacheField name="total_quantity(Product)" numFmtId="0" formula="'2022 Volume' +'2023 Volume' +'YTD 24 Volume'" databaseField="0"/>
  </cacheFields>
  <extLst>
    <ext xmlns:x14="http://schemas.microsoft.com/office/spreadsheetml/2009/9/main" uri="{725AE2AE-9491-48be-B2B4-4EB974FC3084}">
      <x14:pivotCacheDefinition pivotCacheId="486012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x v="0"/>
    <x v="0"/>
    <x v="0"/>
    <s v="PH BALANCED"/>
    <n v="120"/>
    <n v="0"/>
    <x v="0"/>
    <n v="10.635400000000001"/>
    <x v="0"/>
    <x v="0"/>
    <x v="0"/>
  </r>
  <r>
    <x v="1"/>
    <x v="0"/>
    <x v="0"/>
    <s v="PH BALANCED"/>
    <n v="72"/>
    <n v="54.988799999999998"/>
    <x v="1"/>
    <n v="13.822900000000001"/>
    <x v="1"/>
    <x v="1"/>
    <x v="1"/>
  </r>
  <r>
    <x v="2"/>
    <x v="1"/>
    <x v="1"/>
    <s v="PH BALANCED"/>
    <n v="120"/>
    <n v="28.356999999999999"/>
    <x v="2"/>
    <n v="0.78890000000000005"/>
    <x v="2"/>
    <x v="2"/>
    <x v="2"/>
  </r>
  <r>
    <x v="3"/>
    <x v="1"/>
    <x v="1"/>
    <s v="ALCOHOL FREE"/>
    <n v="120"/>
    <n v="12.003299999999999"/>
    <x v="3"/>
    <n v="1.8045"/>
    <x v="3"/>
    <x v="3"/>
    <x v="3"/>
  </r>
  <r>
    <x v="4"/>
    <x v="1"/>
    <x v="1"/>
    <s v="ALCOHOL FREE"/>
    <n v="72"/>
    <n v="8.5853000000000002"/>
    <x v="4"/>
    <n v="0.26250000000000001"/>
    <x v="4"/>
    <x v="4"/>
    <x v="4"/>
  </r>
  <r>
    <x v="5"/>
    <x v="1"/>
    <x v="1"/>
    <s v="PH BALANCED"/>
    <n v="90"/>
    <n v="2.9493999999999998"/>
    <x v="5"/>
    <n v="0"/>
    <x v="5"/>
    <x v="5"/>
    <x v="5"/>
  </r>
  <r>
    <x v="6"/>
    <x v="1"/>
    <x v="1"/>
    <s v="PH BALANCED"/>
    <n v="60"/>
    <n v="4.6429999999999998"/>
    <x v="6"/>
    <n v="3.8805999999999998"/>
    <x v="6"/>
    <x v="6"/>
    <x v="6"/>
  </r>
  <r>
    <x v="7"/>
    <x v="1"/>
    <x v="1"/>
    <s v="PH BALANCED"/>
    <n v="72"/>
    <n v="0.83140000000000003"/>
    <x v="7"/>
    <n v="0"/>
    <x v="7"/>
    <x v="7"/>
    <x v="5"/>
  </r>
  <r>
    <x v="8"/>
    <x v="1"/>
    <x v="1"/>
    <s v="ALCOHOL FREE"/>
    <n v="120"/>
    <n v="0.11600000000000001"/>
    <x v="8"/>
    <n v="0"/>
    <x v="8"/>
    <x v="8"/>
    <x v="5"/>
  </r>
  <r>
    <x v="9"/>
    <x v="2"/>
    <x v="2"/>
    <s v="PH BALANCED"/>
    <n v="120"/>
    <n v="1.9984999999999999"/>
    <x v="9"/>
    <n v="0"/>
    <x v="9"/>
    <x v="9"/>
    <x v="5"/>
  </r>
  <r>
    <x v="10"/>
    <x v="3"/>
    <x v="1"/>
    <s v="HYPOALLERGENIC"/>
    <n v="100"/>
    <n v="4.0140000000000002"/>
    <x v="8"/>
    <n v="0"/>
    <x v="10"/>
    <x v="8"/>
    <x v="5"/>
  </r>
  <r>
    <x v="11"/>
    <x v="3"/>
    <x v="1"/>
    <s v="WITHOUT EXTRA PROTECTCARE INDICATION"/>
    <n v="63"/>
    <n v="4.0500000000000001E-2"/>
    <x v="8"/>
    <n v="0"/>
    <x v="11"/>
    <x v="8"/>
    <x v="5"/>
  </r>
  <r>
    <x v="12"/>
    <x v="4"/>
    <x v="3"/>
    <s v="PH BALANCED"/>
    <n v="120"/>
    <n v="0"/>
    <x v="8"/>
    <n v="0"/>
    <x v="0"/>
    <x v="8"/>
    <x v="5"/>
  </r>
  <r>
    <x v="13"/>
    <x v="5"/>
    <x v="4"/>
    <s v="ALCOHOL FREE &amp; HYPOALLERGENIC"/>
    <n v="12"/>
    <n v="0"/>
    <x v="10"/>
    <n v="0"/>
    <x v="0"/>
    <x v="10"/>
    <x v="5"/>
  </r>
  <r>
    <x v="14"/>
    <x v="5"/>
    <x v="4"/>
    <s v="ALCOHOL FREE &amp; HYPOALLERGENIC"/>
    <n v="12"/>
    <n v="3.7978999999999998"/>
    <x v="11"/>
    <n v="5.57E-2"/>
    <x v="12"/>
    <x v="11"/>
    <x v="7"/>
  </r>
  <r>
    <x v="15"/>
    <x v="5"/>
    <x v="4"/>
    <s v="ALCOHOL FREE &amp; HYPOALLERGENIC"/>
    <n v="12"/>
    <n v="10.1713"/>
    <x v="12"/>
    <n v="0.79169999999999996"/>
    <x v="13"/>
    <x v="12"/>
    <x v="8"/>
  </r>
  <r>
    <x v="16"/>
    <x v="5"/>
    <x v="4"/>
    <s v="WITHOUT EXTRA PROTECTCARE INDICATION"/>
    <n v="63"/>
    <n v="16.7622"/>
    <x v="13"/>
    <n v="30.8141"/>
    <x v="14"/>
    <x v="13"/>
    <x v="9"/>
  </r>
  <r>
    <x v="17"/>
    <x v="5"/>
    <x v="4"/>
    <s v="WITHOUT EXTRA PROTECTCARE INDICATION"/>
    <n v="63"/>
    <n v="61.024299999999997"/>
    <x v="14"/>
    <n v="37.2607"/>
    <x v="15"/>
    <x v="14"/>
    <x v="10"/>
  </r>
  <r>
    <x v="18"/>
    <x v="5"/>
    <x v="4"/>
    <s v="SENSITIVE"/>
    <n v="63"/>
    <n v="99.720299999999995"/>
    <x v="15"/>
    <n v="1.6460999999999999"/>
    <x v="16"/>
    <x v="15"/>
    <x v="11"/>
  </r>
  <r>
    <x v="19"/>
    <x v="5"/>
    <x v="4"/>
    <s v="ALCOHOL FREE &amp; HYPOALLERGENIC"/>
    <n v="20"/>
    <n v="8.9099999999999999E-2"/>
    <x v="8"/>
    <n v="0"/>
    <x v="17"/>
    <x v="8"/>
    <x v="5"/>
  </r>
  <r>
    <x v="20"/>
    <x v="5"/>
    <x v="4"/>
    <s v="WITHOUT EXTRA PROTECTCARE INDICATION"/>
    <n v="72"/>
    <n v="86.361699999999999"/>
    <x v="16"/>
    <n v="54.776899999999998"/>
    <x v="18"/>
    <x v="16"/>
    <x v="12"/>
  </r>
  <r>
    <x v="21"/>
    <x v="6"/>
    <x v="5"/>
    <s v="WITHOUT EXTRA PROTECTCARE INDICATION"/>
    <n v="15"/>
    <n v="12.774800000000001"/>
    <x v="17"/>
    <n v="6.7743000000000002"/>
    <x v="19"/>
    <x v="17"/>
    <x v="13"/>
  </r>
  <r>
    <x v="22"/>
    <x v="6"/>
    <x v="5"/>
    <s v="WITHOUT EXTRA PROTECTCARE INDICATION"/>
    <n v="64"/>
    <n v="1.8938999999999999"/>
    <x v="8"/>
    <n v="0.22520000000000001"/>
    <x v="20"/>
    <x v="8"/>
    <x v="14"/>
  </r>
  <r>
    <x v="23"/>
    <x v="6"/>
    <x v="5"/>
    <s v="WITHOUT EXTRA PROTECTCARE INDICATION"/>
    <n v="80"/>
    <n v="1.7698"/>
    <x v="18"/>
    <n v="0.20810000000000001"/>
    <x v="21"/>
    <x v="18"/>
    <x v="15"/>
  </r>
  <r>
    <x v="24"/>
    <x v="6"/>
    <x v="5"/>
    <s v="WITHOUT EXTRA PROTECTCARE INDICATION"/>
    <n v="72"/>
    <n v="117.6534"/>
    <x v="19"/>
    <n v="28.349900000000002"/>
    <x v="22"/>
    <x v="19"/>
    <x v="16"/>
  </r>
  <r>
    <x v="25"/>
    <x v="6"/>
    <x v="5"/>
    <s v="PH BALANCED"/>
    <n v="120"/>
    <n v="842.87239999999997"/>
    <x v="20"/>
    <n v="366.95890000000003"/>
    <x v="23"/>
    <x v="20"/>
    <x v="17"/>
  </r>
  <r>
    <x v="26"/>
    <x v="6"/>
    <x v="5"/>
    <s v="WITHOUT EXTRA PROTECTCARE INDICATION"/>
    <n v="15"/>
    <n v="20.055299999999999"/>
    <x v="21"/>
    <n v="11.187099999999999"/>
    <x v="24"/>
    <x v="21"/>
    <x v="18"/>
  </r>
  <r>
    <x v="27"/>
    <x v="6"/>
    <x v="5"/>
    <s v="WITHOUT EXTRA PROTECTCARE INDICATION"/>
    <n v="40"/>
    <n v="0.1235"/>
    <x v="8"/>
    <n v="0"/>
    <x v="25"/>
    <x v="8"/>
    <x v="5"/>
  </r>
  <r>
    <x v="28"/>
    <x v="6"/>
    <x v="5"/>
    <s v="WITHOUT EXTRA PROTECTCARE INDICATION"/>
    <n v="64"/>
    <n v="1.3514999999999999"/>
    <x v="22"/>
    <n v="0"/>
    <x v="26"/>
    <x v="22"/>
    <x v="5"/>
  </r>
  <r>
    <x v="29"/>
    <x v="6"/>
    <x v="5"/>
    <s v="WITHOUT EXTRA PROTECTCARE INDICATION"/>
    <n v="80"/>
    <n v="61.981900000000003"/>
    <x v="23"/>
    <n v="23.8948"/>
    <x v="27"/>
    <x v="23"/>
    <x v="19"/>
  </r>
  <r>
    <x v="30"/>
    <x v="6"/>
    <x v="5"/>
    <s v="WITHOUT EXTRA PROTECTCARE INDICATION"/>
    <n v="72"/>
    <n v="38.677799999999998"/>
    <x v="24"/>
    <n v="9.7551000000000005"/>
    <x v="28"/>
    <x v="24"/>
    <x v="20"/>
  </r>
  <r>
    <x v="31"/>
    <x v="6"/>
    <x v="5"/>
    <s v="PH BALANCED"/>
    <n v="72"/>
    <n v="6.1199999999999997E-2"/>
    <x v="8"/>
    <n v="0"/>
    <x v="29"/>
    <x v="8"/>
    <x v="5"/>
  </r>
  <r>
    <x v="32"/>
    <x v="6"/>
    <x v="5"/>
    <s v="PH BALANCED"/>
    <n v="56"/>
    <n v="0"/>
    <x v="8"/>
    <n v="7.1128"/>
    <x v="0"/>
    <x v="8"/>
    <x v="21"/>
  </r>
  <r>
    <x v="33"/>
    <x v="6"/>
    <x v="5"/>
    <s v="PH BALANCED"/>
    <n v="56"/>
    <n v="0.18310000000000001"/>
    <x v="25"/>
    <n v="0.38700000000000001"/>
    <x v="30"/>
    <x v="25"/>
    <x v="22"/>
  </r>
  <r>
    <x v="34"/>
    <x v="6"/>
    <x v="5"/>
    <s v="PH BALANCED"/>
    <n v="72"/>
    <n v="36.521799999999999"/>
    <x v="26"/>
    <n v="1.1213"/>
    <x v="31"/>
    <x v="26"/>
    <x v="23"/>
  </r>
  <r>
    <x v="35"/>
    <x v="6"/>
    <x v="5"/>
    <s v="PH BALANCED"/>
    <n v="72"/>
    <n v="21.958300000000001"/>
    <x v="27"/>
    <n v="10.7844"/>
    <x v="32"/>
    <x v="27"/>
    <x v="24"/>
  </r>
  <r>
    <x v="36"/>
    <x v="6"/>
    <x v="5"/>
    <s v="PH BALANCED"/>
    <n v="15"/>
    <n v="1.2461"/>
    <x v="28"/>
    <n v="2.2378"/>
    <x v="33"/>
    <x v="28"/>
    <x v="25"/>
  </r>
  <r>
    <x v="37"/>
    <x v="6"/>
    <x v="5"/>
    <s v="PH BALANCED"/>
    <n v="64"/>
    <n v="5.8978000000000002"/>
    <x v="29"/>
    <n v="0"/>
    <x v="34"/>
    <x v="29"/>
    <x v="5"/>
  </r>
  <r>
    <x v="38"/>
    <x v="6"/>
    <x v="5"/>
    <s v="PH BALANCED"/>
    <n v="100"/>
    <n v="81.467399999999998"/>
    <x v="30"/>
    <n v="52.511899999999997"/>
    <x v="35"/>
    <x v="30"/>
    <x v="26"/>
  </r>
  <r>
    <x v="39"/>
    <x v="6"/>
    <x v="5"/>
    <s v="PH BALANCED"/>
    <n v="72"/>
    <n v="1663.8369"/>
    <x v="31"/>
    <n v="1049.2485999999999"/>
    <x v="36"/>
    <x v="31"/>
    <x v="27"/>
  </r>
  <r>
    <x v="40"/>
    <x v="6"/>
    <x v="5"/>
    <s v="PH BALANCED"/>
    <n v="72"/>
    <n v="27.983599999999999"/>
    <x v="32"/>
    <n v="103.16800000000001"/>
    <x v="37"/>
    <x v="32"/>
    <x v="28"/>
  </r>
  <r>
    <x v="41"/>
    <x v="6"/>
    <x v="5"/>
    <s v="ALCOHOL FREE"/>
    <n v="15"/>
    <n v="9.6471999999999998"/>
    <x v="33"/>
    <n v="7.0723000000000003"/>
    <x v="38"/>
    <x v="33"/>
    <x v="29"/>
  </r>
  <r>
    <x v="42"/>
    <x v="6"/>
    <x v="5"/>
    <s v="WITHOUT EXTRA PROTECTCARE INDICATION"/>
    <n v="72"/>
    <n v="221.17019999999999"/>
    <x v="34"/>
    <n v="77.865600000000001"/>
    <x v="39"/>
    <x v="34"/>
    <x v="30"/>
  </r>
  <r>
    <x v="43"/>
    <x v="6"/>
    <x v="5"/>
    <s v="SENSITIVE"/>
    <n v="54"/>
    <n v="0"/>
    <x v="8"/>
    <n v="0"/>
    <x v="0"/>
    <x v="8"/>
    <x v="5"/>
  </r>
  <r>
    <x v="44"/>
    <x v="6"/>
    <x v="5"/>
    <s v="SENSITIVE"/>
    <n v="54"/>
    <n v="23.7104"/>
    <x v="35"/>
    <n v="0.15770000000000001"/>
    <x v="40"/>
    <x v="35"/>
    <x v="31"/>
  </r>
  <r>
    <x v="45"/>
    <x v="7"/>
    <x v="6"/>
    <s v="WITHOUT EXTRA PROTECTCARE INDICATION"/>
    <n v="120"/>
    <n v="0"/>
    <x v="36"/>
    <n v="54.250700000000002"/>
    <x v="0"/>
    <x v="36"/>
    <x v="32"/>
  </r>
  <r>
    <x v="46"/>
    <x v="8"/>
    <x v="7"/>
    <s v="WITHOUT EXTRA PROTECTCARE INDICATION"/>
    <n v="20"/>
    <n v="1.9350000000000001"/>
    <x v="37"/>
    <n v="0"/>
    <x v="41"/>
    <x v="37"/>
    <x v="5"/>
  </r>
  <r>
    <x v="47"/>
    <x v="5"/>
    <x v="8"/>
    <s v="PH BALANCED"/>
    <n v="72"/>
    <n v="0"/>
    <x v="38"/>
    <n v="6.93E-2"/>
    <x v="0"/>
    <x v="38"/>
    <x v="33"/>
  </r>
  <r>
    <x v="48"/>
    <x v="6"/>
    <x v="5"/>
    <s v="ALCOHOL FREE"/>
    <n v="64"/>
    <n v="0.69669999999999999"/>
    <x v="39"/>
    <n v="2.1978"/>
    <x v="42"/>
    <x v="39"/>
    <x v="34"/>
  </r>
  <r>
    <x v="49"/>
    <x v="6"/>
    <x v="5"/>
    <s v="PH BALANCED"/>
    <n v="72"/>
    <n v="6.4486999999999997"/>
    <x v="40"/>
    <n v="0"/>
    <x v="43"/>
    <x v="40"/>
    <x v="5"/>
  </r>
  <r>
    <x v="50"/>
    <x v="6"/>
    <x v="5"/>
    <s v="PH BALANCED"/>
    <n v="72"/>
    <n v="0"/>
    <x v="8"/>
    <n v="0"/>
    <x v="0"/>
    <x v="8"/>
    <x v="5"/>
  </r>
  <r>
    <x v="51"/>
    <x v="6"/>
    <x v="5"/>
    <s v="PH BALANCED"/>
    <n v="100"/>
    <n v="165.22800000000001"/>
    <x v="41"/>
    <n v="91.1357"/>
    <x v="44"/>
    <x v="41"/>
    <x v="35"/>
  </r>
  <r>
    <x v="52"/>
    <x v="9"/>
    <x v="9"/>
    <s v="SENSITIVE"/>
    <n v="10"/>
    <n v="0"/>
    <x v="8"/>
    <n v="0"/>
    <x v="45"/>
    <x v="8"/>
    <x v="5"/>
  </r>
  <r>
    <x v="53"/>
    <x v="9"/>
    <x v="9"/>
    <s v="SENSITIVE"/>
    <n v="54"/>
    <n v="34.488300000000002"/>
    <x v="42"/>
    <n v="0.2626"/>
    <x v="46"/>
    <x v="42"/>
    <x v="36"/>
  </r>
  <r>
    <x v="54"/>
    <x v="9"/>
    <x v="9"/>
    <s v="SENSITIVE"/>
    <n v="54"/>
    <n v="0.31869999999999998"/>
    <x v="8"/>
    <n v="0"/>
    <x v="47"/>
    <x v="8"/>
    <x v="5"/>
  </r>
  <r>
    <x v="55"/>
    <x v="9"/>
    <x v="9"/>
    <s v="SENSITIVE"/>
    <n v="54"/>
    <n v="7.1499999999999994E-2"/>
    <x v="8"/>
    <n v="0"/>
    <x v="48"/>
    <x v="8"/>
    <x v="5"/>
  </r>
  <r>
    <x v="56"/>
    <x v="10"/>
    <x v="10"/>
    <s v="SENSITIVE"/>
    <n v="100"/>
    <n v="0"/>
    <x v="8"/>
    <n v="0"/>
    <x v="0"/>
    <x v="8"/>
    <x v="5"/>
  </r>
  <r>
    <x v="57"/>
    <x v="11"/>
    <x v="11"/>
    <s v="WITHOUT EXTRA PROTECTCARE INDICATION"/>
    <n v="80"/>
    <n v="0"/>
    <x v="8"/>
    <n v="0"/>
    <x v="0"/>
    <x v="8"/>
    <x v="5"/>
  </r>
  <r>
    <x v="58"/>
    <x v="11"/>
    <x v="11"/>
    <s v="WITHOUT EXTRA PROTECTCARE INDICATION"/>
    <n v="10"/>
    <n v="0"/>
    <x v="8"/>
    <n v="0"/>
    <x v="0"/>
    <x v="8"/>
    <x v="5"/>
  </r>
  <r>
    <x v="59"/>
    <x v="11"/>
    <x v="11"/>
    <s v="WITHOUT EXTRA PROTECTCARE INDICATION"/>
    <n v="50"/>
    <n v="0"/>
    <x v="8"/>
    <n v="0"/>
    <x v="0"/>
    <x v="8"/>
    <x v="5"/>
  </r>
  <r>
    <x v="60"/>
    <x v="11"/>
    <x v="11"/>
    <s v="WITHOUT EXTRA PROTECTCARE INDICATION"/>
    <n v="80"/>
    <n v="1.09E-2"/>
    <x v="8"/>
    <n v="0"/>
    <x v="49"/>
    <x v="8"/>
    <x v="5"/>
  </r>
  <r>
    <x v="61"/>
    <x v="12"/>
    <x v="12"/>
    <s v="PH BALANCED"/>
    <n v="72"/>
    <n v="1.8396999999999999"/>
    <x v="43"/>
    <n v="0"/>
    <x v="50"/>
    <x v="43"/>
    <x v="5"/>
  </r>
  <r>
    <x v="62"/>
    <x v="12"/>
    <x v="13"/>
    <s v="PH BALANCED"/>
    <n v="72"/>
    <n v="0"/>
    <x v="8"/>
    <n v="0"/>
    <x v="0"/>
    <x v="8"/>
    <x v="5"/>
  </r>
  <r>
    <x v="63"/>
    <x v="13"/>
    <x v="14"/>
    <s v="PH BALANCED"/>
    <n v="72"/>
    <n v="0"/>
    <x v="8"/>
    <n v="0"/>
    <x v="0"/>
    <x v="8"/>
    <x v="5"/>
  </r>
  <r>
    <x v="64"/>
    <x v="12"/>
    <x v="15"/>
    <s v="PH BALANCED"/>
    <n v="72"/>
    <n v="2.0785999999999998"/>
    <x v="44"/>
    <n v="0"/>
    <x v="51"/>
    <x v="44"/>
    <x v="5"/>
  </r>
  <r>
    <x v="65"/>
    <x v="14"/>
    <x v="16"/>
    <s v="WITHOUT EXTRA PROTECTCARE INDICATION"/>
    <n v="72"/>
    <n v="0"/>
    <x v="45"/>
    <n v="0.7298"/>
    <x v="0"/>
    <x v="45"/>
    <x v="37"/>
  </r>
  <r>
    <x v="66"/>
    <x v="14"/>
    <x v="16"/>
    <s v="PH BALANCED"/>
    <n v="100"/>
    <n v="0"/>
    <x v="8"/>
    <n v="0"/>
    <x v="0"/>
    <x v="8"/>
    <x v="5"/>
  </r>
  <r>
    <x v="67"/>
    <x v="15"/>
    <x v="17"/>
    <s v="SENSITIVE"/>
    <n v="120"/>
    <n v="53.944000000000003"/>
    <x v="46"/>
    <n v="12.7791"/>
    <x v="52"/>
    <x v="46"/>
    <x v="38"/>
  </r>
  <r>
    <x v="68"/>
    <x v="15"/>
    <x v="17"/>
    <s v="SENSITIVE"/>
    <n v="72"/>
    <n v="10.5024"/>
    <x v="47"/>
    <n v="0.38090000000000002"/>
    <x v="53"/>
    <x v="47"/>
    <x v="39"/>
  </r>
  <r>
    <x v="69"/>
    <x v="16"/>
    <x v="18"/>
    <s v="ALCOHOL FREE"/>
    <n v="72"/>
    <n v="2.5741999999999998"/>
    <x v="48"/>
    <n v="9.0300000000000005E-2"/>
    <x v="54"/>
    <x v="48"/>
    <x v="40"/>
  </r>
  <r>
    <x v="70"/>
    <x v="16"/>
    <x v="18"/>
    <s v="WITHOUT EXTRA PROTECTCARE INDICATION"/>
    <n v="72"/>
    <n v="0"/>
    <x v="49"/>
    <n v="0"/>
    <x v="0"/>
    <x v="49"/>
    <x v="5"/>
  </r>
  <r>
    <x v="71"/>
    <x v="17"/>
    <x v="19"/>
    <s v="ALCOHOL FREE"/>
    <n v="24"/>
    <n v="1.4545999999999999"/>
    <x v="50"/>
    <n v="5.8099999999999999E-2"/>
    <x v="55"/>
    <x v="50"/>
    <x v="41"/>
  </r>
  <r>
    <x v="72"/>
    <x v="17"/>
    <x v="19"/>
    <s v="ALCOHOL FREE"/>
    <n v="72"/>
    <n v="0.69610000000000005"/>
    <x v="8"/>
    <n v="0"/>
    <x v="56"/>
    <x v="8"/>
    <x v="5"/>
  </r>
  <r>
    <x v="73"/>
    <x v="18"/>
    <x v="20"/>
    <s v="SENSITIVE"/>
    <n v="120"/>
    <n v="0"/>
    <x v="51"/>
    <n v="13.0617"/>
    <x v="0"/>
    <x v="51"/>
    <x v="42"/>
  </r>
  <r>
    <x v="74"/>
    <x v="18"/>
    <x v="20"/>
    <s v="SENSITIVE"/>
    <n v="70"/>
    <n v="4.0548000000000002"/>
    <x v="52"/>
    <n v="0"/>
    <x v="57"/>
    <x v="52"/>
    <x v="5"/>
  </r>
  <r>
    <x v="75"/>
    <x v="18"/>
    <x v="20"/>
    <s v="SENSITIVE"/>
    <n v="100"/>
    <n v="2.8529"/>
    <x v="8"/>
    <n v="0"/>
    <x v="58"/>
    <x v="8"/>
    <x v="5"/>
  </r>
  <r>
    <x v="76"/>
    <x v="18"/>
    <x v="20"/>
    <s v="SENSITIVE"/>
    <n v="100"/>
    <n v="13.515499999999999"/>
    <x v="53"/>
    <n v="2.98E-2"/>
    <x v="59"/>
    <x v="53"/>
    <x v="43"/>
  </r>
  <r>
    <x v="77"/>
    <x v="19"/>
    <x v="21"/>
    <s v="PH BALANCED"/>
    <n v="80"/>
    <n v="2.9045000000000001"/>
    <x v="8"/>
    <n v="0"/>
    <x v="60"/>
    <x v="8"/>
    <x v="5"/>
  </r>
  <r>
    <x v="78"/>
    <x v="19"/>
    <x v="21"/>
    <s v="WITHOUT EXTRA PROTECTCARE INDICATION"/>
    <n v="80"/>
    <n v="2.9113000000000002"/>
    <x v="8"/>
    <n v="0"/>
    <x v="61"/>
    <x v="8"/>
    <x v="5"/>
  </r>
  <r>
    <x v="79"/>
    <x v="19"/>
    <x v="21"/>
    <s v="WITHOUT EXTRA PROTECTCARE INDICATION"/>
    <n v="80"/>
    <n v="4.2324000000000002"/>
    <x v="8"/>
    <n v="0"/>
    <x v="62"/>
    <x v="8"/>
    <x v="5"/>
  </r>
  <r>
    <x v="80"/>
    <x v="19"/>
    <x v="21"/>
    <s v="PH BALANCED"/>
    <n v="80"/>
    <n v="2.6360000000000001"/>
    <x v="8"/>
    <n v="0"/>
    <x v="63"/>
    <x v="8"/>
    <x v="5"/>
  </r>
  <r>
    <x v="81"/>
    <x v="20"/>
    <x v="22"/>
    <s v="HYPOALLERGENIC"/>
    <n v="72"/>
    <n v="6.6299999999999998E-2"/>
    <x v="54"/>
    <n v="7.1499999999999994E-2"/>
    <x v="64"/>
    <x v="54"/>
    <x v="44"/>
  </r>
  <r>
    <x v="82"/>
    <x v="21"/>
    <x v="23"/>
    <s v="ALCOHOL FREE"/>
    <n v="60"/>
    <n v="0.30349999999999999"/>
    <x v="55"/>
    <n v="0"/>
    <x v="65"/>
    <x v="55"/>
    <x v="5"/>
  </r>
  <r>
    <x v="83"/>
    <x v="21"/>
    <x v="23"/>
    <s v="ALCOHOL FREE"/>
    <n v="72"/>
    <n v="34.620800000000003"/>
    <x v="56"/>
    <n v="2.1793999999999998"/>
    <x v="66"/>
    <x v="56"/>
    <x v="45"/>
  </r>
  <r>
    <x v="84"/>
    <x v="22"/>
    <x v="24"/>
    <s v="ALCOHOL FREE"/>
    <n v="56"/>
    <n v="6.0000000000000001E-3"/>
    <x v="57"/>
    <n v="0"/>
    <x v="67"/>
    <x v="57"/>
    <x v="5"/>
  </r>
  <r>
    <x v="85"/>
    <x v="23"/>
    <x v="25"/>
    <s v="ALCOHOL FREE"/>
    <n v="72"/>
    <n v="3.1665000000000001"/>
    <x v="58"/>
    <n v="0.27989999999999998"/>
    <x v="68"/>
    <x v="58"/>
    <x v="46"/>
  </r>
  <r>
    <x v="86"/>
    <x v="23"/>
    <x v="25"/>
    <s v="SENSITIVE"/>
    <n v="60"/>
    <n v="0"/>
    <x v="59"/>
    <n v="0.18310000000000001"/>
    <x v="0"/>
    <x v="59"/>
    <x v="47"/>
  </r>
  <r>
    <x v="87"/>
    <x v="24"/>
    <x v="26"/>
    <s v="HYPOALLERGENIC"/>
    <n v="50"/>
    <n v="0"/>
    <x v="60"/>
    <n v="0.29039999999999999"/>
    <x v="0"/>
    <x v="60"/>
    <x v="48"/>
  </r>
  <r>
    <x v="88"/>
    <x v="24"/>
    <x v="26"/>
    <s v="HYPOALLERGENIC"/>
    <n v="50"/>
    <n v="0"/>
    <x v="61"/>
    <n v="0.1164"/>
    <x v="0"/>
    <x v="61"/>
    <x v="49"/>
  </r>
  <r>
    <x v="89"/>
    <x v="24"/>
    <x v="26"/>
    <s v="PH BALANCED"/>
    <n v="50"/>
    <n v="0"/>
    <x v="62"/>
    <n v="0.3513"/>
    <x v="0"/>
    <x v="62"/>
    <x v="50"/>
  </r>
  <r>
    <x v="90"/>
    <x v="25"/>
    <x v="27"/>
    <s v="PH BALANCED"/>
    <n v="25"/>
    <n v="0"/>
    <x v="63"/>
    <n v="13.3878"/>
    <x v="0"/>
    <x v="63"/>
    <x v="51"/>
  </r>
  <r>
    <x v="91"/>
    <x v="25"/>
    <x v="27"/>
    <s v="PH BALANCED"/>
    <n v="80"/>
    <n v="15.267200000000001"/>
    <x v="64"/>
    <n v="16.784099999999999"/>
    <x v="69"/>
    <x v="64"/>
    <x v="52"/>
  </r>
  <r>
    <x v="92"/>
    <x v="25"/>
    <x v="27"/>
    <s v="PH BALANCED"/>
    <n v="25"/>
    <n v="0"/>
    <x v="65"/>
    <n v="10.664400000000001"/>
    <x v="0"/>
    <x v="65"/>
    <x v="53"/>
  </r>
  <r>
    <x v="93"/>
    <x v="25"/>
    <x v="27"/>
    <s v="PH BALANCED"/>
    <n v="80"/>
    <n v="9.5295000000000005"/>
    <x v="66"/>
    <n v="18.126999999999999"/>
    <x v="70"/>
    <x v="66"/>
    <x v="54"/>
  </r>
  <r>
    <x v="94"/>
    <x v="25"/>
    <x v="27"/>
    <s v="PH BALANCED"/>
    <n v="25"/>
    <n v="0"/>
    <x v="67"/>
    <n v="9.0564"/>
    <x v="0"/>
    <x v="67"/>
    <x v="55"/>
  </r>
  <r>
    <x v="95"/>
    <x v="25"/>
    <x v="27"/>
    <s v="PH BALANCED"/>
    <n v="66"/>
    <n v="0"/>
    <x v="8"/>
    <n v="0.9879"/>
    <x v="0"/>
    <x v="8"/>
    <x v="56"/>
  </r>
  <r>
    <x v="96"/>
    <x v="25"/>
    <x v="27"/>
    <s v="PH BALANCED"/>
    <n v="80"/>
    <n v="11.2293"/>
    <x v="68"/>
    <n v="16.131900000000002"/>
    <x v="71"/>
    <x v="68"/>
    <x v="57"/>
  </r>
  <r>
    <x v="97"/>
    <x v="26"/>
    <x v="28"/>
    <s v="PH BALANCED"/>
    <n v="40"/>
    <n v="2.6700000000000002E-2"/>
    <x v="69"/>
    <n v="0"/>
    <x v="72"/>
    <x v="69"/>
    <x v="5"/>
  </r>
  <r>
    <x v="98"/>
    <x v="26"/>
    <x v="28"/>
    <s v="SENSITIVE"/>
    <n v="90"/>
    <n v="6.93E-2"/>
    <x v="70"/>
    <n v="0"/>
    <x v="73"/>
    <x v="70"/>
    <x v="5"/>
  </r>
  <r>
    <x v="99"/>
    <x v="26"/>
    <x v="28"/>
    <s v="SENSITIVE"/>
    <n v="90"/>
    <n v="7.6300000000000007E-2"/>
    <x v="71"/>
    <n v="0.15670000000000001"/>
    <x v="74"/>
    <x v="71"/>
    <x v="58"/>
  </r>
  <r>
    <x v="100"/>
    <x v="27"/>
    <x v="29"/>
    <s v="WITHOUT EXTRA PROTECTCARE INDICATION"/>
    <n v="20"/>
    <n v="0"/>
    <x v="72"/>
    <n v="0"/>
    <x v="0"/>
    <x v="72"/>
    <x v="5"/>
  </r>
  <r>
    <x v="101"/>
    <x v="28"/>
    <x v="1"/>
    <s v="PH BALANCED"/>
    <n v="90"/>
    <n v="0.86809999999999998"/>
    <x v="8"/>
    <n v="0"/>
    <x v="75"/>
    <x v="8"/>
    <x v="5"/>
  </r>
  <r>
    <x v="102"/>
    <x v="28"/>
    <x v="1"/>
    <s v="ALCOHOL FREE"/>
    <n v="120"/>
    <n v="0.76770000000000005"/>
    <x v="8"/>
    <n v="0"/>
    <x v="76"/>
    <x v="8"/>
    <x v="5"/>
  </r>
  <r>
    <x v="103"/>
    <x v="29"/>
    <x v="2"/>
    <s v="ALCOHOL FREE"/>
    <n v="100"/>
    <n v="136.17420000000001"/>
    <x v="73"/>
    <n v="70.924899999999994"/>
    <x v="77"/>
    <x v="73"/>
    <x v="59"/>
  </r>
  <r>
    <x v="104"/>
    <x v="29"/>
    <x v="2"/>
    <s v="PH BALANCED"/>
    <n v="120"/>
    <n v="166.38550000000001"/>
    <x v="74"/>
    <n v="78.409199999999998"/>
    <x v="78"/>
    <x v="74"/>
    <x v="60"/>
  </r>
  <r>
    <x v="105"/>
    <x v="29"/>
    <x v="2"/>
    <s v="PH BALANCED"/>
    <n v="72"/>
    <n v="7.4499999999999997E-2"/>
    <x v="8"/>
    <n v="0"/>
    <x v="79"/>
    <x v="8"/>
    <x v="5"/>
  </r>
  <r>
    <x v="106"/>
    <x v="29"/>
    <x v="2"/>
    <s v="WITHOUT EXTRA PROTECTCARE INDICATION"/>
    <n v="72"/>
    <n v="4.2912999999999997"/>
    <x v="75"/>
    <n v="0.39529999999999998"/>
    <x v="80"/>
    <x v="75"/>
    <x v="61"/>
  </r>
  <r>
    <x v="107"/>
    <x v="30"/>
    <x v="30"/>
    <s v="WITHOUT EXTRA PROTECTCARE INDICATION"/>
    <n v="120"/>
    <n v="0"/>
    <x v="8"/>
    <n v="1.9407000000000001"/>
    <x v="0"/>
    <x v="8"/>
    <x v="62"/>
  </r>
  <r>
    <x v="108"/>
    <x v="31"/>
    <x v="31"/>
    <s v="PH BALANCED"/>
    <n v="60"/>
    <n v="0.35610000000000003"/>
    <x v="8"/>
    <n v="0"/>
    <x v="81"/>
    <x v="8"/>
    <x v="5"/>
  </r>
  <r>
    <x v="109"/>
    <x v="31"/>
    <x v="31"/>
    <s v="WITHOUT EXTRA PROTECTCARE INDICATION"/>
    <n v="72"/>
    <n v="1.3764000000000001"/>
    <x v="76"/>
    <n v="0"/>
    <x v="82"/>
    <x v="76"/>
    <x v="5"/>
  </r>
  <r>
    <x v="110"/>
    <x v="32"/>
    <x v="32"/>
    <s v="ALCOHOL FREE &amp; HYPOALLERGENIC"/>
    <n v="50"/>
    <n v="9.0969999999999995"/>
    <x v="77"/>
    <n v="4.6460999999999997"/>
    <x v="83"/>
    <x v="77"/>
    <x v="63"/>
  </r>
  <r>
    <x v="111"/>
    <x v="32"/>
    <x v="32"/>
    <s v="SENSITIVE"/>
    <n v="50"/>
    <n v="10.3986"/>
    <x v="78"/>
    <n v="21.6234"/>
    <x v="84"/>
    <x v="78"/>
    <x v="64"/>
  </r>
  <r>
    <x v="112"/>
    <x v="33"/>
    <x v="33"/>
    <s v="SENSITIVE"/>
    <n v="120"/>
    <n v="0"/>
    <x v="79"/>
    <n v="55.842500000000001"/>
    <x v="0"/>
    <x v="79"/>
    <x v="65"/>
  </r>
  <r>
    <x v="113"/>
    <x v="34"/>
    <x v="2"/>
    <s v="SENSITIVE"/>
    <n v="120"/>
    <n v="12.5473"/>
    <x v="80"/>
    <n v="10.3498"/>
    <x v="85"/>
    <x v="80"/>
    <x v="66"/>
  </r>
  <r>
    <x v="114"/>
    <x v="34"/>
    <x v="2"/>
    <s v="PH BALANCED"/>
    <n v="72"/>
    <n v="0"/>
    <x v="8"/>
    <n v="0"/>
    <x v="0"/>
    <x v="8"/>
    <x v="5"/>
  </r>
  <r>
    <x v="115"/>
    <x v="34"/>
    <x v="2"/>
    <s v="SENSITIVE"/>
    <n v="72"/>
    <n v="37.213999999999999"/>
    <x v="81"/>
    <n v="0"/>
    <x v="86"/>
    <x v="81"/>
    <x v="5"/>
  </r>
  <r>
    <x v="116"/>
    <x v="34"/>
    <x v="2"/>
    <s v="SENSITIVE"/>
    <n v="90"/>
    <n v="2.7111999999999998"/>
    <x v="8"/>
    <n v="0"/>
    <x v="87"/>
    <x v="8"/>
    <x v="5"/>
  </r>
  <r>
    <x v="117"/>
    <x v="34"/>
    <x v="2"/>
    <s v="SENSITIVE"/>
    <n v="70"/>
    <n v="0.68669999999999998"/>
    <x v="8"/>
    <n v="0"/>
    <x v="88"/>
    <x v="8"/>
    <x v="5"/>
  </r>
  <r>
    <x v="118"/>
    <x v="35"/>
    <x v="34"/>
    <s v="PH BALANCED"/>
    <n v="140"/>
    <n v="209.29769999999999"/>
    <x v="82"/>
    <n v="198.2927"/>
    <x v="89"/>
    <x v="82"/>
    <x v="67"/>
  </r>
  <r>
    <x v="119"/>
    <x v="35"/>
    <x v="34"/>
    <s v="PH BALANCED"/>
    <n v="140"/>
    <n v="2.7799999999999998E-2"/>
    <x v="83"/>
    <n v="0"/>
    <x v="90"/>
    <x v="83"/>
    <x v="5"/>
  </r>
  <r>
    <x v="120"/>
    <x v="35"/>
    <x v="34"/>
    <s v="HYPOALLERGENIC"/>
    <n v="30"/>
    <n v="0"/>
    <x v="8"/>
    <n v="8.3928999999999991"/>
    <x v="0"/>
    <x v="8"/>
    <x v="68"/>
  </r>
  <r>
    <x v="121"/>
    <x v="35"/>
    <x v="34"/>
    <s v="PH BALANCED"/>
    <n v="25"/>
    <n v="61.397500000000001"/>
    <x v="84"/>
    <n v="19.337599999999998"/>
    <x v="91"/>
    <x v="84"/>
    <x v="69"/>
  </r>
  <r>
    <x v="122"/>
    <x v="35"/>
    <x v="34"/>
    <s v="PH BALANCED"/>
    <n v="25"/>
    <n v="1.03E-2"/>
    <x v="22"/>
    <n v="0"/>
    <x v="92"/>
    <x v="85"/>
    <x v="5"/>
  </r>
  <r>
    <x v="123"/>
    <x v="35"/>
    <x v="34"/>
    <s v="HYPOALLERGENIC"/>
    <n v="64"/>
    <n v="11.2281"/>
    <x v="85"/>
    <n v="1.9255"/>
    <x v="93"/>
    <x v="86"/>
    <x v="70"/>
  </r>
  <r>
    <x v="124"/>
    <x v="35"/>
    <x v="34"/>
    <s v="HYPOALLERGENIC"/>
    <n v="72"/>
    <n v="56.268599999999999"/>
    <x v="86"/>
    <n v="12.435499999999999"/>
    <x v="94"/>
    <x v="87"/>
    <x v="71"/>
  </r>
  <r>
    <x v="125"/>
    <x v="35"/>
    <x v="34"/>
    <s v="PH BALANCED"/>
    <n v="20"/>
    <n v="27.777100000000001"/>
    <x v="87"/>
    <n v="14.4848"/>
    <x v="95"/>
    <x v="88"/>
    <x v="72"/>
  </r>
  <r>
    <x v="126"/>
    <x v="35"/>
    <x v="34"/>
    <s v="WITHOUT EXTRA PROTECTCARE INDICATION"/>
    <n v="72"/>
    <n v="0.64159999999999995"/>
    <x v="88"/>
    <n v="0"/>
    <x v="96"/>
    <x v="89"/>
    <x v="5"/>
  </r>
  <r>
    <x v="127"/>
    <x v="35"/>
    <x v="34"/>
    <s v="SENSITIVE"/>
    <n v="20"/>
    <n v="40.515599999999999"/>
    <x v="89"/>
    <n v="5.7746000000000004"/>
    <x v="97"/>
    <x v="90"/>
    <x v="73"/>
  </r>
  <r>
    <x v="128"/>
    <x v="35"/>
    <x v="34"/>
    <s v="SENSITIVE"/>
    <n v="72"/>
    <n v="64.480099999999993"/>
    <x v="90"/>
    <n v="15.496600000000001"/>
    <x v="98"/>
    <x v="91"/>
    <x v="74"/>
  </r>
  <r>
    <x v="129"/>
    <x v="36"/>
    <x v="35"/>
    <s v="ALCOHOL FREE"/>
    <n v="60"/>
    <n v="7.0484"/>
    <x v="91"/>
    <n v="7.2644000000000002"/>
    <x v="99"/>
    <x v="92"/>
    <x v="75"/>
  </r>
  <r>
    <x v="130"/>
    <x v="36"/>
    <x v="35"/>
    <s v="ALCOHOL FREE"/>
    <n v="50"/>
    <n v="0"/>
    <x v="8"/>
    <n v="0.16420000000000001"/>
    <x v="0"/>
    <x v="8"/>
    <x v="76"/>
  </r>
  <r>
    <x v="131"/>
    <x v="36"/>
    <x v="35"/>
    <s v="ALCOHOL FREE"/>
    <n v="56"/>
    <n v="2.3513000000000002"/>
    <x v="92"/>
    <n v="5.1338999999999997"/>
    <x v="100"/>
    <x v="93"/>
    <x v="77"/>
  </r>
  <r>
    <x v="132"/>
    <x v="36"/>
    <x v="35"/>
    <s v="ALCOHOL FREE"/>
    <n v="60"/>
    <n v="6.2529000000000003"/>
    <x v="8"/>
    <n v="0"/>
    <x v="101"/>
    <x v="8"/>
    <x v="5"/>
  </r>
  <r>
    <x v="133"/>
    <x v="37"/>
    <x v="36"/>
    <s v="SENSITIVE"/>
    <n v="60"/>
    <n v="7.7399999999999997E-2"/>
    <x v="93"/>
    <n v="1.1599999999999999E-2"/>
    <x v="102"/>
    <x v="94"/>
    <x v="78"/>
  </r>
  <r>
    <x v="134"/>
    <x v="37"/>
    <x v="36"/>
    <s v="PH BALANCED"/>
    <n v="72"/>
    <n v="6.8400000000000002E-2"/>
    <x v="94"/>
    <n v="3.8800000000000001E-2"/>
    <x v="103"/>
    <x v="95"/>
    <x v="79"/>
  </r>
  <r>
    <x v="135"/>
    <x v="38"/>
    <x v="37"/>
    <s v="PH BALANCED"/>
    <n v="72"/>
    <n v="1.6668000000000001"/>
    <x v="95"/>
    <n v="0"/>
    <x v="104"/>
    <x v="96"/>
    <x v="5"/>
  </r>
  <r>
    <x v="136"/>
    <x v="38"/>
    <x v="37"/>
    <s v="PH BALANCED"/>
    <n v="72"/>
    <n v="7.5975000000000001"/>
    <x v="96"/>
    <n v="3.0000000000000001E-3"/>
    <x v="105"/>
    <x v="97"/>
    <x v="80"/>
  </r>
  <r>
    <x v="137"/>
    <x v="39"/>
    <x v="2"/>
    <s v="SENSITIVE"/>
    <n v="70"/>
    <n v="0"/>
    <x v="97"/>
    <n v="19.713699999999999"/>
    <x v="0"/>
    <x v="98"/>
    <x v="81"/>
  </r>
  <r>
    <x v="138"/>
    <x v="40"/>
    <x v="38"/>
    <s v="PH BALANCED"/>
    <n v="72"/>
    <n v="0"/>
    <x v="8"/>
    <n v="0"/>
    <x v="0"/>
    <x v="8"/>
    <x v="5"/>
  </r>
  <r>
    <x v="139"/>
    <x v="41"/>
    <x v="39"/>
    <s v="PH BALANCED"/>
    <n v="60"/>
    <n v="4.2514000000000003"/>
    <x v="98"/>
    <n v="4.3247999999999998"/>
    <x v="106"/>
    <x v="99"/>
    <x v="82"/>
  </r>
  <r>
    <x v="140"/>
    <x v="41"/>
    <x v="39"/>
    <s v="PH BALANCED"/>
    <n v="60"/>
    <n v="0"/>
    <x v="99"/>
    <n v="1.8621000000000001"/>
    <x v="0"/>
    <x v="100"/>
    <x v="83"/>
  </r>
  <r>
    <x v="141"/>
    <x v="41"/>
    <x v="39"/>
    <s v="WITHOUT EXTRA PROTECTCARE INDICATION"/>
    <n v="60"/>
    <n v="9.6434999999999995"/>
    <x v="8"/>
    <n v="0"/>
    <x v="107"/>
    <x v="8"/>
    <x v="5"/>
  </r>
  <r>
    <x v="142"/>
    <x v="42"/>
    <x v="40"/>
    <s v="PH BALANCED"/>
    <n v="72"/>
    <n v="0.57199999999999995"/>
    <x v="8"/>
    <n v="0"/>
    <x v="108"/>
    <x v="8"/>
    <x v="5"/>
  </r>
  <r>
    <x v="143"/>
    <x v="42"/>
    <x v="40"/>
    <s v="PH BALANCED"/>
    <n v="15"/>
    <n v="0.15609999999999999"/>
    <x v="100"/>
    <n v="0.25540000000000002"/>
    <x v="109"/>
    <x v="101"/>
    <x v="84"/>
  </r>
  <r>
    <x v="144"/>
    <x v="42"/>
    <x v="40"/>
    <s v="PH BALANCED"/>
    <n v="72"/>
    <n v="10.123900000000001"/>
    <x v="101"/>
    <n v="0"/>
    <x v="110"/>
    <x v="102"/>
    <x v="5"/>
  </r>
  <r>
    <x v="145"/>
    <x v="42"/>
    <x v="40"/>
    <s v="PH BALANCED"/>
    <n v="120"/>
    <n v="6.1833"/>
    <x v="102"/>
    <n v="0"/>
    <x v="111"/>
    <x v="103"/>
    <x v="5"/>
  </r>
  <r>
    <x v="146"/>
    <x v="42"/>
    <x v="40"/>
    <s v="ALCOHOL FREE"/>
    <n v="100"/>
    <n v="4.4461000000000004"/>
    <x v="103"/>
    <n v="0"/>
    <x v="112"/>
    <x v="104"/>
    <x v="5"/>
  </r>
  <r>
    <x v="147"/>
    <x v="41"/>
    <x v="39"/>
    <s v="WITHOUT EXTRA PROTECTCARE INDICATION"/>
    <n v="60"/>
    <n v="12.711499999999999"/>
    <x v="8"/>
    <n v="0"/>
    <x v="113"/>
    <x v="8"/>
    <x v="5"/>
  </r>
  <r>
    <x v="148"/>
    <x v="42"/>
    <x v="40"/>
    <s v="WITHOUT EXTRA PROTECTCARE INDICATION"/>
    <n v="60"/>
    <n v="1.8445"/>
    <x v="8"/>
    <n v="0"/>
    <x v="114"/>
    <x v="8"/>
    <x v="5"/>
  </r>
  <r>
    <x v="149"/>
    <x v="43"/>
    <x v="18"/>
    <s v="PH BALANCED"/>
    <n v="90"/>
    <n v="0"/>
    <x v="104"/>
    <n v="2.1882000000000001"/>
    <x v="0"/>
    <x v="105"/>
    <x v="85"/>
  </r>
  <r>
    <x v="150"/>
    <x v="43"/>
    <x v="18"/>
    <s v="PH BALANCED"/>
    <n v="100"/>
    <n v="0"/>
    <x v="8"/>
    <n v="0"/>
    <x v="0"/>
    <x v="8"/>
    <x v="5"/>
  </r>
  <r>
    <x v="151"/>
    <x v="43"/>
    <x v="18"/>
    <s v="PH BALANCED"/>
    <n v="72"/>
    <n v="11.008699999999999"/>
    <x v="8"/>
    <n v="0"/>
    <x v="115"/>
    <x v="8"/>
    <x v="5"/>
  </r>
  <r>
    <x v="152"/>
    <x v="43"/>
    <x v="18"/>
    <s v="PH BALANCED"/>
    <n v="72"/>
    <n v="6.3380999999999998"/>
    <x v="105"/>
    <n v="4.9340999999999999"/>
    <x v="116"/>
    <x v="106"/>
    <x v="86"/>
  </r>
  <r>
    <x v="153"/>
    <x v="43"/>
    <x v="18"/>
    <s v="PH BALANCED"/>
    <n v="72"/>
    <n v="17.2865"/>
    <x v="106"/>
    <n v="0"/>
    <x v="117"/>
    <x v="107"/>
    <x v="5"/>
  </r>
  <r>
    <x v="154"/>
    <x v="43"/>
    <x v="18"/>
    <s v="WITHOUT EXTRA PROTECTCARE INDICATION"/>
    <n v="72"/>
    <n v="8.3360000000000003"/>
    <x v="107"/>
    <n v="0.16869999999999999"/>
    <x v="118"/>
    <x v="108"/>
    <x v="87"/>
  </r>
  <r>
    <x v="155"/>
    <x v="43"/>
    <x v="18"/>
    <s v="PH BALANCED"/>
    <n v="120"/>
    <n v="393.93759999999997"/>
    <x v="108"/>
    <n v="120.4361"/>
    <x v="119"/>
    <x v="109"/>
    <x v="88"/>
  </r>
  <r>
    <x v="156"/>
    <x v="43"/>
    <x v="18"/>
    <s v="ALCOHOL FREE"/>
    <n v="72"/>
    <n v="10.51"/>
    <x v="109"/>
    <n v="12.9741"/>
    <x v="120"/>
    <x v="110"/>
    <x v="89"/>
  </r>
  <r>
    <x v="157"/>
    <x v="43"/>
    <x v="18"/>
    <s v="PH BALANCED"/>
    <n v="72"/>
    <n v="0.1246"/>
    <x v="8"/>
    <n v="4.1500000000000002E-2"/>
    <x v="121"/>
    <x v="8"/>
    <x v="90"/>
  </r>
  <r>
    <x v="158"/>
    <x v="43"/>
    <x v="18"/>
    <s v="SENSITIVE"/>
    <n v="90"/>
    <n v="4.02E-2"/>
    <x v="8"/>
    <n v="5.1000000000000004E-3"/>
    <x v="122"/>
    <x v="8"/>
    <x v="91"/>
  </r>
  <r>
    <x v="159"/>
    <x v="44"/>
    <x v="18"/>
    <s v="WITHOUT EXTRA PROTECTCARE INDICATION"/>
    <n v="64"/>
    <n v="0.4194"/>
    <x v="110"/>
    <n v="7.5600000000000001E-2"/>
    <x v="123"/>
    <x v="111"/>
    <x v="92"/>
  </r>
  <r>
    <x v="160"/>
    <x v="44"/>
    <x v="18"/>
    <s v="PH BALANCED"/>
    <n v="120"/>
    <n v="29.782299999999999"/>
    <x v="111"/>
    <n v="2.2058"/>
    <x v="124"/>
    <x v="112"/>
    <x v="93"/>
  </r>
  <r>
    <x v="161"/>
    <x v="44"/>
    <x v="18"/>
    <s v="WITHOUT EXTRA PROTECTCARE INDICATION"/>
    <n v="64"/>
    <n v="0"/>
    <x v="8"/>
    <n v="0"/>
    <x v="0"/>
    <x v="8"/>
    <x v="5"/>
  </r>
  <r>
    <x v="162"/>
    <x v="45"/>
    <x v="41"/>
    <s v="PH BALANCED"/>
    <n v="72"/>
    <n v="0"/>
    <x v="8"/>
    <n v="0"/>
    <x v="0"/>
    <x v="8"/>
    <x v="5"/>
  </r>
  <r>
    <x v="163"/>
    <x v="46"/>
    <x v="42"/>
    <s v="PH BALANCED"/>
    <n v="90"/>
    <n v="0.33289999999999997"/>
    <x v="112"/>
    <n v="0.74419999999999997"/>
    <x v="125"/>
    <x v="113"/>
    <x v="94"/>
  </r>
  <r>
    <x v="164"/>
    <x v="46"/>
    <x v="42"/>
    <s v="PH BALANCED"/>
    <n v="40"/>
    <n v="0"/>
    <x v="8"/>
    <n v="0.69599999999999995"/>
    <x v="0"/>
    <x v="8"/>
    <x v="95"/>
  </r>
  <r>
    <x v="165"/>
    <x v="47"/>
    <x v="43"/>
    <s v="PH BALANCED"/>
    <n v="120"/>
    <n v="0"/>
    <x v="113"/>
    <n v="29.262499999999999"/>
    <x v="0"/>
    <x v="114"/>
    <x v="96"/>
  </r>
  <r>
    <x v="166"/>
    <x v="47"/>
    <x v="43"/>
    <s v="PH BALANCED"/>
    <n v="72"/>
    <n v="26.3474"/>
    <x v="114"/>
    <n v="32.744900000000001"/>
    <x v="126"/>
    <x v="115"/>
    <x v="97"/>
  </r>
  <r>
    <x v="167"/>
    <x v="48"/>
    <x v="40"/>
    <s v="SENSITIVE"/>
    <n v="120"/>
    <n v="0"/>
    <x v="115"/>
    <n v="22.180299999999999"/>
    <x v="0"/>
    <x v="116"/>
    <x v="98"/>
  </r>
  <r>
    <x v="168"/>
    <x v="48"/>
    <x v="40"/>
    <s v="SENSITIVE"/>
    <n v="72"/>
    <n v="0"/>
    <x v="116"/>
    <n v="10.720599999999999"/>
    <x v="0"/>
    <x v="117"/>
    <x v="99"/>
  </r>
  <r>
    <x v="169"/>
    <x v="49"/>
    <x v="18"/>
    <s v="PH BALANCED"/>
    <n v="100"/>
    <n v="0"/>
    <x v="117"/>
    <n v="1.5603"/>
    <x v="0"/>
    <x v="118"/>
    <x v="100"/>
  </r>
  <r>
    <x v="170"/>
    <x v="49"/>
    <x v="20"/>
    <s v="PH BALANCED"/>
    <n v="70"/>
    <n v="42.300199999999997"/>
    <x v="118"/>
    <n v="4.8948"/>
    <x v="127"/>
    <x v="119"/>
    <x v="101"/>
  </r>
  <r>
    <x v="171"/>
    <x v="50"/>
    <x v="44"/>
    <s v="PH BALANCED"/>
    <n v="72"/>
    <n v="0"/>
    <x v="8"/>
    <n v="0"/>
    <x v="0"/>
    <x v="8"/>
    <x v="5"/>
  </r>
  <r>
    <x v="172"/>
    <x v="50"/>
    <x v="44"/>
    <s v="WITHOUT EXTRA PROTECTCARE INDICATION"/>
    <n v="72"/>
    <n v="3.3401000000000001"/>
    <x v="119"/>
    <n v="3.7094999999999998"/>
    <x v="128"/>
    <x v="120"/>
    <x v="102"/>
  </r>
  <r>
    <x v="173"/>
    <x v="51"/>
    <x v="45"/>
    <s v="ALCOHOL FREE &amp; HYPOALLERGENIC"/>
    <n v="20"/>
    <n v="0.17610000000000001"/>
    <x v="120"/>
    <n v="0"/>
    <x v="129"/>
    <x v="121"/>
    <x v="5"/>
  </r>
  <r>
    <x v="174"/>
    <x v="51"/>
    <x v="45"/>
    <s v="ALCOHOL FREE &amp; HYPOALLERGENIC"/>
    <n v="56"/>
    <n v="0.31990000000000002"/>
    <x v="8"/>
    <n v="0"/>
    <x v="130"/>
    <x v="8"/>
    <x v="5"/>
  </r>
  <r>
    <x v="175"/>
    <x v="51"/>
    <x v="45"/>
    <s v="ALCOHOL FREE &amp; HYPOALLERGENIC"/>
    <n v="20"/>
    <n v="0.50239999999999996"/>
    <x v="121"/>
    <n v="0"/>
    <x v="131"/>
    <x v="122"/>
    <x v="5"/>
  </r>
  <r>
    <x v="176"/>
    <x v="51"/>
    <x v="45"/>
    <s v="ALCOHOL FREE &amp; HYPOALLERGENIC"/>
    <n v="56"/>
    <n v="3.0116000000000001"/>
    <x v="8"/>
    <n v="0"/>
    <x v="132"/>
    <x v="8"/>
    <x v="5"/>
  </r>
  <r>
    <x v="177"/>
    <x v="52"/>
    <x v="46"/>
    <s v="WITHOUT EXTRA PROTECTCARE INDICATION"/>
    <n v="56"/>
    <n v="1.0826"/>
    <x v="122"/>
    <n v="0"/>
    <x v="133"/>
    <x v="123"/>
    <x v="5"/>
  </r>
  <r>
    <x v="178"/>
    <x v="52"/>
    <x v="46"/>
    <s v="PH BALANCED"/>
    <n v="56"/>
    <n v="0.44109999999999999"/>
    <x v="123"/>
    <n v="4.5600000000000002E-2"/>
    <x v="134"/>
    <x v="124"/>
    <x v="103"/>
  </r>
  <r>
    <x v="179"/>
    <x v="52"/>
    <x v="46"/>
    <s v="PH BALANCED"/>
    <n v="10"/>
    <n v="1.7111000000000001"/>
    <x v="124"/>
    <n v="7.6600000000000001E-2"/>
    <x v="135"/>
    <x v="125"/>
    <x v="104"/>
  </r>
  <r>
    <x v="180"/>
    <x v="52"/>
    <x v="46"/>
    <s v="SENSITIVE"/>
    <n v="56"/>
    <n v="2.1700000000000001E-2"/>
    <x v="8"/>
    <n v="0"/>
    <x v="136"/>
    <x v="8"/>
    <x v="5"/>
  </r>
  <r>
    <x v="181"/>
    <x v="52"/>
    <x v="46"/>
    <s v="SENSITIVE"/>
    <n v="52"/>
    <n v="88.057900000000004"/>
    <x v="125"/>
    <n v="2.3372999999999999"/>
    <x v="137"/>
    <x v="126"/>
    <x v="105"/>
  </r>
  <r>
    <x v="182"/>
    <x v="52"/>
    <x v="46"/>
    <s v="PH BALANCED"/>
    <n v="56"/>
    <n v="1.675"/>
    <x v="126"/>
    <n v="0.86060000000000003"/>
    <x v="138"/>
    <x v="127"/>
    <x v="106"/>
  </r>
  <r>
    <x v="183"/>
    <x v="52"/>
    <x v="46"/>
    <s v="PH BALANCED"/>
    <n v="56"/>
    <n v="9.3126999999999995"/>
    <x v="127"/>
    <n v="5.0708000000000002"/>
    <x v="139"/>
    <x v="128"/>
    <x v="107"/>
  </r>
  <r>
    <x v="184"/>
    <x v="52"/>
    <x v="46"/>
    <s v="PH BALANCED"/>
    <n v="56"/>
    <n v="11.1845"/>
    <x v="128"/>
    <n v="3.9420000000000002"/>
    <x v="140"/>
    <x v="129"/>
    <x v="108"/>
  </r>
  <r>
    <x v="185"/>
    <x v="53"/>
    <x v="47"/>
    <s v="WITHOUT EXTRA PROTECTCARE INDICATION"/>
    <n v="102"/>
    <n v="0"/>
    <x v="8"/>
    <n v="0"/>
    <x v="0"/>
    <x v="8"/>
    <x v="5"/>
  </r>
  <r>
    <x v="186"/>
    <x v="54"/>
    <x v="48"/>
    <s v="PH BALANCED"/>
    <n v="72"/>
    <n v="0"/>
    <x v="8"/>
    <n v="9.1999999999999998E-3"/>
    <x v="0"/>
    <x v="8"/>
    <x v="109"/>
  </r>
  <r>
    <x v="187"/>
    <x v="55"/>
    <x v="49"/>
    <s v="PH BALANCED"/>
    <n v="64"/>
    <n v="0"/>
    <x v="8"/>
    <n v="0.16520000000000001"/>
    <x v="0"/>
    <x v="8"/>
    <x v="110"/>
  </r>
  <r>
    <x v="188"/>
    <x v="55"/>
    <x v="49"/>
    <s v="WITHOUT EXTRA PROTECTCARE INDICATION"/>
    <n v="64"/>
    <n v="2.9600000000000001E-2"/>
    <x v="8"/>
    <n v="0"/>
    <x v="141"/>
    <x v="8"/>
    <x v="5"/>
  </r>
  <r>
    <x v="189"/>
    <x v="55"/>
    <x v="49"/>
    <s v="ALCOHOL FREE"/>
    <n v="24"/>
    <n v="0"/>
    <x v="8"/>
    <n v="0"/>
    <x v="0"/>
    <x v="8"/>
    <x v="5"/>
  </r>
  <r>
    <x v="190"/>
    <x v="55"/>
    <x v="49"/>
    <s v="ALCOHOL FREE"/>
    <n v="56"/>
    <n v="53.822000000000003"/>
    <x v="129"/>
    <n v="42.143000000000001"/>
    <x v="142"/>
    <x v="130"/>
    <x v="111"/>
  </r>
  <r>
    <x v="191"/>
    <x v="55"/>
    <x v="49"/>
    <s v="WITHOUT EXTRA PROTECTCARE INDICATION"/>
    <n v="72"/>
    <n v="2.3472"/>
    <x v="130"/>
    <n v="0"/>
    <x v="143"/>
    <x v="131"/>
    <x v="5"/>
  </r>
  <r>
    <x v="192"/>
    <x v="55"/>
    <x v="49"/>
    <s v="ALCOHOL FREE"/>
    <n v="56"/>
    <n v="81.760300000000001"/>
    <x v="131"/>
    <n v="53.412599999999998"/>
    <x v="144"/>
    <x v="132"/>
    <x v="112"/>
  </r>
  <r>
    <x v="193"/>
    <x v="55"/>
    <x v="49"/>
    <s v="WITHOUT EXTRA PROTECTCARE INDICATION"/>
    <n v="64"/>
    <n v="0"/>
    <x v="8"/>
    <n v="0"/>
    <x v="0"/>
    <x v="8"/>
    <x v="5"/>
  </r>
  <r>
    <x v="194"/>
    <x v="55"/>
    <x v="49"/>
    <s v="ALCOHOL FREE"/>
    <n v="56"/>
    <n v="24.3629"/>
    <x v="132"/>
    <n v="0.95489999999999997"/>
    <x v="145"/>
    <x v="133"/>
    <x v="113"/>
  </r>
  <r>
    <x v="195"/>
    <x v="55"/>
    <x v="49"/>
    <s v="ALCOHOL FREE"/>
    <n v="56"/>
    <n v="0"/>
    <x v="8"/>
    <n v="0"/>
    <x v="0"/>
    <x v="8"/>
    <x v="5"/>
  </r>
  <r>
    <x v="196"/>
    <x v="55"/>
    <x v="49"/>
    <s v="WITHOUT EXTRA PROTECTCARE INDICATION"/>
    <n v="56"/>
    <n v="6.2572999999999999"/>
    <x v="133"/>
    <n v="4.2451999999999996"/>
    <x v="146"/>
    <x v="134"/>
    <x v="114"/>
  </r>
  <r>
    <x v="197"/>
    <x v="56"/>
    <x v="50"/>
    <s v="PH BALANCED"/>
    <n v="120"/>
    <n v="0.70520000000000005"/>
    <x v="8"/>
    <n v="0"/>
    <x v="147"/>
    <x v="8"/>
    <x v="5"/>
  </r>
  <r>
    <x v="198"/>
    <x v="56"/>
    <x v="50"/>
    <s v="ALCOHOL FREE"/>
    <n v="100"/>
    <n v="0"/>
    <x v="8"/>
    <n v="0"/>
    <x v="0"/>
    <x v="8"/>
    <x v="5"/>
  </r>
  <r>
    <x v="199"/>
    <x v="57"/>
    <x v="51"/>
    <s v="ALCOHOL FREE"/>
    <n v="120"/>
    <n v="0"/>
    <x v="8"/>
    <n v="0.1532"/>
    <x v="0"/>
    <x v="8"/>
    <x v="115"/>
  </r>
  <r>
    <x v="200"/>
    <x v="58"/>
    <x v="52"/>
    <s v="PH BALANCED"/>
    <n v="72"/>
    <n v="0.26200000000000001"/>
    <x v="134"/>
    <n v="0"/>
    <x v="148"/>
    <x v="135"/>
    <x v="5"/>
  </r>
  <r>
    <x v="201"/>
    <x v="59"/>
    <x v="2"/>
    <s v="ALCOHOL FREE"/>
    <n v="144"/>
    <n v="15.856"/>
    <x v="135"/>
    <n v="3.4060000000000001"/>
    <x v="149"/>
    <x v="136"/>
    <x v="116"/>
  </r>
  <r>
    <x v="202"/>
    <x v="59"/>
    <x v="2"/>
    <s v="ALCOHOL FREE"/>
    <n v="100"/>
    <n v="1.0042"/>
    <x v="8"/>
    <n v="0"/>
    <x v="150"/>
    <x v="8"/>
    <x v="5"/>
  </r>
  <r>
    <x v="203"/>
    <x v="59"/>
    <x v="2"/>
    <s v="PH BALANCED"/>
    <n v="120"/>
    <n v="251.465"/>
    <x v="136"/>
    <n v="77.822699999999998"/>
    <x v="151"/>
    <x v="137"/>
    <x v="117"/>
  </r>
  <r>
    <x v="204"/>
    <x v="59"/>
    <x v="2"/>
    <s v="PH BALANCED"/>
    <n v="60"/>
    <n v="0"/>
    <x v="8"/>
    <n v="0.28920000000000001"/>
    <x v="0"/>
    <x v="8"/>
    <x v="118"/>
  </r>
  <r>
    <x v="205"/>
    <x v="59"/>
    <x v="2"/>
    <s v="PH BALANCED"/>
    <n v="72"/>
    <n v="2.5535999999999999"/>
    <x v="137"/>
    <n v="0.82650000000000001"/>
    <x v="152"/>
    <x v="138"/>
    <x v="119"/>
  </r>
  <r>
    <x v="206"/>
    <x v="59"/>
    <x v="2"/>
    <s v="PH BALANCED"/>
    <n v="72"/>
    <n v="0"/>
    <x v="138"/>
    <n v="0"/>
    <x v="0"/>
    <x v="139"/>
    <x v="5"/>
  </r>
  <r>
    <x v="207"/>
    <x v="60"/>
    <x v="53"/>
    <s v="SENSITIVE"/>
    <n v="56"/>
    <n v="1.0960000000000001"/>
    <x v="139"/>
    <n v="5.7799999999999997E-2"/>
    <x v="153"/>
    <x v="140"/>
    <x v="120"/>
  </r>
  <r>
    <x v="208"/>
    <x v="60"/>
    <x v="53"/>
    <s v="SENSITIVE"/>
    <n v="56"/>
    <n v="8.1957000000000004"/>
    <x v="140"/>
    <n v="1.1000000000000001E-3"/>
    <x v="154"/>
    <x v="141"/>
    <x v="121"/>
  </r>
  <r>
    <x v="209"/>
    <x v="60"/>
    <x v="53"/>
    <s v="ALCOHOL FREE &amp; HYPOALLERGENIC"/>
    <n v="20"/>
    <n v="0.3851"/>
    <x v="141"/>
    <n v="0"/>
    <x v="155"/>
    <x v="142"/>
    <x v="5"/>
  </r>
  <r>
    <x v="210"/>
    <x v="60"/>
    <x v="53"/>
    <s v="ALCOHOL FREE &amp; HYPOALLERGENIC"/>
    <n v="56"/>
    <n v="2.8999999999999998E-3"/>
    <x v="8"/>
    <n v="0"/>
    <x v="156"/>
    <x v="8"/>
    <x v="5"/>
  </r>
  <r>
    <x v="211"/>
    <x v="60"/>
    <x v="53"/>
    <s v="ALCOHOL FREE &amp; HYPOALLERGENIC"/>
    <n v="56"/>
    <n v="0"/>
    <x v="8"/>
    <n v="0"/>
    <x v="0"/>
    <x v="8"/>
    <x v="5"/>
  </r>
  <r>
    <x v="212"/>
    <x v="60"/>
    <x v="53"/>
    <s v="ALCOHOL FREE &amp; HYPOALLERGENIC"/>
    <n v="72"/>
    <n v="24.499500000000001"/>
    <x v="142"/>
    <n v="5.9999999999999995E-4"/>
    <x v="157"/>
    <x v="143"/>
    <x v="122"/>
  </r>
  <r>
    <x v="213"/>
    <x v="60"/>
    <x v="53"/>
    <s v="SENSITIVE"/>
    <n v="72"/>
    <n v="0"/>
    <x v="143"/>
    <n v="0"/>
    <x v="0"/>
    <x v="144"/>
    <x v="5"/>
  </r>
  <r>
    <x v="214"/>
    <x v="60"/>
    <x v="53"/>
    <s v="WITHOUT EXTRA PROTECTCARE INDICATION"/>
    <n v="56"/>
    <n v="0.22670000000000001"/>
    <x v="8"/>
    <n v="0"/>
    <x v="158"/>
    <x v="8"/>
    <x v="5"/>
  </r>
  <r>
    <x v="215"/>
    <x v="61"/>
    <x v="52"/>
    <s v="SENSITIVE"/>
    <n v="120"/>
    <n v="8.2482000000000006"/>
    <x v="144"/>
    <n v="0"/>
    <x v="159"/>
    <x v="145"/>
    <x v="5"/>
  </r>
  <r>
    <x v="216"/>
    <x v="61"/>
    <x v="52"/>
    <s v="SENSITIVE"/>
    <n v="72"/>
    <n v="0"/>
    <x v="8"/>
    <n v="0"/>
    <x v="0"/>
    <x v="8"/>
    <x v="5"/>
  </r>
  <r>
    <x v="217"/>
    <x v="61"/>
    <x v="52"/>
    <s v="SENSITIVE"/>
    <n v="72"/>
    <n v="0"/>
    <x v="8"/>
    <n v="0"/>
    <x v="0"/>
    <x v="8"/>
    <x v="5"/>
  </r>
  <r>
    <x v="218"/>
    <x v="62"/>
    <x v="54"/>
    <s v="ALCOHOL FREE"/>
    <n v="50"/>
    <n v="0"/>
    <x v="145"/>
    <n v="2.5316000000000001"/>
    <x v="0"/>
    <x v="146"/>
    <x v="123"/>
  </r>
  <r>
    <x v="219"/>
    <x v="62"/>
    <x v="54"/>
    <s v="ALCOHOL FREE"/>
    <n v="120"/>
    <n v="0"/>
    <x v="146"/>
    <n v="42.6479"/>
    <x v="0"/>
    <x v="147"/>
    <x v="124"/>
  </r>
  <r>
    <x v="220"/>
    <x v="62"/>
    <x v="54"/>
    <s v="ALCOHOL FREE"/>
    <n v="72"/>
    <n v="0"/>
    <x v="147"/>
    <n v="7.6315999999999997"/>
    <x v="0"/>
    <x v="148"/>
    <x v="125"/>
  </r>
  <r>
    <x v="221"/>
    <x v="63"/>
    <x v="55"/>
    <s v="PH BALANCED"/>
    <n v="72"/>
    <n v="225.05289999999999"/>
    <x v="148"/>
    <n v="66.089799999999997"/>
    <x v="160"/>
    <x v="149"/>
    <x v="126"/>
  </r>
  <r>
    <x v="222"/>
    <x v="64"/>
    <x v="56"/>
    <s v="ALCOHOL FREE"/>
    <n v="25"/>
    <n v="0.83640000000000003"/>
    <x v="149"/>
    <n v="0.16950000000000001"/>
    <x v="161"/>
    <x v="150"/>
    <x v="127"/>
  </r>
  <r>
    <x v="223"/>
    <x v="64"/>
    <x v="56"/>
    <s v="ALCOHOL FREE"/>
    <n v="70"/>
    <n v="1.8599999999999998E-2"/>
    <x v="8"/>
    <n v="0"/>
    <x v="162"/>
    <x v="8"/>
    <x v="5"/>
  </r>
  <r>
    <x v="224"/>
    <x v="64"/>
    <x v="56"/>
    <s v="ALCOHOL FREE"/>
    <n v="70"/>
    <n v="0.34599999999999997"/>
    <x v="150"/>
    <n v="0.2717"/>
    <x v="163"/>
    <x v="151"/>
    <x v="128"/>
  </r>
  <r>
    <x v="225"/>
    <x v="64"/>
    <x v="56"/>
    <s v="ALCOHOL FREE"/>
    <n v="70"/>
    <n v="0.25569999999999998"/>
    <x v="151"/>
    <n v="0"/>
    <x v="164"/>
    <x v="152"/>
    <x v="5"/>
  </r>
  <r>
    <x v="226"/>
    <x v="65"/>
    <x v="57"/>
    <s v="PH BALANCED"/>
    <n v="80"/>
    <n v="0.1293"/>
    <x v="152"/>
    <n v="0"/>
    <x v="165"/>
    <x v="153"/>
    <x v="5"/>
  </r>
  <r>
    <x v="227"/>
    <x v="65"/>
    <x v="57"/>
    <s v="ALCOHOL FREE"/>
    <n v="70"/>
    <n v="5.9740000000000002"/>
    <x v="8"/>
    <n v="0"/>
    <x v="166"/>
    <x v="8"/>
    <x v="5"/>
  </r>
  <r>
    <x v="228"/>
    <x v="66"/>
    <x v="58"/>
    <s v="PH BALANCED"/>
    <n v="72"/>
    <n v="0"/>
    <x v="8"/>
    <n v="9.8000000000000004E-2"/>
    <x v="0"/>
    <x v="8"/>
    <x v="129"/>
  </r>
  <r>
    <x v="229"/>
    <x v="67"/>
    <x v="59"/>
    <s v="PH BALANCED"/>
    <n v="80"/>
    <n v="0"/>
    <x v="8"/>
    <n v="0"/>
    <x v="0"/>
    <x v="8"/>
    <x v="5"/>
  </r>
  <r>
    <x v="230"/>
    <x v="67"/>
    <x v="59"/>
    <s v="WITHOUT EXTRA PROTECTCARE INDICATION"/>
    <n v="15"/>
    <n v="1.1900000000000001E-2"/>
    <x v="8"/>
    <n v="0"/>
    <x v="162"/>
    <x v="8"/>
    <x v="5"/>
  </r>
  <r>
    <x v="231"/>
    <x v="68"/>
    <x v="52"/>
    <s v="ALCOHOL FREE"/>
    <n v="100"/>
    <n v="0"/>
    <x v="8"/>
    <n v="0"/>
    <x v="0"/>
    <x v="8"/>
    <x v="5"/>
  </r>
  <r>
    <x v="232"/>
    <x v="33"/>
    <x v="33"/>
    <s v="SENSITIVE"/>
    <n v="120"/>
    <n v="0"/>
    <x v="153"/>
    <n v="45.6905"/>
    <x v="0"/>
    <x v="154"/>
    <x v="130"/>
  </r>
  <r>
    <x v="233"/>
    <x v="69"/>
    <x v="60"/>
    <s v="ALCOHOL FREE"/>
    <n v="80"/>
    <n v="7.0000000000000001E-3"/>
    <x v="8"/>
    <n v="0"/>
    <x v="167"/>
    <x v="8"/>
    <x v="5"/>
  </r>
  <r>
    <x v="234"/>
    <x v="70"/>
    <x v="61"/>
    <s v="WITHOUT EXTRA PROTECTCARE INDICATION"/>
    <n v="72"/>
    <n v="17.9986"/>
    <x v="154"/>
    <n v="10.643000000000001"/>
    <x v="168"/>
    <x v="155"/>
    <x v="131"/>
  </r>
  <r>
    <x v="235"/>
    <x v="70"/>
    <x v="61"/>
    <s v="SENSITIVE"/>
    <n v="72"/>
    <n v="18.099399999999999"/>
    <x v="155"/>
    <n v="12.3432"/>
    <x v="169"/>
    <x v="156"/>
    <x v="132"/>
  </r>
  <r>
    <x v="236"/>
    <x v="70"/>
    <x v="61"/>
    <s v="ALCOHOL FREE"/>
    <n v="100"/>
    <n v="0"/>
    <x v="8"/>
    <n v="0.80289999999999995"/>
    <x v="0"/>
    <x v="8"/>
    <x v="133"/>
  </r>
  <r>
    <x v="237"/>
    <x v="70"/>
    <x v="61"/>
    <s v="PH BALANCED"/>
    <n v="120"/>
    <n v="39.0503"/>
    <x v="156"/>
    <n v="45.671900000000001"/>
    <x v="170"/>
    <x v="157"/>
    <x v="134"/>
  </r>
  <r>
    <x v="238"/>
    <x v="70"/>
    <x v="61"/>
    <s v="ALCOHOL FREE"/>
    <n v="40"/>
    <n v="1.6268"/>
    <x v="8"/>
    <n v="0"/>
    <x v="171"/>
    <x v="8"/>
    <x v="5"/>
  </r>
  <r>
    <x v="239"/>
    <x v="70"/>
    <x v="61"/>
    <s v="ALCOHOL FREE"/>
    <n v="80"/>
    <n v="5.8501000000000003"/>
    <x v="157"/>
    <n v="1.1102000000000001"/>
    <x v="172"/>
    <x v="158"/>
    <x v="135"/>
  </r>
  <r>
    <x v="240"/>
    <x v="70"/>
    <x v="61"/>
    <s v="ALCOHOL FREE"/>
    <n v="120"/>
    <n v="18.061"/>
    <x v="158"/>
    <n v="25.3782"/>
    <x v="173"/>
    <x v="159"/>
    <x v="136"/>
  </r>
  <r>
    <x v="241"/>
    <x v="70"/>
    <x v="61"/>
    <s v="PH BALANCED"/>
    <n v="100"/>
    <n v="9.9892000000000003"/>
    <x v="159"/>
    <n v="3.5836999999999999"/>
    <x v="174"/>
    <x v="160"/>
    <x v="137"/>
  </r>
  <r>
    <x v="242"/>
    <x v="70"/>
    <x v="61"/>
    <s v="PH BALANCED"/>
    <n v="120"/>
    <n v="60.256900000000002"/>
    <x v="160"/>
    <n v="46.391500000000001"/>
    <x v="175"/>
    <x v="161"/>
    <x v="138"/>
  </r>
  <r>
    <x v="243"/>
    <x v="70"/>
    <x v="61"/>
    <s v="WITHOUT EXTRA PROTECTCARE INDICATION"/>
    <n v="72"/>
    <n v="13.9643"/>
    <x v="161"/>
    <n v="7.4202000000000004"/>
    <x v="176"/>
    <x v="162"/>
    <x v="139"/>
  </r>
  <r>
    <x v="244"/>
    <x v="70"/>
    <x v="61"/>
    <s v="WITHOUT EXTRA PROTECTCARE INDICATION"/>
    <n v="96"/>
    <n v="0"/>
    <x v="162"/>
    <n v="0"/>
    <x v="0"/>
    <x v="163"/>
    <x v="5"/>
  </r>
  <r>
    <x v="245"/>
    <x v="70"/>
    <x v="61"/>
    <s v="PH BALANCED"/>
    <n v="120"/>
    <n v="20.0168"/>
    <x v="163"/>
    <n v="16.676400000000001"/>
    <x v="177"/>
    <x v="164"/>
    <x v="140"/>
  </r>
  <r>
    <x v="246"/>
    <x v="70"/>
    <x v="61"/>
    <s v="ALCOHOL FREE"/>
    <n v="100"/>
    <n v="2.3199999999999998E-2"/>
    <x v="164"/>
    <n v="2.0299"/>
    <x v="178"/>
    <x v="165"/>
    <x v="141"/>
  </r>
  <r>
    <x v="247"/>
    <x v="70"/>
    <x v="61"/>
    <s v="PH BALANCED"/>
    <n v="100"/>
    <n v="12.8912"/>
    <x v="165"/>
    <n v="2.4279000000000002"/>
    <x v="179"/>
    <x v="166"/>
    <x v="142"/>
  </r>
  <r>
    <x v="248"/>
    <x v="70"/>
    <x v="61"/>
    <s v="PH BALANCED"/>
    <n v="120"/>
    <n v="15.4658"/>
    <x v="166"/>
    <n v="20.8841"/>
    <x v="180"/>
    <x v="167"/>
    <x v="143"/>
  </r>
  <r>
    <x v="249"/>
    <x v="70"/>
    <x v="61"/>
    <s v="PH BALANCED"/>
    <n v="72"/>
    <n v="0"/>
    <x v="167"/>
    <n v="0.19719999999999999"/>
    <x v="0"/>
    <x v="168"/>
    <x v="144"/>
  </r>
  <r>
    <x v="250"/>
    <x v="70"/>
    <x v="61"/>
    <s v="PH BALANCED"/>
    <n v="72"/>
    <n v="11.936500000000001"/>
    <x v="168"/>
    <n v="2.8279999999999998"/>
    <x v="181"/>
    <x v="169"/>
    <x v="145"/>
  </r>
  <r>
    <x v="251"/>
    <x v="70"/>
    <x v="61"/>
    <s v="ALCOHOL FREE"/>
    <n v="40"/>
    <n v="2.5358999999999998"/>
    <x v="8"/>
    <n v="0"/>
    <x v="182"/>
    <x v="8"/>
    <x v="5"/>
  </r>
  <r>
    <x v="252"/>
    <x v="70"/>
    <x v="61"/>
    <s v="ALCOHOL FREE"/>
    <n v="72"/>
    <n v="16.799600000000002"/>
    <x v="169"/>
    <n v="3.1292"/>
    <x v="183"/>
    <x v="170"/>
    <x v="146"/>
  </r>
  <r>
    <x v="253"/>
    <x v="70"/>
    <x v="61"/>
    <s v="WITHOUT EXTRA PROTECTCARE INDICATION"/>
    <n v="100"/>
    <n v="0"/>
    <x v="170"/>
    <n v="1.5183"/>
    <x v="0"/>
    <x v="171"/>
    <x v="147"/>
  </r>
  <r>
    <x v="254"/>
    <x v="70"/>
    <x v="61"/>
    <s v="WITHOUT EXTRA PROTECTCARE INDICATION"/>
    <n v="120"/>
    <n v="17.192699999999999"/>
    <x v="171"/>
    <n v="10.0755"/>
    <x v="184"/>
    <x v="172"/>
    <x v="148"/>
  </r>
  <r>
    <x v="255"/>
    <x v="70"/>
    <x v="61"/>
    <s v="WITHOUT EXTRA PROTECTCARE INDICATION"/>
    <n v="80"/>
    <n v="3.5649999999999999"/>
    <x v="172"/>
    <n v="3.0468999999999999"/>
    <x v="185"/>
    <x v="173"/>
    <x v="149"/>
  </r>
  <r>
    <x v="256"/>
    <x v="70"/>
    <x v="61"/>
    <s v="PH BALANCED"/>
    <n v="20"/>
    <n v="12.4033"/>
    <x v="173"/>
    <n v="1.7199"/>
    <x v="186"/>
    <x v="174"/>
    <x v="150"/>
  </r>
  <r>
    <x v="257"/>
    <x v="70"/>
    <x v="61"/>
    <s v="PH BALANCED"/>
    <n v="72"/>
    <n v="15.0557"/>
    <x v="174"/>
    <n v="7.3936000000000002"/>
    <x v="187"/>
    <x v="175"/>
    <x v="151"/>
  </r>
  <r>
    <x v="258"/>
    <x v="70"/>
    <x v="61"/>
    <s v="PH BALANCED"/>
    <n v="72"/>
    <n v="2.5228000000000002"/>
    <x v="8"/>
    <n v="0"/>
    <x v="188"/>
    <x v="8"/>
    <x v="5"/>
  </r>
  <r>
    <x v="259"/>
    <x v="70"/>
    <x v="61"/>
    <s v="ALCOHOL FREE"/>
    <n v="80"/>
    <n v="4.5880999999999998"/>
    <x v="175"/>
    <n v="5.0259"/>
    <x v="189"/>
    <x v="176"/>
    <x v="152"/>
  </r>
  <r>
    <x v="260"/>
    <x v="70"/>
    <x v="61"/>
    <s v="ALCOHOL FREE"/>
    <n v="100"/>
    <n v="32.355400000000003"/>
    <x v="176"/>
    <n v="28.667999999999999"/>
    <x v="190"/>
    <x v="177"/>
    <x v="153"/>
  </r>
  <r>
    <x v="261"/>
    <x v="70"/>
    <x v="61"/>
    <s v="ALCOHOL FREE"/>
    <n v="120"/>
    <n v="12.4558"/>
    <x v="177"/>
    <n v="19.680399999999999"/>
    <x v="191"/>
    <x v="178"/>
    <x v="154"/>
  </r>
  <r>
    <x v="262"/>
    <x v="70"/>
    <x v="61"/>
    <s v="ALCOHOL FREE"/>
    <n v="120"/>
    <n v="29.7578"/>
    <x v="178"/>
    <n v="37.9373"/>
    <x v="192"/>
    <x v="179"/>
    <x v="155"/>
  </r>
  <r>
    <x v="263"/>
    <x v="70"/>
    <x v="61"/>
    <s v="WITHOUT EXTRA PROTECTCARE INDICATION"/>
    <n v="60"/>
    <n v="0"/>
    <x v="8"/>
    <n v="3.6318999999999999"/>
    <x v="0"/>
    <x v="8"/>
    <x v="156"/>
  </r>
  <r>
    <x v="264"/>
    <x v="71"/>
    <x v="62"/>
    <s v="ALCOHOL FREE"/>
    <n v="20"/>
    <n v="8.8999999999999999E-3"/>
    <x v="179"/>
    <n v="0"/>
    <x v="193"/>
    <x v="180"/>
    <x v="5"/>
  </r>
  <r>
    <x v="265"/>
    <x v="71"/>
    <x v="62"/>
    <s v="ALCOHOL FREE"/>
    <n v="20"/>
    <n v="3.6436000000000002"/>
    <x v="180"/>
    <n v="0.1404"/>
    <x v="194"/>
    <x v="181"/>
    <x v="157"/>
  </r>
  <r>
    <x v="266"/>
    <x v="71"/>
    <x v="62"/>
    <s v="ALCOHOL FREE"/>
    <n v="64"/>
    <n v="4.9200000000000001E-2"/>
    <x v="181"/>
    <n v="0"/>
    <x v="195"/>
    <x v="182"/>
    <x v="5"/>
  </r>
  <r>
    <x v="267"/>
    <x v="71"/>
    <x v="62"/>
    <s v="ALCOHOL FREE"/>
    <n v="64"/>
    <n v="4.9882"/>
    <x v="182"/>
    <n v="0"/>
    <x v="196"/>
    <x v="183"/>
    <x v="5"/>
  </r>
  <r>
    <x v="268"/>
    <x v="72"/>
    <x v="63"/>
    <s v="WITHOUT EXTRA PROTECTCARE INDICATION"/>
    <n v="64"/>
    <n v="11.11"/>
    <x v="183"/>
    <n v="2.2328999999999999"/>
    <x v="197"/>
    <x v="184"/>
    <x v="158"/>
  </r>
  <r>
    <x v="269"/>
    <x v="72"/>
    <x v="63"/>
    <s v="WITHOUT EXTRA PROTECTCARE INDICATION"/>
    <n v="64"/>
    <n v="79.953000000000003"/>
    <x v="184"/>
    <n v="40.362299999999998"/>
    <x v="198"/>
    <x v="185"/>
    <x v="159"/>
  </r>
  <r>
    <x v="270"/>
    <x v="72"/>
    <x v="63"/>
    <s v="WITHOUT EXTRA PROTECTCARE INDICATION"/>
    <n v="64"/>
    <n v="12.195"/>
    <x v="185"/>
    <n v="1.6516999999999999"/>
    <x v="199"/>
    <x v="186"/>
    <x v="160"/>
  </r>
  <r>
    <x v="271"/>
    <x v="72"/>
    <x v="63"/>
    <s v="WITHOUT EXTRA PROTECTCARE INDICATION"/>
    <n v="64"/>
    <n v="60.510800000000003"/>
    <x v="186"/>
    <n v="30.122800000000002"/>
    <x v="200"/>
    <x v="187"/>
    <x v="161"/>
  </r>
  <r>
    <x v="272"/>
    <x v="72"/>
    <x v="63"/>
    <s v="WITHOUT EXTRA PROTECTCARE INDICATION"/>
    <n v="64"/>
    <n v="47.8005"/>
    <x v="187"/>
    <n v="29.6906"/>
    <x v="201"/>
    <x v="188"/>
    <x v="162"/>
  </r>
  <r>
    <x v="273"/>
    <x v="72"/>
    <x v="63"/>
    <s v="PH BALANCED"/>
    <n v="64"/>
    <n v="0"/>
    <x v="188"/>
    <n v="4.3144"/>
    <x v="0"/>
    <x v="189"/>
    <x v="163"/>
  </r>
  <r>
    <x v="274"/>
    <x v="72"/>
    <x v="63"/>
    <s v="PH BALANCED"/>
    <n v="64"/>
    <n v="5.5922000000000001"/>
    <x v="189"/>
    <n v="2.5727000000000002"/>
    <x v="202"/>
    <x v="190"/>
    <x v="164"/>
  </r>
  <r>
    <x v="275"/>
    <x v="72"/>
    <x v="63"/>
    <s v="PH BALANCED"/>
    <n v="64"/>
    <n v="53.490699999999997"/>
    <x v="190"/>
    <n v="26.440899999999999"/>
    <x v="203"/>
    <x v="191"/>
    <x v="165"/>
  </r>
  <r>
    <x v="276"/>
    <x v="72"/>
    <x v="63"/>
    <s v="ALCOHOL FREE"/>
    <n v="90"/>
    <n v="49.5715"/>
    <x v="191"/>
    <n v="41.595799999999997"/>
    <x v="204"/>
    <x v="192"/>
    <x v="166"/>
  </r>
  <r>
    <x v="277"/>
    <x v="72"/>
    <x v="63"/>
    <s v="SENSITIVE"/>
    <n v="64"/>
    <n v="8.2710000000000008"/>
    <x v="192"/>
    <n v="1.1805000000000001"/>
    <x v="205"/>
    <x v="193"/>
    <x v="167"/>
  </r>
  <r>
    <x v="278"/>
    <x v="72"/>
    <x v="63"/>
    <s v="SENSITIVE"/>
    <n v="64"/>
    <n v="70.562299999999993"/>
    <x v="193"/>
    <n v="30.796600000000002"/>
    <x v="206"/>
    <x v="194"/>
    <x v="168"/>
  </r>
  <r>
    <x v="279"/>
    <x v="72"/>
    <x v="63"/>
    <s v="PH BALANCED"/>
    <n v="120"/>
    <n v="78.227999999999994"/>
    <x v="194"/>
    <n v="56.674100000000003"/>
    <x v="207"/>
    <x v="195"/>
    <x v="169"/>
  </r>
  <r>
    <x v="280"/>
    <x v="72"/>
    <x v="63"/>
    <s v="PH BALANCED"/>
    <n v="64"/>
    <n v="34.495899999999999"/>
    <x v="195"/>
    <n v="28.078199999999999"/>
    <x v="208"/>
    <x v="196"/>
    <x v="170"/>
  </r>
  <r>
    <x v="281"/>
    <x v="73"/>
    <x v="18"/>
    <s v="ALCOHOL FREE"/>
    <n v="72"/>
    <n v="27.677700000000002"/>
    <x v="196"/>
    <n v="9.0610999999999997"/>
    <x v="209"/>
    <x v="197"/>
    <x v="171"/>
  </r>
  <r>
    <x v="282"/>
    <x v="74"/>
    <x v="18"/>
    <s v="ALCOHOL FREE"/>
    <n v="72"/>
    <n v="0"/>
    <x v="8"/>
    <n v="0"/>
    <x v="0"/>
    <x v="8"/>
    <x v="5"/>
  </r>
  <r>
    <x v="283"/>
    <x v="75"/>
    <x v="64"/>
    <s v="PH BALANCED"/>
    <n v="90"/>
    <n v="0"/>
    <x v="197"/>
    <n v="0.1893"/>
    <x v="0"/>
    <x v="198"/>
    <x v="172"/>
  </r>
  <r>
    <x v="284"/>
    <x v="75"/>
    <x v="64"/>
    <s v="PH BALANCED"/>
    <n v="120"/>
    <n v="0"/>
    <x v="8"/>
    <n v="5.7117000000000004"/>
    <x v="0"/>
    <x v="8"/>
    <x v="173"/>
  </r>
  <r>
    <x v="285"/>
    <x v="76"/>
    <x v="65"/>
    <s v="HYPOALLERGENIC"/>
    <n v="72"/>
    <n v="0"/>
    <x v="198"/>
    <n v="8.77E-2"/>
    <x v="0"/>
    <x v="199"/>
    <x v="174"/>
  </r>
  <r>
    <x v="286"/>
    <x v="77"/>
    <x v="66"/>
    <s v="PH BALANCED"/>
    <n v="72"/>
    <n v="0"/>
    <x v="199"/>
    <n v="14.4321"/>
    <x v="0"/>
    <x v="200"/>
    <x v="175"/>
  </r>
  <r>
    <x v="287"/>
    <x v="78"/>
    <x v="67"/>
    <s v="PH BALANCED"/>
    <n v="72"/>
    <n v="16.393699999999999"/>
    <x v="200"/>
    <n v="5.5843999999999996"/>
    <x v="210"/>
    <x v="201"/>
    <x v="176"/>
  </r>
  <r>
    <x v="288"/>
    <x v="78"/>
    <x v="67"/>
    <s v="PH BALANCED"/>
    <n v="72"/>
    <n v="2.1175000000000002"/>
    <x v="201"/>
    <n v="0"/>
    <x v="211"/>
    <x v="202"/>
    <x v="5"/>
  </r>
  <r>
    <x v="289"/>
    <x v="79"/>
    <x v="68"/>
    <s v="PH BALANCED"/>
    <n v="72"/>
    <n v="0"/>
    <x v="8"/>
    <n v="0"/>
    <x v="0"/>
    <x v="8"/>
    <x v="5"/>
  </r>
  <r>
    <x v="290"/>
    <x v="80"/>
    <x v="31"/>
    <s v="ALCOHOL FREE"/>
    <n v="60"/>
    <n v="14.513400000000001"/>
    <x v="202"/>
    <n v="8.6715"/>
    <x v="212"/>
    <x v="203"/>
    <x v="177"/>
  </r>
  <r>
    <x v="291"/>
    <x v="80"/>
    <x v="31"/>
    <s v="ALCOHOL FREE"/>
    <n v="60"/>
    <n v="17.654699999999998"/>
    <x v="203"/>
    <n v="4.6113"/>
    <x v="213"/>
    <x v="204"/>
    <x v="178"/>
  </r>
  <r>
    <x v="292"/>
    <x v="80"/>
    <x v="31"/>
    <s v="ALCOHOL FREE"/>
    <n v="24"/>
    <n v="6.7664999999999997"/>
    <x v="204"/>
    <n v="0"/>
    <x v="214"/>
    <x v="205"/>
    <x v="5"/>
  </r>
  <r>
    <x v="293"/>
    <x v="81"/>
    <x v="69"/>
    <s v="WITHOUT EXTRA PROTECTCARE INDICATION"/>
    <n v="64"/>
    <n v="192.72300000000001"/>
    <x v="205"/>
    <n v="97.209599999999995"/>
    <x v="215"/>
    <x v="206"/>
    <x v="179"/>
  </r>
  <r>
    <x v="294"/>
    <x v="82"/>
    <x v="70"/>
    <s v="SENSITIVE"/>
    <n v="72"/>
    <n v="7.4866999999999999"/>
    <x v="206"/>
    <n v="0"/>
    <x v="216"/>
    <x v="207"/>
    <x v="5"/>
  </r>
  <r>
    <x v="295"/>
    <x v="83"/>
    <x v="1"/>
    <s v="PH BALANCED"/>
    <n v="15"/>
    <n v="9.5548999999999999"/>
    <x v="207"/>
    <n v="14.8012"/>
    <x v="217"/>
    <x v="208"/>
    <x v="180"/>
  </r>
  <r>
    <x v="296"/>
    <x v="84"/>
    <x v="71"/>
    <s v="WITHOUT EXTRA PROTECTCARE INDICATION"/>
    <n v="64"/>
    <n v="13.539"/>
    <x v="208"/>
    <n v="5.9192"/>
    <x v="218"/>
    <x v="209"/>
    <x v="181"/>
  </r>
  <r>
    <x v="297"/>
    <x v="84"/>
    <x v="71"/>
    <s v="WITHOUT EXTRA PROTECTCARE INDICATION"/>
    <n v="64"/>
    <n v="9.7232000000000003"/>
    <x v="209"/>
    <n v="5.9874999999999998"/>
    <x v="219"/>
    <x v="210"/>
    <x v="182"/>
  </r>
  <r>
    <x v="298"/>
    <x v="84"/>
    <x v="71"/>
    <s v="PH BALANCED"/>
    <n v="72"/>
    <n v="0.4834"/>
    <x v="8"/>
    <n v="0"/>
    <x v="220"/>
    <x v="8"/>
    <x v="5"/>
  </r>
  <r>
    <x v="299"/>
    <x v="85"/>
    <x v="0"/>
    <s v="PH BALANCED"/>
    <n v="72"/>
    <n v="0.1076"/>
    <x v="210"/>
    <n v="7.1900000000000006E-2"/>
    <x v="221"/>
    <x v="211"/>
    <x v="183"/>
  </r>
  <r>
    <x v="300"/>
    <x v="86"/>
    <x v="72"/>
    <s v="PH BALANCED"/>
    <n v="50"/>
    <n v="0.37059999999999998"/>
    <x v="211"/>
    <n v="0"/>
    <x v="222"/>
    <x v="212"/>
    <x v="5"/>
  </r>
  <r>
    <x v="301"/>
    <x v="86"/>
    <x v="72"/>
    <s v="PH BALANCED"/>
    <n v="60"/>
    <n v="29.4162"/>
    <x v="212"/>
    <n v="52.6723"/>
    <x v="223"/>
    <x v="213"/>
    <x v="184"/>
  </r>
  <r>
    <x v="302"/>
    <x v="86"/>
    <x v="72"/>
    <s v="PH BALANCED"/>
    <n v="60"/>
    <n v="2.2702"/>
    <x v="213"/>
    <n v="4.3963000000000001"/>
    <x v="224"/>
    <x v="214"/>
    <x v="185"/>
  </r>
  <r>
    <x v="303"/>
    <x v="86"/>
    <x v="72"/>
    <s v="PH BALANCED"/>
    <n v="60"/>
    <n v="296.26589999999999"/>
    <x v="214"/>
    <n v="128.1713"/>
    <x v="225"/>
    <x v="215"/>
    <x v="186"/>
  </r>
  <r>
    <x v="304"/>
    <x v="86"/>
    <x v="72"/>
    <s v="PH BALANCED"/>
    <n v="60"/>
    <n v="2.9716999999999998"/>
    <x v="215"/>
    <n v="0.26490000000000002"/>
    <x v="226"/>
    <x v="216"/>
    <x v="187"/>
  </r>
  <r>
    <x v="305"/>
    <x v="86"/>
    <x v="72"/>
    <s v="PH BALANCED"/>
    <n v="63"/>
    <n v="0.21840000000000001"/>
    <x v="8"/>
    <n v="0"/>
    <x v="227"/>
    <x v="8"/>
    <x v="5"/>
  </r>
  <r>
    <x v="306"/>
    <x v="86"/>
    <x v="72"/>
    <s v="WITHOUT EXTRA PROTECTCARE INDICATION"/>
    <n v="63"/>
    <n v="0.50360000000000005"/>
    <x v="8"/>
    <n v="0"/>
    <x v="228"/>
    <x v="8"/>
    <x v="5"/>
  </r>
  <r>
    <x v="307"/>
    <x v="86"/>
    <x v="72"/>
    <s v="SENSITIVE"/>
    <n v="40"/>
    <n v="0"/>
    <x v="8"/>
    <n v="0"/>
    <x v="0"/>
    <x v="8"/>
    <x v="5"/>
  </r>
  <r>
    <x v="308"/>
    <x v="87"/>
    <x v="73"/>
    <s v="PH BALANCED"/>
    <n v="120"/>
    <n v="12.6196"/>
    <x v="216"/>
    <n v="0"/>
    <x v="229"/>
    <x v="217"/>
    <x v="5"/>
  </r>
  <r>
    <x v="309"/>
    <x v="88"/>
    <x v="74"/>
    <s v="HYPOALLERGENIC"/>
    <n v="25"/>
    <n v="8.2699999999999996E-2"/>
    <x v="217"/>
    <n v="5.4999999999999997E-3"/>
    <x v="230"/>
    <x v="83"/>
    <x v="188"/>
  </r>
  <r>
    <x v="310"/>
    <x v="88"/>
    <x v="74"/>
    <s v="HYPOALLERGENIC"/>
    <n v="25"/>
    <n v="2.0510000000000002"/>
    <x v="218"/>
    <n v="0.76219999999999999"/>
    <x v="231"/>
    <x v="218"/>
    <x v="189"/>
  </r>
  <r>
    <x v="311"/>
    <x v="88"/>
    <x v="74"/>
    <s v="WITHOUT EXTRA PROTECTCARE INDICATION"/>
    <n v="60"/>
    <n v="0"/>
    <x v="8"/>
    <n v="0.18790000000000001"/>
    <x v="0"/>
    <x v="8"/>
    <x v="190"/>
  </r>
  <r>
    <x v="312"/>
    <x v="88"/>
    <x v="74"/>
    <s v="WITHOUT EXTRA PROTECTCARE INDICATION"/>
    <n v="70"/>
    <n v="1.4366000000000001"/>
    <x v="219"/>
    <n v="1.1071"/>
    <x v="232"/>
    <x v="219"/>
    <x v="191"/>
  </r>
  <r>
    <x v="313"/>
    <x v="88"/>
    <x v="74"/>
    <s v="HYPOALLERGENIC"/>
    <n v="70"/>
    <n v="6.5038999999999998"/>
    <x v="220"/>
    <n v="1.2238"/>
    <x v="233"/>
    <x v="220"/>
    <x v="192"/>
  </r>
  <r>
    <x v="314"/>
    <x v="88"/>
    <x v="74"/>
    <s v="ALCOHOL FREE"/>
    <n v="70"/>
    <n v="0"/>
    <x v="221"/>
    <n v="0"/>
    <x v="0"/>
    <x v="221"/>
    <x v="5"/>
  </r>
  <r>
    <x v="315"/>
    <x v="88"/>
    <x v="74"/>
    <s v="HYPOALLERGENIC"/>
    <n v="50"/>
    <n v="10.297499999999999"/>
    <x v="222"/>
    <n v="4.976"/>
    <x v="234"/>
    <x v="222"/>
    <x v="193"/>
  </r>
  <r>
    <x v="316"/>
    <x v="88"/>
    <x v="74"/>
    <s v="HYPOALLERGENIC"/>
    <n v="50"/>
    <n v="0.2089"/>
    <x v="8"/>
    <n v="0"/>
    <x v="235"/>
    <x v="8"/>
    <x v="5"/>
  </r>
  <r>
    <x v="317"/>
    <x v="89"/>
    <x v="1"/>
    <s v="PH BALANCED"/>
    <n v="120"/>
    <n v="21.0763"/>
    <x v="223"/>
    <n v="0.35720000000000002"/>
    <x v="236"/>
    <x v="223"/>
    <x v="194"/>
  </r>
  <r>
    <x v="318"/>
    <x v="89"/>
    <x v="1"/>
    <s v="ALCOHOL FREE"/>
    <n v="120"/>
    <n v="59.8855"/>
    <x v="224"/>
    <n v="4.4382000000000001"/>
    <x v="237"/>
    <x v="224"/>
    <x v="195"/>
  </r>
  <r>
    <x v="319"/>
    <x v="90"/>
    <x v="40"/>
    <s v="WITHOUT EXTRA PROTECTCARE INDICATION"/>
    <n v="80"/>
    <n v="1.0731999999999999"/>
    <x v="8"/>
    <n v="0"/>
    <x v="238"/>
    <x v="8"/>
    <x v="5"/>
  </r>
  <r>
    <x v="320"/>
    <x v="91"/>
    <x v="75"/>
    <s v="PH BALANCED"/>
    <n v="100"/>
    <n v="14.2293"/>
    <x v="225"/>
    <n v="7.9466000000000001"/>
    <x v="239"/>
    <x v="225"/>
    <x v="196"/>
  </r>
  <r>
    <x v="321"/>
    <x v="92"/>
    <x v="76"/>
    <s v="WITHOUT EXTRA PROTECTCARE INDICATION"/>
    <n v="20"/>
    <n v="0"/>
    <x v="8"/>
    <n v="0"/>
    <x v="0"/>
    <x v="8"/>
    <x v="5"/>
  </r>
  <r>
    <x v="322"/>
    <x v="92"/>
    <x v="76"/>
    <s v="WITHOUT EXTRA PROTECTCARE INDICATION"/>
    <n v="72"/>
    <n v="0"/>
    <x v="8"/>
    <n v="0"/>
    <x v="0"/>
    <x v="8"/>
    <x v="5"/>
  </r>
  <r>
    <x v="323"/>
    <x v="93"/>
    <x v="77"/>
    <s v="SENSITIVE"/>
    <n v="56"/>
    <n v="0.1139"/>
    <x v="226"/>
    <n v="0"/>
    <x v="240"/>
    <x v="226"/>
    <x v="5"/>
  </r>
  <r>
    <x v="324"/>
    <x v="93"/>
    <x v="77"/>
    <s v="SENSITIVE"/>
    <n v="56"/>
    <n v="0.19919999999999999"/>
    <x v="8"/>
    <n v="0"/>
    <x v="241"/>
    <x v="8"/>
    <x v="5"/>
  </r>
  <r>
    <x v="325"/>
    <x v="94"/>
    <x v="18"/>
    <s v="ALCOHOL FREE"/>
    <n v="72"/>
    <n v="0"/>
    <x v="8"/>
    <n v="0.36020000000000002"/>
    <x v="0"/>
    <x v="8"/>
    <x v="197"/>
  </r>
  <r>
    <x v="326"/>
    <x v="94"/>
    <x v="18"/>
    <s v="WITHOUT EXTRA PROTECTCARE INDICATION"/>
    <n v="72"/>
    <n v="50.296300000000002"/>
    <x v="227"/>
    <n v="15.9543"/>
    <x v="242"/>
    <x v="227"/>
    <x v="198"/>
  </r>
  <r>
    <x v="327"/>
    <x v="94"/>
    <x v="18"/>
    <s v="ALCOHOL FREE"/>
    <n v="120"/>
    <n v="41.221899999999998"/>
    <x v="228"/>
    <n v="20.616900000000001"/>
    <x v="243"/>
    <x v="228"/>
    <x v="199"/>
  </r>
  <r>
    <x v="328"/>
    <x v="94"/>
    <x v="18"/>
    <s v="ALCOHOL FREE"/>
    <n v="120"/>
    <n v="41.486600000000003"/>
    <x v="229"/>
    <n v="40.033299999999997"/>
    <x v="244"/>
    <x v="229"/>
    <x v="200"/>
  </r>
  <r>
    <x v="329"/>
    <x v="94"/>
    <x v="18"/>
    <s v="WITHOUT EXTRA PROTECTCARE INDICATION"/>
    <n v="72"/>
    <n v="5.0095999999999998"/>
    <x v="230"/>
    <n v="4.4993999999999996"/>
    <x v="245"/>
    <x v="230"/>
    <x v="201"/>
  </r>
  <r>
    <x v="330"/>
    <x v="95"/>
    <x v="1"/>
    <s v="PH BALANCED"/>
    <n v="120"/>
    <n v="37.596899999999998"/>
    <x v="231"/>
    <n v="1.2394000000000001"/>
    <x v="246"/>
    <x v="231"/>
    <x v="202"/>
  </r>
  <r>
    <x v="331"/>
    <x v="96"/>
    <x v="52"/>
    <s v="PH BALANCED"/>
    <n v="72"/>
    <n v="0"/>
    <x v="8"/>
    <n v="0"/>
    <x v="0"/>
    <x v="8"/>
    <x v="5"/>
  </r>
  <r>
    <x v="332"/>
    <x v="97"/>
    <x v="52"/>
    <s v="ALCOHOL FREE"/>
    <n v="120"/>
    <n v="5.7763"/>
    <x v="232"/>
    <n v="0.95250000000000001"/>
    <x v="247"/>
    <x v="232"/>
    <x v="203"/>
  </r>
  <r>
    <x v="333"/>
    <x v="98"/>
    <x v="78"/>
    <s v="WITHOUT EXTRA PROTECTCARE INDICATION"/>
    <n v="63"/>
    <n v="41.314100000000003"/>
    <x v="233"/>
    <n v="18.6829"/>
    <x v="248"/>
    <x v="233"/>
    <x v="204"/>
  </r>
  <r>
    <x v="334"/>
    <x v="98"/>
    <x v="78"/>
    <s v="ALCOHOL FREE"/>
    <n v="63"/>
    <n v="10.5054"/>
    <x v="234"/>
    <n v="0"/>
    <x v="249"/>
    <x v="234"/>
    <x v="5"/>
  </r>
  <r>
    <x v="335"/>
    <x v="98"/>
    <x v="78"/>
    <s v="WITHOUT EXTRA PROTECTCARE INDICATION"/>
    <n v="20"/>
    <n v="15.0191"/>
    <x v="235"/>
    <n v="13.700200000000001"/>
    <x v="250"/>
    <x v="235"/>
    <x v="205"/>
  </r>
  <r>
    <x v="336"/>
    <x v="98"/>
    <x v="78"/>
    <s v="WITHOUT EXTRA PROTECTCARE INDICATION"/>
    <n v="63"/>
    <n v="26.694099999999999"/>
    <x v="236"/>
    <n v="8.3484999999999996"/>
    <x v="251"/>
    <x v="236"/>
    <x v="206"/>
  </r>
  <r>
    <x v="337"/>
    <x v="98"/>
    <x v="78"/>
    <s v="WITHOUT EXTRA PROTECTCARE INDICATION"/>
    <n v="60"/>
    <n v="19.776399999999999"/>
    <x v="237"/>
    <n v="7.5656999999999996"/>
    <x v="252"/>
    <x v="237"/>
    <x v="207"/>
  </r>
  <r>
    <x v="338"/>
    <x v="99"/>
    <x v="79"/>
    <s v="WITHOUT EXTRA PROTECTCARE INDICATION"/>
    <n v="60"/>
    <n v="1.03E-2"/>
    <x v="8"/>
    <n v="0"/>
    <x v="253"/>
    <x v="8"/>
    <x v="5"/>
  </r>
  <r>
    <x v="339"/>
    <x v="100"/>
    <x v="80"/>
    <s v="ALCOHOL FREE"/>
    <n v="120"/>
    <n v="8.9794"/>
    <x v="8"/>
    <n v="0"/>
    <x v="254"/>
    <x v="8"/>
    <x v="5"/>
  </r>
  <r>
    <x v="340"/>
    <x v="100"/>
    <x v="80"/>
    <s v="ALCOHOL FREE"/>
    <n v="80"/>
    <n v="0"/>
    <x v="8"/>
    <n v="0"/>
    <x v="0"/>
    <x v="8"/>
    <x v="5"/>
  </r>
  <r>
    <x v="341"/>
    <x v="101"/>
    <x v="81"/>
    <s v="WITHOUT EXTRA PROTECTCARE INDICATION"/>
    <n v="72"/>
    <n v="0.18679999999999999"/>
    <x v="8"/>
    <n v="0"/>
    <x v="255"/>
    <x v="8"/>
    <x v="5"/>
  </r>
  <r>
    <x v="342"/>
    <x v="101"/>
    <x v="81"/>
    <s v="ALCOHOL FREE"/>
    <n v="48"/>
    <n v="0"/>
    <x v="8"/>
    <n v="20.740400000000001"/>
    <x v="0"/>
    <x v="8"/>
    <x v="208"/>
  </r>
  <r>
    <x v="343"/>
    <x v="101"/>
    <x v="81"/>
    <s v="ALCOHOL FREE"/>
    <n v="48"/>
    <n v="0"/>
    <x v="8"/>
    <n v="1.2435"/>
    <x v="0"/>
    <x v="8"/>
    <x v="209"/>
  </r>
  <r>
    <x v="344"/>
    <x v="101"/>
    <x v="81"/>
    <s v="ALCOHOL FREE"/>
    <n v="12"/>
    <n v="6.59E-2"/>
    <x v="238"/>
    <n v="0"/>
    <x v="256"/>
    <x v="238"/>
    <x v="5"/>
  </r>
  <r>
    <x v="345"/>
    <x v="101"/>
    <x v="81"/>
    <s v="ALCOHOL FREE"/>
    <n v="12"/>
    <n v="5.1000000000000004E-3"/>
    <x v="239"/>
    <n v="0"/>
    <x v="257"/>
    <x v="239"/>
    <x v="5"/>
  </r>
  <r>
    <x v="346"/>
    <x v="101"/>
    <x v="81"/>
    <s v="ALCOHOL FREE"/>
    <n v="12"/>
    <n v="0.1182"/>
    <x v="240"/>
    <n v="0"/>
    <x v="258"/>
    <x v="240"/>
    <x v="5"/>
  </r>
  <r>
    <x v="347"/>
    <x v="101"/>
    <x v="81"/>
    <s v="ALCOHOL FREE"/>
    <n v="48"/>
    <n v="4.0780000000000003"/>
    <x v="241"/>
    <n v="26.273900000000001"/>
    <x v="259"/>
    <x v="241"/>
    <x v="210"/>
  </r>
  <r>
    <x v="348"/>
    <x v="101"/>
    <x v="81"/>
    <s v="ALCOHOL FREE"/>
    <n v="48"/>
    <n v="264.06810000000002"/>
    <x v="242"/>
    <n v="205.9486"/>
    <x v="260"/>
    <x v="242"/>
    <x v="211"/>
  </r>
  <r>
    <x v="349"/>
    <x v="101"/>
    <x v="81"/>
    <s v="ALCOHOL FREE"/>
    <n v="24"/>
    <n v="9.06E-2"/>
    <x v="8"/>
    <n v="0"/>
    <x v="261"/>
    <x v="8"/>
    <x v="5"/>
  </r>
  <r>
    <x v="350"/>
    <x v="101"/>
    <x v="81"/>
    <s v="ALCOHOL FREE"/>
    <n v="64"/>
    <n v="15.5359"/>
    <x v="243"/>
    <n v="0"/>
    <x v="262"/>
    <x v="243"/>
    <x v="5"/>
  </r>
  <r>
    <x v="351"/>
    <x v="101"/>
    <x v="81"/>
    <s v="ALCOHOL FREE"/>
    <n v="52"/>
    <n v="8.5046999999999997"/>
    <x v="244"/>
    <n v="4.3821000000000003"/>
    <x v="263"/>
    <x v="244"/>
    <x v="212"/>
  </r>
  <r>
    <x v="352"/>
    <x v="101"/>
    <x v="81"/>
    <s v="ALCOHOL FREE"/>
    <n v="52"/>
    <n v="171.4581"/>
    <x v="245"/>
    <n v="94.527100000000004"/>
    <x v="264"/>
    <x v="245"/>
    <x v="213"/>
  </r>
  <r>
    <x v="353"/>
    <x v="101"/>
    <x v="81"/>
    <s v="WITHOUT EXTRA PROTECTCARE INDICATION"/>
    <n v="64"/>
    <n v="0.33579999999999999"/>
    <x v="8"/>
    <n v="0"/>
    <x v="265"/>
    <x v="8"/>
    <x v="5"/>
  </r>
  <r>
    <x v="354"/>
    <x v="101"/>
    <x v="81"/>
    <s v="ALCOHOL FREE"/>
    <n v="52"/>
    <n v="195.73400000000001"/>
    <x v="246"/>
    <n v="163.20820000000001"/>
    <x v="266"/>
    <x v="246"/>
    <x v="214"/>
  </r>
  <r>
    <x v="355"/>
    <x v="101"/>
    <x v="81"/>
    <s v="ALCOHOL FREE"/>
    <n v="52"/>
    <n v="0.2492"/>
    <x v="247"/>
    <n v="0"/>
    <x v="267"/>
    <x v="247"/>
    <x v="5"/>
  </r>
  <r>
    <x v="356"/>
    <x v="101"/>
    <x v="81"/>
    <s v="ALCOHOL FREE"/>
    <n v="52"/>
    <n v="0.97950000000000004"/>
    <x v="8"/>
    <n v="0"/>
    <x v="268"/>
    <x v="8"/>
    <x v="5"/>
  </r>
  <r>
    <x v="357"/>
    <x v="101"/>
    <x v="81"/>
    <s v="ALCOHOL FREE"/>
    <n v="52"/>
    <n v="1.0518000000000001"/>
    <x v="8"/>
    <n v="0"/>
    <x v="269"/>
    <x v="8"/>
    <x v="5"/>
  </r>
  <r>
    <x v="358"/>
    <x v="101"/>
    <x v="81"/>
    <s v="ALCOHOL FREE"/>
    <n v="52"/>
    <n v="1.23"/>
    <x v="248"/>
    <n v="0"/>
    <x v="270"/>
    <x v="248"/>
    <x v="5"/>
  </r>
  <r>
    <x v="359"/>
    <x v="101"/>
    <x v="81"/>
    <s v="ALCOHOL FREE"/>
    <n v="52"/>
    <n v="0.64070000000000005"/>
    <x v="8"/>
    <n v="0"/>
    <x v="271"/>
    <x v="8"/>
    <x v="5"/>
  </r>
  <r>
    <x v="360"/>
    <x v="101"/>
    <x v="81"/>
    <s v="ALCOHOL FREE"/>
    <n v="52"/>
    <n v="0.8125"/>
    <x v="249"/>
    <n v="0"/>
    <x v="272"/>
    <x v="249"/>
    <x v="5"/>
  </r>
  <r>
    <x v="361"/>
    <x v="101"/>
    <x v="81"/>
    <s v="ALCOHOL FREE"/>
    <n v="52"/>
    <n v="0.40889999999999999"/>
    <x v="250"/>
    <n v="0"/>
    <x v="273"/>
    <x v="250"/>
    <x v="5"/>
  </r>
  <r>
    <x v="362"/>
    <x v="101"/>
    <x v="81"/>
    <s v="ALCOHOL FREE"/>
    <n v="52"/>
    <n v="1.716"/>
    <x v="8"/>
    <n v="0"/>
    <x v="274"/>
    <x v="8"/>
    <x v="5"/>
  </r>
  <r>
    <x v="363"/>
    <x v="101"/>
    <x v="81"/>
    <s v="ALCOHOL FREE"/>
    <n v="52"/>
    <n v="0.17050000000000001"/>
    <x v="251"/>
    <n v="0"/>
    <x v="275"/>
    <x v="251"/>
    <x v="5"/>
  </r>
  <r>
    <x v="364"/>
    <x v="101"/>
    <x v="81"/>
    <s v="ALCOHOL FREE"/>
    <n v="52"/>
    <n v="1.5501"/>
    <x v="252"/>
    <n v="0.12859999999999999"/>
    <x v="276"/>
    <x v="252"/>
    <x v="215"/>
  </r>
  <r>
    <x v="365"/>
    <x v="101"/>
    <x v="81"/>
    <s v="ALCOHOL FREE"/>
    <n v="52"/>
    <n v="0.83640000000000003"/>
    <x v="253"/>
    <n v="0"/>
    <x v="277"/>
    <x v="253"/>
    <x v="5"/>
  </r>
  <r>
    <x v="366"/>
    <x v="101"/>
    <x v="81"/>
    <s v="ALCOHOL FREE"/>
    <n v="52"/>
    <n v="0.72089999999999999"/>
    <x v="8"/>
    <n v="0"/>
    <x v="278"/>
    <x v="8"/>
    <x v="5"/>
  </r>
  <r>
    <x v="367"/>
    <x v="101"/>
    <x v="81"/>
    <s v="ALCOHOL FREE"/>
    <n v="52"/>
    <n v="0.48470000000000002"/>
    <x v="8"/>
    <n v="0"/>
    <x v="279"/>
    <x v="8"/>
    <x v="5"/>
  </r>
  <r>
    <x v="368"/>
    <x v="101"/>
    <x v="81"/>
    <s v="ALCOHOL FREE"/>
    <n v="52"/>
    <n v="1.3634999999999999"/>
    <x v="254"/>
    <n v="0"/>
    <x v="280"/>
    <x v="254"/>
    <x v="5"/>
  </r>
  <r>
    <x v="369"/>
    <x v="101"/>
    <x v="81"/>
    <s v="ALCOHOL FREE"/>
    <n v="52"/>
    <n v="0.2001"/>
    <x v="8"/>
    <n v="0"/>
    <x v="281"/>
    <x v="8"/>
    <x v="5"/>
  </r>
  <r>
    <x v="370"/>
    <x v="101"/>
    <x v="81"/>
    <s v="ALCOHOL FREE"/>
    <n v="52"/>
    <n v="0.30409999999999998"/>
    <x v="8"/>
    <n v="0"/>
    <x v="282"/>
    <x v="8"/>
    <x v="5"/>
  </r>
  <r>
    <x v="371"/>
    <x v="101"/>
    <x v="81"/>
    <s v="ALCOHOL FREE"/>
    <n v="52"/>
    <n v="1.4756"/>
    <x v="255"/>
    <n v="0.13869999999999999"/>
    <x v="283"/>
    <x v="255"/>
    <x v="215"/>
  </r>
  <r>
    <x v="372"/>
    <x v="101"/>
    <x v="81"/>
    <s v="ALCOHOL FREE"/>
    <n v="52"/>
    <n v="0.92279999999999995"/>
    <x v="8"/>
    <n v="0"/>
    <x v="284"/>
    <x v="8"/>
    <x v="5"/>
  </r>
  <r>
    <x v="373"/>
    <x v="101"/>
    <x v="81"/>
    <s v="WITHOUT EXTRA PROTECTCARE INDICATION"/>
    <n v="64"/>
    <n v="27.901900000000001"/>
    <x v="256"/>
    <n v="0.88470000000000004"/>
    <x v="285"/>
    <x v="256"/>
    <x v="216"/>
  </r>
  <r>
    <x v="374"/>
    <x v="101"/>
    <x v="81"/>
    <s v="WITHOUT EXTRA PROTECTCARE INDICATION"/>
    <n v="64"/>
    <n v="2.58E-2"/>
    <x v="257"/>
    <n v="0"/>
    <x v="286"/>
    <x v="257"/>
    <x v="5"/>
  </r>
  <r>
    <x v="375"/>
    <x v="101"/>
    <x v="81"/>
    <s v="WITHOUT EXTRA PROTECTCARE INDICATION"/>
    <n v="64"/>
    <n v="0"/>
    <x v="8"/>
    <n v="0"/>
    <x v="0"/>
    <x v="8"/>
    <x v="5"/>
  </r>
  <r>
    <x v="376"/>
    <x v="101"/>
    <x v="81"/>
    <s v="WITHOUT EXTRA PROTECTCARE INDICATION"/>
    <n v="64"/>
    <n v="0.55289999999999995"/>
    <x v="258"/>
    <n v="8.14E-2"/>
    <x v="287"/>
    <x v="258"/>
    <x v="217"/>
  </r>
  <r>
    <x v="377"/>
    <x v="101"/>
    <x v="81"/>
    <s v="ALCOHOL FREE"/>
    <n v="52"/>
    <n v="105.723"/>
    <x v="259"/>
    <n v="190.30779999999999"/>
    <x v="288"/>
    <x v="259"/>
    <x v="218"/>
  </r>
  <r>
    <x v="378"/>
    <x v="101"/>
    <x v="81"/>
    <s v="WITHOUT EXTRA PROTECTCARE INDICATION"/>
    <n v="64"/>
    <n v="3.53"/>
    <x v="260"/>
    <n v="0"/>
    <x v="289"/>
    <x v="260"/>
    <x v="5"/>
  </r>
  <r>
    <x v="379"/>
    <x v="101"/>
    <x v="81"/>
    <s v="ALCOHOL FREE"/>
    <n v="52"/>
    <n v="0.97140000000000004"/>
    <x v="261"/>
    <n v="0"/>
    <x v="290"/>
    <x v="261"/>
    <x v="5"/>
  </r>
  <r>
    <x v="380"/>
    <x v="101"/>
    <x v="81"/>
    <s v="ALCOHOL FREE"/>
    <n v="52"/>
    <n v="0.23680000000000001"/>
    <x v="8"/>
    <n v="0"/>
    <x v="291"/>
    <x v="8"/>
    <x v="5"/>
  </r>
  <r>
    <x v="381"/>
    <x v="101"/>
    <x v="81"/>
    <s v="ALCOHOL FREE"/>
    <n v="80"/>
    <n v="299.24509999999998"/>
    <x v="262"/>
    <n v="70.132900000000006"/>
    <x v="292"/>
    <x v="262"/>
    <x v="219"/>
  </r>
  <r>
    <x v="382"/>
    <x v="101"/>
    <x v="81"/>
    <s v="ALCOHOL FREE"/>
    <n v="64"/>
    <n v="0.42930000000000001"/>
    <x v="263"/>
    <n v="0"/>
    <x v="293"/>
    <x v="263"/>
    <x v="5"/>
  </r>
  <r>
    <x v="383"/>
    <x v="101"/>
    <x v="81"/>
    <s v="WITHOUT EXTRA PROTECTCARE INDICATION"/>
    <n v="64"/>
    <n v="0.48170000000000002"/>
    <x v="8"/>
    <n v="0"/>
    <x v="294"/>
    <x v="8"/>
    <x v="5"/>
  </r>
  <r>
    <x v="384"/>
    <x v="101"/>
    <x v="81"/>
    <s v="WITHOUT EXTRA PROTECTCARE INDICATION"/>
    <n v="64"/>
    <n v="0"/>
    <x v="8"/>
    <n v="8.9800000000000005E-2"/>
    <x v="0"/>
    <x v="8"/>
    <x v="220"/>
  </r>
  <r>
    <x v="385"/>
    <x v="101"/>
    <x v="81"/>
    <s v="WITHOUT EXTRA PROTECTCARE INDICATION"/>
    <n v="64"/>
    <n v="0"/>
    <x v="8"/>
    <n v="0"/>
    <x v="0"/>
    <x v="8"/>
    <x v="5"/>
  </r>
  <r>
    <x v="386"/>
    <x v="101"/>
    <x v="81"/>
    <s v="WITHOUT EXTRA PROTECTCARE INDICATION"/>
    <n v="64"/>
    <n v="0"/>
    <x v="8"/>
    <n v="0.16889999999999999"/>
    <x v="0"/>
    <x v="8"/>
    <x v="221"/>
  </r>
  <r>
    <x v="387"/>
    <x v="101"/>
    <x v="81"/>
    <s v="ALCOHOL FREE"/>
    <n v="42"/>
    <n v="0"/>
    <x v="8"/>
    <n v="4.2099999999999999E-2"/>
    <x v="0"/>
    <x v="8"/>
    <x v="222"/>
  </r>
  <r>
    <x v="388"/>
    <x v="101"/>
    <x v="81"/>
    <s v="ALCOHOL FREE"/>
    <n v="42"/>
    <n v="0"/>
    <x v="8"/>
    <n v="0.3543"/>
    <x v="0"/>
    <x v="8"/>
    <x v="223"/>
  </r>
  <r>
    <x v="389"/>
    <x v="101"/>
    <x v="81"/>
    <s v="WITHOUT EXTRA PROTECTCARE INDICATION"/>
    <n v="64"/>
    <n v="4.2949000000000002"/>
    <x v="264"/>
    <n v="0"/>
    <x v="295"/>
    <x v="264"/>
    <x v="5"/>
  </r>
  <r>
    <x v="390"/>
    <x v="101"/>
    <x v="81"/>
    <s v="WITHOUT EXTRA PROTECTCARE INDICATION"/>
    <n v="64"/>
    <n v="13.5303"/>
    <x v="265"/>
    <n v="0.73670000000000002"/>
    <x v="296"/>
    <x v="265"/>
    <x v="224"/>
  </r>
  <r>
    <x v="391"/>
    <x v="101"/>
    <x v="81"/>
    <s v="WITHOUT EXTRA PROTECTCARE INDICATION"/>
    <n v="64"/>
    <n v="8.9724000000000004"/>
    <x v="266"/>
    <n v="9.6000000000000002E-2"/>
    <x v="297"/>
    <x v="266"/>
    <x v="225"/>
  </r>
  <r>
    <x v="392"/>
    <x v="101"/>
    <x v="81"/>
    <s v="WITHOUT EXTRA PROTECTCARE INDICATION"/>
    <n v="64"/>
    <n v="0.24310000000000001"/>
    <x v="267"/>
    <n v="0"/>
    <x v="298"/>
    <x v="267"/>
    <x v="5"/>
  </r>
  <r>
    <x v="393"/>
    <x v="101"/>
    <x v="81"/>
    <s v="WITHOUT EXTRA PROTECTCARE INDICATION"/>
    <n v="64"/>
    <n v="0"/>
    <x v="8"/>
    <n v="0"/>
    <x v="0"/>
    <x v="8"/>
    <x v="5"/>
  </r>
  <r>
    <x v="394"/>
    <x v="101"/>
    <x v="81"/>
    <s v="WITHOUT EXTRA PROTECTCARE INDICATION"/>
    <n v="64"/>
    <n v="0"/>
    <x v="8"/>
    <n v="0"/>
    <x v="0"/>
    <x v="8"/>
    <x v="5"/>
  </r>
  <r>
    <x v="395"/>
    <x v="101"/>
    <x v="81"/>
    <s v="ALCOHOL FREE"/>
    <n v="42"/>
    <n v="9.0039999999999996"/>
    <x v="268"/>
    <n v="7.3737000000000004"/>
    <x v="299"/>
    <x v="268"/>
    <x v="226"/>
  </r>
  <r>
    <x v="396"/>
    <x v="101"/>
    <x v="81"/>
    <s v="ALCOHOL FREE"/>
    <n v="42"/>
    <n v="9.5648"/>
    <x v="269"/>
    <n v="14.959"/>
    <x v="300"/>
    <x v="269"/>
    <x v="227"/>
  </r>
  <r>
    <x v="397"/>
    <x v="101"/>
    <x v="81"/>
    <s v="SENSITIVE"/>
    <n v="56"/>
    <n v="0.76639999999999997"/>
    <x v="270"/>
    <n v="0"/>
    <x v="301"/>
    <x v="270"/>
    <x v="5"/>
  </r>
  <r>
    <x v="398"/>
    <x v="101"/>
    <x v="81"/>
    <s v="SENSITIVE"/>
    <n v="56"/>
    <n v="0.17649999999999999"/>
    <x v="8"/>
    <n v="0"/>
    <x v="302"/>
    <x v="8"/>
    <x v="5"/>
  </r>
  <r>
    <x v="399"/>
    <x v="101"/>
    <x v="81"/>
    <s v="SENSITIVE"/>
    <n v="50"/>
    <n v="0"/>
    <x v="8"/>
    <n v="0"/>
    <x v="0"/>
    <x v="8"/>
    <x v="5"/>
  </r>
  <r>
    <x v="400"/>
    <x v="101"/>
    <x v="81"/>
    <s v="SENSITIVE"/>
    <n v="54"/>
    <n v="19.249199999999998"/>
    <x v="271"/>
    <n v="0"/>
    <x v="303"/>
    <x v="271"/>
    <x v="5"/>
  </r>
  <r>
    <x v="401"/>
    <x v="101"/>
    <x v="81"/>
    <s v="SENSITIVE"/>
    <n v="56"/>
    <n v="3.9998"/>
    <x v="272"/>
    <n v="0.44619999999999999"/>
    <x v="304"/>
    <x v="272"/>
    <x v="228"/>
  </r>
  <r>
    <x v="402"/>
    <x v="101"/>
    <x v="81"/>
    <s v="SENSITIVE"/>
    <n v="56"/>
    <n v="3.4256000000000002"/>
    <x v="273"/>
    <n v="0"/>
    <x v="305"/>
    <x v="273"/>
    <x v="5"/>
  </r>
  <r>
    <x v="403"/>
    <x v="101"/>
    <x v="81"/>
    <s v="SENSITIVE"/>
    <n v="56"/>
    <n v="2.7799999999999998E-2"/>
    <x v="8"/>
    <n v="0"/>
    <x v="306"/>
    <x v="8"/>
    <x v="5"/>
  </r>
  <r>
    <x v="404"/>
    <x v="101"/>
    <x v="81"/>
    <s v="SENSITIVE"/>
    <n v="56"/>
    <n v="2.0205000000000002"/>
    <x v="274"/>
    <n v="4.3E-3"/>
    <x v="307"/>
    <x v="274"/>
    <x v="229"/>
  </r>
  <r>
    <x v="405"/>
    <x v="101"/>
    <x v="81"/>
    <s v="SENSITIVE"/>
    <n v="56"/>
    <n v="0"/>
    <x v="8"/>
    <n v="0"/>
    <x v="0"/>
    <x v="8"/>
    <x v="5"/>
  </r>
  <r>
    <x v="406"/>
    <x v="101"/>
    <x v="81"/>
    <s v="SENSITIVE"/>
    <n v="56"/>
    <n v="2.1128999999999998"/>
    <x v="275"/>
    <n v="0"/>
    <x v="308"/>
    <x v="275"/>
    <x v="5"/>
  </r>
  <r>
    <x v="407"/>
    <x v="101"/>
    <x v="81"/>
    <s v="SENSITIVE"/>
    <n v="56"/>
    <n v="0"/>
    <x v="8"/>
    <n v="0"/>
    <x v="0"/>
    <x v="8"/>
    <x v="5"/>
  </r>
  <r>
    <x v="408"/>
    <x v="101"/>
    <x v="81"/>
    <s v="SENSITIVE"/>
    <n v="56"/>
    <n v="0.03"/>
    <x v="276"/>
    <n v="0"/>
    <x v="309"/>
    <x v="276"/>
    <x v="5"/>
  </r>
  <r>
    <x v="409"/>
    <x v="101"/>
    <x v="81"/>
    <s v="SENSITIVE"/>
    <n v="56"/>
    <n v="3.5200000000000002E-2"/>
    <x v="8"/>
    <n v="0"/>
    <x v="310"/>
    <x v="8"/>
    <x v="5"/>
  </r>
  <r>
    <x v="410"/>
    <x v="101"/>
    <x v="81"/>
    <s v="SENSITIVE"/>
    <n v="56"/>
    <n v="0.17460000000000001"/>
    <x v="277"/>
    <n v="1.09E-2"/>
    <x v="311"/>
    <x v="277"/>
    <x v="230"/>
  </r>
  <r>
    <x v="411"/>
    <x v="101"/>
    <x v="81"/>
    <s v="SENSITIVE"/>
    <n v="56"/>
    <n v="0.2319"/>
    <x v="8"/>
    <n v="0"/>
    <x v="312"/>
    <x v="8"/>
    <x v="5"/>
  </r>
  <r>
    <x v="412"/>
    <x v="101"/>
    <x v="81"/>
    <s v="SENSITIVE"/>
    <n v="56"/>
    <n v="0"/>
    <x v="8"/>
    <n v="0"/>
    <x v="0"/>
    <x v="8"/>
    <x v="5"/>
  </r>
  <r>
    <x v="413"/>
    <x v="101"/>
    <x v="81"/>
    <s v="SENSITIVE"/>
    <n v="56"/>
    <n v="1.0412999999999999"/>
    <x v="8"/>
    <n v="0"/>
    <x v="313"/>
    <x v="8"/>
    <x v="5"/>
  </r>
  <r>
    <x v="414"/>
    <x v="101"/>
    <x v="81"/>
    <s v="SENSITIVE"/>
    <n v="12"/>
    <n v="0.87180000000000002"/>
    <x v="278"/>
    <n v="0"/>
    <x v="314"/>
    <x v="278"/>
    <x v="5"/>
  </r>
  <r>
    <x v="415"/>
    <x v="101"/>
    <x v="81"/>
    <s v="SENSITIVE"/>
    <n v="56"/>
    <n v="3.8100000000000002E-2"/>
    <x v="279"/>
    <n v="1.11E-2"/>
    <x v="309"/>
    <x v="279"/>
    <x v="231"/>
  </r>
  <r>
    <x v="416"/>
    <x v="101"/>
    <x v="81"/>
    <s v="SENSITIVE"/>
    <n v="12"/>
    <n v="5.4508000000000001"/>
    <x v="280"/>
    <n v="0.77749999999999997"/>
    <x v="315"/>
    <x v="280"/>
    <x v="232"/>
  </r>
  <r>
    <x v="417"/>
    <x v="101"/>
    <x v="81"/>
    <s v="SENSITIVE"/>
    <n v="52"/>
    <n v="40.155500000000004"/>
    <x v="281"/>
    <n v="19.640599999999999"/>
    <x v="316"/>
    <x v="281"/>
    <x v="233"/>
  </r>
  <r>
    <x v="418"/>
    <x v="101"/>
    <x v="81"/>
    <s v="SENSITIVE"/>
    <n v="52"/>
    <n v="124.0141"/>
    <x v="282"/>
    <n v="72.991100000000003"/>
    <x v="317"/>
    <x v="282"/>
    <x v="234"/>
  </r>
  <r>
    <x v="419"/>
    <x v="101"/>
    <x v="81"/>
    <s v="SENSITIVE"/>
    <n v="52"/>
    <n v="126.2456"/>
    <x v="283"/>
    <n v="82.616799999999998"/>
    <x v="318"/>
    <x v="283"/>
    <x v="235"/>
  </r>
  <r>
    <x v="420"/>
    <x v="101"/>
    <x v="81"/>
    <s v="SENSITIVE"/>
    <n v="52"/>
    <n v="95.148099999999999"/>
    <x v="284"/>
    <n v="155.60400000000001"/>
    <x v="319"/>
    <x v="284"/>
    <x v="236"/>
  </r>
  <r>
    <x v="421"/>
    <x v="101"/>
    <x v="81"/>
    <s v="SENSITIVE"/>
    <n v="80"/>
    <n v="228.9504"/>
    <x v="285"/>
    <n v="99.616699999999994"/>
    <x v="320"/>
    <x v="285"/>
    <x v="237"/>
  </r>
  <r>
    <x v="422"/>
    <x v="101"/>
    <x v="81"/>
    <s v="SENSITIVE"/>
    <n v="12"/>
    <n v="0"/>
    <x v="8"/>
    <n v="0"/>
    <x v="0"/>
    <x v="8"/>
    <x v="5"/>
  </r>
  <r>
    <x v="423"/>
    <x v="101"/>
    <x v="81"/>
    <s v="SENSITIVE"/>
    <n v="56"/>
    <n v="1.0855999999999999"/>
    <x v="286"/>
    <n v="0"/>
    <x v="321"/>
    <x v="286"/>
    <x v="5"/>
  </r>
  <r>
    <x v="424"/>
    <x v="101"/>
    <x v="81"/>
    <s v="SENSITIVE"/>
    <n v="56"/>
    <n v="0.72109999999999996"/>
    <x v="287"/>
    <n v="0"/>
    <x v="322"/>
    <x v="287"/>
    <x v="5"/>
  </r>
  <r>
    <x v="425"/>
    <x v="101"/>
    <x v="81"/>
    <s v="SENSITIVE"/>
    <n v="56"/>
    <n v="0.80620000000000003"/>
    <x v="8"/>
    <n v="0"/>
    <x v="323"/>
    <x v="8"/>
    <x v="5"/>
  </r>
  <r>
    <x v="426"/>
    <x v="101"/>
    <x v="81"/>
    <s v="WITHOUT EXTRA PROTECTCARE INDICATION"/>
    <n v="37"/>
    <n v="1.3827"/>
    <x v="288"/>
    <n v="2.3199999999999998E-2"/>
    <x v="324"/>
    <x v="288"/>
    <x v="238"/>
  </r>
  <r>
    <x v="427"/>
    <x v="102"/>
    <x v="82"/>
    <s v="PH BALANCED"/>
    <n v="90"/>
    <n v="0.36020000000000002"/>
    <x v="289"/>
    <n v="9.4000000000000004E-3"/>
    <x v="325"/>
    <x v="289"/>
    <x v="120"/>
  </r>
  <r>
    <x v="428"/>
    <x v="103"/>
    <x v="83"/>
    <s v="PH BALANCED"/>
    <n v="100"/>
    <n v="0.76280000000000003"/>
    <x v="290"/>
    <n v="0.1135"/>
    <x v="326"/>
    <x v="290"/>
    <x v="239"/>
  </r>
  <r>
    <x v="429"/>
    <x v="103"/>
    <x v="83"/>
    <s v="SENSITIVE"/>
    <n v="100"/>
    <n v="14.3467"/>
    <x v="291"/>
    <n v="7.9457000000000004"/>
    <x v="327"/>
    <x v="291"/>
    <x v="240"/>
  </r>
  <r>
    <x v="430"/>
    <x v="103"/>
    <x v="83"/>
    <s v="WITHOUT EXTRA PROTECTCARE INDICATION"/>
    <n v="100"/>
    <n v="9.9741999999999997"/>
    <x v="292"/>
    <n v="9.7081"/>
    <x v="328"/>
    <x v="292"/>
    <x v="241"/>
  </r>
  <r>
    <x v="431"/>
    <x v="103"/>
    <x v="83"/>
    <s v="WITHOUT EXTRA PROTECTCARE INDICATION"/>
    <n v="100"/>
    <n v="15.1808"/>
    <x v="293"/>
    <n v="2.6509999999999998"/>
    <x v="329"/>
    <x v="293"/>
    <x v="242"/>
  </r>
  <r>
    <x v="432"/>
    <x v="103"/>
    <x v="83"/>
    <s v="SENSITIVE"/>
    <n v="72"/>
    <n v="0.72840000000000005"/>
    <x v="8"/>
    <n v="0"/>
    <x v="330"/>
    <x v="8"/>
    <x v="5"/>
  </r>
  <r>
    <x v="433"/>
    <x v="103"/>
    <x v="83"/>
    <s v="PH BALANCED"/>
    <n v="100"/>
    <n v="18.2471"/>
    <x v="294"/>
    <n v="8.7614000000000001"/>
    <x v="331"/>
    <x v="294"/>
    <x v="243"/>
  </r>
  <r>
    <x v="434"/>
    <x v="103"/>
    <x v="83"/>
    <s v="PH BALANCED"/>
    <n v="100"/>
    <n v="13.7898"/>
    <x v="295"/>
    <n v="5.2233000000000001"/>
    <x v="332"/>
    <x v="295"/>
    <x v="244"/>
  </r>
  <r>
    <x v="435"/>
    <x v="103"/>
    <x v="83"/>
    <s v="WITHOUT EXTRA PROTECTCARE INDICATION"/>
    <n v="100"/>
    <n v="0"/>
    <x v="8"/>
    <n v="0"/>
    <x v="0"/>
    <x v="8"/>
    <x v="5"/>
  </r>
  <r>
    <x v="436"/>
    <x v="103"/>
    <x v="83"/>
    <s v="PH BALANCED"/>
    <n v="120"/>
    <n v="29.590800000000002"/>
    <x v="296"/>
    <n v="11.449400000000001"/>
    <x v="333"/>
    <x v="296"/>
    <x v="245"/>
  </r>
  <r>
    <x v="437"/>
    <x v="103"/>
    <x v="83"/>
    <s v="ALCOHOL FREE"/>
    <n v="90"/>
    <n v="2.0455000000000001"/>
    <x v="297"/>
    <n v="9.6000000000000002E-2"/>
    <x v="334"/>
    <x v="297"/>
    <x v="246"/>
  </r>
  <r>
    <x v="438"/>
    <x v="104"/>
    <x v="84"/>
    <s v="WITHOUT EXTRA PROTECTCARE INDICATION"/>
    <n v="56"/>
    <n v="0"/>
    <x v="298"/>
    <n v="8.4099999999999994E-2"/>
    <x v="0"/>
    <x v="298"/>
    <x v="247"/>
  </r>
  <r>
    <x v="439"/>
    <x v="105"/>
    <x v="52"/>
    <s v="PH BALANCED"/>
    <n v="100"/>
    <n v="55.7286"/>
    <x v="299"/>
    <n v="19.850100000000001"/>
    <x v="335"/>
    <x v="299"/>
    <x v="248"/>
  </r>
  <r>
    <x v="440"/>
    <x v="105"/>
    <x v="52"/>
    <s v="ALCOHOL FREE"/>
    <n v="120"/>
    <n v="0"/>
    <x v="300"/>
    <n v="0"/>
    <x v="0"/>
    <x v="300"/>
    <x v="5"/>
  </r>
  <r>
    <x v="441"/>
    <x v="105"/>
    <x v="52"/>
    <s v="PH BALANCED"/>
    <n v="70"/>
    <n v="5.5199999999999999E-2"/>
    <x v="8"/>
    <n v="0"/>
    <x v="336"/>
    <x v="8"/>
    <x v="5"/>
  </r>
  <r>
    <x v="442"/>
    <x v="106"/>
    <x v="84"/>
    <s v="WITHOUT EXTRA PROTECTCARE INDICATION"/>
    <n v="56"/>
    <n v="0"/>
    <x v="301"/>
    <n v="0.1012"/>
    <x v="0"/>
    <x v="301"/>
    <x v="249"/>
  </r>
  <r>
    <x v="443"/>
    <x v="107"/>
    <x v="85"/>
    <s v="PH BALANCED"/>
    <n v="80"/>
    <n v="0"/>
    <x v="8"/>
    <n v="2.0999999999999999E-3"/>
    <x v="0"/>
    <x v="8"/>
    <x v="250"/>
  </r>
  <r>
    <x v="444"/>
    <x v="108"/>
    <x v="26"/>
    <s v="WITHOUT EXTRA PROTECTCARE INDICATION"/>
    <n v="120"/>
    <n v="6.1999999999999998E-3"/>
    <x v="302"/>
    <n v="10.029400000000001"/>
    <x v="337"/>
    <x v="302"/>
    <x v="251"/>
  </r>
  <r>
    <x v="445"/>
    <x v="108"/>
    <x v="26"/>
    <s v="WITHOUT EXTRA PROTECTCARE INDICATION"/>
    <n v="72"/>
    <n v="230.74209999999999"/>
    <x v="303"/>
    <n v="133.2149"/>
    <x v="338"/>
    <x v="303"/>
    <x v="252"/>
  </r>
  <r>
    <x v="446"/>
    <x v="109"/>
    <x v="47"/>
    <s v="WITHOUT EXTRA PROTECTCARE INDICATION"/>
    <n v="120"/>
    <n v="1.0717000000000001"/>
    <x v="304"/>
    <n v="0.2092"/>
    <x v="339"/>
    <x v="304"/>
    <x v="253"/>
  </r>
  <r>
    <x v="447"/>
    <x v="109"/>
    <x v="47"/>
    <s v="WITHOUT EXTRA PROTECTCARE INDICATION"/>
    <n v="72"/>
    <n v="0.46760000000000002"/>
    <x v="305"/>
    <n v="0.47289999999999999"/>
    <x v="340"/>
    <x v="305"/>
    <x v="254"/>
  </r>
  <r>
    <x v="448"/>
    <x v="110"/>
    <x v="86"/>
    <s v="WITHOUT EXTRA PROTECTCARE INDICATION"/>
    <n v="72"/>
    <n v="63.770400000000002"/>
    <x v="306"/>
    <n v="11.8607"/>
    <x v="341"/>
    <x v="306"/>
    <x v="255"/>
  </r>
  <r>
    <x v="449"/>
    <x v="110"/>
    <x v="86"/>
    <s v="ALCOHOL FREE"/>
    <n v="72"/>
    <n v="12.7019"/>
    <x v="307"/>
    <n v="5.5613999999999999"/>
    <x v="342"/>
    <x v="307"/>
    <x v="256"/>
  </r>
  <r>
    <x v="450"/>
    <x v="111"/>
    <x v="86"/>
    <s v="PH BALANCED"/>
    <n v="72"/>
    <n v="0.59"/>
    <x v="8"/>
    <n v="0"/>
    <x v="343"/>
    <x v="8"/>
    <x v="5"/>
  </r>
  <r>
    <x v="451"/>
    <x v="111"/>
    <x v="86"/>
    <s v="ALCOHOL FREE"/>
    <n v="72"/>
    <n v="0.59"/>
    <x v="8"/>
    <n v="0"/>
    <x v="343"/>
    <x v="8"/>
    <x v="5"/>
  </r>
  <r>
    <x v="452"/>
    <x v="112"/>
    <x v="18"/>
    <s v="ALCOHOL FREE"/>
    <n v="72"/>
    <n v="4.6416000000000004"/>
    <x v="308"/>
    <n v="0.78010000000000002"/>
    <x v="344"/>
    <x v="308"/>
    <x v="257"/>
  </r>
  <r>
    <x v="453"/>
    <x v="113"/>
    <x v="81"/>
    <s v="WITHOUT EXTRA PROTECTCARE INDICATION"/>
    <n v="64"/>
    <n v="0.10589999999999999"/>
    <x v="309"/>
    <n v="0"/>
    <x v="345"/>
    <x v="309"/>
    <x v="5"/>
  </r>
  <r>
    <x v="454"/>
    <x v="113"/>
    <x v="81"/>
    <s v="SENSITIVE"/>
    <n v="56"/>
    <n v="0.2671"/>
    <x v="8"/>
    <n v="0"/>
    <x v="346"/>
    <x v="8"/>
    <x v="5"/>
  </r>
  <r>
    <x v="455"/>
    <x v="114"/>
    <x v="87"/>
    <s v="ALCOHOL FREE"/>
    <n v="72"/>
    <n v="7.7927999999999997"/>
    <x v="8"/>
    <n v="0"/>
    <x v="347"/>
    <x v="8"/>
    <x v="5"/>
  </r>
  <r>
    <x v="456"/>
    <x v="114"/>
    <x v="87"/>
    <s v="SENSITIVE"/>
    <n v="63"/>
    <n v="0"/>
    <x v="8"/>
    <n v="0"/>
    <x v="0"/>
    <x v="8"/>
    <x v="5"/>
  </r>
  <r>
    <x v="457"/>
    <x v="114"/>
    <x v="87"/>
    <s v="SENSITIVE"/>
    <n v="63"/>
    <n v="1.3945000000000001"/>
    <x v="8"/>
    <n v="0"/>
    <x v="348"/>
    <x v="8"/>
    <x v="5"/>
  </r>
  <r>
    <x v="458"/>
    <x v="115"/>
    <x v="88"/>
    <s v="ALCOHOL FREE"/>
    <n v="72"/>
    <n v="0"/>
    <x v="143"/>
    <n v="14.061199999999999"/>
    <x v="0"/>
    <x v="310"/>
    <x v="258"/>
  </r>
  <r>
    <x v="459"/>
    <x v="115"/>
    <x v="88"/>
    <s v="ALCOHOL FREE"/>
    <n v="72"/>
    <n v="0"/>
    <x v="310"/>
    <n v="8.1054999999999993"/>
    <x v="0"/>
    <x v="311"/>
    <x v="259"/>
  </r>
  <r>
    <x v="460"/>
    <x v="116"/>
    <x v="40"/>
    <s v="SENSITIVE"/>
    <n v="88"/>
    <n v="2.6486999999999998"/>
    <x v="8"/>
    <n v="0"/>
    <x v="349"/>
    <x v="8"/>
    <x v="5"/>
  </r>
  <r>
    <x v="461"/>
    <x v="116"/>
    <x v="40"/>
    <s v="PH BALANCED"/>
    <n v="120"/>
    <n v="2.5480999999999998"/>
    <x v="311"/>
    <n v="0"/>
    <x v="350"/>
    <x v="312"/>
    <x v="5"/>
  </r>
  <r>
    <x v="462"/>
    <x v="116"/>
    <x v="40"/>
    <s v="PH BALANCED"/>
    <n v="120"/>
    <n v="3.0200000000000001E-2"/>
    <x v="312"/>
    <n v="1.0045999999999999"/>
    <x v="351"/>
    <x v="313"/>
    <x v="260"/>
  </r>
  <r>
    <x v="463"/>
    <x v="117"/>
    <x v="89"/>
    <s v="PH BALANCED"/>
    <n v="120"/>
    <n v="0"/>
    <x v="313"/>
    <n v="0"/>
    <x v="0"/>
    <x v="314"/>
    <x v="5"/>
  </r>
  <r>
    <x v="464"/>
    <x v="117"/>
    <x v="89"/>
    <s v="ALCOHOL FREE"/>
    <n v="120"/>
    <n v="137.1788"/>
    <x v="314"/>
    <n v="65.912899999999993"/>
    <x v="352"/>
    <x v="315"/>
    <x v="261"/>
  </r>
  <r>
    <x v="465"/>
    <x v="118"/>
    <x v="90"/>
    <s v="PH BALANCED"/>
    <n v="72"/>
    <n v="8.5007999999999999"/>
    <x v="315"/>
    <n v="0.35020000000000001"/>
    <x v="353"/>
    <x v="316"/>
    <x v="262"/>
  </r>
  <r>
    <x v="466"/>
    <x v="118"/>
    <x v="90"/>
    <s v="PH BALANCED"/>
    <n v="72"/>
    <n v="73.361099999999993"/>
    <x v="316"/>
    <n v="12.2355"/>
    <x v="354"/>
    <x v="317"/>
    <x v="263"/>
  </r>
  <r>
    <x v="467"/>
    <x v="118"/>
    <x v="90"/>
    <s v="PH BALANCED"/>
    <n v="72"/>
    <n v="7.6637000000000004"/>
    <x v="317"/>
    <n v="3.4293999999999998"/>
    <x v="355"/>
    <x v="318"/>
    <x v="264"/>
  </r>
  <r>
    <x v="468"/>
    <x v="118"/>
    <x v="90"/>
    <s v="PH BALANCED"/>
    <n v="80"/>
    <n v="137.74010000000001"/>
    <x v="318"/>
    <n v="36.735799999999998"/>
    <x v="356"/>
    <x v="319"/>
    <x v="265"/>
  </r>
  <r>
    <x v="469"/>
    <x v="118"/>
    <x v="90"/>
    <s v="ALCOHOL FREE"/>
    <n v="80"/>
    <n v="34.508099999999999"/>
    <x v="319"/>
    <n v="13.753299999999999"/>
    <x v="357"/>
    <x v="320"/>
    <x v="266"/>
  </r>
  <r>
    <x v="470"/>
    <x v="118"/>
    <x v="90"/>
    <s v="PH BALANCED"/>
    <n v="120"/>
    <n v="5.3959999999999999"/>
    <x v="320"/>
    <n v="3.0608"/>
    <x v="358"/>
    <x v="321"/>
    <x v="267"/>
  </r>
  <r>
    <x v="471"/>
    <x v="118"/>
    <x v="90"/>
    <s v="ALCOHOL FREE"/>
    <n v="130"/>
    <n v="39.775100000000002"/>
    <x v="321"/>
    <n v="6.0876999999999999"/>
    <x v="359"/>
    <x v="322"/>
    <x v="268"/>
  </r>
  <r>
    <x v="472"/>
    <x v="118"/>
    <x v="90"/>
    <s v="PH BALANCED"/>
    <n v="72"/>
    <n v="97.800700000000006"/>
    <x v="322"/>
    <n v="23.825800000000001"/>
    <x v="360"/>
    <x v="323"/>
    <x v="269"/>
  </r>
  <r>
    <x v="473"/>
    <x v="118"/>
    <x v="90"/>
    <s v="PH BALANCED"/>
    <n v="72"/>
    <n v="32.951099999999997"/>
    <x v="323"/>
    <n v="4.2103999999999999"/>
    <x v="361"/>
    <x v="324"/>
    <x v="270"/>
  </r>
  <r>
    <x v="474"/>
    <x v="118"/>
    <x v="90"/>
    <s v="ALCOHOL FREE"/>
    <n v="70"/>
    <n v="0"/>
    <x v="8"/>
    <n v="2.2185000000000001"/>
    <x v="0"/>
    <x v="8"/>
    <x v="271"/>
  </r>
  <r>
    <x v="475"/>
    <x v="118"/>
    <x v="90"/>
    <s v="PH BALANCED"/>
    <n v="70"/>
    <n v="0"/>
    <x v="324"/>
    <n v="7.8216999999999999"/>
    <x v="0"/>
    <x v="325"/>
    <x v="272"/>
  </r>
  <r>
    <x v="476"/>
    <x v="118"/>
    <x v="90"/>
    <s v="PH BALANCED"/>
    <n v="120"/>
    <n v="0"/>
    <x v="325"/>
    <n v="0.19070000000000001"/>
    <x v="0"/>
    <x v="326"/>
    <x v="273"/>
  </r>
  <r>
    <x v="477"/>
    <x v="119"/>
    <x v="91"/>
    <s v="WITHOUT EXTRA PROTECTCARE INDICATION"/>
    <n v="70"/>
    <n v="0.8034"/>
    <x v="326"/>
    <n v="0.2069"/>
    <x v="362"/>
    <x v="327"/>
    <x v="274"/>
  </r>
  <r>
    <x v="478"/>
    <x v="119"/>
    <x v="91"/>
    <s v="WITHOUT EXTRA PROTECTCARE INDICATION"/>
    <n v="72"/>
    <n v="0.1701"/>
    <x v="327"/>
    <n v="4.9299999999999997E-2"/>
    <x v="363"/>
    <x v="328"/>
    <x v="275"/>
  </r>
  <r>
    <x v="479"/>
    <x v="120"/>
    <x v="17"/>
    <s v="PH BALANCED"/>
    <n v="102"/>
    <n v="1.4174"/>
    <x v="328"/>
    <n v="0"/>
    <x v="364"/>
    <x v="329"/>
    <x v="5"/>
  </r>
  <r>
    <x v="480"/>
    <x v="121"/>
    <x v="52"/>
    <s v="PH BALANCED"/>
    <n v="72"/>
    <n v="0"/>
    <x v="8"/>
    <n v="0"/>
    <x v="0"/>
    <x v="8"/>
    <x v="5"/>
  </r>
  <r>
    <x v="481"/>
    <x v="122"/>
    <x v="92"/>
    <s v="SENSITIVE"/>
    <n v="60"/>
    <n v="0.13550000000000001"/>
    <x v="8"/>
    <n v="0"/>
    <x v="365"/>
    <x v="8"/>
    <x v="5"/>
  </r>
  <r>
    <x v="482"/>
    <x v="123"/>
    <x v="93"/>
    <s v="WITHOUT EXTRA PROTECTCARE INDICATION"/>
    <n v="64"/>
    <n v="0.22650000000000001"/>
    <x v="8"/>
    <n v="0"/>
    <x v="366"/>
    <x v="8"/>
    <x v="5"/>
  </r>
  <r>
    <x v="483"/>
    <x v="123"/>
    <x v="93"/>
    <s v="ALCOHOL FREE"/>
    <n v="20"/>
    <n v="4.7511999999999999"/>
    <x v="329"/>
    <n v="1.1405000000000001"/>
    <x v="367"/>
    <x v="330"/>
    <x v="276"/>
  </r>
  <r>
    <x v="484"/>
    <x v="123"/>
    <x v="93"/>
    <s v="ALCOHOL FREE"/>
    <n v="12"/>
    <n v="0"/>
    <x v="330"/>
    <n v="0.74670000000000003"/>
    <x v="0"/>
    <x v="331"/>
    <x v="277"/>
  </r>
  <r>
    <x v="485"/>
    <x v="123"/>
    <x v="93"/>
    <s v="ALCOHOL FREE"/>
    <n v="57"/>
    <n v="2.3999999999999998E-3"/>
    <x v="8"/>
    <n v="0"/>
    <x v="368"/>
    <x v="8"/>
    <x v="5"/>
  </r>
  <r>
    <x v="486"/>
    <x v="123"/>
    <x v="93"/>
    <s v="ALCOHOL FREE"/>
    <n v="75"/>
    <n v="0.32700000000000001"/>
    <x v="331"/>
    <n v="0"/>
    <x v="369"/>
    <x v="332"/>
    <x v="5"/>
  </r>
  <r>
    <x v="487"/>
    <x v="123"/>
    <x v="93"/>
    <s v="ALCOHOL FREE"/>
    <n v="80"/>
    <n v="30.607399999999998"/>
    <x v="332"/>
    <n v="25.586099999999998"/>
    <x v="370"/>
    <x v="333"/>
    <x v="278"/>
  </r>
  <r>
    <x v="488"/>
    <x v="123"/>
    <x v="93"/>
    <s v="WITHOUT EXTRA PROTECTCARE INDICATION"/>
    <n v="20"/>
    <n v="1.23E-2"/>
    <x v="333"/>
    <n v="0"/>
    <x v="371"/>
    <x v="334"/>
    <x v="5"/>
  </r>
  <r>
    <x v="489"/>
    <x v="123"/>
    <x v="93"/>
    <s v="PH BALANCED"/>
    <n v="64"/>
    <n v="0.74809999999999999"/>
    <x v="8"/>
    <n v="0"/>
    <x v="372"/>
    <x v="8"/>
    <x v="5"/>
  </r>
  <r>
    <x v="490"/>
    <x v="123"/>
    <x v="93"/>
    <s v="PH BALANCED"/>
    <n v="64"/>
    <n v="7.1352000000000002"/>
    <x v="334"/>
    <n v="0.17499999999999999"/>
    <x v="373"/>
    <x v="335"/>
    <x v="279"/>
  </r>
  <r>
    <x v="491"/>
    <x v="123"/>
    <x v="93"/>
    <s v="PH BALANCED"/>
    <n v="64"/>
    <n v="38.636499999999998"/>
    <x v="335"/>
    <n v="9.4920000000000009"/>
    <x v="374"/>
    <x v="336"/>
    <x v="280"/>
  </r>
  <r>
    <x v="492"/>
    <x v="123"/>
    <x v="93"/>
    <s v="ALCOHOL FREE"/>
    <n v="72"/>
    <n v="0.84319999999999995"/>
    <x v="8"/>
    <n v="0"/>
    <x v="375"/>
    <x v="8"/>
    <x v="5"/>
  </r>
  <r>
    <x v="493"/>
    <x v="123"/>
    <x v="93"/>
    <s v="SENSITIVE"/>
    <n v="20"/>
    <n v="11.1968"/>
    <x v="336"/>
    <n v="1.3038000000000001"/>
    <x v="376"/>
    <x v="337"/>
    <x v="281"/>
  </r>
  <r>
    <x v="494"/>
    <x v="123"/>
    <x v="93"/>
    <s v="SENSITIVE"/>
    <n v="64"/>
    <n v="0"/>
    <x v="8"/>
    <n v="0"/>
    <x v="0"/>
    <x v="8"/>
    <x v="5"/>
  </r>
  <r>
    <x v="495"/>
    <x v="123"/>
    <x v="93"/>
    <s v="SENSITIVE"/>
    <n v="64"/>
    <n v="3.0739999999999998"/>
    <x v="337"/>
    <n v="6.4199999999999993E-2"/>
    <x v="377"/>
    <x v="338"/>
    <x v="282"/>
  </r>
  <r>
    <x v="496"/>
    <x v="123"/>
    <x v="93"/>
    <s v="SENSITIVE"/>
    <n v="54"/>
    <n v="0"/>
    <x v="338"/>
    <n v="2.4813999999999998"/>
    <x v="0"/>
    <x v="339"/>
    <x v="283"/>
  </r>
  <r>
    <x v="497"/>
    <x v="123"/>
    <x v="93"/>
    <s v="SENSITIVE"/>
    <n v="64"/>
    <n v="57.373899999999999"/>
    <x v="339"/>
    <n v="4.5244999999999997"/>
    <x v="378"/>
    <x v="340"/>
    <x v="284"/>
  </r>
  <r>
    <x v="498"/>
    <x v="124"/>
    <x v="94"/>
    <s v="PH BALANCED"/>
    <n v="72"/>
    <n v="0.24010000000000001"/>
    <x v="8"/>
    <n v="0"/>
    <x v="379"/>
    <x v="8"/>
    <x v="5"/>
  </r>
  <r>
    <x v="499"/>
    <x v="125"/>
    <x v="89"/>
    <s v="ALCOHOL FREE"/>
    <n v="120"/>
    <n v="0"/>
    <x v="340"/>
    <n v="9.9184000000000001"/>
    <x v="0"/>
    <x v="341"/>
    <x v="285"/>
  </r>
  <r>
    <x v="500"/>
    <x v="125"/>
    <x v="89"/>
    <s v="ALCOHOL FREE"/>
    <n v="120"/>
    <n v="0"/>
    <x v="341"/>
    <n v="9.1574000000000009"/>
    <x v="0"/>
    <x v="342"/>
    <x v="286"/>
  </r>
  <r>
    <x v="501"/>
    <x v="125"/>
    <x v="89"/>
    <s v="PH BALANCED"/>
    <n v="15"/>
    <n v="1.24"/>
    <x v="342"/>
    <n v="0.81240000000000001"/>
    <x v="380"/>
    <x v="343"/>
    <x v="287"/>
  </r>
  <r>
    <x v="502"/>
    <x v="125"/>
    <x v="89"/>
    <s v="ALCOHOL FREE"/>
    <n v="120"/>
    <n v="0"/>
    <x v="343"/>
    <n v="5.0659999999999998"/>
    <x v="0"/>
    <x v="344"/>
    <x v="288"/>
  </r>
  <r>
    <x v="503"/>
    <x v="125"/>
    <x v="89"/>
    <s v="PH BALANCED"/>
    <n v="120"/>
    <n v="25.1"/>
    <x v="344"/>
    <n v="8.9021000000000008"/>
    <x v="381"/>
    <x v="345"/>
    <x v="289"/>
  </r>
  <r>
    <x v="504"/>
    <x v="125"/>
    <x v="89"/>
    <s v="PH BALANCED"/>
    <n v="70"/>
    <n v="1.1599999999999999"/>
    <x v="345"/>
    <n v="0"/>
    <x v="382"/>
    <x v="346"/>
    <x v="5"/>
  </r>
  <r>
    <x v="505"/>
    <x v="125"/>
    <x v="89"/>
    <s v="SENSITIVE"/>
    <n v="110"/>
    <n v="0.34189999999999998"/>
    <x v="8"/>
    <n v="0"/>
    <x v="383"/>
    <x v="8"/>
    <x v="5"/>
  </r>
  <r>
    <x v="506"/>
    <x v="125"/>
    <x v="89"/>
    <s v="WITHOUT EXTRA PROTECTCARE INDICATION"/>
    <n v="90"/>
    <n v="0"/>
    <x v="346"/>
    <n v="3.1046999999999998"/>
    <x v="0"/>
    <x v="347"/>
    <x v="290"/>
  </r>
  <r>
    <x v="507"/>
    <x v="125"/>
    <x v="89"/>
    <s v="ALCOHOL FREE"/>
    <n v="120"/>
    <n v="0"/>
    <x v="347"/>
    <n v="7.1738"/>
    <x v="0"/>
    <x v="348"/>
    <x v="291"/>
  </r>
  <r>
    <x v="508"/>
    <x v="126"/>
    <x v="95"/>
    <s v="SENSITIVE"/>
    <n v="120"/>
    <n v="0"/>
    <x v="8"/>
    <n v="0.624"/>
    <x v="0"/>
    <x v="8"/>
    <x v="292"/>
  </r>
  <r>
    <x v="509"/>
    <x v="127"/>
    <x v="96"/>
    <s v="PH BALANCED"/>
    <n v="60"/>
    <n v="0.52039999999999997"/>
    <x v="348"/>
    <n v="0.16420000000000001"/>
    <x v="384"/>
    <x v="349"/>
    <x v="293"/>
  </r>
  <r>
    <x v="510"/>
    <x v="128"/>
    <x v="97"/>
    <s v="HYPOALLERGENIC"/>
    <n v="72"/>
    <n v="2.9096000000000002"/>
    <x v="349"/>
    <n v="5.5109000000000004"/>
    <x v="385"/>
    <x v="350"/>
    <x v="294"/>
  </r>
  <r>
    <x v="511"/>
    <x v="129"/>
    <x v="98"/>
    <s v="PH BALANCED"/>
    <n v="120"/>
    <n v="0"/>
    <x v="8"/>
    <n v="0"/>
    <x v="0"/>
    <x v="8"/>
    <x v="5"/>
  </r>
  <r>
    <x v="512"/>
    <x v="130"/>
    <x v="99"/>
    <s v="HYPOALLERGENIC"/>
    <n v="20"/>
    <n v="0.15809999999999999"/>
    <x v="350"/>
    <n v="1E-3"/>
    <x v="386"/>
    <x v="180"/>
    <x v="295"/>
  </r>
  <r>
    <x v="513"/>
    <x v="131"/>
    <x v="31"/>
    <s v="WITHOUT EXTRA PROTECTCARE INDICATION"/>
    <n v="120"/>
    <n v="20.231999999999999"/>
    <x v="351"/>
    <n v="0"/>
    <x v="387"/>
    <x v="351"/>
    <x v="5"/>
  </r>
  <r>
    <x v="514"/>
    <x v="131"/>
    <x v="31"/>
    <s v="PH BALANCED"/>
    <n v="72"/>
    <n v="0"/>
    <x v="8"/>
    <n v="0"/>
    <x v="0"/>
    <x v="8"/>
    <x v="5"/>
  </r>
  <r>
    <x v="515"/>
    <x v="132"/>
    <x v="52"/>
    <s v="PH BALANCED"/>
    <n v="72"/>
    <n v="0"/>
    <x v="352"/>
    <n v="0"/>
    <x v="0"/>
    <x v="352"/>
    <x v="5"/>
  </r>
  <r>
    <x v="516"/>
    <x v="133"/>
    <x v="100"/>
    <s v="ALCOHOL FREE"/>
    <n v="72"/>
    <n v="11.181699999999999"/>
    <x v="353"/>
    <n v="9.6165000000000003"/>
    <x v="388"/>
    <x v="353"/>
    <x v="296"/>
  </r>
  <r>
    <x v="517"/>
    <x v="134"/>
    <x v="101"/>
    <s v="PH BALANCED"/>
    <n v="100"/>
    <n v="0"/>
    <x v="8"/>
    <n v="0.24490000000000001"/>
    <x v="0"/>
    <x v="8"/>
    <x v="297"/>
  </r>
  <r>
    <x v="518"/>
    <x v="134"/>
    <x v="101"/>
    <s v="PH BALANCED"/>
    <n v="100"/>
    <n v="0.22359999999999999"/>
    <x v="354"/>
    <n v="0.81230000000000002"/>
    <x v="389"/>
    <x v="354"/>
    <x v="298"/>
  </r>
  <r>
    <x v="519"/>
    <x v="135"/>
    <x v="40"/>
    <s v="PH BALANCED"/>
    <n v="72"/>
    <n v="24.440899999999999"/>
    <x v="355"/>
    <n v="5.4257"/>
    <x v="390"/>
    <x v="355"/>
    <x v="299"/>
  </r>
  <r>
    <x v="520"/>
    <x v="135"/>
    <x v="40"/>
    <s v="PH BALANCED"/>
    <n v="120"/>
    <n v="84.095799999999997"/>
    <x v="356"/>
    <n v="39.488900000000001"/>
    <x v="391"/>
    <x v="356"/>
    <x v="300"/>
  </r>
  <r>
    <x v="521"/>
    <x v="135"/>
    <x v="40"/>
    <s v="PH BALANCED"/>
    <n v="72"/>
    <n v="2.0893000000000002"/>
    <x v="357"/>
    <n v="0.1109"/>
    <x v="392"/>
    <x v="357"/>
    <x v="301"/>
  </r>
  <r>
    <x v="522"/>
    <x v="136"/>
    <x v="102"/>
    <s v="WITHOUT EXTRA PROTECTCARE INDICATION"/>
    <n v="72"/>
    <n v="0.1913"/>
    <x v="358"/>
    <n v="4.3700000000000003E-2"/>
    <x v="393"/>
    <x v="358"/>
    <x v="302"/>
  </r>
  <r>
    <x v="523"/>
    <x v="137"/>
    <x v="103"/>
    <s v="PH BALANCED"/>
    <n v="120"/>
    <n v="0"/>
    <x v="8"/>
    <n v="3.1633"/>
    <x v="0"/>
    <x v="8"/>
    <x v="303"/>
  </r>
  <r>
    <x v="524"/>
    <x v="138"/>
    <x v="104"/>
    <s v="WITHOUT EXTRA PROTECTCARE INDICATION"/>
    <n v="20"/>
    <n v="4.4499999999999998E-2"/>
    <x v="359"/>
    <n v="0"/>
    <x v="394"/>
    <x v="359"/>
    <x v="5"/>
  </r>
  <r>
    <x v="525"/>
    <x v="139"/>
    <x v="44"/>
    <s v="ALCOHOL FREE"/>
    <n v="120"/>
    <n v="1.2582"/>
    <x v="360"/>
    <n v="0.70909999999999995"/>
    <x v="395"/>
    <x v="360"/>
    <x v="304"/>
  </r>
  <r>
    <x v="526"/>
    <x v="139"/>
    <x v="44"/>
    <s v="ALCOHOL FREE"/>
    <n v="72"/>
    <n v="0.94640000000000002"/>
    <x v="361"/>
    <n v="1.0179"/>
    <x v="396"/>
    <x v="361"/>
    <x v="305"/>
  </r>
  <r>
    <x v="527"/>
    <x v="139"/>
    <x v="44"/>
    <s v="PH BALANCED"/>
    <n v="72"/>
    <n v="1.8199000000000001"/>
    <x v="362"/>
    <n v="0.73480000000000001"/>
    <x v="397"/>
    <x v="362"/>
    <x v="306"/>
  </r>
  <r>
    <x v="528"/>
    <x v="139"/>
    <x v="44"/>
    <s v="ALCOHOL FREE"/>
    <n v="120"/>
    <n v="4.5986000000000002"/>
    <x v="363"/>
    <n v="2.8555999999999999"/>
    <x v="398"/>
    <x v="363"/>
    <x v="307"/>
  </r>
  <r>
    <x v="529"/>
    <x v="140"/>
    <x v="105"/>
    <s v="ALCOHOL FREE"/>
    <n v="120"/>
    <n v="25.839099999999998"/>
    <x v="364"/>
    <n v="10.0204"/>
    <x v="399"/>
    <x v="364"/>
    <x v="308"/>
  </r>
  <r>
    <x v="530"/>
    <x v="141"/>
    <x v="106"/>
    <s v="PH BALANCED"/>
    <n v="72"/>
    <n v="0"/>
    <x v="8"/>
    <n v="5.57E-2"/>
    <x v="0"/>
    <x v="8"/>
    <x v="309"/>
  </r>
  <r>
    <x v="531"/>
    <x v="142"/>
    <x v="107"/>
    <s v="ALCOHOL FREE &amp; HYPOALLERGENIC"/>
    <n v="70"/>
    <n v="2.1598999999999999"/>
    <x v="365"/>
    <n v="6.3079000000000001"/>
    <x v="400"/>
    <x v="365"/>
    <x v="310"/>
  </r>
  <r>
    <x v="532"/>
    <x v="142"/>
    <x v="107"/>
    <s v="ALCOHOL FREE &amp; HYPOALLERGENIC"/>
    <n v="70"/>
    <n v="10.1408"/>
    <x v="366"/>
    <n v="2.3571"/>
    <x v="401"/>
    <x v="366"/>
    <x v="311"/>
  </r>
  <r>
    <x v="533"/>
    <x v="143"/>
    <x v="21"/>
    <s v="PH BALANCED"/>
    <n v="144"/>
    <n v="59.2014"/>
    <x v="367"/>
    <n v="31.495899999999999"/>
    <x v="402"/>
    <x v="367"/>
    <x v="312"/>
  </r>
  <r>
    <x v="534"/>
    <x v="143"/>
    <x v="21"/>
    <s v="PH BALANCED"/>
    <n v="144"/>
    <n v="6.7272999999999996"/>
    <x v="368"/>
    <n v="1.5649999999999999"/>
    <x v="403"/>
    <x v="368"/>
    <x v="313"/>
  </r>
  <r>
    <x v="535"/>
    <x v="144"/>
    <x v="108"/>
    <s v="PH BALANCED"/>
    <n v="72"/>
    <n v="0.27539999999999998"/>
    <x v="8"/>
    <n v="0"/>
    <x v="404"/>
    <x v="8"/>
    <x v="5"/>
  </r>
  <r>
    <x v="536"/>
    <x v="144"/>
    <x v="108"/>
    <s v="PH BALANCED"/>
    <n v="120"/>
    <n v="3.4049"/>
    <x v="8"/>
    <n v="0"/>
    <x v="405"/>
    <x v="8"/>
    <x v="5"/>
  </r>
  <r>
    <x v="537"/>
    <x v="144"/>
    <x v="108"/>
    <s v="PH BALANCED"/>
    <n v="72"/>
    <n v="0.36249999999999999"/>
    <x v="8"/>
    <n v="0"/>
    <x v="406"/>
    <x v="8"/>
    <x v="5"/>
  </r>
  <r>
    <x v="538"/>
    <x v="144"/>
    <x v="108"/>
    <s v="PH BALANCED"/>
    <n v="100"/>
    <n v="1.2095"/>
    <x v="8"/>
    <n v="0"/>
    <x v="407"/>
    <x v="8"/>
    <x v="5"/>
  </r>
  <r>
    <x v="539"/>
    <x v="144"/>
    <x v="108"/>
    <s v="PH BALANCED"/>
    <n v="100"/>
    <n v="0"/>
    <x v="8"/>
    <n v="0"/>
    <x v="0"/>
    <x v="8"/>
    <x v="5"/>
  </r>
  <r>
    <x v="540"/>
    <x v="145"/>
    <x v="109"/>
    <s v="WITHOUT EXTRA PROTECTCARE INDICATION"/>
    <n v="10"/>
    <n v="0.61529999999999996"/>
    <x v="369"/>
    <n v="4.99E-2"/>
    <x v="408"/>
    <x v="369"/>
    <x v="314"/>
  </r>
  <r>
    <x v="541"/>
    <x v="145"/>
    <x v="109"/>
    <s v="WITHOUT EXTRA PROTECTCARE INDICATION"/>
    <n v="240"/>
    <n v="18.4224"/>
    <x v="370"/>
    <n v="15.9329"/>
    <x v="409"/>
    <x v="370"/>
    <x v="315"/>
  </r>
  <r>
    <x v="542"/>
    <x v="145"/>
    <x v="109"/>
    <s v="WITHOUT EXTRA PROTECTCARE INDICATION"/>
    <n v="28"/>
    <n v="1.851"/>
    <x v="371"/>
    <n v="0.80920000000000003"/>
    <x v="410"/>
    <x v="371"/>
    <x v="316"/>
  </r>
  <r>
    <x v="543"/>
    <x v="145"/>
    <x v="109"/>
    <s v="WITHOUT EXTRA PROTECTCARE INDICATION"/>
    <n v="60"/>
    <n v="198.11109999999999"/>
    <x v="372"/>
    <n v="113.3126"/>
    <x v="411"/>
    <x v="372"/>
    <x v="317"/>
  </r>
  <r>
    <x v="544"/>
    <x v="145"/>
    <x v="109"/>
    <s v="WITHOUT EXTRA PROTECTCARE INDICATION"/>
    <n v="60"/>
    <n v="1.278"/>
    <x v="373"/>
    <n v="11.1342"/>
    <x v="412"/>
    <x v="373"/>
    <x v="318"/>
  </r>
  <r>
    <x v="545"/>
    <x v="146"/>
    <x v="1"/>
    <s v="PH BALANCED"/>
    <n v="72"/>
    <n v="4.1798000000000002"/>
    <x v="8"/>
    <n v="0"/>
    <x v="413"/>
    <x v="8"/>
    <x v="5"/>
  </r>
  <r>
    <x v="546"/>
    <x v="146"/>
    <x v="1"/>
    <s v="PH BALANCED"/>
    <n v="72"/>
    <n v="16.9573"/>
    <x v="374"/>
    <n v="4.7045000000000003"/>
    <x v="414"/>
    <x v="374"/>
    <x v="319"/>
  </r>
  <r>
    <x v="547"/>
    <x v="147"/>
    <x v="73"/>
    <s v="ALCOHOL FREE"/>
    <n v="120"/>
    <n v="0"/>
    <x v="375"/>
    <n v="18.019200000000001"/>
    <x v="0"/>
    <x v="375"/>
    <x v="320"/>
  </r>
  <r>
    <x v="548"/>
    <x v="147"/>
    <x v="73"/>
    <s v="ALCOHOL FREE"/>
    <n v="72"/>
    <n v="14.5854"/>
    <x v="376"/>
    <n v="49.915700000000001"/>
    <x v="415"/>
    <x v="376"/>
    <x v="321"/>
  </r>
  <r>
    <x v="549"/>
    <x v="148"/>
    <x v="110"/>
    <s v="ALCOHOL FREE"/>
    <n v="120"/>
    <n v="0.25940000000000002"/>
    <x v="377"/>
    <n v="13.3363"/>
    <x v="416"/>
    <x v="377"/>
    <x v="322"/>
  </r>
  <r>
    <x v="550"/>
    <x v="148"/>
    <x v="110"/>
    <s v="ALCOHOL FREE"/>
    <n v="15"/>
    <n v="0"/>
    <x v="378"/>
    <n v="10.135199999999999"/>
    <x v="0"/>
    <x v="378"/>
    <x v="3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F411D-A115-4E14-8435-E3FF8AE3FEA1}" name="Top_Brands"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E44" firstHeaderRow="0" firstDataRow="1" firstDataCol="1"/>
  <pivotFields count="17">
    <pivotField showAll="0"/>
    <pivotField axis="axisRow" showAll="0" sortType="descending">
      <items count="150">
        <item h="1" x="0"/>
        <item h="1" x="1"/>
        <item h="1" x="2"/>
        <item h="1" x="3"/>
        <item h="1" x="4"/>
        <item h="1" x="8"/>
        <item h="1" x="5"/>
        <item h="1" x="6"/>
        <item h="1" x="7"/>
        <item h="1" x="9"/>
        <item h="1" x="10"/>
        <item h="1" x="11"/>
        <item h="1" x="12"/>
        <item h="1" x="13"/>
        <item h="1" x="14"/>
        <item h="1" x="15"/>
        <item h="1" x="16"/>
        <item h="1" x="17"/>
        <item h="1" x="18"/>
        <item h="1" x="19"/>
        <item h="1" x="20"/>
        <item h="1" x="21"/>
        <item h="1" x="22"/>
        <item h="1" x="23"/>
        <item h="1" x="24"/>
        <item x="25"/>
        <item h="1" x="26"/>
        <item h="1" x="27"/>
        <item h="1" x="28"/>
        <item h="1" x="29"/>
        <item h="1" x="30"/>
        <item h="1" x="31"/>
        <item h="1" x="32"/>
        <item h="1" x="33"/>
        <item h="1" x="34"/>
        <item h="1" x="35"/>
        <item h="1" x="36"/>
        <item h="1" x="37"/>
        <item h="1" x="38"/>
        <item h="1" x="39"/>
        <item h="1" x="40"/>
        <item h="1" x="41"/>
        <item h="1" x="42"/>
        <item h="1" x="44"/>
        <item h="1" x="45"/>
        <item h="1" x="43"/>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46"/>
        <item h="1" x="128"/>
        <item h="1" x="129"/>
        <item h="1" x="130"/>
        <item h="1" x="131"/>
        <item h="1" x="132"/>
        <item h="1" x="133"/>
        <item h="1" x="134"/>
        <item h="1" x="135"/>
        <item h="1" x="136"/>
        <item h="1" x="137"/>
        <item h="1" x="138"/>
        <item h="1" x="139"/>
        <item h="1" x="140"/>
        <item h="1" x="141"/>
        <item h="1" x="142"/>
        <item h="1" x="143"/>
        <item h="1" x="144"/>
        <item h="1" x="145"/>
        <item h="1" x="146"/>
        <item h="1" x="147"/>
        <item h="1" x="148"/>
        <item t="default"/>
      </items>
      <autoSortScope>
        <pivotArea dataOnly="0" outline="0" fieldPosition="0">
          <references count="1">
            <reference field="4294967294" count="1" selected="0">
              <x v="3"/>
            </reference>
          </references>
        </pivotArea>
      </autoSortScope>
    </pivotField>
    <pivotField showAll="0">
      <items count="112">
        <item x="78"/>
        <item x="50"/>
        <item x="47"/>
        <item x="83"/>
        <item x="44"/>
        <item x="106"/>
        <item x="34"/>
        <item x="11"/>
        <item x="96"/>
        <item x="64"/>
        <item x="98"/>
        <item x="6"/>
        <item x="27"/>
        <item x="79"/>
        <item x="29"/>
        <item x="1"/>
        <item x="54"/>
        <item x="25"/>
        <item x="38"/>
        <item x="80"/>
        <item x="89"/>
        <item x="110"/>
        <item x="33"/>
        <item x="62"/>
        <item x="35"/>
        <item x="37"/>
        <item x="104"/>
        <item x="18"/>
        <item x="55"/>
        <item x="75"/>
        <item x="70"/>
        <item x="87"/>
        <item x="86"/>
        <item x="26"/>
        <item x="72"/>
        <item x="45"/>
        <item x="46"/>
        <item x="22"/>
        <item x="63"/>
        <item x="109"/>
        <item x="84"/>
        <item x="53"/>
        <item x="66"/>
        <item x="14"/>
        <item x="59"/>
        <item x="42"/>
        <item x="90"/>
        <item x="49"/>
        <item x="57"/>
        <item x="100"/>
        <item x="74"/>
        <item x="60"/>
        <item x="102"/>
        <item x="61"/>
        <item x="28"/>
        <item x="71"/>
        <item x="92"/>
        <item x="4"/>
        <item x="9"/>
        <item x="65"/>
        <item x="20"/>
        <item x="73"/>
        <item x="77"/>
        <item x="40"/>
        <item x="7"/>
        <item x="41"/>
        <item x="24"/>
        <item x="99"/>
        <item x="3"/>
        <item x="58"/>
        <item x="16"/>
        <item x="82"/>
        <item x="85"/>
        <item x="19"/>
        <item x="56"/>
        <item x="39"/>
        <item x="95"/>
        <item x="69"/>
        <item x="81"/>
        <item x="107"/>
        <item x="101"/>
        <item x="13"/>
        <item x="21"/>
        <item x="17"/>
        <item x="97"/>
        <item x="48"/>
        <item x="68"/>
        <item x="31"/>
        <item x="43"/>
        <item x="94"/>
        <item x="91"/>
        <item x="67"/>
        <item x="2"/>
        <item x="93"/>
        <item x="52"/>
        <item x="36"/>
        <item x="108"/>
        <item x="76"/>
        <item x="103"/>
        <item x="0"/>
        <item x="23"/>
        <item x="30"/>
        <item x="15"/>
        <item x="8"/>
        <item x="51"/>
        <item x="88"/>
        <item x="10"/>
        <item x="105"/>
        <item x="32"/>
        <item x="5"/>
        <item x="12"/>
        <item t="default"/>
      </items>
    </pivotField>
    <pivotField showAll="0"/>
    <pivotField showAll="0"/>
    <pivotField showAll="0"/>
    <pivotField showAll="0"/>
    <pivotField showAll="0"/>
    <pivotField dataField="1" showAll="0"/>
    <pivotField dataField="1" showAll="0"/>
    <pivotField dataField="1"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25"/>
    </i>
    <i t="grand">
      <x/>
    </i>
  </rowItems>
  <colFields count="1">
    <field x="-2"/>
  </colFields>
  <colItems count="4">
    <i>
      <x/>
    </i>
    <i i="1">
      <x v="1"/>
    </i>
    <i i="2">
      <x v="2"/>
    </i>
    <i i="3">
      <x v="3"/>
    </i>
  </colItems>
  <dataFields count="4">
    <dataField name="Sum of 2022 Volume" fld="8" baseField="0" baseItem="0"/>
    <dataField name="Sum of 2023 Volume" fld="9" baseField="0" baseItem="0"/>
    <dataField name="Sum of YTD 24 Volume" fld="10" baseField="0" baseItem="0"/>
    <dataField name="Sum of Total Units Sold ( till date from start)" fld="12" baseField="0" baseItem="0"/>
  </dataFields>
  <formats count="1">
    <format dxfId="1">
      <pivotArea outline="0" collapsedLevelsAreSubtotals="1" fieldPosition="0"/>
    </format>
  </formats>
  <conditionalFormats count="1">
    <conditionalFormat priority="1">
      <pivotAreas count="1">
        <pivotArea type="data" collapsedLevelsAreSubtotals="1" fieldPosition="0">
          <references count="2">
            <reference field="4294967294" count="1" selected="0">
              <x v="3"/>
            </reference>
            <reference field="1" count="1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reference>
          </references>
        </pivotArea>
      </pivotAreas>
    </conditionalFormat>
  </conditionalFormats>
  <chartFormats count="4">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E82CE-B519-4180-8359-49F8681EA91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F7" firstHeaderRow="0" firstDataRow="1" firstDataCol="1"/>
  <pivotFields count="17">
    <pivotField showAll="0"/>
    <pivotField showAll="0">
      <items count="150">
        <item h="1" x="0"/>
        <item h="1" x="1"/>
        <item h="1" x="2"/>
        <item h="1" x="3"/>
        <item h="1" x="4"/>
        <item h="1" x="8"/>
        <item h="1" x="5"/>
        <item h="1" x="6"/>
        <item h="1" x="7"/>
        <item h="1" x="9"/>
        <item h="1" x="10"/>
        <item h="1" x="11"/>
        <item h="1" x="12"/>
        <item h="1" x="13"/>
        <item h="1" x="14"/>
        <item h="1" x="15"/>
        <item h="1" x="16"/>
        <item h="1" x="17"/>
        <item h="1" x="18"/>
        <item h="1" x="19"/>
        <item h="1" x="20"/>
        <item h="1" x="21"/>
        <item h="1" x="22"/>
        <item h="1" x="23"/>
        <item h="1" x="24"/>
        <item x="25"/>
        <item h="1" x="26"/>
        <item h="1" x="27"/>
        <item h="1" x="28"/>
        <item h="1" x="29"/>
        <item h="1" x="30"/>
        <item h="1" x="31"/>
        <item h="1" x="32"/>
        <item h="1" x="33"/>
        <item h="1" x="34"/>
        <item h="1" x="35"/>
        <item h="1" x="36"/>
        <item h="1" x="37"/>
        <item h="1" x="38"/>
        <item h="1" x="39"/>
        <item h="1" x="40"/>
        <item h="1" x="41"/>
        <item h="1" x="42"/>
        <item h="1" x="44"/>
        <item h="1" x="45"/>
        <item h="1" x="43"/>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46"/>
        <item h="1" x="128"/>
        <item h="1" x="129"/>
        <item h="1" x="130"/>
        <item h="1" x="131"/>
        <item h="1" x="132"/>
        <item h="1" x="133"/>
        <item h="1" x="134"/>
        <item h="1" x="135"/>
        <item h="1" x="136"/>
        <item h="1" x="137"/>
        <item h="1" x="138"/>
        <item h="1" x="139"/>
        <item h="1" x="140"/>
        <item h="1" x="141"/>
        <item h="1" x="142"/>
        <item h="1" x="143"/>
        <item h="1" x="144"/>
        <item h="1" x="145"/>
        <item h="1" x="146"/>
        <item h="1" x="147"/>
        <item h="1" x="148"/>
        <item t="default"/>
      </items>
    </pivotField>
    <pivotField axis="axisRow" showAll="0" sortType="descending">
      <items count="112">
        <item x="78"/>
        <item x="50"/>
        <item x="47"/>
        <item x="83"/>
        <item x="44"/>
        <item x="106"/>
        <item x="34"/>
        <item x="11"/>
        <item x="96"/>
        <item x="64"/>
        <item x="98"/>
        <item x="6"/>
        <item x="27"/>
        <item x="79"/>
        <item x="29"/>
        <item x="1"/>
        <item x="54"/>
        <item x="25"/>
        <item x="38"/>
        <item x="80"/>
        <item x="89"/>
        <item x="110"/>
        <item x="33"/>
        <item x="62"/>
        <item x="35"/>
        <item x="37"/>
        <item x="104"/>
        <item x="18"/>
        <item x="55"/>
        <item x="75"/>
        <item x="70"/>
        <item x="87"/>
        <item x="86"/>
        <item x="26"/>
        <item x="72"/>
        <item x="45"/>
        <item x="46"/>
        <item x="22"/>
        <item x="63"/>
        <item x="109"/>
        <item x="84"/>
        <item x="53"/>
        <item x="66"/>
        <item x="14"/>
        <item x="59"/>
        <item x="42"/>
        <item x="90"/>
        <item x="49"/>
        <item x="57"/>
        <item x="100"/>
        <item x="74"/>
        <item x="60"/>
        <item x="102"/>
        <item x="61"/>
        <item x="28"/>
        <item x="71"/>
        <item x="92"/>
        <item x="4"/>
        <item x="9"/>
        <item x="65"/>
        <item x="20"/>
        <item x="73"/>
        <item x="77"/>
        <item x="40"/>
        <item x="7"/>
        <item x="41"/>
        <item x="24"/>
        <item x="99"/>
        <item x="3"/>
        <item x="58"/>
        <item x="16"/>
        <item x="82"/>
        <item x="85"/>
        <item x="19"/>
        <item x="56"/>
        <item x="39"/>
        <item x="95"/>
        <item x="69"/>
        <item x="81"/>
        <item x="107"/>
        <item x="101"/>
        <item x="13"/>
        <item x="21"/>
        <item x="17"/>
        <item x="97"/>
        <item x="48"/>
        <item x="68"/>
        <item x="31"/>
        <item x="43"/>
        <item x="94"/>
        <item x="91"/>
        <item x="67"/>
        <item x="2"/>
        <item x="93"/>
        <item x="52"/>
        <item x="36"/>
        <item x="108"/>
        <item x="76"/>
        <item x="103"/>
        <item x="0"/>
        <item x="23"/>
        <item x="30"/>
        <item x="15"/>
        <item x="8"/>
        <item x="51"/>
        <item x="88"/>
        <item x="10"/>
        <item x="105"/>
        <item x="32"/>
        <item x="5"/>
        <item x="12"/>
        <item t="default"/>
      </items>
      <autoSortScope>
        <pivotArea dataOnly="0" outline="0" fieldPosition="0">
          <references count="1">
            <reference field="4294967294" count="1" selected="0">
              <x v="3"/>
            </reference>
          </references>
        </pivotArea>
      </autoSortScope>
    </pivotField>
    <pivotField showAll="0"/>
    <pivotField showAll="0"/>
    <pivotField dataField="1" showAll="0"/>
    <pivotField dataField="1" showAll="0"/>
    <pivotField dataField="1"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v="12"/>
    </i>
    <i t="grand">
      <x/>
    </i>
  </rowItems>
  <colFields count="1">
    <field x="-2"/>
  </colFields>
  <colItems count="4">
    <i>
      <x/>
    </i>
    <i i="1">
      <x v="1"/>
    </i>
    <i i="2">
      <x v="2"/>
    </i>
    <i i="3">
      <x v="3"/>
    </i>
  </colItems>
  <dataFields count="4">
    <dataField name="Sum of 2022 Value" fld="5" baseField="0" baseItem="0"/>
    <dataField name="Sum of 2023 Value" fld="6" baseField="0" baseItem="0"/>
    <dataField name="Sum of YTD 24 Value" fld="7" baseField="0" baseItem="0"/>
    <dataField name="Sum of Total_Revenue" fld="13"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1AB85-7D63-47B7-8304-895CFADFDF30}" name="Products" cacheId="1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B5:G14" firstHeaderRow="0" firstDataRow="1" firstDataCol="2"/>
  <pivotFields count="17">
    <pivotField axis="axisRow" compact="0" outline="0" showAll="0" sortType="descending">
      <items count="5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autoSortScope>
        <pivotArea dataOnly="0" outline="0" fieldPosition="0">
          <references count="1">
            <reference field="4294967294" count="1" selected="0">
              <x v="3"/>
            </reference>
          </references>
        </pivotArea>
      </autoSortScope>
    </pivotField>
    <pivotField axis="axisRow" compact="0" outline="0" showAll="0" sortType="descending">
      <items count="150">
        <item h="1" x="0"/>
        <item h="1" x="1"/>
        <item h="1" x="2"/>
        <item h="1" x="3"/>
        <item h="1" x="4"/>
        <item h="1" x="8"/>
        <item h="1" x="5"/>
        <item h="1" x="6"/>
        <item h="1" x="7"/>
        <item h="1" x="9"/>
        <item h="1" x="10"/>
        <item h="1" x="11"/>
        <item h="1" x="12"/>
        <item h="1" x="13"/>
        <item h="1" x="14"/>
        <item h="1" x="15"/>
        <item h="1" x="16"/>
        <item h="1" x="17"/>
        <item h="1" x="18"/>
        <item h="1" x="19"/>
        <item h="1" x="20"/>
        <item h="1" x="21"/>
        <item h="1" x="22"/>
        <item h="1" x="23"/>
        <item h="1" x="24"/>
        <item x="25"/>
        <item h="1" x="26"/>
        <item h="1" x="27"/>
        <item h="1" x="28"/>
        <item h="1" x="29"/>
        <item h="1" x="30"/>
        <item h="1" x="31"/>
        <item h="1" x="32"/>
        <item h="1" x="33"/>
        <item h="1" x="34"/>
        <item h="1" x="35"/>
        <item h="1" x="36"/>
        <item h="1" x="37"/>
        <item h="1" x="38"/>
        <item h="1" x="39"/>
        <item h="1" x="40"/>
        <item h="1" x="41"/>
        <item h="1" x="42"/>
        <item h="1" x="44"/>
        <item h="1" x="45"/>
        <item h="1" x="43"/>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46"/>
        <item h="1" x="128"/>
        <item h="1" x="129"/>
        <item h="1" x="130"/>
        <item h="1" x="131"/>
        <item h="1" x="132"/>
        <item h="1" x="133"/>
        <item h="1" x="134"/>
        <item h="1" x="135"/>
        <item h="1" x="136"/>
        <item h="1" x="137"/>
        <item h="1" x="138"/>
        <item h="1" x="139"/>
        <item h="1" x="140"/>
        <item h="1" x="141"/>
        <item h="1" x="142"/>
        <item h="1" x="143"/>
        <item h="1" x="144"/>
        <item h="1" x="145"/>
        <item h="1" x="146"/>
        <item h="1" x="147"/>
        <item h="1" x="148"/>
        <item t="default"/>
      </items>
      <autoSortScope>
        <pivotArea dataOnly="0" outline="0" fieldPosition="0">
          <references count="1">
            <reference field="4294967294" count="1" selected="0">
              <x v="3"/>
            </reference>
          </references>
        </pivotArea>
      </autoSortScope>
    </pivotField>
    <pivotField compact="0" outline="0" showAll="0">
      <items count="112">
        <item x="78"/>
        <item x="50"/>
        <item x="47"/>
        <item x="83"/>
        <item x="44"/>
        <item x="106"/>
        <item x="34"/>
        <item x="11"/>
        <item x="96"/>
        <item x="64"/>
        <item x="98"/>
        <item x="6"/>
        <item x="27"/>
        <item x="79"/>
        <item x="29"/>
        <item x="1"/>
        <item x="54"/>
        <item x="25"/>
        <item x="38"/>
        <item x="80"/>
        <item x="89"/>
        <item x="110"/>
        <item x="33"/>
        <item x="62"/>
        <item x="35"/>
        <item x="37"/>
        <item x="104"/>
        <item x="18"/>
        <item x="55"/>
        <item x="75"/>
        <item x="70"/>
        <item x="87"/>
        <item x="86"/>
        <item x="26"/>
        <item x="72"/>
        <item x="45"/>
        <item x="46"/>
        <item x="22"/>
        <item x="63"/>
        <item x="109"/>
        <item x="84"/>
        <item x="53"/>
        <item x="66"/>
        <item x="14"/>
        <item x="59"/>
        <item x="42"/>
        <item x="90"/>
        <item x="49"/>
        <item x="57"/>
        <item x="100"/>
        <item x="74"/>
        <item x="60"/>
        <item x="102"/>
        <item x="61"/>
        <item x="28"/>
        <item x="71"/>
        <item x="92"/>
        <item x="4"/>
        <item x="9"/>
        <item x="65"/>
        <item x="20"/>
        <item x="73"/>
        <item x="77"/>
        <item x="40"/>
        <item x="7"/>
        <item x="41"/>
        <item x="24"/>
        <item x="99"/>
        <item x="3"/>
        <item x="58"/>
        <item x="16"/>
        <item x="82"/>
        <item x="85"/>
        <item x="19"/>
        <item x="56"/>
        <item x="39"/>
        <item x="95"/>
        <item x="69"/>
        <item x="81"/>
        <item x="107"/>
        <item x="101"/>
        <item x="13"/>
        <item x="21"/>
        <item x="17"/>
        <item x="97"/>
        <item x="48"/>
        <item x="68"/>
        <item x="31"/>
        <item x="43"/>
        <item x="94"/>
        <item x="91"/>
        <item x="67"/>
        <item x="2"/>
        <item x="93"/>
        <item x="52"/>
        <item x="36"/>
        <item x="108"/>
        <item x="76"/>
        <item x="103"/>
        <item x="0"/>
        <item x="23"/>
        <item x="30"/>
        <item x="15"/>
        <item x="8"/>
        <item x="51"/>
        <item x="88"/>
        <item x="10"/>
        <item x="105"/>
        <item x="32"/>
        <item x="5"/>
        <item x="12"/>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418">
        <item x="0"/>
        <item x="257"/>
        <item x="368"/>
        <item x="167"/>
        <item x="193"/>
        <item x="162"/>
        <item x="49"/>
        <item x="156"/>
        <item x="371"/>
        <item x="256"/>
        <item x="92"/>
        <item x="45"/>
        <item x="258"/>
        <item x="337"/>
        <item x="67"/>
        <item x="230"/>
        <item x="394"/>
        <item x="253"/>
        <item x="136"/>
        <item x="64"/>
        <item x="286"/>
        <item x="306"/>
        <item x="310"/>
        <item x="309"/>
        <item x="141"/>
        <item x="240"/>
        <item x="363"/>
        <item x="178"/>
        <item x="90"/>
        <item x="235"/>
        <item x="48"/>
        <item x="102"/>
        <item x="72"/>
        <item x="261"/>
        <item x="351"/>
        <item x="17"/>
        <item x="241"/>
        <item x="103"/>
        <item x="29"/>
        <item x="122"/>
        <item x="386"/>
        <item x="345"/>
        <item x="164"/>
        <item x="25"/>
        <item x="163"/>
        <item x="11"/>
        <item x="302"/>
        <item x="73"/>
        <item x="281"/>
        <item x="129"/>
        <item x="365"/>
        <item x="161"/>
        <item x="336"/>
        <item x="312"/>
        <item x="74"/>
        <item x="195"/>
        <item x="275"/>
        <item x="311"/>
        <item x="362"/>
        <item x="408"/>
        <item x="291"/>
        <item x="282"/>
        <item x="255"/>
        <item x="158"/>
        <item x="267"/>
        <item x="155"/>
        <item x="346"/>
        <item x="79"/>
        <item x="165"/>
        <item x="298"/>
        <item x="221"/>
        <item x="81"/>
        <item x="30"/>
        <item x="47"/>
        <item x="393"/>
        <item x="8"/>
        <item x="366"/>
        <item x="130"/>
        <item x="227"/>
        <item x="121"/>
        <item x="369"/>
        <item x="134"/>
        <item x="314"/>
        <item x="231"/>
        <item x="265"/>
        <item x="222"/>
        <item x="293"/>
        <item x="109"/>
        <item x="273"/>
        <item x="278"/>
        <item x="410"/>
        <item x="279"/>
        <item x="232"/>
        <item x="412"/>
        <item x="384"/>
        <item x="131"/>
        <item x="65"/>
        <item x="379"/>
        <item x="404"/>
        <item x="389"/>
        <item x="220"/>
        <item x="294"/>
        <item x="322"/>
        <item x="153"/>
        <item x="135"/>
        <item x="272"/>
        <item x="96"/>
        <item x="301"/>
        <item x="228"/>
        <item x="271"/>
        <item x="269"/>
        <item x="416"/>
        <item x="125"/>
        <item x="383"/>
        <item x="287"/>
        <item x="406"/>
        <item x="340"/>
        <item x="323"/>
        <item x="343"/>
        <item x="277"/>
        <item x="148"/>
        <item x="325"/>
        <item x="321"/>
        <item x="133"/>
        <item x="33"/>
        <item x="284"/>
        <item x="280"/>
        <item x="123"/>
        <item x="270"/>
        <item x="290"/>
        <item x="268"/>
        <item x="324"/>
        <item x="313"/>
        <item x="56"/>
        <item x="41"/>
        <item x="42"/>
        <item x="372"/>
        <item x="82"/>
        <item x="276"/>
        <item x="307"/>
        <item x="138"/>
        <item x="55"/>
        <item x="308"/>
        <item x="108"/>
        <item x="400"/>
        <item x="26"/>
        <item x="283"/>
        <item x="375"/>
        <item x="7"/>
        <item x="194"/>
        <item x="114"/>
        <item x="326"/>
        <item x="75"/>
        <item x="274"/>
        <item x="382"/>
        <item x="12"/>
        <item x="233"/>
        <item x="76"/>
        <item x="238"/>
        <item x="147"/>
        <item x="234"/>
        <item x="20"/>
        <item x="21"/>
        <item x="330"/>
        <item x="88"/>
        <item x="305"/>
        <item x="339"/>
        <item x="143"/>
        <item x="396"/>
        <item x="385"/>
        <item x="407"/>
        <item x="132"/>
        <item x="171"/>
        <item x="68"/>
        <item x="348"/>
        <item x="395"/>
        <item x="380"/>
        <item x="367"/>
        <item x="315"/>
        <item x="224"/>
        <item x="259"/>
        <item x="104"/>
        <item x="304"/>
        <item x="150"/>
        <item x="364"/>
        <item x="377"/>
        <item x="334"/>
        <item x="397"/>
        <item x="295"/>
        <item x="401"/>
        <item x="289"/>
        <item x="226"/>
        <item x="100"/>
        <item x="182"/>
        <item x="188"/>
        <item x="63"/>
        <item x="51"/>
        <item x="38"/>
        <item x="50"/>
        <item x="196"/>
        <item x="60"/>
        <item x="106"/>
        <item x="61"/>
        <item x="250"/>
        <item x="349"/>
        <item x="152"/>
        <item x="350"/>
        <item x="83"/>
        <item x="392"/>
        <item x="300"/>
        <item x="87"/>
        <item x="211"/>
        <item x="54"/>
        <item x="146"/>
        <item x="245"/>
        <item x="9"/>
        <item x="344"/>
        <item x="19"/>
        <item x="84"/>
        <item x="409"/>
        <item x="214"/>
        <item x="249"/>
        <item x="299"/>
        <item x="128"/>
        <item x="34"/>
        <item x="5"/>
        <item x="376"/>
        <item x="62"/>
        <item x="405"/>
        <item x="185"/>
        <item x="13"/>
        <item x="263"/>
        <item x="43"/>
        <item x="58"/>
        <item x="373"/>
        <item x="297"/>
        <item x="139"/>
        <item x="6"/>
        <item x="413"/>
        <item x="154"/>
        <item x="140"/>
        <item x="57"/>
        <item x="398"/>
        <item x="10"/>
        <item x="24"/>
        <item x="112"/>
        <item x="189"/>
        <item x="80"/>
        <item x="202"/>
        <item x="296"/>
        <item x="70"/>
        <item x="172"/>
        <item x="107"/>
        <item x="252"/>
        <item x="105"/>
        <item x="353"/>
        <item x="358"/>
        <item x="186"/>
        <item x="101"/>
        <item x="219"/>
        <item x="247"/>
        <item x="99"/>
        <item x="303"/>
        <item x="71"/>
        <item x="93"/>
        <item x="217"/>
        <item x="262"/>
        <item x="118"/>
        <item x="116"/>
        <item x="251"/>
        <item x="347"/>
        <item x="113"/>
        <item x="212"/>
        <item x="205"/>
        <item x="111"/>
        <item x="218"/>
        <item x="4"/>
        <item x="355"/>
        <item x="166"/>
        <item x="95"/>
        <item x="69"/>
        <item x="403"/>
        <item x="213"/>
        <item x="174"/>
        <item x="181"/>
        <item x="159"/>
        <item x="216"/>
        <item x="176"/>
        <item x="197"/>
        <item x="328"/>
        <item x="40"/>
        <item x="248"/>
        <item x="199"/>
        <item x="342"/>
        <item x="14"/>
        <item x="145"/>
        <item x="387"/>
        <item x="388"/>
        <item x="120"/>
        <item x="179"/>
        <item x="110"/>
        <item x="285"/>
        <item x="254"/>
        <item x="53"/>
        <item x="97"/>
        <item x="183"/>
        <item x="3"/>
        <item x="168"/>
        <item x="115"/>
        <item x="191"/>
        <item x="32"/>
        <item x="332"/>
        <item x="85"/>
        <item x="46"/>
        <item x="327"/>
        <item x="239"/>
        <item x="229"/>
        <item x="157"/>
        <item x="316"/>
        <item x="59"/>
        <item x="329"/>
        <item x="180"/>
        <item x="210"/>
        <item x="184"/>
        <item x="223"/>
        <item x="126"/>
        <item x="37"/>
        <item x="415"/>
        <item x="187"/>
        <item x="28"/>
        <item x="414"/>
        <item x="331"/>
        <item x="173"/>
        <item x="169"/>
        <item x="149"/>
        <item x="91"/>
        <item x="374"/>
        <item x="177"/>
        <item x="117"/>
        <item x="381"/>
        <item x="236"/>
        <item x="31"/>
        <item x="361"/>
        <item x="142"/>
        <item x="190"/>
        <item x="390"/>
        <item x="208"/>
        <item x="370"/>
        <item x="192"/>
        <item x="27"/>
        <item x="399"/>
        <item x="411"/>
        <item x="378"/>
        <item x="2"/>
        <item x="333"/>
        <item x="94"/>
        <item x="124"/>
        <item x="243"/>
        <item x="144"/>
        <item x="201"/>
        <item x="209"/>
        <item x="15"/>
        <item x="1"/>
        <item x="170"/>
        <item x="357"/>
        <item x="98"/>
        <item x="137"/>
        <item x="204"/>
        <item x="246"/>
        <item x="203"/>
        <item x="359"/>
        <item x="66"/>
        <item x="244"/>
        <item x="86"/>
        <item x="200"/>
        <item x="341"/>
        <item x="318"/>
        <item x="206"/>
        <item x="127"/>
        <item x="35"/>
        <item x="175"/>
        <item x="18"/>
        <item x="22"/>
        <item x="16"/>
        <item x="319"/>
        <item x="242"/>
        <item x="198"/>
        <item x="52"/>
        <item x="237"/>
        <item x="288"/>
        <item x="335"/>
        <item x="266"/>
        <item x="260"/>
        <item x="402"/>
        <item x="317"/>
        <item x="354"/>
        <item x="360"/>
        <item x="207"/>
        <item x="391"/>
        <item x="264"/>
        <item x="44"/>
        <item x="320"/>
        <item x="39"/>
        <item x="77"/>
        <item x="89"/>
        <item x="215"/>
        <item x="352"/>
        <item x="292"/>
        <item x="225"/>
        <item x="78"/>
        <item x="356"/>
        <item x="338"/>
        <item x="160"/>
        <item x="151"/>
        <item x="119"/>
        <item x="23"/>
        <item x="36"/>
        <item t="default"/>
      </items>
    </pivotField>
    <pivotField dataField="1" compact="0" outline="0" showAll="0">
      <items count="380">
        <item x="8"/>
        <item x="180"/>
        <item x="85"/>
        <item x="10"/>
        <item x="22"/>
        <item x="279"/>
        <item x="49"/>
        <item x="276"/>
        <item x="121"/>
        <item x="63"/>
        <item x="83"/>
        <item x="309"/>
        <item x="182"/>
        <item x="226"/>
        <item x="152"/>
        <item x="163"/>
        <item x="69"/>
        <item x="254"/>
        <item x="221"/>
        <item x="249"/>
        <item x="257"/>
        <item x="275"/>
        <item x="334"/>
        <item x="171"/>
        <item x="359"/>
        <item x="314"/>
        <item x="278"/>
        <item x="76"/>
        <item x="7"/>
        <item x="270"/>
        <item x="261"/>
        <item x="207"/>
        <item x="144"/>
        <item x="274"/>
        <item x="54"/>
        <item x="248"/>
        <item x="247"/>
        <item x="352"/>
        <item x="142"/>
        <item x="239"/>
        <item x="277"/>
        <item x="101"/>
        <item x="273"/>
        <item x="96"/>
        <item x="251"/>
        <item x="326"/>
        <item x="310"/>
        <item x="250"/>
        <item x="150"/>
        <item x="9"/>
        <item x="332"/>
        <item x="311"/>
        <item x="181"/>
        <item x="113"/>
        <item x="38"/>
        <item x="267"/>
        <item x="72"/>
        <item x="151"/>
        <item x="141"/>
        <item x="289"/>
        <item x="95"/>
        <item x="118"/>
        <item x="55"/>
        <item x="238"/>
        <item x="11"/>
        <item x="50"/>
        <item x="369"/>
        <item x="97"/>
        <item x="240"/>
        <item x="29"/>
        <item x="140"/>
        <item x="153"/>
        <item x="327"/>
        <item x="301"/>
        <item x="298"/>
        <item x="25"/>
        <item x="44"/>
        <item x="125"/>
        <item x="94"/>
        <item x="328"/>
        <item x="61"/>
        <item x="255"/>
        <item x="264"/>
        <item x="211"/>
        <item x="168"/>
        <item x="124"/>
        <item x="331"/>
        <item x="212"/>
        <item x="89"/>
        <item x="338"/>
        <item x="70"/>
        <item x="252"/>
        <item x="234"/>
        <item x="37"/>
        <item x="253"/>
        <item x="286"/>
        <item x="218"/>
        <item x="60"/>
        <item x="297"/>
        <item x="135"/>
        <item x="18"/>
        <item x="205"/>
        <item x="5"/>
        <item x="263"/>
        <item x="243"/>
        <item x="139"/>
        <item x="288"/>
        <item x="305"/>
        <item x="111"/>
        <item x="290"/>
        <item x="58"/>
        <item x="216"/>
        <item x="371"/>
        <item x="258"/>
        <item x="57"/>
        <item x="123"/>
        <item x="217"/>
        <item x="71"/>
        <item x="358"/>
        <item x="219"/>
        <item x="62"/>
        <item x="148"/>
        <item x="339"/>
        <item x="131"/>
        <item x="12"/>
        <item x="271"/>
        <item x="183"/>
        <item x="280"/>
        <item x="222"/>
        <item x="48"/>
        <item x="103"/>
        <item x="335"/>
        <item x="349"/>
        <item x="362"/>
        <item x="59"/>
        <item x="143"/>
        <item x="260"/>
        <item x="202"/>
        <item x="265"/>
        <item x="127"/>
        <item x="272"/>
        <item x="220"/>
        <item x="45"/>
        <item x="35"/>
        <item x="354"/>
        <item x="40"/>
        <item x="266"/>
        <item x="330"/>
        <item x="145"/>
        <item x="146"/>
        <item x="366"/>
        <item x="316"/>
        <item x="47"/>
        <item x="365"/>
        <item x="105"/>
        <item x="304"/>
        <item x="100"/>
        <item x="361"/>
        <item x="346"/>
        <item x="337"/>
        <item x="6"/>
        <item x="53"/>
        <item x="42"/>
        <item x="350"/>
        <item x="368"/>
        <item x="329"/>
        <item x="165"/>
        <item x="122"/>
        <item x="313"/>
        <item x="373"/>
        <item x="106"/>
        <item x="128"/>
        <item x="17"/>
        <item x="36"/>
        <item x="28"/>
        <item x="287"/>
        <item x="33"/>
        <item x="158"/>
        <item x="52"/>
        <item x="26"/>
        <item x="104"/>
        <item x="189"/>
        <item x="357"/>
        <item x="312"/>
        <item x="65"/>
        <item x="308"/>
        <item x="174"/>
        <item x="230"/>
        <item x="343"/>
        <item x="107"/>
        <item x="235"/>
        <item x="67"/>
        <item x="138"/>
        <item x="75"/>
        <item x="108"/>
        <item x="256"/>
        <item x="77"/>
        <item x="173"/>
        <item x="370"/>
        <item x="378"/>
        <item x="4"/>
        <item x="214"/>
        <item x="21"/>
        <item x="237"/>
        <item x="360"/>
        <item x="198"/>
        <item x="190"/>
        <item x="236"/>
        <item x="86"/>
        <item x="129"/>
        <item x="102"/>
        <item x="176"/>
        <item x="99"/>
        <item x="120"/>
        <item x="43"/>
        <item x="203"/>
        <item x="88"/>
        <item x="363"/>
        <item x="318"/>
        <item x="244"/>
        <item x="204"/>
        <item x="351"/>
        <item x="300"/>
        <item x="160"/>
        <item x="186"/>
        <item x="162"/>
        <item x="199"/>
        <item x="184"/>
        <item x="321"/>
        <item x="66"/>
        <item x="134"/>
        <item x="233"/>
        <item x="223"/>
        <item x="155"/>
        <item x="193"/>
        <item x="133"/>
        <item x="68"/>
        <item x="112"/>
        <item x="81"/>
        <item x="169"/>
        <item x="374"/>
        <item x="78"/>
        <item x="268"/>
        <item x="325"/>
        <item x="209"/>
        <item x="64"/>
        <item x="0"/>
        <item x="93"/>
        <item x="147"/>
        <item x="210"/>
        <item x="170"/>
        <item x="364"/>
        <item x="269"/>
        <item x="293"/>
        <item x="232"/>
        <item x="324"/>
        <item x="90"/>
        <item x="307"/>
        <item x="295"/>
        <item x="200"/>
        <item x="175"/>
        <item x="241"/>
        <item x="126"/>
        <item x="208"/>
        <item x="166"/>
        <item x="156"/>
        <item x="3"/>
        <item x="201"/>
        <item x="336"/>
        <item x="87"/>
        <item x="353"/>
        <item x="355"/>
        <item x="84"/>
        <item x="347"/>
        <item x="291"/>
        <item x="340"/>
        <item x="24"/>
        <item x="172"/>
        <item x="117"/>
        <item x="56"/>
        <item x="292"/>
        <item x="92"/>
        <item x="306"/>
        <item x="294"/>
        <item x="224"/>
        <item x="178"/>
        <item x="2"/>
        <item x="164"/>
        <item x="302"/>
        <item x="98"/>
        <item x="281"/>
        <item x="296"/>
        <item x="225"/>
        <item x="159"/>
        <item x="119"/>
        <item x="1"/>
        <item x="348"/>
        <item x="110"/>
        <item x="39"/>
        <item x="80"/>
        <item x="114"/>
        <item x="167"/>
        <item x="320"/>
        <item x="196"/>
        <item x="136"/>
        <item x="23"/>
        <item x="197"/>
        <item x="27"/>
        <item x="177"/>
        <item x="344"/>
        <item x="322"/>
        <item x="130"/>
        <item x="231"/>
        <item x="191"/>
        <item x="13"/>
        <item x="342"/>
        <item x="19"/>
        <item x="115"/>
        <item x="188"/>
        <item x="132"/>
        <item x="187"/>
        <item x="228"/>
        <item x="372"/>
        <item x="14"/>
        <item x="375"/>
        <item x="194"/>
        <item x="179"/>
        <item x="46"/>
        <item x="227"/>
        <item x="341"/>
        <item x="377"/>
        <item x="51"/>
        <item x="192"/>
        <item x="15"/>
        <item x="91"/>
        <item x="376"/>
        <item x="157"/>
        <item x="185"/>
        <item x="323"/>
        <item x="161"/>
        <item x="213"/>
        <item x="317"/>
        <item x="116"/>
        <item x="345"/>
        <item x="30"/>
        <item x="283"/>
        <item x="16"/>
        <item x="299"/>
        <item x="282"/>
        <item x="333"/>
        <item x="229"/>
        <item x="34"/>
        <item x="319"/>
        <item x="246"/>
        <item x="245"/>
        <item x="242"/>
        <item x="367"/>
        <item x="79"/>
        <item x="32"/>
        <item x="154"/>
        <item x="285"/>
        <item x="195"/>
        <item x="41"/>
        <item x="262"/>
        <item x="315"/>
        <item x="206"/>
        <item x="284"/>
        <item x="73"/>
        <item x="259"/>
        <item x="74"/>
        <item x="82"/>
        <item x="215"/>
        <item x="356"/>
        <item x="137"/>
        <item x="149"/>
        <item x="303"/>
        <item x="109"/>
        <item x="20"/>
        <item x="31"/>
        <item t="default"/>
      </items>
    </pivotField>
    <pivotField dataField="1" compact="0" outline="0" showAll="0">
      <items count="325">
        <item x="5"/>
        <item x="121"/>
        <item x="295"/>
        <item x="122"/>
        <item x="188"/>
        <item x="229"/>
        <item x="80"/>
        <item x="231"/>
        <item x="250"/>
        <item x="91"/>
        <item x="78"/>
        <item x="314"/>
        <item x="230"/>
        <item x="275"/>
        <item x="109"/>
        <item x="222"/>
        <item x="120"/>
        <item x="44"/>
        <item x="238"/>
        <item x="104"/>
        <item x="103"/>
        <item x="7"/>
        <item x="127"/>
        <item x="49"/>
        <item x="79"/>
        <item x="190"/>
        <item x="274"/>
        <item x="41"/>
        <item x="302"/>
        <item x="247"/>
        <item x="43"/>
        <item x="157"/>
        <item x="282"/>
        <item x="249"/>
        <item x="128"/>
        <item x="309"/>
        <item x="220"/>
        <item x="225"/>
        <item x="217"/>
        <item x="215"/>
        <item x="31"/>
        <item x="90"/>
        <item x="293"/>
        <item x="129"/>
        <item x="48"/>
        <item x="189"/>
        <item x="183"/>
        <item x="92"/>
        <item x="246"/>
        <item x="40"/>
        <item x="223"/>
        <item x="33"/>
        <item x="221"/>
        <item x="110"/>
        <item x="36"/>
        <item x="47"/>
        <item x="76"/>
        <item x="46"/>
        <item x="15"/>
        <item x="279"/>
        <item x="316"/>
        <item x="174"/>
        <item x="301"/>
        <item x="239"/>
        <item x="50"/>
        <item x="58"/>
        <item x="14"/>
        <item x="87"/>
        <item x="187"/>
        <item x="191"/>
        <item x="273"/>
        <item x="144"/>
        <item x="232"/>
        <item x="277"/>
        <item x="115"/>
        <item x="253"/>
        <item x="192"/>
        <item x="172"/>
        <item x="297"/>
        <item x="228"/>
        <item x="95"/>
        <item x="8"/>
        <item x="84"/>
        <item x="4"/>
        <item x="262"/>
        <item x="224"/>
        <item x="22"/>
        <item x="106"/>
        <item x="276"/>
        <item x="209"/>
        <item x="118"/>
        <item x="39"/>
        <item x="254"/>
        <item x="216"/>
        <item x="197"/>
        <item x="61"/>
        <item x="281"/>
        <item x="311"/>
        <item x="194"/>
        <item x="113"/>
        <item x="257"/>
        <item x="193"/>
        <item x="94"/>
        <item x="23"/>
        <item x="25"/>
        <item x="304"/>
        <item x="292"/>
        <item x="298"/>
        <item x="56"/>
        <item x="150"/>
        <item x="133"/>
        <item x="306"/>
        <item x="305"/>
        <item x="2"/>
        <item x="287"/>
        <item x="37"/>
        <item x="11"/>
        <item x="167"/>
        <item x="119"/>
        <item x="105"/>
        <item x="83"/>
        <item x="135"/>
        <item x="283"/>
        <item x="100"/>
        <item x="63"/>
        <item x="260"/>
        <item x="203"/>
        <item x="70"/>
        <item x="160"/>
        <item x="202"/>
        <item x="147"/>
        <item x="156"/>
        <item x="123"/>
        <item x="13"/>
        <item x="108"/>
        <item x="85"/>
        <item x="158"/>
        <item x="29"/>
        <item x="141"/>
        <item x="73"/>
        <item x="310"/>
        <item x="164"/>
        <item x="318"/>
        <item x="114"/>
        <item x="34"/>
        <item x="294"/>
        <item x="3"/>
        <item x="107"/>
        <item x="142"/>
        <item x="313"/>
        <item x="62"/>
        <item x="212"/>
        <item x="206"/>
        <item x="82"/>
        <item x="226"/>
        <item x="207"/>
        <item x="185"/>
        <item x="146"/>
        <item x="307"/>
        <item x="201"/>
        <item x="205"/>
        <item x="145"/>
        <item x="284"/>
        <item x="271"/>
        <item x="93"/>
        <item x="18"/>
        <item x="242"/>
        <item x="137"/>
        <item x="149"/>
        <item x="290"/>
        <item x="315"/>
        <item x="45"/>
        <item x="178"/>
        <item x="267"/>
        <item x="77"/>
        <item x="270"/>
        <item x="6"/>
        <item x="163"/>
        <item x="303"/>
        <item x="181"/>
        <item x="227"/>
        <item x="68"/>
        <item x="264"/>
        <item x="182"/>
        <item x="139"/>
        <item x="102"/>
        <item x="256"/>
        <item x="72"/>
        <item x="116"/>
        <item x="20"/>
        <item x="55"/>
        <item x="195"/>
        <item x="204"/>
        <item x="280"/>
        <item x="101"/>
        <item x="319"/>
        <item x="21"/>
        <item x="152"/>
        <item x="177"/>
        <item x="86"/>
        <item x="244"/>
        <item x="75"/>
        <item x="53"/>
        <item x="268"/>
        <item x="299"/>
        <item x="176"/>
        <item x="208"/>
        <item x="24"/>
        <item x="131"/>
        <item x="69"/>
        <item x="125"/>
        <item x="173"/>
        <item x="51"/>
        <item x="288"/>
        <item x="233"/>
        <item x="323"/>
        <item x="71"/>
        <item x="243"/>
        <item x="240"/>
        <item x="196"/>
        <item x="151"/>
        <item x="296"/>
        <item x="210"/>
        <item x="241"/>
        <item x="64"/>
        <item x="180"/>
        <item x="255"/>
        <item x="0"/>
        <item x="1"/>
        <item x="57"/>
        <item x="291"/>
        <item x="251"/>
        <item x="74"/>
        <item x="259"/>
        <item x="272"/>
        <item x="52"/>
        <item x="99"/>
        <item x="148"/>
        <item x="19"/>
        <item x="54"/>
        <item x="308"/>
        <item x="245"/>
        <item x="66"/>
        <item x="286"/>
        <item x="171"/>
        <item x="132"/>
        <item x="289"/>
        <item x="263"/>
        <item x="89"/>
        <item x="285"/>
        <item x="322"/>
        <item x="16"/>
        <item x="175"/>
        <item x="42"/>
        <item x="38"/>
        <item x="266"/>
        <item x="9"/>
        <item x="258"/>
        <item x="198"/>
        <item x="140"/>
        <item x="165"/>
        <item x="199"/>
        <item x="170"/>
        <item x="269"/>
        <item x="317"/>
        <item x="111"/>
        <item x="10"/>
        <item x="162"/>
        <item x="320"/>
        <item x="97"/>
        <item x="81"/>
        <item x="161"/>
        <item x="168"/>
        <item x="154"/>
        <item x="278"/>
        <item x="143"/>
        <item x="153"/>
        <item x="248"/>
        <item x="98"/>
        <item x="112"/>
        <item x="159"/>
        <item x="184"/>
        <item x="136"/>
        <item x="235"/>
        <item x="166"/>
        <item x="219"/>
        <item x="96"/>
        <item x="124"/>
        <item x="12"/>
        <item x="26"/>
        <item x="312"/>
        <item x="155"/>
        <item x="30"/>
        <item x="265"/>
        <item x="200"/>
        <item x="300"/>
        <item x="138"/>
        <item x="237"/>
        <item x="134"/>
        <item x="321"/>
        <item x="234"/>
        <item x="130"/>
        <item x="211"/>
        <item x="169"/>
        <item x="32"/>
        <item x="214"/>
        <item x="213"/>
        <item x="35"/>
        <item x="65"/>
        <item x="59"/>
        <item x="179"/>
        <item x="28"/>
        <item x="261"/>
        <item x="186"/>
        <item x="126"/>
        <item x="60"/>
        <item x="117"/>
        <item x="236"/>
        <item x="88"/>
        <item x="218"/>
        <item x="252"/>
        <item x="67"/>
        <item x="17"/>
        <item x="27"/>
        <item t="default"/>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2">
    <field x="1"/>
    <field x="0"/>
  </rowFields>
  <rowItems count="9">
    <i>
      <x v="25"/>
      <x v="91"/>
    </i>
    <i r="1">
      <x v="96"/>
    </i>
    <i r="1">
      <x v="93"/>
    </i>
    <i r="1">
      <x v="92"/>
    </i>
    <i r="1">
      <x v="94"/>
    </i>
    <i r="1">
      <x v="90"/>
    </i>
    <i r="1">
      <x v="95"/>
    </i>
    <i t="default">
      <x v="25"/>
    </i>
    <i t="grand">
      <x/>
    </i>
  </rowItems>
  <colFields count="1">
    <field x="-2"/>
  </colFields>
  <colItems count="4">
    <i>
      <x/>
    </i>
    <i i="1">
      <x v="1"/>
    </i>
    <i i="2">
      <x v="2"/>
    </i>
    <i i="3">
      <x v="3"/>
    </i>
  </colItems>
  <dataFields count="4">
    <dataField name="Quantity Sold in 2022" fld="8" baseField="1" baseItem="25"/>
    <dataField name="Quantity sold in 2023" fld="9" baseField="1" baseItem="25"/>
    <dataField name="Quantity sold in YTD 2024" fld="10" baseField="1" baseItem="25"/>
    <dataField name="Sum of total_quantity(Product)" fld="16" baseField="0" baseItem="26"/>
  </dataFields>
  <formats count="1">
    <format dxfId="0">
      <pivotArea outline="0" collapsedLevelsAreSubtotals="1" fieldPosition="0"/>
    </format>
  </formats>
  <chartFormats count="4">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7" format="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E537148-2C06-466E-A20D-E623B68755B0}" sourceName="BRAND">
  <pivotTables>
    <pivotTable tabId="9" name="Top_Brands"/>
    <pivotTable tabId="11" name="PivotTable4"/>
    <pivotTable tabId="12" name="Products"/>
  </pivotTables>
  <data>
    <tabular pivotCacheId="486012713">
      <items count="149">
        <i x="0"/>
        <i x="1"/>
        <i x="2"/>
        <i x="3"/>
        <i x="4"/>
        <i x="8"/>
        <i x="5"/>
        <i x="6"/>
        <i x="7"/>
        <i x="9"/>
        <i x="10"/>
        <i x="11"/>
        <i x="12"/>
        <i x="13"/>
        <i x="14"/>
        <i x="15"/>
        <i x="16"/>
        <i x="17"/>
        <i x="18"/>
        <i x="19"/>
        <i x="20"/>
        <i x="21"/>
        <i x="22"/>
        <i x="23"/>
        <i x="24"/>
        <i x="25" s="1"/>
        <i x="26"/>
        <i x="27"/>
        <i x="28"/>
        <i x="29"/>
        <i x="30"/>
        <i x="31"/>
        <i x="32"/>
        <i x="33"/>
        <i x="34"/>
        <i x="35"/>
        <i x="36"/>
        <i x="37"/>
        <i x="38"/>
        <i x="39"/>
        <i x="40"/>
        <i x="41"/>
        <i x="42"/>
        <i x="44"/>
        <i x="45"/>
        <i x="43"/>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46"/>
        <i x="128"/>
        <i x="129"/>
        <i x="130"/>
        <i x="131"/>
        <i x="132"/>
        <i x="133"/>
        <i x="134"/>
        <i x="135"/>
        <i x="136"/>
        <i x="137"/>
        <i x="138"/>
        <i x="139"/>
        <i x="140"/>
        <i x="141"/>
        <i x="142"/>
        <i x="143"/>
        <i x="144"/>
        <i x="145"/>
        <i x="146"/>
        <i x="147"/>
        <i x="14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 xr10:uid="{2BC5E4EE-75EF-4360-BB02-5F4F8BE67D11}" sourceName="Manufacture">
  <pivotTables>
    <pivotTable tabId="11" name="PivotTable4"/>
    <pivotTable tabId="9" name="Top_Brands"/>
    <pivotTable tabId="12" name="Products"/>
  </pivotTables>
  <data>
    <tabular pivotCacheId="486012713">
      <items count="111">
        <i x="27" s="1"/>
        <i x="78" s="1" nd="1"/>
        <i x="50" s="1" nd="1"/>
        <i x="47" s="1" nd="1"/>
        <i x="83" s="1" nd="1"/>
        <i x="44" s="1" nd="1"/>
        <i x="106" s="1" nd="1"/>
        <i x="34" s="1" nd="1"/>
        <i x="11" s="1" nd="1"/>
        <i x="96" s="1" nd="1"/>
        <i x="64" s="1" nd="1"/>
        <i x="98" s="1" nd="1"/>
        <i x="6" s="1" nd="1"/>
        <i x="79" s="1" nd="1"/>
        <i x="29" s="1" nd="1"/>
        <i x="1" s="1" nd="1"/>
        <i x="54" s="1" nd="1"/>
        <i x="25" s="1" nd="1"/>
        <i x="38" s="1" nd="1"/>
        <i x="80" s="1" nd="1"/>
        <i x="89" s="1" nd="1"/>
        <i x="110" s="1" nd="1"/>
        <i x="33" s="1" nd="1"/>
        <i x="62" s="1" nd="1"/>
        <i x="35" s="1" nd="1"/>
        <i x="37" s="1" nd="1"/>
        <i x="104" s="1" nd="1"/>
        <i x="18" s="1" nd="1"/>
        <i x="55" s="1" nd="1"/>
        <i x="75" s="1" nd="1"/>
        <i x="70" s="1" nd="1"/>
        <i x="87" s="1" nd="1"/>
        <i x="86" s="1" nd="1"/>
        <i x="26" s="1" nd="1"/>
        <i x="72" s="1" nd="1"/>
        <i x="45" s="1" nd="1"/>
        <i x="46" s="1" nd="1"/>
        <i x="22" s="1" nd="1"/>
        <i x="63" s="1" nd="1"/>
        <i x="109" s="1" nd="1"/>
        <i x="84" s="1" nd="1"/>
        <i x="53" s="1" nd="1"/>
        <i x="66" s="1" nd="1"/>
        <i x="14" s="1" nd="1"/>
        <i x="59" s="1" nd="1"/>
        <i x="42" s="1" nd="1"/>
        <i x="90" s="1" nd="1"/>
        <i x="49" s="1" nd="1"/>
        <i x="57" s="1" nd="1"/>
        <i x="100" s="1" nd="1"/>
        <i x="74" s="1" nd="1"/>
        <i x="60" s="1" nd="1"/>
        <i x="102" s="1" nd="1"/>
        <i x="61" s="1" nd="1"/>
        <i x="28" s="1" nd="1"/>
        <i x="71" s="1" nd="1"/>
        <i x="92" s="1" nd="1"/>
        <i x="4" s="1" nd="1"/>
        <i x="9" s="1" nd="1"/>
        <i x="65" s="1" nd="1"/>
        <i x="20" s="1" nd="1"/>
        <i x="73" s="1" nd="1"/>
        <i x="77" s="1" nd="1"/>
        <i x="40" s="1" nd="1"/>
        <i x="7" s="1" nd="1"/>
        <i x="41" s="1" nd="1"/>
        <i x="24" s="1" nd="1"/>
        <i x="99" s="1" nd="1"/>
        <i x="3" s="1" nd="1"/>
        <i x="58" s="1" nd="1"/>
        <i x="16" s="1" nd="1"/>
        <i x="82" s="1" nd="1"/>
        <i x="85" s="1" nd="1"/>
        <i x="19" s="1" nd="1"/>
        <i x="56" s="1" nd="1"/>
        <i x="39" s="1" nd="1"/>
        <i x="95" s="1" nd="1"/>
        <i x="69" s="1" nd="1"/>
        <i x="81" s="1" nd="1"/>
        <i x="107" s="1" nd="1"/>
        <i x="101" s="1" nd="1"/>
        <i x="13" s="1" nd="1"/>
        <i x="21" s="1" nd="1"/>
        <i x="17" s="1" nd="1"/>
        <i x="97" s="1" nd="1"/>
        <i x="48" s="1" nd="1"/>
        <i x="68" s="1" nd="1"/>
        <i x="31" s="1" nd="1"/>
        <i x="43" s="1" nd="1"/>
        <i x="94" s="1" nd="1"/>
        <i x="91" s="1" nd="1"/>
        <i x="67" s="1" nd="1"/>
        <i x="2" s="1" nd="1"/>
        <i x="93" s="1" nd="1"/>
        <i x="52" s="1" nd="1"/>
        <i x="36" s="1" nd="1"/>
        <i x="108" s="1" nd="1"/>
        <i x="76" s="1" nd="1"/>
        <i x="103" s="1" nd="1"/>
        <i x="0" s="1" nd="1"/>
        <i x="23" s="1" nd="1"/>
        <i x="30" s="1" nd="1"/>
        <i x="15" s="1" nd="1"/>
        <i x="8" s="1" nd="1"/>
        <i x="51" s="1" nd="1"/>
        <i x="88" s="1" nd="1"/>
        <i x="10" s="1" nd="1"/>
        <i x="105" s="1" nd="1"/>
        <i x="32" s="1" nd="1"/>
        <i x="5"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80457A5-DA4F-4B35-9C29-E9DE1CA63818}" cache="Slicer_BRAND" caption="BRAND" startItem="24" rowHeight="241300"/>
  <slicer name="Manufacture" xr10:uid="{DB2722CF-9660-4657-95A7-CC9279B73519}" cache="Slicer_Manufacture" caption="Manufacture" startItem="2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820"/>
  <sheetViews>
    <sheetView topLeftCell="C1" workbookViewId="0">
      <selection activeCell="L13" sqref="L13"/>
    </sheetView>
  </sheetViews>
  <sheetFormatPr defaultRowHeight="15" x14ac:dyDescent="0.25"/>
  <cols>
    <col min="1" max="1" width="6.28515625" hidden="1" customWidth="1"/>
    <col min="2" max="2" width="51.5703125" bestFit="1" customWidth="1"/>
    <col min="3" max="6" width="21.7109375" customWidth="1"/>
    <col min="7" max="12" width="12.7109375" customWidth="1"/>
  </cols>
  <sheetData>
    <row r="1" spans="1:12" s="1" customFormat="1" ht="20.100000000000001" customHeight="1" thickBot="1" x14ac:dyDescent="0.3">
      <c r="B1" s="27"/>
      <c r="C1" s="28"/>
      <c r="D1" s="28"/>
      <c r="E1" s="28"/>
      <c r="F1" s="28"/>
      <c r="G1" s="42" t="s">
        <v>0</v>
      </c>
      <c r="H1" s="43"/>
      <c r="I1" s="44"/>
      <c r="J1" s="45" t="s">
        <v>1</v>
      </c>
      <c r="K1" s="46"/>
      <c r="L1" s="47"/>
    </row>
    <row r="2" spans="1:12" s="1" customFormat="1" ht="33" customHeight="1" thickBot="1" x14ac:dyDescent="0.3">
      <c r="B2"/>
      <c r="C2" s="4" t="s">
        <v>6</v>
      </c>
      <c r="D2" s="4" t="s">
        <v>2</v>
      </c>
      <c r="E2" s="5" t="s">
        <v>3</v>
      </c>
      <c r="F2" s="5" t="s">
        <v>4</v>
      </c>
      <c r="G2" s="2">
        <v>2022</v>
      </c>
      <c r="H2" s="3">
        <v>2023</v>
      </c>
      <c r="I2" s="3" t="s">
        <v>699</v>
      </c>
      <c r="J2" s="3">
        <v>2022</v>
      </c>
      <c r="K2" s="3">
        <v>2023</v>
      </c>
      <c r="L2" s="3" t="s">
        <v>699</v>
      </c>
    </row>
    <row r="3" spans="1:12" ht="15" customHeight="1" x14ac:dyDescent="0.25">
      <c r="B3" s="4" t="s">
        <v>700</v>
      </c>
      <c r="C3" s="4" t="s">
        <v>6</v>
      </c>
      <c r="D3" s="4"/>
      <c r="E3" s="5"/>
      <c r="F3" s="5"/>
      <c r="G3" s="6">
        <v>31416.343000000001</v>
      </c>
      <c r="H3" s="7">
        <v>32432.398499999999</v>
      </c>
      <c r="I3" s="8">
        <v>17382.009999999998</v>
      </c>
      <c r="J3" s="9">
        <v>1194607.8559999999</v>
      </c>
      <c r="K3" s="8">
        <v>1188013.216</v>
      </c>
      <c r="L3" s="8">
        <v>600950.97600000002</v>
      </c>
    </row>
    <row r="4" spans="1:12" ht="14.25" customHeight="1" x14ac:dyDescent="0.25">
      <c r="B4" s="24" t="s">
        <v>701</v>
      </c>
      <c r="C4" s="4" t="s">
        <v>5</v>
      </c>
      <c r="D4" s="4"/>
      <c r="E4" s="5"/>
      <c r="F4" s="5"/>
      <c r="G4" s="10">
        <v>1.9350000000000001</v>
      </c>
      <c r="H4" s="11">
        <v>0.624</v>
      </c>
      <c r="I4" s="12"/>
      <c r="J4" s="13">
        <v>24.822900000000001</v>
      </c>
      <c r="K4" s="12">
        <v>9.4085999999999999</v>
      </c>
      <c r="L4" s="12"/>
    </row>
    <row r="5" spans="1:12" ht="15" customHeight="1" x14ac:dyDescent="0.25">
      <c r="A5" s="25" t="str">
        <f>TRIM(B5)</f>
        <v>BABY 2000 (Nova Garbagnate)</v>
      </c>
      <c r="B5" s="26" t="s">
        <v>817</v>
      </c>
      <c r="C5" s="14" t="s">
        <v>860</v>
      </c>
      <c r="D5" s="15"/>
      <c r="E5" s="16"/>
      <c r="F5" s="16"/>
      <c r="G5" s="17">
        <v>1.9350000000000001</v>
      </c>
      <c r="H5" s="18">
        <v>0.624</v>
      </c>
      <c r="I5" s="19"/>
      <c r="J5" s="20">
        <v>24.822900000000001</v>
      </c>
      <c r="K5" s="19">
        <v>9.4085999999999999</v>
      </c>
      <c r="L5" s="19"/>
    </row>
    <row r="6" spans="1:12" ht="15" customHeight="1" x14ac:dyDescent="0.25">
      <c r="A6" s="25" t="str">
        <f t="shared" ref="A6:A69" si="0">TRIM(B6)</f>
        <v>BABY2000 CAMOMILLA W 20 BAG ABA SRL</v>
      </c>
      <c r="B6" s="21" t="s">
        <v>7</v>
      </c>
      <c r="C6" s="22" t="s">
        <v>8</v>
      </c>
      <c r="D6" s="22" t="s">
        <v>9</v>
      </c>
      <c r="E6" s="23" t="s">
        <v>10</v>
      </c>
      <c r="F6" s="23" t="s">
        <v>11</v>
      </c>
      <c r="G6" s="17">
        <v>1.9350000000000001</v>
      </c>
      <c r="H6" s="18">
        <v>0.624</v>
      </c>
      <c r="I6" s="19"/>
      <c r="J6" s="20">
        <v>24.822900000000001</v>
      </c>
      <c r="K6" s="19">
        <v>9.4085999999999999</v>
      </c>
      <c r="L6" s="19"/>
    </row>
    <row r="7" spans="1:12" ht="14.25" customHeight="1" x14ac:dyDescent="0.25">
      <c r="A7" s="25" t="str">
        <f t="shared" si="0"/>
        <v>BeneCare</v>
      </c>
      <c r="B7" s="24" t="s">
        <v>702</v>
      </c>
      <c r="C7" s="4" t="s">
        <v>5</v>
      </c>
      <c r="D7" s="4"/>
      <c r="E7" s="5"/>
      <c r="F7" s="5"/>
      <c r="G7" s="10">
        <v>1.09E-2</v>
      </c>
      <c r="H7" s="11"/>
      <c r="I7" s="12"/>
      <c r="J7" s="13">
        <v>0.16</v>
      </c>
      <c r="K7" s="12"/>
      <c r="L7" s="12"/>
    </row>
    <row r="8" spans="1:12" ht="15" customHeight="1" x14ac:dyDescent="0.25">
      <c r="A8" s="25" t="str">
        <f t="shared" si="0"/>
        <v>BAMBO (BeneCare)</v>
      </c>
      <c r="B8" s="26" t="s">
        <v>818</v>
      </c>
      <c r="C8" s="14" t="s">
        <v>860</v>
      </c>
      <c r="D8" s="15"/>
      <c r="E8" s="16"/>
      <c r="F8" s="16"/>
      <c r="G8" s="17">
        <v>1.09E-2</v>
      </c>
      <c r="H8" s="18"/>
      <c r="I8" s="19"/>
      <c r="J8" s="20">
        <v>0.16</v>
      </c>
      <c r="K8" s="19"/>
      <c r="L8" s="19"/>
    </row>
    <row r="9" spans="1:12" ht="15" customHeight="1" x14ac:dyDescent="0.25">
      <c r="A9" s="25" t="str">
        <f t="shared" si="0"/>
        <v>BAMBO NATURE W 10 BAG</v>
      </c>
      <c r="B9" s="21" t="s">
        <v>12</v>
      </c>
      <c r="C9" s="22" t="s">
        <v>8</v>
      </c>
      <c r="D9" s="22" t="s">
        <v>9</v>
      </c>
      <c r="E9" s="23" t="s">
        <v>10</v>
      </c>
      <c r="F9" s="23" t="s">
        <v>13</v>
      </c>
      <c r="G9" s="17"/>
      <c r="H9" s="18"/>
      <c r="I9" s="19"/>
      <c r="J9" s="20"/>
      <c r="K9" s="19"/>
      <c r="L9" s="19"/>
    </row>
    <row r="10" spans="1:12" ht="15" customHeight="1" x14ac:dyDescent="0.25">
      <c r="A10" s="25" t="str">
        <f t="shared" si="0"/>
        <v>BAMBO NATURE W 50 BAG</v>
      </c>
      <c r="B10" s="21" t="s">
        <v>14</v>
      </c>
      <c r="C10" s="22" t="s">
        <v>8</v>
      </c>
      <c r="D10" s="22" t="s">
        <v>9</v>
      </c>
      <c r="E10" s="23" t="s">
        <v>10</v>
      </c>
      <c r="F10" s="23" t="s">
        <v>15</v>
      </c>
      <c r="G10" s="17"/>
      <c r="H10" s="18"/>
      <c r="I10" s="19"/>
      <c r="J10" s="20"/>
      <c r="K10" s="19"/>
      <c r="L10" s="19"/>
    </row>
    <row r="11" spans="1:12" ht="15" customHeight="1" x14ac:dyDescent="0.25">
      <c r="A11" s="25" t="str">
        <f t="shared" si="0"/>
        <v>BAMBO NATURE 0%PERFUME W 80 BAG</v>
      </c>
      <c r="B11" s="21" t="s">
        <v>16</v>
      </c>
      <c r="C11" s="22" t="s">
        <v>8</v>
      </c>
      <c r="D11" s="22" t="s">
        <v>9</v>
      </c>
      <c r="E11" s="23" t="s">
        <v>10</v>
      </c>
      <c r="F11" s="23" t="s">
        <v>17</v>
      </c>
      <c r="G11" s="17"/>
      <c r="H11" s="18"/>
      <c r="I11" s="19"/>
      <c r="J11" s="20"/>
      <c r="K11" s="19"/>
      <c r="L11" s="19"/>
    </row>
    <row r="12" spans="1:12" ht="15" customHeight="1" x14ac:dyDescent="0.25">
      <c r="A12" s="25" t="str">
        <f t="shared" si="0"/>
        <v>BAMBO NATURE W 80 BAG KAPAK</v>
      </c>
      <c r="B12" s="21" t="s">
        <v>18</v>
      </c>
      <c r="C12" s="22" t="s">
        <v>8</v>
      </c>
      <c r="D12" s="22" t="s">
        <v>9</v>
      </c>
      <c r="E12" s="23" t="s">
        <v>10</v>
      </c>
      <c r="F12" s="23" t="s">
        <v>17</v>
      </c>
      <c r="G12" s="17">
        <v>1.09E-2</v>
      </c>
      <c r="H12" s="18"/>
      <c r="I12" s="19"/>
      <c r="J12" s="20">
        <v>0.16</v>
      </c>
      <c r="K12" s="19"/>
      <c r="L12" s="19"/>
    </row>
    <row r="13" spans="1:12" ht="14.25" customHeight="1" x14ac:dyDescent="0.25">
      <c r="A13" s="25" t="str">
        <f t="shared" si="0"/>
        <v>VigaLife</v>
      </c>
      <c r="B13" s="24" t="s">
        <v>703</v>
      </c>
      <c r="C13" s="4" t="s">
        <v>5</v>
      </c>
      <c r="D13" s="4"/>
      <c r="E13" s="5"/>
      <c r="F13" s="5"/>
      <c r="G13" s="10">
        <v>3341.5012999999999</v>
      </c>
      <c r="H13" s="11">
        <v>3428.0437000000002</v>
      </c>
      <c r="I13" s="12">
        <v>1852.1968999999999</v>
      </c>
      <c r="J13" s="13">
        <v>125970.25199999999</v>
      </c>
      <c r="K13" s="12">
        <v>127615.61199999999</v>
      </c>
      <c r="L13" s="12">
        <v>64977.618000000002</v>
      </c>
    </row>
    <row r="14" spans="1:12" ht="15" customHeight="1" x14ac:dyDescent="0.25">
      <c r="A14" s="25" t="str">
        <f t="shared" si="0"/>
        <v>BABY CREMA (VigaLife)</v>
      </c>
      <c r="B14" s="26" t="s">
        <v>819</v>
      </c>
      <c r="C14" s="14" t="s">
        <v>860</v>
      </c>
      <c r="D14" s="15"/>
      <c r="E14" s="16"/>
      <c r="F14" s="16"/>
      <c r="G14" s="17">
        <v>3341.5012999999999</v>
      </c>
      <c r="H14" s="18">
        <v>3428.0437000000002</v>
      </c>
      <c r="I14" s="19">
        <v>1852.1968999999999</v>
      </c>
      <c r="J14" s="20">
        <v>125970.25199999999</v>
      </c>
      <c r="K14" s="19">
        <v>127615.61199999999</v>
      </c>
      <c r="L14" s="19">
        <v>64977.618000000002</v>
      </c>
    </row>
    <row r="15" spans="1:12" ht="15" customHeight="1" x14ac:dyDescent="0.25">
      <c r="A15" s="25" t="str">
        <f t="shared" si="0"/>
        <v>BABY CREMA PLAY TIME CAMOMILE W 100 PINK</v>
      </c>
      <c r="B15" s="21" t="s">
        <v>19</v>
      </c>
      <c r="C15" s="22" t="s">
        <v>8</v>
      </c>
      <c r="D15" s="22" t="s">
        <v>9</v>
      </c>
      <c r="E15" s="23" t="s">
        <v>20</v>
      </c>
      <c r="F15" s="23" t="s">
        <v>21</v>
      </c>
      <c r="G15" s="17">
        <v>81.467399999999998</v>
      </c>
      <c r="H15" s="18">
        <v>92.903000000000006</v>
      </c>
      <c r="I15" s="19">
        <v>52.511899999999997</v>
      </c>
      <c r="J15" s="20">
        <v>2980.7042999999999</v>
      </c>
      <c r="K15" s="19">
        <v>3415.3553999999999</v>
      </c>
      <c r="L15" s="19">
        <v>1823.0734</v>
      </c>
    </row>
    <row r="16" spans="1:12" ht="15" customHeight="1" x14ac:dyDescent="0.25">
      <c r="A16" s="25" t="str">
        <f t="shared" si="0"/>
        <v>BABYCREMA PLAYTIME CAMOMILE W 100 ORANGE</v>
      </c>
      <c r="B16" s="21" t="s">
        <v>22</v>
      </c>
      <c r="C16" s="22" t="s">
        <v>8</v>
      </c>
      <c r="D16" s="22" t="s">
        <v>9</v>
      </c>
      <c r="E16" s="23" t="s">
        <v>20</v>
      </c>
      <c r="F16" s="23" t="s">
        <v>21</v>
      </c>
      <c r="G16" s="17">
        <v>165.22800000000001</v>
      </c>
      <c r="H16" s="18">
        <v>172.68430000000001</v>
      </c>
      <c r="I16" s="19">
        <v>91.1357</v>
      </c>
      <c r="J16" s="20">
        <v>5930.9056</v>
      </c>
      <c r="K16" s="19">
        <v>6183.6273000000001</v>
      </c>
      <c r="L16" s="19">
        <v>3125.7986999999998</v>
      </c>
    </row>
    <row r="17" spans="1:12" ht="15" customHeight="1" x14ac:dyDescent="0.25">
      <c r="A17" s="25" t="str">
        <f t="shared" si="0"/>
        <v>BABY CREMA CAMOMIL W 120 BAG KAPAK</v>
      </c>
      <c r="B17" s="21" t="s">
        <v>23</v>
      </c>
      <c r="C17" s="22" t="s">
        <v>8</v>
      </c>
      <c r="D17" s="22" t="s">
        <v>9</v>
      </c>
      <c r="E17" s="23" t="s">
        <v>20</v>
      </c>
      <c r="F17" s="23" t="s">
        <v>24</v>
      </c>
      <c r="G17" s="17">
        <v>842.87239999999997</v>
      </c>
      <c r="H17" s="18">
        <v>745.33579999999995</v>
      </c>
      <c r="I17" s="19">
        <v>366.95890000000003</v>
      </c>
      <c r="J17" s="20">
        <v>38888.539799999999</v>
      </c>
      <c r="K17" s="19">
        <v>31985.000499999998</v>
      </c>
      <c r="L17" s="19">
        <v>14135.173000000001</v>
      </c>
    </row>
    <row r="18" spans="1:12" ht="15" customHeight="1" x14ac:dyDescent="0.25">
      <c r="A18" s="25" t="str">
        <f t="shared" si="0"/>
        <v>BABY CREMA ALOE 15 BAG</v>
      </c>
      <c r="B18" s="21" t="s">
        <v>25</v>
      </c>
      <c r="C18" s="22" t="s">
        <v>8</v>
      </c>
      <c r="D18" s="22" t="s">
        <v>9</v>
      </c>
      <c r="E18" s="23" t="s">
        <v>10</v>
      </c>
      <c r="F18" s="23" t="s">
        <v>26</v>
      </c>
      <c r="G18" s="17">
        <v>12.774800000000001</v>
      </c>
      <c r="H18" s="18">
        <v>10.866</v>
      </c>
      <c r="I18" s="19">
        <v>6.7743000000000002</v>
      </c>
      <c r="J18" s="20">
        <v>151.26679999999999</v>
      </c>
      <c r="K18" s="19">
        <v>127.18680000000001</v>
      </c>
      <c r="L18" s="19">
        <v>77.459400000000002</v>
      </c>
    </row>
    <row r="19" spans="1:12" ht="15" customHeight="1" x14ac:dyDescent="0.25">
      <c r="A19" s="25" t="str">
        <f t="shared" si="0"/>
        <v>BABY CREMA CAMOMIL W 15 BAG</v>
      </c>
      <c r="B19" s="21" t="s">
        <v>27</v>
      </c>
      <c r="C19" s="22" t="s">
        <v>8</v>
      </c>
      <c r="D19" s="22" t="s">
        <v>9</v>
      </c>
      <c r="E19" s="23" t="s">
        <v>10</v>
      </c>
      <c r="F19" s="23" t="s">
        <v>26</v>
      </c>
      <c r="G19" s="17">
        <v>20.055299999999999</v>
      </c>
      <c r="H19" s="18">
        <v>17.836099999999998</v>
      </c>
      <c r="I19" s="19">
        <v>11.187099999999999</v>
      </c>
      <c r="J19" s="20">
        <v>231.08779999999999</v>
      </c>
      <c r="K19" s="19">
        <v>217.71180000000001</v>
      </c>
      <c r="L19" s="19">
        <v>141.00800000000001</v>
      </c>
    </row>
    <row r="20" spans="1:12" ht="15" customHeight="1" x14ac:dyDescent="0.25">
      <c r="A20" s="25" t="str">
        <f t="shared" si="0"/>
        <v>BABY CREMA PH5.5 W 3X15/1FR BAG &amp;&amp;&amp;</v>
      </c>
      <c r="B20" s="21" t="s">
        <v>28</v>
      </c>
      <c r="C20" s="22" t="s">
        <v>8</v>
      </c>
      <c r="D20" s="22" t="s">
        <v>9</v>
      </c>
      <c r="E20" s="23" t="s">
        <v>20</v>
      </c>
      <c r="F20" s="23" t="s">
        <v>26</v>
      </c>
      <c r="G20" s="17">
        <v>1.2461</v>
      </c>
      <c r="H20" s="18">
        <v>7.7651000000000003</v>
      </c>
      <c r="I20" s="19">
        <v>2.2378</v>
      </c>
      <c r="J20" s="20">
        <v>20.960899999999999</v>
      </c>
      <c r="K20" s="19">
        <v>127.6666</v>
      </c>
      <c r="L20" s="19">
        <v>33.570999999999998</v>
      </c>
    </row>
    <row r="21" spans="1:12" ht="15" customHeight="1" x14ac:dyDescent="0.25">
      <c r="A21" s="25" t="str">
        <f t="shared" si="0"/>
        <v>BABY CREMA WATER 99% W 15 BAG</v>
      </c>
      <c r="B21" s="21" t="s">
        <v>29</v>
      </c>
      <c r="C21" s="22" t="s">
        <v>8</v>
      </c>
      <c r="D21" s="22" t="s">
        <v>9</v>
      </c>
      <c r="E21" s="23" t="s">
        <v>30</v>
      </c>
      <c r="F21" s="23" t="s">
        <v>26</v>
      </c>
      <c r="G21" s="17">
        <v>9.6471999999999998</v>
      </c>
      <c r="H21" s="18">
        <v>10.7577</v>
      </c>
      <c r="I21" s="19">
        <v>7.0723000000000003</v>
      </c>
      <c r="J21" s="20">
        <v>112.20610000000001</v>
      </c>
      <c r="K21" s="19">
        <v>131.05279999999999</v>
      </c>
      <c r="L21" s="19">
        <v>85.719800000000006</v>
      </c>
    </row>
    <row r="22" spans="1:12" ht="15" customHeight="1" x14ac:dyDescent="0.25">
      <c r="A22" s="25" t="str">
        <f t="shared" si="0"/>
        <v>BABY CREMA CAMOMIL W 40 BAG</v>
      </c>
      <c r="B22" s="21" t="s">
        <v>31</v>
      </c>
      <c r="C22" s="22" t="s">
        <v>8</v>
      </c>
      <c r="D22" s="22" t="s">
        <v>9</v>
      </c>
      <c r="E22" s="23" t="s">
        <v>10</v>
      </c>
      <c r="F22" s="23" t="s">
        <v>32</v>
      </c>
      <c r="G22" s="17">
        <v>0.1235</v>
      </c>
      <c r="H22" s="18"/>
      <c r="I22" s="19"/>
      <c r="J22" s="20">
        <v>2.2799999999999998</v>
      </c>
      <c r="K22" s="19"/>
      <c r="L22" s="19"/>
    </row>
    <row r="23" spans="1:12" ht="15" customHeight="1" x14ac:dyDescent="0.25">
      <c r="A23" s="25" t="str">
        <f t="shared" si="0"/>
        <v>BABY CREMA COTTON&amp;PANTENOL W 4X56 BAG</v>
      </c>
      <c r="B23" s="21" t="s">
        <v>33</v>
      </c>
      <c r="C23" s="22" t="s">
        <v>8</v>
      </c>
      <c r="D23" s="22" t="s">
        <v>9</v>
      </c>
      <c r="E23" s="23" t="s">
        <v>20</v>
      </c>
      <c r="F23" s="23" t="s">
        <v>34</v>
      </c>
      <c r="G23" s="17"/>
      <c r="H23" s="18"/>
      <c r="I23" s="19">
        <v>7.1128</v>
      </c>
      <c r="J23" s="20"/>
      <c r="K23" s="19"/>
      <c r="L23" s="19">
        <v>247.09899999999999</v>
      </c>
    </row>
    <row r="24" spans="1:12" ht="15" customHeight="1" x14ac:dyDescent="0.25">
      <c r="A24" s="25" t="str">
        <f t="shared" si="0"/>
        <v>BABY CREMA COTTON&amp;PANTENOL W 56 BAG</v>
      </c>
      <c r="B24" s="21" t="s">
        <v>35</v>
      </c>
      <c r="C24" s="22" t="s">
        <v>8</v>
      </c>
      <c r="D24" s="22" t="s">
        <v>9</v>
      </c>
      <c r="E24" s="23" t="s">
        <v>20</v>
      </c>
      <c r="F24" s="23" t="s">
        <v>34</v>
      </c>
      <c r="G24" s="17">
        <v>0.18310000000000001</v>
      </c>
      <c r="H24" s="18">
        <v>0.1116</v>
      </c>
      <c r="I24" s="19">
        <v>0.38700000000000001</v>
      </c>
      <c r="J24" s="20">
        <v>5.8884999999999996</v>
      </c>
      <c r="K24" s="19">
        <v>3.7909999999999999</v>
      </c>
      <c r="L24" s="19">
        <v>14.3827</v>
      </c>
    </row>
    <row r="25" spans="1:12" ht="15" customHeight="1" x14ac:dyDescent="0.25">
      <c r="A25" s="25" t="str">
        <f t="shared" si="0"/>
        <v>BABY CREMA ALOE 64 BAG</v>
      </c>
      <c r="B25" s="21" t="s">
        <v>36</v>
      </c>
      <c r="C25" s="22" t="s">
        <v>8</v>
      </c>
      <c r="D25" s="22" t="s">
        <v>9</v>
      </c>
      <c r="E25" s="23" t="s">
        <v>10</v>
      </c>
      <c r="F25" s="23" t="s">
        <v>37</v>
      </c>
      <c r="G25" s="17">
        <v>1.8938999999999999</v>
      </c>
      <c r="H25" s="18"/>
      <c r="I25" s="19">
        <v>0.22520000000000001</v>
      </c>
      <c r="J25" s="20">
        <v>49.9726</v>
      </c>
      <c r="K25" s="19"/>
      <c r="L25" s="19">
        <v>6.9500999999999999</v>
      </c>
    </row>
    <row r="26" spans="1:12" ht="15" customHeight="1" x14ac:dyDescent="0.25">
      <c r="A26" s="25" t="str">
        <f t="shared" si="0"/>
        <v>BABY CREMA CAMOMIL W 64 BAG</v>
      </c>
      <c r="B26" s="21" t="s">
        <v>38</v>
      </c>
      <c r="C26" s="22" t="s">
        <v>8</v>
      </c>
      <c r="D26" s="22" t="s">
        <v>9</v>
      </c>
      <c r="E26" s="23" t="s">
        <v>10</v>
      </c>
      <c r="F26" s="23" t="s">
        <v>37</v>
      </c>
      <c r="G26" s="17">
        <v>1.3514999999999999</v>
      </c>
      <c r="H26" s="18">
        <v>1.6999999999999999E-3</v>
      </c>
      <c r="I26" s="19"/>
      <c r="J26" s="20">
        <v>37.322600000000001</v>
      </c>
      <c r="K26" s="19">
        <v>6.4000000000000001E-2</v>
      </c>
      <c r="L26" s="19"/>
    </row>
    <row r="27" spans="1:12" ht="15" customHeight="1" x14ac:dyDescent="0.25">
      <c r="A27" s="25" t="str">
        <f t="shared" si="0"/>
        <v>BABY CREMA PLAY TIME CAMOMIL W 64 BAG</v>
      </c>
      <c r="B27" s="21" t="s">
        <v>39</v>
      </c>
      <c r="C27" s="22" t="s">
        <v>8</v>
      </c>
      <c r="D27" s="22" t="s">
        <v>9</v>
      </c>
      <c r="E27" s="23" t="s">
        <v>20</v>
      </c>
      <c r="F27" s="23" t="s">
        <v>37</v>
      </c>
      <c r="G27" s="17">
        <v>5.8978000000000002</v>
      </c>
      <c r="H27" s="18">
        <v>0.1087</v>
      </c>
      <c r="I27" s="19"/>
      <c r="J27" s="20">
        <v>169.58080000000001</v>
      </c>
      <c r="K27" s="19">
        <v>3.3822999999999999</v>
      </c>
      <c r="L27" s="19"/>
    </row>
    <row r="28" spans="1:12" ht="15" customHeight="1" x14ac:dyDescent="0.25">
      <c r="A28" s="25" t="str">
        <f t="shared" si="0"/>
        <v>BABYCREMA CAMOMIL W 4X64 BAG SUPERTSENA</v>
      </c>
      <c r="B28" s="21" t="s">
        <v>40</v>
      </c>
      <c r="C28" s="22" t="s">
        <v>8</v>
      </c>
      <c r="D28" s="22" t="s">
        <v>9</v>
      </c>
      <c r="E28" s="23" t="s">
        <v>30</v>
      </c>
      <c r="F28" s="23" t="s">
        <v>37</v>
      </c>
      <c r="G28" s="17">
        <v>0.69669999999999999</v>
      </c>
      <c r="H28" s="18">
        <v>28.392900000000001</v>
      </c>
      <c r="I28" s="19">
        <v>2.1978</v>
      </c>
      <c r="J28" s="20">
        <v>25.606300000000001</v>
      </c>
      <c r="K28" s="19">
        <v>1226.3661999999999</v>
      </c>
      <c r="L28" s="19">
        <v>96.438800000000001</v>
      </c>
    </row>
    <row r="29" spans="1:12" ht="15" customHeight="1" x14ac:dyDescent="0.25">
      <c r="A29" s="25" t="str">
        <f t="shared" si="0"/>
        <v>BABY CREMA ALOE&amp;ALMOND OIL W 72 BAG</v>
      </c>
      <c r="B29" s="21" t="s">
        <v>41</v>
      </c>
      <c r="C29" s="22" t="s">
        <v>8</v>
      </c>
      <c r="D29" s="22" t="s">
        <v>9</v>
      </c>
      <c r="E29" s="23" t="s">
        <v>10</v>
      </c>
      <c r="F29" s="23" t="s">
        <v>42</v>
      </c>
      <c r="G29" s="17">
        <v>117.6534</v>
      </c>
      <c r="H29" s="18">
        <v>68.117699999999999</v>
      </c>
      <c r="I29" s="19">
        <v>28.349900000000002</v>
      </c>
      <c r="J29" s="20">
        <v>3055.9405999999999</v>
      </c>
      <c r="K29" s="19">
        <v>1781.8513</v>
      </c>
      <c r="L29" s="19">
        <v>711.07719999999995</v>
      </c>
    </row>
    <row r="30" spans="1:12" ht="15" customHeight="1" x14ac:dyDescent="0.25">
      <c r="A30" s="25" t="str">
        <f t="shared" si="0"/>
        <v>BABY CREMA CAMOMIL&amp;ALMOND W 72 BAG</v>
      </c>
      <c r="B30" s="21" t="s">
        <v>43</v>
      </c>
      <c r="C30" s="22" t="s">
        <v>8</v>
      </c>
      <c r="D30" s="22" t="s">
        <v>9</v>
      </c>
      <c r="E30" s="23" t="s">
        <v>10</v>
      </c>
      <c r="F30" s="23" t="s">
        <v>42</v>
      </c>
      <c r="G30" s="17">
        <v>38.677799999999998</v>
      </c>
      <c r="H30" s="18">
        <v>31.4983</v>
      </c>
      <c r="I30" s="19">
        <v>9.7551000000000005</v>
      </c>
      <c r="J30" s="20">
        <v>954.11220000000003</v>
      </c>
      <c r="K30" s="19">
        <v>803.28520000000003</v>
      </c>
      <c r="L30" s="19">
        <v>236.19829999999999</v>
      </c>
    </row>
    <row r="31" spans="1:12" ht="15" customHeight="1" x14ac:dyDescent="0.25">
      <c r="A31" s="25" t="str">
        <f t="shared" si="0"/>
        <v>BABY CREMA COTTON W 2X72BAG50%OT TS.VTOR</v>
      </c>
      <c r="B31" s="21" t="s">
        <v>44</v>
      </c>
      <c r="C31" s="22" t="s">
        <v>8</v>
      </c>
      <c r="D31" s="22" t="s">
        <v>9</v>
      </c>
      <c r="E31" s="23" t="s">
        <v>20</v>
      </c>
      <c r="F31" s="23" t="s">
        <v>42</v>
      </c>
      <c r="G31" s="17">
        <v>6.1199999999999997E-2</v>
      </c>
      <c r="H31" s="18"/>
      <c r="I31" s="19"/>
      <c r="J31" s="20">
        <v>1.6046</v>
      </c>
      <c r="K31" s="19"/>
      <c r="L31" s="19"/>
    </row>
    <row r="32" spans="1:12" ht="15" customHeight="1" x14ac:dyDescent="0.25">
      <c r="A32" s="25" t="str">
        <f t="shared" si="0"/>
        <v>BABY CREMA COTTON&amp;PANTENOL W 72 BAG</v>
      </c>
      <c r="B32" s="21" t="s">
        <v>45</v>
      </c>
      <c r="C32" s="22" t="s">
        <v>8</v>
      </c>
      <c r="D32" s="22" t="s">
        <v>9</v>
      </c>
      <c r="E32" s="23" t="s">
        <v>20</v>
      </c>
      <c r="F32" s="23" t="s">
        <v>42</v>
      </c>
      <c r="G32" s="17">
        <v>36.521799999999999</v>
      </c>
      <c r="H32" s="18">
        <v>5.1192000000000002</v>
      </c>
      <c r="I32" s="19">
        <v>1.1213</v>
      </c>
      <c r="J32" s="20">
        <v>1199.5277000000001</v>
      </c>
      <c r="K32" s="19">
        <v>135.36869999999999</v>
      </c>
      <c r="L32" s="19">
        <v>30.554400000000001</v>
      </c>
    </row>
    <row r="33" spans="1:12" ht="15" customHeight="1" x14ac:dyDescent="0.25">
      <c r="A33" s="25" t="str">
        <f t="shared" si="0"/>
        <v>BABY CREMA NEVEN PH5.5 W 72 BAG</v>
      </c>
      <c r="B33" s="21" t="s">
        <v>46</v>
      </c>
      <c r="C33" s="22" t="s">
        <v>8</v>
      </c>
      <c r="D33" s="22" t="s">
        <v>9</v>
      </c>
      <c r="E33" s="23" t="s">
        <v>20</v>
      </c>
      <c r="F33" s="23" t="s">
        <v>42</v>
      </c>
      <c r="G33" s="17">
        <v>21.958300000000001</v>
      </c>
      <c r="H33" s="18">
        <v>39.467100000000002</v>
      </c>
      <c r="I33" s="19">
        <v>10.7844</v>
      </c>
      <c r="J33" s="20">
        <v>726.31399999999996</v>
      </c>
      <c r="K33" s="19">
        <v>1508.4713999999999</v>
      </c>
      <c r="L33" s="19">
        <v>314.52640000000002</v>
      </c>
    </row>
    <row r="34" spans="1:12" ht="15" customHeight="1" x14ac:dyDescent="0.25">
      <c r="A34" s="25" t="str">
        <f t="shared" si="0"/>
        <v>BABY CREMA SMRADLIKA PH5.5 W 72 BAG</v>
      </c>
      <c r="B34" s="21" t="s">
        <v>47</v>
      </c>
      <c r="C34" s="22" t="s">
        <v>8</v>
      </c>
      <c r="D34" s="22" t="s">
        <v>9</v>
      </c>
      <c r="E34" s="23" t="s">
        <v>20</v>
      </c>
      <c r="F34" s="23" t="s">
        <v>42</v>
      </c>
      <c r="G34" s="17">
        <v>27.983599999999999</v>
      </c>
      <c r="H34" s="18">
        <v>162.41050000000001</v>
      </c>
      <c r="I34" s="19">
        <v>103.16800000000001</v>
      </c>
      <c r="J34" s="20">
        <v>928.81529999999998</v>
      </c>
      <c r="K34" s="19">
        <v>5484.9444999999996</v>
      </c>
      <c r="L34" s="19">
        <v>3446.0194999999999</v>
      </c>
    </row>
    <row r="35" spans="1:12" ht="15" customHeight="1" x14ac:dyDescent="0.25">
      <c r="A35" s="25" t="str">
        <f t="shared" si="0"/>
        <v>BABY CREMA WATER 99% W 72 BAG</v>
      </c>
      <c r="B35" s="21" t="s">
        <v>48</v>
      </c>
      <c r="C35" s="22" t="s">
        <v>8</v>
      </c>
      <c r="D35" s="22" t="s">
        <v>9</v>
      </c>
      <c r="E35" s="23" t="s">
        <v>10</v>
      </c>
      <c r="F35" s="23" t="s">
        <v>42</v>
      </c>
      <c r="G35" s="17">
        <v>221.17019999999999</v>
      </c>
      <c r="H35" s="18">
        <v>159.9896</v>
      </c>
      <c r="I35" s="19">
        <v>77.865600000000001</v>
      </c>
      <c r="J35" s="20">
        <v>6715.8593000000001</v>
      </c>
      <c r="K35" s="19">
        <v>4333.2687999999998</v>
      </c>
      <c r="L35" s="19">
        <v>2035.5381</v>
      </c>
    </row>
    <row r="36" spans="1:12" ht="15" customHeight="1" x14ac:dyDescent="0.25">
      <c r="A36" s="25" t="str">
        <f t="shared" si="0"/>
        <v>BABYCREMA CAMOMILE W 2X72BAG50%OTTS.VTOR</v>
      </c>
      <c r="B36" s="21" t="s">
        <v>49</v>
      </c>
      <c r="C36" s="22" t="s">
        <v>8</v>
      </c>
      <c r="D36" s="22" t="s">
        <v>9</v>
      </c>
      <c r="E36" s="23" t="s">
        <v>20</v>
      </c>
      <c r="F36" s="23" t="s">
        <v>42</v>
      </c>
      <c r="G36" s="17">
        <v>6.4486999999999997</v>
      </c>
      <c r="H36" s="18">
        <v>1.6863999999999999</v>
      </c>
      <c r="I36" s="19"/>
      <c r="J36" s="20">
        <v>194.65190000000001</v>
      </c>
      <c r="K36" s="19">
        <v>50.700299999999999</v>
      </c>
      <c r="L36" s="19"/>
    </row>
    <row r="37" spans="1:12" ht="15" customHeight="1" x14ac:dyDescent="0.25">
      <c r="A37" s="25" t="str">
        <f t="shared" si="0"/>
        <v>BABYCREMA COTTON&amp;PANTENOL W 3X72/1FR BAG</v>
      </c>
      <c r="B37" s="21" t="s">
        <v>50</v>
      </c>
      <c r="C37" s="22" t="s">
        <v>8</v>
      </c>
      <c r="D37" s="22" t="s">
        <v>9</v>
      </c>
      <c r="E37" s="23" t="s">
        <v>20</v>
      </c>
      <c r="F37" s="23" t="s">
        <v>42</v>
      </c>
      <c r="G37" s="17"/>
      <c r="H37" s="18"/>
      <c r="I37" s="19"/>
      <c r="J37" s="20"/>
      <c r="K37" s="19"/>
      <c r="L37" s="19"/>
    </row>
    <row r="38" spans="1:12" ht="15" customHeight="1" x14ac:dyDescent="0.25">
      <c r="A38" s="25" t="str">
        <f t="shared" si="0"/>
        <v>BABY CREMA PLAYTIME CAMOMIL W 72 BAG KAPA</v>
      </c>
      <c r="B38" s="21" t="s">
        <v>871</v>
      </c>
      <c r="C38" s="22" t="s">
        <v>8</v>
      </c>
      <c r="D38" s="22" t="s">
        <v>9</v>
      </c>
      <c r="E38" s="23" t="s">
        <v>20</v>
      </c>
      <c r="F38" s="23" t="s">
        <v>42</v>
      </c>
      <c r="G38" s="17">
        <v>1663.8369</v>
      </c>
      <c r="H38" s="18">
        <v>1815.6596999999999</v>
      </c>
      <c r="I38" s="19">
        <v>1049.2485999999999</v>
      </c>
      <c r="J38" s="20">
        <v>62012.672500000001</v>
      </c>
      <c r="K38" s="19">
        <v>68679.966</v>
      </c>
      <c r="L38" s="19">
        <v>37856.881999999998</v>
      </c>
    </row>
    <row r="39" spans="1:12" ht="15" customHeight="1" x14ac:dyDescent="0.25">
      <c r="A39" s="25" t="str">
        <f t="shared" si="0"/>
        <v>BABY CREMA ALOE W 80 BAG</v>
      </c>
      <c r="B39" s="21" t="s">
        <v>51</v>
      </c>
      <c r="C39" s="22" t="s">
        <v>8</v>
      </c>
      <c r="D39" s="22" t="s">
        <v>9</v>
      </c>
      <c r="E39" s="23" t="s">
        <v>10</v>
      </c>
      <c r="F39" s="23" t="s">
        <v>17</v>
      </c>
      <c r="G39" s="17">
        <v>1.7698</v>
      </c>
      <c r="H39" s="18">
        <v>0.36170000000000002</v>
      </c>
      <c r="I39" s="19">
        <v>0.20810000000000001</v>
      </c>
      <c r="J39" s="20">
        <v>50.220500000000001</v>
      </c>
      <c r="K39" s="19">
        <v>12.068099999999999</v>
      </c>
      <c r="L39" s="19">
        <v>5.4642999999999997</v>
      </c>
    </row>
    <row r="40" spans="1:12" ht="15" customHeight="1" x14ac:dyDescent="0.25">
      <c r="A40" s="25" t="str">
        <f t="shared" si="0"/>
        <v>BABY CREMA CAMOMIL W 80 BAG</v>
      </c>
      <c r="B40" s="21" t="s">
        <v>52</v>
      </c>
      <c r="C40" s="22" t="s">
        <v>8</v>
      </c>
      <c r="D40" s="22" t="s">
        <v>9</v>
      </c>
      <c r="E40" s="23" t="s">
        <v>10</v>
      </c>
      <c r="F40" s="23" t="s">
        <v>17</v>
      </c>
      <c r="G40" s="17">
        <v>61.981900000000003</v>
      </c>
      <c r="H40" s="18">
        <v>56.970199999999998</v>
      </c>
      <c r="I40" s="19">
        <v>23.8948</v>
      </c>
      <c r="J40" s="20">
        <v>1524.2099000000001</v>
      </c>
      <c r="K40" s="19">
        <v>1404.4858999999999</v>
      </c>
      <c r="L40" s="19">
        <v>554.68420000000003</v>
      </c>
    </row>
    <row r="41" spans="1:12" ht="14.25" customHeight="1" x14ac:dyDescent="0.25">
      <c r="A41" s="25" t="str">
        <f t="shared" si="0"/>
        <v>Intelligent Initiative</v>
      </c>
      <c r="B41" s="24" t="s">
        <v>704</v>
      </c>
      <c r="C41" s="4" t="s">
        <v>5</v>
      </c>
      <c r="D41" s="4"/>
      <c r="E41" s="5"/>
      <c r="F41" s="5"/>
      <c r="G41" s="10">
        <v>511.78089999999997</v>
      </c>
      <c r="H41" s="11">
        <v>507.3048</v>
      </c>
      <c r="I41" s="12">
        <v>295.71379999999999</v>
      </c>
      <c r="J41" s="13">
        <v>23199.701799999999</v>
      </c>
      <c r="K41" s="12">
        <v>21680.539100000002</v>
      </c>
      <c r="L41" s="12">
        <v>11434.4841</v>
      </c>
    </row>
    <row r="42" spans="1:12" ht="15" customHeight="1" x14ac:dyDescent="0.25">
      <c r="A42" s="25" t="str">
        <f t="shared" si="0"/>
        <v>LINDY (Intelligent Initiative)</v>
      </c>
      <c r="B42" s="26" t="s">
        <v>820</v>
      </c>
      <c r="C42" s="14" t="s">
        <v>860</v>
      </c>
      <c r="D42" s="15"/>
      <c r="E42" s="16"/>
      <c r="F42" s="16"/>
      <c r="G42" s="17">
        <v>511.78089999999997</v>
      </c>
      <c r="H42" s="18">
        <v>507.3048</v>
      </c>
      <c r="I42" s="19">
        <v>295.71379999999999</v>
      </c>
      <c r="J42" s="20">
        <v>23199.701799999999</v>
      </c>
      <c r="K42" s="19">
        <v>21680.539100000002</v>
      </c>
      <c r="L42" s="19">
        <v>11434.4841</v>
      </c>
    </row>
    <row r="43" spans="1:12" ht="15" customHeight="1" x14ac:dyDescent="0.25">
      <c r="A43" s="25" t="str">
        <f t="shared" si="0"/>
        <v>LINDY VITAMIN E PH5.5 W 120 BAG</v>
      </c>
      <c r="B43" s="21" t="s">
        <v>53</v>
      </c>
      <c r="C43" s="22" t="s">
        <v>8</v>
      </c>
      <c r="D43" s="22" t="s">
        <v>9</v>
      </c>
      <c r="E43" s="23" t="s">
        <v>20</v>
      </c>
      <c r="F43" s="23" t="s">
        <v>24</v>
      </c>
      <c r="G43" s="17">
        <v>78.227999999999994</v>
      </c>
      <c r="H43" s="18">
        <v>99.030500000000004</v>
      </c>
      <c r="I43" s="19">
        <v>56.674100000000003</v>
      </c>
      <c r="J43" s="20">
        <v>4816.5708000000004</v>
      </c>
      <c r="K43" s="19">
        <v>5822.6243999999997</v>
      </c>
      <c r="L43" s="19">
        <v>2923.4182999999998</v>
      </c>
    </row>
    <row r="44" spans="1:12" ht="15" customHeight="1" x14ac:dyDescent="0.25">
      <c r="A44" s="25" t="str">
        <f t="shared" si="0"/>
        <v>LINDY ALOE VERA&amp;VIT E W 64 BAG</v>
      </c>
      <c r="B44" s="21" t="s">
        <v>54</v>
      </c>
      <c r="C44" s="22" t="s">
        <v>8</v>
      </c>
      <c r="D44" s="22" t="s">
        <v>9</v>
      </c>
      <c r="E44" s="23" t="s">
        <v>10</v>
      </c>
      <c r="F44" s="23" t="s">
        <v>37</v>
      </c>
      <c r="G44" s="17">
        <v>11.11</v>
      </c>
      <c r="H44" s="18">
        <v>8.9543999999999997</v>
      </c>
      <c r="I44" s="19">
        <v>2.2328999999999999</v>
      </c>
      <c r="J44" s="20">
        <v>523.16819999999996</v>
      </c>
      <c r="K44" s="19">
        <v>387.32229999999998</v>
      </c>
      <c r="L44" s="19">
        <v>84.428399999999996</v>
      </c>
    </row>
    <row r="45" spans="1:12" ht="15" customHeight="1" x14ac:dyDescent="0.25">
      <c r="A45" s="25" t="str">
        <f t="shared" si="0"/>
        <v>LINDY ALOE VERA&amp;VIT E W 64 BAG KAPAK</v>
      </c>
      <c r="B45" s="21" t="s">
        <v>55</v>
      </c>
      <c r="C45" s="22" t="s">
        <v>8</v>
      </c>
      <c r="D45" s="22" t="s">
        <v>9</v>
      </c>
      <c r="E45" s="23" t="s">
        <v>10</v>
      </c>
      <c r="F45" s="23" t="s">
        <v>37</v>
      </c>
      <c r="G45" s="17">
        <v>79.953000000000003</v>
      </c>
      <c r="H45" s="18">
        <v>73.757099999999994</v>
      </c>
      <c r="I45" s="19">
        <v>40.362299999999998</v>
      </c>
      <c r="J45" s="20">
        <v>3388.3481999999999</v>
      </c>
      <c r="K45" s="19">
        <v>2840.8843000000002</v>
      </c>
      <c r="L45" s="19">
        <v>1387.0689</v>
      </c>
    </row>
    <row r="46" spans="1:12" ht="15" customHeight="1" x14ac:dyDescent="0.25">
      <c r="A46" s="25" t="str">
        <f t="shared" si="0"/>
        <v>LINDY CAMOMILE W 64 BAG</v>
      </c>
      <c r="B46" s="21" t="s">
        <v>56</v>
      </c>
      <c r="C46" s="22" t="s">
        <v>8</v>
      </c>
      <c r="D46" s="22" t="s">
        <v>9</v>
      </c>
      <c r="E46" s="23" t="s">
        <v>10</v>
      </c>
      <c r="F46" s="23" t="s">
        <v>37</v>
      </c>
      <c r="G46" s="17">
        <v>12.195</v>
      </c>
      <c r="H46" s="18">
        <v>8.5597999999999992</v>
      </c>
      <c r="I46" s="19">
        <v>1.6516999999999999</v>
      </c>
      <c r="J46" s="20">
        <v>553.03880000000004</v>
      </c>
      <c r="K46" s="19">
        <v>369.83049999999997</v>
      </c>
      <c r="L46" s="19">
        <v>64.100099999999998</v>
      </c>
    </row>
    <row r="47" spans="1:12" ht="15" customHeight="1" x14ac:dyDescent="0.25">
      <c r="A47" s="25" t="str">
        <f t="shared" si="0"/>
        <v>LINDY CAMOMILE W 64 BAG KAPAK</v>
      </c>
      <c r="B47" s="21" t="s">
        <v>57</v>
      </c>
      <c r="C47" s="22" t="s">
        <v>8</v>
      </c>
      <c r="D47" s="22" t="s">
        <v>9</v>
      </c>
      <c r="E47" s="23" t="s">
        <v>10</v>
      </c>
      <c r="F47" s="23" t="s">
        <v>37</v>
      </c>
      <c r="G47" s="17">
        <v>60.510800000000003</v>
      </c>
      <c r="H47" s="18">
        <v>52.405999999999999</v>
      </c>
      <c r="I47" s="19">
        <v>30.122800000000002</v>
      </c>
      <c r="J47" s="20">
        <v>2540.1291999999999</v>
      </c>
      <c r="K47" s="19">
        <v>2011.4869000000001</v>
      </c>
      <c r="L47" s="19">
        <v>1066.0352</v>
      </c>
    </row>
    <row r="48" spans="1:12" ht="15" customHeight="1" x14ac:dyDescent="0.25">
      <c r="A48" s="25" t="str">
        <f t="shared" si="0"/>
        <v>LINDY CREAM W 64 BAG KAPAK</v>
      </c>
      <c r="B48" s="21" t="s">
        <v>58</v>
      </c>
      <c r="C48" s="22" t="s">
        <v>8</v>
      </c>
      <c r="D48" s="22" t="s">
        <v>9</v>
      </c>
      <c r="E48" s="23" t="s">
        <v>10</v>
      </c>
      <c r="F48" s="23" t="s">
        <v>37</v>
      </c>
      <c r="G48" s="17">
        <v>47.8005</v>
      </c>
      <c r="H48" s="18">
        <v>51.199100000000001</v>
      </c>
      <c r="I48" s="19">
        <v>29.6906</v>
      </c>
      <c r="J48" s="20">
        <v>1970.2177999999999</v>
      </c>
      <c r="K48" s="19">
        <v>1924.2328</v>
      </c>
      <c r="L48" s="19">
        <v>1027.8571999999999</v>
      </c>
    </row>
    <row r="49" spans="1:12" ht="15" customHeight="1" x14ac:dyDescent="0.25">
      <c r="A49" s="25" t="str">
        <f t="shared" si="0"/>
        <v>LINDY CREAM&amp;VIT.E PH5.5 W 64 BAG</v>
      </c>
      <c r="B49" s="21" t="s">
        <v>59</v>
      </c>
      <c r="C49" s="22" t="s">
        <v>8</v>
      </c>
      <c r="D49" s="22" t="s">
        <v>9</v>
      </c>
      <c r="E49" s="23" t="s">
        <v>20</v>
      </c>
      <c r="F49" s="23" t="s">
        <v>37</v>
      </c>
      <c r="G49" s="17"/>
      <c r="H49" s="18">
        <v>3.2536</v>
      </c>
      <c r="I49" s="19">
        <v>4.3144</v>
      </c>
      <c r="J49" s="20"/>
      <c r="K49" s="19">
        <v>139.34979999999999</v>
      </c>
      <c r="L49" s="19">
        <v>169.84690000000001</v>
      </c>
    </row>
    <row r="50" spans="1:12" ht="15" customHeight="1" x14ac:dyDescent="0.25">
      <c r="A50" s="25" t="str">
        <f t="shared" si="0"/>
        <v>LINDY OLIVE OIL EXTR. PH5.5 W 64 BAG</v>
      </c>
      <c r="B50" s="21" t="s">
        <v>60</v>
      </c>
      <c r="C50" s="22" t="s">
        <v>8</v>
      </c>
      <c r="D50" s="22" t="s">
        <v>9</v>
      </c>
      <c r="E50" s="23" t="s">
        <v>20</v>
      </c>
      <c r="F50" s="23" t="s">
        <v>37</v>
      </c>
      <c r="G50" s="17">
        <v>5.5922000000000001</v>
      </c>
      <c r="H50" s="18">
        <v>5.3672000000000004</v>
      </c>
      <c r="I50" s="19">
        <v>2.5727000000000002</v>
      </c>
      <c r="J50" s="20">
        <v>261.04790000000003</v>
      </c>
      <c r="K50" s="19">
        <v>232.43600000000001</v>
      </c>
      <c r="L50" s="19">
        <v>93.995500000000007</v>
      </c>
    </row>
    <row r="51" spans="1:12" ht="15" customHeight="1" x14ac:dyDescent="0.25">
      <c r="A51" s="25" t="str">
        <f t="shared" si="0"/>
        <v>LINDY OLIVE OIL EXTR. W 64 BAG KAPAK</v>
      </c>
      <c r="B51" s="21" t="s">
        <v>61</v>
      </c>
      <c r="C51" s="22" t="s">
        <v>8</v>
      </c>
      <c r="D51" s="22" t="s">
        <v>9</v>
      </c>
      <c r="E51" s="23" t="s">
        <v>20</v>
      </c>
      <c r="F51" s="23" t="s">
        <v>37</v>
      </c>
      <c r="G51" s="17">
        <v>53.490699999999997</v>
      </c>
      <c r="H51" s="18">
        <v>44.783700000000003</v>
      </c>
      <c r="I51" s="19">
        <v>26.440899999999999</v>
      </c>
      <c r="J51" s="20">
        <v>2262.5698000000002</v>
      </c>
      <c r="K51" s="19">
        <v>1667.4681</v>
      </c>
      <c r="L51" s="19">
        <v>920.88139999999999</v>
      </c>
    </row>
    <row r="52" spans="1:12" ht="15" customHeight="1" x14ac:dyDescent="0.25">
      <c r="A52" s="25" t="str">
        <f t="shared" si="0"/>
        <v>LINDY SENSITIVE COTTON PH5.5 W 64 BAG</v>
      </c>
      <c r="B52" s="21" t="s">
        <v>62</v>
      </c>
      <c r="C52" s="22" t="s">
        <v>8</v>
      </c>
      <c r="D52" s="22" t="s">
        <v>9</v>
      </c>
      <c r="E52" s="23" t="s">
        <v>63</v>
      </c>
      <c r="F52" s="23" t="s">
        <v>37</v>
      </c>
      <c r="G52" s="17">
        <v>8.2710000000000008</v>
      </c>
      <c r="H52" s="18">
        <v>9.9309999999999992</v>
      </c>
      <c r="I52" s="19">
        <v>1.1805000000000001</v>
      </c>
      <c r="J52" s="20">
        <v>392.0086</v>
      </c>
      <c r="K52" s="19">
        <v>426.19690000000003</v>
      </c>
      <c r="L52" s="19">
        <v>46.280799999999999</v>
      </c>
    </row>
    <row r="53" spans="1:12" ht="15" customHeight="1" x14ac:dyDescent="0.25">
      <c r="A53" s="25" t="str">
        <f t="shared" si="0"/>
        <v>LINDY SENSITIVE W 64 BAG KAPAK</v>
      </c>
      <c r="B53" s="21" t="s">
        <v>64</v>
      </c>
      <c r="C53" s="22" t="s">
        <v>8</v>
      </c>
      <c r="D53" s="22" t="s">
        <v>9</v>
      </c>
      <c r="E53" s="23" t="s">
        <v>63</v>
      </c>
      <c r="F53" s="23" t="s">
        <v>37</v>
      </c>
      <c r="G53" s="17">
        <v>70.562299999999993</v>
      </c>
      <c r="H53" s="18">
        <v>56.785600000000002</v>
      </c>
      <c r="I53" s="19">
        <v>30.796600000000002</v>
      </c>
      <c r="J53" s="20">
        <v>2842.3220000000001</v>
      </c>
      <c r="K53" s="19">
        <v>2121.0371</v>
      </c>
      <c r="L53" s="19">
        <v>1067.8224</v>
      </c>
    </row>
    <row r="54" spans="1:12" ht="15" customHeight="1" x14ac:dyDescent="0.25">
      <c r="A54" s="25" t="str">
        <f t="shared" si="0"/>
        <v>LINDY WHITE TEA&amp;VIT E W 64 BAG</v>
      </c>
      <c r="B54" s="21" t="s">
        <v>65</v>
      </c>
      <c r="C54" s="22" t="s">
        <v>8</v>
      </c>
      <c r="D54" s="22" t="s">
        <v>9</v>
      </c>
      <c r="E54" s="23" t="s">
        <v>20</v>
      </c>
      <c r="F54" s="23" t="s">
        <v>37</v>
      </c>
      <c r="G54" s="17">
        <v>34.495899999999999</v>
      </c>
      <c r="H54" s="18">
        <v>35.333399999999997</v>
      </c>
      <c r="I54" s="19">
        <v>28.078199999999999</v>
      </c>
      <c r="J54" s="20">
        <v>1446.3839</v>
      </c>
      <c r="K54" s="19">
        <v>1359.9783</v>
      </c>
      <c r="L54" s="19">
        <v>967.9162</v>
      </c>
    </row>
    <row r="55" spans="1:12" ht="15" customHeight="1" x14ac:dyDescent="0.25">
      <c r="A55" s="25" t="str">
        <f t="shared" si="0"/>
        <v>LINDY PREMIUM LAVENDER W 90 BAG KAPAK</v>
      </c>
      <c r="B55" s="21" t="s">
        <v>66</v>
      </c>
      <c r="C55" s="22" t="s">
        <v>8</v>
      </c>
      <c r="D55" s="22" t="s">
        <v>9</v>
      </c>
      <c r="E55" s="23" t="s">
        <v>30</v>
      </c>
      <c r="F55" s="23" t="s">
        <v>67</v>
      </c>
      <c r="G55" s="17">
        <v>49.5715</v>
      </c>
      <c r="H55" s="18">
        <v>57.943199999999997</v>
      </c>
      <c r="I55" s="19">
        <v>41.595799999999997</v>
      </c>
      <c r="J55" s="20">
        <v>2203.8969999999999</v>
      </c>
      <c r="K55" s="19">
        <v>2377.6914999999999</v>
      </c>
      <c r="L55" s="19">
        <v>1614.8326999999999</v>
      </c>
    </row>
    <row r="56" spans="1:12" ht="14.25" customHeight="1" x14ac:dyDescent="0.25">
      <c r="A56" s="25" t="str">
        <f t="shared" si="0"/>
        <v>BroadLeaf Group</v>
      </c>
      <c r="B56" s="24" t="s">
        <v>705</v>
      </c>
      <c r="C56" s="4" t="s">
        <v>5</v>
      </c>
      <c r="D56" s="4"/>
      <c r="E56" s="5"/>
      <c r="F56" s="5"/>
      <c r="G56" s="10"/>
      <c r="H56" s="11">
        <v>4.4634999999999998</v>
      </c>
      <c r="I56" s="12">
        <v>5.9009999999999998</v>
      </c>
      <c r="J56" s="13"/>
      <c r="K56" s="12">
        <v>231.33420000000001</v>
      </c>
      <c r="L56" s="12">
        <v>348.19819999999999</v>
      </c>
    </row>
    <row r="57" spans="1:12" ht="15" customHeight="1" x14ac:dyDescent="0.25">
      <c r="A57" s="25" t="str">
        <f t="shared" si="0"/>
        <v>LUBA (BroadLeaf Group)</v>
      </c>
      <c r="B57" s="26" t="s">
        <v>821</v>
      </c>
      <c r="C57" s="14" t="s">
        <v>860</v>
      </c>
      <c r="D57" s="15"/>
      <c r="E57" s="16"/>
      <c r="F57" s="16"/>
      <c r="G57" s="17"/>
      <c r="H57" s="18">
        <v>4.4634999999999998</v>
      </c>
      <c r="I57" s="19">
        <v>5.9009999999999998</v>
      </c>
      <c r="J57" s="20"/>
      <c r="K57" s="19">
        <v>231.33420000000001</v>
      </c>
      <c r="L57" s="19">
        <v>348.19819999999999</v>
      </c>
    </row>
    <row r="58" spans="1:12" ht="15" customHeight="1" x14ac:dyDescent="0.25">
      <c r="A58" s="25" t="str">
        <f t="shared" si="0"/>
        <v>LUBA BABY B5&amp;VIT E PH5.5W 120 BAG</v>
      </c>
      <c r="B58" s="21" t="s">
        <v>69</v>
      </c>
      <c r="C58" s="22" t="s">
        <v>8</v>
      </c>
      <c r="D58" s="22" t="s">
        <v>9</v>
      </c>
      <c r="E58" s="23" t="s">
        <v>20</v>
      </c>
      <c r="F58" s="23" t="s">
        <v>24</v>
      </c>
      <c r="G58" s="17"/>
      <c r="H58" s="18"/>
      <c r="I58" s="19">
        <v>5.7117000000000004</v>
      </c>
      <c r="J58" s="20"/>
      <c r="K58" s="19"/>
      <c r="L58" s="19">
        <v>338.46300000000002</v>
      </c>
    </row>
    <row r="59" spans="1:12" ht="15" customHeight="1" x14ac:dyDescent="0.25">
      <c r="A59" s="25" t="str">
        <f t="shared" si="0"/>
        <v>LUBA BABY B5&amp;VIT E PH5.5 90 W BAG</v>
      </c>
      <c r="B59" s="21" t="s">
        <v>70</v>
      </c>
      <c r="C59" s="22" t="s">
        <v>8</v>
      </c>
      <c r="D59" s="22" t="s">
        <v>9</v>
      </c>
      <c r="E59" s="23" t="s">
        <v>20</v>
      </c>
      <c r="F59" s="23" t="s">
        <v>67</v>
      </c>
      <c r="G59" s="17"/>
      <c r="H59" s="18">
        <v>4.4634999999999998</v>
      </c>
      <c r="I59" s="19">
        <v>0.1893</v>
      </c>
      <c r="J59" s="20"/>
      <c r="K59" s="19">
        <v>231.33420000000001</v>
      </c>
      <c r="L59" s="19">
        <v>9.7352000000000007</v>
      </c>
    </row>
    <row r="60" spans="1:12" ht="14.25" customHeight="1" x14ac:dyDescent="0.25">
      <c r="A60" s="25" t="str">
        <f t="shared" si="0"/>
        <v>ArborChemistry</v>
      </c>
      <c r="B60" s="24" t="s">
        <v>706</v>
      </c>
      <c r="C60" s="4" t="s">
        <v>5</v>
      </c>
      <c r="D60" s="4"/>
      <c r="E60" s="5"/>
      <c r="F60" s="5"/>
      <c r="G60" s="10">
        <v>0.70520000000000005</v>
      </c>
      <c r="H60" s="11"/>
      <c r="I60" s="12"/>
      <c r="J60" s="13">
        <v>47.325299999999999</v>
      </c>
      <c r="K60" s="12"/>
      <c r="L60" s="12"/>
    </row>
    <row r="61" spans="1:12" ht="15" customHeight="1" x14ac:dyDescent="0.25">
      <c r="A61" s="25" t="str">
        <f t="shared" si="0"/>
        <v>HUGGLO (ArborChemistry)</v>
      </c>
      <c r="B61" s="26" t="s">
        <v>823</v>
      </c>
      <c r="C61" s="14" t="s">
        <v>860</v>
      </c>
      <c r="D61" s="15"/>
      <c r="E61" s="16"/>
      <c r="F61" s="16"/>
      <c r="G61" s="17">
        <v>0.70520000000000005</v>
      </c>
      <c r="H61" s="18"/>
      <c r="I61" s="19"/>
      <c r="J61" s="20">
        <v>47.325299999999999</v>
      </c>
      <c r="K61" s="19"/>
      <c r="L61" s="19"/>
    </row>
    <row r="62" spans="1:12" ht="15" customHeight="1" x14ac:dyDescent="0.25">
      <c r="A62" s="25" t="str">
        <f t="shared" si="0"/>
        <v>HUGGLO BABY PH5.5 W 120 BAG KAPAK</v>
      </c>
      <c r="B62" s="21" t="s">
        <v>71</v>
      </c>
      <c r="C62" s="22" t="s">
        <v>8</v>
      </c>
      <c r="D62" s="22" t="s">
        <v>9</v>
      </c>
      <c r="E62" s="23" t="s">
        <v>20</v>
      </c>
      <c r="F62" s="23" t="s">
        <v>24</v>
      </c>
      <c r="G62" s="17">
        <v>0.70520000000000005</v>
      </c>
      <c r="H62" s="18"/>
      <c r="I62" s="19"/>
      <c r="J62" s="20">
        <v>47.325299999999999</v>
      </c>
      <c r="K62" s="19"/>
      <c r="L62" s="19"/>
    </row>
    <row r="63" spans="1:12" ht="14.25" customHeight="1" x14ac:dyDescent="0.25">
      <c r="A63" s="25" t="str">
        <f t="shared" si="0"/>
        <v>ArkPapers</v>
      </c>
      <c r="B63" s="24" t="s">
        <v>707</v>
      </c>
      <c r="C63" s="4" t="s">
        <v>5</v>
      </c>
      <c r="D63" s="4"/>
      <c r="E63" s="5"/>
      <c r="F63" s="5"/>
      <c r="G63" s="10">
        <v>104.66630000000001</v>
      </c>
      <c r="H63" s="11">
        <v>94.425600000000003</v>
      </c>
      <c r="I63" s="12">
        <v>45.948500000000003</v>
      </c>
      <c r="J63" s="13">
        <v>5728.6422000000002</v>
      </c>
      <c r="K63" s="12">
        <v>5002.3734000000004</v>
      </c>
      <c r="L63" s="12">
        <v>2228.9189999999999</v>
      </c>
    </row>
    <row r="64" spans="1:12" ht="15" customHeight="1" x14ac:dyDescent="0.25">
      <c r="A64" s="25" t="str">
        <f t="shared" si="0"/>
        <v>PAPILION (ArkPapers)</v>
      </c>
      <c r="B64" s="26" t="s">
        <v>824</v>
      </c>
      <c r="C64" s="14" t="s">
        <v>860</v>
      </c>
      <c r="D64" s="15"/>
      <c r="E64" s="16"/>
      <c r="F64" s="16"/>
      <c r="G64" s="17">
        <v>104.66630000000001</v>
      </c>
      <c r="H64" s="18">
        <v>94.425600000000003</v>
      </c>
      <c r="I64" s="19">
        <v>45.948500000000003</v>
      </c>
      <c r="J64" s="20">
        <v>5728.6422000000002</v>
      </c>
      <c r="K64" s="19">
        <v>5002.3734000000004</v>
      </c>
      <c r="L64" s="19">
        <v>2228.9189999999999</v>
      </c>
    </row>
    <row r="65" spans="1:12" ht="15" customHeight="1" x14ac:dyDescent="0.25">
      <c r="A65" s="25" t="str">
        <f t="shared" si="0"/>
        <v>PAPILION BABY ALOE VERA W 100 BAG KAPAK</v>
      </c>
      <c r="B65" s="21" t="s">
        <v>72</v>
      </c>
      <c r="C65" s="22" t="s">
        <v>8</v>
      </c>
      <c r="D65" s="22" t="s">
        <v>9</v>
      </c>
      <c r="E65" s="23" t="s">
        <v>20</v>
      </c>
      <c r="F65" s="23" t="s">
        <v>21</v>
      </c>
      <c r="G65" s="17">
        <v>0.76280000000000003</v>
      </c>
      <c r="H65" s="18">
        <v>0.23669999999999999</v>
      </c>
      <c r="I65" s="19">
        <v>0.1135</v>
      </c>
      <c r="J65" s="20">
        <v>43.074599999999997</v>
      </c>
      <c r="K65" s="19">
        <v>13.9861</v>
      </c>
      <c r="L65" s="19">
        <v>6.5488999999999997</v>
      </c>
    </row>
    <row r="66" spans="1:12" ht="15" customHeight="1" x14ac:dyDescent="0.25">
      <c r="A66" s="25" t="str">
        <f t="shared" si="0"/>
        <v>PAPILION BABY SENSITIVE W 100 BAG KAPAK</v>
      </c>
      <c r="B66" s="21" t="s">
        <v>73</v>
      </c>
      <c r="C66" s="22" t="s">
        <v>8</v>
      </c>
      <c r="D66" s="22" t="s">
        <v>9</v>
      </c>
      <c r="E66" s="23" t="s">
        <v>63</v>
      </c>
      <c r="F66" s="23" t="s">
        <v>21</v>
      </c>
      <c r="G66" s="17">
        <v>14.3467</v>
      </c>
      <c r="H66" s="18">
        <v>14.9893</v>
      </c>
      <c r="I66" s="19">
        <v>7.9457000000000004</v>
      </c>
      <c r="J66" s="20">
        <v>749.43960000000004</v>
      </c>
      <c r="K66" s="19">
        <v>788.71510000000001</v>
      </c>
      <c r="L66" s="19">
        <v>388.85250000000002</v>
      </c>
    </row>
    <row r="67" spans="1:12" ht="15" customHeight="1" x14ac:dyDescent="0.25">
      <c r="A67" s="25" t="str">
        <f t="shared" si="0"/>
        <v>PAPILION BABY WET CHAMOMILE W 100 BAG</v>
      </c>
      <c r="B67" s="21" t="s">
        <v>74</v>
      </c>
      <c r="C67" s="22" t="s">
        <v>8</v>
      </c>
      <c r="D67" s="22" t="s">
        <v>9</v>
      </c>
      <c r="E67" s="23" t="s">
        <v>10</v>
      </c>
      <c r="F67" s="23" t="s">
        <v>21</v>
      </c>
      <c r="G67" s="17">
        <v>9.9741999999999997</v>
      </c>
      <c r="H67" s="18">
        <v>17.767600000000002</v>
      </c>
      <c r="I67" s="19">
        <v>9.7081</v>
      </c>
      <c r="J67" s="20">
        <v>530.94489999999996</v>
      </c>
      <c r="K67" s="19">
        <v>921.25450000000001</v>
      </c>
      <c r="L67" s="19">
        <v>442.90179999999998</v>
      </c>
    </row>
    <row r="68" spans="1:12" ht="15" customHeight="1" x14ac:dyDescent="0.25">
      <c r="A68" s="25" t="str">
        <f t="shared" si="0"/>
        <v>PAPILION BABY WET GREEN APPLE W 100 BAG</v>
      </c>
      <c r="B68" s="21" t="s">
        <v>75</v>
      </c>
      <c r="C68" s="22" t="s">
        <v>8</v>
      </c>
      <c r="D68" s="22" t="s">
        <v>9</v>
      </c>
      <c r="E68" s="23" t="s">
        <v>10</v>
      </c>
      <c r="F68" s="23" t="s">
        <v>21</v>
      </c>
      <c r="G68" s="17">
        <v>15.1808</v>
      </c>
      <c r="H68" s="18">
        <v>9.7044999999999995</v>
      </c>
      <c r="I68" s="19">
        <v>2.6509999999999998</v>
      </c>
      <c r="J68" s="20">
        <v>814.55730000000005</v>
      </c>
      <c r="K68" s="19">
        <v>531.53909999999996</v>
      </c>
      <c r="L68" s="19">
        <v>144.98150000000001</v>
      </c>
    </row>
    <row r="69" spans="1:12" ht="15" customHeight="1" x14ac:dyDescent="0.25">
      <c r="A69" s="25" t="str">
        <f t="shared" si="0"/>
        <v>PAPILION BABYWET CHARM.LAVENDER W 100BAG</v>
      </c>
      <c r="B69" s="21" t="s">
        <v>76</v>
      </c>
      <c r="C69" s="22" t="s">
        <v>8</v>
      </c>
      <c r="D69" s="22" t="s">
        <v>9</v>
      </c>
      <c r="E69" s="23" t="s">
        <v>20</v>
      </c>
      <c r="F69" s="23" t="s">
        <v>21</v>
      </c>
      <c r="G69" s="17">
        <v>18.2471</v>
      </c>
      <c r="H69" s="18">
        <v>19.903099999999998</v>
      </c>
      <c r="I69" s="19">
        <v>8.7614000000000001</v>
      </c>
      <c r="J69" s="20">
        <v>989.38980000000004</v>
      </c>
      <c r="K69" s="19">
        <v>1044.1582000000001</v>
      </c>
      <c r="L69" s="19">
        <v>387.44209999999998</v>
      </c>
    </row>
    <row r="70" spans="1:12" ht="15" customHeight="1" x14ac:dyDescent="0.25">
      <c r="A70" s="25" t="str">
        <f t="shared" ref="A70:A133" si="1">TRIM(B70)</f>
        <v>PAPILION BABYWET CHARMINGROSE W 100 BAG</v>
      </c>
      <c r="B70" s="21" t="s">
        <v>77</v>
      </c>
      <c r="C70" s="22" t="s">
        <v>8</v>
      </c>
      <c r="D70" s="22" t="s">
        <v>9</v>
      </c>
      <c r="E70" s="23" t="s">
        <v>20</v>
      </c>
      <c r="F70" s="23" t="s">
        <v>21</v>
      </c>
      <c r="G70" s="17">
        <v>13.7898</v>
      </c>
      <c r="H70" s="18">
        <v>10.6778</v>
      </c>
      <c r="I70" s="19">
        <v>5.2233000000000001</v>
      </c>
      <c r="J70" s="20">
        <v>726.86360000000002</v>
      </c>
      <c r="K70" s="19">
        <v>563.28449999999998</v>
      </c>
      <c r="L70" s="19">
        <v>268.45999999999998</v>
      </c>
    </row>
    <row r="71" spans="1:12" ht="15" customHeight="1" x14ac:dyDescent="0.25">
      <c r="A71" s="25" t="str">
        <f t="shared" si="1"/>
        <v>PAPILION BABYWET GRAPEFRUIT&amp;LIME W 100BA</v>
      </c>
      <c r="B71" s="21" t="s">
        <v>78</v>
      </c>
      <c r="C71" s="22" t="s">
        <v>8</v>
      </c>
      <c r="D71" s="22" t="s">
        <v>9</v>
      </c>
      <c r="E71" s="23" t="s">
        <v>10</v>
      </c>
      <c r="F71" s="23" t="s">
        <v>21</v>
      </c>
      <c r="G71" s="17"/>
      <c r="H71" s="18"/>
      <c r="I71" s="19"/>
      <c r="J71" s="20"/>
      <c r="K71" s="19"/>
      <c r="L71" s="19"/>
    </row>
    <row r="72" spans="1:12" ht="15" customHeight="1" x14ac:dyDescent="0.25">
      <c r="A72" s="25" t="str">
        <f t="shared" si="1"/>
        <v>PAPILION JUMBO WET PH5.5 W 120 BAG KAPAK</v>
      </c>
      <c r="B72" s="21" t="s">
        <v>79</v>
      </c>
      <c r="C72" s="22" t="s">
        <v>8</v>
      </c>
      <c r="D72" s="22" t="s">
        <v>9</v>
      </c>
      <c r="E72" s="23" t="s">
        <v>20</v>
      </c>
      <c r="F72" s="23" t="s">
        <v>24</v>
      </c>
      <c r="G72" s="17">
        <v>29.590800000000002</v>
      </c>
      <c r="H72" s="18">
        <v>20.845300000000002</v>
      </c>
      <c r="I72" s="19">
        <v>11.449400000000001</v>
      </c>
      <c r="J72" s="20">
        <v>1741.4848</v>
      </c>
      <c r="K72" s="19">
        <v>1127.5655999999999</v>
      </c>
      <c r="L72" s="19">
        <v>585.96109999999999</v>
      </c>
    </row>
    <row r="73" spans="1:12" ht="15" customHeight="1" x14ac:dyDescent="0.25">
      <c r="A73" s="25" t="str">
        <f t="shared" si="1"/>
        <v>PAPILION BABY WET SENSITIVE W 72 BAG</v>
      </c>
      <c r="B73" s="21" t="s">
        <v>80</v>
      </c>
      <c r="C73" s="22" t="s">
        <v>8</v>
      </c>
      <c r="D73" s="22" t="s">
        <v>9</v>
      </c>
      <c r="E73" s="23" t="s">
        <v>63</v>
      </c>
      <c r="F73" s="23" t="s">
        <v>42</v>
      </c>
      <c r="G73" s="17">
        <v>0.72840000000000005</v>
      </c>
      <c r="H73" s="18"/>
      <c r="I73" s="19"/>
      <c r="J73" s="20">
        <v>51.0182</v>
      </c>
      <c r="K73" s="19"/>
      <c r="L73" s="19"/>
    </row>
    <row r="74" spans="1:12" ht="15" customHeight="1" x14ac:dyDescent="0.25">
      <c r="A74" s="25" t="str">
        <f t="shared" si="1"/>
        <v>PAPILION YELLOW LILY W 90 BAG KAPAK</v>
      </c>
      <c r="B74" s="21" t="s">
        <v>81</v>
      </c>
      <c r="C74" s="22" t="s">
        <v>8</v>
      </c>
      <c r="D74" s="22" t="s">
        <v>9</v>
      </c>
      <c r="E74" s="23" t="s">
        <v>30</v>
      </c>
      <c r="F74" s="23" t="s">
        <v>67</v>
      </c>
      <c r="G74" s="17">
        <v>2.0455000000000001</v>
      </c>
      <c r="H74" s="18">
        <v>0.30070000000000002</v>
      </c>
      <c r="I74" s="19">
        <v>9.6000000000000002E-2</v>
      </c>
      <c r="J74" s="20">
        <v>81.869600000000005</v>
      </c>
      <c r="K74" s="19">
        <v>11.870100000000001</v>
      </c>
      <c r="L74" s="19">
        <v>3.7711999999999999</v>
      </c>
    </row>
    <row r="75" spans="1:12" ht="14.25" customHeight="1" x14ac:dyDescent="0.25">
      <c r="A75" s="25" t="str">
        <f t="shared" si="1"/>
        <v>Arkana PaperCraft</v>
      </c>
      <c r="B75" s="24" t="s">
        <v>708</v>
      </c>
      <c r="C75" s="4" t="s">
        <v>5</v>
      </c>
      <c r="D75" s="4"/>
      <c r="E75" s="5"/>
      <c r="F75" s="5"/>
      <c r="G75" s="10">
        <v>1.5390999999999999</v>
      </c>
      <c r="H75" s="11">
        <v>2.0581</v>
      </c>
      <c r="I75" s="12">
        <v>0.68220000000000003</v>
      </c>
      <c r="J75" s="13">
        <v>71.357399999999998</v>
      </c>
      <c r="K75" s="12">
        <v>96.8429</v>
      </c>
      <c r="L75" s="12">
        <v>27.710899999999999</v>
      </c>
    </row>
    <row r="76" spans="1:12" ht="15" customHeight="1" x14ac:dyDescent="0.25">
      <c r="A76" s="25" t="str">
        <f t="shared" si="1"/>
        <v>HONEY BEBISH (Arkana PaperCraft)</v>
      </c>
      <c r="B76" s="26" t="s">
        <v>825</v>
      </c>
      <c r="C76" s="14" t="s">
        <v>860</v>
      </c>
      <c r="D76" s="15"/>
      <c r="E76" s="16"/>
      <c r="F76" s="16"/>
      <c r="G76" s="17"/>
      <c r="H76" s="18"/>
      <c r="I76" s="19"/>
      <c r="J76" s="20"/>
      <c r="K76" s="19"/>
      <c r="L76" s="19"/>
    </row>
    <row r="77" spans="1:12" ht="15" customHeight="1" x14ac:dyDescent="0.25">
      <c r="A77" s="25" t="str">
        <f t="shared" si="1"/>
        <v>HONEY BEBISH WITH CREAM W 102 BAG KAPAK</v>
      </c>
      <c r="B77" s="21" t="s">
        <v>82</v>
      </c>
      <c r="C77" s="22" t="s">
        <v>8</v>
      </c>
      <c r="D77" s="22" t="s">
        <v>9</v>
      </c>
      <c r="E77" s="23" t="s">
        <v>10</v>
      </c>
      <c r="F77" s="23" t="s">
        <v>83</v>
      </c>
      <c r="G77" s="17"/>
      <c r="H77" s="18"/>
      <c r="I77" s="19"/>
      <c r="J77" s="20"/>
      <c r="K77" s="19"/>
      <c r="L77" s="19"/>
    </row>
    <row r="78" spans="1:12" ht="15" customHeight="1" x14ac:dyDescent="0.25">
      <c r="A78" s="25" t="str">
        <f t="shared" si="1"/>
        <v>PINE (Arkana PaperCraft)</v>
      </c>
      <c r="B78" s="26" t="s">
        <v>826</v>
      </c>
      <c r="C78" s="14" t="s">
        <v>860</v>
      </c>
      <c r="D78" s="15"/>
      <c r="E78" s="16"/>
      <c r="F78" s="16"/>
      <c r="G78" s="17">
        <v>1.5390999999999999</v>
      </c>
      <c r="H78" s="18">
        <v>2.0581</v>
      </c>
      <c r="I78" s="19">
        <v>0.68220000000000003</v>
      </c>
      <c r="J78" s="20">
        <v>71.357399999999998</v>
      </c>
      <c r="K78" s="19">
        <v>96.8429</v>
      </c>
      <c r="L78" s="19">
        <v>27.710899999999999</v>
      </c>
    </row>
    <row r="79" spans="1:12" ht="15" customHeight="1" x14ac:dyDescent="0.25">
      <c r="A79" s="25" t="str">
        <f t="shared" si="1"/>
        <v>PINE ALOE VERA KREMALI W 120 BAG KAPAK</v>
      </c>
      <c r="B79" s="21" t="s">
        <v>84</v>
      </c>
      <c r="C79" s="22" t="s">
        <v>8</v>
      </c>
      <c r="D79" s="22" t="s">
        <v>9</v>
      </c>
      <c r="E79" s="23" t="s">
        <v>10</v>
      </c>
      <c r="F79" s="23" t="s">
        <v>24</v>
      </c>
      <c r="G79" s="17">
        <v>1.0717000000000001</v>
      </c>
      <c r="H79" s="18">
        <v>1.6845000000000001</v>
      </c>
      <c r="I79" s="19">
        <v>0.2092</v>
      </c>
      <c r="J79" s="20">
        <v>53.428199999999997</v>
      </c>
      <c r="K79" s="19">
        <v>83.401399999999995</v>
      </c>
      <c r="L79" s="19">
        <v>9.5612999999999992</v>
      </c>
    </row>
    <row r="80" spans="1:12" ht="15" customHeight="1" x14ac:dyDescent="0.25">
      <c r="A80" s="25" t="str">
        <f t="shared" si="1"/>
        <v>PINE ALOE VERA KREMALI W 72 BAG KAPAK</v>
      </c>
      <c r="B80" s="21" t="s">
        <v>85</v>
      </c>
      <c r="C80" s="22" t="s">
        <v>8</v>
      </c>
      <c r="D80" s="22" t="s">
        <v>9</v>
      </c>
      <c r="E80" s="23" t="s">
        <v>10</v>
      </c>
      <c r="F80" s="23" t="s">
        <v>42</v>
      </c>
      <c r="G80" s="17">
        <v>0.46760000000000002</v>
      </c>
      <c r="H80" s="18">
        <v>0.37340000000000001</v>
      </c>
      <c r="I80" s="19">
        <v>0.47289999999999999</v>
      </c>
      <c r="J80" s="20">
        <v>17.929200000000002</v>
      </c>
      <c r="K80" s="19">
        <v>13.441700000000001</v>
      </c>
      <c r="L80" s="19">
        <v>18.149699999999999</v>
      </c>
    </row>
    <row r="81" spans="1:12" ht="14.25" customHeight="1" x14ac:dyDescent="0.25">
      <c r="A81" s="25" t="str">
        <f t="shared" si="1"/>
        <v>Fragrantium S.A.</v>
      </c>
      <c r="B81" s="24" t="s">
        <v>709</v>
      </c>
      <c r="C81" s="4" t="s">
        <v>5</v>
      </c>
      <c r="D81" s="4"/>
      <c r="E81" s="5"/>
      <c r="F81" s="5"/>
      <c r="G81" s="10">
        <v>4.4499999999999998E-2</v>
      </c>
      <c r="H81" s="11">
        <v>6.2E-2</v>
      </c>
      <c r="I81" s="12"/>
      <c r="J81" s="13">
        <v>0.36759999999999998</v>
      </c>
      <c r="K81" s="12">
        <v>0.48380000000000001</v>
      </c>
      <c r="L81" s="12"/>
    </row>
    <row r="82" spans="1:12" ht="15" customHeight="1" x14ac:dyDescent="0.25">
      <c r="A82" s="25" t="str">
        <f t="shared" si="1"/>
        <v>TROMPY (Fragrantium S.A.)</v>
      </c>
      <c r="B82" s="26" t="s">
        <v>827</v>
      </c>
      <c r="C82" s="14" t="s">
        <v>860</v>
      </c>
      <c r="D82" s="15"/>
      <c r="E82" s="16"/>
      <c r="F82" s="16"/>
      <c r="G82" s="17">
        <v>4.4499999999999998E-2</v>
      </c>
      <c r="H82" s="18">
        <v>6.2E-2</v>
      </c>
      <c r="I82" s="19"/>
      <c r="J82" s="20">
        <v>0.36759999999999998</v>
      </c>
      <c r="K82" s="19">
        <v>0.48380000000000001</v>
      </c>
      <c r="L82" s="19"/>
    </row>
    <row r="83" spans="1:12" ht="15" customHeight="1" x14ac:dyDescent="0.25">
      <c r="A83" s="25" t="str">
        <f t="shared" si="1"/>
        <v>TROMPY 20 BAG</v>
      </c>
      <c r="B83" s="21" t="s">
        <v>86</v>
      </c>
      <c r="C83" s="22" t="s">
        <v>8</v>
      </c>
      <c r="D83" s="22" t="s">
        <v>9</v>
      </c>
      <c r="E83" s="23" t="s">
        <v>10</v>
      </c>
      <c r="F83" s="23" t="s">
        <v>11</v>
      </c>
      <c r="G83" s="17">
        <v>4.4499999999999998E-2</v>
      </c>
      <c r="H83" s="18">
        <v>6.2E-2</v>
      </c>
      <c r="I83" s="19"/>
      <c r="J83" s="20">
        <v>0.36759999999999998</v>
      </c>
      <c r="K83" s="19">
        <v>0.48380000000000001</v>
      </c>
      <c r="L83" s="19"/>
    </row>
    <row r="84" spans="1:12" ht="14.25" customHeight="1" x14ac:dyDescent="0.25">
      <c r="A84" s="25" t="str">
        <f t="shared" si="1"/>
        <v>ArsenicChem</v>
      </c>
      <c r="B84" s="24" t="s">
        <v>710</v>
      </c>
      <c r="C84" s="4" t="s">
        <v>5</v>
      </c>
      <c r="D84" s="4"/>
      <c r="E84" s="5"/>
      <c r="F84" s="5"/>
      <c r="G84" s="10">
        <v>11.963200000000001</v>
      </c>
      <c r="H84" s="11">
        <v>18.136199999999999</v>
      </c>
      <c r="I84" s="12">
        <v>9.0266999999999999</v>
      </c>
      <c r="J84" s="13">
        <v>603.27629999999999</v>
      </c>
      <c r="K84" s="12">
        <v>937.45190000000002</v>
      </c>
      <c r="L84" s="12">
        <v>454.77429999999998</v>
      </c>
    </row>
    <row r="85" spans="1:12" ht="15" customHeight="1" x14ac:dyDescent="0.25">
      <c r="A85" s="25" t="str">
        <f t="shared" si="1"/>
        <v>HAPPY FRESH (ArsenicChem)</v>
      </c>
      <c r="B85" s="26" t="s">
        <v>828</v>
      </c>
      <c r="C85" s="14" t="s">
        <v>860</v>
      </c>
      <c r="D85" s="15"/>
      <c r="E85" s="16"/>
      <c r="F85" s="16"/>
      <c r="G85" s="17">
        <v>3.3401000000000001</v>
      </c>
      <c r="H85" s="18">
        <v>5.1974</v>
      </c>
      <c r="I85" s="19">
        <v>3.7094999999999998</v>
      </c>
      <c r="J85" s="20">
        <v>168.65979999999999</v>
      </c>
      <c r="K85" s="19">
        <v>278.62639999999999</v>
      </c>
      <c r="L85" s="19">
        <v>222.0746</v>
      </c>
    </row>
    <row r="86" spans="1:12" ht="15" customHeight="1" x14ac:dyDescent="0.25">
      <c r="A86" s="25" t="str">
        <f t="shared" si="1"/>
        <v>HAPPY FRESH BABY CREAM W 72 BAG</v>
      </c>
      <c r="B86" s="21" t="s">
        <v>88</v>
      </c>
      <c r="C86" s="22" t="s">
        <v>8</v>
      </c>
      <c r="D86" s="22" t="s">
        <v>9</v>
      </c>
      <c r="E86" s="23" t="s">
        <v>20</v>
      </c>
      <c r="F86" s="23" t="s">
        <v>42</v>
      </c>
      <c r="G86" s="17"/>
      <c r="H86" s="18"/>
      <c r="I86" s="19"/>
      <c r="J86" s="20"/>
      <c r="K86" s="19"/>
      <c r="L86" s="19"/>
    </row>
    <row r="87" spans="1:12" ht="15" customHeight="1" x14ac:dyDescent="0.25">
      <c r="A87" s="25" t="str">
        <f t="shared" si="1"/>
        <v>HAPPY FRESH BABY W 72 BAG KAPAK</v>
      </c>
      <c r="B87" s="21" t="s">
        <v>89</v>
      </c>
      <c r="C87" s="22" t="s">
        <v>8</v>
      </c>
      <c r="D87" s="22" t="s">
        <v>9</v>
      </c>
      <c r="E87" s="23" t="s">
        <v>10</v>
      </c>
      <c r="F87" s="23" t="s">
        <v>42</v>
      </c>
      <c r="G87" s="17">
        <v>3.3401000000000001</v>
      </c>
      <c r="H87" s="18">
        <v>5.1974</v>
      </c>
      <c r="I87" s="19">
        <v>3.7094999999999998</v>
      </c>
      <c r="J87" s="20">
        <v>168.65979999999999</v>
      </c>
      <c r="K87" s="19">
        <v>278.62639999999999</v>
      </c>
      <c r="L87" s="19">
        <v>222.0746</v>
      </c>
    </row>
    <row r="88" spans="1:12" ht="15" customHeight="1" x14ac:dyDescent="0.25">
      <c r="A88" s="25" t="str">
        <f t="shared" si="1"/>
        <v>ULTRA COMPACT (ArsenicChem)</v>
      </c>
      <c r="B88" s="26" t="s">
        <v>829</v>
      </c>
      <c r="C88" s="14" t="s">
        <v>860</v>
      </c>
      <c r="D88" s="15"/>
      <c r="E88" s="16"/>
      <c r="F88" s="16"/>
      <c r="G88" s="17">
        <v>8.6231000000000009</v>
      </c>
      <c r="H88" s="18">
        <v>12.938800000000001</v>
      </c>
      <c r="I88" s="19">
        <v>5.3171999999999997</v>
      </c>
      <c r="J88" s="20">
        <v>434.61660000000001</v>
      </c>
      <c r="K88" s="19">
        <v>658.82550000000003</v>
      </c>
      <c r="L88" s="19">
        <v>232.69980000000001</v>
      </c>
    </row>
    <row r="89" spans="1:12" ht="15" customHeight="1" x14ac:dyDescent="0.25">
      <c r="A89" s="25" t="str">
        <f t="shared" si="1"/>
        <v>ULTRA COMPACT ANGELS ALC.FREE W 120 BAG</v>
      </c>
      <c r="B89" s="21" t="s">
        <v>90</v>
      </c>
      <c r="C89" s="22" t="s">
        <v>8</v>
      </c>
      <c r="D89" s="22" t="s">
        <v>9</v>
      </c>
      <c r="E89" s="23" t="s">
        <v>30</v>
      </c>
      <c r="F89" s="23" t="s">
        <v>24</v>
      </c>
      <c r="G89" s="17">
        <v>1.2582</v>
      </c>
      <c r="H89" s="18">
        <v>4.4390999999999998</v>
      </c>
      <c r="I89" s="19">
        <v>0.70909999999999995</v>
      </c>
      <c r="J89" s="20">
        <v>67.526600000000002</v>
      </c>
      <c r="K89" s="19">
        <v>226.15649999999999</v>
      </c>
      <c r="L89" s="19">
        <v>33.759099999999997</v>
      </c>
    </row>
    <row r="90" spans="1:12" ht="15" customHeight="1" x14ac:dyDescent="0.25">
      <c r="A90" s="25" t="str">
        <f t="shared" si="1"/>
        <v>ULTRA COMPACT MOMO CREAMY W 120 BAG</v>
      </c>
      <c r="B90" s="21" t="s">
        <v>91</v>
      </c>
      <c r="C90" s="22" t="s">
        <v>8</v>
      </c>
      <c r="D90" s="22" t="s">
        <v>9</v>
      </c>
      <c r="E90" s="23" t="s">
        <v>30</v>
      </c>
      <c r="F90" s="23" t="s">
        <v>24</v>
      </c>
      <c r="G90" s="17">
        <v>4.5986000000000002</v>
      </c>
      <c r="H90" s="18">
        <v>6.1303000000000001</v>
      </c>
      <c r="I90" s="19">
        <v>2.8555999999999999</v>
      </c>
      <c r="J90" s="20">
        <v>228.69929999999999</v>
      </c>
      <c r="K90" s="19">
        <v>310.51369999999997</v>
      </c>
      <c r="L90" s="19">
        <v>123.6022</v>
      </c>
    </row>
    <row r="91" spans="1:12" ht="15" customHeight="1" x14ac:dyDescent="0.25">
      <c r="A91" s="25" t="str">
        <f t="shared" si="1"/>
        <v>ULTRA COMPACT ANGELS ALC.FREE W 72 BAG</v>
      </c>
      <c r="B91" s="21" t="s">
        <v>92</v>
      </c>
      <c r="C91" s="22" t="s">
        <v>8</v>
      </c>
      <c r="D91" s="22" t="s">
        <v>9</v>
      </c>
      <c r="E91" s="23" t="s">
        <v>30</v>
      </c>
      <c r="F91" s="23" t="s">
        <v>42</v>
      </c>
      <c r="G91" s="17">
        <v>0.94640000000000002</v>
      </c>
      <c r="H91" s="18">
        <v>1.6005</v>
      </c>
      <c r="I91" s="19">
        <v>1.0179</v>
      </c>
      <c r="J91" s="20">
        <v>54.868499999999997</v>
      </c>
      <c r="K91" s="19">
        <v>87.027500000000003</v>
      </c>
      <c r="L91" s="19">
        <v>38.080399999999997</v>
      </c>
    </row>
    <row r="92" spans="1:12" ht="15" customHeight="1" x14ac:dyDescent="0.25">
      <c r="A92" s="25" t="str">
        <f t="shared" si="1"/>
        <v>ULTRA COMPACT BABY PH5.5 ALC.FREE W 72 BA</v>
      </c>
      <c r="B92" s="21" t="s">
        <v>870</v>
      </c>
      <c r="C92" s="22" t="s">
        <v>8</v>
      </c>
      <c r="D92" s="22" t="s">
        <v>9</v>
      </c>
      <c r="E92" s="23" t="s">
        <v>20</v>
      </c>
      <c r="F92" s="23" t="s">
        <v>42</v>
      </c>
      <c r="G92" s="17">
        <v>1.8199000000000001</v>
      </c>
      <c r="H92" s="18">
        <v>0.76910000000000001</v>
      </c>
      <c r="I92" s="19">
        <v>0.73480000000000001</v>
      </c>
      <c r="J92" s="20">
        <v>83.522300000000001</v>
      </c>
      <c r="K92" s="19">
        <v>35.127499999999998</v>
      </c>
      <c r="L92" s="19">
        <v>37.258200000000002</v>
      </c>
    </row>
    <row r="93" spans="1:12" ht="14.25" customHeight="1" x14ac:dyDescent="0.25">
      <c r="A93" s="25" t="str">
        <f t="shared" si="1"/>
        <v>Creativa Worldwide</v>
      </c>
      <c r="B93" s="24" t="s">
        <v>711</v>
      </c>
      <c r="C93" s="4" t="s">
        <v>5</v>
      </c>
      <c r="D93" s="4"/>
      <c r="E93" s="5"/>
      <c r="F93" s="5"/>
      <c r="G93" s="10"/>
      <c r="H93" s="11">
        <v>13.1921</v>
      </c>
      <c r="I93" s="12">
        <v>52.811100000000003</v>
      </c>
      <c r="J93" s="13"/>
      <c r="K93" s="12">
        <v>565.53909999999996</v>
      </c>
      <c r="L93" s="12">
        <v>2091.2260999999999</v>
      </c>
    </row>
    <row r="94" spans="1:12" ht="15" customHeight="1" x14ac:dyDescent="0.25">
      <c r="A94" s="25" t="str">
        <f t="shared" si="1"/>
        <v>KANZ ( Creativa Worldwide)</v>
      </c>
      <c r="B94" s="26" t="s">
        <v>830</v>
      </c>
      <c r="C94" s="14" t="s">
        <v>860</v>
      </c>
      <c r="D94" s="15"/>
      <c r="E94" s="16"/>
      <c r="F94" s="16"/>
      <c r="G94" s="17"/>
      <c r="H94" s="18">
        <v>13.1921</v>
      </c>
      <c r="I94" s="19">
        <v>52.811100000000003</v>
      </c>
      <c r="J94" s="20"/>
      <c r="K94" s="19">
        <v>565.53909999999996</v>
      </c>
      <c r="L94" s="19">
        <v>2091.2260999999999</v>
      </c>
    </row>
    <row r="95" spans="1:12" ht="15" customHeight="1" x14ac:dyDescent="0.25">
      <c r="A95" s="25" t="str">
        <f t="shared" si="1"/>
        <v>KANZ NATURAL SENS.SKIN ALC.FREE W120 BAG</v>
      </c>
      <c r="B95" s="21" t="s">
        <v>93</v>
      </c>
      <c r="C95" s="22" t="s">
        <v>8</v>
      </c>
      <c r="D95" s="22" t="s">
        <v>9</v>
      </c>
      <c r="E95" s="23" t="s">
        <v>30</v>
      </c>
      <c r="F95" s="23" t="s">
        <v>24</v>
      </c>
      <c r="G95" s="17"/>
      <c r="H95" s="18">
        <v>10.5616</v>
      </c>
      <c r="I95" s="19">
        <v>42.6479</v>
      </c>
      <c r="J95" s="20"/>
      <c r="K95" s="19">
        <v>483.39569999999998</v>
      </c>
      <c r="L95" s="19">
        <v>1689.356</v>
      </c>
    </row>
    <row r="96" spans="1:12" ht="15" customHeight="1" x14ac:dyDescent="0.25">
      <c r="A96" s="25" t="str">
        <f t="shared" si="1"/>
        <v>KANZ EXTRA SOFT ALC.FREE W 50 BAG</v>
      </c>
      <c r="B96" s="21" t="s">
        <v>94</v>
      </c>
      <c r="C96" s="22" t="s">
        <v>8</v>
      </c>
      <c r="D96" s="22" t="s">
        <v>9</v>
      </c>
      <c r="E96" s="23" t="s">
        <v>30</v>
      </c>
      <c r="F96" s="23" t="s">
        <v>15</v>
      </c>
      <c r="G96" s="17"/>
      <c r="H96" s="18">
        <v>2.0855999999999999</v>
      </c>
      <c r="I96" s="19">
        <v>2.5316000000000001</v>
      </c>
      <c r="J96" s="20"/>
      <c r="K96" s="19">
        <v>61.262700000000002</v>
      </c>
      <c r="L96" s="19">
        <v>71.165300000000002</v>
      </c>
    </row>
    <row r="97" spans="1:12" ht="15" customHeight="1" x14ac:dyDescent="0.25">
      <c r="A97" s="25" t="str">
        <f t="shared" si="1"/>
        <v>KANZ ULTRA SOFT ALC.FREE W 72 BAG</v>
      </c>
      <c r="B97" s="21" t="s">
        <v>95</v>
      </c>
      <c r="C97" s="22" t="s">
        <v>8</v>
      </c>
      <c r="D97" s="22" t="s">
        <v>9</v>
      </c>
      <c r="E97" s="23" t="s">
        <v>30</v>
      </c>
      <c r="F97" s="23" t="s">
        <v>42</v>
      </c>
      <c r="G97" s="17"/>
      <c r="H97" s="18">
        <v>0.54479999999999995</v>
      </c>
      <c r="I97" s="19">
        <v>7.6315999999999997</v>
      </c>
      <c r="J97" s="20"/>
      <c r="K97" s="19">
        <v>20.880700000000001</v>
      </c>
      <c r="L97" s="19">
        <v>330.70479999999998</v>
      </c>
    </row>
    <row r="98" spans="1:12" ht="14.25" customHeight="1" x14ac:dyDescent="0.25">
      <c r="A98" s="25" t="str">
        <f t="shared" si="1"/>
        <v>CultureSana</v>
      </c>
      <c r="B98" s="24" t="s">
        <v>712</v>
      </c>
      <c r="C98" s="4" t="s">
        <v>5</v>
      </c>
      <c r="D98" s="4"/>
      <c r="E98" s="5"/>
      <c r="F98" s="5"/>
      <c r="G98" s="10">
        <v>3.1665000000000001</v>
      </c>
      <c r="H98" s="11">
        <v>2.1888000000000001</v>
      </c>
      <c r="I98" s="12">
        <v>0.46289999999999998</v>
      </c>
      <c r="J98" s="13">
        <v>65.203199999999995</v>
      </c>
      <c r="K98" s="12">
        <v>50.370399999999997</v>
      </c>
      <c r="L98" s="12">
        <v>10.166600000000001</v>
      </c>
    </row>
    <row r="99" spans="1:12" ht="15" customHeight="1" x14ac:dyDescent="0.25">
      <c r="A99" s="25" t="str">
        <f t="shared" si="1"/>
        <v>CHICCO (CultureSana)</v>
      </c>
      <c r="B99" s="26" t="s">
        <v>831</v>
      </c>
      <c r="C99" s="14" t="s">
        <v>860</v>
      </c>
      <c r="D99" s="15"/>
      <c r="E99" s="16"/>
      <c r="F99" s="16"/>
      <c r="G99" s="17">
        <v>3.1665000000000001</v>
      </c>
      <c r="H99" s="18">
        <v>2.1888000000000001</v>
      </c>
      <c r="I99" s="19">
        <v>0.46289999999999998</v>
      </c>
      <c r="J99" s="20">
        <v>65.203199999999995</v>
      </c>
      <c r="K99" s="19">
        <v>50.370399999999997</v>
      </c>
      <c r="L99" s="19">
        <v>10.166600000000001</v>
      </c>
    </row>
    <row r="100" spans="1:12" ht="15" customHeight="1" x14ac:dyDescent="0.25">
      <c r="A100" s="25" t="str">
        <f t="shared" si="1"/>
        <v>CHICCO SALVIETTINE SENSITIVE W 60 BAG</v>
      </c>
      <c r="B100" s="21" t="s">
        <v>96</v>
      </c>
      <c r="C100" s="22" t="s">
        <v>8</v>
      </c>
      <c r="D100" s="22" t="s">
        <v>9</v>
      </c>
      <c r="E100" s="23" t="s">
        <v>63</v>
      </c>
      <c r="F100" s="23" t="s">
        <v>97</v>
      </c>
      <c r="G100" s="17"/>
      <c r="H100" s="18">
        <v>1.5012000000000001</v>
      </c>
      <c r="I100" s="19">
        <v>0.18310000000000001</v>
      </c>
      <c r="J100" s="20"/>
      <c r="K100" s="19">
        <v>36.194499999999998</v>
      </c>
      <c r="L100" s="19">
        <v>4.9927999999999999</v>
      </c>
    </row>
    <row r="101" spans="1:12" ht="15" customHeight="1" x14ac:dyDescent="0.25">
      <c r="A101" s="25" t="str">
        <f t="shared" si="1"/>
        <v>CHICCO SALVIETTINE PARABENI W 72 BAG</v>
      </c>
      <c r="B101" s="21" t="s">
        <v>98</v>
      </c>
      <c r="C101" s="22" t="s">
        <v>8</v>
      </c>
      <c r="D101" s="22" t="s">
        <v>9</v>
      </c>
      <c r="E101" s="23" t="s">
        <v>30</v>
      </c>
      <c r="F101" s="23" t="s">
        <v>42</v>
      </c>
      <c r="G101" s="17">
        <v>3.1665000000000001</v>
      </c>
      <c r="H101" s="18">
        <v>0.6875</v>
      </c>
      <c r="I101" s="19">
        <v>0.27989999999999998</v>
      </c>
      <c r="J101" s="20">
        <v>65.203199999999995</v>
      </c>
      <c r="K101" s="19">
        <v>14.1759</v>
      </c>
      <c r="L101" s="19">
        <v>5.1737000000000002</v>
      </c>
    </row>
    <row r="102" spans="1:12" ht="14.25" customHeight="1" x14ac:dyDescent="0.25">
      <c r="A102" s="25" t="str">
        <f t="shared" si="1"/>
        <v>Ataman Industries</v>
      </c>
      <c r="B102" s="24" t="s">
        <v>713</v>
      </c>
      <c r="C102" s="4" t="s">
        <v>5</v>
      </c>
      <c r="D102" s="4"/>
      <c r="E102" s="5"/>
      <c r="F102" s="5"/>
      <c r="G102" s="10"/>
      <c r="H102" s="11"/>
      <c r="I102" s="12">
        <v>5.57E-2</v>
      </c>
      <c r="J102" s="13"/>
      <c r="K102" s="12"/>
      <c r="L102" s="12">
        <v>1.7425999999999999</v>
      </c>
    </row>
    <row r="103" spans="1:12" ht="15" customHeight="1" x14ac:dyDescent="0.25">
      <c r="A103" s="25" t="str">
        <f t="shared" si="1"/>
        <v>UNI (Ataman Industries)</v>
      </c>
      <c r="B103" s="26" t="s">
        <v>832</v>
      </c>
      <c r="C103" s="14" t="s">
        <v>860</v>
      </c>
      <c r="D103" s="15"/>
      <c r="E103" s="16"/>
      <c r="F103" s="16"/>
      <c r="G103" s="17"/>
      <c r="H103" s="18"/>
      <c r="I103" s="19">
        <v>5.57E-2</v>
      </c>
      <c r="J103" s="20"/>
      <c r="K103" s="19"/>
      <c r="L103" s="19">
        <v>1.7425999999999999</v>
      </c>
    </row>
    <row r="104" spans="1:12" ht="15" customHeight="1" x14ac:dyDescent="0.25">
      <c r="A104" s="25" t="str">
        <f t="shared" si="1"/>
        <v>UNI COMFORT LOTION P H5.5 72 BAG</v>
      </c>
      <c r="B104" s="21" t="s">
        <v>99</v>
      </c>
      <c r="C104" s="22" t="s">
        <v>8</v>
      </c>
      <c r="D104" s="22" t="s">
        <v>9</v>
      </c>
      <c r="E104" s="23" t="s">
        <v>20</v>
      </c>
      <c r="F104" s="23" t="s">
        <v>42</v>
      </c>
      <c r="G104" s="17"/>
      <c r="H104" s="18"/>
      <c r="I104" s="19">
        <v>5.57E-2</v>
      </c>
      <c r="J104" s="20"/>
      <c r="K104" s="19"/>
      <c r="L104" s="19">
        <v>1.7425999999999999</v>
      </c>
    </row>
    <row r="105" spans="1:12" ht="14.25" customHeight="1" x14ac:dyDescent="0.25">
      <c r="A105" s="25" t="str">
        <f t="shared" si="1"/>
        <v>AxisOn Group</v>
      </c>
      <c r="B105" s="24" t="s">
        <v>714</v>
      </c>
      <c r="C105" s="4" t="s">
        <v>5</v>
      </c>
      <c r="D105" s="4"/>
      <c r="E105" s="5"/>
      <c r="F105" s="5"/>
      <c r="G105" s="10">
        <v>471.6447</v>
      </c>
      <c r="H105" s="11">
        <v>448.00150000000002</v>
      </c>
      <c r="I105" s="12">
        <v>276.14030000000002</v>
      </c>
      <c r="J105" s="13">
        <v>13724.156499999999</v>
      </c>
      <c r="K105" s="12">
        <v>13181.351199999999</v>
      </c>
      <c r="L105" s="12">
        <v>8823.5241000000005</v>
      </c>
    </row>
    <row r="106" spans="1:12" ht="15" customHeight="1" x14ac:dyDescent="0.25">
      <c r="A106" s="25" t="str">
        <f t="shared" si="1"/>
        <v>EVENT (AxisOn Group)</v>
      </c>
      <c r="B106" s="26" t="s">
        <v>833</v>
      </c>
      <c r="C106" s="14" t="s">
        <v>860</v>
      </c>
      <c r="D106" s="15"/>
      <c r="E106" s="16"/>
      <c r="F106" s="16"/>
      <c r="G106" s="17">
        <v>471.6447</v>
      </c>
      <c r="H106" s="18">
        <v>448.00150000000002</v>
      </c>
      <c r="I106" s="19">
        <v>276.14030000000002</v>
      </c>
      <c r="J106" s="20">
        <v>13724.156499999999</v>
      </c>
      <c r="K106" s="19">
        <v>13181.351199999999</v>
      </c>
      <c r="L106" s="19">
        <v>8823.5241000000005</v>
      </c>
    </row>
    <row r="107" spans="1:12" ht="15" customHeight="1" x14ac:dyDescent="0.25">
      <c r="A107" s="25" t="str">
        <f t="shared" si="1"/>
        <v>EVENT BABY CALENDULA 140 BAG KAPAK</v>
      </c>
      <c r="B107" s="21" t="s">
        <v>102</v>
      </c>
      <c r="C107" s="22" t="s">
        <v>8</v>
      </c>
      <c r="D107" s="22" t="s">
        <v>9</v>
      </c>
      <c r="E107" s="23" t="s">
        <v>20</v>
      </c>
      <c r="F107" s="23" t="s">
        <v>103</v>
      </c>
      <c r="G107" s="17">
        <v>209.29769999999999</v>
      </c>
      <c r="H107" s="18">
        <v>236.50559999999999</v>
      </c>
      <c r="I107" s="19">
        <v>198.2927</v>
      </c>
      <c r="J107" s="20">
        <v>7336.5478999999996</v>
      </c>
      <c r="K107" s="19">
        <v>8103.1085000000003</v>
      </c>
      <c r="L107" s="19">
        <v>7048.5825999999997</v>
      </c>
    </row>
    <row r="108" spans="1:12" ht="15" customHeight="1" x14ac:dyDescent="0.25">
      <c r="A108" s="25" t="str">
        <f t="shared" si="1"/>
        <v>EVENT BABY CALENDULA 140 BAG KAPAK+WIP</v>
      </c>
      <c r="B108" s="21" t="s">
        <v>104</v>
      </c>
      <c r="C108" s="22" t="s">
        <v>8</v>
      </c>
      <c r="D108" s="22" t="s">
        <v>9</v>
      </c>
      <c r="E108" s="23" t="s">
        <v>20</v>
      </c>
      <c r="F108" s="23" t="s">
        <v>103</v>
      </c>
      <c r="G108" s="17">
        <v>2.7799999999999998E-2</v>
      </c>
      <c r="H108" s="18">
        <v>4.5999999999999999E-3</v>
      </c>
      <c r="I108" s="19"/>
      <c r="J108" s="20">
        <v>1.2</v>
      </c>
      <c r="K108" s="19">
        <v>0.2</v>
      </c>
      <c r="L108" s="19"/>
    </row>
    <row r="109" spans="1:12" ht="15" customHeight="1" x14ac:dyDescent="0.25">
      <c r="A109" s="25" t="str">
        <f t="shared" si="1"/>
        <v>EVENT BABY MOIST.CHAMOMILE 20 W BAG</v>
      </c>
      <c r="B109" s="21" t="s">
        <v>105</v>
      </c>
      <c r="C109" s="22" t="s">
        <v>8</v>
      </c>
      <c r="D109" s="22" t="s">
        <v>9</v>
      </c>
      <c r="E109" s="23" t="s">
        <v>20</v>
      </c>
      <c r="F109" s="23" t="s">
        <v>11</v>
      </c>
      <c r="G109" s="17">
        <v>27.777100000000001</v>
      </c>
      <c r="H109" s="18">
        <v>19.717700000000001</v>
      </c>
      <c r="I109" s="19">
        <v>14.4848</v>
      </c>
      <c r="J109" s="20">
        <v>429.91730000000001</v>
      </c>
      <c r="K109" s="19">
        <v>309.96710000000002</v>
      </c>
      <c r="L109" s="19">
        <v>229.3313</v>
      </c>
    </row>
    <row r="110" spans="1:12" ht="15" customHeight="1" x14ac:dyDescent="0.25">
      <c r="A110" s="25" t="str">
        <f t="shared" si="1"/>
        <v>EVENT BABY SENSIT. ALOE VERA 20 BAG</v>
      </c>
      <c r="B110" s="21" t="s">
        <v>106</v>
      </c>
      <c r="C110" s="22" t="s">
        <v>8</v>
      </c>
      <c r="D110" s="22" t="s">
        <v>9</v>
      </c>
      <c r="E110" s="23" t="s">
        <v>63</v>
      </c>
      <c r="F110" s="23" t="s">
        <v>11</v>
      </c>
      <c r="G110" s="17">
        <v>40.515599999999999</v>
      </c>
      <c r="H110" s="18">
        <v>34.999099999999999</v>
      </c>
      <c r="I110" s="19">
        <v>5.7746000000000004</v>
      </c>
      <c r="J110" s="20">
        <v>630.63189999999997</v>
      </c>
      <c r="K110" s="19">
        <v>558.36739999999998</v>
      </c>
      <c r="L110" s="19">
        <v>90.998999999999995</v>
      </c>
    </row>
    <row r="111" spans="1:12" ht="15" customHeight="1" x14ac:dyDescent="0.25">
      <c r="A111" s="25" t="str">
        <f t="shared" si="1"/>
        <v>EVENT BABY CALENDULA W 25 BAG</v>
      </c>
      <c r="B111" s="21" t="s">
        <v>107</v>
      </c>
      <c r="C111" s="22" t="s">
        <v>8</v>
      </c>
      <c r="D111" s="22" t="s">
        <v>9</v>
      </c>
      <c r="E111" s="23" t="s">
        <v>20</v>
      </c>
      <c r="F111" s="23" t="s">
        <v>87</v>
      </c>
      <c r="G111" s="17">
        <v>61.397500000000001</v>
      </c>
      <c r="H111" s="18">
        <v>45.295999999999999</v>
      </c>
      <c r="I111" s="19">
        <v>19.337599999999998</v>
      </c>
      <c r="J111" s="20">
        <v>1027.2618</v>
      </c>
      <c r="K111" s="19">
        <v>758.06629999999996</v>
      </c>
      <c r="L111" s="19">
        <v>328.18349999999998</v>
      </c>
    </row>
    <row r="112" spans="1:12" ht="15" customHeight="1" x14ac:dyDescent="0.25">
      <c r="A112" s="25" t="str">
        <f t="shared" si="1"/>
        <v>EVENT BABY CALENDULA W 25 BAG+WIP 140</v>
      </c>
      <c r="B112" s="21" t="s">
        <v>108</v>
      </c>
      <c r="C112" s="22" t="s">
        <v>8</v>
      </c>
      <c r="D112" s="22" t="s">
        <v>9</v>
      </c>
      <c r="E112" s="23" t="s">
        <v>20</v>
      </c>
      <c r="F112" s="23" t="s">
        <v>87</v>
      </c>
      <c r="G112" s="17">
        <v>1.03E-2</v>
      </c>
      <c r="H112" s="18">
        <v>1.6999999999999999E-3</v>
      </c>
      <c r="I112" s="19"/>
      <c r="J112" s="20">
        <v>0.21429999999999999</v>
      </c>
      <c r="K112" s="19">
        <v>3.5700000000000003E-2</v>
      </c>
      <c r="L112" s="19"/>
    </row>
    <row r="113" spans="1:12" ht="15" customHeight="1" x14ac:dyDescent="0.25">
      <c r="A113" s="25" t="str">
        <f t="shared" si="1"/>
        <v>EVENT BABY CALENDULA HYPOALL.W 30 BAG</v>
      </c>
      <c r="B113" s="21" t="s">
        <v>109</v>
      </c>
      <c r="C113" s="22" t="s">
        <v>8</v>
      </c>
      <c r="D113" s="22" t="s">
        <v>9</v>
      </c>
      <c r="E113" s="23" t="s">
        <v>68</v>
      </c>
      <c r="F113" s="23" t="s">
        <v>100</v>
      </c>
      <c r="G113" s="17"/>
      <c r="H113" s="18"/>
      <c r="I113" s="19">
        <v>8.3928999999999991</v>
      </c>
      <c r="J113" s="20"/>
      <c r="K113" s="19"/>
      <c r="L113" s="19">
        <v>185.37119999999999</v>
      </c>
    </row>
    <row r="114" spans="1:12" ht="15" customHeight="1" x14ac:dyDescent="0.25">
      <c r="A114" s="25" t="str">
        <f t="shared" si="1"/>
        <v>EVENT BABY HYPOAL.CALENDULA 64 W BAG</v>
      </c>
      <c r="B114" s="21" t="s">
        <v>110</v>
      </c>
      <c r="C114" s="22" t="s">
        <v>8</v>
      </c>
      <c r="D114" s="22" t="s">
        <v>9</v>
      </c>
      <c r="E114" s="23" t="s">
        <v>68</v>
      </c>
      <c r="F114" s="23" t="s">
        <v>37</v>
      </c>
      <c r="G114" s="17">
        <v>11.2281</v>
      </c>
      <c r="H114" s="18">
        <v>7.5716999999999999</v>
      </c>
      <c r="I114" s="19">
        <v>1.9255</v>
      </c>
      <c r="J114" s="20">
        <v>325.11810000000003</v>
      </c>
      <c r="K114" s="19">
        <v>236.1233</v>
      </c>
      <c r="L114" s="19">
        <v>61.869799999999998</v>
      </c>
    </row>
    <row r="115" spans="1:12" ht="15" customHeight="1" x14ac:dyDescent="0.25">
      <c r="A115" s="25" t="str">
        <f t="shared" si="1"/>
        <v>EVENT BABY HYPOALL.CHAMOMILE 72 W BAG</v>
      </c>
      <c r="B115" s="21" t="s">
        <v>111</v>
      </c>
      <c r="C115" s="22" t="s">
        <v>8</v>
      </c>
      <c r="D115" s="22" t="s">
        <v>9</v>
      </c>
      <c r="E115" s="23" t="s">
        <v>68</v>
      </c>
      <c r="F115" s="23" t="s">
        <v>42</v>
      </c>
      <c r="G115" s="17">
        <v>56.268599999999999</v>
      </c>
      <c r="H115" s="18">
        <v>22.377800000000001</v>
      </c>
      <c r="I115" s="19">
        <v>12.435499999999999</v>
      </c>
      <c r="J115" s="20">
        <v>1799.2518</v>
      </c>
      <c r="K115" s="19">
        <v>721.99059999999997</v>
      </c>
      <c r="L115" s="19">
        <v>385.45190000000002</v>
      </c>
    </row>
    <row r="116" spans="1:12" ht="15" customHeight="1" x14ac:dyDescent="0.25">
      <c r="A116" s="25" t="str">
        <f t="shared" si="1"/>
        <v>EVENT BABY MOIST.CHAMOMILE 72 W BAG</v>
      </c>
      <c r="B116" s="21" t="s">
        <v>112</v>
      </c>
      <c r="C116" s="22" t="s">
        <v>8</v>
      </c>
      <c r="D116" s="22" t="s">
        <v>9</v>
      </c>
      <c r="E116" s="23" t="s">
        <v>10</v>
      </c>
      <c r="F116" s="23" t="s">
        <v>42</v>
      </c>
      <c r="G116" s="17">
        <v>0.64159999999999995</v>
      </c>
      <c r="H116" s="18">
        <v>0.34470000000000001</v>
      </c>
      <c r="I116" s="19"/>
      <c r="J116" s="20">
        <v>14.463900000000001</v>
      </c>
      <c r="K116" s="19">
        <v>7.3648999999999996</v>
      </c>
      <c r="L116" s="19"/>
    </row>
    <row r="117" spans="1:12" ht="15" customHeight="1" x14ac:dyDescent="0.25">
      <c r="A117" s="25" t="str">
        <f t="shared" si="1"/>
        <v>EVENT BABY SENSIT. ALOE VERA 72 W BAG</v>
      </c>
      <c r="B117" s="21" t="s">
        <v>113</v>
      </c>
      <c r="C117" s="22" t="s">
        <v>8</v>
      </c>
      <c r="D117" s="22" t="s">
        <v>9</v>
      </c>
      <c r="E117" s="23" t="s">
        <v>63</v>
      </c>
      <c r="F117" s="23" t="s">
        <v>42</v>
      </c>
      <c r="G117" s="17">
        <v>64.480099999999993</v>
      </c>
      <c r="H117" s="18">
        <v>81.182500000000005</v>
      </c>
      <c r="I117" s="19">
        <v>15.496600000000001</v>
      </c>
      <c r="J117" s="20">
        <v>2159.5493999999999</v>
      </c>
      <c r="K117" s="19">
        <v>2486.1275000000001</v>
      </c>
      <c r="L117" s="19">
        <v>493.73469999999998</v>
      </c>
    </row>
    <row r="118" spans="1:12" ht="14.25" customHeight="1" x14ac:dyDescent="0.25">
      <c r="A118" s="25" t="str">
        <f t="shared" si="1"/>
        <v>PureAim Cleaners</v>
      </c>
      <c r="B118" s="24" t="s">
        <v>715</v>
      </c>
      <c r="C118" s="4" t="s">
        <v>5</v>
      </c>
      <c r="D118" s="4"/>
      <c r="E118" s="5"/>
      <c r="F118" s="5"/>
      <c r="G118" s="10">
        <v>0.22359999999999999</v>
      </c>
      <c r="H118" s="11">
        <v>1.0136000000000001</v>
      </c>
      <c r="I118" s="12">
        <v>1.0572999999999999</v>
      </c>
      <c r="J118" s="13">
        <v>12.2155</v>
      </c>
      <c r="K118" s="12">
        <v>49.151600000000002</v>
      </c>
      <c r="L118" s="12">
        <v>44.717399999999998</v>
      </c>
    </row>
    <row r="119" spans="1:12" ht="15" customHeight="1" x14ac:dyDescent="0.25">
      <c r="A119" s="25" t="str">
        <f t="shared" si="1"/>
        <v>TEX (PureAim Cleaners)</v>
      </c>
      <c r="B119" s="26" t="s">
        <v>834</v>
      </c>
      <c r="C119" s="14" t="s">
        <v>860</v>
      </c>
      <c r="D119" s="15"/>
      <c r="E119" s="16"/>
      <c r="F119" s="16"/>
      <c r="G119" s="17">
        <v>0.22359999999999999</v>
      </c>
      <c r="H119" s="18">
        <v>1.0136000000000001</v>
      </c>
      <c r="I119" s="19">
        <v>1.0572999999999999</v>
      </c>
      <c r="J119" s="20">
        <v>12.2155</v>
      </c>
      <c r="K119" s="19">
        <v>49.151600000000002</v>
      </c>
      <c r="L119" s="19">
        <v>44.717399999999998</v>
      </c>
    </row>
    <row r="120" spans="1:12" ht="15" customHeight="1" x14ac:dyDescent="0.25">
      <c r="A120" s="25" t="str">
        <f t="shared" si="1"/>
        <v>TEX BABY PH5.5 ALC.FREE W 100 BAG PURPLE</v>
      </c>
      <c r="B120" s="21" t="s">
        <v>114</v>
      </c>
      <c r="C120" s="22" t="s">
        <v>8</v>
      </c>
      <c r="D120" s="22" t="s">
        <v>9</v>
      </c>
      <c r="E120" s="23" t="s">
        <v>20</v>
      </c>
      <c r="F120" s="23" t="s">
        <v>21</v>
      </c>
      <c r="G120" s="17"/>
      <c r="H120" s="18"/>
      <c r="I120" s="19">
        <v>0.24490000000000001</v>
      </c>
      <c r="J120" s="20"/>
      <c r="K120" s="19"/>
      <c r="L120" s="19">
        <v>9.7979000000000003</v>
      </c>
    </row>
    <row r="121" spans="1:12" ht="15" customHeight="1" x14ac:dyDescent="0.25">
      <c r="A121" s="25" t="str">
        <f t="shared" si="1"/>
        <v>TEX BABY PH5.5 ALC.FREE W 100 BAG YELLOW</v>
      </c>
      <c r="B121" s="21" t="s">
        <v>115</v>
      </c>
      <c r="C121" s="22" t="s">
        <v>8</v>
      </c>
      <c r="D121" s="22" t="s">
        <v>9</v>
      </c>
      <c r="E121" s="23" t="s">
        <v>20</v>
      </c>
      <c r="F121" s="23" t="s">
        <v>21</v>
      </c>
      <c r="G121" s="17">
        <v>0.22359999999999999</v>
      </c>
      <c r="H121" s="18">
        <v>1.0136000000000001</v>
      </c>
      <c r="I121" s="19">
        <v>0.81230000000000002</v>
      </c>
      <c r="J121" s="20">
        <v>12.2155</v>
      </c>
      <c r="K121" s="19">
        <v>49.151600000000002</v>
      </c>
      <c r="L121" s="19">
        <v>34.919499999999999</v>
      </c>
    </row>
    <row r="122" spans="1:12" ht="14.25" customHeight="1" x14ac:dyDescent="0.25">
      <c r="A122" s="25" t="str">
        <f t="shared" si="1"/>
        <v>AlpineMeadow</v>
      </c>
      <c r="B122" s="24" t="s">
        <v>716</v>
      </c>
      <c r="C122" s="4" t="s">
        <v>5</v>
      </c>
      <c r="D122" s="4"/>
      <c r="E122" s="5"/>
      <c r="F122" s="5"/>
      <c r="G122" s="10">
        <v>113.30880000000001</v>
      </c>
      <c r="H122" s="11">
        <v>81.313699999999997</v>
      </c>
      <c r="I122" s="12">
        <v>48.297400000000003</v>
      </c>
      <c r="J122" s="13">
        <v>1483.433</v>
      </c>
      <c r="K122" s="12">
        <v>1045.7734</v>
      </c>
      <c r="L122" s="12">
        <v>598.3963</v>
      </c>
    </row>
    <row r="123" spans="1:12" ht="15" customHeight="1" x14ac:dyDescent="0.25">
      <c r="A123" s="25" t="str">
        <f t="shared" si="1"/>
        <v>NIVEA (AlpineMeadow)</v>
      </c>
      <c r="B123" s="26" t="s">
        <v>822</v>
      </c>
      <c r="C123" s="14" t="s">
        <v>860</v>
      </c>
      <c r="D123" s="15"/>
      <c r="E123" s="16"/>
      <c r="F123" s="16"/>
      <c r="G123" s="17">
        <v>113.30880000000001</v>
      </c>
      <c r="H123" s="18">
        <v>81.313699999999997</v>
      </c>
      <c r="I123" s="19">
        <v>48.297400000000003</v>
      </c>
      <c r="J123" s="20">
        <v>1483.433</v>
      </c>
      <c r="K123" s="19">
        <v>1045.7734</v>
      </c>
      <c r="L123" s="19">
        <v>598.3963</v>
      </c>
    </row>
    <row r="124" spans="1:12" ht="15" customHeight="1" x14ac:dyDescent="0.25">
      <c r="A124" s="25" t="str">
        <f t="shared" si="1"/>
        <v>NIVEA BABY SOFT&amp;CREME 20 BAG</v>
      </c>
      <c r="B124" s="21" t="s">
        <v>118</v>
      </c>
      <c r="C124" s="22" t="s">
        <v>8</v>
      </c>
      <c r="D124" s="22" t="s">
        <v>9</v>
      </c>
      <c r="E124" s="23" t="s">
        <v>10</v>
      </c>
      <c r="F124" s="23" t="s">
        <v>11</v>
      </c>
      <c r="G124" s="17">
        <v>15.0191</v>
      </c>
      <c r="H124" s="18">
        <v>17.616800000000001</v>
      </c>
      <c r="I124" s="19">
        <v>13.700200000000001</v>
      </c>
      <c r="J124" s="20">
        <v>121.4559</v>
      </c>
      <c r="K124" s="19">
        <v>162.24</v>
      </c>
      <c r="L124" s="19">
        <v>126.0534</v>
      </c>
    </row>
    <row r="125" spans="1:12" ht="15" customHeight="1" x14ac:dyDescent="0.25">
      <c r="A125" s="25" t="str">
        <f t="shared" si="1"/>
        <v>NIVEA BABY TODDIES 2IN1 60 BAG</v>
      </c>
      <c r="B125" s="21" t="s">
        <v>119</v>
      </c>
      <c r="C125" s="22" t="s">
        <v>8</v>
      </c>
      <c r="D125" s="22" t="s">
        <v>9</v>
      </c>
      <c r="E125" s="23" t="s">
        <v>10</v>
      </c>
      <c r="F125" s="23" t="s">
        <v>97</v>
      </c>
      <c r="G125" s="17">
        <v>19.776399999999999</v>
      </c>
      <c r="H125" s="18">
        <v>13.798299999999999</v>
      </c>
      <c r="I125" s="19">
        <v>7.5656999999999996</v>
      </c>
      <c r="J125" s="20">
        <v>281.97280000000001</v>
      </c>
      <c r="K125" s="19">
        <v>222.7071</v>
      </c>
      <c r="L125" s="19">
        <v>118.9547</v>
      </c>
    </row>
    <row r="126" spans="1:12" ht="15" customHeight="1" x14ac:dyDescent="0.25">
      <c r="A126" s="25" t="str">
        <f t="shared" si="1"/>
        <v>NIVEA BABY FRESH&amp;PURE 63 BAG</v>
      </c>
      <c r="B126" s="21" t="s">
        <v>120</v>
      </c>
      <c r="C126" s="22" t="s">
        <v>8</v>
      </c>
      <c r="D126" s="22" t="s">
        <v>9</v>
      </c>
      <c r="E126" s="23" t="s">
        <v>10</v>
      </c>
      <c r="F126" s="23" t="s">
        <v>121</v>
      </c>
      <c r="G126" s="17">
        <v>41.314100000000003</v>
      </c>
      <c r="H126" s="18">
        <v>32.422600000000003</v>
      </c>
      <c r="I126" s="19">
        <v>18.6829</v>
      </c>
      <c r="J126" s="20">
        <v>549.64080000000001</v>
      </c>
      <c r="K126" s="19">
        <v>416.84789999999998</v>
      </c>
      <c r="L126" s="19">
        <v>241.38910000000001</v>
      </c>
    </row>
    <row r="127" spans="1:12" ht="15" customHeight="1" x14ac:dyDescent="0.25">
      <c r="A127" s="25" t="str">
        <f t="shared" si="1"/>
        <v>NIVEA BABY PURE&amp;SENSITIVE 63 W BAG</v>
      </c>
      <c r="B127" s="21" t="s">
        <v>122</v>
      </c>
      <c r="C127" s="22" t="s">
        <v>8</v>
      </c>
      <c r="D127" s="22" t="s">
        <v>9</v>
      </c>
      <c r="E127" s="23" t="s">
        <v>30</v>
      </c>
      <c r="F127" s="23" t="s">
        <v>121</v>
      </c>
      <c r="G127" s="17">
        <v>10.5054</v>
      </c>
      <c r="H127" s="18">
        <v>0.496</v>
      </c>
      <c r="I127" s="19"/>
      <c r="J127" s="20">
        <v>168.06010000000001</v>
      </c>
      <c r="K127" s="19">
        <v>9.3780000000000001</v>
      </c>
      <c r="L127" s="19"/>
    </row>
    <row r="128" spans="1:12" ht="15" customHeight="1" x14ac:dyDescent="0.25">
      <c r="A128" s="25" t="str">
        <f t="shared" si="1"/>
        <v>NIVEA BABY SOFT&amp;CREME 63 BAG</v>
      </c>
      <c r="B128" s="21" t="s">
        <v>123</v>
      </c>
      <c r="C128" s="22" t="s">
        <v>8</v>
      </c>
      <c r="D128" s="22" t="s">
        <v>9</v>
      </c>
      <c r="E128" s="23" t="s">
        <v>10</v>
      </c>
      <c r="F128" s="23" t="s">
        <v>121</v>
      </c>
      <c r="G128" s="17">
        <v>26.694099999999999</v>
      </c>
      <c r="H128" s="18">
        <v>16.9801</v>
      </c>
      <c r="I128" s="19">
        <v>8.3484999999999996</v>
      </c>
      <c r="J128" s="20">
        <v>362.30340000000001</v>
      </c>
      <c r="K128" s="19">
        <v>234.6001</v>
      </c>
      <c r="L128" s="19">
        <v>111.9991</v>
      </c>
    </row>
    <row r="129" spans="1:12" ht="14.25" customHeight="1" x14ac:dyDescent="0.25">
      <c r="A129" s="25" t="str">
        <f t="shared" si="1"/>
        <v>BioRealm Corp</v>
      </c>
      <c r="B129" s="24" t="s">
        <v>717</v>
      </c>
      <c r="C129" s="4" t="s">
        <v>5</v>
      </c>
      <c r="D129" s="4"/>
      <c r="E129" s="5"/>
      <c r="F129" s="5"/>
      <c r="G129" s="10">
        <v>0.52039999999999997</v>
      </c>
      <c r="H129" s="11">
        <v>1.6072</v>
      </c>
      <c r="I129" s="12">
        <v>0.16420000000000001</v>
      </c>
      <c r="J129" s="13">
        <v>10.5198</v>
      </c>
      <c r="K129" s="12">
        <v>34.4998</v>
      </c>
      <c r="L129" s="12">
        <v>3.1461000000000001</v>
      </c>
    </row>
    <row r="130" spans="1:12" ht="15" customHeight="1" x14ac:dyDescent="0.25">
      <c r="A130" s="25" t="str">
        <f t="shared" si="1"/>
        <v>SMILE (BIOSPHERE CORP.)</v>
      </c>
      <c r="B130" s="26" t="s">
        <v>124</v>
      </c>
      <c r="C130" s="14" t="s">
        <v>860</v>
      </c>
      <c r="D130" s="15"/>
      <c r="E130" s="16"/>
      <c r="F130" s="16"/>
      <c r="G130" s="17">
        <v>0.52039999999999997</v>
      </c>
      <c r="H130" s="18">
        <v>1.6072</v>
      </c>
      <c r="I130" s="19">
        <v>0.16420000000000001</v>
      </c>
      <c r="J130" s="20">
        <v>10.5198</v>
      </c>
      <c r="K130" s="19">
        <v>34.4998</v>
      </c>
      <c r="L130" s="19">
        <v>3.1461000000000001</v>
      </c>
    </row>
    <row r="131" spans="1:12" ht="15" customHeight="1" x14ac:dyDescent="0.25">
      <c r="A131" s="25" t="str">
        <f t="shared" si="1"/>
        <v>SMILE ALOE&amp;CAMOMILE PH5.5 60 BAG</v>
      </c>
      <c r="B131" s="21" t="s">
        <v>125</v>
      </c>
      <c r="C131" s="22" t="s">
        <v>8</v>
      </c>
      <c r="D131" s="22" t="s">
        <v>9</v>
      </c>
      <c r="E131" s="23" t="s">
        <v>20</v>
      </c>
      <c r="F131" s="23" t="s">
        <v>97</v>
      </c>
      <c r="G131" s="17">
        <v>0.52039999999999997</v>
      </c>
      <c r="H131" s="18">
        <v>1.6072</v>
      </c>
      <c r="I131" s="19">
        <v>0.16420000000000001</v>
      </c>
      <c r="J131" s="20">
        <v>10.5198</v>
      </c>
      <c r="K131" s="19">
        <v>34.4998</v>
      </c>
      <c r="L131" s="19">
        <v>3.1461000000000001</v>
      </c>
    </row>
    <row r="132" spans="1:12" ht="14.25" customHeight="1" x14ac:dyDescent="0.25">
      <c r="A132" s="25" t="str">
        <f t="shared" si="1"/>
        <v>BurdenCo</v>
      </c>
      <c r="B132" s="24" t="s">
        <v>718</v>
      </c>
      <c r="C132" s="4" t="s">
        <v>5</v>
      </c>
      <c r="D132" s="4"/>
      <c r="E132" s="5"/>
      <c r="F132" s="5"/>
      <c r="G132" s="10"/>
      <c r="H132" s="11"/>
      <c r="I132" s="12"/>
      <c r="J132" s="13"/>
      <c r="K132" s="12"/>
      <c r="L132" s="12"/>
    </row>
    <row r="133" spans="1:12" ht="15" customHeight="1" x14ac:dyDescent="0.25">
      <c r="A133" s="25" t="str">
        <f t="shared" si="1"/>
        <v>SOFTLINE (BurdenCo)</v>
      </c>
      <c r="B133" s="26" t="s">
        <v>835</v>
      </c>
      <c r="C133" s="14" t="s">
        <v>860</v>
      </c>
      <c r="D133" s="15"/>
      <c r="E133" s="16"/>
      <c r="F133" s="16"/>
      <c r="G133" s="17"/>
      <c r="H133" s="18"/>
      <c r="I133" s="19"/>
      <c r="J133" s="20"/>
      <c r="K133" s="19"/>
      <c r="L133" s="19"/>
    </row>
    <row r="134" spans="1:12" ht="15" customHeight="1" x14ac:dyDescent="0.25">
      <c r="A134" s="25" t="str">
        <f t="shared" ref="A134:A197" si="2">TRIM(B134)</f>
        <v>SOFTLINE FRESHERCREAMVITE PH5.5 W 120BAG</v>
      </c>
      <c r="B134" s="21" t="s">
        <v>126</v>
      </c>
      <c r="C134" s="22" t="s">
        <v>8</v>
      </c>
      <c r="D134" s="22" t="s">
        <v>9</v>
      </c>
      <c r="E134" s="23" t="s">
        <v>20</v>
      </c>
      <c r="F134" s="23" t="s">
        <v>24</v>
      </c>
      <c r="G134" s="17"/>
      <c r="H134" s="18"/>
      <c r="I134" s="19"/>
      <c r="J134" s="20"/>
      <c r="K134" s="19"/>
      <c r="L134" s="19"/>
    </row>
    <row r="135" spans="1:12" ht="14.25" customHeight="1" x14ac:dyDescent="0.25">
      <c r="A135" s="25" t="str">
        <f t="shared" si="2"/>
        <v>TradeKing Cengiz</v>
      </c>
      <c r="B135" s="24" t="s">
        <v>719</v>
      </c>
      <c r="C135" s="4" t="s">
        <v>5</v>
      </c>
      <c r="D135" s="4"/>
      <c r="E135" s="5"/>
      <c r="F135" s="5"/>
      <c r="G135" s="10"/>
      <c r="H135" s="11">
        <v>3.7900000000000003E-2</v>
      </c>
      <c r="I135" s="12">
        <v>6.93E-2</v>
      </c>
      <c r="J135" s="13"/>
      <c r="K135" s="12">
        <v>2.3294000000000001</v>
      </c>
      <c r="L135" s="12">
        <v>4.2670000000000003</v>
      </c>
    </row>
    <row r="136" spans="1:12" ht="15" customHeight="1" x14ac:dyDescent="0.25">
      <c r="A136" s="25" t="str">
        <f t="shared" si="2"/>
        <v>BABY CARE (TradeKing Cengiz)</v>
      </c>
      <c r="B136" s="26" t="s">
        <v>836</v>
      </c>
      <c r="C136" s="14" t="s">
        <v>860</v>
      </c>
      <c r="D136" s="15"/>
      <c r="E136" s="16"/>
      <c r="F136" s="16"/>
      <c r="G136" s="17"/>
      <c r="H136" s="18">
        <v>3.7900000000000003E-2</v>
      </c>
      <c r="I136" s="19">
        <v>6.93E-2</v>
      </c>
      <c r="J136" s="20"/>
      <c r="K136" s="19">
        <v>2.3294000000000001</v>
      </c>
      <c r="L136" s="19">
        <v>4.2670000000000003</v>
      </c>
    </row>
    <row r="137" spans="1:12" ht="15" customHeight="1" x14ac:dyDescent="0.25">
      <c r="A137" s="25" t="str">
        <f t="shared" si="2"/>
        <v>BABYCARE WITHCREAM W 80/8FREE BAG KAPAK</v>
      </c>
      <c r="B137" s="21" t="s">
        <v>127</v>
      </c>
      <c r="C137" s="22" t="s">
        <v>8</v>
      </c>
      <c r="D137" s="22" t="s">
        <v>9</v>
      </c>
      <c r="E137" s="23" t="s">
        <v>20</v>
      </c>
      <c r="F137" s="23" t="s">
        <v>42</v>
      </c>
      <c r="G137" s="17"/>
      <c r="H137" s="18">
        <v>3.7900000000000003E-2</v>
      </c>
      <c r="I137" s="19">
        <v>6.93E-2</v>
      </c>
      <c r="J137" s="20"/>
      <c r="K137" s="19">
        <v>2.3294000000000001</v>
      </c>
      <c r="L137" s="19">
        <v>4.2670000000000003</v>
      </c>
    </row>
    <row r="138" spans="1:12" ht="14.25" customHeight="1" x14ac:dyDescent="0.25">
      <c r="A138" s="25" t="str">
        <f t="shared" si="2"/>
        <v>ClearSight</v>
      </c>
      <c r="B138" s="24" t="s">
        <v>720</v>
      </c>
      <c r="C138" s="4" t="s">
        <v>5</v>
      </c>
      <c r="D138" s="4"/>
      <c r="E138" s="5"/>
      <c r="F138" s="5"/>
      <c r="G138" s="10">
        <v>36.0259</v>
      </c>
      <c r="H138" s="11">
        <v>55.229399999999998</v>
      </c>
      <c r="I138" s="12">
        <v>85.139799999999994</v>
      </c>
      <c r="J138" s="13">
        <v>1024.5518</v>
      </c>
      <c r="K138" s="12">
        <v>1623.7085999999999</v>
      </c>
      <c r="L138" s="12">
        <v>2439.0855000000001</v>
      </c>
    </row>
    <row r="139" spans="1:12" ht="15" customHeight="1" x14ac:dyDescent="0.25">
      <c r="A139" s="25" t="str">
        <f t="shared" si="2"/>
        <v>ClearSight (ClearSight)</v>
      </c>
      <c r="B139" s="26" t="s">
        <v>837</v>
      </c>
      <c r="C139" s="14" t="s">
        <v>860</v>
      </c>
      <c r="D139" s="15"/>
      <c r="E139" s="16"/>
      <c r="F139" s="16"/>
      <c r="G139" s="17">
        <v>36.0259</v>
      </c>
      <c r="H139" s="18">
        <v>55.229399999999998</v>
      </c>
      <c r="I139" s="19">
        <v>85.139799999999994</v>
      </c>
      <c r="J139" s="20">
        <v>1024.5518</v>
      </c>
      <c r="K139" s="19">
        <v>1623.7085999999999</v>
      </c>
      <c r="L139" s="19">
        <v>2439.0855000000001</v>
      </c>
    </row>
    <row r="140" spans="1:12" ht="15" customHeight="1" x14ac:dyDescent="0.25">
      <c r="A140" s="25" t="str">
        <f t="shared" si="2"/>
        <v>ClearSight BABY ALOE VERA PH5.5 W 25 BAG</v>
      </c>
      <c r="B140" s="21" t="s">
        <v>838</v>
      </c>
      <c r="C140" s="22" t="s">
        <v>8</v>
      </c>
      <c r="D140" s="22" t="s">
        <v>9</v>
      </c>
      <c r="E140" s="23" t="s">
        <v>20</v>
      </c>
      <c r="F140" s="23" t="s">
        <v>87</v>
      </c>
      <c r="G140" s="17"/>
      <c r="H140" s="18">
        <v>8.6E-3</v>
      </c>
      <c r="I140" s="19">
        <v>13.3878</v>
      </c>
      <c r="J140" s="20"/>
      <c r="K140" s="19">
        <v>0.19639999999999999</v>
      </c>
      <c r="L140" s="19">
        <v>341.02409999999998</v>
      </c>
    </row>
    <row r="141" spans="1:12" ht="15" customHeight="1" x14ac:dyDescent="0.25">
      <c r="A141" s="25" t="str">
        <f t="shared" si="2"/>
        <v>ClearSight BABY CALENDULA PH5.5 W 25 BAG</v>
      </c>
      <c r="B141" s="21" t="s">
        <v>839</v>
      </c>
      <c r="C141" s="22" t="s">
        <v>8</v>
      </c>
      <c r="D141" s="22" t="s">
        <v>9</v>
      </c>
      <c r="E141" s="23" t="s">
        <v>20</v>
      </c>
      <c r="F141" s="23" t="s">
        <v>87</v>
      </c>
      <c r="G141" s="17"/>
      <c r="H141" s="18">
        <v>4.8898999999999999</v>
      </c>
      <c r="I141" s="19">
        <v>10.664400000000001</v>
      </c>
      <c r="J141" s="20"/>
      <c r="K141" s="19">
        <v>145.9169</v>
      </c>
      <c r="L141" s="19">
        <v>284.60649999999998</v>
      </c>
    </row>
    <row r="142" spans="1:12" ht="15" customHeight="1" x14ac:dyDescent="0.25">
      <c r="A142" s="25" t="str">
        <f t="shared" si="2"/>
        <v>ClearSight BABY CHAMOMILE PH5.5 W 25 BAG</v>
      </c>
      <c r="B142" s="21" t="s">
        <v>840</v>
      </c>
      <c r="C142" s="22" t="s">
        <v>8</v>
      </c>
      <c r="D142" s="22" t="s">
        <v>9</v>
      </c>
      <c r="E142" s="23" t="s">
        <v>20</v>
      </c>
      <c r="F142" s="23" t="s">
        <v>87</v>
      </c>
      <c r="G142" s="17"/>
      <c r="H142" s="18">
        <v>5.8544999999999998</v>
      </c>
      <c r="I142" s="19">
        <v>9.0564</v>
      </c>
      <c r="J142" s="20"/>
      <c r="K142" s="19">
        <v>166.38579999999999</v>
      </c>
      <c r="L142" s="19">
        <v>238.54349999999999</v>
      </c>
    </row>
    <row r="143" spans="1:12" ht="15" customHeight="1" x14ac:dyDescent="0.25">
      <c r="A143" s="25" t="str">
        <f t="shared" si="2"/>
        <v>ClearSight BABY CHAMOMILE PH5.5 W 66 BAG</v>
      </c>
      <c r="B143" s="21" t="s">
        <v>841</v>
      </c>
      <c r="C143" s="22" t="s">
        <v>8</v>
      </c>
      <c r="D143" s="22" t="s">
        <v>9</v>
      </c>
      <c r="E143" s="23" t="s">
        <v>20</v>
      </c>
      <c r="F143" s="23" t="s">
        <v>117</v>
      </c>
      <c r="G143" s="17"/>
      <c r="H143" s="18"/>
      <c r="I143" s="19">
        <v>0.9879</v>
      </c>
      <c r="J143" s="20"/>
      <c r="K143" s="19"/>
      <c r="L143" s="19">
        <v>34.929000000000002</v>
      </c>
    </row>
    <row r="144" spans="1:12" ht="15" customHeight="1" x14ac:dyDescent="0.25">
      <c r="A144" s="25" t="str">
        <f t="shared" si="2"/>
        <v>ClearSight BABY ALOE VERA PH5.5 W 80 BAG</v>
      </c>
      <c r="B144" s="21" t="s">
        <v>842</v>
      </c>
      <c r="C144" s="22" t="s">
        <v>8</v>
      </c>
      <c r="D144" s="22" t="s">
        <v>9</v>
      </c>
      <c r="E144" s="23" t="s">
        <v>20</v>
      </c>
      <c r="F144" s="23" t="s">
        <v>17</v>
      </c>
      <c r="G144" s="17">
        <v>15.267200000000001</v>
      </c>
      <c r="H144" s="18">
        <v>16.318300000000001</v>
      </c>
      <c r="I144" s="19">
        <v>16.784099999999999</v>
      </c>
      <c r="J144" s="20">
        <v>431.15870000000001</v>
      </c>
      <c r="K144" s="19">
        <v>473.67329999999998</v>
      </c>
      <c r="L144" s="19">
        <v>505.80540000000002</v>
      </c>
    </row>
    <row r="145" spans="1:12" ht="15" customHeight="1" x14ac:dyDescent="0.25">
      <c r="A145" s="25" t="str">
        <f t="shared" si="2"/>
        <v>ClearSight BABY CALENDULA PH5.5 W 80 BAG</v>
      </c>
      <c r="B145" s="21" t="s">
        <v>843</v>
      </c>
      <c r="C145" s="22" t="s">
        <v>8</v>
      </c>
      <c r="D145" s="22" t="s">
        <v>9</v>
      </c>
      <c r="E145" s="23" t="s">
        <v>20</v>
      </c>
      <c r="F145" s="23" t="s">
        <v>17</v>
      </c>
      <c r="G145" s="17">
        <v>9.5295000000000005</v>
      </c>
      <c r="H145" s="18">
        <v>13.395300000000001</v>
      </c>
      <c r="I145" s="19">
        <v>18.126999999999999</v>
      </c>
      <c r="J145" s="20">
        <v>274.45499999999998</v>
      </c>
      <c r="K145" s="19">
        <v>396.72109999999998</v>
      </c>
      <c r="L145" s="19">
        <v>559.59109999999998</v>
      </c>
    </row>
    <row r="146" spans="1:12" ht="15" customHeight="1" x14ac:dyDescent="0.25">
      <c r="A146" s="25" t="str">
        <f t="shared" si="2"/>
        <v>ClearSight BABY CHAMOMILE PH5.5 W 80 BAG</v>
      </c>
      <c r="B146" s="21" t="s">
        <v>844</v>
      </c>
      <c r="C146" s="22" t="s">
        <v>8</v>
      </c>
      <c r="D146" s="22" t="s">
        <v>9</v>
      </c>
      <c r="E146" s="23" t="s">
        <v>20</v>
      </c>
      <c r="F146" s="23" t="s">
        <v>17</v>
      </c>
      <c r="G146" s="17">
        <v>11.2293</v>
      </c>
      <c r="H146" s="18">
        <v>14.7631</v>
      </c>
      <c r="I146" s="19">
        <v>16.131900000000002</v>
      </c>
      <c r="J146" s="20">
        <v>318.93810000000002</v>
      </c>
      <c r="K146" s="19">
        <v>440.8152</v>
      </c>
      <c r="L146" s="19">
        <v>474.58569999999997</v>
      </c>
    </row>
    <row r="147" spans="1:12" ht="14.25" customHeight="1" x14ac:dyDescent="0.25">
      <c r="A147" s="25" t="str">
        <f t="shared" si="2"/>
        <v>CodeInt B.V.</v>
      </c>
      <c r="B147" s="24" t="s">
        <v>721</v>
      </c>
      <c r="C147" s="4" t="s">
        <v>5</v>
      </c>
      <c r="D147" s="4"/>
      <c r="E147" s="5"/>
      <c r="F147" s="5"/>
      <c r="G147" s="10">
        <v>1.03E-2</v>
      </c>
      <c r="H147" s="11"/>
      <c r="I147" s="12"/>
      <c r="J147" s="13">
        <v>0.3876</v>
      </c>
      <c r="K147" s="12"/>
      <c r="L147" s="12"/>
    </row>
    <row r="148" spans="1:12" ht="15" customHeight="1" x14ac:dyDescent="0.25">
      <c r="A148" s="25" t="str">
        <f t="shared" si="2"/>
        <v>OKIDOKI (CodeInt B.V.)</v>
      </c>
      <c r="B148" s="26" t="s">
        <v>845</v>
      </c>
      <c r="C148" s="14" t="s">
        <v>860</v>
      </c>
      <c r="D148" s="15"/>
      <c r="E148" s="16"/>
      <c r="F148" s="16"/>
      <c r="G148" s="17">
        <v>1.03E-2</v>
      </c>
      <c r="H148" s="18"/>
      <c r="I148" s="19"/>
      <c r="J148" s="20">
        <v>0.3876</v>
      </c>
      <c r="K148" s="19"/>
      <c r="L148" s="19"/>
    </row>
    <row r="149" spans="1:12" ht="15" customHeight="1" x14ac:dyDescent="0.25">
      <c r="A149" s="25" t="str">
        <f t="shared" si="2"/>
        <v>OKIDOKI FreshClean CAMOMILLA 60 BAG</v>
      </c>
      <c r="B149" s="21" t="s">
        <v>808</v>
      </c>
      <c r="C149" s="22" t="s">
        <v>8</v>
      </c>
      <c r="D149" s="22" t="s">
        <v>9</v>
      </c>
      <c r="E149" s="23" t="s">
        <v>10</v>
      </c>
      <c r="F149" s="23" t="s">
        <v>97</v>
      </c>
      <c r="G149" s="17">
        <v>1.03E-2</v>
      </c>
      <c r="H149" s="18"/>
      <c r="I149" s="19"/>
      <c r="J149" s="20">
        <v>0.3876</v>
      </c>
      <c r="K149" s="19"/>
      <c r="L149" s="19"/>
    </row>
    <row r="150" spans="1:12" ht="14.25" customHeight="1" x14ac:dyDescent="0.25">
      <c r="A150" s="25" t="str">
        <f t="shared" si="2"/>
        <v>ChillClean</v>
      </c>
      <c r="B150" s="24" t="s">
        <v>722</v>
      </c>
      <c r="C150" s="4" t="s">
        <v>5</v>
      </c>
      <c r="D150" s="4"/>
      <c r="E150" s="5"/>
      <c r="F150" s="5"/>
      <c r="G150" s="10"/>
      <c r="H150" s="11">
        <v>1.8077000000000001</v>
      </c>
      <c r="I150" s="12">
        <v>54.250700000000002</v>
      </c>
      <c r="J150" s="13"/>
      <c r="K150" s="12">
        <v>127.6024</v>
      </c>
      <c r="L150" s="12">
        <v>2956.24</v>
      </c>
    </row>
    <row r="151" spans="1:12" ht="15" customHeight="1" x14ac:dyDescent="0.25">
      <c r="A151" s="25" t="str">
        <f t="shared" si="2"/>
        <v>BABY WISH (ChillClean)</v>
      </c>
      <c r="B151" s="26" t="s">
        <v>846</v>
      </c>
      <c r="C151" s="14" t="s">
        <v>860</v>
      </c>
      <c r="D151" s="15"/>
      <c r="E151" s="16"/>
      <c r="F151" s="16"/>
      <c r="G151" s="17"/>
      <c r="H151" s="18">
        <v>1.8077000000000001</v>
      </c>
      <c r="I151" s="19">
        <v>54.250700000000002</v>
      </c>
      <c r="J151" s="20"/>
      <c r="K151" s="19">
        <v>127.6024</v>
      </c>
      <c r="L151" s="19">
        <v>2956.24</v>
      </c>
    </row>
    <row r="152" spans="1:12" ht="15" customHeight="1" x14ac:dyDescent="0.25">
      <c r="A152" s="25" t="str">
        <f t="shared" si="2"/>
        <v>BABY WISH VITE&amp;PROVITAMINB5 W 120 BAG</v>
      </c>
      <c r="B152" s="21" t="s">
        <v>128</v>
      </c>
      <c r="C152" s="22" t="s">
        <v>8</v>
      </c>
      <c r="D152" s="22" t="s">
        <v>9</v>
      </c>
      <c r="E152" s="23" t="s">
        <v>10</v>
      </c>
      <c r="F152" s="23" t="s">
        <v>24</v>
      </c>
      <c r="G152" s="17"/>
      <c r="H152" s="18">
        <v>1.8077000000000001</v>
      </c>
      <c r="I152" s="19">
        <v>54.250700000000002</v>
      </c>
      <c r="J152" s="20"/>
      <c r="K152" s="19">
        <v>127.6024</v>
      </c>
      <c r="L152" s="19">
        <v>2956.24</v>
      </c>
    </row>
    <row r="153" spans="1:12" ht="14.25" customHeight="1" x14ac:dyDescent="0.25">
      <c r="A153" s="25" t="str">
        <f t="shared" si="2"/>
        <v>Cosmopolitan Italy</v>
      </c>
      <c r="B153" s="24" t="s">
        <v>723</v>
      </c>
      <c r="C153" s="4" t="s">
        <v>5</v>
      </c>
      <c r="D153" s="4"/>
      <c r="E153" s="5"/>
      <c r="F153" s="5"/>
      <c r="G153" s="10"/>
      <c r="H153" s="11">
        <v>0.1202</v>
      </c>
      <c r="I153" s="12"/>
      <c r="J153" s="13"/>
      <c r="K153" s="12">
        <v>2.4085999999999999</v>
      </c>
      <c r="L153" s="12"/>
    </row>
    <row r="154" spans="1:12" ht="15" customHeight="1" x14ac:dyDescent="0.25">
      <c r="A154" s="25" t="str">
        <f t="shared" si="2"/>
        <v>COSMI (Cosmopolitan Italy)</v>
      </c>
      <c r="B154" s="26" t="s">
        <v>869</v>
      </c>
      <c r="C154" s="14" t="s">
        <v>860</v>
      </c>
      <c r="D154" s="15"/>
      <c r="E154" s="16"/>
      <c r="F154" s="16"/>
      <c r="G154" s="17"/>
      <c r="H154" s="18">
        <v>0.1202</v>
      </c>
      <c r="I154" s="19"/>
      <c r="J154" s="20"/>
      <c r="K154" s="19">
        <v>2.4085999999999999</v>
      </c>
      <c r="L154" s="19"/>
    </row>
    <row r="155" spans="1:12" ht="15" customHeight="1" x14ac:dyDescent="0.25">
      <c r="A155" s="25" t="str">
        <f t="shared" si="2"/>
        <v>COSMI BABY ARGAN W 20 BAG</v>
      </c>
      <c r="B155" s="21" t="s">
        <v>129</v>
      </c>
      <c r="C155" s="22" t="s">
        <v>8</v>
      </c>
      <c r="D155" s="22" t="s">
        <v>9</v>
      </c>
      <c r="E155" s="23" t="s">
        <v>10</v>
      </c>
      <c r="F155" s="23" t="s">
        <v>11</v>
      </c>
      <c r="G155" s="17"/>
      <c r="H155" s="18">
        <v>0.1202</v>
      </c>
      <c r="I155" s="19"/>
      <c r="J155" s="20"/>
      <c r="K155" s="19">
        <v>2.4085999999999999</v>
      </c>
      <c r="L155" s="19"/>
    </row>
    <row r="156" spans="1:12" ht="14.25" customHeight="1" x14ac:dyDescent="0.25">
      <c r="A156" s="25" t="str">
        <f t="shared" si="2"/>
        <v>CottonUnion</v>
      </c>
      <c r="B156" s="24" t="s">
        <v>724</v>
      </c>
      <c r="C156" s="4" t="s">
        <v>5</v>
      </c>
      <c r="D156" s="4"/>
      <c r="E156" s="5"/>
      <c r="F156" s="5"/>
      <c r="G156" s="10">
        <v>212.42590000000001</v>
      </c>
      <c r="H156" s="11">
        <v>118.93340000000001</v>
      </c>
      <c r="I156" s="12">
        <v>32.276800000000001</v>
      </c>
      <c r="J156" s="13">
        <v>11963.103999999999</v>
      </c>
      <c r="K156" s="12">
        <v>6284.8913000000002</v>
      </c>
      <c r="L156" s="12">
        <v>1340.7376999999999</v>
      </c>
    </row>
    <row r="157" spans="1:12" ht="15" customHeight="1" x14ac:dyDescent="0.25">
      <c r="A157" s="25" t="str">
        <f t="shared" si="2"/>
        <v>AQUELLA ( CottonUnion)</v>
      </c>
      <c r="B157" s="26" t="s">
        <v>847</v>
      </c>
      <c r="C157" s="14" t="s">
        <v>860</v>
      </c>
      <c r="D157" s="15"/>
      <c r="E157" s="16"/>
      <c r="F157" s="16"/>
      <c r="G157" s="17">
        <v>57.485300000000002</v>
      </c>
      <c r="H157" s="18">
        <v>39.476199999999999</v>
      </c>
      <c r="I157" s="19">
        <v>6.7363999999999997</v>
      </c>
      <c r="J157" s="20">
        <v>3117.2665999999999</v>
      </c>
      <c r="K157" s="19">
        <v>2098.0985000000001</v>
      </c>
      <c r="L157" s="19">
        <v>314.59030000000001</v>
      </c>
    </row>
    <row r="158" spans="1:12" ht="15" customHeight="1" x14ac:dyDescent="0.25">
      <c r="A158" s="25" t="str">
        <f t="shared" si="2"/>
        <v>AQUELLA BABY AMUR WITH CREAM W 120 BAG</v>
      </c>
      <c r="B158" s="21" t="s">
        <v>130</v>
      </c>
      <c r="C158" s="22" t="s">
        <v>8</v>
      </c>
      <c r="D158" s="22" t="s">
        <v>9</v>
      </c>
      <c r="E158" s="23" t="s">
        <v>20</v>
      </c>
      <c r="F158" s="23" t="s">
        <v>24</v>
      </c>
      <c r="G158" s="17">
        <v>28.356999999999999</v>
      </c>
      <c r="H158" s="18">
        <v>20.580200000000001</v>
      </c>
      <c r="I158" s="19">
        <v>0.78890000000000005</v>
      </c>
      <c r="J158" s="20">
        <v>1646.7402</v>
      </c>
      <c r="K158" s="19">
        <v>1088.8000999999999</v>
      </c>
      <c r="L158" s="19">
        <v>38.968699999999998</v>
      </c>
    </row>
    <row r="159" spans="1:12" ht="15" customHeight="1" x14ac:dyDescent="0.25">
      <c r="A159" s="25" t="str">
        <f t="shared" si="2"/>
        <v>AQUELLA BABY ULTRA SOFT CREAM W 120 BAG</v>
      </c>
      <c r="B159" s="21" t="s">
        <v>131</v>
      </c>
      <c r="C159" s="22" t="s">
        <v>8</v>
      </c>
      <c r="D159" s="22" t="s">
        <v>9</v>
      </c>
      <c r="E159" s="23" t="s">
        <v>30</v>
      </c>
      <c r="F159" s="23" t="s">
        <v>24</v>
      </c>
      <c r="G159" s="17">
        <v>12.003299999999999</v>
      </c>
      <c r="H159" s="18">
        <v>12.0252</v>
      </c>
      <c r="I159" s="19">
        <v>1.8045</v>
      </c>
      <c r="J159" s="20">
        <v>643.41989999999998</v>
      </c>
      <c r="K159" s="19">
        <v>689.18370000000004</v>
      </c>
      <c r="L159" s="19">
        <v>98.837400000000002</v>
      </c>
    </row>
    <row r="160" spans="1:12" ht="15" customHeight="1" x14ac:dyDescent="0.25">
      <c r="A160" s="25" t="str">
        <f t="shared" si="2"/>
        <v>AQUELLA TROPIC ALC.FREE W 120 BAG</v>
      </c>
      <c r="B160" s="21" t="s">
        <v>132</v>
      </c>
      <c r="C160" s="22" t="s">
        <v>8</v>
      </c>
      <c r="D160" s="22" t="s">
        <v>9</v>
      </c>
      <c r="E160" s="23" t="s">
        <v>30</v>
      </c>
      <c r="F160" s="23" t="s">
        <v>24</v>
      </c>
      <c r="G160" s="17">
        <v>0.11600000000000001</v>
      </c>
      <c r="H160" s="18"/>
      <c r="I160" s="19"/>
      <c r="J160" s="20">
        <v>6.96</v>
      </c>
      <c r="K160" s="19"/>
      <c r="L160" s="19"/>
    </row>
    <row r="161" spans="1:12" ht="15" customHeight="1" x14ac:dyDescent="0.25">
      <c r="A161" s="25" t="str">
        <f t="shared" si="2"/>
        <v>AQUELLA KIDS BABY ALOEVERA&amp;CREAM W 60BAG</v>
      </c>
      <c r="B161" s="21" t="s">
        <v>133</v>
      </c>
      <c r="C161" s="22" t="s">
        <v>8</v>
      </c>
      <c r="D161" s="22" t="s">
        <v>9</v>
      </c>
      <c r="E161" s="23" t="s">
        <v>20</v>
      </c>
      <c r="F161" s="23" t="s">
        <v>97</v>
      </c>
      <c r="G161" s="17">
        <v>4.6429999999999998</v>
      </c>
      <c r="H161" s="18">
        <v>2.3708</v>
      </c>
      <c r="I161" s="19">
        <v>3.8805999999999998</v>
      </c>
      <c r="J161" s="20">
        <v>208.76240000000001</v>
      </c>
      <c r="K161" s="19">
        <v>99.124899999999997</v>
      </c>
      <c r="L161" s="19">
        <v>163.75460000000001</v>
      </c>
    </row>
    <row r="162" spans="1:12" ht="15" customHeight="1" x14ac:dyDescent="0.25">
      <c r="A162" s="25" t="str">
        <f t="shared" si="2"/>
        <v>AQUELLA BABY VIT E&amp;PRO B5 W 72 BAG</v>
      </c>
      <c r="B162" s="21" t="s">
        <v>134</v>
      </c>
      <c r="C162" s="22" t="s">
        <v>8</v>
      </c>
      <c r="D162" s="22" t="s">
        <v>9</v>
      </c>
      <c r="E162" s="23" t="s">
        <v>30</v>
      </c>
      <c r="F162" s="23" t="s">
        <v>42</v>
      </c>
      <c r="G162" s="17">
        <v>8.5853000000000002</v>
      </c>
      <c r="H162" s="18">
        <v>4.2140000000000004</v>
      </c>
      <c r="I162" s="19">
        <v>0.26250000000000001</v>
      </c>
      <c r="J162" s="20">
        <v>402.53930000000003</v>
      </c>
      <c r="K162" s="19">
        <v>207.43709999999999</v>
      </c>
      <c r="L162" s="19">
        <v>13.0296</v>
      </c>
    </row>
    <row r="163" spans="1:12" ht="15" customHeight="1" x14ac:dyDescent="0.25">
      <c r="A163" s="25" t="str">
        <f t="shared" si="2"/>
        <v>AQUELLA KIDS BABY PH5.5 W 72 BAG</v>
      </c>
      <c r="B163" s="21" t="s">
        <v>135</v>
      </c>
      <c r="C163" s="22" t="s">
        <v>8</v>
      </c>
      <c r="D163" s="22" t="s">
        <v>9</v>
      </c>
      <c r="E163" s="23" t="s">
        <v>20</v>
      </c>
      <c r="F163" s="23" t="s">
        <v>42</v>
      </c>
      <c r="G163" s="17">
        <v>0.83140000000000003</v>
      </c>
      <c r="H163" s="18">
        <v>1.5299999999999999E-2</v>
      </c>
      <c r="I163" s="19"/>
      <c r="J163" s="20">
        <v>39.196399999999997</v>
      </c>
      <c r="K163" s="19">
        <v>0.64800000000000002</v>
      </c>
      <c r="L163" s="19"/>
    </row>
    <row r="164" spans="1:12" ht="15" customHeight="1" x14ac:dyDescent="0.25">
      <c r="A164" s="25" t="str">
        <f t="shared" si="2"/>
        <v>AQUELLA BABY VIT E&amp;PRO B5 W 90 BAG KAPAK</v>
      </c>
      <c r="B164" s="21" t="s">
        <v>136</v>
      </c>
      <c r="C164" s="22" t="s">
        <v>8</v>
      </c>
      <c r="D164" s="22" t="s">
        <v>9</v>
      </c>
      <c r="E164" s="23" t="s">
        <v>20</v>
      </c>
      <c r="F164" s="23" t="s">
        <v>67</v>
      </c>
      <c r="G164" s="17">
        <v>2.9493999999999998</v>
      </c>
      <c r="H164" s="18">
        <v>0.27079999999999999</v>
      </c>
      <c r="I164" s="19"/>
      <c r="J164" s="20">
        <v>169.64840000000001</v>
      </c>
      <c r="K164" s="19">
        <v>12.904400000000001</v>
      </c>
      <c r="L164" s="19"/>
    </row>
    <row r="165" spans="1:12" ht="15" customHeight="1" x14ac:dyDescent="0.25">
      <c r="A165" s="25" t="str">
        <f t="shared" si="2"/>
        <v>AURA ( CottonUnion)</v>
      </c>
      <c r="B165" s="26" t="s">
        <v>848</v>
      </c>
      <c r="C165" s="14" t="s">
        <v>860</v>
      </c>
      <c r="D165" s="15"/>
      <c r="E165" s="16"/>
      <c r="F165" s="16"/>
      <c r="G165" s="17">
        <v>4.0544000000000002</v>
      </c>
      <c r="H165" s="18"/>
      <c r="I165" s="19"/>
      <c r="J165" s="20">
        <v>233.119</v>
      </c>
      <c r="K165" s="19"/>
      <c r="L165" s="19"/>
    </row>
    <row r="166" spans="1:12" ht="15" customHeight="1" x14ac:dyDescent="0.25">
      <c r="A166" s="25" t="str">
        <f t="shared" si="2"/>
        <v>AURA ULTRA COMF. COTTON HYPOALL. W 100 B</v>
      </c>
      <c r="B166" s="21" t="s">
        <v>137</v>
      </c>
      <c r="C166" s="22" t="s">
        <v>8</v>
      </c>
      <c r="D166" s="22" t="s">
        <v>9</v>
      </c>
      <c r="E166" s="23" t="s">
        <v>68</v>
      </c>
      <c r="F166" s="23" t="s">
        <v>21</v>
      </c>
      <c r="G166" s="17">
        <v>4.0140000000000002</v>
      </c>
      <c r="H166" s="18"/>
      <c r="I166" s="19"/>
      <c r="J166" s="20">
        <v>230.286</v>
      </c>
      <c r="K166" s="19"/>
      <c r="L166" s="19"/>
    </row>
    <row r="167" spans="1:12" ht="15" customHeight="1" x14ac:dyDescent="0.25">
      <c r="A167" s="25" t="str">
        <f t="shared" si="2"/>
        <v>AURA ULTRA COMFORT COTTON W 63 BAG</v>
      </c>
      <c r="B167" s="21" t="s">
        <v>138</v>
      </c>
      <c r="C167" s="22" t="s">
        <v>8</v>
      </c>
      <c r="D167" s="22" t="s">
        <v>9</v>
      </c>
      <c r="E167" s="23" t="s">
        <v>10</v>
      </c>
      <c r="F167" s="23" t="s">
        <v>121</v>
      </c>
      <c r="G167" s="17">
        <v>4.0500000000000001E-2</v>
      </c>
      <c r="H167" s="18"/>
      <c r="I167" s="19"/>
      <c r="J167" s="20">
        <v>2.8330000000000002</v>
      </c>
      <c r="K167" s="19"/>
      <c r="L167" s="19"/>
    </row>
    <row r="168" spans="1:12" ht="15" customHeight="1" x14ac:dyDescent="0.25">
      <c r="A168" s="25" t="str">
        <f t="shared" si="2"/>
        <v>COTTON BABY ( CottonUnion)</v>
      </c>
      <c r="B168" s="26" t="s">
        <v>849</v>
      </c>
      <c r="C168" s="14" t="s">
        <v>860</v>
      </c>
      <c r="D168" s="15"/>
      <c r="E168" s="16"/>
      <c r="F168" s="16"/>
      <c r="G168" s="17">
        <v>1.6357999999999999</v>
      </c>
      <c r="H168" s="18"/>
      <c r="I168" s="19"/>
      <c r="J168" s="20">
        <v>89.7791</v>
      </c>
      <c r="K168" s="19"/>
      <c r="L168" s="19"/>
    </row>
    <row r="169" spans="1:12" ht="15" customHeight="1" x14ac:dyDescent="0.25">
      <c r="A169" s="25" t="str">
        <f t="shared" si="2"/>
        <v>COTTON BABY UL.SOFT CREAM ALC.FREE W 120</v>
      </c>
      <c r="B169" s="21" t="s">
        <v>139</v>
      </c>
      <c r="C169" s="22" t="s">
        <v>8</v>
      </c>
      <c r="D169" s="22" t="s">
        <v>9</v>
      </c>
      <c r="E169" s="23" t="s">
        <v>30</v>
      </c>
      <c r="F169" s="23" t="s">
        <v>24</v>
      </c>
      <c r="G169" s="17">
        <v>0.76770000000000005</v>
      </c>
      <c r="H169" s="18"/>
      <c r="I169" s="19"/>
      <c r="J169" s="20">
        <v>46.441400000000002</v>
      </c>
      <c r="K169" s="19"/>
      <c r="L169" s="19"/>
    </row>
    <row r="170" spans="1:12" ht="15" customHeight="1" x14ac:dyDescent="0.25">
      <c r="A170" s="25" t="str">
        <f t="shared" si="2"/>
        <v>COTTON BABY PH5.5 AL.FREE W 90 BAG KAPAK</v>
      </c>
      <c r="B170" s="21" t="s">
        <v>140</v>
      </c>
      <c r="C170" s="22" t="s">
        <v>8</v>
      </c>
      <c r="D170" s="22" t="s">
        <v>9</v>
      </c>
      <c r="E170" s="23" t="s">
        <v>20</v>
      </c>
      <c r="F170" s="23" t="s">
        <v>67</v>
      </c>
      <c r="G170" s="17">
        <v>0.86809999999999998</v>
      </c>
      <c r="H170" s="18"/>
      <c r="I170" s="19"/>
      <c r="J170" s="20">
        <v>43.337600000000002</v>
      </c>
      <c r="K170" s="19"/>
      <c r="L170" s="19"/>
    </row>
    <row r="171" spans="1:12" ht="15" customHeight="1" x14ac:dyDescent="0.25">
      <c r="A171" s="25" t="str">
        <f t="shared" si="2"/>
        <v>MIMI ( CottonUnion)</v>
      </c>
      <c r="B171" s="26" t="s">
        <v>850</v>
      </c>
      <c r="C171" s="14" t="s">
        <v>860</v>
      </c>
      <c r="D171" s="15"/>
      <c r="E171" s="16"/>
      <c r="F171" s="16"/>
      <c r="G171" s="17">
        <v>9.5548999999999999</v>
      </c>
      <c r="H171" s="18">
        <v>16.797000000000001</v>
      </c>
      <c r="I171" s="19">
        <v>14.8012</v>
      </c>
      <c r="J171" s="20">
        <v>338.9522</v>
      </c>
      <c r="K171" s="19">
        <v>643.8528</v>
      </c>
      <c r="L171" s="19">
        <v>454.05590000000001</v>
      </c>
    </row>
    <row r="172" spans="1:12" ht="15" customHeight="1" x14ac:dyDescent="0.25">
      <c r="A172" s="25" t="str">
        <f t="shared" si="2"/>
        <v>MIMI NICE BABY PH5.5 W 15 BAG</v>
      </c>
      <c r="B172" s="21" t="s">
        <v>141</v>
      </c>
      <c r="C172" s="22" t="s">
        <v>8</v>
      </c>
      <c r="D172" s="22" t="s">
        <v>9</v>
      </c>
      <c r="E172" s="23" t="s">
        <v>20</v>
      </c>
      <c r="F172" s="23" t="s">
        <v>26</v>
      </c>
      <c r="G172" s="17">
        <v>9.5548999999999999</v>
      </c>
      <c r="H172" s="18">
        <v>16.797000000000001</v>
      </c>
      <c r="I172" s="19">
        <v>14.8012</v>
      </c>
      <c r="J172" s="20">
        <v>338.9522</v>
      </c>
      <c r="K172" s="19">
        <v>643.8528</v>
      </c>
      <c r="L172" s="19">
        <v>454.05590000000001</v>
      </c>
    </row>
    <row r="173" spans="1:12" ht="15" customHeight="1" x14ac:dyDescent="0.25">
      <c r="A173" s="25" t="str">
        <f t="shared" si="2"/>
        <v>MY COMFORT ( CottonUnion)</v>
      </c>
      <c r="B173" s="26" t="s">
        <v>851</v>
      </c>
      <c r="C173" s="14" t="s">
        <v>860</v>
      </c>
      <c r="D173" s="15"/>
      <c r="E173" s="16"/>
      <c r="F173" s="16"/>
      <c r="G173" s="17">
        <v>80.961600000000004</v>
      </c>
      <c r="H173" s="18">
        <v>26.590599999999998</v>
      </c>
      <c r="I173" s="19">
        <v>4.7952000000000004</v>
      </c>
      <c r="J173" s="20">
        <v>4767.0126</v>
      </c>
      <c r="K173" s="19">
        <v>1476.0722000000001</v>
      </c>
      <c r="L173" s="19">
        <v>260.76119999999997</v>
      </c>
    </row>
    <row r="174" spans="1:12" ht="15" customHeight="1" x14ac:dyDescent="0.25">
      <c r="A174" s="25" t="str">
        <f t="shared" si="2"/>
        <v>MY COMFORT BABY ANGEL PH5.5 W 120 BAG</v>
      </c>
      <c r="B174" s="21" t="s">
        <v>142</v>
      </c>
      <c r="C174" s="22" t="s">
        <v>8</v>
      </c>
      <c r="D174" s="22" t="s">
        <v>9</v>
      </c>
      <c r="E174" s="23" t="s">
        <v>20</v>
      </c>
      <c r="F174" s="23" t="s">
        <v>24</v>
      </c>
      <c r="G174" s="17">
        <v>21.0763</v>
      </c>
      <c r="H174" s="18">
        <v>7.9172000000000002</v>
      </c>
      <c r="I174" s="19">
        <v>0.35720000000000002</v>
      </c>
      <c r="J174" s="20">
        <v>1178.5386000000001</v>
      </c>
      <c r="K174" s="19">
        <v>421.82799999999997</v>
      </c>
      <c r="L174" s="19">
        <v>19.481100000000001</v>
      </c>
    </row>
    <row r="175" spans="1:12" ht="15" customHeight="1" x14ac:dyDescent="0.25">
      <c r="A175" s="25" t="str">
        <f t="shared" si="2"/>
        <v>MY COMFORT BABY ARGAN ALK.FREE W 120 BAG</v>
      </c>
      <c r="B175" s="21" t="s">
        <v>143</v>
      </c>
      <c r="C175" s="22" t="s">
        <v>8</v>
      </c>
      <c r="D175" s="22" t="s">
        <v>9</v>
      </c>
      <c r="E175" s="23" t="s">
        <v>30</v>
      </c>
      <c r="F175" s="23" t="s">
        <v>24</v>
      </c>
      <c r="G175" s="17">
        <v>59.8855</v>
      </c>
      <c r="H175" s="18">
        <v>18.673500000000001</v>
      </c>
      <c r="I175" s="19">
        <v>4.4382000000000001</v>
      </c>
      <c r="J175" s="20">
        <v>3588.4739</v>
      </c>
      <c r="K175" s="19">
        <v>1054.2443000000001</v>
      </c>
      <c r="L175" s="19">
        <v>241.28020000000001</v>
      </c>
    </row>
    <row r="176" spans="1:12" ht="15" customHeight="1" x14ac:dyDescent="0.25">
      <c r="A176" s="25" t="str">
        <f t="shared" si="2"/>
        <v>NICE BABY ( CottonUnion)</v>
      </c>
      <c r="B176" s="26" t="s">
        <v>852</v>
      </c>
      <c r="C176" s="14" t="s">
        <v>860</v>
      </c>
      <c r="D176" s="15"/>
      <c r="E176" s="16"/>
      <c r="F176" s="16"/>
      <c r="G176" s="17">
        <v>37.596899999999998</v>
      </c>
      <c r="H176" s="18">
        <v>28.031099999999999</v>
      </c>
      <c r="I176" s="19">
        <v>1.2394000000000001</v>
      </c>
      <c r="J176" s="20">
        <v>2231.0284000000001</v>
      </c>
      <c r="K176" s="19">
        <v>1606.1090999999999</v>
      </c>
      <c r="L176" s="19">
        <v>64.665899999999993</v>
      </c>
    </row>
    <row r="177" spans="1:12" ht="15" customHeight="1" x14ac:dyDescent="0.25">
      <c r="A177" s="25" t="str">
        <f t="shared" si="2"/>
        <v>NICEBABY PROVITB5&amp;VITE PH5.5 W 120 BAG</v>
      </c>
      <c r="B177" s="21" t="s">
        <v>144</v>
      </c>
      <c r="C177" s="22" t="s">
        <v>8</v>
      </c>
      <c r="D177" s="22" t="s">
        <v>9</v>
      </c>
      <c r="E177" s="23" t="s">
        <v>20</v>
      </c>
      <c r="F177" s="23" t="s">
        <v>24</v>
      </c>
      <c r="G177" s="17">
        <v>37.596899999999998</v>
      </c>
      <c r="H177" s="18">
        <v>28.031099999999999</v>
      </c>
      <c r="I177" s="19">
        <v>1.2394000000000001</v>
      </c>
      <c r="J177" s="20">
        <v>2231.0284000000001</v>
      </c>
      <c r="K177" s="19">
        <v>1606.1090999999999</v>
      </c>
      <c r="L177" s="19">
        <v>64.665899999999993</v>
      </c>
    </row>
    <row r="178" spans="1:12" ht="15" customHeight="1" x14ac:dyDescent="0.25">
      <c r="A178" s="25" t="str">
        <f t="shared" si="2"/>
        <v>WINEX ( CottonUnion)</v>
      </c>
      <c r="B178" s="26" t="s">
        <v>853</v>
      </c>
      <c r="C178" s="14" t="s">
        <v>860</v>
      </c>
      <c r="D178" s="15"/>
      <c r="E178" s="16"/>
      <c r="F178" s="16"/>
      <c r="G178" s="17">
        <v>21.1371</v>
      </c>
      <c r="H178" s="18">
        <v>8.0383999999999993</v>
      </c>
      <c r="I178" s="19">
        <v>4.7045000000000003</v>
      </c>
      <c r="J178" s="20">
        <v>1185.9459999999999</v>
      </c>
      <c r="K178" s="19">
        <v>460.75880000000001</v>
      </c>
      <c r="L178" s="19">
        <v>246.6643</v>
      </c>
    </row>
    <row r="179" spans="1:12" ht="15" customHeight="1" x14ac:dyDescent="0.25">
      <c r="A179" s="25" t="str">
        <f t="shared" si="2"/>
        <v>WINEX BABY PH5.5 W 72 BAG</v>
      </c>
      <c r="B179" s="21" t="s">
        <v>145</v>
      </c>
      <c r="C179" s="22" t="s">
        <v>8</v>
      </c>
      <c r="D179" s="22" t="s">
        <v>9</v>
      </c>
      <c r="E179" s="23" t="s">
        <v>20</v>
      </c>
      <c r="F179" s="23" t="s">
        <v>42</v>
      </c>
      <c r="G179" s="17">
        <v>4.1798000000000002</v>
      </c>
      <c r="H179" s="18"/>
      <c r="I179" s="19"/>
      <c r="J179" s="20">
        <v>212.80930000000001</v>
      </c>
      <c r="K179" s="19"/>
      <c r="L179" s="19"/>
    </row>
    <row r="180" spans="1:12" ht="15" customHeight="1" x14ac:dyDescent="0.25">
      <c r="A180" s="25" t="str">
        <f t="shared" si="2"/>
        <v>WINEX BABY PROVITB5&amp;VIT.F PH5.5 W 72 BAG</v>
      </c>
      <c r="B180" s="21" t="s">
        <v>146</v>
      </c>
      <c r="C180" s="22" t="s">
        <v>8</v>
      </c>
      <c r="D180" s="22" t="s">
        <v>9</v>
      </c>
      <c r="E180" s="23" t="s">
        <v>20</v>
      </c>
      <c r="F180" s="23" t="s">
        <v>42</v>
      </c>
      <c r="G180" s="17">
        <v>16.9573</v>
      </c>
      <c r="H180" s="18">
        <v>8.0383999999999993</v>
      </c>
      <c r="I180" s="19">
        <v>4.7045000000000003</v>
      </c>
      <c r="J180" s="20">
        <v>973.13670000000002</v>
      </c>
      <c r="K180" s="19">
        <v>460.75880000000001</v>
      </c>
      <c r="L180" s="19">
        <v>246.6643</v>
      </c>
    </row>
    <row r="181" spans="1:12" ht="14.25" customHeight="1" x14ac:dyDescent="0.25">
      <c r="A181" s="25" t="str">
        <f t="shared" si="2"/>
        <v>EastChem</v>
      </c>
      <c r="B181" s="24" t="s">
        <v>725</v>
      </c>
      <c r="C181" s="4" t="s">
        <v>5</v>
      </c>
      <c r="D181" s="4"/>
      <c r="E181" s="5"/>
      <c r="F181" s="5"/>
      <c r="G181" s="10"/>
      <c r="H181" s="11"/>
      <c r="I181" s="12"/>
      <c r="J181" s="13"/>
      <c r="K181" s="12"/>
      <c r="L181" s="12"/>
    </row>
    <row r="182" spans="1:12" ht="15" customHeight="1" x14ac:dyDescent="0.25">
      <c r="A182" s="25" t="str">
        <f t="shared" si="2"/>
        <v>FOMEX (EastChem)</v>
      </c>
      <c r="B182" s="26" t="s">
        <v>854</v>
      </c>
      <c r="C182" s="14" t="s">
        <v>860</v>
      </c>
      <c r="D182" s="15"/>
      <c r="E182" s="16"/>
      <c r="F182" s="16"/>
      <c r="G182" s="17"/>
      <c r="H182" s="18"/>
      <c r="I182" s="19"/>
      <c r="J182" s="20"/>
      <c r="K182" s="19"/>
      <c r="L182" s="19"/>
    </row>
    <row r="183" spans="1:12" ht="15" customHeight="1" x14ac:dyDescent="0.25">
      <c r="A183" s="25" t="str">
        <f t="shared" si="2"/>
        <v>FOMEX PH5.5 ALC.FREE W 72 BAG KAPAK</v>
      </c>
      <c r="B183" s="21" t="s">
        <v>147</v>
      </c>
      <c r="C183" s="22" t="s">
        <v>8</v>
      </c>
      <c r="D183" s="22" t="s">
        <v>9</v>
      </c>
      <c r="E183" s="23" t="s">
        <v>20</v>
      </c>
      <c r="F183" s="23" t="s">
        <v>42</v>
      </c>
      <c r="G183" s="17"/>
      <c r="H183" s="18"/>
      <c r="I183" s="19"/>
      <c r="J183" s="20"/>
      <c r="K183" s="19"/>
      <c r="L183" s="19"/>
    </row>
    <row r="184" spans="1:12" ht="14.25" customHeight="1" x14ac:dyDescent="0.25">
      <c r="A184" s="25" t="str">
        <f t="shared" si="2"/>
        <v>EnkaHygiene</v>
      </c>
      <c r="B184" s="24" t="s">
        <v>726</v>
      </c>
      <c r="C184" s="4" t="s">
        <v>5</v>
      </c>
      <c r="D184" s="4"/>
      <c r="E184" s="5"/>
      <c r="F184" s="5"/>
      <c r="G184" s="10">
        <v>8.9794</v>
      </c>
      <c r="H184" s="11"/>
      <c r="I184" s="12"/>
      <c r="J184" s="13">
        <v>618.46879999999999</v>
      </c>
      <c r="K184" s="12"/>
      <c r="L184" s="12"/>
    </row>
    <row r="185" spans="1:12" ht="15" customHeight="1" x14ac:dyDescent="0.25">
      <c r="A185" s="25" t="str">
        <f t="shared" si="2"/>
        <v>PADDLERS (ENKA HIJYUEN)</v>
      </c>
      <c r="B185" s="26" t="s">
        <v>148</v>
      </c>
      <c r="C185" s="14" t="s">
        <v>860</v>
      </c>
      <c r="D185" s="15"/>
      <c r="E185" s="16"/>
      <c r="F185" s="16"/>
      <c r="G185" s="17">
        <v>8.9794</v>
      </c>
      <c r="H185" s="18"/>
      <c r="I185" s="19"/>
      <c r="J185" s="20">
        <v>618.46879999999999</v>
      </c>
      <c r="K185" s="19"/>
      <c r="L185" s="19"/>
    </row>
    <row r="186" spans="1:12" ht="15" customHeight="1" x14ac:dyDescent="0.25">
      <c r="A186" s="25" t="str">
        <f t="shared" si="2"/>
        <v>PADDLERS SOFT&amp;CREAM PROVITB5&amp;VITE W 120</v>
      </c>
      <c r="B186" s="21" t="s">
        <v>149</v>
      </c>
      <c r="C186" s="22" t="s">
        <v>8</v>
      </c>
      <c r="D186" s="22" t="s">
        <v>9</v>
      </c>
      <c r="E186" s="23" t="s">
        <v>30</v>
      </c>
      <c r="F186" s="23" t="s">
        <v>24</v>
      </c>
      <c r="G186" s="17">
        <v>8.9794</v>
      </c>
      <c r="H186" s="18"/>
      <c r="I186" s="19"/>
      <c r="J186" s="20">
        <v>618.46879999999999</v>
      </c>
      <c r="K186" s="19"/>
      <c r="L186" s="19"/>
    </row>
    <row r="187" spans="1:12" ht="15" customHeight="1" x14ac:dyDescent="0.25">
      <c r="A187" s="25" t="str">
        <f t="shared" si="2"/>
        <v>PADDLERS SOFT&amp;CREAM PROVITB5&amp;VITE W 80</v>
      </c>
      <c r="B187" s="21" t="s">
        <v>150</v>
      </c>
      <c r="C187" s="22" t="s">
        <v>8</v>
      </c>
      <c r="D187" s="22" t="s">
        <v>9</v>
      </c>
      <c r="E187" s="23" t="s">
        <v>30</v>
      </c>
      <c r="F187" s="23" t="s">
        <v>17</v>
      </c>
      <c r="G187" s="17"/>
      <c r="H187" s="18"/>
      <c r="I187" s="19"/>
      <c r="J187" s="20"/>
      <c r="K187" s="19"/>
      <c r="L187" s="19"/>
    </row>
    <row r="188" spans="1:12" ht="14.25" customHeight="1" x14ac:dyDescent="0.25">
      <c r="A188" s="25" t="str">
        <f t="shared" si="2"/>
        <v>ErusHealth Products</v>
      </c>
      <c r="B188" s="24" t="s">
        <v>727</v>
      </c>
      <c r="C188" s="4" t="s">
        <v>5</v>
      </c>
      <c r="D188" s="4"/>
      <c r="E188" s="5"/>
      <c r="F188" s="5"/>
      <c r="G188" s="10">
        <v>28.101500000000001</v>
      </c>
      <c r="H188" s="11">
        <v>242.1942</v>
      </c>
      <c r="I188" s="12">
        <v>67.606399999999994</v>
      </c>
      <c r="J188" s="13">
        <v>1283.3091999999999</v>
      </c>
      <c r="K188" s="12">
        <v>13602.248900000001</v>
      </c>
      <c r="L188" s="12">
        <v>3938.0097000000001</v>
      </c>
    </row>
    <row r="189" spans="1:12" ht="15" customHeight="1" x14ac:dyDescent="0.25">
      <c r="A189" s="25" t="str">
        <f t="shared" si="2"/>
        <v>PURE ( ErusHealth Products)</v>
      </c>
      <c r="B189" s="26" t="s">
        <v>855</v>
      </c>
      <c r="C189" s="14" t="s">
        <v>860</v>
      </c>
      <c r="D189" s="15"/>
      <c r="E189" s="16"/>
      <c r="F189" s="16"/>
      <c r="G189" s="17"/>
      <c r="H189" s="18">
        <v>9.4999999999999998E-3</v>
      </c>
      <c r="I189" s="19"/>
      <c r="J189" s="20"/>
      <c r="K189" s="19">
        <v>0.51649999999999996</v>
      </c>
      <c r="L189" s="19"/>
    </row>
    <row r="190" spans="1:12" ht="15" customHeight="1" x14ac:dyDescent="0.25">
      <c r="A190" s="25" t="str">
        <f t="shared" si="2"/>
        <v>PURE BABY JUMBO PH5.5 W 120 BAG</v>
      </c>
      <c r="B190" s="21" t="s">
        <v>151</v>
      </c>
      <c r="C190" s="22" t="s">
        <v>8</v>
      </c>
      <c r="D190" s="22" t="s">
        <v>9</v>
      </c>
      <c r="E190" s="23" t="s">
        <v>20</v>
      </c>
      <c r="F190" s="23" t="s">
        <v>24</v>
      </c>
      <c r="G190" s="17"/>
      <c r="H190" s="18">
        <v>9.4999999999999998E-3</v>
      </c>
      <c r="I190" s="19"/>
      <c r="J190" s="20"/>
      <c r="K190" s="19">
        <v>0.51649999999999996</v>
      </c>
      <c r="L190" s="19"/>
    </row>
    <row r="191" spans="1:12" ht="15" customHeight="1" x14ac:dyDescent="0.25">
      <c r="A191" s="25" t="str">
        <f t="shared" si="2"/>
        <v>SLEEPY ( ErusHealth Products)</v>
      </c>
      <c r="B191" s="26" t="s">
        <v>856</v>
      </c>
      <c r="C191" s="14" t="s">
        <v>860</v>
      </c>
      <c r="D191" s="15"/>
      <c r="E191" s="16"/>
      <c r="F191" s="16"/>
      <c r="G191" s="17">
        <v>27.842099999999999</v>
      </c>
      <c r="H191" s="18">
        <v>189.22739999999999</v>
      </c>
      <c r="I191" s="19">
        <v>44.134900000000002</v>
      </c>
      <c r="J191" s="20">
        <v>1267.7428</v>
      </c>
      <c r="K191" s="19">
        <v>11056.5895</v>
      </c>
      <c r="L191" s="19">
        <v>2900.9742999999999</v>
      </c>
    </row>
    <row r="192" spans="1:12" ht="15" customHeight="1" x14ac:dyDescent="0.25">
      <c r="A192" s="25" t="str">
        <f t="shared" si="2"/>
        <v>SLEEPY BABY SENSITIVE 110 W BAG KAPAK</v>
      </c>
      <c r="B192" s="21" t="s">
        <v>152</v>
      </c>
      <c r="C192" s="22" t="s">
        <v>8</v>
      </c>
      <c r="D192" s="22" t="s">
        <v>9</v>
      </c>
      <c r="E192" s="23" t="s">
        <v>63</v>
      </c>
      <c r="F192" s="23" t="s">
        <v>153</v>
      </c>
      <c r="G192" s="17">
        <v>0.34189999999999998</v>
      </c>
      <c r="H192" s="18"/>
      <c r="I192" s="19"/>
      <c r="J192" s="20">
        <v>17.095199999999998</v>
      </c>
      <c r="K192" s="19"/>
      <c r="L192" s="19"/>
    </row>
    <row r="193" spans="1:12" ht="15" customHeight="1" x14ac:dyDescent="0.25">
      <c r="A193" s="25" t="str">
        <f t="shared" si="2"/>
        <v>SLEEPY BABY APPLE AL.FREE W 120 BAG</v>
      </c>
      <c r="B193" s="21" t="s">
        <v>154</v>
      </c>
      <c r="C193" s="22" t="s">
        <v>8</v>
      </c>
      <c r="D193" s="22" t="s">
        <v>9</v>
      </c>
      <c r="E193" s="23" t="s">
        <v>30</v>
      </c>
      <c r="F193" s="23" t="s">
        <v>24</v>
      </c>
      <c r="G193" s="17"/>
      <c r="H193" s="18">
        <v>36.513300000000001</v>
      </c>
      <c r="I193" s="19">
        <v>9.9184000000000001</v>
      </c>
      <c r="J193" s="20"/>
      <c r="K193" s="19">
        <v>2225.7903999999999</v>
      </c>
      <c r="L193" s="19">
        <v>665.84569999999997</v>
      </c>
    </row>
    <row r="194" spans="1:12" ht="15" customHeight="1" x14ac:dyDescent="0.25">
      <c r="A194" s="25" t="str">
        <f t="shared" si="2"/>
        <v>SLEEPY BABY LEMON AL.FREE W 120 BAG</v>
      </c>
      <c r="B194" s="21" t="s">
        <v>155</v>
      </c>
      <c r="C194" s="22" t="s">
        <v>8</v>
      </c>
      <c r="D194" s="22" t="s">
        <v>9</v>
      </c>
      <c r="E194" s="23" t="s">
        <v>30</v>
      </c>
      <c r="F194" s="23" t="s">
        <v>24</v>
      </c>
      <c r="G194" s="17"/>
      <c r="H194" s="18">
        <v>28.314</v>
      </c>
      <c r="I194" s="19">
        <v>9.1574000000000009</v>
      </c>
      <c r="J194" s="20"/>
      <c r="K194" s="19">
        <v>1712.6693</v>
      </c>
      <c r="L194" s="19">
        <v>592.38390000000004</v>
      </c>
    </row>
    <row r="195" spans="1:12" ht="15" customHeight="1" x14ac:dyDescent="0.25">
      <c r="A195" s="25" t="str">
        <f t="shared" si="2"/>
        <v>SLEEPY BABY ORANGE AL.FREE W 120 BAG</v>
      </c>
      <c r="B195" s="21" t="s">
        <v>156</v>
      </c>
      <c r="C195" s="22" t="s">
        <v>8</v>
      </c>
      <c r="D195" s="22" t="s">
        <v>9</v>
      </c>
      <c r="E195" s="23" t="s">
        <v>30</v>
      </c>
      <c r="F195" s="23" t="s">
        <v>24</v>
      </c>
      <c r="G195" s="17"/>
      <c r="H195" s="18">
        <v>24.999500000000001</v>
      </c>
      <c r="I195" s="19">
        <v>5.0659999999999998</v>
      </c>
      <c r="J195" s="20"/>
      <c r="K195" s="19">
        <v>1534.4268</v>
      </c>
      <c r="L195" s="19">
        <v>349.95659999999998</v>
      </c>
    </row>
    <row r="196" spans="1:12" ht="15" customHeight="1" x14ac:dyDescent="0.25">
      <c r="A196" s="25" t="str">
        <f t="shared" si="2"/>
        <v>SLEEPY BABY PH5.5 120 W BAG KAPAK</v>
      </c>
      <c r="B196" s="21" t="s">
        <v>157</v>
      </c>
      <c r="C196" s="22" t="s">
        <v>8</v>
      </c>
      <c r="D196" s="22" t="s">
        <v>9</v>
      </c>
      <c r="E196" s="23" t="s">
        <v>20</v>
      </c>
      <c r="F196" s="23" t="s">
        <v>24</v>
      </c>
      <c r="G196" s="17">
        <v>25.1</v>
      </c>
      <c r="H196" s="18">
        <v>61.22</v>
      </c>
      <c r="I196" s="19">
        <v>8.9021000000000008</v>
      </c>
      <c r="J196" s="20">
        <v>1136.2986000000001</v>
      </c>
      <c r="K196" s="19">
        <v>3402.5661</v>
      </c>
      <c r="L196" s="19">
        <v>613.3809</v>
      </c>
    </row>
    <row r="197" spans="1:12" ht="15" customHeight="1" x14ac:dyDescent="0.25">
      <c r="A197" s="25" t="str">
        <f t="shared" si="2"/>
        <v>SLEEPY STRAWBERRY BABY AL.FREE 120 W BAG</v>
      </c>
      <c r="B197" s="21" t="s">
        <v>158</v>
      </c>
      <c r="C197" s="22" t="s">
        <v>8</v>
      </c>
      <c r="D197" s="22" t="s">
        <v>9</v>
      </c>
      <c r="E197" s="23" t="s">
        <v>30</v>
      </c>
      <c r="F197" s="23" t="s">
        <v>24</v>
      </c>
      <c r="G197" s="17"/>
      <c r="H197" s="18">
        <v>18.822399999999998</v>
      </c>
      <c r="I197" s="19">
        <v>7.1738</v>
      </c>
      <c r="J197" s="20"/>
      <c r="K197" s="19">
        <v>1176.8929000000001</v>
      </c>
      <c r="L197" s="19">
        <v>487.85019999999997</v>
      </c>
    </row>
    <row r="198" spans="1:12" ht="15" customHeight="1" x14ac:dyDescent="0.25">
      <c r="A198" s="25" t="str">
        <f t="shared" ref="A198:A261" si="3">TRIM(B198)</f>
        <v>SLEEPY BABY MIXED FRUIT PH5.5 15 W BAG</v>
      </c>
      <c r="B198" s="21" t="s">
        <v>159</v>
      </c>
      <c r="C198" s="22" t="s">
        <v>8</v>
      </c>
      <c r="D198" s="22" t="s">
        <v>9</v>
      </c>
      <c r="E198" s="23" t="s">
        <v>20</v>
      </c>
      <c r="F198" s="23" t="s">
        <v>26</v>
      </c>
      <c r="G198" s="17">
        <v>1.24</v>
      </c>
      <c r="H198" s="18">
        <v>2.9891000000000001</v>
      </c>
      <c r="I198" s="19">
        <v>0.81240000000000001</v>
      </c>
      <c r="J198" s="20">
        <v>69.486800000000002</v>
      </c>
      <c r="K198" s="19">
        <v>154.24979999999999</v>
      </c>
      <c r="L198" s="19">
        <v>41.637500000000003</v>
      </c>
    </row>
    <row r="199" spans="1:12" ht="15" customHeight="1" x14ac:dyDescent="0.25">
      <c r="A199" s="25" t="str">
        <f t="shared" si="3"/>
        <v>SLEEPY BABY PH5.5 70 W BAG</v>
      </c>
      <c r="B199" s="21" t="s">
        <v>160</v>
      </c>
      <c r="C199" s="22" t="s">
        <v>8</v>
      </c>
      <c r="D199" s="22" t="s">
        <v>9</v>
      </c>
      <c r="E199" s="23" t="s">
        <v>20</v>
      </c>
      <c r="F199" s="23" t="s">
        <v>101</v>
      </c>
      <c r="G199" s="17">
        <v>1.1599999999999999</v>
      </c>
      <c r="H199" s="18">
        <v>1.8923000000000001</v>
      </c>
      <c r="I199" s="19"/>
      <c r="J199" s="20">
        <v>44.862200000000001</v>
      </c>
      <c r="K199" s="19">
        <v>87.694800000000001</v>
      </c>
      <c r="L199" s="19"/>
    </row>
    <row r="200" spans="1:12" ht="15" customHeight="1" x14ac:dyDescent="0.25">
      <c r="A200" s="25" t="str">
        <f t="shared" si="3"/>
        <v>SLEEPY FreshClean 90 W BAG KAPAK</v>
      </c>
      <c r="B200" s="21" t="s">
        <v>809</v>
      </c>
      <c r="C200" s="22" t="s">
        <v>8</v>
      </c>
      <c r="D200" s="22" t="s">
        <v>9</v>
      </c>
      <c r="E200" s="23" t="s">
        <v>10</v>
      </c>
      <c r="F200" s="23" t="s">
        <v>67</v>
      </c>
      <c r="G200" s="17"/>
      <c r="H200" s="18">
        <v>14.477</v>
      </c>
      <c r="I200" s="19">
        <v>3.1046999999999998</v>
      </c>
      <c r="J200" s="20"/>
      <c r="K200" s="19">
        <v>762.29949999999997</v>
      </c>
      <c r="L200" s="19">
        <v>149.91970000000001</v>
      </c>
    </row>
    <row r="201" spans="1:12" ht="15" customHeight="1" x14ac:dyDescent="0.25">
      <c r="A201" s="25" t="str">
        <f t="shared" si="3"/>
        <v>YESS BABY (ERUSLU)</v>
      </c>
      <c r="B201" s="26" t="s">
        <v>161</v>
      </c>
      <c r="C201" s="14" t="s">
        <v>860</v>
      </c>
      <c r="D201" s="15"/>
      <c r="E201" s="16"/>
      <c r="F201" s="16"/>
      <c r="G201" s="17">
        <v>0.25940000000000002</v>
      </c>
      <c r="H201" s="18">
        <v>52.957299999999996</v>
      </c>
      <c r="I201" s="19">
        <v>23.471399999999999</v>
      </c>
      <c r="J201" s="20">
        <v>15.5664</v>
      </c>
      <c r="K201" s="19">
        <v>2545.1428999999998</v>
      </c>
      <c r="L201" s="19">
        <v>1037.0354</v>
      </c>
    </row>
    <row r="202" spans="1:12" ht="15" customHeight="1" x14ac:dyDescent="0.25">
      <c r="A202" s="25" t="str">
        <f t="shared" si="3"/>
        <v>YESS BABY ALC.FREE W 120 BAG</v>
      </c>
      <c r="B202" s="21" t="s">
        <v>162</v>
      </c>
      <c r="C202" s="22" t="s">
        <v>8</v>
      </c>
      <c r="D202" s="22" t="s">
        <v>9</v>
      </c>
      <c r="E202" s="23" t="s">
        <v>30</v>
      </c>
      <c r="F202" s="23" t="s">
        <v>24</v>
      </c>
      <c r="G202" s="17">
        <v>0.25940000000000002</v>
      </c>
      <c r="H202" s="18">
        <v>47.287300000000002</v>
      </c>
      <c r="I202" s="19">
        <v>13.3363</v>
      </c>
      <c r="J202" s="20">
        <v>15.5664</v>
      </c>
      <c r="K202" s="19">
        <v>2338.1842000000001</v>
      </c>
      <c r="L202" s="19">
        <v>671.9117</v>
      </c>
    </row>
    <row r="203" spans="1:12" ht="15" customHeight="1" x14ac:dyDescent="0.25">
      <c r="A203" s="25" t="str">
        <f t="shared" si="3"/>
        <v>YESS BABY ALC.FREE W 15 BAG</v>
      </c>
      <c r="B203" s="21" t="s">
        <v>163</v>
      </c>
      <c r="C203" s="22" t="s">
        <v>8</v>
      </c>
      <c r="D203" s="22" t="s">
        <v>9</v>
      </c>
      <c r="E203" s="23" t="s">
        <v>30</v>
      </c>
      <c r="F203" s="23" t="s">
        <v>26</v>
      </c>
      <c r="G203" s="17"/>
      <c r="H203" s="18">
        <v>5.6702000000000004</v>
      </c>
      <c r="I203" s="19">
        <v>10.135199999999999</v>
      </c>
      <c r="J203" s="20"/>
      <c r="K203" s="19">
        <v>206.95869999999999</v>
      </c>
      <c r="L203" s="19">
        <v>365.12360000000001</v>
      </c>
    </row>
    <row r="204" spans="1:12" ht="14.25" customHeight="1" x14ac:dyDescent="0.25">
      <c r="A204" s="25" t="str">
        <f t="shared" si="3"/>
        <v>Esburg Health</v>
      </c>
      <c r="B204" s="24" t="s">
        <v>728</v>
      </c>
      <c r="C204" s="4" t="s">
        <v>5</v>
      </c>
      <c r="D204" s="4"/>
      <c r="E204" s="5"/>
      <c r="F204" s="5"/>
      <c r="G204" s="10"/>
      <c r="H204" s="11">
        <v>170.6652</v>
      </c>
      <c r="I204" s="12">
        <v>101.533</v>
      </c>
      <c r="J204" s="13"/>
      <c r="K204" s="12">
        <v>10947.355799999999</v>
      </c>
      <c r="L204" s="12">
        <v>5713.8589000000002</v>
      </c>
    </row>
    <row r="205" spans="1:12" ht="15" customHeight="1" x14ac:dyDescent="0.25">
      <c r="A205" s="25" t="str">
        <f t="shared" si="3"/>
        <v/>
      </c>
      <c r="C205" s="14" t="s">
        <v>860</v>
      </c>
      <c r="D205" s="15"/>
      <c r="E205" s="16"/>
      <c r="F205" s="16"/>
      <c r="G205" s="17"/>
      <c r="H205" s="18">
        <v>170.6652</v>
      </c>
      <c r="I205" s="19">
        <v>101.533</v>
      </c>
      <c r="J205" s="20"/>
      <c r="K205" s="19">
        <v>10947.355799999999</v>
      </c>
      <c r="L205" s="19">
        <v>5713.8589000000002</v>
      </c>
    </row>
    <row r="206" spans="1:12" ht="15" customHeight="1" x14ac:dyDescent="0.25">
      <c r="A206" s="25" t="str">
        <f t="shared" si="3"/>
        <v>ELAN SENS.CREAM LOTION W 120 BAG ZELENI</v>
      </c>
      <c r="B206" s="21" t="s">
        <v>164</v>
      </c>
      <c r="C206" s="22" t="s">
        <v>8</v>
      </c>
      <c r="D206" s="22" t="s">
        <v>9</v>
      </c>
      <c r="E206" s="23" t="s">
        <v>63</v>
      </c>
      <c r="F206" s="23" t="s">
        <v>24</v>
      </c>
      <c r="G206" s="17"/>
      <c r="H206" s="18">
        <v>82.250100000000003</v>
      </c>
      <c r="I206" s="19">
        <v>55.842500000000001</v>
      </c>
      <c r="J206" s="20"/>
      <c r="K206" s="19">
        <v>5284.8972000000003</v>
      </c>
      <c r="L206" s="19">
        <v>3137.2123999999999</v>
      </c>
    </row>
    <row r="207" spans="1:12" ht="15" customHeight="1" x14ac:dyDescent="0.25">
      <c r="A207" s="25" t="str">
        <f t="shared" si="3"/>
        <v>LAN SENS.CREAM LOTION 120 BAG LILAVI</v>
      </c>
      <c r="B207" s="21" t="s">
        <v>165</v>
      </c>
      <c r="C207" s="22" t="s">
        <v>8</v>
      </c>
      <c r="D207" s="22" t="s">
        <v>9</v>
      </c>
      <c r="E207" s="23" t="s">
        <v>63</v>
      </c>
      <c r="F207" s="23" t="s">
        <v>24</v>
      </c>
      <c r="G207" s="17"/>
      <c r="H207" s="18">
        <v>88.414900000000003</v>
      </c>
      <c r="I207" s="19">
        <v>45.6905</v>
      </c>
      <c r="J207" s="20"/>
      <c r="K207" s="19">
        <v>5662.4585999999999</v>
      </c>
      <c r="L207" s="19">
        <v>2576.6464000000001</v>
      </c>
    </row>
    <row r="208" spans="1:12" ht="14.25" customHeight="1" x14ac:dyDescent="0.25">
      <c r="A208" s="25" t="str">
        <f t="shared" si="3"/>
        <v>SCProducts</v>
      </c>
      <c r="B208" s="24" t="s">
        <v>729</v>
      </c>
      <c r="C208" s="4" t="s">
        <v>5</v>
      </c>
      <c r="D208" s="4"/>
      <c r="E208" s="5"/>
      <c r="F208" s="5"/>
      <c r="G208" s="10">
        <v>0.24010000000000001</v>
      </c>
      <c r="H208" s="11"/>
      <c r="I208" s="12"/>
      <c r="J208" s="13">
        <v>10.8056</v>
      </c>
      <c r="K208" s="12"/>
      <c r="L208" s="12"/>
    </row>
    <row r="209" spans="1:12" ht="15" customHeight="1" x14ac:dyDescent="0.25">
      <c r="A209" s="25" t="str">
        <f t="shared" si="3"/>
        <v>SETABLU (SCProducts)</v>
      </c>
      <c r="B209" s="26" t="s">
        <v>857</v>
      </c>
      <c r="C209" s="14" t="s">
        <v>860</v>
      </c>
      <c r="D209" s="15"/>
      <c r="E209" s="16"/>
      <c r="F209" s="16"/>
      <c r="G209" s="17">
        <v>0.24010000000000001</v>
      </c>
      <c r="H209" s="18"/>
      <c r="I209" s="19"/>
      <c r="J209" s="20">
        <v>10.8056</v>
      </c>
      <c r="K209" s="19"/>
      <c r="L209" s="19"/>
    </row>
    <row r="210" spans="1:12" ht="15" customHeight="1" x14ac:dyDescent="0.25">
      <c r="A210" s="25" t="str">
        <f t="shared" si="3"/>
        <v>SETABLU OAT EXTRACT PH5.5 W 72 BAG KAPAK</v>
      </c>
      <c r="B210" s="21" t="s">
        <v>166</v>
      </c>
      <c r="C210" s="22" t="s">
        <v>8</v>
      </c>
      <c r="D210" s="22" t="s">
        <v>9</v>
      </c>
      <c r="E210" s="23" t="s">
        <v>20</v>
      </c>
      <c r="F210" s="23" t="s">
        <v>42</v>
      </c>
      <c r="G210" s="17">
        <v>0.24010000000000001</v>
      </c>
      <c r="H210" s="18"/>
      <c r="I210" s="19"/>
      <c r="J210" s="20">
        <v>10.8056</v>
      </c>
      <c r="K210" s="19"/>
      <c r="L210" s="19"/>
    </row>
    <row r="211" spans="1:12" ht="14.25" customHeight="1" x14ac:dyDescent="0.25">
      <c r="A211" s="25" t="str">
        <f t="shared" si="3"/>
        <v>EssentialsCo</v>
      </c>
      <c r="B211" s="24" t="s">
        <v>730</v>
      </c>
      <c r="C211" s="4" t="s">
        <v>5</v>
      </c>
      <c r="D211" s="4"/>
      <c r="E211" s="5"/>
      <c r="F211" s="5"/>
      <c r="G211" s="10">
        <v>8.6900999999999993</v>
      </c>
      <c r="H211" s="11">
        <v>1.1979</v>
      </c>
      <c r="I211" s="12">
        <v>0.1404</v>
      </c>
      <c r="J211" s="13">
        <v>161.07130000000001</v>
      </c>
      <c r="K211" s="12">
        <v>29.083500000000001</v>
      </c>
      <c r="L211" s="12">
        <v>1.4401999999999999</v>
      </c>
    </row>
    <row r="212" spans="1:12" ht="15" customHeight="1" x14ac:dyDescent="0.25">
      <c r="A212" s="25" t="str">
        <f t="shared" si="3"/>
        <v/>
      </c>
      <c r="C212" s="14" t="s">
        <v>860</v>
      </c>
      <c r="D212" s="15"/>
      <c r="E212" s="16"/>
      <c r="F212" s="16"/>
      <c r="G212" s="17">
        <v>8.6900999999999993</v>
      </c>
      <c r="H212" s="18">
        <v>1.1979</v>
      </c>
      <c r="I212" s="19">
        <v>0.1404</v>
      </c>
      <c r="J212" s="20">
        <v>161.07130000000001</v>
      </c>
      <c r="K212" s="19">
        <v>29.083500000000001</v>
      </c>
      <c r="L212" s="19">
        <v>1.4401999999999999</v>
      </c>
    </row>
    <row r="213" spans="1:12" ht="15" customHeight="1" x14ac:dyDescent="0.25">
      <c r="A213" s="25" t="str">
        <f t="shared" si="3"/>
        <v>LIBERO ALOE ALC.FREE W 20 BAG</v>
      </c>
      <c r="B213" s="21" t="s">
        <v>167</v>
      </c>
      <c r="C213" s="22" t="s">
        <v>8</v>
      </c>
      <c r="D213" s="22" t="s">
        <v>9</v>
      </c>
      <c r="E213" s="23" t="s">
        <v>30</v>
      </c>
      <c r="F213" s="23" t="s">
        <v>11</v>
      </c>
      <c r="G213" s="17">
        <v>8.8999999999999999E-3</v>
      </c>
      <c r="H213" s="18">
        <v>1.9E-3</v>
      </c>
      <c r="I213" s="19"/>
      <c r="J213" s="20">
        <v>0.1</v>
      </c>
      <c r="K213" s="19">
        <v>0.02</v>
      </c>
      <c r="L213" s="19"/>
    </row>
    <row r="214" spans="1:12" ht="15" customHeight="1" x14ac:dyDescent="0.25">
      <c r="A214" s="25" t="str">
        <f t="shared" si="3"/>
        <v>LIBERO ALOE&amp;CHAMOMILE W 20 BAG</v>
      </c>
      <c r="B214" s="21" t="s">
        <v>168</v>
      </c>
      <c r="C214" s="22" t="s">
        <v>8</v>
      </c>
      <c r="D214" s="22" t="s">
        <v>9</v>
      </c>
      <c r="E214" s="23" t="s">
        <v>30</v>
      </c>
      <c r="F214" s="23" t="s">
        <v>11</v>
      </c>
      <c r="G214" s="17">
        <v>3.6436000000000002</v>
      </c>
      <c r="H214" s="18">
        <v>0.20610000000000001</v>
      </c>
      <c r="I214" s="19">
        <v>0.1404</v>
      </c>
      <c r="J214" s="20">
        <v>40.526699999999998</v>
      </c>
      <c r="K214" s="19">
        <v>2.1286999999999998</v>
      </c>
      <c r="L214" s="19">
        <v>1.4401999999999999</v>
      </c>
    </row>
    <row r="215" spans="1:12" ht="15" customHeight="1" x14ac:dyDescent="0.25">
      <c r="A215" s="25" t="str">
        <f t="shared" si="3"/>
        <v>LIBERO ALOE&amp;CHAMOMILE W 4X64 BAG</v>
      </c>
      <c r="B215" s="21" t="s">
        <v>169</v>
      </c>
      <c r="C215" s="22" t="s">
        <v>8</v>
      </c>
      <c r="D215" s="22" t="s">
        <v>9</v>
      </c>
      <c r="E215" s="23" t="s">
        <v>30</v>
      </c>
      <c r="F215" s="23" t="s">
        <v>37</v>
      </c>
      <c r="G215" s="17">
        <v>4.9200000000000001E-2</v>
      </c>
      <c r="H215" s="18">
        <v>1.14E-2</v>
      </c>
      <c r="I215" s="19"/>
      <c r="J215" s="20">
        <v>3.4851000000000001</v>
      </c>
      <c r="K215" s="19">
        <v>0.25600000000000001</v>
      </c>
      <c r="L215" s="19"/>
    </row>
    <row r="216" spans="1:12" ht="15" customHeight="1" x14ac:dyDescent="0.25">
      <c r="A216" s="25" t="str">
        <f t="shared" si="3"/>
        <v>LIBERO ALOE&amp;CHAMOMILE W 64 BAG</v>
      </c>
      <c r="B216" s="21" t="s">
        <v>170</v>
      </c>
      <c r="C216" s="22" t="s">
        <v>8</v>
      </c>
      <c r="D216" s="22" t="s">
        <v>9</v>
      </c>
      <c r="E216" s="23" t="s">
        <v>30</v>
      </c>
      <c r="F216" s="23" t="s">
        <v>37</v>
      </c>
      <c r="G216" s="17">
        <v>4.9882</v>
      </c>
      <c r="H216" s="18">
        <v>0.97860000000000003</v>
      </c>
      <c r="I216" s="19"/>
      <c r="J216" s="20">
        <v>116.9594</v>
      </c>
      <c r="K216" s="19">
        <v>26.678799999999999</v>
      </c>
      <c r="L216" s="19"/>
    </row>
    <row r="217" spans="1:12" ht="14.25" customHeight="1" x14ac:dyDescent="0.25">
      <c r="A217" s="25" t="str">
        <f t="shared" si="3"/>
        <v>EveCraft</v>
      </c>
      <c r="B217" s="24" t="s">
        <v>731</v>
      </c>
      <c r="C217" s="4" t="s">
        <v>5</v>
      </c>
      <c r="D217" s="4"/>
      <c r="E217" s="5"/>
      <c r="F217" s="5"/>
      <c r="G217" s="10">
        <v>15.6523</v>
      </c>
      <c r="H217" s="11">
        <v>38.264400000000002</v>
      </c>
      <c r="I217" s="12">
        <v>12.5626</v>
      </c>
      <c r="J217" s="13">
        <v>709.8646</v>
      </c>
      <c r="K217" s="12">
        <v>1422.4413</v>
      </c>
      <c r="L217" s="12">
        <v>440.17869999999999</v>
      </c>
    </row>
    <row r="218" spans="1:12" ht="15" customHeight="1" x14ac:dyDescent="0.25">
      <c r="A218" s="25" t="str">
        <f t="shared" si="3"/>
        <v>EVY BABY (EveCraft)</v>
      </c>
      <c r="B218" s="26" t="s">
        <v>858</v>
      </c>
      <c r="C218" s="14" t="s">
        <v>860</v>
      </c>
      <c r="D218" s="15"/>
      <c r="E218" s="16"/>
      <c r="F218" s="16"/>
      <c r="G218" s="17">
        <v>15.6523</v>
      </c>
      <c r="H218" s="18">
        <v>38.264400000000002</v>
      </c>
      <c r="I218" s="19">
        <v>12.5626</v>
      </c>
      <c r="J218" s="20">
        <v>709.8646</v>
      </c>
      <c r="K218" s="19">
        <v>1422.4413</v>
      </c>
      <c r="L218" s="19">
        <v>440.17869999999999</v>
      </c>
    </row>
    <row r="219" spans="1:12" ht="15" customHeight="1" x14ac:dyDescent="0.25">
      <c r="A219" s="25" t="str">
        <f t="shared" si="3"/>
        <v>EVY BABY SOFT CHAMOMILE ALC.FREE W50 BAG</v>
      </c>
      <c r="B219" s="21" t="s">
        <v>171</v>
      </c>
      <c r="C219" s="22" t="s">
        <v>8</v>
      </c>
      <c r="D219" s="22" t="s">
        <v>9</v>
      </c>
      <c r="E219" s="23" t="s">
        <v>30</v>
      </c>
      <c r="F219" s="23" t="s">
        <v>15</v>
      </c>
      <c r="G219" s="17"/>
      <c r="H219" s="18"/>
      <c r="I219" s="19">
        <v>0.16420000000000001</v>
      </c>
      <c r="J219" s="20"/>
      <c r="K219" s="19"/>
      <c r="L219" s="19">
        <v>5.0327000000000002</v>
      </c>
    </row>
    <row r="220" spans="1:12" ht="15" customHeight="1" x14ac:dyDescent="0.25">
      <c r="A220" s="25" t="str">
        <f t="shared" si="3"/>
        <v>EVY BABY SOFT CHAMOMILE EXTRACT W 56 BAG</v>
      </c>
      <c r="B220" s="21" t="s">
        <v>172</v>
      </c>
      <c r="C220" s="22" t="s">
        <v>8</v>
      </c>
      <c r="D220" s="22" t="s">
        <v>9</v>
      </c>
      <c r="E220" s="23" t="s">
        <v>30</v>
      </c>
      <c r="F220" s="23" t="s">
        <v>34</v>
      </c>
      <c r="G220" s="17">
        <v>2.3513000000000002</v>
      </c>
      <c r="H220" s="18">
        <v>13.7189</v>
      </c>
      <c r="I220" s="19">
        <v>5.1338999999999997</v>
      </c>
      <c r="J220" s="20">
        <v>93.938999999999993</v>
      </c>
      <c r="K220" s="19">
        <v>476.75330000000002</v>
      </c>
      <c r="L220" s="19">
        <v>161.36660000000001</v>
      </c>
    </row>
    <row r="221" spans="1:12" ht="15" customHeight="1" x14ac:dyDescent="0.25">
      <c r="A221" s="25" t="str">
        <f t="shared" si="3"/>
        <v>EVY BABY CREAMY ALOE VERA MOIST W 60 BAG</v>
      </c>
      <c r="B221" s="21" t="s">
        <v>173</v>
      </c>
      <c r="C221" s="22" t="s">
        <v>8</v>
      </c>
      <c r="D221" s="22" t="s">
        <v>9</v>
      </c>
      <c r="E221" s="23" t="s">
        <v>30</v>
      </c>
      <c r="F221" s="23" t="s">
        <v>97</v>
      </c>
      <c r="G221" s="17">
        <v>7.0484</v>
      </c>
      <c r="H221" s="18">
        <v>24.545400000000001</v>
      </c>
      <c r="I221" s="19">
        <v>7.2644000000000002</v>
      </c>
      <c r="J221" s="20">
        <v>315.70249999999999</v>
      </c>
      <c r="K221" s="19">
        <v>945.68759999999997</v>
      </c>
      <c r="L221" s="19">
        <v>273.77960000000002</v>
      </c>
    </row>
    <row r="222" spans="1:12" ht="15" customHeight="1" x14ac:dyDescent="0.25">
      <c r="A222" s="25" t="str">
        <f t="shared" si="3"/>
        <v>EVY BABY SOFT CHAMOMILE EXTRACT W 60 BAG</v>
      </c>
      <c r="B222" s="21" t="s">
        <v>174</v>
      </c>
      <c r="C222" s="22" t="s">
        <v>8</v>
      </c>
      <c r="D222" s="22" t="s">
        <v>9</v>
      </c>
      <c r="E222" s="23" t="s">
        <v>30</v>
      </c>
      <c r="F222" s="23" t="s">
        <v>97</v>
      </c>
      <c r="G222" s="17">
        <v>6.2529000000000003</v>
      </c>
      <c r="H222" s="18"/>
      <c r="I222" s="19"/>
      <c r="J222" s="20">
        <v>300.22300000000001</v>
      </c>
      <c r="K222" s="19"/>
      <c r="L222" s="19"/>
    </row>
    <row r="223" spans="1:12" ht="14.25" customHeight="1" x14ac:dyDescent="0.25">
      <c r="A223" s="25" t="str">
        <f t="shared" si="3"/>
        <v>FemmeBeauty</v>
      </c>
      <c r="B223" s="24" t="s">
        <v>732</v>
      </c>
      <c r="C223" s="4" t="s">
        <v>5</v>
      </c>
      <c r="D223" s="4"/>
      <c r="E223" s="5"/>
      <c r="F223" s="5"/>
      <c r="G223" s="10">
        <v>9.2643000000000004</v>
      </c>
      <c r="H223" s="11">
        <v>0.1729</v>
      </c>
      <c r="I223" s="12">
        <v>3.0000000000000001E-3</v>
      </c>
      <c r="J223" s="13">
        <v>358.95979999999997</v>
      </c>
      <c r="K223" s="12">
        <v>4.9572000000000003</v>
      </c>
      <c r="L223" s="12">
        <v>7.1999999999999995E-2</v>
      </c>
    </row>
    <row r="224" spans="1:12" ht="15" customHeight="1" x14ac:dyDescent="0.25">
      <c r="A224" s="25" t="str">
        <f t="shared" si="3"/>
        <v>FEMOLE (FEM COSMETIC)</v>
      </c>
      <c r="B224" s="26" t="s">
        <v>175</v>
      </c>
      <c r="C224" s="14" t="s">
        <v>860</v>
      </c>
      <c r="D224" s="15"/>
      <c r="E224" s="16"/>
      <c r="F224" s="16"/>
      <c r="G224" s="17">
        <v>9.2643000000000004</v>
      </c>
      <c r="H224" s="18">
        <v>0.1729</v>
      </c>
      <c r="I224" s="19">
        <v>3.0000000000000001E-3</v>
      </c>
      <c r="J224" s="20">
        <v>358.95979999999997</v>
      </c>
      <c r="K224" s="19">
        <v>4.9572000000000003</v>
      </c>
      <c r="L224" s="19">
        <v>7.1999999999999995E-2</v>
      </c>
    </row>
    <row r="225" spans="1:12" ht="15" customHeight="1" x14ac:dyDescent="0.25">
      <c r="A225" s="25" t="str">
        <f t="shared" si="3"/>
        <v>FEMOLE FRESH VITE PH5.5 W 72 BAG CHERVEN</v>
      </c>
      <c r="B225" s="21" t="s">
        <v>176</v>
      </c>
      <c r="C225" s="22" t="s">
        <v>8</v>
      </c>
      <c r="D225" s="22" t="s">
        <v>9</v>
      </c>
      <c r="E225" s="23" t="s">
        <v>20</v>
      </c>
      <c r="F225" s="23" t="s">
        <v>42</v>
      </c>
      <c r="G225" s="17">
        <v>1.6668000000000001</v>
      </c>
      <c r="H225" s="18">
        <v>3.7600000000000001E-2</v>
      </c>
      <c r="I225" s="19"/>
      <c r="J225" s="20">
        <v>75.837299999999999</v>
      </c>
      <c r="K225" s="19">
        <v>1.6555</v>
      </c>
      <c r="L225" s="19"/>
    </row>
    <row r="226" spans="1:12" ht="15" customHeight="1" x14ac:dyDescent="0.25">
      <c r="A226" s="25" t="str">
        <f t="shared" si="3"/>
        <v>FEMOLE FRESHBABY VITE PH5.5 W 72 BAG SIN</v>
      </c>
      <c r="B226" s="21" t="s">
        <v>177</v>
      </c>
      <c r="C226" s="22" t="s">
        <v>8</v>
      </c>
      <c r="D226" s="22" t="s">
        <v>9</v>
      </c>
      <c r="E226" s="23" t="s">
        <v>20</v>
      </c>
      <c r="F226" s="23" t="s">
        <v>42</v>
      </c>
      <c r="G226" s="17">
        <v>7.5975000000000001</v>
      </c>
      <c r="H226" s="18">
        <v>0.1353</v>
      </c>
      <c r="I226" s="19">
        <v>3.0000000000000001E-3</v>
      </c>
      <c r="J226" s="20">
        <v>283.12259999999998</v>
      </c>
      <c r="K226" s="19">
        <v>3.3016999999999999</v>
      </c>
      <c r="L226" s="19">
        <v>7.1999999999999995E-2</v>
      </c>
    </row>
    <row r="227" spans="1:12" ht="14.25" customHeight="1" x14ac:dyDescent="0.25">
      <c r="A227" s="25" t="str">
        <f t="shared" si="3"/>
        <v>Fulya Beauty</v>
      </c>
      <c r="B227" s="24" t="s">
        <v>733</v>
      </c>
      <c r="C227" s="4" t="s">
        <v>5</v>
      </c>
      <c r="D227" s="4"/>
      <c r="E227" s="5"/>
      <c r="F227" s="5"/>
      <c r="G227" s="10">
        <v>1012.9229</v>
      </c>
      <c r="H227" s="11">
        <v>822.98099999999999</v>
      </c>
      <c r="I227" s="12">
        <v>367.98759999999999</v>
      </c>
      <c r="J227" s="13">
        <v>57405.585500000001</v>
      </c>
      <c r="K227" s="12">
        <v>44546.773000000001</v>
      </c>
      <c r="L227" s="12">
        <v>18766.233499999998</v>
      </c>
    </row>
    <row r="228" spans="1:12" ht="15" customHeight="1" x14ac:dyDescent="0.25">
      <c r="A228" s="25" t="str">
        <f t="shared" si="3"/>
        <v>BERFINY (FULYA COSMETICS)</v>
      </c>
      <c r="B228" s="26" t="s">
        <v>178</v>
      </c>
      <c r="C228" s="14" t="s">
        <v>860</v>
      </c>
      <c r="D228" s="15"/>
      <c r="E228" s="16"/>
      <c r="F228" s="16"/>
      <c r="G228" s="17">
        <v>2.5741999999999998</v>
      </c>
      <c r="H228" s="18">
        <v>0.58250000000000002</v>
      </c>
      <c r="I228" s="19">
        <v>9.0300000000000005E-2</v>
      </c>
      <c r="J228" s="20">
        <v>138.52269999999999</v>
      </c>
      <c r="K228" s="19">
        <v>28.354600000000001</v>
      </c>
      <c r="L228" s="19">
        <v>3.9451999999999998</v>
      </c>
    </row>
    <row r="229" spans="1:12" ht="15" customHeight="1" x14ac:dyDescent="0.25">
      <c r="A229" s="25" t="str">
        <f t="shared" si="3"/>
        <v>BERFINY CLASSIC BABY W 72 BAG</v>
      </c>
      <c r="B229" s="21" t="s">
        <v>179</v>
      </c>
      <c r="C229" s="22" t="s">
        <v>8</v>
      </c>
      <c r="D229" s="22" t="s">
        <v>9</v>
      </c>
      <c r="E229" s="23" t="s">
        <v>30</v>
      </c>
      <c r="F229" s="23" t="s">
        <v>42</v>
      </c>
      <c r="G229" s="17">
        <v>2.5741999999999998</v>
      </c>
      <c r="H229" s="18">
        <v>0.57930000000000004</v>
      </c>
      <c r="I229" s="19">
        <v>9.0300000000000005E-2</v>
      </c>
      <c r="J229" s="20">
        <v>138.52269999999999</v>
      </c>
      <c r="K229" s="19">
        <v>28.2058</v>
      </c>
      <c r="L229" s="19">
        <v>3.9451999999999998</v>
      </c>
    </row>
    <row r="230" spans="1:12" ht="15" customHeight="1" x14ac:dyDescent="0.25">
      <c r="A230" s="25" t="str">
        <f t="shared" si="3"/>
        <v>BERFINY EXTRA BABY W 72 BAG</v>
      </c>
      <c r="B230" s="21" t="s">
        <v>180</v>
      </c>
      <c r="C230" s="22" t="s">
        <v>8</v>
      </c>
      <c r="D230" s="22" t="s">
        <v>9</v>
      </c>
      <c r="E230" s="23" t="s">
        <v>10</v>
      </c>
      <c r="F230" s="23" t="s">
        <v>42</v>
      </c>
      <c r="G230" s="17"/>
      <c r="H230" s="18">
        <v>3.2000000000000002E-3</v>
      </c>
      <c r="I230" s="19"/>
      <c r="J230" s="20"/>
      <c r="K230" s="19">
        <v>0.14879999999999999</v>
      </c>
      <c r="L230" s="19"/>
    </row>
    <row r="231" spans="1:12" ht="15" customHeight="1" x14ac:dyDescent="0.25">
      <c r="A231" s="25" t="str">
        <f t="shared" si="3"/>
        <v>FRESH RUNY (FULYA COSMETICS)</v>
      </c>
      <c r="B231" s="26" t="s">
        <v>181</v>
      </c>
      <c r="C231" s="14" t="s">
        <v>860</v>
      </c>
      <c r="D231" s="15"/>
      <c r="E231" s="16"/>
      <c r="F231" s="16"/>
      <c r="G231" s="17">
        <v>30.201799999999999</v>
      </c>
      <c r="H231" s="18">
        <v>8.3574999999999999</v>
      </c>
      <c r="I231" s="19">
        <v>2.2814000000000001</v>
      </c>
      <c r="J231" s="20">
        <v>1834.3515</v>
      </c>
      <c r="K231" s="19">
        <v>456.8947</v>
      </c>
      <c r="L231" s="19">
        <v>133.4556</v>
      </c>
    </row>
    <row r="232" spans="1:12" ht="15" customHeight="1" x14ac:dyDescent="0.25">
      <c r="A232" s="25" t="str">
        <f t="shared" si="3"/>
        <v>FRESH RUNY BABY PH5.5 ALC.FREE W 120 BAG</v>
      </c>
      <c r="B232" s="21" t="s">
        <v>182</v>
      </c>
      <c r="C232" s="22" t="s">
        <v>8</v>
      </c>
      <c r="D232" s="22" t="s">
        <v>9</v>
      </c>
      <c r="E232" s="23" t="s">
        <v>20</v>
      </c>
      <c r="F232" s="23" t="s">
        <v>24</v>
      </c>
      <c r="G232" s="17">
        <v>29.782299999999999</v>
      </c>
      <c r="H232" s="18">
        <v>8.0821000000000005</v>
      </c>
      <c r="I232" s="19">
        <v>2.2058</v>
      </c>
      <c r="J232" s="20">
        <v>1812.3146999999999</v>
      </c>
      <c r="K232" s="19">
        <v>442.9864</v>
      </c>
      <c r="L232" s="19">
        <v>129.73259999999999</v>
      </c>
    </row>
    <row r="233" spans="1:12" ht="15" customHeight="1" x14ac:dyDescent="0.25">
      <c r="A233" s="25" t="str">
        <f t="shared" si="3"/>
        <v>FRESH RUNY BABY MILK&amp;HONEY W 64 BAG</v>
      </c>
      <c r="B233" s="21" t="s">
        <v>183</v>
      </c>
      <c r="C233" s="22" t="s">
        <v>8</v>
      </c>
      <c r="D233" s="22" t="s">
        <v>9</v>
      </c>
      <c r="E233" s="23" t="s">
        <v>10</v>
      </c>
      <c r="F233" s="23" t="s">
        <v>37</v>
      </c>
      <c r="G233" s="17">
        <v>0.4194</v>
      </c>
      <c r="H233" s="18">
        <v>0.27539999999999998</v>
      </c>
      <c r="I233" s="19">
        <v>7.5600000000000001E-2</v>
      </c>
      <c r="J233" s="20">
        <v>22.036999999999999</v>
      </c>
      <c r="K233" s="19">
        <v>13.908200000000001</v>
      </c>
      <c r="L233" s="19">
        <v>3.7229000000000001</v>
      </c>
    </row>
    <row r="234" spans="1:12" ht="15" customHeight="1" x14ac:dyDescent="0.25">
      <c r="A234" s="25" t="str">
        <f t="shared" si="3"/>
        <v>FRESH RUNY BABY W 64 BAG</v>
      </c>
      <c r="B234" s="21" t="s">
        <v>184</v>
      </c>
      <c r="C234" s="22" t="s">
        <v>8</v>
      </c>
      <c r="D234" s="22" t="s">
        <v>9</v>
      </c>
      <c r="E234" s="23" t="s">
        <v>10</v>
      </c>
      <c r="F234" s="23" t="s">
        <v>37</v>
      </c>
      <c r="G234" s="17"/>
      <c r="H234" s="18"/>
      <c r="I234" s="19"/>
      <c r="J234" s="20"/>
      <c r="K234" s="19"/>
      <c r="L234" s="19"/>
    </row>
    <row r="235" spans="1:12" ht="15" customHeight="1" x14ac:dyDescent="0.25">
      <c r="A235" s="25" t="str">
        <f t="shared" si="3"/>
        <v>FRESHMAKER (FULYA COSMETICS)</v>
      </c>
      <c r="B235" s="26" t="s">
        <v>185</v>
      </c>
      <c r="C235" s="14" t="s">
        <v>860</v>
      </c>
      <c r="D235" s="15"/>
      <c r="E235" s="16"/>
      <c r="F235" s="16"/>
      <c r="G235" s="17">
        <v>447.58159999999998</v>
      </c>
      <c r="H235" s="18">
        <v>351.95119999999997</v>
      </c>
      <c r="I235" s="19">
        <v>140.74770000000001</v>
      </c>
      <c r="J235" s="20">
        <v>23420.140299999999</v>
      </c>
      <c r="K235" s="19">
        <v>17186.2664</v>
      </c>
      <c r="L235" s="19">
        <v>6668.4120999999996</v>
      </c>
    </row>
    <row r="236" spans="1:12" ht="15" customHeight="1" x14ac:dyDescent="0.25">
      <c r="A236" s="25" t="str">
        <f t="shared" si="3"/>
        <v>FRESH MAKER BABY CREAM FRUIT W 100 BAG</v>
      </c>
      <c r="B236" s="21" t="s">
        <v>186</v>
      </c>
      <c r="C236" s="22" t="s">
        <v>8</v>
      </c>
      <c r="D236" s="22" t="s">
        <v>9</v>
      </c>
      <c r="E236" s="23" t="s">
        <v>20</v>
      </c>
      <c r="F236" s="23" t="s">
        <v>21</v>
      </c>
      <c r="G236" s="17"/>
      <c r="H236" s="18"/>
      <c r="I236" s="19"/>
      <c r="J236" s="20"/>
      <c r="K236" s="19"/>
      <c r="L236" s="19"/>
    </row>
    <row r="237" spans="1:12" ht="15" customHeight="1" x14ac:dyDescent="0.25">
      <c r="A237" s="25" t="str">
        <f t="shared" si="3"/>
        <v>FRESH MAKER BABY PH5.5 W 120 BAG JUMBO</v>
      </c>
      <c r="B237" s="21" t="s">
        <v>187</v>
      </c>
      <c r="C237" s="22" t="s">
        <v>8</v>
      </c>
      <c r="D237" s="22" t="s">
        <v>9</v>
      </c>
      <c r="E237" s="23" t="s">
        <v>20</v>
      </c>
      <c r="F237" s="23" t="s">
        <v>24</v>
      </c>
      <c r="G237" s="17">
        <v>393.93759999999997</v>
      </c>
      <c r="H237" s="18">
        <v>316.5532</v>
      </c>
      <c r="I237" s="19">
        <v>120.4361</v>
      </c>
      <c r="J237" s="20">
        <v>20334.628400000001</v>
      </c>
      <c r="K237" s="19">
        <v>15456.115599999999</v>
      </c>
      <c r="L237" s="19">
        <v>5660.8364000000001</v>
      </c>
    </row>
    <row r="238" spans="1:12" ht="15" customHeight="1" x14ac:dyDescent="0.25">
      <c r="A238" s="25" t="str">
        <f t="shared" si="3"/>
        <v>FRESH MAKER BABY CREAM W 120/48FREE BAG</v>
      </c>
      <c r="B238" s="21" t="s">
        <v>188</v>
      </c>
      <c r="C238" s="22" t="s">
        <v>8</v>
      </c>
      <c r="D238" s="22" t="s">
        <v>9</v>
      </c>
      <c r="E238" s="23" t="s">
        <v>20</v>
      </c>
      <c r="F238" s="23" t="s">
        <v>42</v>
      </c>
      <c r="G238" s="17">
        <v>11.008699999999999</v>
      </c>
      <c r="H238" s="18"/>
      <c r="I238" s="19"/>
      <c r="J238" s="20">
        <v>653.37990000000002</v>
      </c>
      <c r="K238" s="19"/>
      <c r="L238" s="19"/>
    </row>
    <row r="239" spans="1:12" ht="15" customHeight="1" x14ac:dyDescent="0.25">
      <c r="A239" s="25" t="str">
        <f t="shared" si="3"/>
        <v>FRESH MAKER BABY CREAM W 72 BAG</v>
      </c>
      <c r="B239" s="21" t="s">
        <v>189</v>
      </c>
      <c r="C239" s="22" t="s">
        <v>8</v>
      </c>
      <c r="D239" s="22" t="s">
        <v>9</v>
      </c>
      <c r="E239" s="23" t="s">
        <v>20</v>
      </c>
      <c r="F239" s="23" t="s">
        <v>42</v>
      </c>
      <c r="G239" s="17">
        <v>6.3380999999999998</v>
      </c>
      <c r="H239" s="18">
        <v>2.2010000000000001</v>
      </c>
      <c r="I239" s="19">
        <v>4.9340999999999999</v>
      </c>
      <c r="J239" s="20">
        <v>360.70839999999998</v>
      </c>
      <c r="K239" s="19">
        <v>122.7465</v>
      </c>
      <c r="L239" s="19">
        <v>260.16239999999999</v>
      </c>
    </row>
    <row r="240" spans="1:12" ht="15" customHeight="1" x14ac:dyDescent="0.25">
      <c r="A240" s="25" t="str">
        <f t="shared" si="3"/>
        <v>FRESH MAKER BABY CREAM W 72 BAG KAPAK</v>
      </c>
      <c r="B240" s="21" t="s">
        <v>190</v>
      </c>
      <c r="C240" s="22" t="s">
        <v>8</v>
      </c>
      <c r="D240" s="22" t="s">
        <v>9</v>
      </c>
      <c r="E240" s="23" t="s">
        <v>20</v>
      </c>
      <c r="F240" s="23" t="s">
        <v>42</v>
      </c>
      <c r="G240" s="17">
        <v>17.2865</v>
      </c>
      <c r="H240" s="18">
        <v>3.1953</v>
      </c>
      <c r="I240" s="19"/>
      <c r="J240" s="20">
        <v>1104.6166000000001</v>
      </c>
      <c r="K240" s="19">
        <v>157.0744</v>
      </c>
      <c r="L240" s="19"/>
    </row>
    <row r="241" spans="1:12" ht="15" customHeight="1" x14ac:dyDescent="0.25">
      <c r="A241" s="25" t="str">
        <f t="shared" si="3"/>
        <v>FRESH MAKER BABY CREAM W 96/24FREE BAG</v>
      </c>
      <c r="B241" s="21" t="s">
        <v>191</v>
      </c>
      <c r="C241" s="22" t="s">
        <v>8</v>
      </c>
      <c r="D241" s="22" t="s">
        <v>9</v>
      </c>
      <c r="E241" s="23" t="s">
        <v>10</v>
      </c>
      <c r="F241" s="23" t="s">
        <v>42</v>
      </c>
      <c r="G241" s="17">
        <v>8.3360000000000003</v>
      </c>
      <c r="H241" s="18">
        <v>4.1882999999999999</v>
      </c>
      <c r="I241" s="19">
        <v>0.16869999999999999</v>
      </c>
      <c r="J241" s="20">
        <v>355.34039999999999</v>
      </c>
      <c r="K241" s="19">
        <v>181.6489</v>
      </c>
      <c r="L241" s="19">
        <v>7.0335999999999999</v>
      </c>
    </row>
    <row r="242" spans="1:12" ht="15" customHeight="1" x14ac:dyDescent="0.25">
      <c r="A242" s="25" t="str">
        <f t="shared" si="3"/>
        <v>FRESH MAKER BABY W 72 BAG</v>
      </c>
      <c r="B242" s="21" t="s">
        <v>192</v>
      </c>
      <c r="C242" s="22" t="s">
        <v>8</v>
      </c>
      <c r="D242" s="22" t="s">
        <v>9</v>
      </c>
      <c r="E242" s="23" t="s">
        <v>30</v>
      </c>
      <c r="F242" s="23" t="s">
        <v>42</v>
      </c>
      <c r="G242" s="17">
        <v>10.51</v>
      </c>
      <c r="H242" s="18">
        <v>23.858699999999999</v>
      </c>
      <c r="I242" s="19">
        <v>12.9741</v>
      </c>
      <c r="J242" s="20">
        <v>602.08569999999997</v>
      </c>
      <c r="K242" s="19">
        <v>1188.0914</v>
      </c>
      <c r="L242" s="19">
        <v>658.29200000000003</v>
      </c>
    </row>
    <row r="243" spans="1:12" ht="15" customHeight="1" x14ac:dyDescent="0.25">
      <c r="A243" s="25" t="str">
        <f t="shared" si="3"/>
        <v>FRESH MAKER BABY WITH CREAM W 72 BAG</v>
      </c>
      <c r="B243" s="21" t="s">
        <v>193</v>
      </c>
      <c r="C243" s="22" t="s">
        <v>8</v>
      </c>
      <c r="D243" s="22" t="s">
        <v>9</v>
      </c>
      <c r="E243" s="23" t="s">
        <v>20</v>
      </c>
      <c r="F243" s="23" t="s">
        <v>42</v>
      </c>
      <c r="G243" s="17">
        <v>0.1246</v>
      </c>
      <c r="H243" s="18"/>
      <c r="I243" s="19">
        <v>4.1500000000000002E-2</v>
      </c>
      <c r="J243" s="20">
        <v>7.4763999999999999</v>
      </c>
      <c r="K243" s="19"/>
      <c r="L243" s="19">
        <v>3.0169000000000001</v>
      </c>
    </row>
    <row r="244" spans="1:12" ht="15" customHeight="1" x14ac:dyDescent="0.25">
      <c r="A244" s="25" t="str">
        <f t="shared" si="3"/>
        <v>FRESH MAKER ALOE VERA PH5.5 W 90 BAG</v>
      </c>
      <c r="B244" s="21" t="s">
        <v>194</v>
      </c>
      <c r="C244" s="22" t="s">
        <v>8</v>
      </c>
      <c r="D244" s="22" t="s">
        <v>9</v>
      </c>
      <c r="E244" s="23" t="s">
        <v>20</v>
      </c>
      <c r="F244" s="23" t="s">
        <v>67</v>
      </c>
      <c r="G244" s="17"/>
      <c r="H244" s="18">
        <v>1.9545999999999999</v>
      </c>
      <c r="I244" s="19">
        <v>2.1882000000000001</v>
      </c>
      <c r="J244" s="20"/>
      <c r="K244" s="19">
        <v>80.589100000000002</v>
      </c>
      <c r="L244" s="19">
        <v>78.875</v>
      </c>
    </row>
    <row r="245" spans="1:12" ht="15" customHeight="1" x14ac:dyDescent="0.25">
      <c r="A245" s="25" t="str">
        <f t="shared" si="3"/>
        <v>FRESH MAKER SENSITIVE ALC.FREE W 90 BAG</v>
      </c>
      <c r="B245" s="21" t="s">
        <v>195</v>
      </c>
      <c r="C245" s="22" t="s">
        <v>8</v>
      </c>
      <c r="D245" s="22" t="s">
        <v>9</v>
      </c>
      <c r="E245" s="23" t="s">
        <v>63</v>
      </c>
      <c r="F245" s="23" t="s">
        <v>67</v>
      </c>
      <c r="G245" s="17">
        <v>4.02E-2</v>
      </c>
      <c r="H245" s="18"/>
      <c r="I245" s="19">
        <v>5.1000000000000004E-3</v>
      </c>
      <c r="J245" s="20">
        <v>1.9040999999999999</v>
      </c>
      <c r="K245" s="19"/>
      <c r="L245" s="19">
        <v>0.1958</v>
      </c>
    </row>
    <row r="246" spans="1:12" ht="15" customHeight="1" x14ac:dyDescent="0.25">
      <c r="A246" s="25" t="str">
        <f t="shared" si="3"/>
        <v>HAPPY (FULYA COSMETICS)</v>
      </c>
      <c r="B246" s="26" t="s">
        <v>196</v>
      </c>
      <c r="C246" s="14" t="s">
        <v>860</v>
      </c>
      <c r="D246" s="15"/>
      <c r="E246" s="16"/>
      <c r="F246" s="16"/>
      <c r="G246" s="17"/>
      <c r="H246" s="18">
        <v>6.88E-2</v>
      </c>
      <c r="I246" s="19">
        <v>1.5603</v>
      </c>
      <c r="J246" s="20"/>
      <c r="K246" s="19">
        <v>2.9011</v>
      </c>
      <c r="L246" s="19">
        <v>56.070300000000003</v>
      </c>
    </row>
    <row r="247" spans="1:12" ht="15" customHeight="1" x14ac:dyDescent="0.25">
      <c r="A247" s="25" t="str">
        <f t="shared" si="3"/>
        <v>HAPPY ALOE VERA W 100 BAG KAPAK</v>
      </c>
      <c r="B247" s="21" t="s">
        <v>197</v>
      </c>
      <c r="C247" s="22" t="s">
        <v>8</v>
      </c>
      <c r="D247" s="22" t="s">
        <v>9</v>
      </c>
      <c r="E247" s="23" t="s">
        <v>20</v>
      </c>
      <c r="F247" s="23" t="s">
        <v>21</v>
      </c>
      <c r="G247" s="17"/>
      <c r="H247" s="18">
        <v>6.88E-2</v>
      </c>
      <c r="I247" s="19">
        <v>1.5603</v>
      </c>
      <c r="J247" s="20"/>
      <c r="K247" s="19">
        <v>2.9011</v>
      </c>
      <c r="L247" s="19">
        <v>56.070300000000003</v>
      </c>
    </row>
    <row r="248" spans="1:12" ht="15" customHeight="1" x14ac:dyDescent="0.25">
      <c r="A248" s="25" t="str">
        <f t="shared" si="3"/>
        <v>KIDS (FULYA KOZM.)</v>
      </c>
      <c r="B248" s="26" t="s">
        <v>198</v>
      </c>
      <c r="C248" s="14" t="s">
        <v>860</v>
      </c>
      <c r="D248" s="15"/>
      <c r="E248" s="16"/>
      <c r="F248" s="16"/>
      <c r="G248" s="17">
        <v>225.05289999999999</v>
      </c>
      <c r="H248" s="18">
        <v>160.9256</v>
      </c>
      <c r="I248" s="19">
        <v>66.089799999999997</v>
      </c>
      <c r="J248" s="20">
        <v>14096.87</v>
      </c>
      <c r="K248" s="19">
        <v>9843.2201000000005</v>
      </c>
      <c r="L248" s="19">
        <v>3643.3836000000001</v>
      </c>
    </row>
    <row r="249" spans="1:12" ht="15" customHeight="1" x14ac:dyDescent="0.25">
      <c r="A249" s="25" t="str">
        <f t="shared" si="3"/>
        <v>KIDS BABY WET WIPES W 72 BAG KAPACHE</v>
      </c>
      <c r="B249" s="21" t="s">
        <v>199</v>
      </c>
      <c r="C249" s="22" t="s">
        <v>8</v>
      </c>
      <c r="D249" s="22" t="s">
        <v>9</v>
      </c>
      <c r="E249" s="23" t="s">
        <v>20</v>
      </c>
      <c r="F249" s="23" t="s">
        <v>42</v>
      </c>
      <c r="G249" s="17">
        <v>225.05289999999999</v>
      </c>
      <c r="H249" s="18">
        <v>160.9256</v>
      </c>
      <c r="I249" s="19">
        <v>66.089799999999997</v>
      </c>
      <c r="J249" s="20">
        <v>14096.87</v>
      </c>
      <c r="K249" s="19">
        <v>9843.2201000000005</v>
      </c>
      <c r="L249" s="19">
        <v>3643.3836000000001</v>
      </c>
    </row>
    <row r="250" spans="1:12" ht="15" customHeight="1" x14ac:dyDescent="0.25">
      <c r="A250" s="25" t="str">
        <f t="shared" si="3"/>
        <v>LIO FRESH (FULYA COSMETICS)</v>
      </c>
      <c r="B250" s="26" t="s">
        <v>200</v>
      </c>
      <c r="C250" s="14" t="s">
        <v>860</v>
      </c>
      <c r="D250" s="15"/>
      <c r="E250" s="16"/>
      <c r="F250" s="16"/>
      <c r="G250" s="17">
        <v>27.677700000000002</v>
      </c>
      <c r="H250" s="18">
        <v>22.1416</v>
      </c>
      <c r="I250" s="19">
        <v>9.0610999999999997</v>
      </c>
      <c r="J250" s="20">
        <v>1974.3932</v>
      </c>
      <c r="K250" s="19">
        <v>1482.2675999999999</v>
      </c>
      <c r="L250" s="19">
        <v>601.1807</v>
      </c>
    </row>
    <row r="251" spans="1:12" ht="15" customHeight="1" x14ac:dyDescent="0.25">
      <c r="A251" s="25" t="str">
        <f t="shared" si="3"/>
        <v>LIO FRESH BABY CREAM LOTION W 72 BAG</v>
      </c>
      <c r="B251" s="21" t="s">
        <v>201</v>
      </c>
      <c r="C251" s="22" t="s">
        <v>8</v>
      </c>
      <c r="D251" s="22" t="s">
        <v>9</v>
      </c>
      <c r="E251" s="23" t="s">
        <v>30</v>
      </c>
      <c r="F251" s="23" t="s">
        <v>42</v>
      </c>
      <c r="G251" s="17">
        <v>27.677700000000002</v>
      </c>
      <c r="H251" s="18">
        <v>22.1416</v>
      </c>
      <c r="I251" s="19">
        <v>9.0610999999999997</v>
      </c>
      <c r="J251" s="20">
        <v>1974.3932</v>
      </c>
      <c r="K251" s="19">
        <v>1482.2675999999999</v>
      </c>
      <c r="L251" s="19">
        <v>601.1807</v>
      </c>
    </row>
    <row r="252" spans="1:12" ht="15" customHeight="1" x14ac:dyDescent="0.25">
      <c r="A252" s="25" t="str">
        <f t="shared" si="3"/>
        <v>LIOLA (FULYA COSMETICS)</v>
      </c>
      <c r="B252" s="26" t="s">
        <v>202</v>
      </c>
      <c r="C252" s="14" t="s">
        <v>860</v>
      </c>
      <c r="D252" s="15"/>
      <c r="E252" s="16"/>
      <c r="F252" s="16"/>
      <c r="G252" s="17"/>
      <c r="H252" s="18"/>
      <c r="I252" s="19"/>
      <c r="J252" s="20"/>
      <c r="K252" s="19"/>
      <c r="L252" s="19"/>
    </row>
    <row r="253" spans="1:12" ht="15" customHeight="1" x14ac:dyDescent="0.25">
      <c r="A253" s="25" t="str">
        <f t="shared" si="3"/>
        <v>LIOLA FreshClean ALC.FREE W 72 BAG</v>
      </c>
      <c r="B253" s="21" t="s">
        <v>810</v>
      </c>
      <c r="C253" s="22" t="s">
        <v>8</v>
      </c>
      <c r="D253" s="22" t="s">
        <v>9</v>
      </c>
      <c r="E253" s="23" t="s">
        <v>30</v>
      </c>
      <c r="F253" s="23" t="s">
        <v>42</v>
      </c>
      <c r="G253" s="17"/>
      <c r="H253" s="18"/>
      <c r="I253" s="19"/>
      <c r="J253" s="20"/>
      <c r="K253" s="19"/>
      <c r="L253" s="19"/>
    </row>
    <row r="254" spans="1:12" ht="15" customHeight="1" x14ac:dyDescent="0.25">
      <c r="A254" s="25" t="str">
        <f t="shared" si="3"/>
        <v>NEMDIL (FULYA COSMETICS)</v>
      </c>
      <c r="B254" s="26" t="s">
        <v>203</v>
      </c>
      <c r="C254" s="14" t="s">
        <v>860</v>
      </c>
      <c r="D254" s="15"/>
      <c r="E254" s="16"/>
      <c r="F254" s="16"/>
      <c r="G254" s="17">
        <v>138.01410000000001</v>
      </c>
      <c r="H254" s="18">
        <v>157.21960000000001</v>
      </c>
      <c r="I254" s="19">
        <v>81.463999999999999</v>
      </c>
      <c r="J254" s="20">
        <v>7869.3761999999997</v>
      </c>
      <c r="K254" s="19">
        <v>8660.3381000000008</v>
      </c>
      <c r="L254" s="19">
        <v>4114.0384000000004</v>
      </c>
    </row>
    <row r="255" spans="1:12" ht="15" customHeight="1" x14ac:dyDescent="0.25">
      <c r="A255" s="25" t="str">
        <f t="shared" si="3"/>
        <v>NEMDIL BABY ROSE W 120 BAG KAPAK</v>
      </c>
      <c r="B255" s="21" t="s">
        <v>204</v>
      </c>
      <c r="C255" s="22" t="s">
        <v>8</v>
      </c>
      <c r="D255" s="22" t="s">
        <v>9</v>
      </c>
      <c r="E255" s="23" t="s">
        <v>30</v>
      </c>
      <c r="F255" s="23" t="s">
        <v>24</v>
      </c>
      <c r="G255" s="17">
        <v>41.221899999999998</v>
      </c>
      <c r="H255" s="18">
        <v>44.201300000000003</v>
      </c>
      <c r="I255" s="19">
        <v>20.616900000000001</v>
      </c>
      <c r="J255" s="20">
        <v>1922.9742000000001</v>
      </c>
      <c r="K255" s="19">
        <v>2020.3897999999999</v>
      </c>
      <c r="L255" s="19">
        <v>923.72320000000002</v>
      </c>
    </row>
    <row r="256" spans="1:12" ht="15" customHeight="1" x14ac:dyDescent="0.25">
      <c r="A256" s="25" t="str">
        <f t="shared" si="3"/>
        <v>NEMDIL BABY WITH CREAM W 120 BAG KAPAK</v>
      </c>
      <c r="B256" s="21" t="s">
        <v>205</v>
      </c>
      <c r="C256" s="22" t="s">
        <v>8</v>
      </c>
      <c r="D256" s="22" t="s">
        <v>9</v>
      </c>
      <c r="E256" s="23" t="s">
        <v>30</v>
      </c>
      <c r="F256" s="23" t="s">
        <v>24</v>
      </c>
      <c r="G256" s="17">
        <v>41.486600000000003</v>
      </c>
      <c r="H256" s="18">
        <v>73.395700000000005</v>
      </c>
      <c r="I256" s="19">
        <v>40.033299999999997</v>
      </c>
      <c r="J256" s="20">
        <v>2454.0007999999998</v>
      </c>
      <c r="K256" s="19">
        <v>4307.1679999999997</v>
      </c>
      <c r="L256" s="19">
        <v>2180.9749000000002</v>
      </c>
    </row>
    <row r="257" spans="1:12" ht="15" customHeight="1" x14ac:dyDescent="0.25">
      <c r="A257" s="25" t="str">
        <f t="shared" si="3"/>
        <v>NEMDIL BABY ALCOHOL FREE W 72 BAG</v>
      </c>
      <c r="B257" s="21" t="s">
        <v>206</v>
      </c>
      <c r="C257" s="22" t="s">
        <v>8</v>
      </c>
      <c r="D257" s="22" t="s">
        <v>9</v>
      </c>
      <c r="E257" s="23" t="s">
        <v>30</v>
      </c>
      <c r="F257" s="23" t="s">
        <v>42</v>
      </c>
      <c r="G257" s="17"/>
      <c r="H257" s="18"/>
      <c r="I257" s="19">
        <v>0.36020000000000002</v>
      </c>
      <c r="J257" s="20"/>
      <c r="K257" s="19"/>
      <c r="L257" s="19">
        <v>18.523700000000002</v>
      </c>
    </row>
    <row r="258" spans="1:12" ht="15" customHeight="1" x14ac:dyDescent="0.25">
      <c r="A258" s="25" t="str">
        <f t="shared" si="3"/>
        <v>NEMDIL BABY OLIVE OIL CAMOMILE W 72 BAG</v>
      </c>
      <c r="B258" s="21" t="s">
        <v>207</v>
      </c>
      <c r="C258" s="22" t="s">
        <v>8</v>
      </c>
      <c r="D258" s="22" t="s">
        <v>9</v>
      </c>
      <c r="E258" s="23" t="s">
        <v>10</v>
      </c>
      <c r="F258" s="23" t="s">
        <v>42</v>
      </c>
      <c r="G258" s="17">
        <v>50.296300000000002</v>
      </c>
      <c r="H258" s="18">
        <v>34.107599999999998</v>
      </c>
      <c r="I258" s="19">
        <v>15.9543</v>
      </c>
      <c r="J258" s="20">
        <v>3350.8564000000001</v>
      </c>
      <c r="K258" s="19">
        <v>2178.5326</v>
      </c>
      <c r="L258" s="19">
        <v>866.22</v>
      </c>
    </row>
    <row r="259" spans="1:12" ht="15" customHeight="1" x14ac:dyDescent="0.25">
      <c r="A259" s="25" t="str">
        <f t="shared" si="3"/>
        <v>NEMDIL BABYDELUXEALOE&amp;MIK&amp;HONEY W 72KAPA</v>
      </c>
      <c r="B259" s="21" t="s">
        <v>208</v>
      </c>
      <c r="C259" s="22" t="s">
        <v>8</v>
      </c>
      <c r="D259" s="22" t="s">
        <v>9</v>
      </c>
      <c r="E259" s="23" t="s">
        <v>10</v>
      </c>
      <c r="F259" s="23" t="s">
        <v>42</v>
      </c>
      <c r="G259" s="17">
        <v>5.0095999999999998</v>
      </c>
      <c r="H259" s="18">
        <v>5.5152000000000001</v>
      </c>
      <c r="I259" s="19">
        <v>4.4993999999999996</v>
      </c>
      <c r="J259" s="20">
        <v>141.5444</v>
      </c>
      <c r="K259" s="19">
        <v>154.2473</v>
      </c>
      <c r="L259" s="19">
        <v>124.59650000000001</v>
      </c>
    </row>
    <row r="260" spans="1:12" ht="15" customHeight="1" x14ac:dyDescent="0.25">
      <c r="A260" s="25" t="str">
        <f t="shared" si="3"/>
        <v>PREMIUM (FULYA COSMETICS)</v>
      </c>
      <c r="B260" s="26" t="s">
        <v>209</v>
      </c>
      <c r="C260" s="14" t="s">
        <v>860</v>
      </c>
      <c r="D260" s="15"/>
      <c r="E260" s="16"/>
      <c r="F260" s="16"/>
      <c r="G260" s="17">
        <v>4.6416000000000004</v>
      </c>
      <c r="H260" s="18">
        <v>5.1684999999999999</v>
      </c>
      <c r="I260" s="19">
        <v>0.78010000000000002</v>
      </c>
      <c r="J260" s="20">
        <v>142.55420000000001</v>
      </c>
      <c r="K260" s="19">
        <v>145.93899999999999</v>
      </c>
      <c r="L260" s="19">
        <v>21.435099999999998</v>
      </c>
    </row>
    <row r="261" spans="1:12" ht="15" customHeight="1" x14ac:dyDescent="0.25">
      <c r="A261" s="25" t="str">
        <f t="shared" si="3"/>
        <v>PREMIUM QUALITY BABY W 72 BAG &amp;&amp;&amp;</v>
      </c>
      <c r="B261" s="21" t="s">
        <v>210</v>
      </c>
      <c r="C261" s="22" t="s">
        <v>8</v>
      </c>
      <c r="D261" s="22" t="s">
        <v>9</v>
      </c>
      <c r="E261" s="23" t="s">
        <v>30</v>
      </c>
      <c r="F261" s="23" t="s">
        <v>42</v>
      </c>
      <c r="G261" s="17">
        <v>4.6416000000000004</v>
      </c>
      <c r="H261" s="18">
        <v>5.1684999999999999</v>
      </c>
      <c r="I261" s="19">
        <v>0.78010000000000002</v>
      </c>
      <c r="J261" s="20">
        <v>142.55420000000001</v>
      </c>
      <c r="K261" s="19">
        <v>145.93899999999999</v>
      </c>
      <c r="L261" s="19">
        <v>21.435099999999998</v>
      </c>
    </row>
    <row r="262" spans="1:12" ht="15" customHeight="1" x14ac:dyDescent="0.25">
      <c r="A262" s="25" t="str">
        <f t="shared" ref="A262:A325" si="4">TRIM(B262)</f>
        <v>PURE (FULYA COSMETICS)</v>
      </c>
      <c r="B262" s="26" t="s">
        <v>211</v>
      </c>
      <c r="C262" s="14" t="s">
        <v>860</v>
      </c>
      <c r="D262" s="15"/>
      <c r="E262" s="16"/>
      <c r="F262" s="16"/>
      <c r="G262" s="17">
        <v>137.1788</v>
      </c>
      <c r="H262" s="18">
        <v>116.5658</v>
      </c>
      <c r="I262" s="19">
        <v>65.912899999999993</v>
      </c>
      <c r="J262" s="20">
        <v>7929.3796000000002</v>
      </c>
      <c r="K262" s="19">
        <v>6740.5910999999996</v>
      </c>
      <c r="L262" s="19">
        <v>3524.3125</v>
      </c>
    </row>
    <row r="263" spans="1:12" ht="15" customHeight="1" x14ac:dyDescent="0.25">
      <c r="A263" s="25" t="str">
        <f t="shared" si="4"/>
        <v>PURE BABY LILIUM W 120 BAG KAPAK</v>
      </c>
      <c r="B263" s="21" t="s">
        <v>212</v>
      </c>
      <c r="C263" s="22" t="s">
        <v>8</v>
      </c>
      <c r="D263" s="22" t="s">
        <v>9</v>
      </c>
      <c r="E263" s="23" t="s">
        <v>30</v>
      </c>
      <c r="F263" s="23" t="s">
        <v>24</v>
      </c>
      <c r="G263" s="17">
        <v>137.1788</v>
      </c>
      <c r="H263" s="18">
        <v>116.5658</v>
      </c>
      <c r="I263" s="19">
        <v>65.912899999999993</v>
      </c>
      <c r="J263" s="20">
        <v>7929.3796000000002</v>
      </c>
      <c r="K263" s="19">
        <v>6740.5910999999996</v>
      </c>
      <c r="L263" s="19">
        <v>3524.3125</v>
      </c>
    </row>
    <row r="264" spans="1:12" ht="14.25" customHeight="1" x14ac:dyDescent="0.25">
      <c r="A264" s="25" t="str">
        <f t="shared" si="4"/>
        <v>Grace Corp</v>
      </c>
      <c r="B264" s="24" t="s">
        <v>734</v>
      </c>
      <c r="C264" s="4" t="s">
        <v>5</v>
      </c>
      <c r="D264" s="4"/>
      <c r="E264" s="5"/>
      <c r="F264" s="5"/>
      <c r="G264" s="10">
        <v>14.2293</v>
      </c>
      <c r="H264" s="11">
        <v>21.789000000000001</v>
      </c>
      <c r="I264" s="12">
        <v>7.9466000000000001</v>
      </c>
      <c r="J264" s="13">
        <v>761.61429999999996</v>
      </c>
      <c r="K264" s="12">
        <v>1129.7994000000001</v>
      </c>
      <c r="L264" s="12">
        <v>412.24349999999998</v>
      </c>
    </row>
    <row r="265" spans="1:12" ht="15" customHeight="1" x14ac:dyDescent="0.25">
      <c r="A265" s="25" t="str">
        <f t="shared" si="4"/>
        <v>NAPEEZ BY GRACIA (GRACIA COMPANY)</v>
      </c>
      <c r="B265" s="26" t="s">
        <v>213</v>
      </c>
      <c r="C265" s="14" t="s">
        <v>860</v>
      </c>
      <c r="D265" s="15"/>
      <c r="E265" s="16"/>
      <c r="F265" s="16"/>
      <c r="G265" s="17">
        <v>14.2293</v>
      </c>
      <c r="H265" s="18">
        <v>21.789000000000001</v>
      </c>
      <c r="I265" s="19">
        <v>7.9466000000000001</v>
      </c>
      <c r="J265" s="20">
        <v>761.61429999999996</v>
      </c>
      <c r="K265" s="19">
        <v>1129.7994000000001</v>
      </c>
      <c r="L265" s="19">
        <v>412.24349999999998</v>
      </c>
    </row>
    <row r="266" spans="1:12" ht="15" customHeight="1" x14ac:dyDescent="0.25">
      <c r="A266" s="25" t="str">
        <f t="shared" si="4"/>
        <v>NAPEEZBYGRACIA BABY PH5.5 100 BAG KAPAK</v>
      </c>
      <c r="B266" s="21" t="s">
        <v>214</v>
      </c>
      <c r="C266" s="22" t="s">
        <v>8</v>
      </c>
      <c r="D266" s="22" t="s">
        <v>9</v>
      </c>
      <c r="E266" s="23" t="s">
        <v>20</v>
      </c>
      <c r="F266" s="23" t="s">
        <v>21</v>
      </c>
      <c r="G266" s="17">
        <v>14.2293</v>
      </c>
      <c r="H266" s="18">
        <v>21.789000000000001</v>
      </c>
      <c r="I266" s="19">
        <v>7.9466000000000001</v>
      </c>
      <c r="J266" s="20">
        <v>761.61429999999996</v>
      </c>
      <c r="K266" s="19">
        <v>1129.7994000000001</v>
      </c>
      <c r="L266" s="19">
        <v>412.24349999999998</v>
      </c>
    </row>
    <row r="267" spans="1:12" ht="14.25" customHeight="1" x14ac:dyDescent="0.25">
      <c r="A267" s="25" t="str">
        <f t="shared" si="4"/>
        <v>SouthernGroup SP</v>
      </c>
      <c r="B267" s="24" t="s">
        <v>735</v>
      </c>
      <c r="C267" s="4" t="s">
        <v>5</v>
      </c>
      <c r="D267" s="4"/>
      <c r="E267" s="5"/>
      <c r="F267" s="5"/>
      <c r="G267" s="10">
        <v>7.4866999999999999</v>
      </c>
      <c r="H267" s="11">
        <v>1.5100000000000001E-2</v>
      </c>
      <c r="I267" s="12"/>
      <c r="J267" s="13">
        <v>509.18150000000003</v>
      </c>
      <c r="K267" s="12">
        <v>0.77590000000000003</v>
      </c>
      <c r="L267" s="12"/>
    </row>
    <row r="268" spans="1:12" ht="15" customHeight="1" x14ac:dyDescent="0.25">
      <c r="A268" s="25" t="str">
        <f t="shared" si="4"/>
        <v>MIKE LINE (GRUPA POLUDNIE SP)</v>
      </c>
      <c r="B268" s="26" t="s">
        <v>215</v>
      </c>
      <c r="C268" s="14" t="s">
        <v>860</v>
      </c>
      <c r="D268" s="15"/>
      <c r="E268" s="16"/>
      <c r="F268" s="16"/>
      <c r="G268" s="17">
        <v>7.4866999999999999</v>
      </c>
      <c r="H268" s="18">
        <v>1.5100000000000001E-2</v>
      </c>
      <c r="I268" s="19"/>
      <c r="J268" s="20">
        <v>509.18150000000003</v>
      </c>
      <c r="K268" s="19">
        <v>0.77590000000000003</v>
      </c>
      <c r="L268" s="19"/>
    </row>
    <row r="269" spans="1:12" ht="15" customHeight="1" x14ac:dyDescent="0.25">
      <c r="A269" s="25" t="str">
        <f t="shared" si="4"/>
        <v>MIKE LINE SENSIT.CREAM LOTION W 72 BAG</v>
      </c>
      <c r="B269" s="21" t="s">
        <v>216</v>
      </c>
      <c r="C269" s="22" t="s">
        <v>8</v>
      </c>
      <c r="D269" s="22" t="s">
        <v>9</v>
      </c>
      <c r="E269" s="23" t="s">
        <v>63</v>
      </c>
      <c r="F269" s="23" t="s">
        <v>42</v>
      </c>
      <c r="G269" s="17">
        <v>7.4866999999999999</v>
      </c>
      <c r="H269" s="18">
        <v>1.5100000000000001E-2</v>
      </c>
      <c r="I269" s="19"/>
      <c r="J269" s="20">
        <v>509.18150000000003</v>
      </c>
      <c r="K269" s="19">
        <v>0.77590000000000003</v>
      </c>
      <c r="L269" s="19"/>
    </row>
    <row r="270" spans="1:12" ht="14.25" customHeight="1" x14ac:dyDescent="0.25">
      <c r="A270" s="25" t="str">
        <f t="shared" si="4"/>
        <v>AvellinoGroup SRL</v>
      </c>
      <c r="B270" s="24" t="s">
        <v>736</v>
      </c>
      <c r="C270" s="4" t="s">
        <v>5</v>
      </c>
      <c r="D270" s="4"/>
      <c r="E270" s="5"/>
      <c r="F270" s="5"/>
      <c r="G270" s="10">
        <v>9.1872000000000007</v>
      </c>
      <c r="H270" s="11"/>
      <c r="I270" s="12"/>
      <c r="J270" s="13">
        <v>430.16879999999998</v>
      </c>
      <c r="K270" s="12"/>
      <c r="L270" s="12"/>
    </row>
    <row r="271" spans="1:12" ht="15" customHeight="1" x14ac:dyDescent="0.25">
      <c r="A271" s="25" t="str">
        <f t="shared" si="4"/>
        <v>PRIME (GRUPPO AVELLA SRL )</v>
      </c>
      <c r="B271" s="26" t="s">
        <v>217</v>
      </c>
      <c r="C271" s="14" t="s">
        <v>860</v>
      </c>
      <c r="D271" s="15"/>
      <c r="E271" s="16"/>
      <c r="F271" s="16"/>
      <c r="G271" s="17">
        <v>9.1872000000000007</v>
      </c>
      <c r="H271" s="18"/>
      <c r="I271" s="19"/>
      <c r="J271" s="20">
        <v>430.16879999999998</v>
      </c>
      <c r="K271" s="19"/>
      <c r="L271" s="19"/>
    </row>
    <row r="272" spans="1:12" ht="15" customHeight="1" x14ac:dyDescent="0.25">
      <c r="A272" s="25" t="str">
        <f t="shared" si="4"/>
        <v>PRIME OLIODIARGAN SENSITIVE 63 BAG KAPAK</v>
      </c>
      <c r="B272" s="21" t="s">
        <v>218</v>
      </c>
      <c r="C272" s="22" t="s">
        <v>8</v>
      </c>
      <c r="D272" s="22" t="s">
        <v>9</v>
      </c>
      <c r="E272" s="23" t="s">
        <v>63</v>
      </c>
      <c r="F272" s="23" t="s">
        <v>121</v>
      </c>
      <c r="G272" s="17"/>
      <c r="H272" s="18"/>
      <c r="I272" s="19"/>
      <c r="J272" s="20"/>
      <c r="K272" s="19"/>
      <c r="L272" s="19"/>
    </row>
    <row r="273" spans="1:12" ht="15" customHeight="1" x14ac:dyDescent="0.25">
      <c r="A273" s="25" t="str">
        <f t="shared" si="4"/>
        <v>PRIME TALKO SENSITIVE 63 BAG KAPAK</v>
      </c>
      <c r="B273" s="21" t="s">
        <v>219</v>
      </c>
      <c r="C273" s="22" t="s">
        <v>8</v>
      </c>
      <c r="D273" s="22" t="s">
        <v>9</v>
      </c>
      <c r="E273" s="23" t="s">
        <v>63</v>
      </c>
      <c r="F273" s="23" t="s">
        <v>121</v>
      </c>
      <c r="G273" s="17">
        <v>1.3945000000000001</v>
      </c>
      <c r="H273" s="18"/>
      <c r="I273" s="19"/>
      <c r="J273" s="20">
        <v>67.202299999999994</v>
      </c>
      <c r="K273" s="19"/>
      <c r="L273" s="19"/>
    </row>
    <row r="274" spans="1:12" ht="15" customHeight="1" x14ac:dyDescent="0.25">
      <c r="A274" s="25" t="str">
        <f t="shared" si="4"/>
        <v>PRIME BABY ALC.FREE 72 BAG KAPAK</v>
      </c>
      <c r="B274" s="21" t="s">
        <v>220</v>
      </c>
      <c r="C274" s="22" t="s">
        <v>8</v>
      </c>
      <c r="D274" s="22" t="s">
        <v>9</v>
      </c>
      <c r="E274" s="23" t="s">
        <v>30</v>
      </c>
      <c r="F274" s="23" t="s">
        <v>42</v>
      </c>
      <c r="G274" s="17">
        <v>7.7927999999999997</v>
      </c>
      <c r="H274" s="18"/>
      <c r="I274" s="19"/>
      <c r="J274" s="20">
        <v>362.96660000000003</v>
      </c>
      <c r="K274" s="19"/>
      <c r="L274" s="19"/>
    </row>
    <row r="275" spans="1:12" ht="14.25" customHeight="1" x14ac:dyDescent="0.25">
      <c r="A275" s="25" t="str">
        <f t="shared" si="4"/>
        <v>RoseBeauty</v>
      </c>
      <c r="B275" s="24" t="s">
        <v>737</v>
      </c>
      <c r="C275" s="4" t="s">
        <v>5</v>
      </c>
      <c r="D275" s="4"/>
      <c r="E275" s="5"/>
      <c r="F275" s="5"/>
      <c r="G275" s="10">
        <v>77.652299999999997</v>
      </c>
      <c r="H275" s="11">
        <v>36.366500000000002</v>
      </c>
      <c r="I275" s="12">
        <v>17.4222</v>
      </c>
      <c r="J275" s="13">
        <v>3136.2818000000002</v>
      </c>
      <c r="K275" s="12">
        <v>1512.1391000000001</v>
      </c>
      <c r="L275" s="12">
        <v>684.81539999999995</v>
      </c>
    </row>
    <row r="276" spans="1:12" ht="15" customHeight="1" x14ac:dyDescent="0.25">
      <c r="A276" s="25" t="str">
        <f t="shared" si="4"/>
        <v>PONKY (GULSAH KOZMETIK)</v>
      </c>
      <c r="B276" s="26" t="s">
        <v>221</v>
      </c>
      <c r="C276" s="14" t="s">
        <v>860</v>
      </c>
      <c r="D276" s="15"/>
      <c r="E276" s="16"/>
      <c r="F276" s="16"/>
      <c r="G276" s="17">
        <v>76.472300000000004</v>
      </c>
      <c r="H276" s="18">
        <v>36.366500000000002</v>
      </c>
      <c r="I276" s="19">
        <v>17.4222</v>
      </c>
      <c r="J276" s="20">
        <v>3099.3413999999998</v>
      </c>
      <c r="K276" s="19">
        <v>1512.1391000000001</v>
      </c>
      <c r="L276" s="19">
        <v>684.81539999999995</v>
      </c>
    </row>
    <row r="277" spans="1:12" ht="15" customHeight="1" x14ac:dyDescent="0.25">
      <c r="A277" s="25" t="str">
        <f t="shared" si="4"/>
        <v>PONKY BABY W 72 BAG +KAPACHE</v>
      </c>
      <c r="B277" s="21" t="s">
        <v>222</v>
      </c>
      <c r="C277" s="22" t="s">
        <v>8</v>
      </c>
      <c r="D277" s="22" t="s">
        <v>9</v>
      </c>
      <c r="E277" s="23" t="s">
        <v>10</v>
      </c>
      <c r="F277" s="23" t="s">
        <v>42</v>
      </c>
      <c r="G277" s="17">
        <v>63.770400000000002</v>
      </c>
      <c r="H277" s="18">
        <v>23.340299999999999</v>
      </c>
      <c r="I277" s="19">
        <v>11.8607</v>
      </c>
      <c r="J277" s="20">
        <v>2545.3452000000002</v>
      </c>
      <c r="K277" s="19">
        <v>949.45609999999999</v>
      </c>
      <c r="L277" s="19">
        <v>459.19099999999997</v>
      </c>
    </row>
    <row r="278" spans="1:12" ht="15" customHeight="1" x14ac:dyDescent="0.25">
      <c r="A278" s="25" t="str">
        <f t="shared" si="4"/>
        <v>PONKY BABY WET TOWEL W 72 BAG ZHALTI</v>
      </c>
      <c r="B278" s="21" t="s">
        <v>223</v>
      </c>
      <c r="C278" s="22" t="s">
        <v>8</v>
      </c>
      <c r="D278" s="22" t="s">
        <v>9</v>
      </c>
      <c r="E278" s="23" t="s">
        <v>30</v>
      </c>
      <c r="F278" s="23" t="s">
        <v>42</v>
      </c>
      <c r="G278" s="17">
        <v>12.7019</v>
      </c>
      <c r="H278" s="18">
        <v>13.0259</v>
      </c>
      <c r="I278" s="19">
        <v>5.5613999999999999</v>
      </c>
      <c r="J278" s="20">
        <v>553.99599999999998</v>
      </c>
      <c r="K278" s="19">
        <v>562.68320000000006</v>
      </c>
      <c r="L278" s="19">
        <v>225.62440000000001</v>
      </c>
    </row>
    <row r="279" spans="1:12" ht="15" customHeight="1" x14ac:dyDescent="0.25">
      <c r="A279" s="25" t="str">
        <f t="shared" si="4"/>
        <v>POZZY (GULSAH KOZMETIK)</v>
      </c>
      <c r="B279" s="26" t="s">
        <v>224</v>
      </c>
      <c r="C279" s="14" t="s">
        <v>860</v>
      </c>
      <c r="D279" s="15"/>
      <c r="E279" s="16"/>
      <c r="F279" s="16"/>
      <c r="G279" s="17">
        <v>1.18</v>
      </c>
      <c r="H279" s="18"/>
      <c r="I279" s="19"/>
      <c r="J279" s="20">
        <v>36.940399999999997</v>
      </c>
      <c r="K279" s="19"/>
      <c r="L279" s="19"/>
    </row>
    <row r="280" spans="1:12" ht="15" customHeight="1" x14ac:dyDescent="0.25">
      <c r="A280" s="25" t="str">
        <f t="shared" si="4"/>
        <v>POZZY EXTRA MILK&amp;HONEY PH5.5 W 72 BAG</v>
      </c>
      <c r="B280" s="21" t="s">
        <v>225</v>
      </c>
      <c r="C280" s="22" t="s">
        <v>8</v>
      </c>
      <c r="D280" s="22" t="s">
        <v>9</v>
      </c>
      <c r="E280" s="23" t="s">
        <v>20</v>
      </c>
      <c r="F280" s="23" t="s">
        <v>42</v>
      </c>
      <c r="G280" s="17">
        <v>0.59</v>
      </c>
      <c r="H280" s="18"/>
      <c r="I280" s="19"/>
      <c r="J280" s="20">
        <v>18.470099999999999</v>
      </c>
      <c r="K280" s="19"/>
      <c r="L280" s="19"/>
    </row>
    <row r="281" spans="1:12" ht="15" customHeight="1" x14ac:dyDescent="0.25">
      <c r="A281" s="25" t="str">
        <f t="shared" si="4"/>
        <v>POZZY EXTRA OLIVE OIL ALC.FREE W 72 BAG</v>
      </c>
      <c r="B281" s="21" t="s">
        <v>226</v>
      </c>
      <c r="C281" s="22" t="s">
        <v>8</v>
      </c>
      <c r="D281" s="22" t="s">
        <v>9</v>
      </c>
      <c r="E281" s="23" t="s">
        <v>30</v>
      </c>
      <c r="F281" s="23" t="s">
        <v>42</v>
      </c>
      <c r="G281" s="17">
        <v>0.59</v>
      </c>
      <c r="H281" s="18"/>
      <c r="I281" s="19"/>
      <c r="J281" s="20">
        <v>18.470099999999999</v>
      </c>
      <c r="K281" s="19"/>
      <c r="L281" s="19"/>
    </row>
    <row r="282" spans="1:12" ht="14.25" customHeight="1" x14ac:dyDescent="0.25">
      <c r="A282" s="25" t="str">
        <f t="shared" si="4"/>
        <v>CleanHarper</v>
      </c>
      <c r="B282" s="24" t="s">
        <v>738</v>
      </c>
      <c r="C282" s="4" t="s">
        <v>5</v>
      </c>
      <c r="D282" s="4"/>
      <c r="E282" s="5"/>
      <c r="F282" s="5"/>
      <c r="G282" s="10">
        <v>230.7484</v>
      </c>
      <c r="H282" s="11">
        <v>302.06599999999997</v>
      </c>
      <c r="I282" s="12">
        <v>144.0025</v>
      </c>
      <c r="J282" s="13">
        <v>11792.665300000001</v>
      </c>
      <c r="K282" s="12">
        <v>15544.8174</v>
      </c>
      <c r="L282" s="12">
        <v>7126.6583000000001</v>
      </c>
    </row>
    <row r="283" spans="1:12" ht="15" customHeight="1" x14ac:dyDescent="0.25">
      <c r="A283" s="25" t="str">
        <f t="shared" si="4"/>
        <v>CLEANIC (HARPER HYGIENICS)</v>
      </c>
      <c r="B283" s="26" t="s">
        <v>227</v>
      </c>
      <c r="C283" s="14" t="s">
        <v>860</v>
      </c>
      <c r="D283" s="15"/>
      <c r="E283" s="16"/>
      <c r="F283" s="16"/>
      <c r="G283" s="17"/>
      <c r="H283" s="18">
        <v>3.052</v>
      </c>
      <c r="I283" s="19">
        <v>0.7581</v>
      </c>
      <c r="J283" s="20"/>
      <c r="K283" s="19">
        <v>36.4679</v>
      </c>
      <c r="L283" s="19">
        <v>10.828200000000001</v>
      </c>
    </row>
    <row r="284" spans="1:12" ht="15" customHeight="1" x14ac:dyDescent="0.25">
      <c r="A284" s="25" t="str">
        <f t="shared" si="4"/>
        <v>CLEANIC BABY ATOPICAL D-PANT. PH 50 BAG</v>
      </c>
      <c r="B284" s="21" t="s">
        <v>228</v>
      </c>
      <c r="C284" s="22" t="s">
        <v>8</v>
      </c>
      <c r="D284" s="22" t="s">
        <v>9</v>
      </c>
      <c r="E284" s="23" t="s">
        <v>68</v>
      </c>
      <c r="F284" s="23" t="s">
        <v>15</v>
      </c>
      <c r="G284" s="17"/>
      <c r="H284" s="18">
        <v>1.1446000000000001</v>
      </c>
      <c r="I284" s="19">
        <v>0.29039999999999999</v>
      </c>
      <c r="J284" s="20"/>
      <c r="K284" s="19">
        <v>11.6808</v>
      </c>
      <c r="L284" s="19">
        <v>3.3864000000000001</v>
      </c>
    </row>
    <row r="285" spans="1:12" ht="15" customHeight="1" x14ac:dyDescent="0.25">
      <c r="A285" s="25" t="str">
        <f t="shared" si="4"/>
        <v>CLEANIC BABY PROBIOTICAL HYPOAL.50 BAG</v>
      </c>
      <c r="B285" s="21" t="s">
        <v>229</v>
      </c>
      <c r="C285" s="22" t="s">
        <v>8</v>
      </c>
      <c r="D285" s="22" t="s">
        <v>9</v>
      </c>
      <c r="E285" s="23" t="s">
        <v>68</v>
      </c>
      <c r="F285" s="23" t="s">
        <v>15</v>
      </c>
      <c r="G285" s="17"/>
      <c r="H285" s="18">
        <v>0.49220000000000003</v>
      </c>
      <c r="I285" s="19">
        <v>0.1164</v>
      </c>
      <c r="J285" s="20"/>
      <c r="K285" s="19">
        <v>4.2202000000000002</v>
      </c>
      <c r="L285" s="19">
        <v>0.85</v>
      </c>
    </row>
    <row r="286" spans="1:12" ht="15" customHeight="1" x14ac:dyDescent="0.25">
      <c r="A286" s="25" t="str">
        <f t="shared" si="4"/>
        <v>CLEANIC BABY VEGEMILK VIT&amp;MIN.50 BAG</v>
      </c>
      <c r="B286" s="21" t="s">
        <v>230</v>
      </c>
      <c r="C286" s="22" t="s">
        <v>8</v>
      </c>
      <c r="D286" s="22" t="s">
        <v>9</v>
      </c>
      <c r="E286" s="23" t="s">
        <v>20</v>
      </c>
      <c r="F286" s="23" t="s">
        <v>15</v>
      </c>
      <c r="G286" s="17"/>
      <c r="H286" s="18">
        <v>1.4152</v>
      </c>
      <c r="I286" s="19">
        <v>0.3513</v>
      </c>
      <c r="J286" s="20"/>
      <c r="K286" s="19">
        <v>20.5671</v>
      </c>
      <c r="L286" s="19">
        <v>6.5918999999999999</v>
      </c>
    </row>
    <row r="287" spans="1:12" ht="15" customHeight="1" x14ac:dyDescent="0.25">
      <c r="A287" s="25" t="str">
        <f t="shared" si="4"/>
        <v>PETINO (HARPER HYGIENICS)</v>
      </c>
      <c r="B287" s="26" t="s">
        <v>231</v>
      </c>
      <c r="C287" s="14" t="s">
        <v>860</v>
      </c>
      <c r="D287" s="15"/>
      <c r="E287" s="16"/>
      <c r="F287" s="16"/>
      <c r="G287" s="17">
        <v>230.7484</v>
      </c>
      <c r="H287" s="18">
        <v>299.01389999999998</v>
      </c>
      <c r="I287" s="19">
        <v>143.24440000000001</v>
      </c>
      <c r="J287" s="20">
        <v>11792.665300000001</v>
      </c>
      <c r="K287" s="19">
        <v>15508.3496</v>
      </c>
      <c r="L287" s="19">
        <v>7115.8298999999997</v>
      </c>
    </row>
    <row r="288" spans="1:12" ht="15" customHeight="1" x14ac:dyDescent="0.25">
      <c r="A288" s="25" t="str">
        <f t="shared" si="4"/>
        <v>PETINO DELICATO&amp;FRESH ALANTOIN 120 BAG</v>
      </c>
      <c r="B288" s="21" t="s">
        <v>232</v>
      </c>
      <c r="C288" s="22" t="s">
        <v>8</v>
      </c>
      <c r="D288" s="22" t="s">
        <v>9</v>
      </c>
      <c r="E288" s="23" t="s">
        <v>10</v>
      </c>
      <c r="F288" s="23" t="s">
        <v>24</v>
      </c>
      <c r="G288" s="17">
        <v>6.1999999999999998E-3</v>
      </c>
      <c r="H288" s="18">
        <v>21.155899999999999</v>
      </c>
      <c r="I288" s="19">
        <v>10.029400000000001</v>
      </c>
      <c r="J288" s="20">
        <v>0.32569999999999999</v>
      </c>
      <c r="K288" s="19">
        <v>1092.0349000000001</v>
      </c>
      <c r="L288" s="19">
        <v>489.28280000000001</v>
      </c>
    </row>
    <row r="289" spans="1:12" ht="15" customHeight="1" x14ac:dyDescent="0.25">
      <c r="A289" s="25" t="str">
        <f t="shared" si="4"/>
        <v>PETINO DELICATO&amp;FRESH ALANTOIN 84/12FR</v>
      </c>
      <c r="B289" s="21" t="s">
        <v>233</v>
      </c>
      <c r="C289" s="22" t="s">
        <v>8</v>
      </c>
      <c r="D289" s="22" t="s">
        <v>9</v>
      </c>
      <c r="E289" s="23" t="s">
        <v>10</v>
      </c>
      <c r="F289" s="23" t="s">
        <v>42</v>
      </c>
      <c r="G289" s="17">
        <v>230.74209999999999</v>
      </c>
      <c r="H289" s="18">
        <v>277.85789999999997</v>
      </c>
      <c r="I289" s="19">
        <v>133.2149</v>
      </c>
      <c r="J289" s="20">
        <v>11792.3397</v>
      </c>
      <c r="K289" s="19">
        <v>14416.314700000001</v>
      </c>
      <c r="L289" s="19">
        <v>6626.5474000000004</v>
      </c>
    </row>
    <row r="290" spans="1:12" ht="14.25" customHeight="1" x14ac:dyDescent="0.25">
      <c r="A290" s="25" t="str">
        <f t="shared" si="4"/>
        <v>LifeChem</v>
      </c>
      <c r="B290" s="24" t="s">
        <v>739</v>
      </c>
      <c r="C290" s="4" t="s">
        <v>5</v>
      </c>
      <c r="D290" s="4"/>
      <c r="E290" s="5"/>
      <c r="F290" s="5"/>
      <c r="G290" s="10">
        <v>332.01650000000001</v>
      </c>
      <c r="H290" s="11">
        <v>406.09359999999998</v>
      </c>
      <c r="I290" s="12">
        <v>185.505</v>
      </c>
      <c r="J290" s="13">
        <v>9811.9591</v>
      </c>
      <c r="K290" s="12">
        <v>12002.149100000001</v>
      </c>
      <c r="L290" s="12">
        <v>5143.8028000000004</v>
      </c>
    </row>
    <row r="291" spans="1:12" ht="15" customHeight="1" x14ac:dyDescent="0.25">
      <c r="A291" s="25" t="str">
        <f t="shared" si="4"/>
        <v>MOLFIX (HAYAT KIMYA)</v>
      </c>
      <c r="B291" s="26" t="s">
        <v>234</v>
      </c>
      <c r="C291" s="14" t="s">
        <v>860</v>
      </c>
      <c r="D291" s="15"/>
      <c r="E291" s="16"/>
      <c r="F291" s="16"/>
      <c r="G291" s="17">
        <v>332.01650000000001</v>
      </c>
      <c r="H291" s="18">
        <v>406.09359999999998</v>
      </c>
      <c r="I291" s="19">
        <v>185.505</v>
      </c>
      <c r="J291" s="20">
        <v>9811.9591</v>
      </c>
      <c r="K291" s="19">
        <v>12002.149100000001</v>
      </c>
      <c r="L291" s="19">
        <v>5143.8028000000004</v>
      </c>
    </row>
    <row r="292" spans="1:12" ht="15" customHeight="1" x14ac:dyDescent="0.25">
      <c r="A292" s="25" t="str">
        <f t="shared" si="4"/>
        <v>MOLFIX SENSITIVE PH5.5 W 40 BAG</v>
      </c>
      <c r="B292" s="21" t="s">
        <v>235</v>
      </c>
      <c r="C292" s="22" t="s">
        <v>8</v>
      </c>
      <c r="D292" s="22" t="s">
        <v>9</v>
      </c>
      <c r="E292" s="23" t="s">
        <v>63</v>
      </c>
      <c r="F292" s="23" t="s">
        <v>32</v>
      </c>
      <c r="G292" s="17"/>
      <c r="H292" s="18"/>
      <c r="I292" s="19"/>
      <c r="J292" s="20"/>
      <c r="K292" s="19"/>
      <c r="L292" s="19"/>
    </row>
    <row r="293" spans="1:12" ht="15" customHeight="1" x14ac:dyDescent="0.25">
      <c r="A293" s="25" t="str">
        <f t="shared" si="4"/>
        <v>MOLFIX BABY COTTON PH5.5 W 50 BAG HAYAT</v>
      </c>
      <c r="B293" s="21" t="s">
        <v>236</v>
      </c>
      <c r="C293" s="22" t="s">
        <v>8</v>
      </c>
      <c r="D293" s="22" t="s">
        <v>9</v>
      </c>
      <c r="E293" s="23" t="s">
        <v>20</v>
      </c>
      <c r="F293" s="23" t="s">
        <v>15</v>
      </c>
      <c r="G293" s="17">
        <v>0.37059999999999998</v>
      </c>
      <c r="H293" s="18">
        <v>0.24890000000000001</v>
      </c>
      <c r="I293" s="19"/>
      <c r="J293" s="20">
        <v>9.2727000000000004</v>
      </c>
      <c r="K293" s="19">
        <v>7.0415000000000001</v>
      </c>
      <c r="L293" s="19"/>
    </row>
    <row r="294" spans="1:12" ht="15" customHeight="1" x14ac:dyDescent="0.25">
      <c r="A294" s="25" t="str">
        <f t="shared" si="4"/>
        <v>MOLFIX BABY IZOT.WATER PANT.&amp;LAN.W 60 BA</v>
      </c>
      <c r="B294" s="21" t="s">
        <v>237</v>
      </c>
      <c r="C294" s="22" t="s">
        <v>8</v>
      </c>
      <c r="D294" s="22" t="s">
        <v>9</v>
      </c>
      <c r="E294" s="23" t="s">
        <v>20</v>
      </c>
      <c r="F294" s="23" t="s">
        <v>97</v>
      </c>
      <c r="G294" s="17">
        <v>29.4162</v>
      </c>
      <c r="H294" s="18">
        <v>107.9663</v>
      </c>
      <c r="I294" s="19">
        <v>52.6723</v>
      </c>
      <c r="J294" s="20">
        <v>866.39819999999997</v>
      </c>
      <c r="K294" s="19">
        <v>3176.0981999999999</v>
      </c>
      <c r="L294" s="19">
        <v>1396.3396</v>
      </c>
    </row>
    <row r="295" spans="1:12" ht="15" customHeight="1" x14ac:dyDescent="0.25">
      <c r="A295" s="25" t="str">
        <f t="shared" si="4"/>
        <v>MOLFIX BABY LOTION ISO.WATER W 3X60 BAG</v>
      </c>
      <c r="B295" s="21" t="s">
        <v>238</v>
      </c>
      <c r="C295" s="22" t="s">
        <v>8</v>
      </c>
      <c r="D295" s="22" t="s">
        <v>9</v>
      </c>
      <c r="E295" s="23" t="s">
        <v>20</v>
      </c>
      <c r="F295" s="23" t="s">
        <v>97</v>
      </c>
      <c r="G295" s="17">
        <v>2.2702</v>
      </c>
      <c r="H295" s="18">
        <v>6.8476999999999997</v>
      </c>
      <c r="I295" s="19">
        <v>4.3963000000000001</v>
      </c>
      <c r="J295" s="20">
        <v>71.277600000000007</v>
      </c>
      <c r="K295" s="19">
        <v>210.60059999999999</v>
      </c>
      <c r="L295" s="19">
        <v>121.2728</v>
      </c>
    </row>
    <row r="296" spans="1:12" ht="15" customHeight="1" x14ac:dyDescent="0.25">
      <c r="A296" s="25" t="str">
        <f t="shared" si="4"/>
        <v>MOLFIX BABY LOTION PH5.5 W 60 BAG HAYAT</v>
      </c>
      <c r="B296" s="21" t="s">
        <v>239</v>
      </c>
      <c r="C296" s="22" t="s">
        <v>8</v>
      </c>
      <c r="D296" s="22" t="s">
        <v>9</v>
      </c>
      <c r="E296" s="23" t="s">
        <v>20</v>
      </c>
      <c r="F296" s="23" t="s">
        <v>97</v>
      </c>
      <c r="G296" s="17">
        <v>296.26589999999999</v>
      </c>
      <c r="H296" s="18">
        <v>290.55259999999998</v>
      </c>
      <c r="I296" s="19">
        <v>128.1713</v>
      </c>
      <c r="J296" s="20">
        <v>8749.3634000000002</v>
      </c>
      <c r="K296" s="19">
        <v>8593.8201000000008</v>
      </c>
      <c r="L296" s="19">
        <v>3618.6093999999998</v>
      </c>
    </row>
    <row r="297" spans="1:12" ht="15" customHeight="1" x14ac:dyDescent="0.25">
      <c r="A297" s="25" t="str">
        <f t="shared" si="4"/>
        <v>MOLFIX BABY LOTION W 3X60 BAG HAYAT</v>
      </c>
      <c r="B297" s="21" t="s">
        <v>240</v>
      </c>
      <c r="C297" s="22" t="s">
        <v>8</v>
      </c>
      <c r="D297" s="22" t="s">
        <v>9</v>
      </c>
      <c r="E297" s="23" t="s">
        <v>20</v>
      </c>
      <c r="F297" s="23" t="s">
        <v>97</v>
      </c>
      <c r="G297" s="17">
        <v>2.9716999999999998</v>
      </c>
      <c r="H297" s="18">
        <v>0.47810000000000002</v>
      </c>
      <c r="I297" s="19">
        <v>0.26490000000000002</v>
      </c>
      <c r="J297" s="20">
        <v>93.2804</v>
      </c>
      <c r="K297" s="19">
        <v>14.5885</v>
      </c>
      <c r="L297" s="19">
        <v>7.5808999999999997</v>
      </c>
    </row>
    <row r="298" spans="1:12" ht="15" customHeight="1" x14ac:dyDescent="0.25">
      <c r="A298" s="25" t="str">
        <f t="shared" si="4"/>
        <v>MOLFIX BABY LOTION W 3X63 BAG HAYAT</v>
      </c>
      <c r="B298" s="21" t="s">
        <v>241</v>
      </c>
      <c r="C298" s="22" t="s">
        <v>8</v>
      </c>
      <c r="D298" s="22" t="s">
        <v>9</v>
      </c>
      <c r="E298" s="23" t="s">
        <v>20</v>
      </c>
      <c r="F298" s="23" t="s">
        <v>121</v>
      </c>
      <c r="G298" s="17">
        <v>0.21840000000000001</v>
      </c>
      <c r="H298" s="18"/>
      <c r="I298" s="19"/>
      <c r="J298" s="20">
        <v>7.3784000000000001</v>
      </c>
      <c r="K298" s="19"/>
      <c r="L298" s="19"/>
    </row>
    <row r="299" spans="1:12" ht="15" customHeight="1" x14ac:dyDescent="0.25">
      <c r="A299" s="25" t="str">
        <f t="shared" si="4"/>
        <v>MOLFIX BABY W 63 BAG HAYAT</v>
      </c>
      <c r="B299" s="21" t="s">
        <v>242</v>
      </c>
      <c r="C299" s="22" t="s">
        <v>8</v>
      </c>
      <c r="D299" s="22" t="s">
        <v>9</v>
      </c>
      <c r="E299" s="23" t="s">
        <v>10</v>
      </c>
      <c r="F299" s="23" t="s">
        <v>121</v>
      </c>
      <c r="G299" s="17">
        <v>0.50360000000000005</v>
      </c>
      <c r="H299" s="18"/>
      <c r="I299" s="19"/>
      <c r="J299" s="20">
        <v>14.988200000000001</v>
      </c>
      <c r="K299" s="19"/>
      <c r="L299" s="19"/>
    </row>
    <row r="300" spans="1:12" ht="14.25" customHeight="1" x14ac:dyDescent="0.25">
      <c r="A300" s="25" t="str">
        <f t="shared" si="4"/>
        <v>MountainMedicine</v>
      </c>
      <c r="B300" s="24" t="s">
        <v>740</v>
      </c>
      <c r="C300" s="4" t="s">
        <v>5</v>
      </c>
      <c r="D300" s="4"/>
      <c r="E300" s="5"/>
      <c r="F300" s="5"/>
      <c r="G300" s="10">
        <v>4.0102000000000002</v>
      </c>
      <c r="H300" s="11">
        <v>6.6558000000000002</v>
      </c>
      <c r="I300" s="12"/>
      <c r="J300" s="13">
        <v>83.551900000000003</v>
      </c>
      <c r="K300" s="12">
        <v>115.5257</v>
      </c>
      <c r="L300" s="12"/>
    </row>
    <row r="301" spans="1:12" ht="15" customHeight="1" x14ac:dyDescent="0.25">
      <c r="A301" s="25" t="str">
        <f t="shared" si="4"/>
        <v>HIMALAYA (HIMALAYA DRUG)</v>
      </c>
      <c r="B301" s="26" t="s">
        <v>243</v>
      </c>
      <c r="C301" s="14" t="s">
        <v>860</v>
      </c>
      <c r="D301" s="15"/>
      <c r="E301" s="16"/>
      <c r="F301" s="16"/>
      <c r="G301" s="17">
        <v>4.0102000000000002</v>
      </c>
      <c r="H301" s="18">
        <v>6.6558000000000002</v>
      </c>
      <c r="I301" s="19"/>
      <c r="J301" s="20">
        <v>83.551900000000003</v>
      </c>
      <c r="K301" s="19">
        <v>115.5257</v>
      </c>
      <c r="L301" s="19"/>
    </row>
    <row r="302" spans="1:12" ht="15" customHeight="1" x14ac:dyDescent="0.25">
      <c r="A302" s="25" t="str">
        <f t="shared" si="4"/>
        <v>HIMALAYA ALOE VERA&amp;INDIANLOTUS W 20 BAG</v>
      </c>
      <c r="B302" s="21" t="s">
        <v>244</v>
      </c>
      <c r="C302" s="22" t="s">
        <v>8</v>
      </c>
      <c r="D302" s="22" t="s">
        <v>9</v>
      </c>
      <c r="E302" s="23" t="s">
        <v>245</v>
      </c>
      <c r="F302" s="23" t="s">
        <v>11</v>
      </c>
      <c r="G302" s="17">
        <v>0.17610000000000001</v>
      </c>
      <c r="H302" s="18">
        <v>1.0699999999999999E-2</v>
      </c>
      <c r="I302" s="19"/>
      <c r="J302" s="20">
        <v>3.1602000000000001</v>
      </c>
      <c r="K302" s="19">
        <v>0.19450000000000001</v>
      </c>
      <c r="L302" s="19"/>
    </row>
    <row r="303" spans="1:12" ht="15" customHeight="1" x14ac:dyDescent="0.25">
      <c r="A303" s="25" t="str">
        <f t="shared" si="4"/>
        <v>HIMALAYA SOOTHING&amp;PROTECTINGBABY W 20BAG</v>
      </c>
      <c r="B303" s="21" t="s">
        <v>246</v>
      </c>
      <c r="C303" s="22" t="s">
        <v>8</v>
      </c>
      <c r="D303" s="22" t="s">
        <v>9</v>
      </c>
      <c r="E303" s="23" t="s">
        <v>245</v>
      </c>
      <c r="F303" s="23" t="s">
        <v>11</v>
      </c>
      <c r="G303" s="17">
        <v>0.50239999999999996</v>
      </c>
      <c r="H303" s="18">
        <v>6.6451000000000002</v>
      </c>
      <c r="I303" s="19"/>
      <c r="J303" s="20">
        <v>10.56</v>
      </c>
      <c r="K303" s="19">
        <v>115.3312</v>
      </c>
      <c r="L303" s="19"/>
    </row>
    <row r="304" spans="1:12" ht="15" customHeight="1" x14ac:dyDescent="0.25">
      <c r="A304" s="25" t="str">
        <f t="shared" si="4"/>
        <v>HIMALAYA ALOE VERA&amp;INDIANLOTUS W 56 BAG</v>
      </c>
      <c r="B304" s="21" t="s">
        <v>247</v>
      </c>
      <c r="C304" s="22" t="s">
        <v>8</v>
      </c>
      <c r="D304" s="22" t="s">
        <v>9</v>
      </c>
      <c r="E304" s="23" t="s">
        <v>245</v>
      </c>
      <c r="F304" s="23" t="s">
        <v>34</v>
      </c>
      <c r="G304" s="17">
        <v>0.31990000000000002</v>
      </c>
      <c r="H304" s="18"/>
      <c r="I304" s="19"/>
      <c r="J304" s="20">
        <v>7.3638000000000003</v>
      </c>
      <c r="K304" s="19"/>
      <c r="L304" s="19"/>
    </row>
    <row r="305" spans="1:12" ht="15" customHeight="1" x14ac:dyDescent="0.25">
      <c r="A305" s="25" t="str">
        <f t="shared" si="4"/>
        <v>HIMALAYA SOOTHING&amp;PROTECTINGBABY W 56BAG</v>
      </c>
      <c r="B305" s="21" t="s">
        <v>248</v>
      </c>
      <c r="C305" s="22" t="s">
        <v>8</v>
      </c>
      <c r="D305" s="22" t="s">
        <v>9</v>
      </c>
      <c r="E305" s="23" t="s">
        <v>245</v>
      </c>
      <c r="F305" s="23" t="s">
        <v>34</v>
      </c>
      <c r="G305" s="17">
        <v>3.0116000000000001</v>
      </c>
      <c r="H305" s="18"/>
      <c r="I305" s="19"/>
      <c r="J305" s="20">
        <v>62.468000000000004</v>
      </c>
      <c r="K305" s="19"/>
      <c r="L305" s="19"/>
    </row>
    <row r="306" spans="1:12" ht="14.25" customHeight="1" x14ac:dyDescent="0.25">
      <c r="A306" s="25" t="str">
        <f t="shared" si="4"/>
        <v>Swift GMBH</v>
      </c>
      <c r="B306" s="24" t="s">
        <v>741</v>
      </c>
      <c r="C306" s="4" t="s">
        <v>5</v>
      </c>
      <c r="D306" s="4"/>
      <c r="E306" s="5"/>
      <c r="F306" s="5"/>
      <c r="G306" s="10">
        <v>113.4864</v>
      </c>
      <c r="H306" s="11">
        <v>49.046199999999999</v>
      </c>
      <c r="I306" s="12">
        <v>12.333</v>
      </c>
      <c r="J306" s="13">
        <v>2663.5762</v>
      </c>
      <c r="K306" s="12">
        <v>1050.6376</v>
      </c>
      <c r="L306" s="12">
        <v>244.38679999999999</v>
      </c>
    </row>
    <row r="307" spans="1:12" ht="15" customHeight="1" x14ac:dyDescent="0.25">
      <c r="A307" s="25" t="str">
        <f t="shared" si="4"/>
        <v>HIPP (HIPP GMBH)</v>
      </c>
      <c r="B307" s="26" t="s">
        <v>249</v>
      </c>
      <c r="C307" s="14" t="s">
        <v>860</v>
      </c>
      <c r="D307" s="15"/>
      <c r="E307" s="16"/>
      <c r="F307" s="16"/>
      <c r="G307" s="17">
        <v>113.4864</v>
      </c>
      <c r="H307" s="18">
        <v>49.046199999999999</v>
      </c>
      <c r="I307" s="19">
        <v>12.333</v>
      </c>
      <c r="J307" s="20">
        <v>2663.5762</v>
      </c>
      <c r="K307" s="19">
        <v>1050.6376</v>
      </c>
      <c r="L307" s="19">
        <v>244.38679999999999</v>
      </c>
    </row>
    <row r="308" spans="1:12" ht="15" customHeight="1" x14ac:dyDescent="0.25">
      <c r="A308" s="25" t="str">
        <f t="shared" si="4"/>
        <v>HIPP BABY SANFT ALMOND PH5.5 W 10 BAG</v>
      </c>
      <c r="B308" s="21" t="s">
        <v>250</v>
      </c>
      <c r="C308" s="22" t="s">
        <v>8</v>
      </c>
      <c r="D308" s="22" t="s">
        <v>9</v>
      </c>
      <c r="E308" s="23" t="s">
        <v>20</v>
      </c>
      <c r="F308" s="23" t="s">
        <v>13</v>
      </c>
      <c r="G308" s="17">
        <v>1.7111000000000001</v>
      </c>
      <c r="H308" s="18">
        <v>0.48920000000000002</v>
      </c>
      <c r="I308" s="19">
        <v>7.6600000000000001E-2</v>
      </c>
      <c r="J308" s="20">
        <v>14.330299999999999</v>
      </c>
      <c r="K308" s="19">
        <v>3.8454999999999999</v>
      </c>
      <c r="L308" s="19">
        <v>0.62309999999999999</v>
      </c>
    </row>
    <row r="309" spans="1:12" ht="15" customHeight="1" x14ac:dyDescent="0.25">
      <c r="A309" s="25" t="str">
        <f t="shared" si="4"/>
        <v>HIPP BABY ULTRASENSITIVE MANDEL W 52 BAG</v>
      </c>
      <c r="B309" s="21" t="s">
        <v>251</v>
      </c>
      <c r="C309" s="22" t="s">
        <v>8</v>
      </c>
      <c r="D309" s="22" t="s">
        <v>9</v>
      </c>
      <c r="E309" s="23" t="s">
        <v>63</v>
      </c>
      <c r="F309" s="23" t="s">
        <v>252</v>
      </c>
      <c r="G309" s="17">
        <v>88.057900000000004</v>
      </c>
      <c r="H309" s="18">
        <v>26.767399999999999</v>
      </c>
      <c r="I309" s="19">
        <v>2.3372999999999999</v>
      </c>
      <c r="J309" s="20">
        <v>2166.7952</v>
      </c>
      <c r="K309" s="19">
        <v>614.64589999999998</v>
      </c>
      <c r="L309" s="19">
        <v>48.202599999999997</v>
      </c>
    </row>
    <row r="310" spans="1:12" ht="15" customHeight="1" x14ac:dyDescent="0.25">
      <c r="A310" s="25" t="str">
        <f t="shared" si="4"/>
        <v>HIPP BABY ALMOND W 56 BAG</v>
      </c>
      <c r="B310" s="21" t="s">
        <v>253</v>
      </c>
      <c r="C310" s="22" t="s">
        <v>8</v>
      </c>
      <c r="D310" s="22" t="s">
        <v>9</v>
      </c>
      <c r="E310" s="23" t="s">
        <v>10</v>
      </c>
      <c r="F310" s="23" t="s">
        <v>34</v>
      </c>
      <c r="G310" s="17">
        <v>1.0826</v>
      </c>
      <c r="H310" s="18">
        <v>0.79220000000000002</v>
      </c>
      <c r="I310" s="19"/>
      <c r="J310" s="20">
        <v>19.760000000000002</v>
      </c>
      <c r="K310" s="19">
        <v>17.024000000000001</v>
      </c>
      <c r="L310" s="19"/>
    </row>
    <row r="311" spans="1:12" ht="15" customHeight="1" x14ac:dyDescent="0.25">
      <c r="A311" s="25" t="str">
        <f t="shared" si="4"/>
        <v>HIPP BABY GENTLE CARING W 56 BAG</v>
      </c>
      <c r="B311" s="21" t="s">
        <v>254</v>
      </c>
      <c r="C311" s="22" t="s">
        <v>8</v>
      </c>
      <c r="D311" s="22" t="s">
        <v>9</v>
      </c>
      <c r="E311" s="23" t="s">
        <v>20</v>
      </c>
      <c r="F311" s="23" t="s">
        <v>34</v>
      </c>
      <c r="G311" s="17">
        <v>0.44109999999999999</v>
      </c>
      <c r="H311" s="18">
        <v>0.41260000000000002</v>
      </c>
      <c r="I311" s="19">
        <v>4.5600000000000002E-2</v>
      </c>
      <c r="J311" s="20">
        <v>8.4567999999999994</v>
      </c>
      <c r="K311" s="19">
        <v>6.601</v>
      </c>
      <c r="L311" s="19">
        <v>0.72929999999999995</v>
      </c>
    </row>
    <row r="312" spans="1:12" ht="15" customHeight="1" x14ac:dyDescent="0.25">
      <c r="A312" s="25" t="str">
        <f t="shared" si="4"/>
        <v>HIPP BABY SANFT FEUCHT TUCHER W 56 BAG</v>
      </c>
      <c r="B312" s="21" t="s">
        <v>255</v>
      </c>
      <c r="C312" s="22" t="s">
        <v>8</v>
      </c>
      <c r="D312" s="22" t="s">
        <v>9</v>
      </c>
      <c r="E312" s="23" t="s">
        <v>63</v>
      </c>
      <c r="F312" s="23" t="s">
        <v>34</v>
      </c>
      <c r="G312" s="17">
        <v>2.1700000000000001E-2</v>
      </c>
      <c r="H312" s="18"/>
      <c r="I312" s="19"/>
      <c r="J312" s="20">
        <v>0.48470000000000002</v>
      </c>
      <c r="K312" s="19"/>
      <c r="L312" s="19"/>
    </row>
    <row r="313" spans="1:12" ht="15" customHeight="1" x14ac:dyDescent="0.25">
      <c r="A313" s="25" t="str">
        <f t="shared" si="4"/>
        <v>HIPP BABYSANFT BIOMANDELEXT.W 2X56+POD.</v>
      </c>
      <c r="B313" s="21" t="s">
        <v>256</v>
      </c>
      <c r="C313" s="22" t="s">
        <v>8</v>
      </c>
      <c r="D313" s="22" t="s">
        <v>9</v>
      </c>
      <c r="E313" s="23" t="s">
        <v>20</v>
      </c>
      <c r="F313" s="23" t="s">
        <v>34</v>
      </c>
      <c r="G313" s="17">
        <v>1.675</v>
      </c>
      <c r="H313" s="18">
        <v>2.4634999999999998</v>
      </c>
      <c r="I313" s="19">
        <v>0.86060000000000003</v>
      </c>
      <c r="J313" s="20">
        <v>31.331099999999999</v>
      </c>
      <c r="K313" s="19">
        <v>43.584000000000003</v>
      </c>
      <c r="L313" s="19">
        <v>15.645899999999999</v>
      </c>
    </row>
    <row r="314" spans="1:12" ht="15" customHeight="1" x14ac:dyDescent="0.25">
      <c r="A314" s="25" t="str">
        <f t="shared" si="4"/>
        <v>HIPP BABYSANFT BIOMANDELEXTR. W 2X56 BAG</v>
      </c>
      <c r="B314" s="21" t="s">
        <v>257</v>
      </c>
      <c r="C314" s="22" t="s">
        <v>8</v>
      </c>
      <c r="D314" s="22" t="s">
        <v>9</v>
      </c>
      <c r="E314" s="23" t="s">
        <v>20</v>
      </c>
      <c r="F314" s="23" t="s">
        <v>34</v>
      </c>
      <c r="G314" s="17">
        <v>9.3126999999999995</v>
      </c>
      <c r="H314" s="18">
        <v>6.4108999999999998</v>
      </c>
      <c r="I314" s="19">
        <v>5.0708000000000002</v>
      </c>
      <c r="J314" s="20">
        <v>206.11410000000001</v>
      </c>
      <c r="K314" s="19">
        <v>126.16</v>
      </c>
      <c r="L314" s="19">
        <v>101.6622</v>
      </c>
    </row>
    <row r="315" spans="1:12" ht="15" customHeight="1" x14ac:dyDescent="0.25">
      <c r="A315" s="25" t="str">
        <f t="shared" si="4"/>
        <v>HIPP BABYSANFT BIOMANDELEXTRACT W 56 BAG</v>
      </c>
      <c r="B315" s="21" t="s">
        <v>258</v>
      </c>
      <c r="C315" s="22" t="s">
        <v>8</v>
      </c>
      <c r="D315" s="22" t="s">
        <v>9</v>
      </c>
      <c r="E315" s="23" t="s">
        <v>20</v>
      </c>
      <c r="F315" s="23" t="s">
        <v>34</v>
      </c>
      <c r="G315" s="17">
        <v>11.1845</v>
      </c>
      <c r="H315" s="18">
        <v>11.7105</v>
      </c>
      <c r="I315" s="19">
        <v>3.9420000000000002</v>
      </c>
      <c r="J315" s="20">
        <v>216.30410000000001</v>
      </c>
      <c r="K315" s="19">
        <v>238.77709999999999</v>
      </c>
      <c r="L315" s="19">
        <v>77.523899999999998</v>
      </c>
    </row>
    <row r="316" spans="1:12" ht="14.25" customHeight="1" x14ac:dyDescent="0.25">
      <c r="A316" s="25" t="str">
        <f t="shared" si="4"/>
        <v>InsideGlobal</v>
      </c>
      <c r="B316" s="24" t="s">
        <v>742</v>
      </c>
      <c r="C316" s="4" t="s">
        <v>5</v>
      </c>
      <c r="D316" s="4"/>
      <c r="E316" s="5"/>
      <c r="F316" s="5"/>
      <c r="G316" s="10">
        <v>6.6299999999999998E-2</v>
      </c>
      <c r="H316" s="11">
        <v>0.12959999999999999</v>
      </c>
      <c r="I316" s="12">
        <v>7.1499999999999994E-2</v>
      </c>
      <c r="J316" s="13">
        <v>0.504</v>
      </c>
      <c r="K316" s="12">
        <v>0.91539999999999999</v>
      </c>
      <c r="L316" s="12">
        <v>0.52459999999999996</v>
      </c>
    </row>
    <row r="317" spans="1:12" ht="15" customHeight="1" x14ac:dyDescent="0.25">
      <c r="A317" s="25" t="str">
        <f t="shared" si="4"/>
        <v>BIONIKE (ICIM INTERNATIONAL)</v>
      </c>
      <c r="B317" s="26" t="s">
        <v>259</v>
      </c>
      <c r="C317" s="14" t="s">
        <v>860</v>
      </c>
      <c r="D317" s="15"/>
      <c r="E317" s="16"/>
      <c r="F317" s="16"/>
      <c r="G317" s="17">
        <v>6.6299999999999998E-2</v>
      </c>
      <c r="H317" s="18">
        <v>0.12959999999999999</v>
      </c>
      <c r="I317" s="19">
        <v>7.1499999999999994E-2</v>
      </c>
      <c r="J317" s="20">
        <v>0.504</v>
      </c>
      <c r="K317" s="19">
        <v>0.91539999999999999</v>
      </c>
      <c r="L317" s="19">
        <v>0.52459999999999996</v>
      </c>
    </row>
    <row r="318" spans="1:12" ht="15" customHeight="1" x14ac:dyDescent="0.25">
      <c r="A318" s="25" t="str">
        <f t="shared" si="4"/>
        <v>BIONIKE TRIDERM BABY CLEANSING 72 BAG</v>
      </c>
      <c r="B318" s="21" t="s">
        <v>260</v>
      </c>
      <c r="C318" s="22" t="s">
        <v>8</v>
      </c>
      <c r="D318" s="22" t="s">
        <v>9</v>
      </c>
      <c r="E318" s="23" t="s">
        <v>68</v>
      </c>
      <c r="F318" s="23" t="s">
        <v>42</v>
      </c>
      <c r="G318" s="17">
        <v>6.6299999999999998E-2</v>
      </c>
      <c r="H318" s="18">
        <v>0.12959999999999999</v>
      </c>
      <c r="I318" s="19">
        <v>7.1499999999999994E-2</v>
      </c>
      <c r="J318" s="20">
        <v>0.504</v>
      </c>
      <c r="K318" s="19">
        <v>0.91539999999999999</v>
      </c>
      <c r="L318" s="19">
        <v>0.52459999999999996</v>
      </c>
    </row>
    <row r="319" spans="1:12" ht="14.25" customHeight="1" x14ac:dyDescent="0.25">
      <c r="A319" s="25" t="str">
        <f t="shared" si="4"/>
        <v>CelticWind Ltd</v>
      </c>
      <c r="B319" s="24" t="s">
        <v>743</v>
      </c>
      <c r="C319" s="4" t="s">
        <v>5</v>
      </c>
      <c r="D319" s="4"/>
      <c r="E319" s="5"/>
      <c r="F319" s="5"/>
      <c r="G319" s="10">
        <v>220.27789999999999</v>
      </c>
      <c r="H319" s="11">
        <v>271.99849999999998</v>
      </c>
      <c r="I319" s="12">
        <v>141.2388</v>
      </c>
      <c r="J319" s="13">
        <v>1748.9223999999999</v>
      </c>
      <c r="K319" s="12">
        <v>2358.5315000000001</v>
      </c>
      <c r="L319" s="12">
        <v>1240.7411999999999</v>
      </c>
    </row>
    <row r="320" spans="1:12" ht="15" customHeight="1" x14ac:dyDescent="0.25">
      <c r="A320" s="25" t="str">
        <f t="shared" si="4"/>
        <v>WATER WIPES (IRISH BREEZE LTD)</v>
      </c>
      <c r="B320" s="26" t="s">
        <v>261</v>
      </c>
      <c r="C320" s="14" t="s">
        <v>860</v>
      </c>
      <c r="D320" s="15"/>
      <c r="E320" s="16"/>
      <c r="F320" s="16"/>
      <c r="G320" s="17">
        <v>220.27789999999999</v>
      </c>
      <c r="H320" s="18">
        <v>271.99849999999998</v>
      </c>
      <c r="I320" s="19">
        <v>141.2388</v>
      </c>
      <c r="J320" s="20">
        <v>1748.9223999999999</v>
      </c>
      <c r="K320" s="19">
        <v>2358.5315000000001</v>
      </c>
      <c r="L320" s="19">
        <v>1240.7411999999999</v>
      </c>
    </row>
    <row r="321" spans="1:12" ht="15" customHeight="1" x14ac:dyDescent="0.25">
      <c r="A321" s="25" t="str">
        <f t="shared" si="4"/>
        <v>WATERWIPES FRUITEXTR.99.9%WATER W 10 BAG</v>
      </c>
      <c r="B321" s="21" t="s">
        <v>262</v>
      </c>
      <c r="C321" s="22" t="s">
        <v>8</v>
      </c>
      <c r="D321" s="22" t="s">
        <v>9</v>
      </c>
      <c r="E321" s="23" t="s">
        <v>10</v>
      </c>
      <c r="F321" s="23" t="s">
        <v>13</v>
      </c>
      <c r="G321" s="17">
        <v>0.61529999999999996</v>
      </c>
      <c r="H321" s="18">
        <v>0.502</v>
      </c>
      <c r="I321" s="19">
        <v>4.99E-2</v>
      </c>
      <c r="J321" s="20">
        <v>4.0616000000000003</v>
      </c>
      <c r="K321" s="19">
        <v>3.2562000000000002</v>
      </c>
      <c r="L321" s="19">
        <v>0.25269999999999998</v>
      </c>
    </row>
    <row r="322" spans="1:12" ht="15" customHeight="1" x14ac:dyDescent="0.25">
      <c r="A322" s="25" t="str">
        <f t="shared" si="4"/>
        <v>WATERWIPES FRUITEXTR.99.9%WATER W 240BAG</v>
      </c>
      <c r="B322" s="21" t="s">
        <v>263</v>
      </c>
      <c r="C322" s="22" t="s">
        <v>8</v>
      </c>
      <c r="D322" s="22" t="s">
        <v>9</v>
      </c>
      <c r="E322" s="23" t="s">
        <v>10</v>
      </c>
      <c r="F322" s="23" t="s">
        <v>264</v>
      </c>
      <c r="G322" s="17">
        <v>18.4224</v>
      </c>
      <c r="H322" s="18">
        <v>21.849599999999999</v>
      </c>
      <c r="I322" s="19">
        <v>15.9329</v>
      </c>
      <c r="J322" s="20">
        <v>154.90440000000001</v>
      </c>
      <c r="K322" s="19">
        <v>191.65379999999999</v>
      </c>
      <c r="L322" s="19">
        <v>151.1</v>
      </c>
    </row>
    <row r="323" spans="1:12" ht="15" customHeight="1" x14ac:dyDescent="0.25">
      <c r="A323" s="25" t="str">
        <f t="shared" si="4"/>
        <v>WATERWIPES FRUITEXTR.99.9%WATER W 28 BAG</v>
      </c>
      <c r="B323" s="21" t="s">
        <v>265</v>
      </c>
      <c r="C323" s="22" t="s">
        <v>8</v>
      </c>
      <c r="D323" s="22" t="s">
        <v>9</v>
      </c>
      <c r="E323" s="23" t="s">
        <v>10</v>
      </c>
      <c r="F323" s="23" t="s">
        <v>266</v>
      </c>
      <c r="G323" s="17">
        <v>1.851</v>
      </c>
      <c r="H323" s="18">
        <v>2.4146999999999998</v>
      </c>
      <c r="I323" s="19">
        <v>0.80920000000000003</v>
      </c>
      <c r="J323" s="20">
        <v>10.083500000000001</v>
      </c>
      <c r="K323" s="19">
        <v>14.928100000000001</v>
      </c>
      <c r="L323" s="19">
        <v>5.5830000000000002</v>
      </c>
    </row>
    <row r="324" spans="1:12" ht="15" customHeight="1" x14ac:dyDescent="0.25">
      <c r="A324" s="25" t="str">
        <f t="shared" si="4"/>
        <v>WATERWIPES FRUITEXTR.99.9%WATER W 60 BAG</v>
      </c>
      <c r="B324" s="21" t="s">
        <v>267</v>
      </c>
      <c r="C324" s="22" t="s">
        <v>8</v>
      </c>
      <c r="D324" s="22" t="s">
        <v>9</v>
      </c>
      <c r="E324" s="23" t="s">
        <v>10</v>
      </c>
      <c r="F324" s="23" t="s">
        <v>97</v>
      </c>
      <c r="G324" s="17">
        <v>198.11109999999999</v>
      </c>
      <c r="H324" s="18">
        <v>233.6309</v>
      </c>
      <c r="I324" s="19">
        <v>113.3126</v>
      </c>
      <c r="J324" s="20">
        <v>1569.5084999999999</v>
      </c>
      <c r="K324" s="19">
        <v>2030.1902</v>
      </c>
      <c r="L324" s="19">
        <v>989.67420000000004</v>
      </c>
    </row>
    <row r="325" spans="1:12" ht="15" customHeight="1" x14ac:dyDescent="0.25">
      <c r="A325" s="25" t="str">
        <f t="shared" si="4"/>
        <v>WATERWIPES SOAPBERRY99.9%WATER W 60 BAG</v>
      </c>
      <c r="B325" s="21" t="s">
        <v>268</v>
      </c>
      <c r="C325" s="22" t="s">
        <v>8</v>
      </c>
      <c r="D325" s="22" t="s">
        <v>9</v>
      </c>
      <c r="E325" s="23" t="s">
        <v>10</v>
      </c>
      <c r="F325" s="23" t="s">
        <v>97</v>
      </c>
      <c r="G325" s="17">
        <v>1.278</v>
      </c>
      <c r="H325" s="18">
        <v>13.6012</v>
      </c>
      <c r="I325" s="19">
        <v>11.1342</v>
      </c>
      <c r="J325" s="20">
        <v>10.3644</v>
      </c>
      <c r="K325" s="19">
        <v>118.5029</v>
      </c>
      <c r="L325" s="19">
        <v>94.131399999999999</v>
      </c>
    </row>
    <row r="326" spans="1:12" ht="14.25" customHeight="1" x14ac:dyDescent="0.25">
      <c r="A326" s="25" t="str">
        <f t="shared" ref="A326:A389" si="5">TRIM(B326)</f>
        <v>JellyHealth</v>
      </c>
      <c r="B326" s="24" t="s">
        <v>744</v>
      </c>
      <c r="C326" s="4" t="s">
        <v>5</v>
      </c>
      <c r="D326" s="4"/>
      <c r="E326" s="5"/>
      <c r="F326" s="5"/>
      <c r="G326" s="10"/>
      <c r="H326" s="11">
        <v>0.44869999999999999</v>
      </c>
      <c r="I326" s="12">
        <v>0.1852</v>
      </c>
      <c r="J326" s="13"/>
      <c r="K326" s="12">
        <v>7.1882999999999999</v>
      </c>
      <c r="L326" s="12">
        <v>2.9676999999999998</v>
      </c>
    </row>
    <row r="327" spans="1:12" ht="15" customHeight="1" x14ac:dyDescent="0.25">
      <c r="A327" s="25" t="str">
        <f t="shared" si="5"/>
        <v>PAW PATROL (JELLYWORKS HEALTHCARE)</v>
      </c>
      <c r="B327" s="26" t="s">
        <v>269</v>
      </c>
      <c r="C327" s="14" t="s">
        <v>860</v>
      </c>
      <c r="D327" s="15"/>
      <c r="E327" s="16"/>
      <c r="F327" s="16"/>
      <c r="G327" s="17"/>
      <c r="H327" s="18">
        <v>0.2286</v>
      </c>
      <c r="I327" s="19">
        <v>8.4099999999999994E-2</v>
      </c>
      <c r="J327" s="20"/>
      <c r="K327" s="19">
        <v>3.6671999999999998</v>
      </c>
      <c r="L327" s="19">
        <v>1.3489</v>
      </c>
    </row>
    <row r="328" spans="1:12" ht="15" customHeight="1" x14ac:dyDescent="0.25">
      <c r="A328" s="25" t="str">
        <f t="shared" si="5"/>
        <v>PAW PATROL FreshClean 56 W BAG</v>
      </c>
      <c r="B328" s="21" t="s">
        <v>811</v>
      </c>
      <c r="C328" s="22" t="s">
        <v>8</v>
      </c>
      <c r="D328" s="22" t="s">
        <v>9</v>
      </c>
      <c r="E328" s="23" t="s">
        <v>10</v>
      </c>
      <c r="F328" s="23" t="s">
        <v>34</v>
      </c>
      <c r="G328" s="17"/>
      <c r="H328" s="18">
        <v>0.2286</v>
      </c>
      <c r="I328" s="19">
        <v>8.4099999999999994E-2</v>
      </c>
      <c r="J328" s="20"/>
      <c r="K328" s="19">
        <v>3.6671999999999998</v>
      </c>
      <c r="L328" s="19">
        <v>1.3489</v>
      </c>
    </row>
    <row r="329" spans="1:12" ht="15" customHeight="1" x14ac:dyDescent="0.25">
      <c r="A329" s="25" t="str">
        <f t="shared" si="5"/>
        <v>PEPPA PIG (JELLYWORKS HEALTHCARE)</v>
      </c>
      <c r="B329" s="26" t="s">
        <v>270</v>
      </c>
      <c r="C329" s="14" t="s">
        <v>860</v>
      </c>
      <c r="D329" s="15"/>
      <c r="E329" s="16"/>
      <c r="F329" s="16"/>
      <c r="G329" s="17"/>
      <c r="H329" s="18">
        <v>0.22009999999999999</v>
      </c>
      <c r="I329" s="19">
        <v>0.1012</v>
      </c>
      <c r="J329" s="20"/>
      <c r="K329" s="19">
        <v>3.5211000000000001</v>
      </c>
      <c r="L329" s="19">
        <v>1.6187</v>
      </c>
    </row>
    <row r="330" spans="1:12" ht="15" customHeight="1" x14ac:dyDescent="0.25">
      <c r="A330" s="25" t="str">
        <f t="shared" si="5"/>
        <v>PEPPA PIG BABY MUDDY PUDDLE 56 W BAG</v>
      </c>
      <c r="B330" s="21" t="s">
        <v>271</v>
      </c>
      <c r="C330" s="22" t="s">
        <v>8</v>
      </c>
      <c r="D330" s="22" t="s">
        <v>9</v>
      </c>
      <c r="E330" s="23" t="s">
        <v>10</v>
      </c>
      <c r="F330" s="23" t="s">
        <v>34</v>
      </c>
      <c r="G330" s="17"/>
      <c r="H330" s="18">
        <v>0.22009999999999999</v>
      </c>
      <c r="I330" s="19">
        <v>0.1012</v>
      </c>
      <c r="J330" s="20"/>
      <c r="K330" s="19">
        <v>3.5211000000000001</v>
      </c>
      <c r="L330" s="19">
        <v>1.6187</v>
      </c>
    </row>
    <row r="331" spans="1:12" ht="14.25" customHeight="1" x14ac:dyDescent="0.25">
      <c r="A331" s="25" t="str">
        <f t="shared" si="5"/>
        <v>Thomson &amp; Thomson</v>
      </c>
      <c r="B331" s="24" t="s">
        <v>745</v>
      </c>
      <c r="C331" s="4" t="s">
        <v>5</v>
      </c>
      <c r="D331" s="4"/>
      <c r="E331" s="5"/>
      <c r="F331" s="5"/>
      <c r="G331" s="10">
        <v>34.405999999999999</v>
      </c>
      <c r="H331" s="11">
        <v>2.0082</v>
      </c>
      <c r="I331" s="12">
        <v>5.9400000000000001E-2</v>
      </c>
      <c r="J331" s="13">
        <v>1027.0906</v>
      </c>
      <c r="K331" s="12">
        <v>44.666600000000003</v>
      </c>
      <c r="L331" s="12">
        <v>0.51659999999999995</v>
      </c>
    </row>
    <row r="332" spans="1:12" ht="15" customHeight="1" x14ac:dyDescent="0.25">
      <c r="A332" s="25" t="str">
        <f t="shared" si="5"/>
        <v>JOHNSONS (JOHNSON &amp; JOHNSON INT.)</v>
      </c>
      <c r="B332" s="26" t="s">
        <v>272</v>
      </c>
      <c r="C332" s="14" t="s">
        <v>860</v>
      </c>
      <c r="D332" s="15"/>
      <c r="E332" s="16"/>
      <c r="F332" s="16"/>
      <c r="G332" s="17">
        <v>34.405999999999999</v>
      </c>
      <c r="H332" s="18">
        <v>2.0082</v>
      </c>
      <c r="I332" s="19">
        <v>5.9400000000000001E-2</v>
      </c>
      <c r="J332" s="20">
        <v>1027.0906</v>
      </c>
      <c r="K332" s="19">
        <v>44.666600000000003</v>
      </c>
      <c r="L332" s="19">
        <v>0.51659999999999995</v>
      </c>
    </row>
    <row r="333" spans="1:12" ht="15" customHeight="1" x14ac:dyDescent="0.25">
      <c r="A333" s="25" t="str">
        <f t="shared" si="5"/>
        <v>JOHNSONS BABY GENTLE ALL OVER W 20 BAG</v>
      </c>
      <c r="B333" s="21" t="s">
        <v>273</v>
      </c>
      <c r="C333" s="22" t="s">
        <v>8</v>
      </c>
      <c r="D333" s="22" t="s">
        <v>9</v>
      </c>
      <c r="E333" s="23" t="s">
        <v>245</v>
      </c>
      <c r="F333" s="23" t="s">
        <v>11</v>
      </c>
      <c r="G333" s="17">
        <v>0.3851</v>
      </c>
      <c r="H333" s="18">
        <v>0.10680000000000001</v>
      </c>
      <c r="I333" s="19"/>
      <c r="J333" s="20">
        <v>4.9682000000000004</v>
      </c>
      <c r="K333" s="19">
        <v>1.3105</v>
      </c>
      <c r="L333" s="19"/>
    </row>
    <row r="334" spans="1:12" ht="15" customHeight="1" x14ac:dyDescent="0.25">
      <c r="A334" s="25" t="str">
        <f t="shared" si="5"/>
        <v>JOHNSONS BAB COT.TOU SEN.W56+BOD+SHG+IGR</v>
      </c>
      <c r="B334" s="21" t="s">
        <v>274</v>
      </c>
      <c r="C334" s="22" t="s">
        <v>8</v>
      </c>
      <c r="D334" s="22" t="s">
        <v>9</v>
      </c>
      <c r="E334" s="23" t="s">
        <v>63</v>
      </c>
      <c r="F334" s="23" t="s">
        <v>34</v>
      </c>
      <c r="G334" s="17">
        <v>1.0960000000000001</v>
      </c>
      <c r="H334" s="18">
        <v>0.3664</v>
      </c>
      <c r="I334" s="19">
        <v>5.7799999999999997E-2</v>
      </c>
      <c r="J334" s="20">
        <v>13.8332</v>
      </c>
      <c r="K334" s="19">
        <v>3.4159999999999999</v>
      </c>
      <c r="L334" s="19">
        <v>0.48</v>
      </c>
    </row>
    <row r="335" spans="1:12" ht="15" customHeight="1" x14ac:dyDescent="0.25">
      <c r="A335" s="25" t="str">
        <f t="shared" si="5"/>
        <v>JOHNSONS BABY COTTON TOUCH SENS.W 56 BAG</v>
      </c>
      <c r="B335" s="21" t="s">
        <v>275</v>
      </c>
      <c r="C335" s="22" t="s">
        <v>8</v>
      </c>
      <c r="D335" s="22" t="s">
        <v>9</v>
      </c>
      <c r="E335" s="23" t="s">
        <v>63</v>
      </c>
      <c r="F335" s="23" t="s">
        <v>34</v>
      </c>
      <c r="G335" s="17">
        <v>8.1957000000000004</v>
      </c>
      <c r="H335" s="18">
        <v>0.14119999999999999</v>
      </c>
      <c r="I335" s="19">
        <v>1.1000000000000001E-3</v>
      </c>
      <c r="J335" s="20">
        <v>213.62710000000001</v>
      </c>
      <c r="K335" s="19">
        <v>2.6021999999999998</v>
      </c>
      <c r="L335" s="19">
        <v>1.6E-2</v>
      </c>
    </row>
    <row r="336" spans="1:12" ht="15" customHeight="1" x14ac:dyDescent="0.25">
      <c r="A336" s="25" t="str">
        <f t="shared" si="5"/>
        <v>JOHNSONS BABY GENTLE ALL OVER W 3X56 BAG</v>
      </c>
      <c r="B336" s="21" t="s">
        <v>276</v>
      </c>
      <c r="C336" s="22" t="s">
        <v>8</v>
      </c>
      <c r="D336" s="22" t="s">
        <v>9</v>
      </c>
      <c r="E336" s="23" t="s">
        <v>245</v>
      </c>
      <c r="F336" s="23" t="s">
        <v>34</v>
      </c>
      <c r="G336" s="17">
        <v>2.8999999999999998E-3</v>
      </c>
      <c r="H336" s="18"/>
      <c r="I336" s="19"/>
      <c r="J336" s="20">
        <v>0.17960000000000001</v>
      </c>
      <c r="K336" s="19"/>
      <c r="L336" s="19"/>
    </row>
    <row r="337" spans="1:12" ht="15" customHeight="1" x14ac:dyDescent="0.25">
      <c r="A337" s="25" t="str">
        <f t="shared" si="5"/>
        <v>JOHNSONS BABY GENTLE ALL OVER W 56 BAG</v>
      </c>
      <c r="B337" s="21" t="s">
        <v>277</v>
      </c>
      <c r="C337" s="22" t="s">
        <v>8</v>
      </c>
      <c r="D337" s="22" t="s">
        <v>9</v>
      </c>
      <c r="E337" s="23" t="s">
        <v>245</v>
      </c>
      <c r="F337" s="23" t="s">
        <v>34</v>
      </c>
      <c r="G337" s="17"/>
      <c r="H337" s="18"/>
      <c r="I337" s="19"/>
      <c r="J337" s="20"/>
      <c r="K337" s="19"/>
      <c r="L337" s="19"/>
    </row>
    <row r="338" spans="1:12" ht="15" customHeight="1" x14ac:dyDescent="0.25">
      <c r="A338" s="25" t="str">
        <f t="shared" si="5"/>
        <v>JOHNSONS BABY SILK EXTRACT W 56 BAG</v>
      </c>
      <c r="B338" s="21" t="s">
        <v>278</v>
      </c>
      <c r="C338" s="22" t="s">
        <v>8</v>
      </c>
      <c r="D338" s="22" t="s">
        <v>9</v>
      </c>
      <c r="E338" s="23" t="s">
        <v>10</v>
      </c>
      <c r="F338" s="23" t="s">
        <v>34</v>
      </c>
      <c r="G338" s="17">
        <v>0.22670000000000001</v>
      </c>
      <c r="H338" s="18"/>
      <c r="I338" s="19"/>
      <c r="J338" s="20">
        <v>4.5189000000000004</v>
      </c>
      <c r="K338" s="19"/>
      <c r="L338" s="19"/>
    </row>
    <row r="339" spans="1:12" ht="15" customHeight="1" x14ac:dyDescent="0.25">
      <c r="A339" s="25" t="str">
        <f t="shared" si="5"/>
        <v>JOHNSONS BABY GENTLE ALL OVER W 72 BAG K</v>
      </c>
      <c r="B339" s="21" t="s">
        <v>279</v>
      </c>
      <c r="C339" s="22" t="s">
        <v>8</v>
      </c>
      <c r="D339" s="22" t="s">
        <v>9</v>
      </c>
      <c r="E339" s="23" t="s">
        <v>245</v>
      </c>
      <c r="F339" s="23" t="s">
        <v>42</v>
      </c>
      <c r="G339" s="17">
        <v>24.499500000000001</v>
      </c>
      <c r="H339" s="18">
        <v>1.3658999999999999</v>
      </c>
      <c r="I339" s="19">
        <v>5.9999999999999995E-4</v>
      </c>
      <c r="J339" s="20">
        <v>789.96360000000004</v>
      </c>
      <c r="K339" s="19">
        <v>36.531500000000001</v>
      </c>
      <c r="L339" s="19">
        <v>2.06E-2</v>
      </c>
    </row>
    <row r="340" spans="1:12" ht="15" customHeight="1" x14ac:dyDescent="0.25">
      <c r="A340" s="25" t="str">
        <f t="shared" si="5"/>
        <v>JOHNSONS BABY SENSITIVE ALC.FREE W 72 BA</v>
      </c>
      <c r="B340" s="21" t="s">
        <v>280</v>
      </c>
      <c r="C340" s="22" t="s">
        <v>8</v>
      </c>
      <c r="D340" s="22" t="s">
        <v>9</v>
      </c>
      <c r="E340" s="23" t="s">
        <v>63</v>
      </c>
      <c r="F340" s="23" t="s">
        <v>42</v>
      </c>
      <c r="G340" s="17"/>
      <c r="H340" s="18">
        <v>2.8000000000000001E-2</v>
      </c>
      <c r="I340" s="19"/>
      <c r="J340" s="20"/>
      <c r="K340" s="19">
        <v>0.80640000000000001</v>
      </c>
      <c r="L340" s="19"/>
    </row>
    <row r="341" spans="1:12" ht="14.25" customHeight="1" x14ac:dyDescent="0.25">
      <c r="A341" s="25" t="str">
        <f t="shared" si="5"/>
        <v>KalesCo</v>
      </c>
      <c r="B341" s="24" t="s">
        <v>746</v>
      </c>
      <c r="C341" s="4" t="s">
        <v>5</v>
      </c>
      <c r="D341" s="4"/>
      <c r="E341" s="5"/>
      <c r="F341" s="5"/>
      <c r="G341" s="10"/>
      <c r="H341" s="11">
        <v>10.2052</v>
      </c>
      <c r="I341" s="12">
        <v>14.4321</v>
      </c>
      <c r="J341" s="13"/>
      <c r="K341" s="12">
        <v>569.2527</v>
      </c>
      <c r="L341" s="12">
        <v>716.4248</v>
      </c>
    </row>
    <row r="342" spans="1:12" ht="15" customHeight="1" x14ac:dyDescent="0.25">
      <c r="A342" s="25" t="str">
        <f t="shared" si="5"/>
        <v>MAIA (KALESAN)</v>
      </c>
      <c r="B342" s="26" t="s">
        <v>281</v>
      </c>
      <c r="C342" s="14" t="s">
        <v>860</v>
      </c>
      <c r="D342" s="15"/>
      <c r="E342" s="16"/>
      <c r="F342" s="16"/>
      <c r="G342" s="17"/>
      <c r="H342" s="18">
        <v>10.2052</v>
      </c>
      <c r="I342" s="19">
        <v>14.4321</v>
      </c>
      <c r="J342" s="20"/>
      <c r="K342" s="19">
        <v>569.2527</v>
      </c>
      <c r="L342" s="19">
        <v>716.4248</v>
      </c>
    </row>
    <row r="343" spans="1:12" ht="15" customHeight="1" x14ac:dyDescent="0.25">
      <c r="A343" s="25" t="str">
        <f t="shared" si="5"/>
        <v>MAIA BABY PURE&amp;SENSITIVE PH5.5 W 72 BAG</v>
      </c>
      <c r="B343" s="21" t="s">
        <v>282</v>
      </c>
      <c r="C343" s="22" t="s">
        <v>8</v>
      </c>
      <c r="D343" s="22" t="s">
        <v>9</v>
      </c>
      <c r="E343" s="23" t="s">
        <v>20</v>
      </c>
      <c r="F343" s="23" t="s">
        <v>42</v>
      </c>
      <c r="G343" s="17"/>
      <c r="H343" s="18">
        <v>10.2052</v>
      </c>
      <c r="I343" s="19">
        <v>14.4321</v>
      </c>
      <c r="J343" s="20"/>
      <c r="K343" s="19">
        <v>569.2527</v>
      </c>
      <c r="L343" s="19">
        <v>716.4248</v>
      </c>
    </row>
    <row r="344" spans="1:12" ht="14.25" customHeight="1" x14ac:dyDescent="0.25">
      <c r="A344" s="25" t="str">
        <f t="shared" si="5"/>
        <v>Kantara Productions Distribution</v>
      </c>
      <c r="B344" s="24" t="s">
        <v>747</v>
      </c>
      <c r="C344" s="4" t="s">
        <v>5</v>
      </c>
      <c r="D344" s="4"/>
      <c r="E344" s="5"/>
      <c r="F344" s="5"/>
      <c r="G344" s="10"/>
      <c r="H344" s="11"/>
      <c r="I344" s="12"/>
      <c r="J344" s="13"/>
      <c r="K344" s="12"/>
      <c r="L344" s="12"/>
    </row>
    <row r="345" spans="1:12" ht="15" customHeight="1" x14ac:dyDescent="0.25">
      <c r="A345" s="25" t="str">
        <f t="shared" si="5"/>
        <v>BEBECEN (KANTARA PRODUKSIYON DAGITIM)</v>
      </c>
      <c r="B345" s="26" t="s">
        <v>283</v>
      </c>
      <c r="C345" s="14" t="s">
        <v>860</v>
      </c>
      <c r="D345" s="15"/>
      <c r="E345" s="16"/>
      <c r="F345" s="16"/>
      <c r="G345" s="17"/>
      <c r="H345" s="18"/>
      <c r="I345" s="19"/>
      <c r="J345" s="20"/>
      <c r="K345" s="19"/>
      <c r="L345" s="19"/>
    </row>
    <row r="346" spans="1:12" ht="15" customHeight="1" x14ac:dyDescent="0.25">
      <c r="A346" s="25" t="str">
        <f t="shared" si="5"/>
        <v>BEBECAN PH5.5 ALC.FREE W 72 BAG KANTARA</v>
      </c>
      <c r="B346" s="21" t="s">
        <v>284</v>
      </c>
      <c r="C346" s="22" t="s">
        <v>8</v>
      </c>
      <c r="D346" s="22" t="s">
        <v>9</v>
      </c>
      <c r="E346" s="23" t="s">
        <v>20</v>
      </c>
      <c r="F346" s="23" t="s">
        <v>42</v>
      </c>
      <c r="G346" s="17"/>
      <c r="H346" s="18"/>
      <c r="I346" s="19"/>
      <c r="J346" s="20"/>
      <c r="K346" s="19"/>
      <c r="L346" s="19"/>
    </row>
    <row r="347" spans="1:12" ht="14.25" customHeight="1" x14ac:dyDescent="0.25">
      <c r="A347" s="25" t="str">
        <f t="shared" si="5"/>
        <v>CapPlus</v>
      </c>
      <c r="B347" s="24" t="s">
        <v>748</v>
      </c>
      <c r="C347" s="4" t="s">
        <v>5</v>
      </c>
      <c r="D347" s="4"/>
      <c r="E347" s="5"/>
      <c r="F347" s="5"/>
      <c r="G347" s="10">
        <v>1.1900000000000001E-2</v>
      </c>
      <c r="H347" s="11"/>
      <c r="I347" s="12"/>
      <c r="J347" s="13">
        <v>0.14000000000000001</v>
      </c>
      <c r="K347" s="12"/>
      <c r="L347" s="12"/>
    </row>
    <row r="348" spans="1:12" ht="15" customHeight="1" x14ac:dyDescent="0.25">
      <c r="A348" s="25" t="str">
        <f t="shared" si="5"/>
        <v>KRISPA (KAPPUS)</v>
      </c>
      <c r="B348" s="26" t="s">
        <v>285</v>
      </c>
      <c r="C348" s="14" t="s">
        <v>860</v>
      </c>
      <c r="D348" s="15"/>
      <c r="E348" s="16"/>
      <c r="F348" s="16"/>
      <c r="G348" s="17">
        <v>1.1900000000000001E-2</v>
      </c>
      <c r="H348" s="18"/>
      <c r="I348" s="19"/>
      <c r="J348" s="20">
        <v>0.14000000000000001</v>
      </c>
      <c r="K348" s="19"/>
      <c r="L348" s="19"/>
    </row>
    <row r="349" spans="1:12" ht="15" customHeight="1" x14ac:dyDescent="0.25">
      <c r="A349" s="25" t="str">
        <f t="shared" si="5"/>
        <v>KRISPA BABY CAMOMILE W 15 BAG</v>
      </c>
      <c r="B349" s="21" t="s">
        <v>286</v>
      </c>
      <c r="C349" s="22" t="s">
        <v>8</v>
      </c>
      <c r="D349" s="22" t="s">
        <v>9</v>
      </c>
      <c r="E349" s="23" t="s">
        <v>10</v>
      </c>
      <c r="F349" s="23" t="s">
        <v>26</v>
      </c>
      <c r="G349" s="17">
        <v>1.1900000000000001E-2</v>
      </c>
      <c r="H349" s="18"/>
      <c r="I349" s="19"/>
      <c r="J349" s="20">
        <v>0.14000000000000001</v>
      </c>
      <c r="K349" s="19"/>
      <c r="L349" s="19"/>
    </row>
    <row r="350" spans="1:12" ht="15" customHeight="1" x14ac:dyDescent="0.25">
      <c r="A350" s="25" t="str">
        <f t="shared" si="5"/>
        <v>KRISPA BABY CAMOMILE P H5.5 W 80 BAG</v>
      </c>
      <c r="B350" s="21" t="s">
        <v>287</v>
      </c>
      <c r="C350" s="22" t="s">
        <v>8</v>
      </c>
      <c r="D350" s="22" t="s">
        <v>9</v>
      </c>
      <c r="E350" s="23" t="s">
        <v>20</v>
      </c>
      <c r="F350" s="23" t="s">
        <v>17</v>
      </c>
      <c r="G350" s="17"/>
      <c r="H350" s="18"/>
      <c r="I350" s="19"/>
      <c r="J350" s="20"/>
      <c r="K350" s="19"/>
      <c r="L350" s="19"/>
    </row>
    <row r="351" spans="1:12" ht="14.25" customHeight="1" x14ac:dyDescent="0.25">
      <c r="A351" s="25" t="str">
        <f t="shared" si="5"/>
        <v>BrothersFlyProducts SAN A.S.</v>
      </c>
      <c r="B351" s="24" t="s">
        <v>749</v>
      </c>
      <c r="C351" s="4" t="s">
        <v>5</v>
      </c>
      <c r="D351" s="4"/>
      <c r="E351" s="5"/>
      <c r="F351" s="5"/>
      <c r="G351" s="10">
        <v>0.33289999999999997</v>
      </c>
      <c r="H351" s="11">
        <v>2.7199999999999998E-2</v>
      </c>
      <c r="I351" s="12">
        <v>1.4402999999999999</v>
      </c>
      <c r="J351" s="13">
        <v>16.585699999999999</v>
      </c>
      <c r="K351" s="12">
        <v>2.2242999999999999</v>
      </c>
      <c r="L351" s="12">
        <v>35.560600000000001</v>
      </c>
    </row>
    <row r="352" spans="1:12" ht="15" customHeight="1" x14ac:dyDescent="0.25">
      <c r="A352" s="25" t="str">
        <f t="shared" si="5"/>
        <v>SOFT &amp; FRESH (KARDESLER UCANYAGLAR SAN A</v>
      </c>
      <c r="B352" s="26" t="s">
        <v>288</v>
      </c>
      <c r="C352" s="14" t="s">
        <v>860</v>
      </c>
      <c r="D352" s="15"/>
      <c r="E352" s="16"/>
      <c r="F352" s="16"/>
      <c r="G352" s="17">
        <v>0.33289999999999997</v>
      </c>
      <c r="H352" s="18">
        <v>2.7199999999999998E-2</v>
      </c>
      <c r="I352" s="19">
        <v>1.4402999999999999</v>
      </c>
      <c r="J352" s="20">
        <v>16.585699999999999</v>
      </c>
      <c r="K352" s="19">
        <v>2.2242999999999999</v>
      </c>
      <c r="L352" s="19">
        <v>35.560600000000001</v>
      </c>
    </row>
    <row r="353" spans="1:12" ht="15" customHeight="1" x14ac:dyDescent="0.25">
      <c r="A353" s="25" t="str">
        <f t="shared" si="5"/>
        <v>FRESH'N SOFT WATER&amp;COTTON W 3X40 BAG</v>
      </c>
      <c r="B353" s="21" t="s">
        <v>289</v>
      </c>
      <c r="C353" s="22" t="s">
        <v>8</v>
      </c>
      <c r="D353" s="22" t="s">
        <v>9</v>
      </c>
      <c r="E353" s="23" t="s">
        <v>20</v>
      </c>
      <c r="F353" s="23" t="s">
        <v>32</v>
      </c>
      <c r="G353" s="17"/>
      <c r="H353" s="18"/>
      <c r="I353" s="19">
        <v>0.69599999999999995</v>
      </c>
      <c r="J353" s="20"/>
      <c r="K353" s="19"/>
      <c r="L353" s="19">
        <v>11.551500000000001</v>
      </c>
    </row>
    <row r="354" spans="1:12" ht="15" customHeight="1" x14ac:dyDescent="0.25">
      <c r="A354" s="25" t="str">
        <f t="shared" si="5"/>
        <v>FRESH'N SOFT CLASSIC PH5.5 W 90 BAG</v>
      </c>
      <c r="B354" s="21" t="s">
        <v>290</v>
      </c>
      <c r="C354" s="22" t="s">
        <v>8</v>
      </c>
      <c r="D354" s="22" t="s">
        <v>9</v>
      </c>
      <c r="E354" s="23" t="s">
        <v>20</v>
      </c>
      <c r="F354" s="23" t="s">
        <v>67</v>
      </c>
      <c r="G354" s="17">
        <v>0.33289999999999997</v>
      </c>
      <c r="H354" s="18">
        <v>2.7199999999999998E-2</v>
      </c>
      <c r="I354" s="19">
        <v>0.74419999999999997</v>
      </c>
      <c r="J354" s="20">
        <v>16.585699999999999</v>
      </c>
      <c r="K354" s="19">
        <v>2.2242999999999999</v>
      </c>
      <c r="L354" s="19">
        <v>24.0091</v>
      </c>
    </row>
    <row r="355" spans="1:12" ht="14.25" customHeight="1" x14ac:dyDescent="0.25">
      <c r="A355" s="25" t="str">
        <f t="shared" si="5"/>
        <v>Snowball Cologne</v>
      </c>
      <c r="B355" s="24" t="s">
        <v>750</v>
      </c>
      <c r="C355" s="4" t="s">
        <v>5</v>
      </c>
      <c r="D355" s="4"/>
      <c r="E355" s="5"/>
      <c r="F355" s="5"/>
      <c r="G355" s="10">
        <v>41.451799999999999</v>
      </c>
      <c r="H355" s="11">
        <v>23.849699999999999</v>
      </c>
      <c r="I355" s="12">
        <v>14.791499999999999</v>
      </c>
      <c r="J355" s="13">
        <v>1547.7049999999999</v>
      </c>
      <c r="K355" s="12">
        <v>1096.4466</v>
      </c>
      <c r="L355" s="12">
        <v>817.30290000000002</v>
      </c>
    </row>
    <row r="356" spans="1:12" ht="15" customHeight="1" x14ac:dyDescent="0.25">
      <c r="A356" s="25" t="str">
        <f t="shared" si="5"/>
        <v>RENKLY BABY (KARTOPU KOLONYA)</v>
      </c>
      <c r="B356" s="26" t="s">
        <v>291</v>
      </c>
      <c r="C356" s="14" t="s">
        <v>860</v>
      </c>
      <c r="D356" s="15"/>
      <c r="E356" s="16"/>
      <c r="F356" s="16"/>
      <c r="G356" s="17">
        <v>41.451799999999999</v>
      </c>
      <c r="H356" s="18">
        <v>23.849699999999999</v>
      </c>
      <c r="I356" s="19">
        <v>14.791499999999999</v>
      </c>
      <c r="J356" s="20">
        <v>1547.7049999999999</v>
      </c>
      <c r="K356" s="19">
        <v>1096.4466</v>
      </c>
      <c r="L356" s="19">
        <v>817.30290000000002</v>
      </c>
    </row>
    <row r="357" spans="1:12" ht="15" customHeight="1" x14ac:dyDescent="0.25">
      <c r="A357" s="25" t="str">
        <f t="shared" si="5"/>
        <v>RENKLY JUMBO CHAMOMILE 120 W BAG KAPAK</v>
      </c>
      <c r="B357" s="21" t="s">
        <v>292</v>
      </c>
      <c r="C357" s="22" t="s">
        <v>8</v>
      </c>
      <c r="D357" s="22" t="s">
        <v>9</v>
      </c>
      <c r="E357" s="23" t="s">
        <v>20</v>
      </c>
      <c r="F357" s="23" t="s">
        <v>24</v>
      </c>
      <c r="G357" s="17"/>
      <c r="H357" s="18">
        <v>3.2099999999999997E-2</v>
      </c>
      <c r="I357" s="19">
        <v>0.19070000000000001</v>
      </c>
      <c r="J357" s="20"/>
      <c r="K357" s="19">
        <v>1.7567999999999999</v>
      </c>
      <c r="L357" s="19">
        <v>7.8956</v>
      </c>
    </row>
    <row r="358" spans="1:12" ht="15" customHeight="1" x14ac:dyDescent="0.25">
      <c r="A358" s="25" t="str">
        <f t="shared" si="5"/>
        <v>RENKLY BABY ALC.FREE W 70 BAG</v>
      </c>
      <c r="B358" s="21" t="s">
        <v>293</v>
      </c>
      <c r="C358" s="22" t="s">
        <v>8</v>
      </c>
      <c r="D358" s="22" t="s">
        <v>9</v>
      </c>
      <c r="E358" s="23" t="s">
        <v>30</v>
      </c>
      <c r="F358" s="23" t="s">
        <v>101</v>
      </c>
      <c r="G358" s="17"/>
      <c r="H358" s="18"/>
      <c r="I358" s="19">
        <v>2.2185000000000001</v>
      </c>
      <c r="J358" s="20"/>
      <c r="K358" s="19"/>
      <c r="L358" s="19">
        <v>128.51750000000001</v>
      </c>
    </row>
    <row r="359" spans="1:12" ht="15" customHeight="1" x14ac:dyDescent="0.25">
      <c r="A359" s="25" t="str">
        <f t="shared" si="5"/>
        <v>RENKLY BABY ALOE VERA 70 W BAG</v>
      </c>
      <c r="B359" s="21" t="s">
        <v>294</v>
      </c>
      <c r="C359" s="22" t="s">
        <v>8</v>
      </c>
      <c r="D359" s="22" t="s">
        <v>9</v>
      </c>
      <c r="E359" s="23" t="s">
        <v>20</v>
      </c>
      <c r="F359" s="23" t="s">
        <v>101</v>
      </c>
      <c r="G359" s="17"/>
      <c r="H359" s="18">
        <v>7.0191999999999997</v>
      </c>
      <c r="I359" s="19">
        <v>7.8216999999999999</v>
      </c>
      <c r="J359" s="20"/>
      <c r="K359" s="19">
        <v>471.142</v>
      </c>
      <c r="L359" s="19">
        <v>503.7824</v>
      </c>
    </row>
    <row r="360" spans="1:12" ht="15" customHeight="1" x14ac:dyDescent="0.25">
      <c r="A360" s="25" t="str">
        <f t="shared" si="5"/>
        <v>RENKLI BABY ALC.FREE PH5.5 W 72 BAG KAPA</v>
      </c>
      <c r="B360" s="21" t="s">
        <v>295</v>
      </c>
      <c r="C360" s="22" t="s">
        <v>8</v>
      </c>
      <c r="D360" s="22" t="s">
        <v>9</v>
      </c>
      <c r="E360" s="23" t="s">
        <v>20</v>
      </c>
      <c r="F360" s="23" t="s">
        <v>42</v>
      </c>
      <c r="G360" s="17">
        <v>8.5007999999999999</v>
      </c>
      <c r="H360" s="18">
        <v>1.8512999999999999</v>
      </c>
      <c r="I360" s="19">
        <v>0.35020000000000001</v>
      </c>
      <c r="J360" s="20">
        <v>288.41750000000002</v>
      </c>
      <c r="K360" s="19">
        <v>66.691299999999998</v>
      </c>
      <c r="L360" s="19">
        <v>13.4161</v>
      </c>
    </row>
    <row r="361" spans="1:12" ht="15" customHeight="1" x14ac:dyDescent="0.25">
      <c r="A361" s="25" t="str">
        <f t="shared" si="5"/>
        <v>RENKLY BABY 72 W BAG</v>
      </c>
      <c r="B361" s="21" t="s">
        <v>296</v>
      </c>
      <c r="C361" s="22" t="s">
        <v>8</v>
      </c>
      <c r="D361" s="22" t="s">
        <v>9</v>
      </c>
      <c r="E361" s="23" t="s">
        <v>20</v>
      </c>
      <c r="F361" s="23" t="s">
        <v>42</v>
      </c>
      <c r="G361" s="17">
        <v>32.951099999999997</v>
      </c>
      <c r="H361" s="18">
        <v>14.947100000000001</v>
      </c>
      <c r="I361" s="19">
        <v>4.2103999999999999</v>
      </c>
      <c r="J361" s="20">
        <v>1259.2874999999999</v>
      </c>
      <c r="K361" s="19">
        <v>556.85670000000005</v>
      </c>
      <c r="L361" s="19">
        <v>163.69149999999999</v>
      </c>
    </row>
    <row r="362" spans="1:12" ht="14.25" customHeight="1" x14ac:dyDescent="0.25">
      <c r="A362" s="25" t="str">
        <f t="shared" si="5"/>
        <v>Kimberly Stone</v>
      </c>
      <c r="B362" s="24" t="s">
        <v>751</v>
      </c>
      <c r="C362" s="4" t="s">
        <v>5</v>
      </c>
      <c r="D362" s="4"/>
      <c r="E362" s="5"/>
      <c r="F362" s="5"/>
      <c r="G362" s="10">
        <v>168.57919999999999</v>
      </c>
      <c r="H362" s="11">
        <v>187.82560000000001</v>
      </c>
      <c r="I362" s="12">
        <v>100.9211</v>
      </c>
      <c r="J362" s="13">
        <v>4051.7896000000001</v>
      </c>
      <c r="K362" s="12">
        <v>4420.8852999999999</v>
      </c>
      <c r="L362" s="12">
        <v>2421.1071000000002</v>
      </c>
    </row>
    <row r="363" spans="1:12" ht="15" customHeight="1" x14ac:dyDescent="0.25">
      <c r="A363" s="25" t="str">
        <f t="shared" si="5"/>
        <v>HUGGIES (KIMBERLEY CLARK)</v>
      </c>
      <c r="B363" s="26" t="s">
        <v>297</v>
      </c>
      <c r="C363" s="14" t="s">
        <v>860</v>
      </c>
      <c r="D363" s="15"/>
      <c r="E363" s="16"/>
      <c r="F363" s="16"/>
      <c r="G363" s="17">
        <v>168.57919999999999</v>
      </c>
      <c r="H363" s="18">
        <v>187.82560000000001</v>
      </c>
      <c r="I363" s="19">
        <v>100.9211</v>
      </c>
      <c r="J363" s="20">
        <v>4051.7896000000001</v>
      </c>
      <c r="K363" s="19">
        <v>4420.8852999999999</v>
      </c>
      <c r="L363" s="19">
        <v>2421.1071000000002</v>
      </c>
    </row>
    <row r="364" spans="1:12" ht="15" customHeight="1" x14ac:dyDescent="0.25">
      <c r="A364" s="25" t="str">
        <f t="shared" si="5"/>
        <v>HUGGIES FreshClean CUCUMBER W 24 BAG</v>
      </c>
      <c r="B364" s="21" t="s">
        <v>812</v>
      </c>
      <c r="C364" s="22" t="s">
        <v>8</v>
      </c>
      <c r="D364" s="22" t="s">
        <v>9</v>
      </c>
      <c r="E364" s="23" t="s">
        <v>30</v>
      </c>
      <c r="F364" s="23" t="s">
        <v>116</v>
      </c>
      <c r="G364" s="17"/>
      <c r="H364" s="18"/>
      <c r="I364" s="19"/>
      <c r="J364" s="20"/>
      <c r="K364" s="19"/>
      <c r="L364" s="19"/>
    </row>
    <row r="365" spans="1:12" ht="15" customHeight="1" x14ac:dyDescent="0.25">
      <c r="A365" s="25" t="str">
        <f t="shared" si="5"/>
        <v>HUGGIES NATURAL CARE ALOE VERA W 56 BAG</v>
      </c>
      <c r="B365" s="21" t="s">
        <v>298</v>
      </c>
      <c r="C365" s="22" t="s">
        <v>8</v>
      </c>
      <c r="D365" s="22" t="s">
        <v>9</v>
      </c>
      <c r="E365" s="23" t="s">
        <v>30</v>
      </c>
      <c r="F365" s="23" t="s">
        <v>34</v>
      </c>
      <c r="G365" s="17">
        <v>53.822000000000003</v>
      </c>
      <c r="H365" s="18">
        <v>66.983199999999997</v>
      </c>
      <c r="I365" s="19">
        <v>42.143000000000001</v>
      </c>
      <c r="J365" s="20">
        <v>1325.5655999999999</v>
      </c>
      <c r="K365" s="19">
        <v>1594.76</v>
      </c>
      <c r="L365" s="19">
        <v>1015.3249</v>
      </c>
    </row>
    <row r="366" spans="1:12" ht="15" customHeight="1" x14ac:dyDescent="0.25">
      <c r="A366" s="25" t="str">
        <f t="shared" si="5"/>
        <v>HUGGIES PURE COTTON WOOL&amp;WATER 56 W BAG</v>
      </c>
      <c r="B366" s="21" t="s">
        <v>299</v>
      </c>
      <c r="C366" s="22" t="s">
        <v>8</v>
      </c>
      <c r="D366" s="22" t="s">
        <v>9</v>
      </c>
      <c r="E366" s="23" t="s">
        <v>30</v>
      </c>
      <c r="F366" s="23" t="s">
        <v>34</v>
      </c>
      <c r="G366" s="17">
        <v>81.760300000000001</v>
      </c>
      <c r="H366" s="18">
        <v>83.135000000000005</v>
      </c>
      <c r="I366" s="19">
        <v>53.412599999999998</v>
      </c>
      <c r="J366" s="20">
        <v>1959.0420999999999</v>
      </c>
      <c r="K366" s="19">
        <v>1973.6881000000001</v>
      </c>
      <c r="L366" s="19">
        <v>1284.8007</v>
      </c>
    </row>
    <row r="367" spans="1:12" ht="15" customHeight="1" x14ac:dyDescent="0.25">
      <c r="A367" s="25" t="str">
        <f t="shared" si="5"/>
        <v>HUGGIES SOFT SKIN VIT E 56 BAG</v>
      </c>
      <c r="B367" s="21" t="s">
        <v>300</v>
      </c>
      <c r="C367" s="22" t="s">
        <v>8</v>
      </c>
      <c r="D367" s="22" t="s">
        <v>9</v>
      </c>
      <c r="E367" s="23" t="s">
        <v>30</v>
      </c>
      <c r="F367" s="23" t="s">
        <v>34</v>
      </c>
      <c r="G367" s="17">
        <v>24.3629</v>
      </c>
      <c r="H367" s="18">
        <v>18.871200000000002</v>
      </c>
      <c r="I367" s="19">
        <v>0.95489999999999997</v>
      </c>
      <c r="J367" s="20">
        <v>571.42309999999998</v>
      </c>
      <c r="K367" s="19">
        <v>430.0342</v>
      </c>
      <c r="L367" s="19">
        <v>21.356300000000001</v>
      </c>
    </row>
    <row r="368" spans="1:12" ht="15" customHeight="1" x14ac:dyDescent="0.25">
      <c r="A368" s="25" t="str">
        <f t="shared" si="5"/>
        <v>HUGGIES SOFTTOUCH WITHLOTION&amp;VITE 56 BAG</v>
      </c>
      <c r="B368" s="21" t="s">
        <v>301</v>
      </c>
      <c r="C368" s="22" t="s">
        <v>8</v>
      </c>
      <c r="D368" s="22" t="s">
        <v>9</v>
      </c>
      <c r="E368" s="23" t="s">
        <v>30</v>
      </c>
      <c r="F368" s="23" t="s">
        <v>34</v>
      </c>
      <c r="G368" s="17"/>
      <c r="H368" s="18"/>
      <c r="I368" s="19"/>
      <c r="J368" s="20"/>
      <c r="K368" s="19"/>
      <c r="L368" s="19"/>
    </row>
    <row r="369" spans="1:12" ht="15" customHeight="1" x14ac:dyDescent="0.25">
      <c r="A369" s="25" t="str">
        <f t="shared" si="5"/>
        <v>HUGGIES UNISTAR LINGETTES 56 W BAG</v>
      </c>
      <c r="B369" s="21" t="s">
        <v>302</v>
      </c>
      <c r="C369" s="22" t="s">
        <v>8</v>
      </c>
      <c r="D369" s="22" t="s">
        <v>9</v>
      </c>
      <c r="E369" s="23" t="s">
        <v>10</v>
      </c>
      <c r="F369" s="23" t="s">
        <v>34</v>
      </c>
      <c r="G369" s="17">
        <v>6.2572999999999999</v>
      </c>
      <c r="H369" s="18">
        <v>18.031600000000001</v>
      </c>
      <c r="I369" s="19">
        <v>4.2451999999999996</v>
      </c>
      <c r="J369" s="20">
        <v>140.29249999999999</v>
      </c>
      <c r="K369" s="19">
        <v>398.21929999999998</v>
      </c>
      <c r="L369" s="19">
        <v>95.220100000000002</v>
      </c>
    </row>
    <row r="370" spans="1:12" ht="15" customHeight="1" x14ac:dyDescent="0.25">
      <c r="A370" s="25" t="str">
        <f t="shared" si="5"/>
        <v>HUGGIES ALOE+VIT E W 64 BAG</v>
      </c>
      <c r="B370" s="21" t="s">
        <v>303</v>
      </c>
      <c r="C370" s="22" t="s">
        <v>8</v>
      </c>
      <c r="D370" s="22" t="s">
        <v>9</v>
      </c>
      <c r="E370" s="23" t="s">
        <v>20</v>
      </c>
      <c r="F370" s="23" t="s">
        <v>37</v>
      </c>
      <c r="G370" s="17"/>
      <c r="H370" s="18"/>
      <c r="I370" s="19">
        <v>0.16520000000000001</v>
      </c>
      <c r="J370" s="20"/>
      <c r="K370" s="19"/>
      <c r="L370" s="19">
        <v>4.4053000000000004</v>
      </c>
    </row>
    <row r="371" spans="1:12" ht="15" customHeight="1" x14ac:dyDescent="0.25">
      <c r="A371" s="25" t="str">
        <f t="shared" si="5"/>
        <v>HUGGIES BABY UNISTAR W 64 BAG</v>
      </c>
      <c r="B371" s="21" t="s">
        <v>304</v>
      </c>
      <c r="C371" s="22" t="s">
        <v>8</v>
      </c>
      <c r="D371" s="22" t="s">
        <v>9</v>
      </c>
      <c r="E371" s="23" t="s">
        <v>10</v>
      </c>
      <c r="F371" s="23" t="s">
        <v>37</v>
      </c>
      <c r="G371" s="17">
        <v>2.9600000000000001E-2</v>
      </c>
      <c r="H371" s="18"/>
      <c r="I371" s="19"/>
      <c r="J371" s="20">
        <v>0.8246</v>
      </c>
      <c r="K371" s="19"/>
      <c r="L371" s="19"/>
    </row>
    <row r="372" spans="1:12" ht="15" customHeight="1" x14ac:dyDescent="0.25">
      <c r="A372" s="25" t="str">
        <f t="shared" si="5"/>
        <v>HUGGIES PURE COTTON WOOL&amp;WATER 64 W BAG</v>
      </c>
      <c r="B372" s="21" t="s">
        <v>305</v>
      </c>
      <c r="C372" s="22" t="s">
        <v>8</v>
      </c>
      <c r="D372" s="22" t="s">
        <v>9</v>
      </c>
      <c r="E372" s="23" t="s">
        <v>10</v>
      </c>
      <c r="F372" s="23" t="s">
        <v>37</v>
      </c>
      <c r="G372" s="17"/>
      <c r="H372" s="18"/>
      <c r="I372" s="19"/>
      <c r="J372" s="20"/>
      <c r="K372" s="19"/>
      <c r="L372" s="19"/>
    </row>
    <row r="373" spans="1:12" ht="15" customHeight="1" x14ac:dyDescent="0.25">
      <c r="A373" s="25" t="str">
        <f t="shared" si="5"/>
        <v>HUGGIES PURE 99% WATER 72 W BAG</v>
      </c>
      <c r="B373" s="21" t="s">
        <v>306</v>
      </c>
      <c r="C373" s="22" t="s">
        <v>8</v>
      </c>
      <c r="D373" s="22" t="s">
        <v>9</v>
      </c>
      <c r="E373" s="23" t="s">
        <v>10</v>
      </c>
      <c r="F373" s="23" t="s">
        <v>42</v>
      </c>
      <c r="G373" s="17">
        <v>2.3472</v>
      </c>
      <c r="H373" s="18">
        <v>0.8044</v>
      </c>
      <c r="I373" s="19"/>
      <c r="J373" s="20">
        <v>54.641800000000003</v>
      </c>
      <c r="K373" s="19">
        <v>24.183599999999998</v>
      </c>
      <c r="L373" s="19"/>
    </row>
    <row r="374" spans="1:12" ht="14.25" customHeight="1" x14ac:dyDescent="0.25">
      <c r="A374" s="25" t="str">
        <f t="shared" si="5"/>
        <v>OliveTree S.A.</v>
      </c>
      <c r="B374" s="24" t="s">
        <v>752</v>
      </c>
      <c r="C374" s="4" t="s">
        <v>5</v>
      </c>
      <c r="D374" s="4"/>
      <c r="E374" s="5"/>
      <c r="F374" s="5"/>
      <c r="G374" s="10">
        <v>6.1033999999999997</v>
      </c>
      <c r="H374" s="11">
        <v>8.2299999999999998E-2</v>
      </c>
      <c r="I374" s="12"/>
      <c r="J374" s="13">
        <v>422.25490000000002</v>
      </c>
      <c r="K374" s="12">
        <v>3.4649000000000001</v>
      </c>
      <c r="L374" s="12"/>
    </row>
    <row r="375" spans="1:12" ht="15" customHeight="1" x14ac:dyDescent="0.25">
      <c r="A375" s="25" t="str">
        <f t="shared" si="5"/>
        <v>KOMILI (KOMILI S.A.)</v>
      </c>
      <c r="B375" s="26" t="s">
        <v>307</v>
      </c>
      <c r="C375" s="14" t="s">
        <v>860</v>
      </c>
      <c r="D375" s="15"/>
      <c r="E375" s="16"/>
      <c r="F375" s="16"/>
      <c r="G375" s="17">
        <v>6.1033999999999997</v>
      </c>
      <c r="H375" s="18">
        <v>8.2299999999999998E-2</v>
      </c>
      <c r="I375" s="19"/>
      <c r="J375" s="20">
        <v>422.25490000000002</v>
      </c>
      <c r="K375" s="19">
        <v>3.4649000000000001</v>
      </c>
      <c r="L375" s="19"/>
    </row>
    <row r="376" spans="1:12" ht="15" customHeight="1" x14ac:dyDescent="0.25">
      <c r="A376" s="25" t="str">
        <f t="shared" si="5"/>
        <v>KOMILI BABY SOFT ALC.FREE W 70 BAG</v>
      </c>
      <c r="B376" s="21" t="s">
        <v>308</v>
      </c>
      <c r="C376" s="22" t="s">
        <v>8</v>
      </c>
      <c r="D376" s="22" t="s">
        <v>9</v>
      </c>
      <c r="E376" s="23" t="s">
        <v>30</v>
      </c>
      <c r="F376" s="23" t="s">
        <v>101</v>
      </c>
      <c r="G376" s="17">
        <v>5.9740000000000002</v>
      </c>
      <c r="H376" s="18"/>
      <c r="I376" s="19"/>
      <c r="J376" s="20">
        <v>416.80889999999999</v>
      </c>
      <c r="K376" s="19"/>
      <c r="L376" s="19"/>
    </row>
    <row r="377" spans="1:12" ht="15" customHeight="1" x14ac:dyDescent="0.25">
      <c r="A377" s="25" t="str">
        <f t="shared" si="5"/>
        <v>KOMILI BABY COTTON PH5.5 W 80 BAG</v>
      </c>
      <c r="B377" s="21" t="s">
        <v>309</v>
      </c>
      <c r="C377" s="22" t="s">
        <v>8</v>
      </c>
      <c r="D377" s="22" t="s">
        <v>9</v>
      </c>
      <c r="E377" s="23" t="s">
        <v>20</v>
      </c>
      <c r="F377" s="23" t="s">
        <v>17</v>
      </c>
      <c r="G377" s="17">
        <v>0.1293</v>
      </c>
      <c r="H377" s="18">
        <v>8.2299999999999998E-2</v>
      </c>
      <c r="I377" s="19"/>
      <c r="J377" s="20">
        <v>5.4459999999999997</v>
      </c>
      <c r="K377" s="19">
        <v>3.4649000000000001</v>
      </c>
      <c r="L377" s="19"/>
    </row>
    <row r="378" spans="1:12" ht="14.25" customHeight="1" x14ac:dyDescent="0.25">
      <c r="A378" s="25" t="str">
        <f t="shared" si="5"/>
        <v>CosmicChem</v>
      </c>
      <c r="B378" s="24" t="s">
        <v>753</v>
      </c>
      <c r="C378" s="4" t="s">
        <v>5</v>
      </c>
      <c r="D378" s="4"/>
      <c r="E378" s="5"/>
      <c r="F378" s="5"/>
      <c r="G378" s="10">
        <v>11.181699999999999</v>
      </c>
      <c r="H378" s="11">
        <v>15.1816</v>
      </c>
      <c r="I378" s="12">
        <v>9.6165000000000003</v>
      </c>
      <c r="J378" s="13">
        <v>586.38080000000002</v>
      </c>
      <c r="K378" s="12">
        <v>752.94479999999999</v>
      </c>
      <c r="L378" s="12">
        <v>438.76389999999998</v>
      </c>
    </row>
    <row r="379" spans="1:12" ht="15" customHeight="1" x14ac:dyDescent="0.25">
      <c r="A379" s="25" t="str">
        <f t="shared" si="5"/>
        <v>TANGO (KOZMO KIMYA)</v>
      </c>
      <c r="B379" s="26" t="s">
        <v>310</v>
      </c>
      <c r="C379" s="14" t="s">
        <v>860</v>
      </c>
      <c r="D379" s="15"/>
      <c r="E379" s="16"/>
      <c r="F379" s="16"/>
      <c r="G379" s="17">
        <v>11.181699999999999</v>
      </c>
      <c r="H379" s="18">
        <v>15.1816</v>
      </c>
      <c r="I379" s="19">
        <v>9.6165000000000003</v>
      </c>
      <c r="J379" s="20">
        <v>586.38080000000002</v>
      </c>
      <c r="K379" s="19">
        <v>752.94479999999999</v>
      </c>
      <c r="L379" s="19">
        <v>438.76389999999998</v>
      </c>
    </row>
    <row r="380" spans="1:12" ht="15" customHeight="1" x14ac:dyDescent="0.25">
      <c r="A380" s="25" t="str">
        <f t="shared" si="5"/>
        <v>TANGO BABY SOFT VIT E ALC.FREE 72BR BAG</v>
      </c>
      <c r="B380" s="21" t="s">
        <v>311</v>
      </c>
      <c r="C380" s="22" t="s">
        <v>8</v>
      </c>
      <c r="D380" s="22" t="s">
        <v>9</v>
      </c>
      <c r="E380" s="23" t="s">
        <v>30</v>
      </c>
      <c r="F380" s="23" t="s">
        <v>42</v>
      </c>
      <c r="G380" s="17">
        <v>11.181699999999999</v>
      </c>
      <c r="H380" s="18">
        <v>15.1816</v>
      </c>
      <c r="I380" s="19">
        <v>9.6165000000000003</v>
      </c>
      <c r="J380" s="20">
        <v>586.38080000000002</v>
      </c>
      <c r="K380" s="19">
        <v>752.94479999999999</v>
      </c>
      <c r="L380" s="19">
        <v>438.76389999999998</v>
      </c>
    </row>
    <row r="381" spans="1:12" ht="14.25" customHeight="1" x14ac:dyDescent="0.25">
      <c r="A381" s="25" t="str">
        <f t="shared" si="5"/>
        <v>LabExpand</v>
      </c>
      <c r="B381" s="24" t="s">
        <v>754</v>
      </c>
      <c r="C381" s="4" t="s">
        <v>5</v>
      </c>
      <c r="D381" s="4"/>
      <c r="E381" s="5"/>
      <c r="F381" s="5"/>
      <c r="G381" s="10">
        <v>20.5808</v>
      </c>
      <c r="H381" s="11">
        <v>16.885999999999999</v>
      </c>
      <c r="I381" s="12">
        <v>8.2624999999999993</v>
      </c>
      <c r="J381" s="13">
        <v>116.04819999999999</v>
      </c>
      <c r="K381" s="12">
        <v>107.1939</v>
      </c>
      <c r="L381" s="12">
        <v>44.347099999999998</v>
      </c>
    </row>
    <row r="382" spans="1:12" ht="15" customHeight="1" x14ac:dyDescent="0.25">
      <c r="A382" s="25" t="str">
        <f t="shared" si="5"/>
        <v>MUSTELA (LABORATORY EXPANSCIENCE)</v>
      </c>
      <c r="B382" s="26" t="s">
        <v>312</v>
      </c>
      <c r="C382" s="14" t="s">
        <v>860</v>
      </c>
      <c r="D382" s="15"/>
      <c r="E382" s="16"/>
      <c r="F382" s="16"/>
      <c r="G382" s="17">
        <v>20.5808</v>
      </c>
      <c r="H382" s="18">
        <v>16.885999999999999</v>
      </c>
      <c r="I382" s="19">
        <v>8.2624999999999993</v>
      </c>
      <c r="J382" s="20">
        <v>116.04819999999999</v>
      </c>
      <c r="K382" s="19">
        <v>107.1939</v>
      </c>
      <c r="L382" s="19">
        <v>44.347099999999998</v>
      </c>
    </row>
    <row r="383" spans="1:12" ht="15" customHeight="1" x14ac:dyDescent="0.25">
      <c r="A383" s="25" t="str">
        <f t="shared" si="5"/>
        <v>MUSTELA BEBE CLEANSING 25 W BAG</v>
      </c>
      <c r="B383" s="21" t="s">
        <v>313</v>
      </c>
      <c r="C383" s="22" t="s">
        <v>8</v>
      </c>
      <c r="D383" s="22" t="s">
        <v>9</v>
      </c>
      <c r="E383" s="23" t="s">
        <v>68</v>
      </c>
      <c r="F383" s="23" t="s">
        <v>87</v>
      </c>
      <c r="G383" s="17">
        <v>8.2699999999999996E-2</v>
      </c>
      <c r="H383" s="18">
        <v>4.5199999999999997E-2</v>
      </c>
      <c r="I383" s="19">
        <v>5.4999999999999997E-3</v>
      </c>
      <c r="J383" s="20">
        <v>0.35360000000000003</v>
      </c>
      <c r="K383" s="19">
        <v>0.2</v>
      </c>
      <c r="L383" s="19">
        <v>2.5000000000000001E-2</v>
      </c>
    </row>
    <row r="384" spans="1:12" ht="15" customHeight="1" x14ac:dyDescent="0.25">
      <c r="A384" s="25" t="str">
        <f t="shared" si="5"/>
        <v>MUSTELA BEBE CLEANSING 25 W NP KAPAK</v>
      </c>
      <c r="B384" s="21" t="s">
        <v>314</v>
      </c>
      <c r="C384" s="22" t="s">
        <v>8</v>
      </c>
      <c r="D384" s="22" t="s">
        <v>9</v>
      </c>
      <c r="E384" s="23" t="s">
        <v>68</v>
      </c>
      <c r="F384" s="23" t="s">
        <v>87</v>
      </c>
      <c r="G384" s="17">
        <v>2.0510000000000002</v>
      </c>
      <c r="H384" s="18">
        <v>2.5941999999999998</v>
      </c>
      <c r="I384" s="19">
        <v>0.76219999999999999</v>
      </c>
      <c r="J384" s="20">
        <v>8.6088000000000005</v>
      </c>
      <c r="K384" s="19">
        <v>11.446400000000001</v>
      </c>
      <c r="L384" s="19">
        <v>3.6349999999999998</v>
      </c>
    </row>
    <row r="385" spans="1:12" ht="15" customHeight="1" x14ac:dyDescent="0.25">
      <c r="A385" s="25" t="str">
        <f t="shared" si="5"/>
        <v>MUSTELA BEBE STELATOPIA W 50 BAG KAPAK</v>
      </c>
      <c r="B385" s="21" t="s">
        <v>315</v>
      </c>
      <c r="C385" s="22" t="s">
        <v>8</v>
      </c>
      <c r="D385" s="22" t="s">
        <v>9</v>
      </c>
      <c r="E385" s="23" t="s">
        <v>68</v>
      </c>
      <c r="F385" s="23" t="s">
        <v>15</v>
      </c>
      <c r="G385" s="17">
        <v>10.297499999999999</v>
      </c>
      <c r="H385" s="18">
        <v>4.8240999999999996</v>
      </c>
      <c r="I385" s="19">
        <v>4.976</v>
      </c>
      <c r="J385" s="20">
        <v>49.665700000000001</v>
      </c>
      <c r="K385" s="19">
        <v>27.7622</v>
      </c>
      <c r="L385" s="19">
        <v>22.308599999999998</v>
      </c>
    </row>
    <row r="386" spans="1:12" ht="15" customHeight="1" x14ac:dyDescent="0.25">
      <c r="A386" s="25" t="str">
        <f t="shared" si="5"/>
        <v>MUSTELABEBE STELATOPIAW50KAP+BOD+BOD+BOD</v>
      </c>
      <c r="B386" s="21" t="s">
        <v>316</v>
      </c>
      <c r="C386" s="22" t="s">
        <v>8</v>
      </c>
      <c r="D386" s="22" t="s">
        <v>9</v>
      </c>
      <c r="E386" s="23" t="s">
        <v>68</v>
      </c>
      <c r="F386" s="23" t="s">
        <v>15</v>
      </c>
      <c r="G386" s="17">
        <v>0.2089</v>
      </c>
      <c r="H386" s="18"/>
      <c r="I386" s="19"/>
      <c r="J386" s="20">
        <v>1.25</v>
      </c>
      <c r="K386" s="19"/>
      <c r="L386" s="19"/>
    </row>
    <row r="387" spans="1:12" ht="15" customHeight="1" x14ac:dyDescent="0.25">
      <c r="A387" s="25" t="str">
        <f t="shared" si="5"/>
        <v>MUSTELA BEBE CLEANSING 60 W BAG</v>
      </c>
      <c r="B387" s="21" t="s">
        <v>317</v>
      </c>
      <c r="C387" s="22" t="s">
        <v>8</v>
      </c>
      <c r="D387" s="22" t="s">
        <v>9</v>
      </c>
      <c r="E387" s="23" t="s">
        <v>10</v>
      </c>
      <c r="F387" s="23" t="s">
        <v>97</v>
      </c>
      <c r="G387" s="17"/>
      <c r="H387" s="18"/>
      <c r="I387" s="19">
        <v>0.18790000000000001</v>
      </c>
      <c r="J387" s="20"/>
      <c r="K387" s="19"/>
      <c r="L387" s="19">
        <v>1.0885</v>
      </c>
    </row>
    <row r="388" spans="1:12" ht="15" customHeight="1" x14ac:dyDescent="0.25">
      <c r="A388" s="25" t="str">
        <f t="shared" si="5"/>
        <v>MUSTELA BEBE CLEANSING AVOCADO 70 W BAG</v>
      </c>
      <c r="B388" s="21" t="s">
        <v>318</v>
      </c>
      <c r="C388" s="22" t="s">
        <v>8</v>
      </c>
      <c r="D388" s="22" t="s">
        <v>9</v>
      </c>
      <c r="E388" s="23" t="s">
        <v>10</v>
      </c>
      <c r="F388" s="23" t="s">
        <v>101</v>
      </c>
      <c r="G388" s="17">
        <v>1.4366000000000001</v>
      </c>
      <c r="H388" s="18">
        <v>2.8525</v>
      </c>
      <c r="I388" s="19">
        <v>1.1071</v>
      </c>
      <c r="J388" s="20">
        <v>10.09</v>
      </c>
      <c r="K388" s="19">
        <v>20.329999999999998</v>
      </c>
      <c r="L388" s="19">
        <v>7.64</v>
      </c>
    </row>
    <row r="389" spans="1:12" ht="15" customHeight="1" x14ac:dyDescent="0.25">
      <c r="A389" s="25" t="str">
        <f t="shared" si="5"/>
        <v>MUSTELA BEBE CLEANSING W 70 BAG KAPAK</v>
      </c>
      <c r="B389" s="21" t="s">
        <v>319</v>
      </c>
      <c r="C389" s="22" t="s">
        <v>8</v>
      </c>
      <c r="D389" s="22" t="s">
        <v>9</v>
      </c>
      <c r="E389" s="23" t="s">
        <v>68</v>
      </c>
      <c r="F389" s="23" t="s">
        <v>101</v>
      </c>
      <c r="G389" s="17">
        <v>6.5038999999999998</v>
      </c>
      <c r="H389" s="18">
        <v>6.5046999999999997</v>
      </c>
      <c r="I389" s="19">
        <v>1.2238</v>
      </c>
      <c r="J389" s="20">
        <v>46.08</v>
      </c>
      <c r="K389" s="19">
        <v>47.101700000000001</v>
      </c>
      <c r="L389" s="19">
        <v>9.65</v>
      </c>
    </row>
    <row r="390" spans="1:12" ht="15" customHeight="1" x14ac:dyDescent="0.25">
      <c r="A390" s="25" t="str">
        <f t="shared" ref="A390:A453" si="6">TRIM(B390)</f>
        <v>MUSTELA BEBE SOOTHING ALOE VERA 70 W BAG</v>
      </c>
      <c r="B390" s="21" t="s">
        <v>320</v>
      </c>
      <c r="C390" s="22" t="s">
        <v>8</v>
      </c>
      <c r="D390" s="22" t="s">
        <v>9</v>
      </c>
      <c r="E390" s="23" t="s">
        <v>30</v>
      </c>
      <c r="F390" s="23" t="s">
        <v>101</v>
      </c>
      <c r="G390" s="17"/>
      <c r="H390" s="18">
        <v>6.5199999999999994E-2</v>
      </c>
      <c r="I390" s="19"/>
      <c r="J390" s="20"/>
      <c r="K390" s="19">
        <v>0.35370000000000001</v>
      </c>
      <c r="L390" s="19"/>
    </row>
    <row r="391" spans="1:12" ht="14.25" customHeight="1" x14ac:dyDescent="0.25">
      <c r="A391" s="25" t="str">
        <f t="shared" si="6"/>
        <v>LansinLab Inc</v>
      </c>
      <c r="B391" s="24" t="s">
        <v>755</v>
      </c>
      <c r="C391" s="4" t="s">
        <v>5</v>
      </c>
      <c r="D391" s="4"/>
      <c r="E391" s="5"/>
      <c r="F391" s="5"/>
      <c r="G391" s="10">
        <v>7.0000000000000001E-3</v>
      </c>
      <c r="H391" s="11"/>
      <c r="I391" s="12"/>
      <c r="J391" s="13">
        <v>0.08</v>
      </c>
      <c r="K391" s="12"/>
      <c r="L391" s="12"/>
    </row>
    <row r="392" spans="1:12" ht="15" customHeight="1" x14ac:dyDescent="0.25">
      <c r="A392" s="25" t="str">
        <f t="shared" si="6"/>
        <v>LANSINOH (LANSINOH LABORATORIE INC)</v>
      </c>
      <c r="B392" s="26" t="s">
        <v>321</v>
      </c>
      <c r="C392" s="14" t="s">
        <v>860</v>
      </c>
      <c r="D392" s="15"/>
      <c r="E392" s="16"/>
      <c r="F392" s="16"/>
      <c r="G392" s="17">
        <v>7.0000000000000001E-3</v>
      </c>
      <c r="H392" s="18"/>
      <c r="I392" s="19"/>
      <c r="J392" s="20">
        <v>0.08</v>
      </c>
      <c r="K392" s="19"/>
      <c r="L392" s="19"/>
    </row>
    <row r="393" spans="1:12" ht="15" customHeight="1" x14ac:dyDescent="0.25">
      <c r="A393" s="25" t="str">
        <f t="shared" si="6"/>
        <v>LANSINOH BABY ALC.FREE W 80 BAG KAPAK</v>
      </c>
      <c r="B393" s="21" t="s">
        <v>322</v>
      </c>
      <c r="C393" s="22" t="s">
        <v>8</v>
      </c>
      <c r="D393" s="22" t="s">
        <v>9</v>
      </c>
      <c r="E393" s="23" t="s">
        <v>30</v>
      </c>
      <c r="F393" s="23" t="s">
        <v>17</v>
      </c>
      <c r="G393" s="17">
        <v>7.0000000000000001E-3</v>
      </c>
      <c r="H393" s="18"/>
      <c r="I393" s="19"/>
      <c r="J393" s="20">
        <v>0.08</v>
      </c>
      <c r="K393" s="19"/>
      <c r="L393" s="19"/>
    </row>
    <row r="394" spans="1:12" ht="14.25" customHeight="1" x14ac:dyDescent="0.25">
      <c r="A394" s="25" t="str">
        <f t="shared" si="6"/>
        <v>Lara Beauty</v>
      </c>
      <c r="B394" s="24" t="s">
        <v>756</v>
      </c>
      <c r="C394" s="4" t="s">
        <v>5</v>
      </c>
      <c r="D394" s="4"/>
      <c r="E394" s="5"/>
      <c r="F394" s="5"/>
      <c r="G394" s="10">
        <v>394.68380000000002</v>
      </c>
      <c r="H394" s="11">
        <v>409.49610000000001</v>
      </c>
      <c r="I394" s="12">
        <v>321.2638</v>
      </c>
      <c r="J394" s="13">
        <v>18974.913799999998</v>
      </c>
      <c r="K394" s="12">
        <v>19732.122100000001</v>
      </c>
      <c r="L394" s="12">
        <v>15809.1695</v>
      </c>
    </row>
    <row r="395" spans="1:12" ht="15" customHeight="1" x14ac:dyDescent="0.25">
      <c r="A395" s="25" t="str">
        <f t="shared" si="6"/>
        <v>LARA (LARA KOZMETIK)</v>
      </c>
      <c r="B395" s="26" t="s">
        <v>323</v>
      </c>
      <c r="C395" s="14" t="s">
        <v>860</v>
      </c>
      <c r="D395" s="15"/>
      <c r="E395" s="16"/>
      <c r="F395" s="16"/>
      <c r="G395" s="17">
        <v>394.4622</v>
      </c>
      <c r="H395" s="18">
        <v>406.93380000000002</v>
      </c>
      <c r="I395" s="19">
        <v>320.21539999999999</v>
      </c>
      <c r="J395" s="20">
        <v>18966.535500000002</v>
      </c>
      <c r="K395" s="19">
        <v>19594.108899999999</v>
      </c>
      <c r="L395" s="19">
        <v>15751.087</v>
      </c>
    </row>
    <row r="396" spans="1:12" ht="15" customHeight="1" x14ac:dyDescent="0.25">
      <c r="A396" s="25" t="str">
        <f t="shared" si="6"/>
        <v>LARA BABY SOFT ALOE VERA W 100 BAG KAPAK</v>
      </c>
      <c r="B396" s="21" t="s">
        <v>324</v>
      </c>
      <c r="C396" s="22" t="s">
        <v>8</v>
      </c>
      <c r="D396" s="22" t="s">
        <v>9</v>
      </c>
      <c r="E396" s="23" t="s">
        <v>30</v>
      </c>
      <c r="F396" s="23" t="s">
        <v>21</v>
      </c>
      <c r="G396" s="17"/>
      <c r="H396" s="18"/>
      <c r="I396" s="19">
        <v>0.80289999999999995</v>
      </c>
      <c r="J396" s="20"/>
      <c r="K396" s="19"/>
      <c r="L396" s="19">
        <v>36.833599999999997</v>
      </c>
    </row>
    <row r="397" spans="1:12" ht="15" customHeight="1" x14ac:dyDescent="0.25">
      <c r="A397" s="25" t="str">
        <f t="shared" si="6"/>
        <v>LARA BABY SOFT CAMOMILE W 100 BAG KAPAK</v>
      </c>
      <c r="B397" s="21" t="s">
        <v>325</v>
      </c>
      <c r="C397" s="22" t="s">
        <v>8</v>
      </c>
      <c r="D397" s="22" t="s">
        <v>9</v>
      </c>
      <c r="E397" s="23" t="s">
        <v>20</v>
      </c>
      <c r="F397" s="23" t="s">
        <v>21</v>
      </c>
      <c r="G397" s="17">
        <v>9.9892000000000003</v>
      </c>
      <c r="H397" s="18">
        <v>8.1153999999999993</v>
      </c>
      <c r="I397" s="19">
        <v>3.5836999999999999</v>
      </c>
      <c r="J397" s="20">
        <v>492.51530000000002</v>
      </c>
      <c r="K397" s="19">
        <v>366.96510000000001</v>
      </c>
      <c r="L397" s="19">
        <v>145.6557</v>
      </c>
    </row>
    <row r="398" spans="1:12" ht="15" customHeight="1" x14ac:dyDescent="0.25">
      <c r="A398" s="25" t="str">
        <f t="shared" si="6"/>
        <v>LARA BABY SOFT GERBERA DAISY W 100 BAG</v>
      </c>
      <c r="B398" s="21" t="s">
        <v>326</v>
      </c>
      <c r="C398" s="22" t="s">
        <v>8</v>
      </c>
      <c r="D398" s="22" t="s">
        <v>9</v>
      </c>
      <c r="E398" s="23" t="s">
        <v>30</v>
      </c>
      <c r="F398" s="23" t="s">
        <v>21</v>
      </c>
      <c r="G398" s="17">
        <v>2.3199999999999998E-2</v>
      </c>
      <c r="H398" s="18">
        <v>2.375</v>
      </c>
      <c r="I398" s="19">
        <v>2.0299</v>
      </c>
      <c r="J398" s="20">
        <v>1.054</v>
      </c>
      <c r="K398" s="19">
        <v>113.97580000000001</v>
      </c>
      <c r="L398" s="19">
        <v>89.836200000000005</v>
      </c>
    </row>
    <row r="399" spans="1:12" ht="15" customHeight="1" x14ac:dyDescent="0.25">
      <c r="A399" s="25" t="str">
        <f t="shared" si="6"/>
        <v>LARA BABY SOFT LAVENDER W 100 BAG KAPAK</v>
      </c>
      <c r="B399" s="21" t="s">
        <v>327</v>
      </c>
      <c r="C399" s="22" t="s">
        <v>8</v>
      </c>
      <c r="D399" s="22" t="s">
        <v>9</v>
      </c>
      <c r="E399" s="23" t="s">
        <v>20</v>
      </c>
      <c r="F399" s="23" t="s">
        <v>21</v>
      </c>
      <c r="G399" s="17">
        <v>12.8912</v>
      </c>
      <c r="H399" s="18">
        <v>14.945399999999999</v>
      </c>
      <c r="I399" s="19">
        <v>2.4279000000000002</v>
      </c>
      <c r="J399" s="20">
        <v>607.44449999999995</v>
      </c>
      <c r="K399" s="19">
        <v>678.69550000000004</v>
      </c>
      <c r="L399" s="19">
        <v>103.8368</v>
      </c>
    </row>
    <row r="400" spans="1:12" ht="15" customHeight="1" x14ac:dyDescent="0.25">
      <c r="A400" s="25" t="str">
        <f t="shared" si="6"/>
        <v>LARA BABY SOFT WILD ROSE W 100 BAG KAPAK</v>
      </c>
      <c r="B400" s="21" t="s">
        <v>328</v>
      </c>
      <c r="C400" s="22" t="s">
        <v>8</v>
      </c>
      <c r="D400" s="22" t="s">
        <v>9</v>
      </c>
      <c r="E400" s="23" t="s">
        <v>10</v>
      </c>
      <c r="F400" s="23" t="s">
        <v>21</v>
      </c>
      <c r="G400" s="17"/>
      <c r="H400" s="18">
        <v>0.01</v>
      </c>
      <c r="I400" s="19">
        <v>1.5183</v>
      </c>
      <c r="J400" s="20"/>
      <c r="K400" s="19">
        <v>0.48130000000000001</v>
      </c>
      <c r="L400" s="19">
        <v>68.4452</v>
      </c>
    </row>
    <row r="401" spans="1:12" ht="15" customHeight="1" x14ac:dyDescent="0.25">
      <c r="A401" s="25" t="str">
        <f t="shared" si="6"/>
        <v>LARA BABYSOFT LEMON&amp;GRAPEFRUIT W 100 BAG</v>
      </c>
      <c r="B401" s="21" t="s">
        <v>329</v>
      </c>
      <c r="C401" s="22" t="s">
        <v>8</v>
      </c>
      <c r="D401" s="22" t="s">
        <v>9</v>
      </c>
      <c r="E401" s="23" t="s">
        <v>30</v>
      </c>
      <c r="F401" s="23" t="s">
        <v>21</v>
      </c>
      <c r="G401" s="17">
        <v>32.355400000000003</v>
      </c>
      <c r="H401" s="18">
        <v>38.555399999999999</v>
      </c>
      <c r="I401" s="19">
        <v>28.667999999999999</v>
      </c>
      <c r="J401" s="20">
        <v>1339.7692</v>
      </c>
      <c r="K401" s="19">
        <v>1517.8848</v>
      </c>
      <c r="L401" s="19">
        <v>1147.3356000000001</v>
      </c>
    </row>
    <row r="402" spans="1:12" ht="15" customHeight="1" x14ac:dyDescent="0.25">
      <c r="A402" s="25" t="str">
        <f t="shared" si="6"/>
        <v>LARA BABY SOFT ALOE VERA W 120 BAG KAPAK</v>
      </c>
      <c r="B402" s="21" t="s">
        <v>330</v>
      </c>
      <c r="C402" s="22" t="s">
        <v>8</v>
      </c>
      <c r="D402" s="22" t="s">
        <v>9</v>
      </c>
      <c r="E402" s="23" t="s">
        <v>20</v>
      </c>
      <c r="F402" s="23" t="s">
        <v>24</v>
      </c>
      <c r="G402" s="17">
        <v>39.0503</v>
      </c>
      <c r="H402" s="18">
        <v>53.6008</v>
      </c>
      <c r="I402" s="19">
        <v>45.671900000000001</v>
      </c>
      <c r="J402" s="20">
        <v>2028.7261000000001</v>
      </c>
      <c r="K402" s="19">
        <v>2727.4971999999998</v>
      </c>
      <c r="L402" s="19">
        <v>2409.5587999999998</v>
      </c>
    </row>
    <row r="403" spans="1:12" ht="15" customHeight="1" x14ac:dyDescent="0.25">
      <c r="A403" s="25" t="str">
        <f t="shared" si="6"/>
        <v>LARA BABY SOFT CAMOMILE BREEZE W 120 BAG</v>
      </c>
      <c r="B403" s="21" t="s">
        <v>331</v>
      </c>
      <c r="C403" s="22" t="s">
        <v>8</v>
      </c>
      <c r="D403" s="22" t="s">
        <v>9</v>
      </c>
      <c r="E403" s="23" t="s">
        <v>30</v>
      </c>
      <c r="F403" s="23" t="s">
        <v>24</v>
      </c>
      <c r="G403" s="17">
        <v>18.061</v>
      </c>
      <c r="H403" s="18">
        <v>20.3689</v>
      </c>
      <c r="I403" s="19">
        <v>25.3782</v>
      </c>
      <c r="J403" s="20">
        <v>997.27200000000005</v>
      </c>
      <c r="K403" s="19">
        <v>1129.9784999999999</v>
      </c>
      <c r="L403" s="19">
        <v>1401.0871999999999</v>
      </c>
    </row>
    <row r="404" spans="1:12" ht="15" customHeight="1" x14ac:dyDescent="0.25">
      <c r="A404" s="25" t="str">
        <f t="shared" si="6"/>
        <v>LARA BABY SOFT CAMOMILE W 120 BAG KAPAK</v>
      </c>
      <c r="B404" s="21" t="s">
        <v>332</v>
      </c>
      <c r="C404" s="22" t="s">
        <v>8</v>
      </c>
      <c r="D404" s="22" t="s">
        <v>9</v>
      </c>
      <c r="E404" s="23" t="s">
        <v>20</v>
      </c>
      <c r="F404" s="23" t="s">
        <v>24</v>
      </c>
      <c r="G404" s="17">
        <v>60.256900000000002</v>
      </c>
      <c r="H404" s="18">
        <v>59.171300000000002</v>
      </c>
      <c r="I404" s="19">
        <v>46.391500000000001</v>
      </c>
      <c r="J404" s="20">
        <v>3003.9076</v>
      </c>
      <c r="K404" s="19">
        <v>2862.6754999999998</v>
      </c>
      <c r="L404" s="19">
        <v>2309.9086000000002</v>
      </c>
    </row>
    <row r="405" spans="1:12" ht="15" customHeight="1" x14ac:dyDescent="0.25">
      <c r="A405" s="25" t="str">
        <f t="shared" si="6"/>
        <v>LARA BABY SOFT GERBER W 120 BAG KAPAK</v>
      </c>
      <c r="B405" s="21" t="s">
        <v>333</v>
      </c>
      <c r="C405" s="22" t="s">
        <v>8</v>
      </c>
      <c r="D405" s="22" t="s">
        <v>9</v>
      </c>
      <c r="E405" s="23" t="s">
        <v>20</v>
      </c>
      <c r="F405" s="23" t="s">
        <v>24</v>
      </c>
      <c r="G405" s="17">
        <v>20.0168</v>
      </c>
      <c r="H405" s="18">
        <v>19.4117</v>
      </c>
      <c r="I405" s="19">
        <v>16.676400000000001</v>
      </c>
      <c r="J405" s="20">
        <v>1086.6414</v>
      </c>
      <c r="K405" s="19">
        <v>1089.1328000000001</v>
      </c>
      <c r="L405" s="19">
        <v>913.75469999999996</v>
      </c>
    </row>
    <row r="406" spans="1:12" ht="15" customHeight="1" x14ac:dyDescent="0.25">
      <c r="A406" s="25" t="str">
        <f t="shared" si="6"/>
        <v>LARA BABY SOFT LAVENDER W 120 BAG KAPAK</v>
      </c>
      <c r="B406" s="21" t="s">
        <v>334</v>
      </c>
      <c r="C406" s="22" t="s">
        <v>8</v>
      </c>
      <c r="D406" s="22" t="s">
        <v>9</v>
      </c>
      <c r="E406" s="23" t="s">
        <v>20</v>
      </c>
      <c r="F406" s="23" t="s">
        <v>24</v>
      </c>
      <c r="G406" s="17">
        <v>15.4658</v>
      </c>
      <c r="H406" s="18">
        <v>23.898299999999999</v>
      </c>
      <c r="I406" s="19">
        <v>20.8841</v>
      </c>
      <c r="J406" s="20">
        <v>835.59469999999999</v>
      </c>
      <c r="K406" s="19">
        <v>1304.8905999999999</v>
      </c>
      <c r="L406" s="19">
        <v>1122.8086000000001</v>
      </c>
    </row>
    <row r="407" spans="1:12" ht="15" customHeight="1" x14ac:dyDescent="0.25">
      <c r="A407" s="25" t="str">
        <f t="shared" si="6"/>
        <v>LARA BABY SOFT WILD ROSE W 120 BAG KAPAK</v>
      </c>
      <c r="B407" s="21" t="s">
        <v>335</v>
      </c>
      <c r="C407" s="22" t="s">
        <v>8</v>
      </c>
      <c r="D407" s="22" t="s">
        <v>9</v>
      </c>
      <c r="E407" s="23" t="s">
        <v>10</v>
      </c>
      <c r="F407" s="23" t="s">
        <v>24</v>
      </c>
      <c r="G407" s="17">
        <v>17.192699999999999</v>
      </c>
      <c r="H407" s="18">
        <v>14.837400000000001</v>
      </c>
      <c r="I407" s="19">
        <v>10.0755</v>
      </c>
      <c r="J407" s="20">
        <v>845.18690000000004</v>
      </c>
      <c r="K407" s="19">
        <v>818.97209999999995</v>
      </c>
      <c r="L407" s="19">
        <v>554.23329999999999</v>
      </c>
    </row>
    <row r="408" spans="1:12" ht="15" customHeight="1" x14ac:dyDescent="0.25">
      <c r="A408" s="25" t="str">
        <f t="shared" si="6"/>
        <v>LARA BABYSOFT LEMON&amp;GRAPEFRUIT W 120 BAG</v>
      </c>
      <c r="B408" s="21" t="s">
        <v>336</v>
      </c>
      <c r="C408" s="22" t="s">
        <v>8</v>
      </c>
      <c r="D408" s="22" t="s">
        <v>9</v>
      </c>
      <c r="E408" s="23" t="s">
        <v>30</v>
      </c>
      <c r="F408" s="23" t="s">
        <v>24</v>
      </c>
      <c r="G408" s="17">
        <v>12.4558</v>
      </c>
      <c r="H408" s="18">
        <v>19.5045</v>
      </c>
      <c r="I408" s="19">
        <v>19.680399999999999</v>
      </c>
      <c r="J408" s="20">
        <v>695.70420000000001</v>
      </c>
      <c r="K408" s="19">
        <v>1080.8305</v>
      </c>
      <c r="L408" s="19">
        <v>1068.2409</v>
      </c>
    </row>
    <row r="409" spans="1:12" ht="15" customHeight="1" x14ac:dyDescent="0.25">
      <c r="A409" s="25" t="str">
        <f t="shared" si="6"/>
        <v>LARA BABYSOFT PREMIUM ALC.FREE W 120 BAG</v>
      </c>
      <c r="B409" s="21" t="s">
        <v>337</v>
      </c>
      <c r="C409" s="22" t="s">
        <v>8</v>
      </c>
      <c r="D409" s="22" t="s">
        <v>9</v>
      </c>
      <c r="E409" s="23" t="s">
        <v>30</v>
      </c>
      <c r="F409" s="23" t="s">
        <v>24</v>
      </c>
      <c r="G409" s="17">
        <v>29.7578</v>
      </c>
      <c r="H409" s="18">
        <v>42.059199999999997</v>
      </c>
      <c r="I409" s="19">
        <v>37.9373</v>
      </c>
      <c r="J409" s="20">
        <v>1513.1635000000001</v>
      </c>
      <c r="K409" s="19">
        <v>2139.8314999999998</v>
      </c>
      <c r="L409" s="19">
        <v>1997.7666999999999</v>
      </c>
    </row>
    <row r="410" spans="1:12" ht="15" customHeight="1" x14ac:dyDescent="0.25">
      <c r="A410" s="25" t="str">
        <f t="shared" si="6"/>
        <v>LARA BABY SOFT&amp;FRESH PH5.5 W 20 BAG</v>
      </c>
      <c r="B410" s="21" t="s">
        <v>338</v>
      </c>
      <c r="C410" s="22" t="s">
        <v>8</v>
      </c>
      <c r="D410" s="22" t="s">
        <v>9</v>
      </c>
      <c r="E410" s="23" t="s">
        <v>20</v>
      </c>
      <c r="F410" s="23" t="s">
        <v>11</v>
      </c>
      <c r="G410" s="17">
        <v>12.4033</v>
      </c>
      <c r="H410" s="18">
        <v>7.0781999999999998</v>
      </c>
      <c r="I410" s="19">
        <v>1.7199</v>
      </c>
      <c r="J410" s="20">
        <v>294.48759999999999</v>
      </c>
      <c r="K410" s="19">
        <v>150.97989999999999</v>
      </c>
      <c r="L410" s="19">
        <v>36.068199999999997</v>
      </c>
    </row>
    <row r="411" spans="1:12" ht="15" customHeight="1" x14ac:dyDescent="0.25">
      <c r="A411" s="25" t="str">
        <f t="shared" si="6"/>
        <v>LARA BABY SOFT ALOE VERA W 40 BAG</v>
      </c>
      <c r="B411" s="21" t="s">
        <v>339</v>
      </c>
      <c r="C411" s="22" t="s">
        <v>8</v>
      </c>
      <c r="D411" s="22" t="s">
        <v>9</v>
      </c>
      <c r="E411" s="23" t="s">
        <v>30</v>
      </c>
      <c r="F411" s="23" t="s">
        <v>32</v>
      </c>
      <c r="G411" s="17">
        <v>1.6268</v>
      </c>
      <c r="H411" s="18"/>
      <c r="I411" s="19"/>
      <c r="J411" s="20">
        <v>65.1297</v>
      </c>
      <c r="K411" s="19"/>
      <c r="L411" s="19"/>
    </row>
    <row r="412" spans="1:12" ht="15" customHeight="1" x14ac:dyDescent="0.25">
      <c r="A412" s="25" t="str">
        <f t="shared" si="6"/>
        <v>LARA BABY SOFT VIT E&amp;PRO VIT B5 W 40 BAG</v>
      </c>
      <c r="B412" s="21" t="s">
        <v>340</v>
      </c>
      <c r="C412" s="22" t="s">
        <v>8</v>
      </c>
      <c r="D412" s="22" t="s">
        <v>9</v>
      </c>
      <c r="E412" s="23" t="s">
        <v>30</v>
      </c>
      <c r="F412" s="23" t="s">
        <v>32</v>
      </c>
      <c r="G412" s="17">
        <v>2.5358999999999998</v>
      </c>
      <c r="H412" s="18"/>
      <c r="I412" s="19"/>
      <c r="J412" s="20">
        <v>101.7274</v>
      </c>
      <c r="K412" s="19"/>
      <c r="L412" s="19"/>
    </row>
    <row r="413" spans="1:12" ht="15" customHeight="1" x14ac:dyDescent="0.25">
      <c r="A413" s="25" t="str">
        <f t="shared" si="6"/>
        <v>LARA CARE BABY 99%WATER PREBIOTIC W 60</v>
      </c>
      <c r="B413" s="21" t="s">
        <v>341</v>
      </c>
      <c r="C413" s="22" t="s">
        <v>8</v>
      </c>
      <c r="D413" s="22" t="s">
        <v>9</v>
      </c>
      <c r="E413" s="23" t="s">
        <v>10</v>
      </c>
      <c r="F413" s="23" t="s">
        <v>97</v>
      </c>
      <c r="G413" s="17"/>
      <c r="H413" s="18"/>
      <c r="I413" s="19">
        <v>3.6318999999999999</v>
      </c>
      <c r="J413" s="20"/>
      <c r="K413" s="19"/>
      <c r="L413" s="19">
        <v>71.160700000000006</v>
      </c>
    </row>
    <row r="414" spans="1:12" ht="15" customHeight="1" x14ac:dyDescent="0.25">
      <c r="A414" s="25" t="str">
        <f t="shared" si="6"/>
        <v>LARA BABY FRESH W 72 BAG/KAPACHE</v>
      </c>
      <c r="B414" s="21" t="s">
        <v>342</v>
      </c>
      <c r="C414" s="22" t="s">
        <v>8</v>
      </c>
      <c r="D414" s="22" t="s">
        <v>9</v>
      </c>
      <c r="E414" s="23" t="s">
        <v>10</v>
      </c>
      <c r="F414" s="23" t="s">
        <v>42</v>
      </c>
      <c r="G414" s="17">
        <v>17.9986</v>
      </c>
      <c r="H414" s="18">
        <v>13.0489</v>
      </c>
      <c r="I414" s="19">
        <v>10.643000000000001</v>
      </c>
      <c r="J414" s="20">
        <v>650.62580000000003</v>
      </c>
      <c r="K414" s="19">
        <v>424.79559999999998</v>
      </c>
      <c r="L414" s="19">
        <v>323.3997</v>
      </c>
    </row>
    <row r="415" spans="1:12" ht="15" customHeight="1" x14ac:dyDescent="0.25">
      <c r="A415" s="25" t="str">
        <f t="shared" si="6"/>
        <v>LARA BABY SENSITIVE PH5.5 W 72 BAG</v>
      </c>
      <c r="B415" s="21" t="s">
        <v>343</v>
      </c>
      <c r="C415" s="22" t="s">
        <v>8</v>
      </c>
      <c r="D415" s="22" t="s">
        <v>9</v>
      </c>
      <c r="E415" s="23" t="s">
        <v>63</v>
      </c>
      <c r="F415" s="23" t="s">
        <v>42</v>
      </c>
      <c r="G415" s="17">
        <v>18.099399999999999</v>
      </c>
      <c r="H415" s="18">
        <v>12.3561</v>
      </c>
      <c r="I415" s="19">
        <v>12.3432</v>
      </c>
      <c r="J415" s="20">
        <v>1018.4675999999999</v>
      </c>
      <c r="K415" s="19">
        <v>683.55870000000004</v>
      </c>
      <c r="L415" s="19">
        <v>606.59050000000002</v>
      </c>
    </row>
    <row r="416" spans="1:12" ht="15" customHeight="1" x14ac:dyDescent="0.25">
      <c r="A416" s="25" t="str">
        <f t="shared" si="6"/>
        <v>LARA BABY SOFT CAMOMILE W 72 BAG/KAPACHE</v>
      </c>
      <c r="B416" s="21" t="s">
        <v>344</v>
      </c>
      <c r="C416" s="22" t="s">
        <v>8</v>
      </c>
      <c r="D416" s="22" t="s">
        <v>9</v>
      </c>
      <c r="E416" s="23" t="s">
        <v>10</v>
      </c>
      <c r="F416" s="23" t="s">
        <v>42</v>
      </c>
      <c r="G416" s="17">
        <v>13.9643</v>
      </c>
      <c r="H416" s="18">
        <v>11.9328</v>
      </c>
      <c r="I416" s="19">
        <v>7.4202000000000004</v>
      </c>
      <c r="J416" s="20">
        <v>510.25119999999998</v>
      </c>
      <c r="K416" s="19">
        <v>382.31479999999999</v>
      </c>
      <c r="L416" s="19">
        <v>215.15559999999999</v>
      </c>
    </row>
    <row r="417" spans="1:12" ht="15" customHeight="1" x14ac:dyDescent="0.25">
      <c r="A417" s="25" t="str">
        <f t="shared" si="6"/>
        <v>LARA BABY SOFT PH5.5 W 72 BAG</v>
      </c>
      <c r="B417" s="21" t="s">
        <v>345</v>
      </c>
      <c r="C417" s="22" t="s">
        <v>8</v>
      </c>
      <c r="D417" s="22" t="s">
        <v>9</v>
      </c>
      <c r="E417" s="23" t="s">
        <v>20</v>
      </c>
      <c r="F417" s="23" t="s">
        <v>42</v>
      </c>
      <c r="G417" s="17"/>
      <c r="H417" s="18">
        <v>0.56559999999999999</v>
      </c>
      <c r="I417" s="19">
        <v>0.19719999999999999</v>
      </c>
      <c r="J417" s="20"/>
      <c r="K417" s="19">
        <v>6.4855</v>
      </c>
      <c r="L417" s="19">
        <v>8.6998999999999995</v>
      </c>
    </row>
    <row r="418" spans="1:12" ht="15" customHeight="1" x14ac:dyDescent="0.25">
      <c r="A418" s="25" t="str">
        <f t="shared" si="6"/>
        <v>LARA BABY SOFT PH5.5 W 72 BAG KAPAK</v>
      </c>
      <c r="B418" s="21" t="s">
        <v>346</v>
      </c>
      <c r="C418" s="22" t="s">
        <v>8</v>
      </c>
      <c r="D418" s="22" t="s">
        <v>9</v>
      </c>
      <c r="E418" s="23" t="s">
        <v>20</v>
      </c>
      <c r="F418" s="23" t="s">
        <v>42</v>
      </c>
      <c r="G418" s="17">
        <v>11.936500000000001</v>
      </c>
      <c r="H418" s="18">
        <v>11.3424</v>
      </c>
      <c r="I418" s="19">
        <v>2.8279999999999998</v>
      </c>
      <c r="J418" s="20">
        <v>494.98500000000001</v>
      </c>
      <c r="K418" s="19">
        <v>456.52679999999998</v>
      </c>
      <c r="L418" s="19">
        <v>127.90179999999999</v>
      </c>
    </row>
    <row r="419" spans="1:12" ht="15" customHeight="1" x14ac:dyDescent="0.25">
      <c r="A419" s="25" t="str">
        <f t="shared" si="6"/>
        <v>LARA BABY SOFT VIT E&amp;PRO VIT B5 W 72 BAG</v>
      </c>
      <c r="B419" s="21" t="s">
        <v>347</v>
      </c>
      <c r="C419" s="22" t="s">
        <v>8</v>
      </c>
      <c r="D419" s="22" t="s">
        <v>9</v>
      </c>
      <c r="E419" s="23" t="s">
        <v>30</v>
      </c>
      <c r="F419" s="23" t="s">
        <v>42</v>
      </c>
      <c r="G419" s="17">
        <v>16.799600000000002</v>
      </c>
      <c r="H419" s="18">
        <v>11.79</v>
      </c>
      <c r="I419" s="19">
        <v>3.1292</v>
      </c>
      <c r="J419" s="20">
        <v>633.09360000000004</v>
      </c>
      <c r="K419" s="19">
        <v>491.60489999999999</v>
      </c>
      <c r="L419" s="19">
        <v>123.1259</v>
      </c>
    </row>
    <row r="420" spans="1:12" ht="15" customHeight="1" x14ac:dyDescent="0.25">
      <c r="A420" s="25" t="str">
        <f t="shared" si="6"/>
        <v>LARA BABY SOFT&amp;FRESH W 72 BAG</v>
      </c>
      <c r="B420" s="21" t="s">
        <v>348</v>
      </c>
      <c r="C420" s="22" t="s">
        <v>8</v>
      </c>
      <c r="D420" s="22" t="s">
        <v>9</v>
      </c>
      <c r="E420" s="23" t="s">
        <v>20</v>
      </c>
      <c r="F420" s="23" t="s">
        <v>42</v>
      </c>
      <c r="G420" s="17">
        <v>15.0557</v>
      </c>
      <c r="H420" s="18">
        <v>9.7439</v>
      </c>
      <c r="I420" s="19">
        <v>7.3936000000000002</v>
      </c>
      <c r="J420" s="20">
        <v>945.80409999999995</v>
      </c>
      <c r="K420" s="19">
        <v>583.28309999999999</v>
      </c>
      <c r="L420" s="19">
        <v>424.78879999999998</v>
      </c>
    </row>
    <row r="421" spans="1:12" ht="15" customHeight="1" x14ac:dyDescent="0.25">
      <c r="A421" s="25" t="str">
        <f t="shared" si="6"/>
        <v>LARA BABY SPECIAL FORMULA VIT E W 72 BAG</v>
      </c>
      <c r="B421" s="21" t="s">
        <v>349</v>
      </c>
      <c r="C421" s="22" t="s">
        <v>8</v>
      </c>
      <c r="D421" s="22" t="s">
        <v>9</v>
      </c>
      <c r="E421" s="23" t="s">
        <v>20</v>
      </c>
      <c r="F421" s="23" t="s">
        <v>42</v>
      </c>
      <c r="G421" s="17">
        <v>2.5228000000000002</v>
      </c>
      <c r="H421" s="18"/>
      <c r="I421" s="19"/>
      <c r="J421" s="20">
        <v>102.04300000000001</v>
      </c>
      <c r="K421" s="19"/>
      <c r="L421" s="19"/>
    </row>
    <row r="422" spans="1:12" ht="15" customHeight="1" x14ac:dyDescent="0.25">
      <c r="A422" s="25" t="str">
        <f t="shared" si="6"/>
        <v>LARA BABY SOFT ALOE VERA W 80 BAG KAPAK</v>
      </c>
      <c r="B422" s="21" t="s">
        <v>350</v>
      </c>
      <c r="C422" s="22" t="s">
        <v>8</v>
      </c>
      <c r="D422" s="22" t="s">
        <v>9</v>
      </c>
      <c r="E422" s="23" t="s">
        <v>30</v>
      </c>
      <c r="F422" s="23" t="s">
        <v>17</v>
      </c>
      <c r="G422" s="17">
        <v>5.8501000000000003</v>
      </c>
      <c r="H422" s="18">
        <v>3.1604999999999999</v>
      </c>
      <c r="I422" s="19">
        <v>1.1102000000000001</v>
      </c>
      <c r="J422" s="20">
        <v>279.7971</v>
      </c>
      <c r="K422" s="19">
        <v>133.69110000000001</v>
      </c>
      <c r="L422" s="19">
        <v>49.716799999999999</v>
      </c>
    </row>
    <row r="423" spans="1:12" ht="15" customHeight="1" x14ac:dyDescent="0.25">
      <c r="A423" s="25" t="str">
        <f t="shared" si="6"/>
        <v>LARA BABY SOFT WILD ROSE W 80 BAG KAPAK</v>
      </c>
      <c r="B423" s="21" t="s">
        <v>351</v>
      </c>
      <c r="C423" s="22" t="s">
        <v>8</v>
      </c>
      <c r="D423" s="22" t="s">
        <v>9</v>
      </c>
      <c r="E423" s="23" t="s">
        <v>10</v>
      </c>
      <c r="F423" s="23" t="s">
        <v>17</v>
      </c>
      <c r="G423" s="17">
        <v>3.5649999999999999</v>
      </c>
      <c r="H423" s="18">
        <v>3.9624000000000001</v>
      </c>
      <c r="I423" s="19">
        <v>3.0468999999999999</v>
      </c>
      <c r="J423" s="20">
        <v>186.07509999999999</v>
      </c>
      <c r="K423" s="19">
        <v>188.92570000000001</v>
      </c>
      <c r="L423" s="19">
        <v>146.31370000000001</v>
      </c>
    </row>
    <row r="424" spans="1:12" ht="15" customHeight="1" x14ac:dyDescent="0.25">
      <c r="A424" s="25" t="str">
        <f t="shared" si="6"/>
        <v>LARA BABYSOFT CAMOMILEBREEZ.W 80 BAG KAP</v>
      </c>
      <c r="B424" s="21" t="s">
        <v>352</v>
      </c>
      <c r="C424" s="22" t="s">
        <v>8</v>
      </c>
      <c r="D424" s="22" t="s">
        <v>9</v>
      </c>
      <c r="E424" s="23" t="s">
        <v>30</v>
      </c>
      <c r="F424" s="23" t="s">
        <v>17</v>
      </c>
      <c r="G424" s="17">
        <v>4.5880999999999998</v>
      </c>
      <c r="H424" s="18">
        <v>5.0932000000000004</v>
      </c>
      <c r="I424" s="19">
        <v>5.0259</v>
      </c>
      <c r="J424" s="20">
        <v>237.0685</v>
      </c>
      <c r="K424" s="19">
        <v>259.80410000000001</v>
      </c>
      <c r="L424" s="19">
        <v>248.8639</v>
      </c>
    </row>
    <row r="425" spans="1:12" ht="15" customHeight="1" x14ac:dyDescent="0.25">
      <c r="A425" s="25" t="str">
        <f t="shared" si="6"/>
        <v>LARA BABY SOFT EXTRA W 96 BAG/KAPACHE</v>
      </c>
      <c r="B425" s="21" t="s">
        <v>353</v>
      </c>
      <c r="C425" s="22" t="s">
        <v>8</v>
      </c>
      <c r="D425" s="22" t="s">
        <v>9</v>
      </c>
      <c r="E425" s="23" t="s">
        <v>10</v>
      </c>
      <c r="F425" s="23" t="s">
        <v>354</v>
      </c>
      <c r="G425" s="17"/>
      <c r="H425" s="18">
        <v>7.0000000000000001E-3</v>
      </c>
      <c r="I425" s="19"/>
      <c r="J425" s="20"/>
      <c r="K425" s="19">
        <v>0.32779999999999998</v>
      </c>
      <c r="L425" s="19"/>
    </row>
    <row r="426" spans="1:12" ht="15" customHeight="1" x14ac:dyDescent="0.25">
      <c r="A426" s="25" t="str">
        <f t="shared" si="6"/>
        <v>PUFY (LARA COSMETIC)</v>
      </c>
      <c r="B426" s="26" t="s">
        <v>355</v>
      </c>
      <c r="C426" s="14" t="s">
        <v>860</v>
      </c>
      <c r="D426" s="15"/>
      <c r="E426" s="16"/>
      <c r="F426" s="16"/>
      <c r="G426" s="17">
        <v>3.0200000000000001E-2</v>
      </c>
      <c r="H426" s="18">
        <v>2.0104000000000002</v>
      </c>
      <c r="I426" s="19">
        <v>1.0045999999999999</v>
      </c>
      <c r="J426" s="20">
        <v>1.4571000000000001</v>
      </c>
      <c r="K426" s="19">
        <v>118.0438</v>
      </c>
      <c r="L426" s="19">
        <v>56.873399999999997</v>
      </c>
    </row>
    <row r="427" spans="1:12" ht="15" customHeight="1" x14ac:dyDescent="0.25">
      <c r="A427" s="25" t="str">
        <f t="shared" si="6"/>
        <v>PUFY FRESH GERBERA PH5.5 W 120 BAG</v>
      </c>
      <c r="B427" s="21" t="s">
        <v>356</v>
      </c>
      <c r="C427" s="22" t="s">
        <v>8</v>
      </c>
      <c r="D427" s="22" t="s">
        <v>9</v>
      </c>
      <c r="E427" s="23" t="s">
        <v>20</v>
      </c>
      <c r="F427" s="23" t="s">
        <v>24</v>
      </c>
      <c r="G427" s="17">
        <v>3.0200000000000001E-2</v>
      </c>
      <c r="H427" s="18">
        <v>2.0104000000000002</v>
      </c>
      <c r="I427" s="19">
        <v>1.0045999999999999</v>
      </c>
      <c r="J427" s="20">
        <v>1.4571000000000001</v>
      </c>
      <c r="K427" s="19">
        <v>118.0438</v>
      </c>
      <c r="L427" s="19">
        <v>56.873399999999997</v>
      </c>
    </row>
    <row r="428" spans="1:12" ht="15" customHeight="1" x14ac:dyDescent="0.25">
      <c r="A428" s="25" t="str">
        <f t="shared" si="6"/>
        <v>TOP BLITZ (LARA KOSMETICK)</v>
      </c>
      <c r="B428" s="26" t="s">
        <v>357</v>
      </c>
      <c r="C428" s="14" t="s">
        <v>860</v>
      </c>
      <c r="D428" s="15"/>
      <c r="E428" s="16"/>
      <c r="F428" s="16"/>
      <c r="G428" s="17">
        <v>0.1913</v>
      </c>
      <c r="H428" s="18">
        <v>0.55200000000000005</v>
      </c>
      <c r="I428" s="19">
        <v>4.3700000000000003E-2</v>
      </c>
      <c r="J428" s="20">
        <v>6.9211999999999998</v>
      </c>
      <c r="K428" s="19">
        <v>19.9695</v>
      </c>
      <c r="L428" s="19">
        <v>1.2094</v>
      </c>
    </row>
    <row r="429" spans="1:12" ht="15" customHeight="1" x14ac:dyDescent="0.25">
      <c r="A429" s="25" t="str">
        <f t="shared" si="6"/>
        <v>TOP BLITZ CREAM VIT E W 72 BAG</v>
      </c>
      <c r="B429" s="21" t="s">
        <v>358</v>
      </c>
      <c r="C429" s="22" t="s">
        <v>8</v>
      </c>
      <c r="D429" s="22" t="s">
        <v>9</v>
      </c>
      <c r="E429" s="23" t="s">
        <v>10</v>
      </c>
      <c r="F429" s="23" t="s">
        <v>42</v>
      </c>
      <c r="G429" s="17">
        <v>0.1913</v>
      </c>
      <c r="H429" s="18">
        <v>0.55200000000000005</v>
      </c>
      <c r="I429" s="19">
        <v>4.3700000000000003E-2</v>
      </c>
      <c r="J429" s="20">
        <v>6.9211999999999998</v>
      </c>
      <c r="K429" s="19">
        <v>19.9695</v>
      </c>
      <c r="L429" s="19">
        <v>1.2094</v>
      </c>
    </row>
    <row r="430" spans="1:12" ht="14.25" customHeight="1" x14ac:dyDescent="0.25">
      <c r="A430" s="25" t="str">
        <f t="shared" si="6"/>
        <v>LeaderHealthFood</v>
      </c>
      <c r="B430" s="24" t="s">
        <v>757</v>
      </c>
      <c r="C430" s="4" t="s">
        <v>5</v>
      </c>
      <c r="D430" s="4"/>
      <c r="E430" s="5"/>
      <c r="F430" s="5"/>
      <c r="G430" s="10">
        <v>0.17230000000000001</v>
      </c>
      <c r="H430" s="11">
        <v>0.63319999999999999</v>
      </c>
      <c r="I430" s="12">
        <v>0.15670000000000001</v>
      </c>
      <c r="J430" s="13">
        <v>7.7868000000000004</v>
      </c>
      <c r="K430" s="12">
        <v>27.705500000000001</v>
      </c>
      <c r="L430" s="12">
        <v>6.8449999999999998</v>
      </c>
    </row>
    <row r="431" spans="1:12" ht="15" customHeight="1" x14ac:dyDescent="0.25">
      <c r="A431" s="25" t="str">
        <f t="shared" si="6"/>
        <v>CONFY (LIDERSAN SAGLIK VE GIDA)</v>
      </c>
      <c r="B431" s="26" t="s">
        <v>360</v>
      </c>
      <c r="C431" s="14" t="s">
        <v>860</v>
      </c>
      <c r="D431" s="15"/>
      <c r="E431" s="16"/>
      <c r="F431" s="16"/>
      <c r="G431" s="17">
        <v>0.17230000000000001</v>
      </c>
      <c r="H431" s="18">
        <v>0.63319999999999999</v>
      </c>
      <c r="I431" s="19">
        <v>0.15670000000000001</v>
      </c>
      <c r="J431" s="20">
        <v>7.7868000000000004</v>
      </c>
      <c r="K431" s="19">
        <v>27.705500000000001</v>
      </c>
      <c r="L431" s="19">
        <v>6.8449999999999998</v>
      </c>
    </row>
    <row r="432" spans="1:12" ht="15" customHeight="1" x14ac:dyDescent="0.25">
      <c r="A432" s="25" t="str">
        <f t="shared" si="6"/>
        <v>CONFY BABY PH5.5 W 40 BAG</v>
      </c>
      <c r="B432" s="21" t="s">
        <v>361</v>
      </c>
      <c r="C432" s="22" t="s">
        <v>8</v>
      </c>
      <c r="D432" s="22" t="s">
        <v>9</v>
      </c>
      <c r="E432" s="23" t="s">
        <v>20</v>
      </c>
      <c r="F432" s="23" t="s">
        <v>32</v>
      </c>
      <c r="G432" s="17">
        <v>2.6700000000000002E-2</v>
      </c>
      <c r="H432" s="18">
        <v>6.6E-3</v>
      </c>
      <c r="I432" s="19"/>
      <c r="J432" s="20">
        <v>1.3361000000000001</v>
      </c>
      <c r="K432" s="19">
        <v>0.32919999999999999</v>
      </c>
      <c r="L432" s="19"/>
    </row>
    <row r="433" spans="1:12" ht="15" customHeight="1" x14ac:dyDescent="0.25">
      <c r="A433" s="25" t="str">
        <f t="shared" si="6"/>
        <v>CONFY BABY SENSITIVE W 90 BAG</v>
      </c>
      <c r="B433" s="21" t="s">
        <v>362</v>
      </c>
      <c r="C433" s="22" t="s">
        <v>8</v>
      </c>
      <c r="D433" s="22" t="s">
        <v>9</v>
      </c>
      <c r="E433" s="23" t="s">
        <v>63</v>
      </c>
      <c r="F433" s="23" t="s">
        <v>67</v>
      </c>
      <c r="G433" s="17">
        <v>6.93E-2</v>
      </c>
      <c r="H433" s="18">
        <v>0.19889999999999999</v>
      </c>
      <c r="I433" s="19"/>
      <c r="J433" s="20">
        <v>3.0247000000000002</v>
      </c>
      <c r="K433" s="19">
        <v>8.6912000000000003</v>
      </c>
      <c r="L433" s="19"/>
    </row>
    <row r="434" spans="1:12" ht="15" customHeight="1" x14ac:dyDescent="0.25">
      <c r="A434" s="25" t="str">
        <f t="shared" si="6"/>
        <v>CONFY BABY SENSITIVE W 90 BAG PINK</v>
      </c>
      <c r="B434" s="21" t="s">
        <v>363</v>
      </c>
      <c r="C434" s="22" t="s">
        <v>8</v>
      </c>
      <c r="D434" s="22" t="s">
        <v>9</v>
      </c>
      <c r="E434" s="23" t="s">
        <v>63</v>
      </c>
      <c r="F434" s="23" t="s">
        <v>67</v>
      </c>
      <c r="G434" s="17">
        <v>7.6300000000000007E-2</v>
      </c>
      <c r="H434" s="18">
        <v>0.42759999999999998</v>
      </c>
      <c r="I434" s="19">
        <v>0.15670000000000001</v>
      </c>
      <c r="J434" s="20">
        <v>3.4260000000000002</v>
      </c>
      <c r="K434" s="19">
        <v>18.685099999999998</v>
      </c>
      <c r="L434" s="19">
        <v>6.8449999999999998</v>
      </c>
    </row>
    <row r="435" spans="1:12" ht="14.25" customHeight="1" x14ac:dyDescent="0.25">
      <c r="A435" s="25" t="str">
        <f t="shared" si="6"/>
        <v>GlobalMap</v>
      </c>
      <c r="B435" s="24" t="s">
        <v>758</v>
      </c>
      <c r="C435" s="4" t="s">
        <v>5</v>
      </c>
      <c r="D435" s="4"/>
      <c r="E435" s="5"/>
      <c r="F435" s="5"/>
      <c r="G435" s="10">
        <v>23.7455</v>
      </c>
      <c r="H435" s="11">
        <v>29.3566</v>
      </c>
      <c r="I435" s="12">
        <v>11.906700000000001</v>
      </c>
      <c r="J435" s="13">
        <v>713.0412</v>
      </c>
      <c r="K435" s="12">
        <v>960.05740000000003</v>
      </c>
      <c r="L435" s="12">
        <v>372.1223</v>
      </c>
    </row>
    <row r="436" spans="1:12" ht="15" customHeight="1" x14ac:dyDescent="0.25">
      <c r="A436" s="25" t="str">
        <f t="shared" si="6"/>
        <v>MIMOSA (MAPA INTERNATIONAL)</v>
      </c>
      <c r="B436" s="26" t="s">
        <v>364</v>
      </c>
      <c r="C436" s="14" t="s">
        <v>860</v>
      </c>
      <c r="D436" s="15"/>
      <c r="E436" s="16"/>
      <c r="F436" s="16"/>
      <c r="G436" s="17">
        <v>23.7455</v>
      </c>
      <c r="H436" s="18">
        <v>29.3566</v>
      </c>
      <c r="I436" s="19">
        <v>11.906700000000001</v>
      </c>
      <c r="J436" s="20">
        <v>713.0412</v>
      </c>
      <c r="K436" s="19">
        <v>960.05740000000003</v>
      </c>
      <c r="L436" s="19">
        <v>372.1223</v>
      </c>
    </row>
    <row r="437" spans="1:12" ht="15" customHeight="1" x14ac:dyDescent="0.25">
      <c r="A437" s="25" t="str">
        <f t="shared" si="6"/>
        <v>MIMOSA BABY ALOE VERA 64 BAG</v>
      </c>
      <c r="B437" s="21" t="s">
        <v>365</v>
      </c>
      <c r="C437" s="22" t="s">
        <v>8</v>
      </c>
      <c r="D437" s="22" t="s">
        <v>9</v>
      </c>
      <c r="E437" s="23" t="s">
        <v>10</v>
      </c>
      <c r="F437" s="23" t="s">
        <v>37</v>
      </c>
      <c r="G437" s="17">
        <v>13.539</v>
      </c>
      <c r="H437" s="18">
        <v>14.939299999999999</v>
      </c>
      <c r="I437" s="19">
        <v>5.9192</v>
      </c>
      <c r="J437" s="20">
        <v>399.25150000000002</v>
      </c>
      <c r="K437" s="19">
        <v>471.38619999999997</v>
      </c>
      <c r="L437" s="19">
        <v>172.6644</v>
      </c>
    </row>
    <row r="438" spans="1:12" ht="15" customHeight="1" x14ac:dyDescent="0.25">
      <c r="A438" s="25" t="str">
        <f t="shared" si="6"/>
        <v>MIMOSA BABY CHAMOMILE 64 BAG</v>
      </c>
      <c r="B438" s="21" t="s">
        <v>366</v>
      </c>
      <c r="C438" s="22" t="s">
        <v>8</v>
      </c>
      <c r="D438" s="22" t="s">
        <v>9</v>
      </c>
      <c r="E438" s="23" t="s">
        <v>10</v>
      </c>
      <c r="F438" s="23" t="s">
        <v>37</v>
      </c>
      <c r="G438" s="17">
        <v>9.7232000000000003</v>
      </c>
      <c r="H438" s="18">
        <v>14.417199999999999</v>
      </c>
      <c r="I438" s="19">
        <v>5.9874999999999998</v>
      </c>
      <c r="J438" s="20">
        <v>300.88780000000003</v>
      </c>
      <c r="K438" s="19">
        <v>488.67129999999997</v>
      </c>
      <c r="L438" s="19">
        <v>199.4579</v>
      </c>
    </row>
    <row r="439" spans="1:12" ht="15" customHeight="1" x14ac:dyDescent="0.25">
      <c r="A439" s="25" t="str">
        <f t="shared" si="6"/>
        <v>MIMOSA BABY PH5.5 72 BAG KAPAK</v>
      </c>
      <c r="B439" s="21" t="s">
        <v>367</v>
      </c>
      <c r="C439" s="22" t="s">
        <v>8</v>
      </c>
      <c r="D439" s="22" t="s">
        <v>9</v>
      </c>
      <c r="E439" s="23" t="s">
        <v>20</v>
      </c>
      <c r="F439" s="23" t="s">
        <v>42</v>
      </c>
      <c r="G439" s="17">
        <v>0.4834</v>
      </c>
      <c r="H439" s="18"/>
      <c r="I439" s="19"/>
      <c r="J439" s="20">
        <v>12.901899999999999</v>
      </c>
      <c r="K439" s="19"/>
      <c r="L439" s="19"/>
    </row>
    <row r="440" spans="1:12" ht="14.25" customHeight="1" x14ac:dyDescent="0.25">
      <c r="A440" s="25" t="str">
        <f t="shared" si="6"/>
        <v>PrimeBrands Marketing B.V.</v>
      </c>
      <c r="B440" s="24" t="s">
        <v>759</v>
      </c>
      <c r="C440" s="4" t="s">
        <v>5</v>
      </c>
      <c r="D440" s="4"/>
      <c r="E440" s="5"/>
      <c r="F440" s="5"/>
      <c r="G440" s="10">
        <v>0.13550000000000001</v>
      </c>
      <c r="H440" s="11"/>
      <c r="I440" s="12"/>
      <c r="J440" s="13">
        <v>3.2519</v>
      </c>
      <c r="K440" s="12"/>
      <c r="L440" s="12"/>
    </row>
    <row r="441" spans="1:12" ht="15" customHeight="1" x14ac:dyDescent="0.25">
      <c r="A441" s="25" t="str">
        <f t="shared" si="6"/>
        <v>SENCE (MAXBRANDS MARKETING B.V.)</v>
      </c>
      <c r="B441" s="26" t="s">
        <v>368</v>
      </c>
      <c r="C441" s="14" t="s">
        <v>860</v>
      </c>
      <c r="D441" s="15"/>
      <c r="E441" s="16"/>
      <c r="F441" s="16"/>
      <c r="G441" s="17">
        <v>0.13550000000000001</v>
      </c>
      <c r="H441" s="18"/>
      <c r="I441" s="19"/>
      <c r="J441" s="20">
        <v>3.2519</v>
      </c>
      <c r="K441" s="19"/>
      <c r="L441" s="19"/>
    </row>
    <row r="442" spans="1:12" ht="15" customHeight="1" x14ac:dyDescent="0.25">
      <c r="A442" s="25" t="str">
        <f t="shared" si="6"/>
        <v>SENCE BABY SENSITIVE PH5.5 W 60 BAG</v>
      </c>
      <c r="B442" s="21" t="s">
        <v>369</v>
      </c>
      <c r="C442" s="22" t="s">
        <v>8</v>
      </c>
      <c r="D442" s="22" t="s">
        <v>9</v>
      </c>
      <c r="E442" s="23" t="s">
        <v>63</v>
      </c>
      <c r="F442" s="23" t="s">
        <v>97</v>
      </c>
      <c r="G442" s="17">
        <v>0.13550000000000001</v>
      </c>
      <c r="H442" s="18"/>
      <c r="I442" s="19"/>
      <c r="J442" s="20">
        <v>3.2519</v>
      </c>
      <c r="K442" s="19"/>
      <c r="L442" s="19"/>
    </row>
    <row r="443" spans="1:12" ht="14.25" customHeight="1" x14ac:dyDescent="0.25">
      <c r="A443" s="25" t="str">
        <f t="shared" si="6"/>
        <v>Giga S.A.</v>
      </c>
      <c r="B443" s="24" t="s">
        <v>760</v>
      </c>
      <c r="C443" s="4" t="s">
        <v>5</v>
      </c>
      <c r="D443" s="4"/>
      <c r="E443" s="5"/>
      <c r="F443" s="5"/>
      <c r="G443" s="10">
        <v>336.51549999999997</v>
      </c>
      <c r="H443" s="11">
        <v>318.62270000000001</v>
      </c>
      <c r="I443" s="12">
        <v>125.7655</v>
      </c>
      <c r="J443" s="13">
        <v>10227.0057</v>
      </c>
      <c r="K443" s="12">
        <v>9928.9132000000009</v>
      </c>
      <c r="L443" s="12">
        <v>3640.5189</v>
      </c>
    </row>
    <row r="444" spans="1:12" ht="15" customHeight="1" x14ac:dyDescent="0.25">
      <c r="A444" s="25" t="str">
        <f t="shared" si="6"/>
        <v>BABY CARE (MEGA)</v>
      </c>
      <c r="B444" s="26" t="s">
        <v>370</v>
      </c>
      <c r="C444" s="14" t="s">
        <v>860</v>
      </c>
      <c r="D444" s="15"/>
      <c r="E444" s="16"/>
      <c r="F444" s="16"/>
      <c r="G444" s="17">
        <v>277.92669999999998</v>
      </c>
      <c r="H444" s="18">
        <v>310.41480000000001</v>
      </c>
      <c r="I444" s="19">
        <v>125.3454</v>
      </c>
      <c r="J444" s="20">
        <v>8929.9617999999991</v>
      </c>
      <c r="K444" s="19">
        <v>9775.1643000000004</v>
      </c>
      <c r="L444" s="19">
        <v>3632.8901999999998</v>
      </c>
    </row>
    <row r="445" spans="1:12" ht="15" customHeight="1" x14ac:dyDescent="0.25">
      <c r="A445" s="25" t="str">
        <f t="shared" si="6"/>
        <v>BABY CARE CHAMOMILE 4X12/2FR BAG</v>
      </c>
      <c r="B445" s="21" t="s">
        <v>371</v>
      </c>
      <c r="C445" s="22" t="s">
        <v>8</v>
      </c>
      <c r="D445" s="22" t="s">
        <v>9</v>
      </c>
      <c r="E445" s="23" t="s">
        <v>245</v>
      </c>
      <c r="F445" s="23" t="s">
        <v>372</v>
      </c>
      <c r="G445" s="17"/>
      <c r="H445" s="18">
        <v>2.3E-3</v>
      </c>
      <c r="I445" s="19"/>
      <c r="J445" s="20"/>
      <c r="K445" s="19">
        <v>4.8000000000000001E-2</v>
      </c>
      <c r="L445" s="19"/>
    </row>
    <row r="446" spans="1:12" ht="15" customHeight="1" x14ac:dyDescent="0.25">
      <c r="A446" s="25" t="str">
        <f t="shared" si="6"/>
        <v>BABY CARE CHAMOMILE W 12 BAG</v>
      </c>
      <c r="B446" s="21" t="s">
        <v>373</v>
      </c>
      <c r="C446" s="22" t="s">
        <v>8</v>
      </c>
      <c r="D446" s="22" t="s">
        <v>9</v>
      </c>
      <c r="E446" s="23" t="s">
        <v>245</v>
      </c>
      <c r="F446" s="23" t="s">
        <v>372</v>
      </c>
      <c r="G446" s="17">
        <v>3.7978999999999998</v>
      </c>
      <c r="H446" s="18">
        <v>0.23119999999999999</v>
      </c>
      <c r="I446" s="19">
        <v>5.57E-2</v>
      </c>
      <c r="J446" s="20">
        <v>45.909399999999998</v>
      </c>
      <c r="K446" s="19">
        <v>3.0430999999999999</v>
      </c>
      <c r="L446" s="19">
        <v>0.74270000000000003</v>
      </c>
    </row>
    <row r="447" spans="1:12" ht="15" customHeight="1" x14ac:dyDescent="0.25">
      <c r="A447" s="25" t="str">
        <f t="shared" si="6"/>
        <v>BABY CARE CHAMOMILE W 3X12/1FR BAG</v>
      </c>
      <c r="B447" s="21" t="s">
        <v>374</v>
      </c>
      <c r="C447" s="22" t="s">
        <v>8</v>
      </c>
      <c r="D447" s="22" t="s">
        <v>9</v>
      </c>
      <c r="E447" s="23" t="s">
        <v>245</v>
      </c>
      <c r="F447" s="23" t="s">
        <v>372</v>
      </c>
      <c r="G447" s="17">
        <v>10.1713</v>
      </c>
      <c r="H447" s="18">
        <v>1.4034</v>
      </c>
      <c r="I447" s="19">
        <v>0.79169999999999996</v>
      </c>
      <c r="J447" s="20">
        <v>191.46350000000001</v>
      </c>
      <c r="K447" s="19">
        <v>25.065200000000001</v>
      </c>
      <c r="L447" s="19">
        <v>12.493499999999999</v>
      </c>
    </row>
    <row r="448" spans="1:12" ht="15" customHeight="1" x14ac:dyDescent="0.25">
      <c r="A448" s="25" t="str">
        <f t="shared" si="6"/>
        <v>BABY CARE TRAVEL CHAMOMILE 20 BAG</v>
      </c>
      <c r="B448" s="21" t="s">
        <v>375</v>
      </c>
      <c r="C448" s="22" t="s">
        <v>8</v>
      </c>
      <c r="D448" s="22" t="s">
        <v>9</v>
      </c>
      <c r="E448" s="23" t="s">
        <v>245</v>
      </c>
      <c r="F448" s="23" t="s">
        <v>11</v>
      </c>
      <c r="G448" s="17">
        <v>8.9099999999999999E-2</v>
      </c>
      <c r="H448" s="18"/>
      <c r="I448" s="19"/>
      <c r="J448" s="20">
        <v>1.4943</v>
      </c>
      <c r="K448" s="19"/>
      <c r="L448" s="19"/>
    </row>
    <row r="449" spans="1:12" ht="15" customHeight="1" x14ac:dyDescent="0.25">
      <c r="A449" s="25" t="str">
        <f t="shared" si="6"/>
        <v>BABY CARE CLAMING PURE WATER 63 BAG</v>
      </c>
      <c r="B449" s="21" t="s">
        <v>376</v>
      </c>
      <c r="C449" s="22" t="s">
        <v>8</v>
      </c>
      <c r="D449" s="22" t="s">
        <v>9</v>
      </c>
      <c r="E449" s="23" t="s">
        <v>10</v>
      </c>
      <c r="F449" s="23" t="s">
        <v>121</v>
      </c>
      <c r="G449" s="17">
        <v>16.7622</v>
      </c>
      <c r="H449" s="18">
        <v>54.880099999999999</v>
      </c>
      <c r="I449" s="19">
        <v>30.8141</v>
      </c>
      <c r="J449" s="20">
        <v>558.82709999999997</v>
      </c>
      <c r="K449" s="19">
        <v>1712.2448999999999</v>
      </c>
      <c r="L449" s="19">
        <v>842.72770000000003</v>
      </c>
    </row>
    <row r="450" spans="1:12" ht="15" customHeight="1" x14ac:dyDescent="0.25">
      <c r="A450" s="25" t="str">
        <f t="shared" si="6"/>
        <v>BABY CARE PURE COTTON EXTRACT 63 BAG</v>
      </c>
      <c r="B450" s="21" t="s">
        <v>377</v>
      </c>
      <c r="C450" s="22" t="s">
        <v>8</v>
      </c>
      <c r="D450" s="22" t="s">
        <v>9</v>
      </c>
      <c r="E450" s="23" t="s">
        <v>10</v>
      </c>
      <c r="F450" s="23" t="s">
        <v>121</v>
      </c>
      <c r="G450" s="17">
        <v>61.024299999999997</v>
      </c>
      <c r="H450" s="18">
        <v>69.369399999999999</v>
      </c>
      <c r="I450" s="19">
        <v>37.2607</v>
      </c>
      <c r="J450" s="20">
        <v>1986.0632000000001</v>
      </c>
      <c r="K450" s="19">
        <v>2074.7809000000002</v>
      </c>
      <c r="L450" s="19">
        <v>1026.0545999999999</v>
      </c>
    </row>
    <row r="451" spans="1:12" ht="15" customHeight="1" x14ac:dyDescent="0.25">
      <c r="A451" s="25" t="str">
        <f t="shared" si="6"/>
        <v>BABY CARE SENSITIVE OLIVE EXTRACT 63 BAG</v>
      </c>
      <c r="B451" s="21" t="s">
        <v>378</v>
      </c>
      <c r="C451" s="22" t="s">
        <v>8</v>
      </c>
      <c r="D451" s="22" t="s">
        <v>9</v>
      </c>
      <c r="E451" s="23" t="s">
        <v>63</v>
      </c>
      <c r="F451" s="23" t="s">
        <v>121</v>
      </c>
      <c r="G451" s="17">
        <v>99.720299999999995</v>
      </c>
      <c r="H451" s="18">
        <v>82.962900000000005</v>
      </c>
      <c r="I451" s="19">
        <v>1.6460999999999999</v>
      </c>
      <c r="J451" s="20">
        <v>3124.0421999999999</v>
      </c>
      <c r="K451" s="19">
        <v>2460.6639</v>
      </c>
      <c r="L451" s="19">
        <v>45.897799999999997</v>
      </c>
    </row>
    <row r="452" spans="1:12" ht="15" customHeight="1" x14ac:dyDescent="0.25">
      <c r="A452" s="25" t="str">
        <f t="shared" si="6"/>
        <v>BABY CARE TRAVEL CHAMOMILE 72 BAG RE</v>
      </c>
      <c r="B452" s="21" t="s">
        <v>379</v>
      </c>
      <c r="C452" s="22" t="s">
        <v>8</v>
      </c>
      <c r="D452" s="22" t="s">
        <v>9</v>
      </c>
      <c r="E452" s="23" t="s">
        <v>10</v>
      </c>
      <c r="F452" s="23" t="s">
        <v>42</v>
      </c>
      <c r="G452" s="17">
        <v>86.361699999999999</v>
      </c>
      <c r="H452" s="18">
        <v>101.56570000000001</v>
      </c>
      <c r="I452" s="19">
        <v>54.776899999999998</v>
      </c>
      <c r="J452" s="20">
        <v>3022.1621</v>
      </c>
      <c r="K452" s="19">
        <v>3499.3182999999999</v>
      </c>
      <c r="L452" s="19">
        <v>1704.9738</v>
      </c>
    </row>
    <row r="453" spans="1:12" ht="15" customHeight="1" x14ac:dyDescent="0.25">
      <c r="A453" s="25" t="str">
        <f t="shared" si="6"/>
        <v>BABYLINO (MEGA S.A.)</v>
      </c>
      <c r="B453" s="26" t="s">
        <v>380</v>
      </c>
      <c r="C453" s="14" t="s">
        <v>860</v>
      </c>
      <c r="D453" s="15"/>
      <c r="E453" s="16"/>
      <c r="F453" s="16"/>
      <c r="G453" s="17">
        <v>58.588999999999999</v>
      </c>
      <c r="H453" s="18">
        <v>8.2077000000000009</v>
      </c>
      <c r="I453" s="19">
        <v>0.42030000000000001</v>
      </c>
      <c r="J453" s="20">
        <v>1297.0438999999999</v>
      </c>
      <c r="K453" s="19">
        <v>153.7491</v>
      </c>
      <c r="L453" s="19">
        <v>7.6287000000000003</v>
      </c>
    </row>
    <row r="454" spans="1:12" ht="15" customHeight="1" x14ac:dyDescent="0.25">
      <c r="A454" s="25" t="str">
        <f t="shared" ref="A454:A517" si="7">TRIM(B454)</f>
        <v>BABYLINO SENSITIVE ARNIKA&amp;CHAM W10+WIPFI</v>
      </c>
      <c r="B454" s="21" t="s">
        <v>381</v>
      </c>
      <c r="C454" s="22" t="s">
        <v>8</v>
      </c>
      <c r="D454" s="22" t="s">
        <v>9</v>
      </c>
      <c r="E454" s="23" t="s">
        <v>63</v>
      </c>
      <c r="F454" s="23" t="s">
        <v>13</v>
      </c>
      <c r="G454" s="17"/>
      <c r="H454" s="18"/>
      <c r="I454" s="19"/>
      <c r="J454" s="20">
        <v>0.2349</v>
      </c>
      <c r="K454" s="19"/>
      <c r="L454" s="19"/>
    </row>
    <row r="455" spans="1:12" ht="15" customHeight="1" x14ac:dyDescent="0.25">
      <c r="A455" s="25" t="str">
        <f t="shared" si="7"/>
        <v>BABY LINO SENSITIVE CHAMOMILE W 3X54/1FR</v>
      </c>
      <c r="B455" s="21" t="s">
        <v>382</v>
      </c>
      <c r="C455" s="22" t="s">
        <v>8</v>
      </c>
      <c r="D455" s="22" t="s">
        <v>9</v>
      </c>
      <c r="E455" s="23" t="s">
        <v>63</v>
      </c>
      <c r="F455" s="23" t="s">
        <v>359</v>
      </c>
      <c r="G455" s="17"/>
      <c r="H455" s="18"/>
      <c r="I455" s="19"/>
      <c r="J455" s="20"/>
      <c r="K455" s="19"/>
      <c r="L455" s="19"/>
    </row>
    <row r="456" spans="1:12" ht="15" customHeight="1" x14ac:dyDescent="0.25">
      <c r="A456" s="25" t="str">
        <f t="shared" si="7"/>
        <v>BABY LINO SENSITIVE CHAMOMILE W 54 BAG</v>
      </c>
      <c r="B456" s="21" t="s">
        <v>383</v>
      </c>
      <c r="C456" s="22" t="s">
        <v>8</v>
      </c>
      <c r="D456" s="22" t="s">
        <v>9</v>
      </c>
      <c r="E456" s="23" t="s">
        <v>63</v>
      </c>
      <c r="F456" s="23" t="s">
        <v>359</v>
      </c>
      <c r="G456" s="17">
        <v>23.7104</v>
      </c>
      <c r="H456" s="18">
        <v>2.5188000000000001</v>
      </c>
      <c r="I456" s="19">
        <v>0.15770000000000001</v>
      </c>
      <c r="J456" s="20">
        <v>549.04570000000001</v>
      </c>
      <c r="K456" s="19">
        <v>49.080599999999997</v>
      </c>
      <c r="L456" s="19">
        <v>2.9064000000000001</v>
      </c>
    </row>
    <row r="457" spans="1:12" ht="15" customHeight="1" x14ac:dyDescent="0.25">
      <c r="A457" s="25" t="str">
        <f t="shared" si="7"/>
        <v>BABYLINO SENSITIVE ARNIKACHAMOMILE W 54</v>
      </c>
      <c r="B457" s="21" t="s">
        <v>384</v>
      </c>
      <c r="C457" s="22" t="s">
        <v>8</v>
      </c>
      <c r="D457" s="22" t="s">
        <v>9</v>
      </c>
      <c r="E457" s="23" t="s">
        <v>63</v>
      </c>
      <c r="F457" s="23" t="s">
        <v>359</v>
      </c>
      <c r="G457" s="17">
        <v>34.488300000000002</v>
      </c>
      <c r="H457" s="18">
        <v>5.6889000000000003</v>
      </c>
      <c r="I457" s="19">
        <v>0.2626</v>
      </c>
      <c r="J457" s="20">
        <v>739.96220000000005</v>
      </c>
      <c r="K457" s="19">
        <v>104.66840000000001</v>
      </c>
      <c r="L457" s="19">
        <v>4.7222</v>
      </c>
    </row>
    <row r="458" spans="1:12" ht="15" customHeight="1" x14ac:dyDescent="0.25">
      <c r="A458" s="25" t="str">
        <f t="shared" si="7"/>
        <v>BABYLINO SENSITIVE CHAMOMILE W 54+10 BAG</v>
      </c>
      <c r="B458" s="21" t="s">
        <v>385</v>
      </c>
      <c r="C458" s="22" t="s">
        <v>8</v>
      </c>
      <c r="D458" s="22" t="s">
        <v>9</v>
      </c>
      <c r="E458" s="23" t="s">
        <v>63</v>
      </c>
      <c r="F458" s="23" t="s">
        <v>359</v>
      </c>
      <c r="G458" s="17">
        <v>0.31869999999999998</v>
      </c>
      <c r="H458" s="18"/>
      <c r="I458" s="19"/>
      <c r="J458" s="20">
        <v>6.5327000000000002</v>
      </c>
      <c r="K458" s="19"/>
      <c r="L458" s="19"/>
    </row>
    <row r="459" spans="1:12" ht="15" customHeight="1" x14ac:dyDescent="0.25">
      <c r="A459" s="25" t="str">
        <f t="shared" si="7"/>
        <v>BABYLINO SENSITIVE CHAMOMILE W 54+WIP 10</v>
      </c>
      <c r="B459" s="21" t="s">
        <v>386</v>
      </c>
      <c r="C459" s="22" t="s">
        <v>8</v>
      </c>
      <c r="D459" s="22" t="s">
        <v>9</v>
      </c>
      <c r="E459" s="23" t="s">
        <v>63</v>
      </c>
      <c r="F459" s="23" t="s">
        <v>359</v>
      </c>
      <c r="G459" s="17">
        <v>7.1499999999999994E-2</v>
      </c>
      <c r="H459" s="18"/>
      <c r="I459" s="19"/>
      <c r="J459" s="20">
        <v>1.2682</v>
      </c>
      <c r="K459" s="19"/>
      <c r="L459" s="19"/>
    </row>
    <row r="460" spans="1:12" ht="14.25" customHeight="1" x14ac:dyDescent="0.25">
      <c r="A460" s="25" t="str">
        <f t="shared" si="7"/>
        <v>Miss Health Co.</v>
      </c>
      <c r="B460" s="24" t="s">
        <v>761</v>
      </c>
      <c r="C460" s="4" t="s">
        <v>5</v>
      </c>
      <c r="D460" s="4"/>
      <c r="E460" s="5"/>
      <c r="F460" s="5"/>
      <c r="G460" s="10"/>
      <c r="H460" s="11"/>
      <c r="I460" s="12"/>
      <c r="J460" s="13"/>
      <c r="K460" s="12"/>
      <c r="L460" s="12"/>
    </row>
    <row r="461" spans="1:12" ht="15" customHeight="1" x14ac:dyDescent="0.25">
      <c r="A461" s="25" t="str">
        <f t="shared" si="7"/>
        <v>HUGGLO (MIS SAGLIK SAN.)</v>
      </c>
      <c r="B461" s="26" t="s">
        <v>387</v>
      </c>
      <c r="C461" s="14" t="s">
        <v>860</v>
      </c>
      <c r="D461" s="15"/>
      <c r="E461" s="16"/>
      <c r="F461" s="16"/>
      <c r="G461" s="17"/>
      <c r="H461" s="18"/>
      <c r="I461" s="19"/>
      <c r="J461" s="20"/>
      <c r="K461" s="19"/>
      <c r="L461" s="19"/>
    </row>
    <row r="462" spans="1:12" ht="15" customHeight="1" x14ac:dyDescent="0.25">
      <c r="A462" s="25" t="str">
        <f t="shared" si="7"/>
        <v>HUGGLO WET&amp;SOFT W 100 BAG KAPAK</v>
      </c>
      <c r="B462" s="21" t="s">
        <v>388</v>
      </c>
      <c r="C462" s="22" t="s">
        <v>8</v>
      </c>
      <c r="D462" s="22" t="s">
        <v>9</v>
      </c>
      <c r="E462" s="23" t="s">
        <v>30</v>
      </c>
      <c r="F462" s="23" t="s">
        <v>21</v>
      </c>
      <c r="G462" s="17"/>
      <c r="H462" s="18"/>
      <c r="I462" s="19"/>
      <c r="J462" s="20"/>
      <c r="K462" s="19"/>
      <c r="L462" s="19"/>
    </row>
    <row r="463" spans="1:12" ht="14.25" customHeight="1" x14ac:dyDescent="0.25">
      <c r="A463" s="25" t="str">
        <f t="shared" si="7"/>
        <v>MontraWorld</v>
      </c>
      <c r="B463" s="24" t="s">
        <v>762</v>
      </c>
      <c r="C463" s="4" t="s">
        <v>5</v>
      </c>
      <c r="D463" s="4"/>
      <c r="E463" s="5"/>
      <c r="F463" s="5"/>
      <c r="G463" s="10"/>
      <c r="H463" s="11">
        <v>6.2138</v>
      </c>
      <c r="I463" s="12">
        <v>8.77E-2</v>
      </c>
      <c r="J463" s="13"/>
      <c r="K463" s="12">
        <v>384.83499999999998</v>
      </c>
      <c r="L463" s="12">
        <v>5.7408999999999999</v>
      </c>
    </row>
    <row r="464" spans="1:12" ht="15" customHeight="1" x14ac:dyDescent="0.25">
      <c r="A464" s="25" t="str">
        <f t="shared" si="7"/>
        <v/>
      </c>
      <c r="C464" s="14" t="s">
        <v>860</v>
      </c>
      <c r="D464" s="15"/>
      <c r="E464" s="16"/>
      <c r="F464" s="16"/>
      <c r="G464" s="17"/>
      <c r="H464" s="18">
        <v>6.2138</v>
      </c>
      <c r="I464" s="19">
        <v>8.77E-2</v>
      </c>
      <c r="J464" s="20"/>
      <c r="K464" s="19">
        <v>384.83499999999998</v>
      </c>
      <c r="L464" s="19">
        <v>5.7408999999999999</v>
      </c>
    </row>
    <row r="465" spans="1:12" ht="15" customHeight="1" x14ac:dyDescent="0.25">
      <c r="A465" s="25" t="str">
        <f t="shared" si="7"/>
        <v>L'UNICO BABY OLIO DI ARGAN HYPO.W 72 BAG</v>
      </c>
      <c r="B465" s="21" t="s">
        <v>389</v>
      </c>
      <c r="C465" s="22" t="s">
        <v>8</v>
      </c>
      <c r="D465" s="22" t="s">
        <v>9</v>
      </c>
      <c r="E465" s="23" t="s">
        <v>68</v>
      </c>
      <c r="F465" s="23" t="s">
        <v>42</v>
      </c>
      <c r="G465" s="17"/>
      <c r="H465" s="18">
        <v>6.2138</v>
      </c>
      <c r="I465" s="19">
        <v>8.77E-2</v>
      </c>
      <c r="J465" s="20"/>
      <c r="K465" s="19">
        <v>384.83499999999998</v>
      </c>
      <c r="L465" s="19">
        <v>5.7408999999999999</v>
      </c>
    </row>
    <row r="466" spans="1:12" ht="14.25" customHeight="1" x14ac:dyDescent="0.25">
      <c r="A466" s="25" t="str">
        <f t="shared" si="7"/>
        <v>Moratex Group / Tobi MegaGroup LTD</v>
      </c>
      <c r="B466" s="24" t="s">
        <v>763</v>
      </c>
      <c r="C466" s="4" t="s">
        <v>5</v>
      </c>
      <c r="D466" s="4"/>
      <c r="E466" s="5"/>
      <c r="F466" s="5"/>
      <c r="G466" s="10">
        <v>62.723500000000001</v>
      </c>
      <c r="H466" s="11">
        <v>72.771000000000001</v>
      </c>
      <c r="I466" s="12">
        <v>17.986000000000001</v>
      </c>
      <c r="J466" s="13">
        <v>4142.5168000000003</v>
      </c>
      <c r="K466" s="12">
        <v>3738.1192999999998</v>
      </c>
      <c r="L466" s="12">
        <v>966.62199999999996</v>
      </c>
    </row>
    <row r="467" spans="1:12" ht="15" customHeight="1" x14ac:dyDescent="0.25">
      <c r="A467" s="25" t="str">
        <f t="shared" si="7"/>
        <v/>
      </c>
      <c r="C467" s="14" t="s">
        <v>860</v>
      </c>
      <c r="D467" s="15"/>
      <c r="E467" s="16"/>
      <c r="F467" s="16"/>
      <c r="G467" s="17">
        <v>20.423200000000001</v>
      </c>
      <c r="H467" s="18">
        <v>51.941600000000001</v>
      </c>
      <c r="I467" s="19">
        <v>13.0914</v>
      </c>
      <c r="J467" s="20">
        <v>1229.9928</v>
      </c>
      <c r="K467" s="19">
        <v>2594.8521000000001</v>
      </c>
      <c r="L467" s="19">
        <v>721.54930000000002</v>
      </c>
    </row>
    <row r="468" spans="1:12" ht="15" customHeight="1" x14ac:dyDescent="0.25">
      <c r="A468" s="25" t="str">
        <f t="shared" si="7"/>
        <v>BIG SOFT SENSITIVE WITH CREAM 100 BAG</v>
      </c>
      <c r="B468" s="21" t="s">
        <v>390</v>
      </c>
      <c r="C468" s="22" t="s">
        <v>8</v>
      </c>
      <c r="D468" s="22" t="s">
        <v>9</v>
      </c>
      <c r="E468" s="23" t="s">
        <v>63</v>
      </c>
      <c r="F468" s="23" t="s">
        <v>21</v>
      </c>
      <c r="G468" s="17">
        <v>2.8529</v>
      </c>
      <c r="H468" s="18"/>
      <c r="I468" s="19"/>
      <c r="J468" s="20">
        <v>195.97380000000001</v>
      </c>
      <c r="K468" s="19"/>
      <c r="L468" s="19"/>
    </row>
    <row r="469" spans="1:12" ht="15" customHeight="1" x14ac:dyDescent="0.25">
      <c r="A469" s="25" t="str">
        <f t="shared" si="7"/>
        <v>BIGSOFT SENSITIVEWITHCREAM 100 BAG KAPAK</v>
      </c>
      <c r="B469" s="21" t="s">
        <v>391</v>
      </c>
      <c r="C469" s="22" t="s">
        <v>8</v>
      </c>
      <c r="D469" s="22" t="s">
        <v>9</v>
      </c>
      <c r="E469" s="23" t="s">
        <v>63</v>
      </c>
      <c r="F469" s="23" t="s">
        <v>21</v>
      </c>
      <c r="G469" s="17">
        <v>13.515499999999999</v>
      </c>
      <c r="H469" s="18">
        <v>1.9742999999999999</v>
      </c>
      <c r="I469" s="19">
        <v>2.98E-2</v>
      </c>
      <c r="J469" s="20">
        <v>813.32730000000004</v>
      </c>
      <c r="K469" s="19">
        <v>103.7679</v>
      </c>
      <c r="L469" s="19">
        <v>1.4246000000000001</v>
      </c>
    </row>
    <row r="470" spans="1:12" ht="15" customHeight="1" x14ac:dyDescent="0.25">
      <c r="A470" s="25" t="str">
        <f t="shared" si="7"/>
        <v>BIG SOFT CREAM SENS.PH5.5 W 120 BAG</v>
      </c>
      <c r="B470" s="21" t="s">
        <v>392</v>
      </c>
      <c r="C470" s="22" t="s">
        <v>8</v>
      </c>
      <c r="D470" s="22" t="s">
        <v>9</v>
      </c>
      <c r="E470" s="23" t="s">
        <v>63</v>
      </c>
      <c r="F470" s="23" t="s">
        <v>24</v>
      </c>
      <c r="G470" s="17"/>
      <c r="H470" s="18">
        <v>47.540100000000002</v>
      </c>
      <c r="I470" s="19">
        <v>13.0617</v>
      </c>
      <c r="J470" s="20"/>
      <c r="K470" s="19">
        <v>2356.4949999999999</v>
      </c>
      <c r="L470" s="19">
        <v>720.12469999999996</v>
      </c>
    </row>
    <row r="471" spans="1:12" ht="15" customHeight="1" x14ac:dyDescent="0.25">
      <c r="A471" s="25" t="str">
        <f t="shared" si="7"/>
        <v>BIG SOFT SENSITIVE OLIVE OIL ALOE 70 BAG</v>
      </c>
      <c r="B471" s="21" t="s">
        <v>393</v>
      </c>
      <c r="C471" s="22" t="s">
        <v>8</v>
      </c>
      <c r="D471" s="22" t="s">
        <v>9</v>
      </c>
      <c r="E471" s="23" t="s">
        <v>63</v>
      </c>
      <c r="F471" s="23" t="s">
        <v>101</v>
      </c>
      <c r="G471" s="17">
        <v>4.0548000000000002</v>
      </c>
      <c r="H471" s="18">
        <v>2.4268999999999998</v>
      </c>
      <c r="I471" s="19"/>
      <c r="J471" s="20">
        <v>220.69159999999999</v>
      </c>
      <c r="K471" s="19">
        <v>134.58930000000001</v>
      </c>
      <c r="L471" s="19"/>
    </row>
    <row r="472" spans="1:12" ht="15" customHeight="1" x14ac:dyDescent="0.25">
      <c r="A472" s="25" t="str">
        <f t="shared" si="7"/>
        <v>HAPPY (MORAMEX GROUP / TOBI MG LTD)</v>
      </c>
      <c r="B472" s="26" t="s">
        <v>394</v>
      </c>
      <c r="C472" s="14" t="s">
        <v>860</v>
      </c>
      <c r="D472" s="15"/>
      <c r="E472" s="16"/>
      <c r="F472" s="16"/>
      <c r="G472" s="17">
        <v>42.300199999999997</v>
      </c>
      <c r="H472" s="18">
        <v>20.829499999999999</v>
      </c>
      <c r="I472" s="19">
        <v>4.8948</v>
      </c>
      <c r="J472" s="20">
        <v>2912.5239999999999</v>
      </c>
      <c r="K472" s="19">
        <v>1143.2672</v>
      </c>
      <c r="L472" s="19">
        <v>245.0727</v>
      </c>
    </row>
    <row r="473" spans="1:12" ht="15" customHeight="1" x14ac:dyDescent="0.25">
      <c r="A473" s="25" t="str">
        <f t="shared" si="7"/>
        <v>HAPPY FAMILY BABY PH5.5 W 70 BAG</v>
      </c>
      <c r="B473" s="21" t="s">
        <v>395</v>
      </c>
      <c r="C473" s="22" t="s">
        <v>8</v>
      </c>
      <c r="D473" s="22" t="s">
        <v>9</v>
      </c>
      <c r="E473" s="23" t="s">
        <v>20</v>
      </c>
      <c r="F473" s="23" t="s">
        <v>101</v>
      </c>
      <c r="G473" s="17">
        <v>42.300199999999997</v>
      </c>
      <c r="H473" s="18">
        <v>20.829499999999999</v>
      </c>
      <c r="I473" s="19">
        <v>4.8948</v>
      </c>
      <c r="J473" s="20">
        <v>2912.5239999999999</v>
      </c>
      <c r="K473" s="19">
        <v>1143.2672</v>
      </c>
      <c r="L473" s="19">
        <v>245.0727</v>
      </c>
    </row>
    <row r="474" spans="1:12" ht="14.25" customHeight="1" x14ac:dyDescent="0.25">
      <c r="A474" s="25" t="str">
        <f t="shared" si="7"/>
        <v>MoreBeauty</v>
      </c>
      <c r="B474" s="24" t="s">
        <v>764</v>
      </c>
      <c r="C474" s="4" t="s">
        <v>5</v>
      </c>
      <c r="D474" s="4"/>
      <c r="E474" s="5"/>
      <c r="F474" s="5"/>
      <c r="G474" s="10">
        <v>27.204899999999999</v>
      </c>
      <c r="H474" s="11">
        <v>84.962400000000002</v>
      </c>
      <c r="I474" s="12">
        <v>67.934799999999996</v>
      </c>
      <c r="J474" s="13">
        <v>1705.1168</v>
      </c>
      <c r="K474" s="12">
        <v>4625.1881000000003</v>
      </c>
      <c r="L474" s="12">
        <v>3467.3735000000001</v>
      </c>
    </row>
    <row r="475" spans="1:12" ht="15" customHeight="1" x14ac:dyDescent="0.25">
      <c r="A475" s="25" t="str">
        <f t="shared" si="7"/>
        <v>MORS (MORS COSMETICS)</v>
      </c>
      <c r="B475" s="26" t="s">
        <v>396</v>
      </c>
      <c r="C475" s="14" t="s">
        <v>860</v>
      </c>
      <c r="D475" s="15"/>
      <c r="E475" s="16"/>
      <c r="F475" s="16"/>
      <c r="G475" s="17">
        <v>12.6196</v>
      </c>
      <c r="H475" s="18">
        <v>0.30170000000000002</v>
      </c>
      <c r="I475" s="19"/>
      <c r="J475" s="20">
        <v>774.8818</v>
      </c>
      <c r="K475" s="19">
        <v>18.222799999999999</v>
      </c>
      <c r="L475" s="19"/>
    </row>
    <row r="476" spans="1:12" ht="15" customHeight="1" x14ac:dyDescent="0.25">
      <c r="A476" s="25" t="str">
        <f t="shared" si="7"/>
        <v>MORS CHAMOMILE PH5.5 W 120 BAG KAPAK</v>
      </c>
      <c r="B476" s="21" t="s">
        <v>397</v>
      </c>
      <c r="C476" s="22" t="s">
        <v>8</v>
      </c>
      <c r="D476" s="22" t="s">
        <v>9</v>
      </c>
      <c r="E476" s="23" t="s">
        <v>20</v>
      </c>
      <c r="F476" s="23" t="s">
        <v>24</v>
      </c>
      <c r="G476" s="17">
        <v>12.6196</v>
      </c>
      <c r="H476" s="18">
        <v>0.30170000000000002</v>
      </c>
      <c r="I476" s="19"/>
      <c r="J476" s="20">
        <v>774.8818</v>
      </c>
      <c r="K476" s="19">
        <v>18.222799999999999</v>
      </c>
      <c r="L476" s="19"/>
    </row>
    <row r="477" spans="1:12" ht="15" customHeight="1" x14ac:dyDescent="0.25">
      <c r="A477" s="25" t="str">
        <f t="shared" si="7"/>
        <v>WIPEST (MORS COSMETICS)</v>
      </c>
      <c r="B477" s="26" t="s">
        <v>398</v>
      </c>
      <c r="C477" s="14" t="s">
        <v>860</v>
      </c>
      <c r="D477" s="15"/>
      <c r="E477" s="16"/>
      <c r="F477" s="16"/>
      <c r="G477" s="17">
        <v>14.5854</v>
      </c>
      <c r="H477" s="18">
        <v>84.660600000000002</v>
      </c>
      <c r="I477" s="19">
        <v>67.934799999999996</v>
      </c>
      <c r="J477" s="20">
        <v>930.23509999999999</v>
      </c>
      <c r="K477" s="19">
        <v>4606.9654</v>
      </c>
      <c r="L477" s="19">
        <v>3467.3735000000001</v>
      </c>
    </row>
    <row r="478" spans="1:12" ht="15" customHeight="1" x14ac:dyDescent="0.25">
      <c r="A478" s="25" t="str">
        <f t="shared" si="7"/>
        <v>WIPEST COMFORT ALC.FREE W 120 BAG KAPAK</v>
      </c>
      <c r="B478" s="21" t="s">
        <v>399</v>
      </c>
      <c r="C478" s="22" t="s">
        <v>8</v>
      </c>
      <c r="D478" s="22" t="s">
        <v>9</v>
      </c>
      <c r="E478" s="23" t="s">
        <v>30</v>
      </c>
      <c r="F478" s="23" t="s">
        <v>24</v>
      </c>
      <c r="G478" s="17"/>
      <c r="H478" s="18">
        <v>39.128300000000003</v>
      </c>
      <c r="I478" s="19">
        <v>18.019200000000001</v>
      </c>
      <c r="J478" s="20"/>
      <c r="K478" s="19">
        <v>2116.4569999999999</v>
      </c>
      <c r="L478" s="19">
        <v>1056.0386000000001</v>
      </c>
    </row>
    <row r="479" spans="1:12" ht="15" customHeight="1" x14ac:dyDescent="0.25">
      <c r="A479" s="25" t="str">
        <f t="shared" si="7"/>
        <v>WIPEST COMFORT ALC.FREE W 72 BAG KAPAK</v>
      </c>
      <c r="B479" s="21" t="s">
        <v>400</v>
      </c>
      <c r="C479" s="22" t="s">
        <v>8</v>
      </c>
      <c r="D479" s="22" t="s">
        <v>9</v>
      </c>
      <c r="E479" s="23" t="s">
        <v>30</v>
      </c>
      <c r="F479" s="23" t="s">
        <v>42</v>
      </c>
      <c r="G479" s="17">
        <v>14.5854</v>
      </c>
      <c r="H479" s="18">
        <v>45.532299999999999</v>
      </c>
      <c r="I479" s="19">
        <v>49.915700000000001</v>
      </c>
      <c r="J479" s="20">
        <v>930.23509999999999</v>
      </c>
      <c r="K479" s="19">
        <v>2490.5082000000002</v>
      </c>
      <c r="L479" s="19">
        <v>2411.3348000000001</v>
      </c>
    </row>
    <row r="480" spans="1:12" ht="14.25" customHeight="1" x14ac:dyDescent="0.25">
      <c r="A480" s="25" t="str">
        <f t="shared" si="7"/>
        <v>NaturalCo AB</v>
      </c>
      <c r="B480" s="24" t="s">
        <v>765</v>
      </c>
      <c r="C480" s="4" t="s">
        <v>5</v>
      </c>
      <c r="D480" s="4"/>
      <c r="E480" s="5"/>
      <c r="F480" s="5"/>
      <c r="G480" s="10">
        <v>0.31290000000000001</v>
      </c>
      <c r="H480" s="11">
        <v>4.0300000000000002E-2</v>
      </c>
      <c r="I480" s="12"/>
      <c r="J480" s="13">
        <v>2.3519999999999999</v>
      </c>
      <c r="K480" s="12">
        <v>0.30399999999999999</v>
      </c>
      <c r="L480" s="12"/>
    </row>
    <row r="481" spans="1:12" ht="15" customHeight="1" x14ac:dyDescent="0.25">
      <c r="A481" s="25" t="str">
        <f t="shared" si="7"/>
        <v>NATY (NATY AB)</v>
      </c>
      <c r="B481" s="26" t="s">
        <v>401</v>
      </c>
      <c r="C481" s="14" t="s">
        <v>860</v>
      </c>
      <c r="D481" s="15"/>
      <c r="E481" s="16"/>
      <c r="F481" s="16"/>
      <c r="G481" s="17">
        <v>0.31290000000000001</v>
      </c>
      <c r="H481" s="18">
        <v>4.0300000000000002E-2</v>
      </c>
      <c r="I481" s="19"/>
      <c r="J481" s="20">
        <v>2.3519999999999999</v>
      </c>
      <c r="K481" s="19">
        <v>0.30399999999999999</v>
      </c>
      <c r="L481" s="19"/>
    </row>
    <row r="482" spans="1:12" ht="15" customHeight="1" x14ac:dyDescent="0.25">
      <c r="A482" s="25" t="str">
        <f t="shared" si="7"/>
        <v>NATY SENSITIVE ALOE VERA W 56 BAG</v>
      </c>
      <c r="B482" s="21" t="s">
        <v>402</v>
      </c>
      <c r="C482" s="22" t="s">
        <v>8</v>
      </c>
      <c r="D482" s="22" t="s">
        <v>9</v>
      </c>
      <c r="E482" s="23" t="s">
        <v>63</v>
      </c>
      <c r="F482" s="23" t="s">
        <v>34</v>
      </c>
      <c r="G482" s="17">
        <v>0.1139</v>
      </c>
      <c r="H482" s="18">
        <v>4.0300000000000002E-2</v>
      </c>
      <c r="I482" s="19"/>
      <c r="J482" s="20">
        <v>0.85599999999999998</v>
      </c>
      <c r="K482" s="19">
        <v>0.30399999999999999</v>
      </c>
      <c r="L482" s="19"/>
    </row>
    <row r="483" spans="1:12" ht="15" customHeight="1" x14ac:dyDescent="0.25">
      <c r="A483" s="25" t="str">
        <f t="shared" si="7"/>
        <v>NATY SENSITIVE W 56 BAG NATY AB</v>
      </c>
      <c r="B483" s="21" t="s">
        <v>403</v>
      </c>
      <c r="C483" s="22" t="s">
        <v>8</v>
      </c>
      <c r="D483" s="22" t="s">
        <v>9</v>
      </c>
      <c r="E483" s="23" t="s">
        <v>63</v>
      </c>
      <c r="F483" s="23" t="s">
        <v>34</v>
      </c>
      <c r="G483" s="17">
        <v>0.19919999999999999</v>
      </c>
      <c r="H483" s="18"/>
      <c r="I483" s="19"/>
      <c r="J483" s="20">
        <v>1.496</v>
      </c>
      <c r="K483" s="19"/>
      <c r="L483" s="19"/>
    </row>
    <row r="484" spans="1:12" ht="14.25" customHeight="1" x14ac:dyDescent="0.25">
      <c r="A484" s="25" t="str">
        <f t="shared" si="7"/>
        <v>Voyage Turkey</v>
      </c>
      <c r="B484" s="24" t="s">
        <v>766</v>
      </c>
      <c r="C484" s="4" t="s">
        <v>5</v>
      </c>
      <c r="D484" s="4"/>
      <c r="E484" s="5"/>
      <c r="F484" s="5"/>
      <c r="G484" s="10">
        <v>131.49090000000001</v>
      </c>
      <c r="H484" s="11">
        <v>246.0711</v>
      </c>
      <c r="I484" s="12">
        <v>78.181899999999999</v>
      </c>
      <c r="J484" s="13">
        <v>7528.2015000000001</v>
      </c>
      <c r="K484" s="12">
        <v>14073.58</v>
      </c>
      <c r="L484" s="12">
        <v>4344.6674999999996</v>
      </c>
    </row>
    <row r="485" spans="1:12" ht="15" customHeight="1" x14ac:dyDescent="0.25">
      <c r="A485" s="25" t="str">
        <f t="shared" si="7"/>
        <v>FRESH BABY (NAVIGA TURKEY)</v>
      </c>
      <c r="B485" s="26" t="s">
        <v>404</v>
      </c>
      <c r="C485" s="14" t="s">
        <v>860</v>
      </c>
      <c r="D485" s="15"/>
      <c r="E485" s="16"/>
      <c r="F485" s="16"/>
      <c r="G485" s="17">
        <v>17.142399999999999</v>
      </c>
      <c r="H485" s="18">
        <v>6.4819000000000004</v>
      </c>
      <c r="I485" s="19">
        <v>0.25540000000000002</v>
      </c>
      <c r="J485" s="20">
        <v>938.0729</v>
      </c>
      <c r="K485" s="19">
        <v>380.07749999999999</v>
      </c>
      <c r="L485" s="19">
        <v>12.7729</v>
      </c>
    </row>
    <row r="486" spans="1:12" ht="15" customHeight="1" x14ac:dyDescent="0.25">
      <c r="A486" s="25" t="str">
        <f t="shared" si="7"/>
        <v>FRESH BABY PREMIUM ALC.FREE W 100 BAG</v>
      </c>
      <c r="B486" s="21" t="s">
        <v>405</v>
      </c>
      <c r="C486" s="22" t="s">
        <v>8</v>
      </c>
      <c r="D486" s="22" t="s">
        <v>9</v>
      </c>
      <c r="E486" s="23" t="s">
        <v>30</v>
      </c>
      <c r="F486" s="23" t="s">
        <v>21</v>
      </c>
      <c r="G486" s="17">
        <v>4.4461000000000004</v>
      </c>
      <c r="H486" s="18">
        <v>2.0626000000000002</v>
      </c>
      <c r="I486" s="19"/>
      <c r="J486" s="20">
        <v>234.7319</v>
      </c>
      <c r="K486" s="19">
        <v>137.5095</v>
      </c>
      <c r="L486" s="19"/>
    </row>
    <row r="487" spans="1:12" ht="15" customHeight="1" x14ac:dyDescent="0.25">
      <c r="A487" s="25" t="str">
        <f t="shared" si="7"/>
        <v>FRESH BABY PH5.5 W 15 BAG</v>
      </c>
      <c r="B487" s="21" t="s">
        <v>406</v>
      </c>
      <c r="C487" s="22" t="s">
        <v>8</v>
      </c>
      <c r="D487" s="22" t="s">
        <v>9</v>
      </c>
      <c r="E487" s="23" t="s">
        <v>20</v>
      </c>
      <c r="F487" s="23" t="s">
        <v>26</v>
      </c>
      <c r="G487" s="17">
        <v>0.15609999999999999</v>
      </c>
      <c r="H487" s="18">
        <v>2.98E-2</v>
      </c>
      <c r="I487" s="19">
        <v>0.25540000000000002</v>
      </c>
      <c r="J487" s="20">
        <v>9.3703000000000003</v>
      </c>
      <c r="K487" s="19">
        <v>1.4905999999999999</v>
      </c>
      <c r="L487" s="19">
        <v>12.7729</v>
      </c>
    </row>
    <row r="488" spans="1:12" ht="15" customHeight="1" x14ac:dyDescent="0.25">
      <c r="A488" s="25" t="str">
        <f t="shared" si="7"/>
        <v>FRESH BABY WATER 99.9% W 60 BAG</v>
      </c>
      <c r="B488" s="21" t="s">
        <v>407</v>
      </c>
      <c r="C488" s="22" t="s">
        <v>8</v>
      </c>
      <c r="D488" s="22" t="s">
        <v>9</v>
      </c>
      <c r="E488" s="23" t="s">
        <v>10</v>
      </c>
      <c r="F488" s="23" t="s">
        <v>97</v>
      </c>
      <c r="G488" s="17">
        <v>1.8445</v>
      </c>
      <c r="H488" s="18"/>
      <c r="I488" s="19"/>
      <c r="J488" s="20">
        <v>41.871899999999997</v>
      </c>
      <c r="K488" s="19"/>
      <c r="L488" s="19"/>
    </row>
    <row r="489" spans="1:12" ht="15" customHeight="1" x14ac:dyDescent="0.25">
      <c r="A489" s="25" t="str">
        <f t="shared" si="7"/>
        <v>FRESH BABY P H5.5 W 72 BAG</v>
      </c>
      <c r="B489" s="21" t="s">
        <v>408</v>
      </c>
      <c r="C489" s="22" t="s">
        <v>8</v>
      </c>
      <c r="D489" s="22" t="s">
        <v>9</v>
      </c>
      <c r="E489" s="23" t="s">
        <v>20</v>
      </c>
      <c r="F489" s="23" t="s">
        <v>42</v>
      </c>
      <c r="G489" s="17">
        <v>0.57199999999999995</v>
      </c>
      <c r="H489" s="18"/>
      <c r="I489" s="19"/>
      <c r="J489" s="20">
        <v>34.318100000000001</v>
      </c>
      <c r="K489" s="19"/>
      <c r="L489" s="19"/>
    </row>
    <row r="490" spans="1:12" ht="15" customHeight="1" x14ac:dyDescent="0.25">
      <c r="A490" s="25" t="str">
        <f t="shared" si="7"/>
        <v>FRESH BABY PH5.5 W 72 BAG KAPAK</v>
      </c>
      <c r="B490" s="21" t="s">
        <v>409</v>
      </c>
      <c r="C490" s="22" t="s">
        <v>8</v>
      </c>
      <c r="D490" s="22" t="s">
        <v>9</v>
      </c>
      <c r="E490" s="23" t="s">
        <v>20</v>
      </c>
      <c r="F490" s="23" t="s">
        <v>42</v>
      </c>
      <c r="G490" s="17">
        <v>10.123900000000001</v>
      </c>
      <c r="H490" s="18">
        <v>4.3895</v>
      </c>
      <c r="I490" s="19"/>
      <c r="J490" s="20">
        <v>617.78060000000005</v>
      </c>
      <c r="K490" s="19">
        <v>241.07740000000001</v>
      </c>
      <c r="L490" s="19"/>
    </row>
    <row r="491" spans="1:12" ht="15" customHeight="1" x14ac:dyDescent="0.25">
      <c r="A491" s="25" t="str">
        <f t="shared" si="7"/>
        <v>GOLDEN (NAVIGA TURKEY)</v>
      </c>
      <c r="B491" s="26" t="s">
        <v>410</v>
      </c>
      <c r="C491" s="14" t="s">
        <v>860</v>
      </c>
      <c r="D491" s="15"/>
      <c r="E491" s="16"/>
      <c r="F491" s="16"/>
      <c r="G491" s="17"/>
      <c r="H491" s="18">
        <v>71.560299999999998</v>
      </c>
      <c r="I491" s="19">
        <v>32.9009</v>
      </c>
      <c r="J491" s="20"/>
      <c r="K491" s="19">
        <v>4107.0888999999997</v>
      </c>
      <c r="L491" s="19">
        <v>1795.3303000000001</v>
      </c>
    </row>
    <row r="492" spans="1:12" ht="15" customHeight="1" x14ac:dyDescent="0.25">
      <c r="A492" s="25" t="str">
        <f t="shared" si="7"/>
        <v>GOLDEN SENSITIVE W 120 BAG</v>
      </c>
      <c r="B492" s="21" t="s">
        <v>411</v>
      </c>
      <c r="C492" s="22" t="s">
        <v>8</v>
      </c>
      <c r="D492" s="22" t="s">
        <v>9</v>
      </c>
      <c r="E492" s="23" t="s">
        <v>63</v>
      </c>
      <c r="F492" s="23" t="s">
        <v>24</v>
      </c>
      <c r="G492" s="17"/>
      <c r="H492" s="18">
        <v>56.203800000000001</v>
      </c>
      <c r="I492" s="19">
        <v>22.180299999999999</v>
      </c>
      <c r="J492" s="20"/>
      <c r="K492" s="19">
        <v>3259.8697999999999</v>
      </c>
      <c r="L492" s="19">
        <v>1260.6195</v>
      </c>
    </row>
    <row r="493" spans="1:12" ht="15" customHeight="1" x14ac:dyDescent="0.25">
      <c r="A493" s="25" t="str">
        <f t="shared" si="7"/>
        <v>GOLDEN SENSITIVE W 72 BAG</v>
      </c>
      <c r="B493" s="21" t="s">
        <v>412</v>
      </c>
      <c r="C493" s="22" t="s">
        <v>8</v>
      </c>
      <c r="D493" s="22" t="s">
        <v>9</v>
      </c>
      <c r="E493" s="23" t="s">
        <v>63</v>
      </c>
      <c r="F493" s="23" t="s">
        <v>42</v>
      </c>
      <c r="G493" s="17"/>
      <c r="H493" s="18">
        <v>15.356400000000001</v>
      </c>
      <c r="I493" s="19">
        <v>10.720599999999999</v>
      </c>
      <c r="J493" s="20"/>
      <c r="K493" s="19">
        <v>847.21910000000003</v>
      </c>
      <c r="L493" s="19">
        <v>534.71069999999997</v>
      </c>
    </row>
    <row r="494" spans="1:12" ht="15" customHeight="1" x14ac:dyDescent="0.25">
      <c r="A494" s="25" t="str">
        <f t="shared" si="7"/>
        <v>MY FIX (NAVIGA TURKEY)</v>
      </c>
      <c r="B494" s="26" t="s">
        <v>413</v>
      </c>
      <c r="C494" s="14" t="s">
        <v>860</v>
      </c>
      <c r="D494" s="15"/>
      <c r="E494" s="16"/>
      <c r="F494" s="16"/>
      <c r="G494" s="17">
        <v>1.0731999999999999</v>
      </c>
      <c r="H494" s="18"/>
      <c r="I494" s="19"/>
      <c r="J494" s="20">
        <v>47.075600000000001</v>
      </c>
      <c r="K494" s="19"/>
      <c r="L494" s="19"/>
    </row>
    <row r="495" spans="1:12" ht="15" customHeight="1" x14ac:dyDescent="0.25">
      <c r="A495" s="25" t="str">
        <f t="shared" si="7"/>
        <v>MY FIX BABY ROSE FRESH W 80 BAG KAPAK</v>
      </c>
      <c r="B495" s="21" t="s">
        <v>414</v>
      </c>
      <c r="C495" s="22" t="s">
        <v>8</v>
      </c>
      <c r="D495" s="22" t="s">
        <v>9</v>
      </c>
      <c r="E495" s="23" t="s">
        <v>10</v>
      </c>
      <c r="F495" s="23" t="s">
        <v>17</v>
      </c>
      <c r="G495" s="17">
        <v>1.0731999999999999</v>
      </c>
      <c r="H495" s="18"/>
      <c r="I495" s="19"/>
      <c r="J495" s="20">
        <v>47.075600000000001</v>
      </c>
      <c r="K495" s="19"/>
      <c r="L495" s="19"/>
    </row>
    <row r="496" spans="1:12" ht="15" customHeight="1" x14ac:dyDescent="0.25">
      <c r="A496" s="25" t="str">
        <f t="shared" si="7"/>
        <v>PUFFY (NAVIGA TURKEY)</v>
      </c>
      <c r="B496" s="26" t="s">
        <v>415</v>
      </c>
      <c r="C496" s="14" t="s">
        <v>860</v>
      </c>
      <c r="D496" s="15"/>
      <c r="E496" s="16"/>
      <c r="F496" s="16"/>
      <c r="G496" s="17">
        <v>2.6486999999999998</v>
      </c>
      <c r="H496" s="18"/>
      <c r="I496" s="19"/>
      <c r="J496" s="20">
        <v>124.62050000000001</v>
      </c>
      <c r="K496" s="19"/>
      <c r="L496" s="19"/>
    </row>
    <row r="497" spans="1:12" ht="15" customHeight="1" x14ac:dyDescent="0.25">
      <c r="A497" s="25" t="str">
        <f t="shared" si="7"/>
        <v>PUFFY BABY SENSITIVE PURE W 88 BAG KAPAK</v>
      </c>
      <c r="B497" s="21" t="s">
        <v>416</v>
      </c>
      <c r="C497" s="22" t="s">
        <v>8</v>
      </c>
      <c r="D497" s="22" t="s">
        <v>9</v>
      </c>
      <c r="E497" s="23" t="s">
        <v>63</v>
      </c>
      <c r="F497" s="23" t="s">
        <v>417</v>
      </c>
      <c r="G497" s="17">
        <v>2.6486999999999998</v>
      </c>
      <c r="H497" s="18"/>
      <c r="I497" s="19"/>
      <c r="J497" s="20">
        <v>124.62050000000001</v>
      </c>
      <c r="K497" s="19"/>
      <c r="L497" s="19"/>
    </row>
    <row r="498" spans="1:12" ht="15" customHeight="1" x14ac:dyDescent="0.25">
      <c r="A498" s="25" t="str">
        <f t="shared" si="7"/>
        <v>TITO (NAVIGA TURKEY)</v>
      </c>
      <c r="B498" s="26" t="s">
        <v>418</v>
      </c>
      <c r="C498" s="14" t="s">
        <v>860</v>
      </c>
      <c r="D498" s="15"/>
      <c r="E498" s="16"/>
      <c r="F498" s="16"/>
      <c r="G498" s="17">
        <v>110.6263</v>
      </c>
      <c r="H498" s="18">
        <v>168.029</v>
      </c>
      <c r="I498" s="19">
        <v>45.025399999999998</v>
      </c>
      <c r="J498" s="20">
        <v>6418.4327000000003</v>
      </c>
      <c r="K498" s="19">
        <v>9586.4138000000003</v>
      </c>
      <c r="L498" s="19">
        <v>2536.5643</v>
      </c>
    </row>
    <row r="499" spans="1:12" ht="15" customHeight="1" x14ac:dyDescent="0.25">
      <c r="A499" s="25" t="str">
        <f t="shared" si="7"/>
        <v>TITO BABY SOFT COMFORT PH5.5 W 120 BAG</v>
      </c>
      <c r="B499" s="21" t="s">
        <v>419</v>
      </c>
      <c r="C499" s="22" t="s">
        <v>8</v>
      </c>
      <c r="D499" s="22" t="s">
        <v>9</v>
      </c>
      <c r="E499" s="23" t="s">
        <v>20</v>
      </c>
      <c r="F499" s="23" t="s">
        <v>24</v>
      </c>
      <c r="G499" s="17">
        <v>84.095799999999997</v>
      </c>
      <c r="H499" s="18">
        <v>151.49979999999999</v>
      </c>
      <c r="I499" s="19">
        <v>39.488900000000001</v>
      </c>
      <c r="J499" s="20">
        <v>4863.5491000000002</v>
      </c>
      <c r="K499" s="19">
        <v>8687.4974999999995</v>
      </c>
      <c r="L499" s="19">
        <v>2240.9688000000001</v>
      </c>
    </row>
    <row r="500" spans="1:12" ht="15" customHeight="1" x14ac:dyDescent="0.25">
      <c r="A500" s="25" t="str">
        <f t="shared" si="7"/>
        <v>TITO BABY PH5.5 ALC.FREE W 72 BAG KAPAK</v>
      </c>
      <c r="B500" s="21" t="s">
        <v>420</v>
      </c>
      <c r="C500" s="22" t="s">
        <v>8</v>
      </c>
      <c r="D500" s="22" t="s">
        <v>9</v>
      </c>
      <c r="E500" s="23" t="s">
        <v>20</v>
      </c>
      <c r="F500" s="23" t="s">
        <v>42</v>
      </c>
      <c r="G500" s="17">
        <v>24.440899999999999</v>
      </c>
      <c r="H500" s="18">
        <v>13.931900000000001</v>
      </c>
      <c r="I500" s="19">
        <v>5.4257</v>
      </c>
      <c r="J500" s="20">
        <v>1419.3269</v>
      </c>
      <c r="K500" s="19">
        <v>757.8877</v>
      </c>
      <c r="L500" s="19">
        <v>289.12630000000001</v>
      </c>
    </row>
    <row r="501" spans="1:12" ht="15" customHeight="1" x14ac:dyDescent="0.25">
      <c r="A501" s="25" t="str">
        <f t="shared" si="7"/>
        <v>TITO BABY SOFT COMFORT PH5.5 W 72 BAG</v>
      </c>
      <c r="B501" s="21" t="s">
        <v>421</v>
      </c>
      <c r="C501" s="22" t="s">
        <v>8</v>
      </c>
      <c r="D501" s="22" t="s">
        <v>9</v>
      </c>
      <c r="E501" s="23" t="s">
        <v>20</v>
      </c>
      <c r="F501" s="23" t="s">
        <v>42</v>
      </c>
      <c r="G501" s="17">
        <v>2.0893000000000002</v>
      </c>
      <c r="H501" s="18">
        <v>2.5973000000000002</v>
      </c>
      <c r="I501" s="19">
        <v>0.1109</v>
      </c>
      <c r="J501" s="20">
        <v>135.5565</v>
      </c>
      <c r="K501" s="19">
        <v>141.02850000000001</v>
      </c>
      <c r="L501" s="19">
        <v>6.4691999999999998</v>
      </c>
    </row>
    <row r="502" spans="1:12" ht="14.25" customHeight="1" x14ac:dyDescent="0.25">
      <c r="A502" s="25" t="str">
        <f t="shared" si="7"/>
        <v>Nur Food Industry</v>
      </c>
      <c r="B502" s="24" t="s">
        <v>767</v>
      </c>
      <c r="C502" s="4" t="s">
        <v>5</v>
      </c>
      <c r="D502" s="4"/>
      <c r="E502" s="5"/>
      <c r="F502" s="5"/>
      <c r="G502" s="10">
        <v>8.7314000000000007</v>
      </c>
      <c r="H502" s="11">
        <v>3.2120000000000002</v>
      </c>
      <c r="I502" s="12"/>
      <c r="J502" s="13">
        <v>524.32740000000001</v>
      </c>
      <c r="K502" s="12">
        <v>172.9468</v>
      </c>
      <c r="L502" s="12"/>
    </row>
    <row r="503" spans="1:12" ht="15" customHeight="1" x14ac:dyDescent="0.25">
      <c r="A503" s="25" t="str">
        <f t="shared" si="7"/>
        <v>FRESH (NUR GIDA SAN)</v>
      </c>
      <c r="B503" s="26" t="s">
        <v>422</v>
      </c>
      <c r="C503" s="14" t="s">
        <v>860</v>
      </c>
      <c r="D503" s="15"/>
      <c r="E503" s="16"/>
      <c r="F503" s="16"/>
      <c r="G503" s="17">
        <v>6.1833</v>
      </c>
      <c r="H503" s="18">
        <v>0.61119999999999997</v>
      </c>
      <c r="I503" s="19"/>
      <c r="J503" s="20">
        <v>392.1592</v>
      </c>
      <c r="K503" s="19">
        <v>31.181999999999999</v>
      </c>
      <c r="L503" s="19"/>
    </row>
    <row r="504" spans="1:12" ht="15" customHeight="1" x14ac:dyDescent="0.25">
      <c r="A504" s="25" t="str">
        <f t="shared" si="7"/>
        <v>FRESH BABY PREM.QUALITY PH5.5 W 120 BAG</v>
      </c>
      <c r="B504" s="21" t="s">
        <v>423</v>
      </c>
      <c r="C504" s="22" t="s">
        <v>8</v>
      </c>
      <c r="D504" s="22" t="s">
        <v>9</v>
      </c>
      <c r="E504" s="23" t="s">
        <v>20</v>
      </c>
      <c r="F504" s="23" t="s">
        <v>24</v>
      </c>
      <c r="G504" s="17">
        <v>6.1833</v>
      </c>
      <c r="H504" s="18">
        <v>0.61119999999999997</v>
      </c>
      <c r="I504" s="19"/>
      <c r="J504" s="20">
        <v>392.1592</v>
      </c>
      <c r="K504" s="19">
        <v>31.181999999999999</v>
      </c>
      <c r="L504" s="19"/>
    </row>
    <row r="505" spans="1:12" ht="15" customHeight="1" x14ac:dyDescent="0.25">
      <c r="A505" s="25" t="str">
        <f t="shared" si="7"/>
        <v>FRESH SENSE (NUR GIDA SAN)</v>
      </c>
      <c r="B505" s="26" t="s">
        <v>424</v>
      </c>
      <c r="C505" s="14" t="s">
        <v>860</v>
      </c>
      <c r="D505" s="15"/>
      <c r="E505" s="16"/>
      <c r="F505" s="16"/>
      <c r="G505" s="17"/>
      <c r="H505" s="18"/>
      <c r="I505" s="19"/>
      <c r="J505" s="20"/>
      <c r="K505" s="19"/>
      <c r="L505" s="19"/>
    </row>
    <row r="506" spans="1:12" ht="15" customHeight="1" x14ac:dyDescent="0.25">
      <c r="A506" s="25" t="str">
        <f t="shared" si="7"/>
        <v>FRESH SENSE CHAMOM.LOTION PH5.5 72 BAG</v>
      </c>
      <c r="B506" s="21" t="s">
        <v>425</v>
      </c>
      <c r="C506" s="22" t="s">
        <v>8</v>
      </c>
      <c r="D506" s="22" t="s">
        <v>9</v>
      </c>
      <c r="E506" s="23" t="s">
        <v>20</v>
      </c>
      <c r="F506" s="23" t="s">
        <v>42</v>
      </c>
      <c r="G506" s="17"/>
      <c r="H506" s="18"/>
      <c r="I506" s="19"/>
      <c r="J506" s="20"/>
      <c r="K506" s="19"/>
      <c r="L506" s="19"/>
    </row>
    <row r="507" spans="1:12" ht="15" customHeight="1" x14ac:dyDescent="0.25">
      <c r="A507" s="25" t="str">
        <f t="shared" si="7"/>
        <v>PUFY (NUR GIDA SANAYI)</v>
      </c>
      <c r="B507" s="26" t="s">
        <v>426</v>
      </c>
      <c r="C507" s="14" t="s">
        <v>860</v>
      </c>
      <c r="D507" s="15"/>
      <c r="E507" s="16"/>
      <c r="F507" s="16"/>
      <c r="G507" s="17">
        <v>2.5480999999999998</v>
      </c>
      <c r="H507" s="18">
        <v>2.6009000000000002</v>
      </c>
      <c r="I507" s="19"/>
      <c r="J507" s="20">
        <v>132.16820000000001</v>
      </c>
      <c r="K507" s="19">
        <v>141.76490000000001</v>
      </c>
      <c r="L507" s="19"/>
    </row>
    <row r="508" spans="1:12" ht="15" customHeight="1" x14ac:dyDescent="0.25">
      <c r="A508" s="25" t="str">
        <f t="shared" si="7"/>
        <v>PUFY BABY CHAMOMILE PH5.5 W 120 BAG</v>
      </c>
      <c r="B508" s="21" t="s">
        <v>427</v>
      </c>
      <c r="C508" s="22" t="s">
        <v>8</v>
      </c>
      <c r="D508" s="22" t="s">
        <v>9</v>
      </c>
      <c r="E508" s="23" t="s">
        <v>20</v>
      </c>
      <c r="F508" s="23" t="s">
        <v>24</v>
      </c>
      <c r="G508" s="17">
        <v>2.5480999999999998</v>
      </c>
      <c r="H508" s="18">
        <v>2.6009000000000002</v>
      </c>
      <c r="I508" s="19"/>
      <c r="J508" s="20">
        <v>132.16820000000001</v>
      </c>
      <c r="K508" s="19">
        <v>141.76490000000001</v>
      </c>
      <c r="L508" s="19"/>
    </row>
    <row r="509" spans="1:12" ht="14.25" customHeight="1" x14ac:dyDescent="0.25">
      <c r="A509" s="25" t="str">
        <f t="shared" si="7"/>
        <v>O-Package S.R.L.</v>
      </c>
      <c r="B509" s="24" t="s">
        <v>768</v>
      </c>
      <c r="C509" s="4" t="s">
        <v>5</v>
      </c>
      <c r="D509" s="4"/>
      <c r="E509" s="5"/>
      <c r="F509" s="5"/>
      <c r="G509" s="10">
        <v>0.15809999999999999</v>
      </c>
      <c r="H509" s="11">
        <v>2E-3</v>
      </c>
      <c r="I509" s="12">
        <v>1E-3</v>
      </c>
      <c r="J509" s="13">
        <v>2.1</v>
      </c>
      <c r="K509" s="12">
        <v>0.02</v>
      </c>
      <c r="L509" s="12">
        <v>0.02</v>
      </c>
    </row>
    <row r="510" spans="1:12" ht="15" customHeight="1" x14ac:dyDescent="0.25">
      <c r="A510" s="25" t="str">
        <f t="shared" si="7"/>
        <v>SPEEDY CARE (O-PAC S.R.L.)</v>
      </c>
      <c r="B510" s="26" t="s">
        <v>428</v>
      </c>
      <c r="C510" s="14" t="s">
        <v>860</v>
      </c>
      <c r="D510" s="15"/>
      <c r="E510" s="16"/>
      <c r="F510" s="16"/>
      <c r="G510" s="17">
        <v>0.15809999999999999</v>
      </c>
      <c r="H510" s="18">
        <v>2E-3</v>
      </c>
      <c r="I510" s="19">
        <v>1E-3</v>
      </c>
      <c r="J510" s="20">
        <v>2.1</v>
      </c>
      <c r="K510" s="19">
        <v>0.02</v>
      </c>
      <c r="L510" s="19">
        <v>0.02</v>
      </c>
    </row>
    <row r="511" spans="1:12" ht="15" customHeight="1" x14ac:dyDescent="0.25">
      <c r="A511" s="25" t="str">
        <f t="shared" si="7"/>
        <v>SPEEDYCARE BABYLINECONCREMAMAXI 20 BAG</v>
      </c>
      <c r="B511" s="21" t="s">
        <v>429</v>
      </c>
      <c r="C511" s="22" t="s">
        <v>8</v>
      </c>
      <c r="D511" s="22" t="s">
        <v>9</v>
      </c>
      <c r="E511" s="23" t="s">
        <v>68</v>
      </c>
      <c r="F511" s="23" t="s">
        <v>11</v>
      </c>
      <c r="G511" s="17">
        <v>0.15809999999999999</v>
      </c>
      <c r="H511" s="18">
        <v>2E-3</v>
      </c>
      <c r="I511" s="19">
        <v>1E-3</v>
      </c>
      <c r="J511" s="20">
        <v>2.1</v>
      </c>
      <c r="K511" s="19">
        <v>0.02</v>
      </c>
      <c r="L511" s="19">
        <v>0.02</v>
      </c>
    </row>
    <row r="512" spans="1:12" ht="14.25" customHeight="1" x14ac:dyDescent="0.25">
      <c r="A512" s="25" t="str">
        <f t="shared" si="7"/>
        <v>OnTop</v>
      </c>
      <c r="B512" s="24" t="s">
        <v>769</v>
      </c>
      <c r="C512" s="4" t="s">
        <v>5</v>
      </c>
      <c r="D512" s="4"/>
      <c r="E512" s="5"/>
      <c r="F512" s="5"/>
      <c r="G512" s="10">
        <v>6.0000000000000001E-3</v>
      </c>
      <c r="H512" s="11">
        <v>0.35439999999999999</v>
      </c>
      <c r="I512" s="12"/>
      <c r="J512" s="13">
        <v>0.33839999999999998</v>
      </c>
      <c r="K512" s="12">
        <v>16.541699999999999</v>
      </c>
      <c r="L512" s="12"/>
    </row>
    <row r="513" spans="1:12" ht="15" customHeight="1" x14ac:dyDescent="0.25">
      <c r="A513" s="25" t="str">
        <f t="shared" si="7"/>
        <v>CAN BEBE (ONTEX)</v>
      </c>
      <c r="B513" s="26" t="s">
        <v>430</v>
      </c>
      <c r="C513" s="14" t="s">
        <v>860</v>
      </c>
      <c r="D513" s="15"/>
      <c r="E513" s="16"/>
      <c r="F513" s="16"/>
      <c r="G513" s="17">
        <v>6.0000000000000001E-3</v>
      </c>
      <c r="H513" s="18">
        <v>0.35439999999999999</v>
      </c>
      <c r="I513" s="19"/>
      <c r="J513" s="20">
        <v>0.33839999999999998</v>
      </c>
      <c r="K513" s="19">
        <v>16.541699999999999</v>
      </c>
      <c r="L513" s="19"/>
    </row>
    <row r="514" spans="1:12" ht="15" customHeight="1" x14ac:dyDescent="0.25">
      <c r="A514" s="25" t="str">
        <f t="shared" si="7"/>
        <v>CAN BEBE BASIC CARE ALK.FREE W 56 BAG</v>
      </c>
      <c r="B514" s="21" t="s">
        <v>431</v>
      </c>
      <c r="C514" s="22" t="s">
        <v>8</v>
      </c>
      <c r="D514" s="22" t="s">
        <v>9</v>
      </c>
      <c r="E514" s="23" t="s">
        <v>30</v>
      </c>
      <c r="F514" s="23" t="s">
        <v>34</v>
      </c>
      <c r="G514" s="17">
        <v>6.0000000000000001E-3</v>
      </c>
      <c r="H514" s="18">
        <v>0.35439999999999999</v>
      </c>
      <c r="I514" s="19"/>
      <c r="J514" s="20">
        <v>0.33839999999999998</v>
      </c>
      <c r="K514" s="19">
        <v>16.541699999999999</v>
      </c>
      <c r="L514" s="19"/>
    </row>
    <row r="515" spans="1:12" ht="14.25" customHeight="1" x14ac:dyDescent="0.25">
      <c r="A515" s="25" t="str">
        <f t="shared" si="7"/>
        <v>OzFoodMakers A.S.</v>
      </c>
      <c r="B515" s="24" t="s">
        <v>770</v>
      </c>
      <c r="C515" s="4" t="s">
        <v>5</v>
      </c>
      <c r="D515" s="4"/>
      <c r="E515" s="5"/>
      <c r="F515" s="5"/>
      <c r="G515" s="10"/>
      <c r="H515" s="11"/>
      <c r="I515" s="12"/>
      <c r="J515" s="13"/>
      <c r="K515" s="12"/>
      <c r="L515" s="12"/>
    </row>
    <row r="516" spans="1:12" ht="15" customHeight="1" x14ac:dyDescent="0.25">
      <c r="A516" s="25" t="str">
        <f t="shared" si="7"/>
        <v>BABS &amp; BABS (OZDAMARLAR GIDA A.S.)</v>
      </c>
      <c r="B516" s="26" t="s">
        <v>432</v>
      </c>
      <c r="C516" s="14" t="s">
        <v>860</v>
      </c>
      <c r="D516" s="15"/>
      <c r="E516" s="16"/>
      <c r="F516" s="16"/>
      <c r="G516" s="17"/>
      <c r="H516" s="18"/>
      <c r="I516" s="19"/>
      <c r="J516" s="20"/>
      <c r="K516" s="19"/>
      <c r="L516" s="19"/>
    </row>
    <row r="517" spans="1:12" ht="15" customHeight="1" x14ac:dyDescent="0.25">
      <c r="A517" s="25" t="str">
        <f t="shared" si="7"/>
        <v>BABS&amp;BABS BABY PH5.5 120 W BAG KAPAK</v>
      </c>
      <c r="B517" s="21" t="s">
        <v>433</v>
      </c>
      <c r="C517" s="22" t="s">
        <v>8</v>
      </c>
      <c r="D517" s="22" t="s">
        <v>9</v>
      </c>
      <c r="E517" s="23" t="s">
        <v>20</v>
      </c>
      <c r="F517" s="23" t="s">
        <v>24</v>
      </c>
      <c r="G517" s="17"/>
      <c r="H517" s="18"/>
      <c r="I517" s="19"/>
      <c r="J517" s="20"/>
      <c r="K517" s="19"/>
      <c r="L517" s="19"/>
    </row>
    <row r="518" spans="1:12" ht="14.25" customHeight="1" x14ac:dyDescent="0.25">
      <c r="A518" s="25" t="str">
        <f t="shared" ref="A518:A581" si="8">TRIM(B518)</f>
        <v>CrescentTextile SAN</v>
      </c>
      <c r="B518" s="24" t="s">
        <v>771</v>
      </c>
      <c r="C518" s="4" t="s">
        <v>5</v>
      </c>
      <c r="D518" s="4"/>
      <c r="E518" s="5"/>
      <c r="F518" s="5"/>
      <c r="G518" s="10"/>
      <c r="H518" s="11"/>
      <c r="I518" s="12">
        <v>9.8000000000000004E-2</v>
      </c>
      <c r="J518" s="13"/>
      <c r="K518" s="12"/>
      <c r="L518" s="12">
        <v>3.3592</v>
      </c>
    </row>
    <row r="519" spans="1:12" ht="15" customHeight="1" x14ac:dyDescent="0.25">
      <c r="A519" s="25" t="str">
        <f t="shared" si="8"/>
        <v>KOPRINA (OZYURT TEKSTIL SAN)</v>
      </c>
      <c r="B519" s="26" t="s">
        <v>434</v>
      </c>
      <c r="C519" s="14" t="s">
        <v>860</v>
      </c>
      <c r="D519" s="15"/>
      <c r="E519" s="16"/>
      <c r="F519" s="16"/>
      <c r="G519" s="17"/>
      <c r="H519" s="18"/>
      <c r="I519" s="19">
        <v>9.8000000000000004E-2</v>
      </c>
      <c r="J519" s="20"/>
      <c r="K519" s="19"/>
      <c r="L519" s="19">
        <v>3.3592</v>
      </c>
    </row>
    <row r="520" spans="1:12" ht="15" customHeight="1" x14ac:dyDescent="0.25">
      <c r="A520" s="25" t="str">
        <f t="shared" si="8"/>
        <v>KOPRINA FreshClean 72 W BAG KAPAK</v>
      </c>
      <c r="B520" s="21" t="s">
        <v>813</v>
      </c>
      <c r="C520" s="22" t="s">
        <v>8</v>
      </c>
      <c r="D520" s="22" t="s">
        <v>9</v>
      </c>
      <c r="E520" s="23" t="s">
        <v>20</v>
      </c>
      <c r="F520" s="23" t="s">
        <v>42</v>
      </c>
      <c r="G520" s="17"/>
      <c r="H520" s="18"/>
      <c r="I520" s="19">
        <v>9.8000000000000004E-2</v>
      </c>
      <c r="J520" s="20"/>
      <c r="K520" s="19"/>
      <c r="L520" s="19">
        <v>3.3592</v>
      </c>
    </row>
    <row r="521" spans="1:12" ht="14.25" customHeight="1" x14ac:dyDescent="0.25">
      <c r="A521" s="25" t="str">
        <f t="shared" si="8"/>
        <v>PakChem</v>
      </c>
      <c r="B521" s="24" t="s">
        <v>772</v>
      </c>
      <c r="C521" s="4" t="s">
        <v>5</v>
      </c>
      <c r="D521" s="4"/>
      <c r="E521" s="5"/>
      <c r="F521" s="5"/>
      <c r="G521" s="10"/>
      <c r="H521" s="11">
        <v>0.79349999999999998</v>
      </c>
      <c r="I521" s="12">
        <v>0.7298</v>
      </c>
      <c r="J521" s="13"/>
      <c r="K521" s="12">
        <v>47.268799999999999</v>
      </c>
      <c r="L521" s="12">
        <v>43.602699999999999</v>
      </c>
    </row>
    <row r="522" spans="1:12" ht="15" customHeight="1" x14ac:dyDescent="0.25">
      <c r="A522" s="25" t="str">
        <f t="shared" si="8"/>
        <v>BEBIKO (PAKSEL KIMYA)</v>
      </c>
      <c r="B522" s="26" t="s">
        <v>435</v>
      </c>
      <c r="C522" s="14" t="s">
        <v>860</v>
      </c>
      <c r="D522" s="15"/>
      <c r="E522" s="16"/>
      <c r="F522" s="16"/>
      <c r="G522" s="17"/>
      <c r="H522" s="18">
        <v>0.79349999999999998</v>
      </c>
      <c r="I522" s="19">
        <v>0.7298</v>
      </c>
      <c r="J522" s="20"/>
      <c r="K522" s="19">
        <v>47.268799999999999</v>
      </c>
      <c r="L522" s="19">
        <v>43.602699999999999</v>
      </c>
    </row>
    <row r="523" spans="1:12" ht="15" customHeight="1" x14ac:dyDescent="0.25">
      <c r="A523" s="25" t="str">
        <f t="shared" si="8"/>
        <v>BEBIKO VIPBABY ACTIVE&amp;SOFT PH5.5 100 BAG</v>
      </c>
      <c r="B523" s="21" t="s">
        <v>436</v>
      </c>
      <c r="C523" s="22" t="s">
        <v>8</v>
      </c>
      <c r="D523" s="22" t="s">
        <v>9</v>
      </c>
      <c r="E523" s="23" t="s">
        <v>20</v>
      </c>
      <c r="F523" s="23" t="s">
        <v>21</v>
      </c>
      <c r="G523" s="17"/>
      <c r="H523" s="18"/>
      <c r="I523" s="19"/>
      <c r="J523" s="20"/>
      <c r="K523" s="19"/>
      <c r="L523" s="19"/>
    </row>
    <row r="524" spans="1:12" ht="15" customHeight="1" x14ac:dyDescent="0.25">
      <c r="A524" s="25" t="str">
        <f t="shared" si="8"/>
        <v>BEBIKO VIP BABY ALOE VERA W 72 BAG KAPAK</v>
      </c>
      <c r="B524" s="21" t="s">
        <v>437</v>
      </c>
      <c r="C524" s="22" t="s">
        <v>8</v>
      </c>
      <c r="D524" s="22" t="s">
        <v>9</v>
      </c>
      <c r="E524" s="23" t="s">
        <v>10</v>
      </c>
      <c r="F524" s="23" t="s">
        <v>42</v>
      </c>
      <c r="G524" s="17"/>
      <c r="H524" s="18">
        <v>0.79349999999999998</v>
      </c>
      <c r="I524" s="19">
        <v>0.7298</v>
      </c>
      <c r="J524" s="20"/>
      <c r="K524" s="19">
        <v>47.268799999999999</v>
      </c>
      <c r="L524" s="19">
        <v>43.602699999999999</v>
      </c>
    </row>
    <row r="525" spans="1:12" ht="14.25" customHeight="1" x14ac:dyDescent="0.25">
      <c r="A525" s="25" t="str">
        <f t="shared" si="8"/>
        <v>Daisy Cotton Cosmetics</v>
      </c>
      <c r="B525" s="24" t="s">
        <v>773</v>
      </c>
      <c r="C525" s="4" t="s">
        <v>5</v>
      </c>
      <c r="D525" s="4"/>
      <c r="E525" s="5"/>
      <c r="F525" s="5"/>
      <c r="G525" s="10">
        <v>0.36020000000000002</v>
      </c>
      <c r="H525" s="11">
        <v>5.21E-2</v>
      </c>
      <c r="I525" s="12">
        <v>9.4000000000000004E-3</v>
      </c>
      <c r="J525" s="13">
        <v>19.065100000000001</v>
      </c>
      <c r="K525" s="12">
        <v>2.6206</v>
      </c>
      <c r="L525" s="12">
        <v>0.48</v>
      </c>
    </row>
    <row r="526" spans="1:12" ht="15" customHeight="1" x14ac:dyDescent="0.25">
      <c r="A526" s="25" t="str">
        <f t="shared" si="8"/>
        <v>PAPATYA (PAPATYA PAMUK KOSMETIK)</v>
      </c>
      <c r="B526" s="26" t="s">
        <v>438</v>
      </c>
      <c r="C526" s="14" t="s">
        <v>860</v>
      </c>
      <c r="D526" s="15"/>
      <c r="E526" s="16"/>
      <c r="F526" s="16"/>
      <c r="G526" s="17">
        <v>0.36020000000000002</v>
      </c>
      <c r="H526" s="18">
        <v>5.21E-2</v>
      </c>
      <c r="I526" s="19">
        <v>9.4000000000000004E-3</v>
      </c>
      <c r="J526" s="20">
        <v>19.065100000000001</v>
      </c>
      <c r="K526" s="19">
        <v>2.6206</v>
      </c>
      <c r="L526" s="19">
        <v>0.48</v>
      </c>
    </row>
    <row r="527" spans="1:12" ht="15" customHeight="1" x14ac:dyDescent="0.25">
      <c r="A527" s="25" t="str">
        <f t="shared" si="8"/>
        <v>PAPATYA BABY B5&amp;VIT E PH5.5 90 W BAG</v>
      </c>
      <c r="B527" s="21" t="s">
        <v>439</v>
      </c>
      <c r="C527" s="22" t="s">
        <v>8</v>
      </c>
      <c r="D527" s="22" t="s">
        <v>9</v>
      </c>
      <c r="E527" s="23" t="s">
        <v>20</v>
      </c>
      <c r="F527" s="23" t="s">
        <v>67</v>
      </c>
      <c r="G527" s="17">
        <v>0.36020000000000002</v>
      </c>
      <c r="H527" s="18">
        <v>5.21E-2</v>
      </c>
      <c r="I527" s="19">
        <v>9.4000000000000004E-3</v>
      </c>
      <c r="J527" s="20">
        <v>19.065100000000001</v>
      </c>
      <c r="K527" s="19">
        <v>2.6206</v>
      </c>
      <c r="L527" s="19">
        <v>0.48</v>
      </c>
    </row>
    <row r="528" spans="1:12" ht="14.25" customHeight="1" x14ac:dyDescent="0.25">
      <c r="A528" s="25" t="str">
        <f t="shared" si="8"/>
        <v>IdealGroup</v>
      </c>
      <c r="B528" s="24" t="s">
        <v>774</v>
      </c>
      <c r="C528" s="4" t="s">
        <v>5</v>
      </c>
      <c r="D528" s="4"/>
      <c r="E528" s="5"/>
      <c r="F528" s="5"/>
      <c r="G528" s="10"/>
      <c r="H528" s="11"/>
      <c r="I528" s="12">
        <v>2.0999999999999999E-3</v>
      </c>
      <c r="J528" s="13"/>
      <c r="K528" s="12"/>
      <c r="L528" s="12">
        <v>0.17710000000000001</v>
      </c>
    </row>
    <row r="529" spans="1:12" ht="15" customHeight="1" x14ac:dyDescent="0.25">
      <c r="A529" s="25" t="str">
        <f t="shared" si="8"/>
        <v>PERFETTO (PERFETTO GROUP)</v>
      </c>
      <c r="B529" s="26" t="s">
        <v>440</v>
      </c>
      <c r="C529" s="14" t="s">
        <v>860</v>
      </c>
      <c r="D529" s="15"/>
      <c r="E529" s="16"/>
      <c r="F529" s="16"/>
      <c r="G529" s="17"/>
      <c r="H529" s="18"/>
      <c r="I529" s="19">
        <v>2.0999999999999999E-3</v>
      </c>
      <c r="J529" s="20"/>
      <c r="K529" s="19"/>
      <c r="L529" s="19">
        <v>0.17710000000000001</v>
      </c>
    </row>
    <row r="530" spans="1:12" ht="15" customHeight="1" x14ac:dyDescent="0.25">
      <c r="A530" s="25" t="str">
        <f t="shared" si="8"/>
        <v>PERFETTO PH5.5 ALC.FREE W 80 BAG</v>
      </c>
      <c r="B530" s="21" t="s">
        <v>441</v>
      </c>
      <c r="C530" s="22" t="s">
        <v>8</v>
      </c>
      <c r="D530" s="22" t="s">
        <v>9</v>
      </c>
      <c r="E530" s="23" t="s">
        <v>20</v>
      </c>
      <c r="F530" s="23" t="s">
        <v>17</v>
      </c>
      <c r="G530" s="17"/>
      <c r="H530" s="18"/>
      <c r="I530" s="19">
        <v>2.0999999999999999E-3</v>
      </c>
      <c r="J530" s="20"/>
      <c r="K530" s="19"/>
      <c r="L530" s="19">
        <v>0.17710000000000001</v>
      </c>
    </row>
    <row r="531" spans="1:12" ht="14.25" customHeight="1" x14ac:dyDescent="0.25">
      <c r="A531" s="25" t="str">
        <f t="shared" si="8"/>
        <v>PhoenixMedicine DOO</v>
      </c>
      <c r="B531" s="24" t="s">
        <v>775</v>
      </c>
      <c r="C531" s="4" t="s">
        <v>5</v>
      </c>
      <c r="D531" s="4"/>
      <c r="E531" s="5"/>
      <c r="F531" s="5"/>
      <c r="G531" s="10">
        <v>2.1507000000000001</v>
      </c>
      <c r="H531" s="11">
        <v>0.15629999999999999</v>
      </c>
      <c r="I531" s="12">
        <v>5.8099999999999999E-2</v>
      </c>
      <c r="J531" s="13">
        <v>55.849800000000002</v>
      </c>
      <c r="K531" s="12">
        <v>3.1030000000000002</v>
      </c>
      <c r="L531" s="12">
        <v>1.1613</v>
      </c>
    </row>
    <row r="532" spans="1:12" ht="15" customHeight="1" x14ac:dyDescent="0.25">
      <c r="A532" s="25" t="str">
        <f t="shared" si="8"/>
        <v>BETTY (PHOENIX PHARMA DOO)</v>
      </c>
      <c r="B532" s="26" t="s">
        <v>442</v>
      </c>
      <c r="C532" s="14" t="s">
        <v>860</v>
      </c>
      <c r="D532" s="15"/>
      <c r="E532" s="16"/>
      <c r="F532" s="16"/>
      <c r="G532" s="17">
        <v>2.1507000000000001</v>
      </c>
      <c r="H532" s="18">
        <v>0.15629999999999999</v>
      </c>
      <c r="I532" s="19">
        <v>5.8099999999999999E-2</v>
      </c>
      <c r="J532" s="20">
        <v>55.849800000000002</v>
      </c>
      <c r="K532" s="19">
        <v>3.1030000000000002</v>
      </c>
      <c r="L532" s="19">
        <v>1.1613</v>
      </c>
    </row>
    <row r="533" spans="1:12" ht="15" customHeight="1" x14ac:dyDescent="0.25">
      <c r="A533" s="25" t="str">
        <f t="shared" si="8"/>
        <v>BETTY BABY ALC.FREE W 24 BAG</v>
      </c>
      <c r="B533" s="21" t="s">
        <v>443</v>
      </c>
      <c r="C533" s="22" t="s">
        <v>8</v>
      </c>
      <c r="D533" s="22" t="s">
        <v>9</v>
      </c>
      <c r="E533" s="23" t="s">
        <v>30</v>
      </c>
      <c r="F533" s="23" t="s">
        <v>116</v>
      </c>
      <c r="G533" s="17">
        <v>1.4545999999999999</v>
      </c>
      <c r="H533" s="18">
        <v>0.15629999999999999</v>
      </c>
      <c r="I533" s="19">
        <v>5.8099999999999999E-2</v>
      </c>
      <c r="J533" s="20">
        <v>31.957999999999998</v>
      </c>
      <c r="K533" s="19">
        <v>3.1030000000000002</v>
      </c>
      <c r="L533" s="19">
        <v>1.1613</v>
      </c>
    </row>
    <row r="534" spans="1:12" ht="15" customHeight="1" x14ac:dyDescent="0.25">
      <c r="A534" s="25" t="str">
        <f t="shared" si="8"/>
        <v>BETTY BABY ALC.FREE W 72 BAG</v>
      </c>
      <c r="B534" s="21" t="s">
        <v>444</v>
      </c>
      <c r="C534" s="22" t="s">
        <v>8</v>
      </c>
      <c r="D534" s="22" t="s">
        <v>9</v>
      </c>
      <c r="E534" s="23" t="s">
        <v>30</v>
      </c>
      <c r="F534" s="23" t="s">
        <v>42</v>
      </c>
      <c r="G534" s="17">
        <v>0.69610000000000005</v>
      </c>
      <c r="H534" s="18"/>
      <c r="I534" s="19"/>
      <c r="J534" s="20">
        <v>23.8918</v>
      </c>
      <c r="K534" s="19"/>
      <c r="L534" s="19"/>
    </row>
    <row r="535" spans="1:12" ht="14.25" customHeight="1" x14ac:dyDescent="0.25">
      <c r="A535" s="25" t="str">
        <f t="shared" si="8"/>
        <v>FabreStone</v>
      </c>
      <c r="B535" s="24" t="s">
        <v>776</v>
      </c>
      <c r="C535" s="4" t="s">
        <v>5</v>
      </c>
      <c r="D535" s="4"/>
      <c r="E535" s="5"/>
      <c r="F535" s="5"/>
      <c r="G535" s="10">
        <v>1.4567000000000001</v>
      </c>
      <c r="H535" s="11">
        <v>0.9708</v>
      </c>
      <c r="I535" s="12">
        <v>0.44130000000000003</v>
      </c>
      <c r="J535" s="13">
        <v>8.1128999999999998</v>
      </c>
      <c r="K535" s="12">
        <v>4.8048999999999999</v>
      </c>
      <c r="L535" s="12">
        <v>2.4375</v>
      </c>
    </row>
    <row r="536" spans="1:12" ht="15" customHeight="1" x14ac:dyDescent="0.25">
      <c r="A536" s="25" t="str">
        <f t="shared" si="8"/>
        <v>KLORANE (PIERRE FABRE)</v>
      </c>
      <c r="B536" s="26" t="s">
        <v>445</v>
      </c>
      <c r="C536" s="14" t="s">
        <v>860</v>
      </c>
      <c r="D536" s="15"/>
      <c r="E536" s="16"/>
      <c r="F536" s="16"/>
      <c r="G536" s="17">
        <v>1.4567000000000001</v>
      </c>
      <c r="H536" s="18">
        <v>0.9708</v>
      </c>
      <c r="I536" s="19">
        <v>0.44130000000000003</v>
      </c>
      <c r="J536" s="20">
        <v>8.1128999999999998</v>
      </c>
      <c r="K536" s="19">
        <v>4.8048999999999999</v>
      </c>
      <c r="L536" s="19">
        <v>2.4375</v>
      </c>
    </row>
    <row r="537" spans="1:12" ht="15" customHeight="1" x14ac:dyDescent="0.25">
      <c r="A537" s="25" t="str">
        <f t="shared" si="8"/>
        <v>KLORANE BEBE CALENDULA ALC.FREE W 25 BAG</v>
      </c>
      <c r="B537" s="21" t="s">
        <v>446</v>
      </c>
      <c r="C537" s="22" t="s">
        <v>8</v>
      </c>
      <c r="D537" s="22" t="s">
        <v>9</v>
      </c>
      <c r="E537" s="23" t="s">
        <v>30</v>
      </c>
      <c r="F537" s="23" t="s">
        <v>87</v>
      </c>
      <c r="G537" s="17">
        <v>0.83640000000000003</v>
      </c>
      <c r="H537" s="18">
        <v>0.55679999999999996</v>
      </c>
      <c r="I537" s="19">
        <v>0.16950000000000001</v>
      </c>
      <c r="J537" s="20">
        <v>3.2871000000000001</v>
      </c>
      <c r="K537" s="19">
        <v>1.9970000000000001</v>
      </c>
      <c r="L537" s="19">
        <v>0.75749999999999995</v>
      </c>
    </row>
    <row r="538" spans="1:12" ht="15" customHeight="1" x14ac:dyDescent="0.25">
      <c r="A538" s="25" t="str">
        <f t="shared" si="8"/>
        <v>KLORANE BEBE CALENDULA CLEAN.LOTION W 70</v>
      </c>
      <c r="B538" s="21" t="s">
        <v>447</v>
      </c>
      <c r="C538" s="22" t="s">
        <v>8</v>
      </c>
      <c r="D538" s="22" t="s">
        <v>9</v>
      </c>
      <c r="E538" s="23" t="s">
        <v>30</v>
      </c>
      <c r="F538" s="23" t="s">
        <v>101</v>
      </c>
      <c r="G538" s="17">
        <v>1.8599999999999998E-2</v>
      </c>
      <c r="H538" s="18"/>
      <c r="I538" s="19"/>
      <c r="J538" s="20">
        <v>0.14000000000000001</v>
      </c>
      <c r="K538" s="19"/>
      <c r="L538" s="19"/>
    </row>
    <row r="539" spans="1:12" ht="15" customHeight="1" x14ac:dyDescent="0.25">
      <c r="A539" s="25" t="str">
        <f t="shared" si="8"/>
        <v>KLORANE BEBE CALENDULA THICKCL. W 70 BAG</v>
      </c>
      <c r="B539" s="21" t="s">
        <v>448</v>
      </c>
      <c r="C539" s="22" t="s">
        <v>8</v>
      </c>
      <c r="D539" s="22" t="s">
        <v>9</v>
      </c>
      <c r="E539" s="23" t="s">
        <v>30</v>
      </c>
      <c r="F539" s="23" t="s">
        <v>101</v>
      </c>
      <c r="G539" s="17">
        <v>0.34599999999999997</v>
      </c>
      <c r="H539" s="18">
        <v>0.3881</v>
      </c>
      <c r="I539" s="19">
        <v>0.2717</v>
      </c>
      <c r="J539" s="20">
        <v>2.4157999999999999</v>
      </c>
      <c r="K539" s="19">
        <v>2.4979</v>
      </c>
      <c r="L539" s="19">
        <v>1.68</v>
      </c>
    </row>
    <row r="540" spans="1:12" ht="15" customHeight="1" x14ac:dyDescent="0.25">
      <c r="A540" s="25" t="str">
        <f t="shared" si="8"/>
        <v>KLORANE BEBE CALENDULA W 70 SP.TS. BAG</v>
      </c>
      <c r="B540" s="21" t="s">
        <v>449</v>
      </c>
      <c r="C540" s="22" t="s">
        <v>8</v>
      </c>
      <c r="D540" s="22" t="s">
        <v>9</v>
      </c>
      <c r="E540" s="23" t="s">
        <v>30</v>
      </c>
      <c r="F540" s="23" t="s">
        <v>101</v>
      </c>
      <c r="G540" s="17">
        <v>0.25569999999999998</v>
      </c>
      <c r="H540" s="18">
        <v>2.6200000000000001E-2</v>
      </c>
      <c r="I540" s="19"/>
      <c r="J540" s="20">
        <v>2.27</v>
      </c>
      <c r="K540" s="19">
        <v>0.31</v>
      </c>
      <c r="L540" s="19"/>
    </row>
    <row r="541" spans="1:12" ht="14.25" customHeight="1" x14ac:dyDescent="0.25">
      <c r="A541" s="25" t="str">
        <f t="shared" si="8"/>
        <v>Pyramid72 DOO</v>
      </c>
      <c r="B541" s="24" t="s">
        <v>777</v>
      </c>
      <c r="C541" s="4" t="s">
        <v>5</v>
      </c>
      <c r="D541" s="4"/>
      <c r="E541" s="5"/>
      <c r="F541" s="5"/>
      <c r="G541" s="10">
        <v>26.606400000000001</v>
      </c>
      <c r="H541" s="11">
        <v>12.7163</v>
      </c>
      <c r="I541" s="12">
        <v>6.1870000000000003</v>
      </c>
      <c r="J541" s="13">
        <v>773.97839999999997</v>
      </c>
      <c r="K541" s="12">
        <v>348.9753</v>
      </c>
      <c r="L541" s="12">
        <v>165.18170000000001</v>
      </c>
    </row>
    <row r="542" spans="1:12" ht="15" customHeight="1" x14ac:dyDescent="0.25">
      <c r="A542" s="25" t="str">
        <f t="shared" si="8"/>
        <v>FRESH (PIRAMIDA 72 DOO)</v>
      </c>
      <c r="B542" s="26" t="s">
        <v>450</v>
      </c>
      <c r="C542" s="14" t="s">
        <v>860</v>
      </c>
      <c r="D542" s="15"/>
      <c r="E542" s="16"/>
      <c r="F542" s="16"/>
      <c r="G542" s="17">
        <v>26.606400000000001</v>
      </c>
      <c r="H542" s="18">
        <v>12.7163</v>
      </c>
      <c r="I542" s="19">
        <v>6.1870000000000003</v>
      </c>
      <c r="J542" s="20">
        <v>773.97839999999997</v>
      </c>
      <c r="K542" s="19">
        <v>348.9753</v>
      </c>
      <c r="L542" s="19">
        <v>165.18170000000001</v>
      </c>
    </row>
    <row r="543" spans="1:12" ht="15" customHeight="1" x14ac:dyDescent="0.25">
      <c r="A543" s="25" t="str">
        <f t="shared" si="8"/>
        <v>FRESH BABY ALOE&amp;CALEN. PH5.5 W 60 BAG</v>
      </c>
      <c r="B543" s="21" t="s">
        <v>451</v>
      </c>
      <c r="C543" s="22" t="s">
        <v>8</v>
      </c>
      <c r="D543" s="22" t="s">
        <v>9</v>
      </c>
      <c r="E543" s="23" t="s">
        <v>20</v>
      </c>
      <c r="F543" s="23" t="s">
        <v>97</v>
      </c>
      <c r="G543" s="17">
        <v>4.2514000000000003</v>
      </c>
      <c r="H543" s="18">
        <v>9.5349000000000004</v>
      </c>
      <c r="I543" s="19">
        <v>4.3247999999999998</v>
      </c>
      <c r="J543" s="20">
        <v>118.9742</v>
      </c>
      <c r="K543" s="19">
        <v>264.43900000000002</v>
      </c>
      <c r="L543" s="19">
        <v>116.2043</v>
      </c>
    </row>
    <row r="544" spans="1:12" ht="15" customHeight="1" x14ac:dyDescent="0.25">
      <c r="A544" s="25" t="str">
        <f t="shared" si="8"/>
        <v>FRESH BABY AQUA PURE PH5.5 W 60 BAG</v>
      </c>
      <c r="B544" s="21" t="s">
        <v>452</v>
      </c>
      <c r="C544" s="22" t="s">
        <v>8</v>
      </c>
      <c r="D544" s="22" t="s">
        <v>9</v>
      </c>
      <c r="E544" s="23" t="s">
        <v>20</v>
      </c>
      <c r="F544" s="23" t="s">
        <v>97</v>
      </c>
      <c r="G544" s="17"/>
      <c r="H544" s="18">
        <v>3.1814</v>
      </c>
      <c r="I544" s="19">
        <v>1.8621000000000001</v>
      </c>
      <c r="J544" s="20"/>
      <c r="K544" s="19">
        <v>84.536500000000004</v>
      </c>
      <c r="L544" s="19">
        <v>48.9773</v>
      </c>
    </row>
    <row r="545" spans="1:12" ht="15" customHeight="1" x14ac:dyDescent="0.25">
      <c r="A545" s="25" t="str">
        <f t="shared" si="8"/>
        <v>FRESH BABY CARE ALOE VERA W 60 BAG</v>
      </c>
      <c r="B545" s="21" t="s">
        <v>453</v>
      </c>
      <c r="C545" s="22" t="s">
        <v>8</v>
      </c>
      <c r="D545" s="22" t="s">
        <v>9</v>
      </c>
      <c r="E545" s="23" t="s">
        <v>10</v>
      </c>
      <c r="F545" s="23" t="s">
        <v>97</v>
      </c>
      <c r="G545" s="17">
        <v>9.6434999999999995</v>
      </c>
      <c r="H545" s="18"/>
      <c r="I545" s="19"/>
      <c r="J545" s="20">
        <v>280.5643</v>
      </c>
      <c r="K545" s="19"/>
      <c r="L545" s="19"/>
    </row>
    <row r="546" spans="1:12" ht="15" customHeight="1" x14ac:dyDescent="0.25">
      <c r="A546" s="25" t="str">
        <f t="shared" si="8"/>
        <v>FRESH BABY SOFT CREAM W 60 BAG</v>
      </c>
      <c r="B546" s="21" t="s">
        <v>454</v>
      </c>
      <c r="C546" s="22" t="s">
        <v>8</v>
      </c>
      <c r="D546" s="22" t="s">
        <v>9</v>
      </c>
      <c r="E546" s="23" t="s">
        <v>10</v>
      </c>
      <c r="F546" s="23" t="s">
        <v>97</v>
      </c>
      <c r="G546" s="17">
        <v>12.711499999999999</v>
      </c>
      <c r="H546" s="18"/>
      <c r="I546" s="19"/>
      <c r="J546" s="20">
        <v>374.43990000000002</v>
      </c>
      <c r="K546" s="19"/>
      <c r="L546" s="19"/>
    </row>
    <row r="547" spans="1:12" ht="14.25" customHeight="1" x14ac:dyDescent="0.25">
      <c r="A547" s="25" t="str">
        <f t="shared" si="8"/>
        <v>PreDone</v>
      </c>
      <c r="B547" s="24" t="s">
        <v>778</v>
      </c>
      <c r="C547" s="4" t="s">
        <v>5</v>
      </c>
      <c r="D547" s="4"/>
      <c r="E547" s="5"/>
      <c r="F547" s="5"/>
      <c r="G547" s="10"/>
      <c r="H547" s="11"/>
      <c r="I547" s="12">
        <v>0.624</v>
      </c>
      <c r="J547" s="13"/>
      <c r="K547" s="12"/>
      <c r="L547" s="12">
        <v>34.035699999999999</v>
      </c>
    </row>
    <row r="548" spans="1:12" ht="15" customHeight="1" x14ac:dyDescent="0.25">
      <c r="A548" s="25" t="str">
        <f t="shared" si="8"/>
        <v>SLIPP (PREDO)</v>
      </c>
      <c r="B548" s="26" t="s">
        <v>455</v>
      </c>
      <c r="C548" s="14" t="s">
        <v>860</v>
      </c>
      <c r="D548" s="15"/>
      <c r="E548" s="16"/>
      <c r="F548" s="16"/>
      <c r="G548" s="17"/>
      <c r="H548" s="18"/>
      <c r="I548" s="19">
        <v>0.624</v>
      </c>
      <c r="J548" s="20"/>
      <c r="K548" s="19"/>
      <c r="L548" s="19">
        <v>34.035699999999999</v>
      </c>
    </row>
    <row r="549" spans="1:12" ht="15" customHeight="1" x14ac:dyDescent="0.25">
      <c r="A549" s="25" t="str">
        <f t="shared" si="8"/>
        <v>SLIPP BEBE SENS.LOTION&amp;VITE&amp;B5 W 120 BAG</v>
      </c>
      <c r="B549" s="21" t="s">
        <v>456</v>
      </c>
      <c r="C549" s="22" t="s">
        <v>8</v>
      </c>
      <c r="D549" s="22" t="s">
        <v>9</v>
      </c>
      <c r="E549" s="23" t="s">
        <v>63</v>
      </c>
      <c r="F549" s="23" t="s">
        <v>24</v>
      </c>
      <c r="G549" s="17"/>
      <c r="H549" s="18"/>
      <c r="I549" s="19">
        <v>0.624</v>
      </c>
      <c r="J549" s="20"/>
      <c r="K549" s="19"/>
      <c r="L549" s="19">
        <v>34.035699999999999</v>
      </c>
    </row>
    <row r="550" spans="1:12" ht="14.25" customHeight="1" x14ac:dyDescent="0.25">
      <c r="A550" s="25" t="str">
        <f t="shared" si="8"/>
        <v>ProStart 97</v>
      </c>
      <c r="B550" s="24" t="s">
        <v>779</v>
      </c>
      <c r="C550" s="4" t="s">
        <v>5</v>
      </c>
      <c r="D550" s="4"/>
      <c r="E550" s="5"/>
      <c r="F550" s="5"/>
      <c r="G550" s="10">
        <v>192.72300000000001</v>
      </c>
      <c r="H550" s="11">
        <v>183.24340000000001</v>
      </c>
      <c r="I550" s="12">
        <v>97.209599999999995</v>
      </c>
      <c r="J550" s="13">
        <v>7900.9691000000003</v>
      </c>
      <c r="K550" s="12">
        <v>6838.8454000000002</v>
      </c>
      <c r="L550" s="12">
        <v>3264.5805999999998</v>
      </c>
    </row>
    <row r="551" spans="1:12" ht="15" customHeight="1" x14ac:dyDescent="0.25">
      <c r="A551" s="25" t="str">
        <f t="shared" si="8"/>
        <v>MELANI (PROBEG 97)</v>
      </c>
      <c r="B551" s="26" t="s">
        <v>457</v>
      </c>
      <c r="C551" s="14" t="s">
        <v>860</v>
      </c>
      <c r="D551" s="15"/>
      <c r="E551" s="16"/>
      <c r="F551" s="16"/>
      <c r="G551" s="17">
        <v>192.72300000000001</v>
      </c>
      <c r="H551" s="18">
        <v>183.24340000000001</v>
      </c>
      <c r="I551" s="19">
        <v>97.209599999999995</v>
      </c>
      <c r="J551" s="20">
        <v>7900.9691000000003</v>
      </c>
      <c r="K551" s="19">
        <v>6838.8454000000002</v>
      </c>
      <c r="L551" s="19">
        <v>3264.5805999999998</v>
      </c>
    </row>
    <row r="552" spans="1:12" ht="15" customHeight="1" x14ac:dyDescent="0.25">
      <c r="A552" s="25" t="str">
        <f t="shared" si="8"/>
        <v>MELANI BABY ALOEVERA&amp;VITE W 64 BAG KAPAK</v>
      </c>
      <c r="B552" s="21" t="s">
        <v>458</v>
      </c>
      <c r="C552" s="22" t="s">
        <v>8</v>
      </c>
      <c r="D552" s="22" t="s">
        <v>9</v>
      </c>
      <c r="E552" s="23" t="s">
        <v>10</v>
      </c>
      <c r="F552" s="23" t="s">
        <v>37</v>
      </c>
      <c r="G552" s="17">
        <v>192.72300000000001</v>
      </c>
      <c r="H552" s="18">
        <v>183.24340000000001</v>
      </c>
      <c r="I552" s="19">
        <v>97.209599999999995</v>
      </c>
      <c r="J552" s="20">
        <v>7900.9691000000003</v>
      </c>
      <c r="K552" s="19">
        <v>6838.8454000000002</v>
      </c>
      <c r="L552" s="19">
        <v>3264.5805999999998</v>
      </c>
    </row>
    <row r="553" spans="1:12" ht="14.25" customHeight="1" x14ac:dyDescent="0.25">
      <c r="A553" s="25" t="str">
        <f t="shared" si="8"/>
        <v>Proctor &amp; Wager</v>
      </c>
      <c r="B553" s="24" t="s">
        <v>780</v>
      </c>
      <c r="C553" s="4" t="s">
        <v>5</v>
      </c>
      <c r="D553" s="4"/>
      <c r="E553" s="5"/>
      <c r="F553" s="5"/>
      <c r="G553" s="10">
        <v>1818.5395000000001</v>
      </c>
      <c r="H553" s="11">
        <v>2101.7049999999999</v>
      </c>
      <c r="I553" s="12">
        <v>1233.5607</v>
      </c>
      <c r="J553" s="13">
        <v>45983.127500000002</v>
      </c>
      <c r="K553" s="12">
        <v>53803.2785</v>
      </c>
      <c r="L553" s="12">
        <v>29897.358</v>
      </c>
    </row>
    <row r="554" spans="1:12" ht="15" customHeight="1" x14ac:dyDescent="0.25">
      <c r="A554" s="25" t="str">
        <f t="shared" si="8"/>
        <v>PAMPERS (PROCTER &amp; GAMBLE)</v>
      </c>
      <c r="B554" s="26" t="s">
        <v>459</v>
      </c>
      <c r="C554" s="14" t="s">
        <v>860</v>
      </c>
      <c r="D554" s="15"/>
      <c r="E554" s="16"/>
      <c r="F554" s="16"/>
      <c r="G554" s="17">
        <v>1818.1666</v>
      </c>
      <c r="H554" s="18">
        <v>2101.6939000000002</v>
      </c>
      <c r="I554" s="19">
        <v>1233.5607</v>
      </c>
      <c r="J554" s="20">
        <v>45975.839</v>
      </c>
      <c r="K554" s="19">
        <v>53803.039499999999</v>
      </c>
      <c r="L554" s="19">
        <v>29897.358</v>
      </c>
    </row>
    <row r="555" spans="1:12" ht="15" customHeight="1" x14ac:dyDescent="0.25">
      <c r="A555" s="25" t="str">
        <f t="shared" si="8"/>
        <v>PAMPERS AQUA PURE ALC.FREE 12 BAG+DIA</v>
      </c>
      <c r="B555" s="21" t="s">
        <v>460</v>
      </c>
      <c r="C555" s="22" t="s">
        <v>8</v>
      </c>
      <c r="D555" s="22" t="s">
        <v>9</v>
      </c>
      <c r="E555" s="23" t="s">
        <v>30</v>
      </c>
      <c r="F555" s="23" t="s">
        <v>372</v>
      </c>
      <c r="G555" s="17">
        <v>6.59E-2</v>
      </c>
      <c r="H555" s="18">
        <v>0.95820000000000005</v>
      </c>
      <c r="I555" s="19"/>
      <c r="J555" s="20">
        <v>0.18509999999999999</v>
      </c>
      <c r="K555" s="19">
        <v>3.0327999999999999</v>
      </c>
      <c r="L555" s="19"/>
    </row>
    <row r="556" spans="1:12" ht="15" customHeight="1" x14ac:dyDescent="0.25">
      <c r="A556" s="25" t="str">
        <f t="shared" si="8"/>
        <v>PAMPERS AQUA PURE ALC.FREE 12 BAG+DIA28</v>
      </c>
      <c r="B556" s="21" t="s">
        <v>461</v>
      </c>
      <c r="C556" s="22" t="s">
        <v>8</v>
      </c>
      <c r="D556" s="22" t="s">
        <v>9</v>
      </c>
      <c r="E556" s="23" t="s">
        <v>30</v>
      </c>
      <c r="F556" s="23" t="s">
        <v>372</v>
      </c>
      <c r="G556" s="17">
        <v>5.1000000000000004E-3</v>
      </c>
      <c r="H556" s="18">
        <v>0.40570000000000001</v>
      </c>
      <c r="I556" s="19"/>
      <c r="J556" s="20">
        <v>1.37E-2</v>
      </c>
      <c r="K556" s="19">
        <v>1.3527</v>
      </c>
      <c r="L556" s="19"/>
    </row>
    <row r="557" spans="1:12" ht="15" customHeight="1" x14ac:dyDescent="0.25">
      <c r="A557" s="25" t="str">
        <f t="shared" si="8"/>
        <v>PAMPERS AQUA PURE ALC.FREE 12 BAG+DIA50</v>
      </c>
      <c r="B557" s="21" t="s">
        <v>462</v>
      </c>
      <c r="C557" s="22" t="s">
        <v>8</v>
      </c>
      <c r="D557" s="22" t="s">
        <v>9</v>
      </c>
      <c r="E557" s="23" t="s">
        <v>30</v>
      </c>
      <c r="F557" s="23" t="s">
        <v>372</v>
      </c>
      <c r="G557" s="17">
        <v>0.1182</v>
      </c>
      <c r="H557" s="18">
        <v>1.0884</v>
      </c>
      <c r="I557" s="19"/>
      <c r="J557" s="20">
        <v>0.31890000000000002</v>
      </c>
      <c r="K557" s="19">
        <v>3.3033999999999999</v>
      </c>
      <c r="L557" s="19"/>
    </row>
    <row r="558" spans="1:12" ht="15" customHeight="1" x14ac:dyDescent="0.25">
      <c r="A558" s="25" t="str">
        <f t="shared" si="8"/>
        <v>PAMPERS SENSITIVE ALC.FREE 12 BAG</v>
      </c>
      <c r="B558" s="21" t="s">
        <v>463</v>
      </c>
      <c r="C558" s="22" t="s">
        <v>8</v>
      </c>
      <c r="D558" s="22" t="s">
        <v>9</v>
      </c>
      <c r="E558" s="23" t="s">
        <v>63</v>
      </c>
      <c r="F558" s="23" t="s">
        <v>372</v>
      </c>
      <c r="G558" s="17">
        <v>0.87180000000000002</v>
      </c>
      <c r="H558" s="18">
        <v>4.3999999999999997E-2</v>
      </c>
      <c r="I558" s="19"/>
      <c r="J558" s="20">
        <v>8.5823999999999998</v>
      </c>
      <c r="K558" s="19">
        <v>0.58599999999999997</v>
      </c>
      <c r="L558" s="19"/>
    </row>
    <row r="559" spans="1:12" ht="15" customHeight="1" x14ac:dyDescent="0.25">
      <c r="A559" s="25" t="str">
        <f t="shared" si="8"/>
        <v>PAMPERS SENSITIVE PH5.5 12 BAG</v>
      </c>
      <c r="B559" s="21" t="s">
        <v>464</v>
      </c>
      <c r="C559" s="22" t="s">
        <v>8</v>
      </c>
      <c r="D559" s="22" t="s">
        <v>9</v>
      </c>
      <c r="E559" s="23" t="s">
        <v>63</v>
      </c>
      <c r="F559" s="23" t="s">
        <v>372</v>
      </c>
      <c r="G559" s="17">
        <v>5.4508000000000001</v>
      </c>
      <c r="H559" s="18">
        <v>2.1189</v>
      </c>
      <c r="I559" s="19">
        <v>0.77749999999999997</v>
      </c>
      <c r="J559" s="20">
        <v>70.866600000000005</v>
      </c>
      <c r="K559" s="19">
        <v>26.7118</v>
      </c>
      <c r="L559" s="19">
        <v>8.9403000000000006</v>
      </c>
    </row>
    <row r="560" spans="1:12" ht="15" customHeight="1" x14ac:dyDescent="0.25">
      <c r="A560" s="25" t="str">
        <f t="shared" si="8"/>
        <v>PAMPERS SENSITIVE PROTECT PH5.5 12 BAG</v>
      </c>
      <c r="B560" s="21" t="s">
        <v>465</v>
      </c>
      <c r="C560" s="22" t="s">
        <v>8</v>
      </c>
      <c r="D560" s="22" t="s">
        <v>9</v>
      </c>
      <c r="E560" s="23" t="s">
        <v>63</v>
      </c>
      <c r="F560" s="23" t="s">
        <v>372</v>
      </c>
      <c r="G560" s="17"/>
      <c r="H560" s="18"/>
      <c r="I560" s="19"/>
      <c r="J560" s="20"/>
      <c r="K560" s="19"/>
      <c r="L560" s="19"/>
    </row>
    <row r="561" spans="1:12" ht="15" customHeight="1" x14ac:dyDescent="0.25">
      <c r="A561" s="25" t="str">
        <f t="shared" si="8"/>
        <v>PAMPERS BABY FRESH 24 BAG</v>
      </c>
      <c r="B561" s="21" t="s">
        <v>466</v>
      </c>
      <c r="C561" s="22" t="s">
        <v>8</v>
      </c>
      <c r="D561" s="22" t="s">
        <v>9</v>
      </c>
      <c r="E561" s="23" t="s">
        <v>30</v>
      </c>
      <c r="F561" s="23" t="s">
        <v>116</v>
      </c>
      <c r="G561" s="17">
        <v>9.06E-2</v>
      </c>
      <c r="H561" s="18"/>
      <c r="I561" s="19"/>
      <c r="J561" s="20">
        <v>1.3372999999999999</v>
      </c>
      <c r="K561" s="19"/>
      <c r="L561" s="19"/>
    </row>
    <row r="562" spans="1:12" ht="15" customHeight="1" x14ac:dyDescent="0.25">
      <c r="A562" s="25" t="str">
        <f t="shared" si="8"/>
        <v>PAMPERS SOLE E LUNA CAMOMILLA 50/25%BAG</v>
      </c>
      <c r="B562" s="21" t="s">
        <v>467</v>
      </c>
      <c r="C562" s="22" t="s">
        <v>8</v>
      </c>
      <c r="D562" s="22" t="s">
        <v>9</v>
      </c>
      <c r="E562" s="23" t="s">
        <v>10</v>
      </c>
      <c r="F562" s="23" t="s">
        <v>468</v>
      </c>
      <c r="G562" s="17">
        <v>1.3827</v>
      </c>
      <c r="H562" s="18">
        <v>0.7681</v>
      </c>
      <c r="I562" s="19">
        <v>2.3199999999999998E-2</v>
      </c>
      <c r="J562" s="20">
        <v>23.328099999999999</v>
      </c>
      <c r="K562" s="19">
        <v>13.2523</v>
      </c>
      <c r="L562" s="19">
        <v>0.52669999999999995</v>
      </c>
    </row>
    <row r="563" spans="1:12" ht="15" customHeight="1" x14ac:dyDescent="0.25">
      <c r="A563" s="25" t="str">
        <f t="shared" si="8"/>
        <v>PAMPERS AQUA HARMONIE 99%WATER 3X48 BAG</v>
      </c>
      <c r="B563" s="21" t="s">
        <v>469</v>
      </c>
      <c r="C563" s="22" t="s">
        <v>8</v>
      </c>
      <c r="D563" s="22" t="s">
        <v>9</v>
      </c>
      <c r="E563" s="23" t="s">
        <v>30</v>
      </c>
      <c r="F563" s="23" t="s">
        <v>470</v>
      </c>
      <c r="G563" s="17"/>
      <c r="H563" s="18"/>
      <c r="I563" s="19">
        <v>20.740400000000001</v>
      </c>
      <c r="J563" s="20"/>
      <c r="K563" s="19"/>
      <c r="L563" s="19">
        <v>310.0301</v>
      </c>
    </row>
    <row r="564" spans="1:12" ht="15" customHeight="1" x14ac:dyDescent="0.25">
      <c r="A564" s="25" t="str">
        <f t="shared" si="8"/>
        <v>PAMPERS AQUA HARMONIE 99%WATER AL.FR.48</v>
      </c>
      <c r="B564" s="21" t="s">
        <v>471</v>
      </c>
      <c r="C564" s="22" t="s">
        <v>8</v>
      </c>
      <c r="D564" s="22" t="s">
        <v>9</v>
      </c>
      <c r="E564" s="23" t="s">
        <v>30</v>
      </c>
      <c r="F564" s="23" t="s">
        <v>470</v>
      </c>
      <c r="G564" s="17"/>
      <c r="H564" s="18"/>
      <c r="I564" s="19">
        <v>1.2435</v>
      </c>
      <c r="J564" s="20"/>
      <c r="K564" s="19"/>
      <c r="L564" s="19">
        <v>17.1813</v>
      </c>
    </row>
    <row r="565" spans="1:12" ht="15" customHeight="1" x14ac:dyDescent="0.25">
      <c r="A565" s="25" t="str">
        <f t="shared" si="8"/>
        <v>PAMPERS AQUA PURE ALC.FREE 3X48 BAG</v>
      </c>
      <c r="B565" s="21" t="s">
        <v>472</v>
      </c>
      <c r="C565" s="22" t="s">
        <v>8</v>
      </c>
      <c r="D565" s="22" t="s">
        <v>9</v>
      </c>
      <c r="E565" s="23" t="s">
        <v>30</v>
      </c>
      <c r="F565" s="23" t="s">
        <v>470</v>
      </c>
      <c r="G565" s="17">
        <v>4.0780000000000003</v>
      </c>
      <c r="H565" s="18">
        <v>35.126199999999997</v>
      </c>
      <c r="I565" s="19">
        <v>26.273900000000001</v>
      </c>
      <c r="J565" s="20">
        <v>71.718599999999995</v>
      </c>
      <c r="K565" s="19">
        <v>592.5693</v>
      </c>
      <c r="L565" s="19">
        <v>441.30500000000001</v>
      </c>
    </row>
    <row r="566" spans="1:12" ht="15" customHeight="1" x14ac:dyDescent="0.25">
      <c r="A566" s="25" t="str">
        <f t="shared" si="8"/>
        <v>PAMPERS AQUA PURE ALC.FREE 48 BAG</v>
      </c>
      <c r="B566" s="21" t="s">
        <v>473</v>
      </c>
      <c r="C566" s="22" t="s">
        <v>8</v>
      </c>
      <c r="D566" s="22" t="s">
        <v>9</v>
      </c>
      <c r="E566" s="23" t="s">
        <v>30</v>
      </c>
      <c r="F566" s="23" t="s">
        <v>470</v>
      </c>
      <c r="G566" s="17">
        <v>264.06810000000002</v>
      </c>
      <c r="H566" s="18">
        <v>329.44319999999999</v>
      </c>
      <c r="I566" s="19">
        <v>205.9486</v>
      </c>
      <c r="J566" s="20">
        <v>3958.0279</v>
      </c>
      <c r="K566" s="19">
        <v>5113.9928</v>
      </c>
      <c r="L566" s="19">
        <v>2876.5592000000001</v>
      </c>
    </row>
    <row r="567" spans="1:12" ht="15" customHeight="1" x14ac:dyDescent="0.25">
      <c r="A567" s="25" t="str">
        <f t="shared" si="8"/>
        <v>PAMPERS SENSITIVE 50 BAG</v>
      </c>
      <c r="B567" s="21" t="s">
        <v>474</v>
      </c>
      <c r="C567" s="22" t="s">
        <v>8</v>
      </c>
      <c r="D567" s="22" t="s">
        <v>9</v>
      </c>
      <c r="E567" s="23" t="s">
        <v>63</v>
      </c>
      <c r="F567" s="23" t="s">
        <v>15</v>
      </c>
      <c r="G567" s="17"/>
      <c r="H567" s="18"/>
      <c r="I567" s="19"/>
      <c r="J567" s="20"/>
      <c r="K567" s="19"/>
      <c r="L567" s="19"/>
    </row>
    <row r="568" spans="1:12" ht="15" customHeight="1" x14ac:dyDescent="0.25">
      <c r="A568" s="25" t="str">
        <f t="shared" si="8"/>
        <v>PAMPERS BABY FRESH CLEAN W 2X52 BAG</v>
      </c>
      <c r="B568" s="21" t="s">
        <v>475</v>
      </c>
      <c r="C568" s="22" t="s">
        <v>8</v>
      </c>
      <c r="D568" s="22" t="s">
        <v>9</v>
      </c>
      <c r="E568" s="23" t="s">
        <v>30</v>
      </c>
      <c r="F568" s="23" t="s">
        <v>252</v>
      </c>
      <c r="G568" s="17">
        <v>8.5046999999999997</v>
      </c>
      <c r="H568" s="18">
        <v>12.872299999999999</v>
      </c>
      <c r="I568" s="19">
        <v>4.3821000000000003</v>
      </c>
      <c r="J568" s="20">
        <v>194.4057</v>
      </c>
      <c r="K568" s="19">
        <v>338.25259999999997</v>
      </c>
      <c r="L568" s="19">
        <v>110.48520000000001</v>
      </c>
    </row>
    <row r="569" spans="1:12" ht="15" customHeight="1" x14ac:dyDescent="0.25">
      <c r="A569" s="25" t="str">
        <f t="shared" si="8"/>
        <v>PAMPERS BABY FRESH CLEAN W 4X52 BAG</v>
      </c>
      <c r="B569" s="21" t="s">
        <v>476</v>
      </c>
      <c r="C569" s="22" t="s">
        <v>8</v>
      </c>
      <c r="D569" s="22" t="s">
        <v>9</v>
      </c>
      <c r="E569" s="23" t="s">
        <v>30</v>
      </c>
      <c r="F569" s="23" t="s">
        <v>252</v>
      </c>
      <c r="G569" s="17">
        <v>171.4581</v>
      </c>
      <c r="H569" s="18">
        <v>146.56880000000001</v>
      </c>
      <c r="I569" s="19">
        <v>94.527100000000004</v>
      </c>
      <c r="J569" s="20">
        <v>5827.8176999999996</v>
      </c>
      <c r="K569" s="19">
        <v>5036.4476000000004</v>
      </c>
      <c r="L569" s="19">
        <v>3121.8564000000001</v>
      </c>
    </row>
    <row r="570" spans="1:12" ht="15" customHeight="1" x14ac:dyDescent="0.25">
      <c r="A570" s="25" t="str">
        <f t="shared" si="8"/>
        <v>PAMPERS BABY FRESH CLEAN W 52 BAG</v>
      </c>
      <c r="B570" s="21" t="s">
        <v>477</v>
      </c>
      <c r="C570" s="22" t="s">
        <v>8</v>
      </c>
      <c r="D570" s="22" t="s">
        <v>9</v>
      </c>
      <c r="E570" s="23" t="s">
        <v>30</v>
      </c>
      <c r="F570" s="23" t="s">
        <v>252</v>
      </c>
      <c r="G570" s="17">
        <v>195.73400000000001</v>
      </c>
      <c r="H570" s="18">
        <v>242.5813</v>
      </c>
      <c r="I570" s="19">
        <v>163.20820000000001</v>
      </c>
      <c r="J570" s="20">
        <v>3936.1988000000001</v>
      </c>
      <c r="K570" s="19">
        <v>5003.2757000000001</v>
      </c>
      <c r="L570" s="19">
        <v>3062.0891000000001</v>
      </c>
    </row>
    <row r="571" spans="1:12" ht="15" customHeight="1" x14ac:dyDescent="0.25">
      <c r="A571" s="25" t="str">
        <f t="shared" si="8"/>
        <v>PAMPERS BABY FRESH CLEAN W 52 BAG+DIA 38</v>
      </c>
      <c r="B571" s="21" t="s">
        <v>478</v>
      </c>
      <c r="C571" s="22" t="s">
        <v>8</v>
      </c>
      <c r="D571" s="22" t="s">
        <v>9</v>
      </c>
      <c r="E571" s="23" t="s">
        <v>30</v>
      </c>
      <c r="F571" s="23" t="s">
        <v>252</v>
      </c>
      <c r="G571" s="17">
        <v>0.2492</v>
      </c>
      <c r="H571" s="18">
        <v>5.8500000000000003E-2</v>
      </c>
      <c r="I571" s="19"/>
      <c r="J571" s="20">
        <v>4.6970000000000001</v>
      </c>
      <c r="K571" s="19">
        <v>1.1557999999999999</v>
      </c>
      <c r="L571" s="19"/>
    </row>
    <row r="572" spans="1:12" ht="15" customHeight="1" x14ac:dyDescent="0.25">
      <c r="A572" s="25" t="str">
        <f t="shared" si="8"/>
        <v>PAMPERS BABY FRESH CLEAN W 52 BAG+DIA 40</v>
      </c>
      <c r="B572" s="21" t="s">
        <v>479</v>
      </c>
      <c r="C572" s="22" t="s">
        <v>8</v>
      </c>
      <c r="D572" s="22" t="s">
        <v>9</v>
      </c>
      <c r="E572" s="23" t="s">
        <v>30</v>
      </c>
      <c r="F572" s="23" t="s">
        <v>252</v>
      </c>
      <c r="G572" s="17">
        <v>0.97950000000000004</v>
      </c>
      <c r="H572" s="18"/>
      <c r="I572" s="19"/>
      <c r="J572" s="20">
        <v>23.239000000000001</v>
      </c>
      <c r="K572" s="19"/>
      <c r="L572" s="19"/>
    </row>
    <row r="573" spans="1:12" ht="15" customHeight="1" x14ac:dyDescent="0.25">
      <c r="A573" s="25" t="str">
        <f t="shared" si="8"/>
        <v>PAMPERS BABY FRESH CLEAN W 52 BAG+DIA 42</v>
      </c>
      <c r="B573" s="21" t="s">
        <v>480</v>
      </c>
      <c r="C573" s="22" t="s">
        <v>8</v>
      </c>
      <c r="D573" s="22" t="s">
        <v>9</v>
      </c>
      <c r="E573" s="23" t="s">
        <v>30</v>
      </c>
      <c r="F573" s="23" t="s">
        <v>252</v>
      </c>
      <c r="G573" s="17">
        <v>1.0518000000000001</v>
      </c>
      <c r="H573" s="18"/>
      <c r="I573" s="19"/>
      <c r="J573" s="20">
        <v>15.4772</v>
      </c>
      <c r="K573" s="19"/>
      <c r="L573" s="19"/>
    </row>
    <row r="574" spans="1:12" ht="15" customHeight="1" x14ac:dyDescent="0.25">
      <c r="A574" s="25" t="str">
        <f t="shared" si="8"/>
        <v>PAMPERS BABY FRESH CLEAN W 52 BAG+DIA 44</v>
      </c>
      <c r="B574" s="21" t="s">
        <v>481</v>
      </c>
      <c r="C574" s="22" t="s">
        <v>8</v>
      </c>
      <c r="D574" s="22" t="s">
        <v>9</v>
      </c>
      <c r="E574" s="23" t="s">
        <v>30</v>
      </c>
      <c r="F574" s="23" t="s">
        <v>252</v>
      </c>
      <c r="G574" s="17">
        <v>1.23</v>
      </c>
      <c r="H574" s="18">
        <v>5.5100000000000003E-2</v>
      </c>
      <c r="I574" s="19"/>
      <c r="J574" s="20">
        <v>22.518699999999999</v>
      </c>
      <c r="K574" s="19">
        <v>1.0911</v>
      </c>
      <c r="L574" s="19"/>
    </row>
    <row r="575" spans="1:12" ht="15" customHeight="1" x14ac:dyDescent="0.25">
      <c r="A575" s="25" t="str">
        <f t="shared" si="8"/>
        <v>PAMPERS BABY FRESH CLEAN W 52 BAG+DIA 51</v>
      </c>
      <c r="B575" s="21" t="s">
        <v>482</v>
      </c>
      <c r="C575" s="22" t="s">
        <v>8</v>
      </c>
      <c r="D575" s="22" t="s">
        <v>9</v>
      </c>
      <c r="E575" s="23" t="s">
        <v>30</v>
      </c>
      <c r="F575" s="23" t="s">
        <v>252</v>
      </c>
      <c r="G575" s="17">
        <v>0.64070000000000005</v>
      </c>
      <c r="H575" s="18"/>
      <c r="I575" s="19"/>
      <c r="J575" s="20">
        <v>15.170299999999999</v>
      </c>
      <c r="K575" s="19"/>
      <c r="L575" s="19"/>
    </row>
    <row r="576" spans="1:12" ht="15" customHeight="1" x14ac:dyDescent="0.25">
      <c r="A576" s="25" t="str">
        <f t="shared" si="8"/>
        <v>PAMPERS BABY FRESH CLEAN W 52 BAG+DIA 52</v>
      </c>
      <c r="B576" s="21" t="s">
        <v>483</v>
      </c>
      <c r="C576" s="22" t="s">
        <v>8</v>
      </c>
      <c r="D576" s="22" t="s">
        <v>9</v>
      </c>
      <c r="E576" s="23" t="s">
        <v>30</v>
      </c>
      <c r="F576" s="23" t="s">
        <v>252</v>
      </c>
      <c r="G576" s="17">
        <v>0.8125</v>
      </c>
      <c r="H576" s="18">
        <v>2.2100000000000002E-2</v>
      </c>
      <c r="I576" s="19"/>
      <c r="J576" s="20">
        <v>14.451000000000001</v>
      </c>
      <c r="K576" s="19">
        <v>0.38290000000000002</v>
      </c>
      <c r="L576" s="19"/>
    </row>
    <row r="577" spans="1:12" ht="15" customHeight="1" x14ac:dyDescent="0.25">
      <c r="A577" s="25" t="str">
        <f t="shared" si="8"/>
        <v>PAMPERS BABY FRESH CLEAN W 52 BAG+DIA 53</v>
      </c>
      <c r="B577" s="21" t="s">
        <v>484</v>
      </c>
      <c r="C577" s="22" t="s">
        <v>8</v>
      </c>
      <c r="D577" s="22" t="s">
        <v>9</v>
      </c>
      <c r="E577" s="23" t="s">
        <v>30</v>
      </c>
      <c r="F577" s="23" t="s">
        <v>252</v>
      </c>
      <c r="G577" s="17">
        <v>0.40889999999999999</v>
      </c>
      <c r="H577" s="18">
        <v>7.7899999999999997E-2</v>
      </c>
      <c r="I577" s="19"/>
      <c r="J577" s="20">
        <v>9.6999999999999993</v>
      </c>
      <c r="K577" s="19">
        <v>1.9962</v>
      </c>
      <c r="L577" s="19"/>
    </row>
    <row r="578" spans="1:12" ht="15" customHeight="1" x14ac:dyDescent="0.25">
      <c r="A578" s="25" t="str">
        <f t="shared" si="8"/>
        <v>PAMPERS BABY FRESH CLEAN W 52 BAG+DIA 54</v>
      </c>
      <c r="B578" s="21" t="s">
        <v>485</v>
      </c>
      <c r="C578" s="22" t="s">
        <v>8</v>
      </c>
      <c r="D578" s="22" t="s">
        <v>9</v>
      </c>
      <c r="E578" s="23" t="s">
        <v>30</v>
      </c>
      <c r="F578" s="23" t="s">
        <v>252</v>
      </c>
      <c r="G578" s="17">
        <v>1.716</v>
      </c>
      <c r="H578" s="18"/>
      <c r="I578" s="19"/>
      <c r="J578" s="20">
        <v>43.815600000000003</v>
      </c>
      <c r="K578" s="19"/>
      <c r="L578" s="19"/>
    </row>
    <row r="579" spans="1:12" ht="15" customHeight="1" x14ac:dyDescent="0.25">
      <c r="A579" s="25" t="str">
        <f t="shared" si="8"/>
        <v>PAMPERS BABY FRESH CLEAN W 52 BAG+DIA 58</v>
      </c>
      <c r="B579" s="21" t="s">
        <v>486</v>
      </c>
      <c r="C579" s="22" t="s">
        <v>8</v>
      </c>
      <c r="D579" s="22" t="s">
        <v>9</v>
      </c>
      <c r="E579" s="23" t="s">
        <v>30</v>
      </c>
      <c r="F579" s="23" t="s">
        <v>252</v>
      </c>
      <c r="G579" s="17">
        <v>0.17050000000000001</v>
      </c>
      <c r="H579" s="18">
        <v>7.7700000000000005E-2</v>
      </c>
      <c r="I579" s="19"/>
      <c r="J579" s="20">
        <v>3.5674000000000001</v>
      </c>
      <c r="K579" s="19">
        <v>1.7087000000000001</v>
      </c>
      <c r="L579" s="19"/>
    </row>
    <row r="580" spans="1:12" ht="15" customHeight="1" x14ac:dyDescent="0.25">
      <c r="A580" s="25" t="str">
        <f t="shared" si="8"/>
        <v>PAMPERS BABY FRESH CLEAN W 52 BAG+DIA 60</v>
      </c>
      <c r="B580" s="21" t="s">
        <v>487</v>
      </c>
      <c r="C580" s="22" t="s">
        <v>8</v>
      </c>
      <c r="D580" s="22" t="s">
        <v>9</v>
      </c>
      <c r="E580" s="23" t="s">
        <v>30</v>
      </c>
      <c r="F580" s="23" t="s">
        <v>252</v>
      </c>
      <c r="G580" s="17">
        <v>1.5501</v>
      </c>
      <c r="H580" s="18">
        <v>0.42659999999999998</v>
      </c>
      <c r="I580" s="19">
        <v>0.12859999999999999</v>
      </c>
      <c r="J580" s="20">
        <v>28.959800000000001</v>
      </c>
      <c r="K580" s="19">
        <v>8.7736999999999998</v>
      </c>
      <c r="L580" s="19">
        <v>2.5320999999999998</v>
      </c>
    </row>
    <row r="581" spans="1:12" ht="15" customHeight="1" x14ac:dyDescent="0.25">
      <c r="A581" s="25" t="str">
        <f t="shared" si="8"/>
        <v>PAMPERS BABY FRESH CLEAN W 52 BAG+DIA 66</v>
      </c>
      <c r="B581" s="21" t="s">
        <v>488</v>
      </c>
      <c r="C581" s="22" t="s">
        <v>8</v>
      </c>
      <c r="D581" s="22" t="s">
        <v>9</v>
      </c>
      <c r="E581" s="23" t="s">
        <v>30</v>
      </c>
      <c r="F581" s="23" t="s">
        <v>252</v>
      </c>
      <c r="G581" s="17">
        <v>0.83640000000000003</v>
      </c>
      <c r="H581" s="18">
        <v>0.51139999999999997</v>
      </c>
      <c r="I581" s="19"/>
      <c r="J581" s="20">
        <v>18.6389</v>
      </c>
      <c r="K581" s="19">
        <v>9.5508000000000006</v>
      </c>
      <c r="L581" s="19"/>
    </row>
    <row r="582" spans="1:12" ht="15" customHeight="1" x14ac:dyDescent="0.25">
      <c r="A582" s="25" t="str">
        <f t="shared" ref="A582:A645" si="9">TRIM(B582)</f>
        <v>PAMPERS BABY FRESH CLEAN W 52 BAG+DIA 68</v>
      </c>
      <c r="B582" s="21" t="s">
        <v>489</v>
      </c>
      <c r="C582" s="22" t="s">
        <v>8</v>
      </c>
      <c r="D582" s="22" t="s">
        <v>9</v>
      </c>
      <c r="E582" s="23" t="s">
        <v>30</v>
      </c>
      <c r="F582" s="23" t="s">
        <v>252</v>
      </c>
      <c r="G582" s="17">
        <v>0.72089999999999999</v>
      </c>
      <c r="H582" s="18"/>
      <c r="I582" s="19"/>
      <c r="J582" s="20">
        <v>9.8262</v>
      </c>
      <c r="K582" s="19"/>
      <c r="L582" s="19"/>
    </row>
    <row r="583" spans="1:12" ht="15" customHeight="1" x14ac:dyDescent="0.25">
      <c r="A583" s="25" t="str">
        <f t="shared" si="9"/>
        <v>PAMPERS BABY FRESH CLEAN W 52 BAG+DIA 76</v>
      </c>
      <c r="B583" s="21" t="s">
        <v>490</v>
      </c>
      <c r="C583" s="22" t="s">
        <v>8</v>
      </c>
      <c r="D583" s="22" t="s">
        <v>9</v>
      </c>
      <c r="E583" s="23" t="s">
        <v>30</v>
      </c>
      <c r="F583" s="23" t="s">
        <v>252</v>
      </c>
      <c r="G583" s="17">
        <v>0.48470000000000002</v>
      </c>
      <c r="H583" s="18"/>
      <c r="I583" s="19"/>
      <c r="J583" s="20">
        <v>10.088699999999999</v>
      </c>
      <c r="K583" s="19"/>
      <c r="L583" s="19"/>
    </row>
    <row r="584" spans="1:12" ht="15" customHeight="1" x14ac:dyDescent="0.25">
      <c r="A584" s="25" t="str">
        <f t="shared" si="9"/>
        <v>PAMPERS BABY FRESH CLEAN W 52 BAG+DIA 78</v>
      </c>
      <c r="B584" s="21" t="s">
        <v>491</v>
      </c>
      <c r="C584" s="22" t="s">
        <v>8</v>
      </c>
      <c r="D584" s="22" t="s">
        <v>9</v>
      </c>
      <c r="E584" s="23" t="s">
        <v>30</v>
      </c>
      <c r="F584" s="23" t="s">
        <v>252</v>
      </c>
      <c r="G584" s="17">
        <v>1.3634999999999999</v>
      </c>
      <c r="H584" s="18">
        <v>2.1999999999999999E-2</v>
      </c>
      <c r="I584" s="19"/>
      <c r="J584" s="20">
        <v>21.971299999999999</v>
      </c>
      <c r="K584" s="19">
        <v>0.34660000000000002</v>
      </c>
      <c r="L584" s="19"/>
    </row>
    <row r="585" spans="1:12" ht="15" customHeight="1" x14ac:dyDescent="0.25">
      <c r="A585" s="25" t="str">
        <f t="shared" si="9"/>
        <v>PAMPERS BABY FRESH CLEAN W 52 BAG+DIA 90</v>
      </c>
      <c r="B585" s="21" t="s">
        <v>492</v>
      </c>
      <c r="C585" s="22" t="s">
        <v>8</v>
      </c>
      <c r="D585" s="22" t="s">
        <v>9</v>
      </c>
      <c r="E585" s="23" t="s">
        <v>30</v>
      </c>
      <c r="F585" s="23" t="s">
        <v>252</v>
      </c>
      <c r="G585" s="17">
        <v>0.2001</v>
      </c>
      <c r="H585" s="18"/>
      <c r="I585" s="19"/>
      <c r="J585" s="20">
        <v>3.1530999999999998</v>
      </c>
      <c r="K585" s="19"/>
      <c r="L585" s="19"/>
    </row>
    <row r="586" spans="1:12" ht="15" customHeight="1" x14ac:dyDescent="0.25">
      <c r="A586" s="25" t="str">
        <f t="shared" si="9"/>
        <v>PAMPERS BABY FRESH CLEAN W 52 BAG+DIA104</v>
      </c>
      <c r="B586" s="21" t="s">
        <v>493</v>
      </c>
      <c r="C586" s="22" t="s">
        <v>8</v>
      </c>
      <c r="D586" s="22" t="s">
        <v>9</v>
      </c>
      <c r="E586" s="23" t="s">
        <v>30</v>
      </c>
      <c r="F586" s="23" t="s">
        <v>252</v>
      </c>
      <c r="G586" s="17">
        <v>0.30409999999999998</v>
      </c>
      <c r="H586" s="18"/>
      <c r="I586" s="19"/>
      <c r="J586" s="20">
        <v>4.4311999999999996</v>
      </c>
      <c r="K586" s="19"/>
      <c r="L586" s="19"/>
    </row>
    <row r="587" spans="1:12" ht="15" customHeight="1" x14ac:dyDescent="0.25">
      <c r="A587" s="25" t="str">
        <f t="shared" si="9"/>
        <v>PAMPERS BABY FRESH CLEAN W 52 BAG+DIA50</v>
      </c>
      <c r="B587" s="21" t="s">
        <v>494</v>
      </c>
      <c r="C587" s="22" t="s">
        <v>8</v>
      </c>
      <c r="D587" s="22" t="s">
        <v>9</v>
      </c>
      <c r="E587" s="23" t="s">
        <v>30</v>
      </c>
      <c r="F587" s="23" t="s">
        <v>252</v>
      </c>
      <c r="G587" s="17">
        <v>1.4756</v>
      </c>
      <c r="H587" s="18">
        <v>0.29549999999999998</v>
      </c>
      <c r="I587" s="19">
        <v>0.13869999999999999</v>
      </c>
      <c r="J587" s="20">
        <v>38.575499999999998</v>
      </c>
      <c r="K587" s="19">
        <v>5.6929999999999996</v>
      </c>
      <c r="L587" s="19">
        <v>2.5320999999999998</v>
      </c>
    </row>
    <row r="588" spans="1:12" ht="15" customHeight="1" x14ac:dyDescent="0.25">
      <c r="A588" s="25" t="str">
        <f t="shared" si="9"/>
        <v>PAMPERS BABY FRESH CLEAN W 52+DIA PANT38</v>
      </c>
      <c r="B588" s="21" t="s">
        <v>495</v>
      </c>
      <c r="C588" s="22" t="s">
        <v>8</v>
      </c>
      <c r="D588" s="22" t="s">
        <v>9</v>
      </c>
      <c r="E588" s="23" t="s">
        <v>30</v>
      </c>
      <c r="F588" s="23" t="s">
        <v>252</v>
      </c>
      <c r="G588" s="17">
        <v>0.92279999999999995</v>
      </c>
      <c r="H588" s="18"/>
      <c r="I588" s="19"/>
      <c r="J588" s="20">
        <v>21.822199999999999</v>
      </c>
      <c r="K588" s="19"/>
      <c r="L588" s="19"/>
    </row>
    <row r="589" spans="1:12" ht="15" customHeight="1" x14ac:dyDescent="0.25">
      <c r="A589" s="25" t="str">
        <f t="shared" si="9"/>
        <v>PAMPERS BABY FRESH CLEAN W 6X52 BAG</v>
      </c>
      <c r="B589" s="21" t="s">
        <v>496</v>
      </c>
      <c r="C589" s="22" t="s">
        <v>8</v>
      </c>
      <c r="D589" s="22" t="s">
        <v>9</v>
      </c>
      <c r="E589" s="23" t="s">
        <v>30</v>
      </c>
      <c r="F589" s="23" t="s">
        <v>252</v>
      </c>
      <c r="G589" s="17">
        <v>105.723</v>
      </c>
      <c r="H589" s="18">
        <v>231.39109999999999</v>
      </c>
      <c r="I589" s="19">
        <v>190.30779999999999</v>
      </c>
      <c r="J589" s="20">
        <v>3632.1455999999998</v>
      </c>
      <c r="K589" s="19">
        <v>7878.6941999999999</v>
      </c>
      <c r="L589" s="19">
        <v>6167.0902999999998</v>
      </c>
    </row>
    <row r="590" spans="1:12" ht="15" customHeight="1" x14ac:dyDescent="0.25">
      <c r="A590" s="25" t="str">
        <f t="shared" si="9"/>
        <v>PAMPERS BABY FRESH CLEAN W52+DIA ACT6 44</v>
      </c>
      <c r="B590" s="21" t="s">
        <v>497</v>
      </c>
      <c r="C590" s="22" t="s">
        <v>8</v>
      </c>
      <c r="D590" s="22" t="s">
        <v>9</v>
      </c>
      <c r="E590" s="23" t="s">
        <v>30</v>
      </c>
      <c r="F590" s="23" t="s">
        <v>252</v>
      </c>
      <c r="G590" s="17">
        <v>0.97140000000000004</v>
      </c>
      <c r="H590" s="18">
        <v>3.1E-2</v>
      </c>
      <c r="I590" s="19"/>
      <c r="J590" s="20">
        <v>22.952100000000002</v>
      </c>
      <c r="K590" s="19">
        <v>0.70540000000000003</v>
      </c>
      <c r="L590" s="19"/>
    </row>
    <row r="591" spans="1:12" ht="15" customHeight="1" x14ac:dyDescent="0.25">
      <c r="A591" s="25" t="str">
        <f t="shared" si="9"/>
        <v>PAMPERS BABY FRESH CLEAN W52+DIA PANTS60</v>
      </c>
      <c r="B591" s="21" t="s">
        <v>498</v>
      </c>
      <c r="C591" s="22" t="s">
        <v>8</v>
      </c>
      <c r="D591" s="22" t="s">
        <v>9</v>
      </c>
      <c r="E591" s="23" t="s">
        <v>30</v>
      </c>
      <c r="F591" s="23" t="s">
        <v>252</v>
      </c>
      <c r="G591" s="17">
        <v>0.23680000000000001</v>
      </c>
      <c r="H591" s="18"/>
      <c r="I591" s="19"/>
      <c r="J591" s="20">
        <v>4.3052000000000001</v>
      </c>
      <c r="K591" s="19"/>
      <c r="L591" s="19"/>
    </row>
    <row r="592" spans="1:12" ht="15" customHeight="1" x14ac:dyDescent="0.25">
      <c r="A592" s="25" t="str">
        <f t="shared" si="9"/>
        <v>PAMPERS SENSITIVE PH5.5 2X52 BAG</v>
      </c>
      <c r="B592" s="21" t="s">
        <v>499</v>
      </c>
      <c r="C592" s="22" t="s">
        <v>8</v>
      </c>
      <c r="D592" s="22" t="s">
        <v>9</v>
      </c>
      <c r="E592" s="23" t="s">
        <v>63</v>
      </c>
      <c r="F592" s="23" t="s">
        <v>252</v>
      </c>
      <c r="G592" s="17">
        <v>40.155500000000004</v>
      </c>
      <c r="H592" s="18">
        <v>53.039099999999998</v>
      </c>
      <c r="I592" s="19">
        <v>19.640599999999999</v>
      </c>
      <c r="J592" s="20">
        <v>809.24120000000005</v>
      </c>
      <c r="K592" s="19">
        <v>1117.5988</v>
      </c>
      <c r="L592" s="19">
        <v>353.57029999999997</v>
      </c>
    </row>
    <row r="593" spans="1:12" ht="15" customHeight="1" x14ac:dyDescent="0.25">
      <c r="A593" s="25" t="str">
        <f t="shared" si="9"/>
        <v>PAMPERS SENSITIVE PH5.5 4X52 BAG</v>
      </c>
      <c r="B593" s="21" t="s">
        <v>500</v>
      </c>
      <c r="C593" s="22" t="s">
        <v>8</v>
      </c>
      <c r="D593" s="22" t="s">
        <v>9</v>
      </c>
      <c r="E593" s="23" t="s">
        <v>63</v>
      </c>
      <c r="F593" s="23" t="s">
        <v>252</v>
      </c>
      <c r="G593" s="17">
        <v>124.0141</v>
      </c>
      <c r="H593" s="18">
        <v>119.1621</v>
      </c>
      <c r="I593" s="19">
        <v>72.991100000000003</v>
      </c>
      <c r="J593" s="20">
        <v>4179.8078999999998</v>
      </c>
      <c r="K593" s="19">
        <v>4057.9854</v>
      </c>
      <c r="L593" s="19">
        <v>2439.5360000000001</v>
      </c>
    </row>
    <row r="594" spans="1:12" ht="15" customHeight="1" x14ac:dyDescent="0.25">
      <c r="A594" s="25" t="str">
        <f t="shared" si="9"/>
        <v>PAMPERS SENSITIVE PH5.5 52 BAG</v>
      </c>
      <c r="B594" s="21" t="s">
        <v>501</v>
      </c>
      <c r="C594" s="22" t="s">
        <v>8</v>
      </c>
      <c r="D594" s="22" t="s">
        <v>9</v>
      </c>
      <c r="E594" s="23" t="s">
        <v>63</v>
      </c>
      <c r="F594" s="23" t="s">
        <v>252</v>
      </c>
      <c r="G594" s="17">
        <v>126.2456</v>
      </c>
      <c r="H594" s="18">
        <v>161.7927</v>
      </c>
      <c r="I594" s="19">
        <v>82.616799999999998</v>
      </c>
      <c r="J594" s="20">
        <v>2585.6873000000001</v>
      </c>
      <c r="K594" s="19">
        <v>3416.431</v>
      </c>
      <c r="L594" s="19">
        <v>1611.8206</v>
      </c>
    </row>
    <row r="595" spans="1:12" ht="15" customHeight="1" x14ac:dyDescent="0.25">
      <c r="A595" s="25" t="str">
        <f t="shared" si="9"/>
        <v>PAMPERS SENSITIVE PH5.5 6X52 BAG</v>
      </c>
      <c r="B595" s="21" t="s">
        <v>502</v>
      </c>
      <c r="C595" s="22" t="s">
        <v>8</v>
      </c>
      <c r="D595" s="22" t="s">
        <v>9</v>
      </c>
      <c r="E595" s="23" t="s">
        <v>63</v>
      </c>
      <c r="F595" s="23" t="s">
        <v>252</v>
      </c>
      <c r="G595" s="17">
        <v>95.148099999999999</v>
      </c>
      <c r="H595" s="18">
        <v>213.16730000000001</v>
      </c>
      <c r="I595" s="19">
        <v>155.60400000000001</v>
      </c>
      <c r="J595" s="20">
        <v>3171.4767999999999</v>
      </c>
      <c r="K595" s="19">
        <v>7264.2154</v>
      </c>
      <c r="L595" s="19">
        <v>5013.7686000000003</v>
      </c>
    </row>
    <row r="596" spans="1:12" ht="15" customHeight="1" x14ac:dyDescent="0.25">
      <c r="A596" s="25" t="str">
        <f t="shared" si="9"/>
        <v>PAMPERS SENSITIVE 54 BAG KAPAK</v>
      </c>
      <c r="B596" s="21" t="s">
        <v>503</v>
      </c>
      <c r="C596" s="22" t="s">
        <v>8</v>
      </c>
      <c r="D596" s="22" t="s">
        <v>9</v>
      </c>
      <c r="E596" s="23" t="s">
        <v>63</v>
      </c>
      <c r="F596" s="23" t="s">
        <v>359</v>
      </c>
      <c r="G596" s="17">
        <v>19.249199999999998</v>
      </c>
      <c r="H596" s="18">
        <v>1.4004000000000001</v>
      </c>
      <c r="I596" s="19"/>
      <c r="J596" s="20">
        <v>316.69850000000002</v>
      </c>
      <c r="K596" s="19">
        <v>25.215900000000001</v>
      </c>
      <c r="L596" s="19"/>
    </row>
    <row r="597" spans="1:12" ht="15" customHeight="1" x14ac:dyDescent="0.25">
      <c r="A597" s="25" t="str">
        <f t="shared" si="9"/>
        <v>PAMPERS SENSITIVE 2X56 BAG</v>
      </c>
      <c r="B597" s="21" t="s">
        <v>504</v>
      </c>
      <c r="C597" s="22" t="s">
        <v>8</v>
      </c>
      <c r="D597" s="22" t="s">
        <v>9</v>
      </c>
      <c r="E597" s="23" t="s">
        <v>63</v>
      </c>
      <c r="F597" s="23" t="s">
        <v>34</v>
      </c>
      <c r="G597" s="17">
        <v>0.76639999999999997</v>
      </c>
      <c r="H597" s="18">
        <v>3.6499999999999998E-2</v>
      </c>
      <c r="I597" s="19"/>
      <c r="J597" s="20">
        <v>14.48</v>
      </c>
      <c r="K597" s="19">
        <v>0.67200000000000004</v>
      </c>
      <c r="L597" s="19"/>
    </row>
    <row r="598" spans="1:12" ht="15" customHeight="1" x14ac:dyDescent="0.25">
      <c r="A598" s="25" t="str">
        <f t="shared" si="9"/>
        <v>PAMPERS SENSITIVE 4X56 BAG</v>
      </c>
      <c r="B598" s="21" t="s">
        <v>505</v>
      </c>
      <c r="C598" s="22" t="s">
        <v>8</v>
      </c>
      <c r="D598" s="22" t="s">
        <v>9</v>
      </c>
      <c r="E598" s="23" t="s">
        <v>63</v>
      </c>
      <c r="F598" s="23" t="s">
        <v>34</v>
      </c>
      <c r="G598" s="17">
        <v>0.17649999999999999</v>
      </c>
      <c r="H598" s="18"/>
      <c r="I598" s="19"/>
      <c r="J598" s="20">
        <v>2.9144999999999999</v>
      </c>
      <c r="K598" s="19"/>
      <c r="L598" s="19"/>
    </row>
    <row r="599" spans="1:12" ht="15" customHeight="1" x14ac:dyDescent="0.25">
      <c r="A599" s="25" t="str">
        <f t="shared" si="9"/>
        <v>PAMPERS SENSITIVE 56 BAG</v>
      </c>
      <c r="B599" s="21" t="s">
        <v>506</v>
      </c>
      <c r="C599" s="22" t="s">
        <v>8</v>
      </c>
      <c r="D599" s="22" t="s">
        <v>9</v>
      </c>
      <c r="E599" s="23" t="s">
        <v>63</v>
      </c>
      <c r="F599" s="23" t="s">
        <v>34</v>
      </c>
      <c r="G599" s="17">
        <v>3.9998</v>
      </c>
      <c r="H599" s="18">
        <v>2.0327000000000002</v>
      </c>
      <c r="I599" s="19">
        <v>0.44619999999999999</v>
      </c>
      <c r="J599" s="20">
        <v>76.599100000000007</v>
      </c>
      <c r="K599" s="19">
        <v>45.206499999999998</v>
      </c>
      <c r="L599" s="19">
        <v>9.7993000000000006</v>
      </c>
    </row>
    <row r="600" spans="1:12" ht="15" customHeight="1" x14ac:dyDescent="0.25">
      <c r="A600" s="25" t="str">
        <f t="shared" si="9"/>
        <v>PAMPERS SENSITIVE 56 BAG KAPAK</v>
      </c>
      <c r="B600" s="21" t="s">
        <v>507</v>
      </c>
      <c r="C600" s="22" t="s">
        <v>8</v>
      </c>
      <c r="D600" s="22" t="s">
        <v>9</v>
      </c>
      <c r="E600" s="23" t="s">
        <v>63</v>
      </c>
      <c r="F600" s="23" t="s">
        <v>34</v>
      </c>
      <c r="G600" s="17">
        <v>3.4256000000000002</v>
      </c>
      <c r="H600" s="18">
        <v>0.1051</v>
      </c>
      <c r="I600" s="19"/>
      <c r="J600" s="20">
        <v>52.9163</v>
      </c>
      <c r="K600" s="19">
        <v>1.5987</v>
      </c>
      <c r="L600" s="19"/>
    </row>
    <row r="601" spans="1:12" ht="15" customHeight="1" x14ac:dyDescent="0.25">
      <c r="A601" s="25" t="str">
        <f t="shared" si="9"/>
        <v>PAMPERS SENSITIVE 56 BAG+DIA PANTS3 60</v>
      </c>
      <c r="B601" s="21" t="s">
        <v>508</v>
      </c>
      <c r="C601" s="22" t="s">
        <v>8</v>
      </c>
      <c r="D601" s="22" t="s">
        <v>9</v>
      </c>
      <c r="E601" s="23" t="s">
        <v>63</v>
      </c>
      <c r="F601" s="23" t="s">
        <v>34</v>
      </c>
      <c r="G601" s="17">
        <v>2.7799999999999998E-2</v>
      </c>
      <c r="H601" s="18"/>
      <c r="I601" s="19"/>
      <c r="J601" s="20">
        <v>0.59</v>
      </c>
      <c r="K601" s="19"/>
      <c r="L601" s="19"/>
    </row>
    <row r="602" spans="1:12" ht="15" customHeight="1" x14ac:dyDescent="0.25">
      <c r="A602" s="25" t="str">
        <f t="shared" si="9"/>
        <v>PAMPERS SENSITIVE 56 BAG+DIA PANTS4 52</v>
      </c>
      <c r="B602" s="21" t="s">
        <v>509</v>
      </c>
      <c r="C602" s="22" t="s">
        <v>8</v>
      </c>
      <c r="D602" s="22" t="s">
        <v>9</v>
      </c>
      <c r="E602" s="23" t="s">
        <v>63</v>
      </c>
      <c r="F602" s="23" t="s">
        <v>34</v>
      </c>
      <c r="G602" s="17">
        <v>2.0205000000000002</v>
      </c>
      <c r="H602" s="18">
        <v>6.1100000000000002E-2</v>
      </c>
      <c r="I602" s="19">
        <v>4.3E-3</v>
      </c>
      <c r="J602" s="20">
        <v>30.746600000000001</v>
      </c>
      <c r="K602" s="19">
        <v>0.89600000000000002</v>
      </c>
      <c r="L602" s="19">
        <v>5.6000000000000001E-2</v>
      </c>
    </row>
    <row r="603" spans="1:12" ht="15" customHeight="1" x14ac:dyDescent="0.25">
      <c r="A603" s="25" t="str">
        <f t="shared" si="9"/>
        <v>PAMPERS SENSITIVE 56 BAG+DIA PANTS5 48</v>
      </c>
      <c r="B603" s="21" t="s">
        <v>510</v>
      </c>
      <c r="C603" s="22" t="s">
        <v>8</v>
      </c>
      <c r="D603" s="22" t="s">
        <v>9</v>
      </c>
      <c r="E603" s="23" t="s">
        <v>63</v>
      </c>
      <c r="F603" s="23" t="s">
        <v>34</v>
      </c>
      <c r="G603" s="17"/>
      <c r="H603" s="18"/>
      <c r="I603" s="19"/>
      <c r="J603" s="20"/>
      <c r="K603" s="19"/>
      <c r="L603" s="19"/>
    </row>
    <row r="604" spans="1:12" ht="15" customHeight="1" x14ac:dyDescent="0.25">
      <c r="A604" s="25" t="str">
        <f t="shared" si="9"/>
        <v>PAMPERS SENSITIVE 56 BAG+DIA PANTS5 48 1</v>
      </c>
      <c r="B604" s="21" t="s">
        <v>511</v>
      </c>
      <c r="C604" s="22" t="s">
        <v>8</v>
      </c>
      <c r="D604" s="22" t="s">
        <v>9</v>
      </c>
      <c r="E604" s="23" t="s">
        <v>63</v>
      </c>
      <c r="F604" s="23" t="s">
        <v>34</v>
      </c>
      <c r="G604" s="17">
        <v>2.1128999999999998</v>
      </c>
      <c r="H604" s="18">
        <v>3.0200000000000001E-2</v>
      </c>
      <c r="I604" s="19"/>
      <c r="J604" s="20">
        <v>32.116500000000002</v>
      </c>
      <c r="K604" s="19">
        <v>0.44800000000000001</v>
      </c>
      <c r="L604" s="19"/>
    </row>
    <row r="605" spans="1:12" ht="15" customHeight="1" x14ac:dyDescent="0.25">
      <c r="A605" s="25" t="str">
        <f t="shared" si="9"/>
        <v>PAMPERS SENSITIVE 56 BAG+DIA PANTS5 52</v>
      </c>
      <c r="B605" s="21" t="s">
        <v>512</v>
      </c>
      <c r="C605" s="22" t="s">
        <v>8</v>
      </c>
      <c r="D605" s="22" t="s">
        <v>9</v>
      </c>
      <c r="E605" s="23" t="s">
        <v>63</v>
      </c>
      <c r="F605" s="23" t="s">
        <v>34</v>
      </c>
      <c r="G605" s="17"/>
      <c r="H605" s="18"/>
      <c r="I605" s="19"/>
      <c r="J605" s="20"/>
      <c r="K605" s="19"/>
      <c r="L605" s="19"/>
    </row>
    <row r="606" spans="1:12" ht="15" customHeight="1" x14ac:dyDescent="0.25">
      <c r="A606" s="25" t="str">
        <f t="shared" si="9"/>
        <v>PAMPERS SENSITIVE 56 BAG+DIA PR CARE54</v>
      </c>
      <c r="B606" s="21" t="s">
        <v>513</v>
      </c>
      <c r="C606" s="22" t="s">
        <v>8</v>
      </c>
      <c r="D606" s="22" t="s">
        <v>9</v>
      </c>
      <c r="E606" s="23" t="s">
        <v>63</v>
      </c>
      <c r="F606" s="23" t="s">
        <v>34</v>
      </c>
      <c r="G606" s="17">
        <v>0.03</v>
      </c>
      <c r="H606" s="18">
        <v>5.8999999999999999E-3</v>
      </c>
      <c r="I606" s="19"/>
      <c r="J606" s="20">
        <v>0.67200000000000004</v>
      </c>
      <c r="K606" s="19">
        <v>0.16800000000000001</v>
      </c>
      <c r="L606" s="19"/>
    </row>
    <row r="607" spans="1:12" ht="15" customHeight="1" x14ac:dyDescent="0.25">
      <c r="A607" s="25" t="str">
        <f t="shared" si="9"/>
        <v>PAMPERS SENSITIVE 56 BAG+DIAPREMCARE3 60</v>
      </c>
      <c r="B607" s="21" t="s">
        <v>514</v>
      </c>
      <c r="C607" s="22" t="s">
        <v>8</v>
      </c>
      <c r="D607" s="22" t="s">
        <v>9</v>
      </c>
      <c r="E607" s="23" t="s">
        <v>63</v>
      </c>
      <c r="F607" s="23" t="s">
        <v>34</v>
      </c>
      <c r="G607" s="17">
        <v>3.5200000000000002E-2</v>
      </c>
      <c r="H607" s="18"/>
      <c r="I607" s="19"/>
      <c r="J607" s="20">
        <v>0.65949999999999998</v>
      </c>
      <c r="K607" s="19"/>
      <c r="L607" s="19"/>
    </row>
    <row r="608" spans="1:12" ht="15" customHeight="1" x14ac:dyDescent="0.25">
      <c r="A608" s="25" t="str">
        <f t="shared" si="9"/>
        <v>PAMPERS SENSITIVE 56 BAG+DIAPREMCARE5 44</v>
      </c>
      <c r="B608" s="21" t="s">
        <v>515</v>
      </c>
      <c r="C608" s="22" t="s">
        <v>8</v>
      </c>
      <c r="D608" s="22" t="s">
        <v>9</v>
      </c>
      <c r="E608" s="23" t="s">
        <v>63</v>
      </c>
      <c r="F608" s="23" t="s">
        <v>34</v>
      </c>
      <c r="G608" s="17">
        <v>0.17460000000000001</v>
      </c>
      <c r="H608" s="18">
        <v>5.2699999999999997E-2</v>
      </c>
      <c r="I608" s="19">
        <v>1.09E-2</v>
      </c>
      <c r="J608" s="20">
        <v>3.8159000000000001</v>
      </c>
      <c r="K608" s="19">
        <v>1.4</v>
      </c>
      <c r="L608" s="19">
        <v>0.28000000000000003</v>
      </c>
    </row>
    <row r="609" spans="1:12" ht="15" customHeight="1" x14ac:dyDescent="0.25">
      <c r="A609" s="25" t="str">
        <f t="shared" si="9"/>
        <v>PAMPERS SENSITIVE 56BAG+DIA PANTS6 44</v>
      </c>
      <c r="B609" s="21" t="s">
        <v>516</v>
      </c>
      <c r="C609" s="22" t="s">
        <v>8</v>
      </c>
      <c r="D609" s="22" t="s">
        <v>9</v>
      </c>
      <c r="E609" s="23" t="s">
        <v>63</v>
      </c>
      <c r="F609" s="23" t="s">
        <v>34</v>
      </c>
      <c r="G609" s="17"/>
      <c r="H609" s="18"/>
      <c r="I609" s="19"/>
      <c r="J609" s="20"/>
      <c r="K609" s="19"/>
      <c r="L609" s="19"/>
    </row>
    <row r="610" spans="1:12" ht="15" customHeight="1" x14ac:dyDescent="0.25">
      <c r="A610" s="25" t="str">
        <f t="shared" si="9"/>
        <v>PAMPERS SENSITIVE 6X56/2BR FREE BAG</v>
      </c>
      <c r="B610" s="21" t="s">
        <v>517</v>
      </c>
      <c r="C610" s="22" t="s">
        <v>8</v>
      </c>
      <c r="D610" s="22" t="s">
        <v>9</v>
      </c>
      <c r="E610" s="23" t="s">
        <v>63</v>
      </c>
      <c r="F610" s="23" t="s">
        <v>34</v>
      </c>
      <c r="G610" s="17">
        <v>1.0412999999999999</v>
      </c>
      <c r="H610" s="18"/>
      <c r="I610" s="19"/>
      <c r="J610" s="20">
        <v>23.5031</v>
      </c>
      <c r="K610" s="19"/>
      <c r="L610" s="19"/>
    </row>
    <row r="611" spans="1:12" ht="15" customHeight="1" x14ac:dyDescent="0.25">
      <c r="A611" s="25" t="str">
        <f t="shared" si="9"/>
        <v>PAMPERS SENSITIVE CAMOMILE&amp;ALOE 56 BAG</v>
      </c>
      <c r="B611" s="21" t="s">
        <v>518</v>
      </c>
      <c r="C611" s="22" t="s">
        <v>8</v>
      </c>
      <c r="D611" s="22" t="s">
        <v>9</v>
      </c>
      <c r="E611" s="23" t="s">
        <v>63</v>
      </c>
      <c r="F611" s="23" t="s">
        <v>34</v>
      </c>
      <c r="G611" s="17">
        <v>3.8100000000000002E-2</v>
      </c>
      <c r="H611" s="18">
        <v>7.4000000000000003E-3</v>
      </c>
      <c r="I611" s="19">
        <v>1.11E-2</v>
      </c>
      <c r="J611" s="20">
        <v>0.67200000000000004</v>
      </c>
      <c r="K611" s="19">
        <v>0.112</v>
      </c>
      <c r="L611" s="19">
        <v>0.16800000000000001</v>
      </c>
    </row>
    <row r="612" spans="1:12" ht="15" customHeight="1" x14ac:dyDescent="0.25">
      <c r="A612" s="25" t="str">
        <f t="shared" si="9"/>
        <v>PAMPERS SENSITIVE SOFTLIKECOTTON 56 BAG</v>
      </c>
      <c r="B612" s="21" t="s">
        <v>519</v>
      </c>
      <c r="C612" s="22" t="s">
        <v>8</v>
      </c>
      <c r="D612" s="22" t="s">
        <v>9</v>
      </c>
      <c r="E612" s="23" t="s">
        <v>63</v>
      </c>
      <c r="F612" s="23" t="s">
        <v>34</v>
      </c>
      <c r="G612" s="17">
        <v>1.0855999999999999</v>
      </c>
      <c r="H612" s="18">
        <v>0.58120000000000005</v>
      </c>
      <c r="I612" s="19"/>
      <c r="J612" s="20">
        <v>19.170200000000001</v>
      </c>
      <c r="K612" s="19">
        <v>10.2963</v>
      </c>
      <c r="L612" s="19"/>
    </row>
    <row r="613" spans="1:12" ht="15" customHeight="1" x14ac:dyDescent="0.25">
      <c r="A613" s="25" t="str">
        <f t="shared" si="9"/>
        <v>PAMPERS SENSITIVE W 6X56/336 BAG</v>
      </c>
      <c r="B613" s="21" t="s">
        <v>520</v>
      </c>
      <c r="C613" s="22" t="s">
        <v>8</v>
      </c>
      <c r="D613" s="22" t="s">
        <v>9</v>
      </c>
      <c r="E613" s="23" t="s">
        <v>63</v>
      </c>
      <c r="F613" s="23" t="s">
        <v>34</v>
      </c>
      <c r="G613" s="17">
        <v>0.72109999999999996</v>
      </c>
      <c r="H613" s="18">
        <v>5.3105000000000002</v>
      </c>
      <c r="I613" s="19"/>
      <c r="J613" s="20">
        <v>13.8162</v>
      </c>
      <c r="K613" s="19">
        <v>130.43450000000001</v>
      </c>
      <c r="L613" s="19"/>
    </row>
    <row r="614" spans="1:12" ht="15" customHeight="1" x14ac:dyDescent="0.25">
      <c r="A614" s="25" t="str">
        <f t="shared" si="9"/>
        <v>PAMPERS SENSITIVE XXL W 6X56/2BR FR BAG</v>
      </c>
      <c r="B614" s="21" t="s">
        <v>521</v>
      </c>
      <c r="C614" s="22" t="s">
        <v>8</v>
      </c>
      <c r="D614" s="22" t="s">
        <v>9</v>
      </c>
      <c r="E614" s="23" t="s">
        <v>63</v>
      </c>
      <c r="F614" s="23" t="s">
        <v>34</v>
      </c>
      <c r="G614" s="17">
        <v>0.80620000000000003</v>
      </c>
      <c r="H614" s="18"/>
      <c r="I614" s="19"/>
      <c r="J614" s="20">
        <v>18.060500000000001</v>
      </c>
      <c r="K614" s="19"/>
      <c r="L614" s="19"/>
    </row>
    <row r="615" spans="1:12" ht="15" customHeight="1" x14ac:dyDescent="0.25">
      <c r="A615" s="25" t="str">
        <f t="shared" si="9"/>
        <v>PAMPERS BABY FRESH ALOE W 64 BAG</v>
      </c>
      <c r="B615" s="21" t="s">
        <v>522</v>
      </c>
      <c r="C615" s="22" t="s">
        <v>8</v>
      </c>
      <c r="D615" s="22" t="s">
        <v>9</v>
      </c>
      <c r="E615" s="23" t="s">
        <v>30</v>
      </c>
      <c r="F615" s="23" t="s">
        <v>37</v>
      </c>
      <c r="G615" s="17">
        <v>15.5359</v>
      </c>
      <c r="H615" s="18">
        <v>0.67789999999999995</v>
      </c>
      <c r="I615" s="19"/>
      <c r="J615" s="20">
        <v>345.3125</v>
      </c>
      <c r="K615" s="19">
        <v>13.0631</v>
      </c>
      <c r="L615" s="19"/>
    </row>
    <row r="616" spans="1:12" ht="15" customHeight="1" x14ac:dyDescent="0.25">
      <c r="A616" s="25" t="str">
        <f t="shared" si="9"/>
        <v>PAMPERS BABY FRESH CLEAN W 4X64 BAG</v>
      </c>
      <c r="B616" s="21" t="s">
        <v>523</v>
      </c>
      <c r="C616" s="22" t="s">
        <v>8</v>
      </c>
      <c r="D616" s="22" t="s">
        <v>9</v>
      </c>
      <c r="E616" s="23" t="s">
        <v>10</v>
      </c>
      <c r="F616" s="23" t="s">
        <v>37</v>
      </c>
      <c r="G616" s="17">
        <v>0.33579999999999999</v>
      </c>
      <c r="H616" s="18"/>
      <c r="I616" s="19"/>
      <c r="J616" s="20">
        <v>9.1472999999999995</v>
      </c>
      <c r="K616" s="19"/>
      <c r="L616" s="19"/>
    </row>
    <row r="617" spans="1:12" ht="15" customHeight="1" x14ac:dyDescent="0.25">
      <c r="A617" s="25" t="str">
        <f t="shared" si="9"/>
        <v>PAMPERS BABY FRESH CLEAN W 64 BAG</v>
      </c>
      <c r="B617" s="21" t="s">
        <v>524</v>
      </c>
      <c r="C617" s="22" t="s">
        <v>8</v>
      </c>
      <c r="D617" s="22" t="s">
        <v>9</v>
      </c>
      <c r="E617" s="23" t="s">
        <v>10</v>
      </c>
      <c r="F617" s="23" t="s">
        <v>37</v>
      </c>
      <c r="G617" s="17">
        <v>27.901900000000001</v>
      </c>
      <c r="H617" s="18">
        <v>8.1903000000000006</v>
      </c>
      <c r="I617" s="19">
        <v>0.88470000000000004</v>
      </c>
      <c r="J617" s="20">
        <v>618.1096</v>
      </c>
      <c r="K617" s="19">
        <v>185.2071</v>
      </c>
      <c r="L617" s="19">
        <v>18.353999999999999</v>
      </c>
    </row>
    <row r="618" spans="1:12" ht="15" customHeight="1" x14ac:dyDescent="0.25">
      <c r="A618" s="25" t="str">
        <f t="shared" si="9"/>
        <v>PAMPERS BABY FRESH CLEAN W 64 BAG+DIA 42</v>
      </c>
      <c r="B618" s="21" t="s">
        <v>525</v>
      </c>
      <c r="C618" s="22" t="s">
        <v>8</v>
      </c>
      <c r="D618" s="22" t="s">
        <v>9</v>
      </c>
      <c r="E618" s="23" t="s">
        <v>10</v>
      </c>
      <c r="F618" s="23" t="s">
        <v>37</v>
      </c>
      <c r="G618" s="17">
        <v>2.58E-2</v>
      </c>
      <c r="H618" s="18">
        <v>7.9000000000000008E-3</v>
      </c>
      <c r="I618" s="19"/>
      <c r="J618" s="20">
        <v>0.57599999999999996</v>
      </c>
      <c r="K618" s="19">
        <v>0.38400000000000001</v>
      </c>
      <c r="L618" s="19"/>
    </row>
    <row r="619" spans="1:12" ht="15" customHeight="1" x14ac:dyDescent="0.25">
      <c r="A619" s="25" t="str">
        <f t="shared" si="9"/>
        <v>PAMPERS BABY FRESH CLEAN W 64 BAG+DIA 76</v>
      </c>
      <c r="B619" s="21" t="s">
        <v>526</v>
      </c>
      <c r="C619" s="22" t="s">
        <v>8</v>
      </c>
      <c r="D619" s="22" t="s">
        <v>9</v>
      </c>
      <c r="E619" s="23" t="s">
        <v>10</v>
      </c>
      <c r="F619" s="23" t="s">
        <v>37</v>
      </c>
      <c r="G619" s="17"/>
      <c r="H619" s="18"/>
      <c r="I619" s="19"/>
      <c r="J619" s="20"/>
      <c r="K619" s="19"/>
      <c r="L619" s="19"/>
    </row>
    <row r="620" spans="1:12" ht="15" customHeight="1" x14ac:dyDescent="0.25">
      <c r="A620" s="25" t="str">
        <f t="shared" si="9"/>
        <v>PAMPERS BABY FRESH CLEAN W 64 BAG+DIA68</v>
      </c>
      <c r="B620" s="21" t="s">
        <v>527</v>
      </c>
      <c r="C620" s="22" t="s">
        <v>8</v>
      </c>
      <c r="D620" s="22" t="s">
        <v>9</v>
      </c>
      <c r="E620" s="23" t="s">
        <v>10</v>
      </c>
      <c r="F620" s="23" t="s">
        <v>37</v>
      </c>
      <c r="G620" s="17">
        <v>0.55289999999999995</v>
      </c>
      <c r="H620" s="18">
        <v>0.47820000000000001</v>
      </c>
      <c r="I620" s="19">
        <v>8.14E-2</v>
      </c>
      <c r="J620" s="20">
        <v>17.2395</v>
      </c>
      <c r="K620" s="19">
        <v>16.416799999999999</v>
      </c>
      <c r="L620" s="19">
        <v>2.5183</v>
      </c>
    </row>
    <row r="621" spans="1:12" ht="15" customHeight="1" x14ac:dyDescent="0.25">
      <c r="A621" s="25" t="str">
        <f t="shared" si="9"/>
        <v>PAMPERS BABY FRESH CLEAN W 6X64/384 BAG</v>
      </c>
      <c r="B621" s="21" t="s">
        <v>528</v>
      </c>
      <c r="C621" s="22" t="s">
        <v>8</v>
      </c>
      <c r="D621" s="22" t="s">
        <v>9</v>
      </c>
      <c r="E621" s="23" t="s">
        <v>10</v>
      </c>
      <c r="F621" s="23" t="s">
        <v>37</v>
      </c>
      <c r="G621" s="17">
        <v>3.53</v>
      </c>
      <c r="H621" s="18">
        <v>1.6247</v>
      </c>
      <c r="I621" s="19"/>
      <c r="J621" s="20">
        <v>92.468000000000004</v>
      </c>
      <c r="K621" s="19">
        <v>38.321599999999997</v>
      </c>
      <c r="L621" s="19"/>
    </row>
    <row r="622" spans="1:12" ht="15" customHeight="1" x14ac:dyDescent="0.25">
      <c r="A622" s="25" t="str">
        <f t="shared" si="9"/>
        <v>PAMPERS BABY FRESH ECONOMY W 2X64 BAG</v>
      </c>
      <c r="B622" s="21" t="s">
        <v>529</v>
      </c>
      <c r="C622" s="22" t="s">
        <v>8</v>
      </c>
      <c r="D622" s="22" t="s">
        <v>9</v>
      </c>
      <c r="E622" s="23" t="s">
        <v>30</v>
      </c>
      <c r="F622" s="23" t="s">
        <v>37</v>
      </c>
      <c r="G622" s="17">
        <v>0.42930000000000001</v>
      </c>
      <c r="H622" s="18">
        <v>0.67159999999999997</v>
      </c>
      <c r="I622" s="19"/>
      <c r="J622" s="20">
        <v>9.3439999999999994</v>
      </c>
      <c r="K622" s="19">
        <v>12.986599999999999</v>
      </c>
      <c r="L622" s="19"/>
    </row>
    <row r="623" spans="1:12" ht="15" customHeight="1" x14ac:dyDescent="0.25">
      <c r="A623" s="25" t="str">
        <f t="shared" si="9"/>
        <v>PAMPERS BABYFRESHCLEAN ALOE W 6X64/2BRFR</v>
      </c>
      <c r="B623" s="21" t="s">
        <v>530</v>
      </c>
      <c r="C623" s="22" t="s">
        <v>8</v>
      </c>
      <c r="D623" s="22" t="s">
        <v>9</v>
      </c>
      <c r="E623" s="23" t="s">
        <v>10</v>
      </c>
      <c r="F623" s="23" t="s">
        <v>37</v>
      </c>
      <c r="G623" s="17">
        <v>0.48170000000000002</v>
      </c>
      <c r="H623" s="18"/>
      <c r="I623" s="19"/>
      <c r="J623" s="20">
        <v>13.007199999999999</v>
      </c>
      <c r="K623" s="19"/>
      <c r="L623" s="19"/>
    </row>
    <row r="624" spans="1:12" ht="15" customHeight="1" x14ac:dyDescent="0.25">
      <c r="A624" s="25" t="str">
        <f t="shared" si="9"/>
        <v>PAMPERS BABYFRESHCLEAN W 3X64/1FREE BAG</v>
      </c>
      <c r="B624" s="21" t="s">
        <v>531</v>
      </c>
      <c r="C624" s="22" t="s">
        <v>8</v>
      </c>
      <c r="D624" s="22" t="s">
        <v>9</v>
      </c>
      <c r="E624" s="23" t="s">
        <v>10</v>
      </c>
      <c r="F624" s="23" t="s">
        <v>37</v>
      </c>
      <c r="G624" s="17"/>
      <c r="H624" s="18"/>
      <c r="I624" s="19">
        <v>8.9800000000000005E-2</v>
      </c>
      <c r="J624" s="20"/>
      <c r="K624" s="19"/>
      <c r="L624" s="19">
        <v>1.9842</v>
      </c>
    </row>
    <row r="625" spans="1:12" ht="15" customHeight="1" x14ac:dyDescent="0.25">
      <c r="A625" s="25" t="str">
        <f t="shared" si="9"/>
        <v>PAMPERS BABYFRESHCLEAN W 6X64/2BRFR BAG</v>
      </c>
      <c r="B625" s="21" t="s">
        <v>532</v>
      </c>
      <c r="C625" s="22" t="s">
        <v>8</v>
      </c>
      <c r="D625" s="22" t="s">
        <v>9</v>
      </c>
      <c r="E625" s="23" t="s">
        <v>10</v>
      </c>
      <c r="F625" s="23" t="s">
        <v>37</v>
      </c>
      <c r="G625" s="17"/>
      <c r="H625" s="18"/>
      <c r="I625" s="19"/>
      <c r="J625" s="20"/>
      <c r="K625" s="19"/>
      <c r="L625" s="19"/>
    </row>
    <row r="626" spans="1:12" ht="15" customHeight="1" x14ac:dyDescent="0.25">
      <c r="A626" s="25" t="str">
        <f t="shared" si="9"/>
        <v>PAMPERS CLEAN&amp;PLAY 64 BAG</v>
      </c>
      <c r="B626" s="21" t="s">
        <v>533</v>
      </c>
      <c r="C626" s="22" t="s">
        <v>8</v>
      </c>
      <c r="D626" s="22" t="s">
        <v>9</v>
      </c>
      <c r="E626" s="23" t="s">
        <v>10</v>
      </c>
      <c r="F626" s="23" t="s">
        <v>37</v>
      </c>
      <c r="G626" s="17"/>
      <c r="H626" s="18"/>
      <c r="I626" s="19">
        <v>0.16889999999999999</v>
      </c>
      <c r="J626" s="20"/>
      <c r="K626" s="19"/>
      <c r="L626" s="19">
        <v>4.3247</v>
      </c>
    </row>
    <row r="627" spans="1:12" ht="15" customHeight="1" x14ac:dyDescent="0.25">
      <c r="A627" s="25" t="str">
        <f t="shared" si="9"/>
        <v>PAMPERS NATURAL CLEAN W 64 BAG KAPAK</v>
      </c>
      <c r="B627" s="21" t="s">
        <v>534</v>
      </c>
      <c r="C627" s="22" t="s">
        <v>8</v>
      </c>
      <c r="D627" s="22" t="s">
        <v>9</v>
      </c>
      <c r="E627" s="23" t="s">
        <v>10</v>
      </c>
      <c r="F627" s="23" t="s">
        <v>37</v>
      </c>
      <c r="G627" s="17">
        <v>4.2949000000000002</v>
      </c>
      <c r="H627" s="18">
        <v>0.33839999999999998</v>
      </c>
      <c r="I627" s="19"/>
      <c r="J627" s="20">
        <v>87.926599999999993</v>
      </c>
      <c r="K627" s="19">
        <v>6.2496999999999998</v>
      </c>
      <c r="L627" s="19"/>
    </row>
    <row r="628" spans="1:12" ht="15" customHeight="1" x14ac:dyDescent="0.25">
      <c r="A628" s="25" t="str">
        <f t="shared" si="9"/>
        <v>PAMPERS NATURALCLEAN FRAGR.FREE W 64 BAG</v>
      </c>
      <c r="B628" s="21" t="s">
        <v>535</v>
      </c>
      <c r="C628" s="22" t="s">
        <v>8</v>
      </c>
      <c r="D628" s="22" t="s">
        <v>9</v>
      </c>
      <c r="E628" s="23" t="s">
        <v>10</v>
      </c>
      <c r="F628" s="23" t="s">
        <v>37</v>
      </c>
      <c r="G628" s="17">
        <v>13.5303</v>
      </c>
      <c r="H628" s="18">
        <v>2.3972000000000002</v>
      </c>
      <c r="I628" s="19">
        <v>0.73670000000000002</v>
      </c>
      <c r="J628" s="20">
        <v>272.4522</v>
      </c>
      <c r="K628" s="19">
        <v>43.2258</v>
      </c>
      <c r="L628" s="19">
        <v>13.669700000000001</v>
      </c>
    </row>
    <row r="629" spans="1:12" ht="15" customHeight="1" x14ac:dyDescent="0.25">
      <c r="A629" s="25" t="str">
        <f t="shared" si="9"/>
        <v>PAMPERS NATURALLY CLEAN W 4X64 BAG</v>
      </c>
      <c r="B629" s="21" t="s">
        <v>536</v>
      </c>
      <c r="C629" s="22" t="s">
        <v>8</v>
      </c>
      <c r="D629" s="22" t="s">
        <v>9</v>
      </c>
      <c r="E629" s="23" t="s">
        <v>10</v>
      </c>
      <c r="F629" s="23" t="s">
        <v>37</v>
      </c>
      <c r="G629" s="17">
        <v>8.9724000000000004</v>
      </c>
      <c r="H629" s="18">
        <v>2.3250000000000002</v>
      </c>
      <c r="I629" s="19">
        <v>9.6000000000000002E-2</v>
      </c>
      <c r="J629" s="20">
        <v>202.00700000000001</v>
      </c>
      <c r="K629" s="19">
        <v>55.267699999999998</v>
      </c>
      <c r="L629" s="19">
        <v>2.0488</v>
      </c>
    </row>
    <row r="630" spans="1:12" ht="15" customHeight="1" x14ac:dyDescent="0.25">
      <c r="A630" s="25" t="str">
        <f t="shared" si="9"/>
        <v>PAMPERS NATURALLY CLEAN+CHAMOMILE W 2X64</v>
      </c>
      <c r="B630" s="21" t="s">
        <v>537</v>
      </c>
      <c r="C630" s="22" t="s">
        <v>8</v>
      </c>
      <c r="D630" s="22" t="s">
        <v>9</v>
      </c>
      <c r="E630" s="23" t="s">
        <v>10</v>
      </c>
      <c r="F630" s="23" t="s">
        <v>37</v>
      </c>
      <c r="G630" s="17">
        <v>0.24310000000000001</v>
      </c>
      <c r="H630" s="18">
        <v>0.1048</v>
      </c>
      <c r="I630" s="19"/>
      <c r="J630" s="20">
        <v>5.5039999999999996</v>
      </c>
      <c r="K630" s="19">
        <v>2.3589000000000002</v>
      </c>
      <c r="L630" s="19"/>
    </row>
    <row r="631" spans="1:12" ht="15" customHeight="1" x14ac:dyDescent="0.25">
      <c r="A631" s="25" t="str">
        <f t="shared" si="9"/>
        <v>PAMPERS NATURALLYCLEAN+CHAMOMILE W64 BAG</v>
      </c>
      <c r="B631" s="21" t="s">
        <v>538</v>
      </c>
      <c r="C631" s="22" t="s">
        <v>8</v>
      </c>
      <c r="D631" s="22" t="s">
        <v>9</v>
      </c>
      <c r="E631" s="23" t="s">
        <v>10</v>
      </c>
      <c r="F631" s="23" t="s">
        <v>37</v>
      </c>
      <c r="G631" s="17"/>
      <c r="H631" s="18"/>
      <c r="I631" s="19"/>
      <c r="J631" s="20"/>
      <c r="K631" s="19"/>
      <c r="L631" s="19"/>
    </row>
    <row r="632" spans="1:12" ht="15" customHeight="1" x14ac:dyDescent="0.25">
      <c r="A632" s="25" t="str">
        <f t="shared" si="9"/>
        <v>PAMPERS NATURALLYCLEAN+CHAMOMILE4X64/1FR</v>
      </c>
      <c r="B632" s="21" t="s">
        <v>539</v>
      </c>
      <c r="C632" s="22" t="s">
        <v>8</v>
      </c>
      <c r="D632" s="22" t="s">
        <v>9</v>
      </c>
      <c r="E632" s="23" t="s">
        <v>10</v>
      </c>
      <c r="F632" s="23" t="s">
        <v>37</v>
      </c>
      <c r="G632" s="17"/>
      <c r="H632" s="18"/>
      <c r="I632" s="19"/>
      <c r="J632" s="20"/>
      <c r="K632" s="19"/>
      <c r="L632" s="19"/>
    </row>
    <row r="633" spans="1:12" ht="15" customHeight="1" x14ac:dyDescent="0.25">
      <c r="A633" s="25" t="str">
        <f t="shared" si="9"/>
        <v>PAMPERS BABY FRESH CLEAN XXL W 80 BAG</v>
      </c>
      <c r="B633" s="21" t="s">
        <v>540</v>
      </c>
      <c r="C633" s="22" t="s">
        <v>8</v>
      </c>
      <c r="D633" s="22" t="s">
        <v>9</v>
      </c>
      <c r="E633" s="23" t="s">
        <v>30</v>
      </c>
      <c r="F633" s="23" t="s">
        <v>17</v>
      </c>
      <c r="G633" s="17">
        <v>299.24509999999998</v>
      </c>
      <c r="H633" s="18">
        <v>239.40260000000001</v>
      </c>
      <c r="I633" s="19">
        <v>70.132900000000006</v>
      </c>
      <c r="J633" s="20">
        <v>8505.4575000000004</v>
      </c>
      <c r="K633" s="19">
        <v>6543.0663999999997</v>
      </c>
      <c r="L633" s="19">
        <v>1626.3281999999999</v>
      </c>
    </row>
    <row r="634" spans="1:12" ht="15" customHeight="1" x14ac:dyDescent="0.25">
      <c r="A634" s="25" t="str">
        <f t="shared" si="9"/>
        <v>PAMPERS SENSITIVE PH5.5 XXL 80 BAG</v>
      </c>
      <c r="B634" s="21" t="s">
        <v>541</v>
      </c>
      <c r="C634" s="22" t="s">
        <v>8</v>
      </c>
      <c r="D634" s="22" t="s">
        <v>9</v>
      </c>
      <c r="E634" s="23" t="s">
        <v>63</v>
      </c>
      <c r="F634" s="23" t="s">
        <v>17</v>
      </c>
      <c r="G634" s="17">
        <v>228.9504</v>
      </c>
      <c r="H634" s="18">
        <v>220.107</v>
      </c>
      <c r="I634" s="19">
        <v>99.616699999999994</v>
      </c>
      <c r="J634" s="20">
        <v>6068.1558999999997</v>
      </c>
      <c r="K634" s="19">
        <v>5788.4287000000004</v>
      </c>
      <c r="L634" s="19">
        <v>2377.8838000000001</v>
      </c>
    </row>
    <row r="635" spans="1:12" ht="15" customHeight="1" x14ac:dyDescent="0.25">
      <c r="A635" s="25" t="str">
        <f t="shared" si="9"/>
        <v>PAMPERS HARMONIE COCO AL.FREE 3X42 BAG</v>
      </c>
      <c r="B635" s="21" t="s">
        <v>542</v>
      </c>
      <c r="C635" s="22" t="s">
        <v>8</v>
      </c>
      <c r="D635" s="22" t="s">
        <v>9</v>
      </c>
      <c r="E635" s="23" t="s">
        <v>30</v>
      </c>
      <c r="F635" s="23" t="s">
        <v>543</v>
      </c>
      <c r="G635" s="17"/>
      <c r="H635" s="18"/>
      <c r="I635" s="19">
        <v>4.2099999999999999E-2</v>
      </c>
      <c r="J635" s="20"/>
      <c r="K635" s="19"/>
      <c r="L635" s="19">
        <v>0.45</v>
      </c>
    </row>
    <row r="636" spans="1:12" ht="15" customHeight="1" x14ac:dyDescent="0.25">
      <c r="A636" s="25" t="str">
        <f t="shared" si="9"/>
        <v>PAMPERS HARMONIE COCO AL.FREE 42 BAG</v>
      </c>
      <c r="B636" s="21" t="s">
        <v>544</v>
      </c>
      <c r="C636" s="22" t="s">
        <v>8</v>
      </c>
      <c r="D636" s="22" t="s">
        <v>9</v>
      </c>
      <c r="E636" s="23" t="s">
        <v>30</v>
      </c>
      <c r="F636" s="23" t="s">
        <v>543</v>
      </c>
      <c r="G636" s="17"/>
      <c r="H636" s="18"/>
      <c r="I636" s="19">
        <v>0.3543</v>
      </c>
      <c r="J636" s="20"/>
      <c r="K636" s="19"/>
      <c r="L636" s="19">
        <v>4.1279000000000003</v>
      </c>
    </row>
    <row r="637" spans="1:12" ht="15" customHeight="1" x14ac:dyDescent="0.25">
      <c r="A637" s="25" t="str">
        <f t="shared" si="9"/>
        <v>PAMPERS PURE COCONUT AL.FREE 3X42 BAG</v>
      </c>
      <c r="B637" s="21" t="s">
        <v>545</v>
      </c>
      <c r="C637" s="22" t="s">
        <v>8</v>
      </c>
      <c r="D637" s="22" t="s">
        <v>9</v>
      </c>
      <c r="E637" s="23" t="s">
        <v>30</v>
      </c>
      <c r="F637" s="23" t="s">
        <v>543</v>
      </c>
      <c r="G637" s="17">
        <v>9.0039999999999996</v>
      </c>
      <c r="H637" s="18">
        <v>27.005199999999999</v>
      </c>
      <c r="I637" s="19">
        <v>7.3737000000000004</v>
      </c>
      <c r="J637" s="20">
        <v>168.55369999999999</v>
      </c>
      <c r="K637" s="19">
        <v>470.04379999999998</v>
      </c>
      <c r="L637" s="19">
        <v>117.492</v>
      </c>
    </row>
    <row r="638" spans="1:12" ht="15" customHeight="1" x14ac:dyDescent="0.25">
      <c r="A638" s="25" t="str">
        <f t="shared" si="9"/>
        <v>PAMPERS PURE COCONUT AL.FREE 42 BAG</v>
      </c>
      <c r="B638" s="21" t="s">
        <v>546</v>
      </c>
      <c r="C638" s="22" t="s">
        <v>8</v>
      </c>
      <c r="D638" s="22" t="s">
        <v>9</v>
      </c>
      <c r="E638" s="23" t="s">
        <v>30</v>
      </c>
      <c r="F638" s="23" t="s">
        <v>543</v>
      </c>
      <c r="G638" s="17">
        <v>9.5648</v>
      </c>
      <c r="H638" s="18">
        <v>36.633899999999997</v>
      </c>
      <c r="I638" s="19">
        <v>14.959</v>
      </c>
      <c r="J638" s="20">
        <v>136.73179999999999</v>
      </c>
      <c r="K638" s="19">
        <v>512.46489999999994</v>
      </c>
      <c r="L638" s="19">
        <v>178.05029999999999</v>
      </c>
    </row>
    <row r="639" spans="1:12" ht="15" customHeight="1" x14ac:dyDescent="0.25">
      <c r="A639" s="25" t="str">
        <f t="shared" si="9"/>
        <v>PAMPERS 72 R BAG</v>
      </c>
      <c r="B639" s="21" t="s">
        <v>547</v>
      </c>
      <c r="C639" s="22" t="s">
        <v>8</v>
      </c>
      <c r="D639" s="22" t="s">
        <v>9</v>
      </c>
      <c r="E639" s="23" t="s">
        <v>10</v>
      </c>
      <c r="F639" s="23" t="s">
        <v>42</v>
      </c>
      <c r="G639" s="17">
        <v>0.18679999999999999</v>
      </c>
      <c r="H639" s="18"/>
      <c r="I639" s="19"/>
      <c r="J639" s="20">
        <v>4.4957000000000003</v>
      </c>
      <c r="K639" s="19"/>
      <c r="L639" s="19"/>
    </row>
    <row r="640" spans="1:12" ht="15" customHeight="1" x14ac:dyDescent="0.25">
      <c r="A640" s="25" t="str">
        <f t="shared" si="9"/>
        <v>PAMPERS SENSITIVE 56 BOX</v>
      </c>
      <c r="B640" s="21" t="s">
        <v>548</v>
      </c>
      <c r="C640" s="22" t="s">
        <v>8</v>
      </c>
      <c r="D640" s="22" t="s">
        <v>549</v>
      </c>
      <c r="E640" s="23" t="s">
        <v>63</v>
      </c>
      <c r="F640" s="23" t="s">
        <v>34</v>
      </c>
      <c r="G640" s="17">
        <v>0.2319</v>
      </c>
      <c r="H640" s="18"/>
      <c r="I640" s="19"/>
      <c r="J640" s="20">
        <v>3.4005999999999998</v>
      </c>
      <c r="K640" s="19"/>
      <c r="L640" s="19"/>
    </row>
    <row r="641" spans="1:12" ht="15" customHeight="1" x14ac:dyDescent="0.25">
      <c r="A641" s="25" t="str">
        <f t="shared" si="9"/>
        <v>PRIMA (PROCTER &amp; GAMBLE)</v>
      </c>
      <c r="B641" s="26" t="s">
        <v>550</v>
      </c>
      <c r="C641" s="14" t="s">
        <v>860</v>
      </c>
      <c r="D641" s="15"/>
      <c r="E641" s="16"/>
      <c r="F641" s="16"/>
      <c r="G641" s="17">
        <v>0.373</v>
      </c>
      <c r="H641" s="18">
        <v>1.12E-2</v>
      </c>
      <c r="I641" s="19"/>
      <c r="J641" s="20">
        <v>7.2888000000000002</v>
      </c>
      <c r="K641" s="19">
        <v>0.2389</v>
      </c>
      <c r="L641" s="19"/>
    </row>
    <row r="642" spans="1:12" ht="15" customHeight="1" x14ac:dyDescent="0.25">
      <c r="A642" s="25" t="str">
        <f t="shared" si="9"/>
        <v>PRIMA HASSAS CILTLER W 56 BAG</v>
      </c>
      <c r="B642" s="21" t="s">
        <v>551</v>
      </c>
      <c r="C642" s="22" t="s">
        <v>8</v>
      </c>
      <c r="D642" s="22" t="s">
        <v>9</v>
      </c>
      <c r="E642" s="23" t="s">
        <v>63</v>
      </c>
      <c r="F642" s="23" t="s">
        <v>34</v>
      </c>
      <c r="G642" s="17">
        <v>0.2671</v>
      </c>
      <c r="H642" s="18"/>
      <c r="I642" s="19"/>
      <c r="J642" s="20">
        <v>5.0296000000000003</v>
      </c>
      <c r="K642" s="19"/>
      <c r="L642" s="19"/>
    </row>
    <row r="643" spans="1:12" ht="15" customHeight="1" x14ac:dyDescent="0.25">
      <c r="A643" s="25" t="str">
        <f t="shared" si="9"/>
        <v>PRIMA FreshClean ALOE W 64 BAG</v>
      </c>
      <c r="B643" s="21" t="s">
        <v>814</v>
      </c>
      <c r="C643" s="22" t="s">
        <v>8</v>
      </c>
      <c r="D643" s="22" t="s">
        <v>9</v>
      </c>
      <c r="E643" s="23" t="s">
        <v>10</v>
      </c>
      <c r="F643" s="23" t="s">
        <v>37</v>
      </c>
      <c r="G643" s="17">
        <v>0.10589999999999999</v>
      </c>
      <c r="H643" s="18">
        <v>1.12E-2</v>
      </c>
      <c r="I643" s="19"/>
      <c r="J643" s="20">
        <v>2.2591999999999999</v>
      </c>
      <c r="K643" s="19">
        <v>0.2389</v>
      </c>
      <c r="L643" s="19"/>
    </row>
    <row r="644" spans="1:12" ht="14.25" customHeight="1" x14ac:dyDescent="0.25">
      <c r="A644" s="25" t="str">
        <f t="shared" si="9"/>
        <v>PuigPeak</v>
      </c>
      <c r="B644" s="24" t="s">
        <v>781</v>
      </c>
      <c r="C644" s="4" t="s">
        <v>5</v>
      </c>
      <c r="D644" s="4"/>
      <c r="E644" s="5"/>
      <c r="F644" s="5"/>
      <c r="G644" s="10">
        <v>12.300599999999999</v>
      </c>
      <c r="H644" s="11">
        <v>12.544</v>
      </c>
      <c r="I644" s="12">
        <v>8.6647999999999996</v>
      </c>
      <c r="J644" s="13">
        <v>127.5915</v>
      </c>
      <c r="K644" s="12">
        <v>142.6704</v>
      </c>
      <c r="L644" s="12">
        <v>110.39149999999999</v>
      </c>
    </row>
    <row r="645" spans="1:12" ht="15" customHeight="1" x14ac:dyDescent="0.25">
      <c r="A645" s="25" t="str">
        <f t="shared" si="9"/>
        <v>URIAGE (PUIG)</v>
      </c>
      <c r="B645" s="26" t="s">
        <v>552</v>
      </c>
      <c r="C645" s="14" t="s">
        <v>860</v>
      </c>
      <c r="D645" s="15"/>
      <c r="E645" s="16"/>
      <c r="F645" s="16"/>
      <c r="G645" s="17">
        <v>12.300599999999999</v>
      </c>
      <c r="H645" s="18">
        <v>12.544</v>
      </c>
      <c r="I645" s="19">
        <v>8.6647999999999996</v>
      </c>
      <c r="J645" s="20">
        <v>127.5915</v>
      </c>
      <c r="K645" s="19">
        <v>142.6704</v>
      </c>
      <c r="L645" s="19">
        <v>110.39149999999999</v>
      </c>
    </row>
    <row r="646" spans="1:12" ht="15" customHeight="1" x14ac:dyDescent="0.25">
      <c r="A646" s="25" t="str">
        <f t="shared" ref="A646:A709" si="10">TRIM(B646)</f>
        <v>URIAGE BEBE HYPOALERGENIC W 2X70/1FR BAG</v>
      </c>
      <c r="B646" s="21" t="s">
        <v>553</v>
      </c>
      <c r="C646" s="22" t="s">
        <v>8</v>
      </c>
      <c r="D646" s="22" t="s">
        <v>9</v>
      </c>
      <c r="E646" s="23" t="s">
        <v>245</v>
      </c>
      <c r="F646" s="23" t="s">
        <v>101</v>
      </c>
      <c r="G646" s="17">
        <v>2.1598999999999999</v>
      </c>
      <c r="H646" s="18">
        <v>5.1025</v>
      </c>
      <c r="I646" s="19">
        <v>6.3079000000000001</v>
      </c>
      <c r="J646" s="20">
        <v>36.4</v>
      </c>
      <c r="K646" s="19">
        <v>77.862799999999993</v>
      </c>
      <c r="L646" s="19">
        <v>91.042100000000005</v>
      </c>
    </row>
    <row r="647" spans="1:12" ht="15" customHeight="1" x14ac:dyDescent="0.25">
      <c r="A647" s="25" t="str">
        <f t="shared" si="10"/>
        <v>URIAGE BEBE HYPOALERGENIC W 70 BAG</v>
      </c>
      <c r="B647" s="21" t="s">
        <v>554</v>
      </c>
      <c r="C647" s="22" t="s">
        <v>8</v>
      </c>
      <c r="D647" s="22" t="s">
        <v>9</v>
      </c>
      <c r="E647" s="23" t="s">
        <v>245</v>
      </c>
      <c r="F647" s="23" t="s">
        <v>101</v>
      </c>
      <c r="G647" s="17">
        <v>10.1408</v>
      </c>
      <c r="H647" s="18">
        <v>7.4416000000000002</v>
      </c>
      <c r="I647" s="19">
        <v>2.3571</v>
      </c>
      <c r="J647" s="20">
        <v>91.191500000000005</v>
      </c>
      <c r="K647" s="19">
        <v>64.807599999999994</v>
      </c>
      <c r="L647" s="19">
        <v>19.349299999999999</v>
      </c>
    </row>
    <row r="648" spans="1:12" ht="14.25" customHeight="1" x14ac:dyDescent="0.25">
      <c r="A648" s="25" t="str">
        <f t="shared" si="10"/>
        <v>RameBeauty</v>
      </c>
      <c r="B648" s="24" t="s">
        <v>782</v>
      </c>
      <c r="C648" s="4" t="s">
        <v>5</v>
      </c>
      <c r="D648" s="4"/>
      <c r="E648" s="5"/>
      <c r="F648" s="5"/>
      <c r="G648" s="10"/>
      <c r="H648" s="11"/>
      <c r="I648" s="12"/>
      <c r="J648" s="13"/>
      <c r="K648" s="12"/>
      <c r="L648" s="12"/>
    </row>
    <row r="649" spans="1:12" ht="15" customHeight="1" x14ac:dyDescent="0.25">
      <c r="A649" s="25" t="str">
        <f t="shared" si="10"/>
        <v/>
      </c>
      <c r="C649" s="14" t="s">
        <v>860</v>
      </c>
      <c r="D649" s="15"/>
      <c r="E649" s="16"/>
      <c r="F649" s="16"/>
      <c r="G649" s="17"/>
      <c r="H649" s="18"/>
      <c r="I649" s="19"/>
      <c r="J649" s="20"/>
      <c r="K649" s="19"/>
      <c r="L649" s="19"/>
    </row>
    <row r="650" spans="1:12" ht="15" customHeight="1" x14ac:dyDescent="0.25">
      <c r="A650" s="25" t="str">
        <f t="shared" si="10"/>
        <v>BEBECAN EXTRASOFT PH5.5 ALC.FREE W 72BAG</v>
      </c>
      <c r="B650" s="21" t="s">
        <v>555</v>
      </c>
      <c r="C650" s="22" t="s">
        <v>8</v>
      </c>
      <c r="D650" s="22" t="s">
        <v>9</v>
      </c>
      <c r="E650" s="23" t="s">
        <v>20</v>
      </c>
      <c r="F650" s="23" t="s">
        <v>42</v>
      </c>
      <c r="G650" s="17"/>
      <c r="H650" s="18"/>
      <c r="I650" s="19"/>
      <c r="J650" s="20"/>
      <c r="K650" s="19"/>
      <c r="L650" s="19"/>
    </row>
    <row r="651" spans="1:12" ht="14.25" customHeight="1" x14ac:dyDescent="0.25">
      <c r="A651" s="25" t="str">
        <f t="shared" si="10"/>
        <v>QueenTrade LTD</v>
      </c>
      <c r="B651" s="24" t="s">
        <v>783</v>
      </c>
      <c r="C651" s="4" t="s">
        <v>5</v>
      </c>
      <c r="D651" s="4"/>
      <c r="E651" s="5"/>
      <c r="F651" s="5"/>
      <c r="G651" s="10">
        <v>78.612799999999993</v>
      </c>
      <c r="H651" s="11">
        <v>83.733099999999993</v>
      </c>
      <c r="I651" s="12">
        <v>33.060899999999997</v>
      </c>
      <c r="J651" s="13">
        <v>5148.8362999999999</v>
      </c>
      <c r="K651" s="12">
        <v>5284.2040999999999</v>
      </c>
      <c r="L651" s="12">
        <v>2040.6587</v>
      </c>
    </row>
    <row r="652" spans="1:12" ht="15" customHeight="1" x14ac:dyDescent="0.25">
      <c r="A652" s="25" t="str">
        <f t="shared" si="10"/>
        <v/>
      </c>
      <c r="C652" s="14" t="s">
        <v>860</v>
      </c>
      <c r="D652" s="15"/>
      <c r="E652" s="16"/>
      <c r="F652" s="16"/>
      <c r="G652" s="17">
        <v>12.684200000000001</v>
      </c>
      <c r="H652" s="18"/>
      <c r="I652" s="19"/>
      <c r="J652" s="20">
        <v>511.87400000000002</v>
      </c>
      <c r="K652" s="19"/>
      <c r="L652" s="19"/>
    </row>
    <row r="653" spans="1:12" ht="15" customHeight="1" x14ac:dyDescent="0.25">
      <c r="A653" s="25" t="str">
        <f t="shared" si="10"/>
        <v>BIMBO&amp;BIMBA CHAMOMILE&amp;ALOE W 80 BAG</v>
      </c>
      <c r="B653" s="21" t="s">
        <v>556</v>
      </c>
      <c r="C653" s="22" t="s">
        <v>8</v>
      </c>
      <c r="D653" s="22" t="s">
        <v>9</v>
      </c>
      <c r="E653" s="23" t="s">
        <v>20</v>
      </c>
      <c r="F653" s="23" t="s">
        <v>17</v>
      </c>
      <c r="G653" s="17">
        <v>2.9045000000000001</v>
      </c>
      <c r="H653" s="18"/>
      <c r="I653" s="19"/>
      <c r="J653" s="20">
        <v>116.9823</v>
      </c>
      <c r="K653" s="19"/>
      <c r="L653" s="19"/>
    </row>
    <row r="654" spans="1:12" ht="15" customHeight="1" x14ac:dyDescent="0.25">
      <c r="A654" s="25" t="str">
        <f t="shared" si="10"/>
        <v>BIMBO&amp;BIMBA CHAMOMILE&amp;CALENDULA W 80 BAG</v>
      </c>
      <c r="B654" s="21" t="s">
        <v>557</v>
      </c>
      <c r="C654" s="22" t="s">
        <v>8</v>
      </c>
      <c r="D654" s="22" t="s">
        <v>9</v>
      </c>
      <c r="E654" s="23" t="s">
        <v>10</v>
      </c>
      <c r="F654" s="23" t="s">
        <v>17</v>
      </c>
      <c r="G654" s="17">
        <v>2.9113000000000002</v>
      </c>
      <c r="H654" s="18"/>
      <c r="I654" s="19"/>
      <c r="J654" s="20">
        <v>119.83880000000001</v>
      </c>
      <c r="K654" s="19"/>
      <c r="L654" s="19"/>
    </row>
    <row r="655" spans="1:12" ht="15" customHeight="1" x14ac:dyDescent="0.25">
      <c r="A655" s="25" t="str">
        <f t="shared" si="10"/>
        <v>BIMBO&amp;BIMBA CHAMOMILE&amp;LAVENDER W 80 BAG</v>
      </c>
      <c r="B655" s="21" t="s">
        <v>558</v>
      </c>
      <c r="C655" s="22" t="s">
        <v>8</v>
      </c>
      <c r="D655" s="22" t="s">
        <v>9</v>
      </c>
      <c r="E655" s="23" t="s">
        <v>10</v>
      </c>
      <c r="F655" s="23" t="s">
        <v>17</v>
      </c>
      <c r="G655" s="17">
        <v>4.2324000000000002</v>
      </c>
      <c r="H655" s="18"/>
      <c r="I655" s="19"/>
      <c r="J655" s="20">
        <v>171.05330000000001</v>
      </c>
      <c r="K655" s="19"/>
      <c r="L655" s="19"/>
    </row>
    <row r="656" spans="1:12" ht="15" customHeight="1" x14ac:dyDescent="0.25">
      <c r="A656" s="25" t="str">
        <f t="shared" si="10"/>
        <v>BIMBO&amp;BIMBA CHAMOMILE&amp;SMRADLIKA W 80 BAG</v>
      </c>
      <c r="B656" s="21" t="s">
        <v>559</v>
      </c>
      <c r="C656" s="22" t="s">
        <v>8</v>
      </c>
      <c r="D656" s="22" t="s">
        <v>9</v>
      </c>
      <c r="E656" s="23" t="s">
        <v>20</v>
      </c>
      <c r="F656" s="23" t="s">
        <v>17</v>
      </c>
      <c r="G656" s="17">
        <v>2.6360000000000001</v>
      </c>
      <c r="H656" s="18"/>
      <c r="I656" s="19"/>
      <c r="J656" s="20">
        <v>103.9999</v>
      </c>
      <c r="K656" s="19"/>
      <c r="L656" s="19"/>
    </row>
    <row r="657" spans="1:12" ht="15" customHeight="1" x14ac:dyDescent="0.25">
      <c r="A657" s="25" t="str">
        <f t="shared" si="10"/>
        <v>VIBELLE (REGINA TRADING LTD)</v>
      </c>
      <c r="B657" s="26" t="s">
        <v>560</v>
      </c>
      <c r="C657" s="14" t="s">
        <v>860</v>
      </c>
      <c r="D657" s="15"/>
      <c r="E657" s="16"/>
      <c r="F657" s="16"/>
      <c r="G657" s="17">
        <v>65.928700000000006</v>
      </c>
      <c r="H657" s="18">
        <v>83.733099999999993</v>
      </c>
      <c r="I657" s="19">
        <v>33.060899999999997</v>
      </c>
      <c r="J657" s="20">
        <v>4636.9623000000001</v>
      </c>
      <c r="K657" s="19">
        <v>5284.2040999999999</v>
      </c>
      <c r="L657" s="19">
        <v>2040.6587</v>
      </c>
    </row>
    <row r="658" spans="1:12" ht="15" customHeight="1" x14ac:dyDescent="0.25">
      <c r="A658" s="25" t="str">
        <f t="shared" si="10"/>
        <v>VIBELLE BABY RASPBERRY VIT E PH5.5 W 144</v>
      </c>
      <c r="B658" s="21" t="s">
        <v>561</v>
      </c>
      <c r="C658" s="22" t="s">
        <v>8</v>
      </c>
      <c r="D658" s="22" t="s">
        <v>9</v>
      </c>
      <c r="E658" s="23" t="s">
        <v>20</v>
      </c>
      <c r="F658" s="23" t="s">
        <v>562</v>
      </c>
      <c r="G658" s="17">
        <v>59.2014</v>
      </c>
      <c r="H658" s="18">
        <v>82.022099999999995</v>
      </c>
      <c r="I658" s="19">
        <v>31.495899999999999</v>
      </c>
      <c r="J658" s="20">
        <v>4163.6220999999996</v>
      </c>
      <c r="K658" s="19">
        <v>5172.0583999999999</v>
      </c>
      <c r="L658" s="19">
        <v>1931.7985000000001</v>
      </c>
    </row>
    <row r="659" spans="1:12" ht="15" customHeight="1" x14ac:dyDescent="0.25">
      <c r="A659" s="25" t="str">
        <f t="shared" si="10"/>
        <v>VIBELLE BABY ULTRA SENS.ROSE PH5.5 W 144</v>
      </c>
      <c r="B659" s="21" t="s">
        <v>563</v>
      </c>
      <c r="C659" s="22" t="s">
        <v>8</v>
      </c>
      <c r="D659" s="22" t="s">
        <v>9</v>
      </c>
      <c r="E659" s="23" t="s">
        <v>20</v>
      </c>
      <c r="F659" s="23" t="s">
        <v>562</v>
      </c>
      <c r="G659" s="17">
        <v>6.7272999999999996</v>
      </c>
      <c r="H659" s="18">
        <v>1.7110000000000001</v>
      </c>
      <c r="I659" s="19">
        <v>1.5649999999999999</v>
      </c>
      <c r="J659" s="20">
        <v>473.34</v>
      </c>
      <c r="K659" s="19">
        <v>112.14570000000001</v>
      </c>
      <c r="L659" s="19">
        <v>108.86020000000001</v>
      </c>
    </row>
    <row r="660" spans="1:12" ht="14.25" customHeight="1" x14ac:dyDescent="0.25">
      <c r="A660" s="25" t="str">
        <f t="shared" si="10"/>
        <v>ColorSan</v>
      </c>
      <c r="B660" s="24" t="s">
        <v>784</v>
      </c>
      <c r="C660" s="4" t="s">
        <v>5</v>
      </c>
      <c r="D660" s="4"/>
      <c r="E660" s="5"/>
      <c r="F660" s="5"/>
      <c r="G660" s="10">
        <v>65.863699999999994</v>
      </c>
      <c r="H660" s="11">
        <v>45.340600000000002</v>
      </c>
      <c r="I660" s="12">
        <v>13.16</v>
      </c>
      <c r="J660" s="13">
        <v>4126.7388000000001</v>
      </c>
      <c r="K660" s="12">
        <v>2357.3103999999998</v>
      </c>
      <c r="L660" s="12">
        <v>741.50080000000003</v>
      </c>
    </row>
    <row r="661" spans="1:12" ht="15" customHeight="1" x14ac:dyDescent="0.25">
      <c r="A661" s="25" t="str">
        <f t="shared" si="10"/>
        <v/>
      </c>
      <c r="C661" s="14" t="s">
        <v>860</v>
      </c>
      <c r="D661" s="15"/>
      <c r="E661" s="16"/>
      <c r="F661" s="16"/>
      <c r="G661" s="17">
        <v>64.446200000000005</v>
      </c>
      <c r="H661" s="18">
        <v>43.039900000000003</v>
      </c>
      <c r="I661" s="19">
        <v>13.16</v>
      </c>
      <c r="J661" s="20">
        <v>4048.3544000000002</v>
      </c>
      <c r="K661" s="19">
        <v>2244.0173</v>
      </c>
      <c r="L661" s="19">
        <v>741.50080000000003</v>
      </c>
    </row>
    <row r="662" spans="1:12" ht="15" customHeight="1" x14ac:dyDescent="0.25">
      <c r="A662" s="25" t="str">
        <f t="shared" si="10"/>
        <v>BELUX BABY SENS.CREAM LOTION W 120 BAG</v>
      </c>
      <c r="B662" s="21" t="s">
        <v>564</v>
      </c>
      <c r="C662" s="22" t="s">
        <v>8</v>
      </c>
      <c r="D662" s="22" t="s">
        <v>9</v>
      </c>
      <c r="E662" s="23" t="s">
        <v>63</v>
      </c>
      <c r="F662" s="23" t="s">
        <v>24</v>
      </c>
      <c r="G662" s="17">
        <v>53.944000000000003</v>
      </c>
      <c r="H662" s="18">
        <v>41.741</v>
      </c>
      <c r="I662" s="19">
        <v>12.7791</v>
      </c>
      <c r="J662" s="20">
        <v>3422.2186000000002</v>
      </c>
      <c r="K662" s="19">
        <v>2176.2671999999998</v>
      </c>
      <c r="L662" s="19">
        <v>723.71550000000002</v>
      </c>
    </row>
    <row r="663" spans="1:12" ht="15" customHeight="1" x14ac:dyDescent="0.25">
      <c r="A663" s="25" t="str">
        <f t="shared" si="10"/>
        <v>BELUX ULTRA SENSITIVE W 120/48GRATIS BAG</v>
      </c>
      <c r="B663" s="21" t="s">
        <v>565</v>
      </c>
      <c r="C663" s="22" t="s">
        <v>8</v>
      </c>
      <c r="D663" s="22" t="s">
        <v>9</v>
      </c>
      <c r="E663" s="23" t="s">
        <v>63</v>
      </c>
      <c r="F663" s="23" t="s">
        <v>42</v>
      </c>
      <c r="G663" s="17">
        <v>10.5024</v>
      </c>
      <c r="H663" s="18">
        <v>1.2988</v>
      </c>
      <c r="I663" s="19">
        <v>0.38090000000000002</v>
      </c>
      <c r="J663" s="20">
        <v>626.13580000000002</v>
      </c>
      <c r="K663" s="19">
        <v>67.750100000000003</v>
      </c>
      <c r="L663" s="19">
        <v>17.785299999999999</v>
      </c>
    </row>
    <row r="664" spans="1:12" ht="15" customHeight="1" x14ac:dyDescent="0.25">
      <c r="A664" s="25" t="str">
        <f t="shared" si="10"/>
        <v>SECKIN (RENKSAN)</v>
      </c>
      <c r="B664" s="26" t="s">
        <v>566</v>
      </c>
      <c r="C664" s="14" t="s">
        <v>860</v>
      </c>
      <c r="D664" s="15"/>
      <c r="E664" s="16"/>
      <c r="F664" s="16"/>
      <c r="G664" s="17">
        <v>1.4174</v>
      </c>
      <c r="H664" s="18">
        <v>2.3006000000000002</v>
      </c>
      <c r="I664" s="19"/>
      <c r="J664" s="20">
        <v>78.384500000000003</v>
      </c>
      <c r="K664" s="19">
        <v>113.29300000000001</v>
      </c>
      <c r="L664" s="19"/>
    </row>
    <row r="665" spans="1:12" ht="15" customHeight="1" x14ac:dyDescent="0.25">
      <c r="A665" s="25" t="str">
        <f t="shared" si="10"/>
        <v>SECKIN PROVITB5 PH5.5 ALC.FREE W 102 BAG</v>
      </c>
      <c r="B665" s="21" t="s">
        <v>567</v>
      </c>
      <c r="C665" s="22" t="s">
        <v>8</v>
      </c>
      <c r="D665" s="22" t="s">
        <v>9</v>
      </c>
      <c r="E665" s="23" t="s">
        <v>20</v>
      </c>
      <c r="F665" s="23" t="s">
        <v>83</v>
      </c>
      <c r="G665" s="17">
        <v>1.4174</v>
      </c>
      <c r="H665" s="18">
        <v>2.3006000000000002</v>
      </c>
      <c r="I665" s="19"/>
      <c r="J665" s="20">
        <v>78.384500000000003</v>
      </c>
      <c r="K665" s="19">
        <v>113.29300000000001</v>
      </c>
      <c r="L665" s="19"/>
    </row>
    <row r="666" spans="1:12" ht="14.25" customHeight="1" x14ac:dyDescent="0.25">
      <c r="A666" s="25" t="str">
        <f t="shared" si="10"/>
        <v>SanHealth LTD</v>
      </c>
      <c r="B666" s="24" t="s">
        <v>785</v>
      </c>
      <c r="C666" s="4" t="s">
        <v>5</v>
      </c>
      <c r="D666" s="4"/>
      <c r="E666" s="5"/>
      <c r="F666" s="5"/>
      <c r="G666" s="10">
        <v>2.9096000000000002</v>
      </c>
      <c r="H666" s="11">
        <v>6.0198</v>
      </c>
      <c r="I666" s="12">
        <v>5.5109000000000004</v>
      </c>
      <c r="J666" s="13">
        <v>55.366500000000002</v>
      </c>
      <c r="K666" s="12">
        <v>108.4705</v>
      </c>
      <c r="L666" s="12">
        <v>98.710099999999997</v>
      </c>
    </row>
    <row r="667" spans="1:12" ht="15" customHeight="1" x14ac:dyDescent="0.25">
      <c r="A667" s="25" t="str">
        <f t="shared" si="10"/>
        <v>SOFT CARE (SANO LTD)</v>
      </c>
      <c r="B667" s="26" t="s">
        <v>568</v>
      </c>
      <c r="C667" s="14" t="s">
        <v>860</v>
      </c>
      <c r="D667" s="15"/>
      <c r="E667" s="16"/>
      <c r="F667" s="16"/>
      <c r="G667" s="17">
        <v>2.9096000000000002</v>
      </c>
      <c r="H667" s="18">
        <v>6.0198</v>
      </c>
      <c r="I667" s="19">
        <v>5.5109000000000004</v>
      </c>
      <c r="J667" s="20">
        <v>55.366500000000002</v>
      </c>
      <c r="K667" s="19">
        <v>108.4705</v>
      </c>
      <c r="L667" s="19">
        <v>98.710099999999997</v>
      </c>
    </row>
    <row r="668" spans="1:12" ht="15" customHeight="1" x14ac:dyDescent="0.25">
      <c r="A668" s="25" t="str">
        <f t="shared" si="10"/>
        <v>SOFT CARE COTTON VIT ECHAMOMILE W 72 BAG</v>
      </c>
      <c r="B668" s="21" t="s">
        <v>569</v>
      </c>
      <c r="C668" s="22" t="s">
        <v>8</v>
      </c>
      <c r="D668" s="22" t="s">
        <v>9</v>
      </c>
      <c r="E668" s="23" t="s">
        <v>68</v>
      </c>
      <c r="F668" s="23" t="s">
        <v>42</v>
      </c>
      <c r="G668" s="17">
        <v>2.9096000000000002</v>
      </c>
      <c r="H668" s="18">
        <v>6.0198</v>
      </c>
      <c r="I668" s="19">
        <v>5.5109000000000004</v>
      </c>
      <c r="J668" s="20">
        <v>55.366500000000002</v>
      </c>
      <c r="K668" s="19">
        <v>108.4705</v>
      </c>
      <c r="L668" s="19">
        <v>98.710099999999997</v>
      </c>
    </row>
    <row r="669" spans="1:12" ht="14.25" customHeight="1" x14ac:dyDescent="0.25">
      <c r="A669" s="25" t="str">
        <f t="shared" si="10"/>
        <v>SaproClean</v>
      </c>
      <c r="B669" s="24" t="s">
        <v>786</v>
      </c>
      <c r="C669" s="4" t="s">
        <v>5</v>
      </c>
      <c r="D669" s="4"/>
      <c r="E669" s="5"/>
      <c r="F669" s="5"/>
      <c r="G669" s="10"/>
      <c r="H669" s="11"/>
      <c r="I669" s="12">
        <v>9.1999999999999998E-3</v>
      </c>
      <c r="J669" s="13"/>
      <c r="K669" s="12"/>
      <c r="L669" s="12">
        <v>0.30320000000000003</v>
      </c>
    </row>
    <row r="670" spans="1:12" ht="15" customHeight="1" x14ac:dyDescent="0.25">
      <c r="A670" s="25" t="str">
        <f t="shared" si="10"/>
        <v>HOPS (SAPRO TEMIZLIK)</v>
      </c>
      <c r="B670" s="26" t="s">
        <v>570</v>
      </c>
      <c r="C670" s="14" t="s">
        <v>860</v>
      </c>
      <c r="D670" s="15"/>
      <c r="E670" s="16"/>
      <c r="F670" s="16"/>
      <c r="G670" s="17"/>
      <c r="H670" s="18"/>
      <c r="I670" s="19">
        <v>9.1999999999999998E-3</v>
      </c>
      <c r="J670" s="20"/>
      <c r="K670" s="19"/>
      <c r="L670" s="19">
        <v>0.30320000000000003</v>
      </c>
    </row>
    <row r="671" spans="1:12" ht="15" customHeight="1" x14ac:dyDescent="0.25">
      <c r="A671" s="25" t="str">
        <f t="shared" si="10"/>
        <v>HOPS P H5.5 W 90/18BONUS ORANJEVI BAG</v>
      </c>
      <c r="B671" s="21" t="s">
        <v>571</v>
      </c>
      <c r="C671" s="22" t="s">
        <v>8</v>
      </c>
      <c r="D671" s="22" t="s">
        <v>9</v>
      </c>
      <c r="E671" s="23" t="s">
        <v>20</v>
      </c>
      <c r="F671" s="23" t="s">
        <v>42</v>
      </c>
      <c r="G671" s="17"/>
      <c r="H671" s="18"/>
      <c r="I671" s="19">
        <v>9.1999999999999998E-3</v>
      </c>
      <c r="J671" s="20"/>
      <c r="K671" s="19"/>
      <c r="L671" s="19">
        <v>0.30320000000000003</v>
      </c>
    </row>
    <row r="672" spans="1:12" ht="14.25" customHeight="1" x14ac:dyDescent="0.25">
      <c r="A672" s="25" t="str">
        <f t="shared" si="10"/>
        <v>YellowHand Cleaners</v>
      </c>
      <c r="B672" s="24" t="s">
        <v>787</v>
      </c>
      <c r="C672" s="4" t="s">
        <v>5</v>
      </c>
      <c r="D672" s="4"/>
      <c r="E672" s="5"/>
      <c r="F672" s="5"/>
      <c r="G672" s="10"/>
      <c r="H672" s="11"/>
      <c r="I672" s="12"/>
      <c r="J672" s="13"/>
      <c r="K672" s="12"/>
      <c r="L672" s="12"/>
    </row>
    <row r="673" spans="1:12" ht="15" customHeight="1" x14ac:dyDescent="0.25">
      <c r="A673" s="25" t="str">
        <f t="shared" si="10"/>
        <v/>
      </c>
      <c r="C673" s="14" t="s">
        <v>860</v>
      </c>
      <c r="D673" s="15"/>
      <c r="E673" s="16"/>
      <c r="F673" s="16"/>
      <c r="G673" s="17"/>
      <c r="H673" s="18"/>
      <c r="I673" s="19"/>
      <c r="J673" s="20"/>
      <c r="K673" s="19"/>
      <c r="L673" s="19"/>
    </row>
    <row r="674" spans="1:12" ht="15" customHeight="1" x14ac:dyDescent="0.25">
      <c r="A674" s="25" t="str">
        <f t="shared" si="10"/>
        <v>MAXIMENS VIT E&amp;PRO VIT B5 W 72 BAG</v>
      </c>
      <c r="B674" s="21" t="s">
        <v>572</v>
      </c>
      <c r="C674" s="22" t="s">
        <v>8</v>
      </c>
      <c r="D674" s="22" t="s">
        <v>9</v>
      </c>
      <c r="E674" s="23" t="s">
        <v>20</v>
      </c>
      <c r="F674" s="23" t="s">
        <v>42</v>
      </c>
      <c r="G674" s="17"/>
      <c r="H674" s="18"/>
      <c r="I674" s="19"/>
      <c r="J674" s="20"/>
      <c r="K674" s="19"/>
      <c r="L674" s="19"/>
    </row>
    <row r="675" spans="1:12" ht="14.25" customHeight="1" x14ac:dyDescent="0.25">
      <c r="A675" s="25" t="str">
        <f t="shared" si="10"/>
        <v>EuroPack Communications SRL</v>
      </c>
      <c r="B675" s="24" t="s">
        <v>788</v>
      </c>
      <c r="C675" s="4" t="s">
        <v>5</v>
      </c>
      <c r="D675" s="4"/>
      <c r="E675" s="5"/>
      <c r="F675" s="5"/>
      <c r="G675" s="10">
        <v>60.899500000000003</v>
      </c>
      <c r="H675" s="11">
        <v>35.979399999999998</v>
      </c>
      <c r="I675" s="12">
        <v>13.2829</v>
      </c>
      <c r="J675" s="13">
        <v>1646.9927</v>
      </c>
      <c r="K675" s="12">
        <v>1006.4904</v>
      </c>
      <c r="L675" s="12">
        <v>408.45429999999999</v>
      </c>
    </row>
    <row r="676" spans="1:12" ht="15" customHeight="1" x14ac:dyDescent="0.25">
      <c r="A676" s="25" t="str">
        <f t="shared" si="10"/>
        <v>DOCTOR (SC EUROPACK MEDIA SRL)</v>
      </c>
      <c r="B676" s="26" t="s">
        <v>573</v>
      </c>
      <c r="C676" s="14" t="s">
        <v>860</v>
      </c>
      <c r="D676" s="15"/>
      <c r="E676" s="16"/>
      <c r="F676" s="16"/>
      <c r="G676" s="17">
        <v>1.7324999999999999</v>
      </c>
      <c r="H676" s="18">
        <v>2.7699999999999999E-2</v>
      </c>
      <c r="I676" s="19"/>
      <c r="J676" s="20">
        <v>34.565800000000003</v>
      </c>
      <c r="K676" s="19">
        <v>0.64290000000000003</v>
      </c>
      <c r="L676" s="19"/>
    </row>
    <row r="677" spans="1:12" ht="15" customHeight="1" x14ac:dyDescent="0.25">
      <c r="A677" s="25" t="str">
        <f t="shared" si="10"/>
        <v>DOCTOR WIPES BABY GRAPES W 60 BAG KAPAK</v>
      </c>
      <c r="B677" s="21" t="s">
        <v>574</v>
      </c>
      <c r="C677" s="22" t="s">
        <v>8</v>
      </c>
      <c r="D677" s="22" t="s">
        <v>9</v>
      </c>
      <c r="E677" s="23" t="s">
        <v>20</v>
      </c>
      <c r="F677" s="23" t="s">
        <v>97</v>
      </c>
      <c r="G677" s="17">
        <v>0.35610000000000003</v>
      </c>
      <c r="H677" s="18"/>
      <c r="I677" s="19"/>
      <c r="J677" s="20">
        <v>5.6227</v>
      </c>
      <c r="K677" s="19"/>
      <c r="L677" s="19"/>
    </row>
    <row r="678" spans="1:12" ht="15" customHeight="1" x14ac:dyDescent="0.25">
      <c r="A678" s="25" t="str">
        <f t="shared" si="10"/>
        <v>DOCTOR WIPES BABY W 72 BAG &amp;&amp;&amp;</v>
      </c>
      <c r="B678" s="21" t="s">
        <v>575</v>
      </c>
      <c r="C678" s="22" t="s">
        <v>8</v>
      </c>
      <c r="D678" s="22" t="s">
        <v>9</v>
      </c>
      <c r="E678" s="23" t="s">
        <v>10</v>
      </c>
      <c r="F678" s="23" t="s">
        <v>42</v>
      </c>
      <c r="G678" s="17">
        <v>1.3764000000000001</v>
      </c>
      <c r="H678" s="18">
        <v>2.7699999999999999E-2</v>
      </c>
      <c r="I678" s="19"/>
      <c r="J678" s="20">
        <v>28.943100000000001</v>
      </c>
      <c r="K678" s="19">
        <v>0.64290000000000003</v>
      </c>
      <c r="L678" s="19"/>
    </row>
    <row r="679" spans="1:12" ht="15" customHeight="1" x14ac:dyDescent="0.25">
      <c r="A679" s="25" t="str">
        <f t="shared" si="10"/>
        <v>MEDPROFFESIONAL (SC EUROPACK MEDIA SRL)</v>
      </c>
      <c r="B679" s="26" t="s">
        <v>576</v>
      </c>
      <c r="C679" s="14" t="s">
        <v>860</v>
      </c>
      <c r="D679" s="15"/>
      <c r="E679" s="16"/>
      <c r="F679" s="16"/>
      <c r="G679" s="17">
        <v>38.935099999999998</v>
      </c>
      <c r="H679" s="18">
        <v>24.638200000000001</v>
      </c>
      <c r="I679" s="19">
        <v>13.2829</v>
      </c>
      <c r="J679" s="20">
        <v>1028.7485999999999</v>
      </c>
      <c r="K679" s="19">
        <v>660.65030000000002</v>
      </c>
      <c r="L679" s="19">
        <v>408.45429999999999</v>
      </c>
    </row>
    <row r="680" spans="1:12" ht="15" customHeight="1" x14ac:dyDescent="0.25">
      <c r="A680" s="25" t="str">
        <f t="shared" si="10"/>
        <v>MEDPROFESSIONAL BABYPOWDERARGANOIL W 24</v>
      </c>
      <c r="B680" s="21" t="s">
        <v>577</v>
      </c>
      <c r="C680" s="22" t="s">
        <v>8</v>
      </c>
      <c r="D680" s="22" t="s">
        <v>9</v>
      </c>
      <c r="E680" s="23" t="s">
        <v>30</v>
      </c>
      <c r="F680" s="23" t="s">
        <v>116</v>
      </c>
      <c r="G680" s="17">
        <v>6.7664999999999997</v>
      </c>
      <c r="H680" s="18">
        <v>0.54779999999999995</v>
      </c>
      <c r="I680" s="19"/>
      <c r="J680" s="20">
        <v>162.6651</v>
      </c>
      <c r="K680" s="19">
        <v>12.7288</v>
      </c>
      <c r="L680" s="19"/>
    </row>
    <row r="681" spans="1:12" ht="15" customHeight="1" x14ac:dyDescent="0.25">
      <c r="A681" s="25" t="str">
        <f t="shared" si="10"/>
        <v>MED PROFESSIONAL BABY ALOE VERA W 60 BAG</v>
      </c>
      <c r="B681" s="21" t="s">
        <v>578</v>
      </c>
      <c r="C681" s="22" t="s">
        <v>8</v>
      </c>
      <c r="D681" s="22" t="s">
        <v>9</v>
      </c>
      <c r="E681" s="23" t="s">
        <v>30</v>
      </c>
      <c r="F681" s="23" t="s">
        <v>97</v>
      </c>
      <c r="G681" s="17">
        <v>14.513400000000001</v>
      </c>
      <c r="H681" s="18">
        <v>11.551399999999999</v>
      </c>
      <c r="I681" s="19">
        <v>8.6715</v>
      </c>
      <c r="J681" s="20">
        <v>383.46769999999998</v>
      </c>
      <c r="K681" s="19">
        <v>307.81580000000002</v>
      </c>
      <c r="L681" s="19">
        <v>255.3304</v>
      </c>
    </row>
    <row r="682" spans="1:12" ht="15" customHeight="1" x14ac:dyDescent="0.25">
      <c r="A682" s="25" t="str">
        <f t="shared" si="10"/>
        <v>MEDPROFESSIONAL BABYGRAPESEEDOIL W 60BAG</v>
      </c>
      <c r="B682" s="21" t="s">
        <v>579</v>
      </c>
      <c r="C682" s="22" t="s">
        <v>8</v>
      </c>
      <c r="D682" s="22" t="s">
        <v>9</v>
      </c>
      <c r="E682" s="23" t="s">
        <v>30</v>
      </c>
      <c r="F682" s="23" t="s">
        <v>97</v>
      </c>
      <c r="G682" s="17">
        <v>17.654699999999998</v>
      </c>
      <c r="H682" s="18">
        <v>12.539</v>
      </c>
      <c r="I682" s="19">
        <v>4.6113</v>
      </c>
      <c r="J682" s="20">
        <v>482.61590000000001</v>
      </c>
      <c r="K682" s="19">
        <v>340.10579999999999</v>
      </c>
      <c r="L682" s="19">
        <v>153.12389999999999</v>
      </c>
    </row>
    <row r="683" spans="1:12" ht="15" customHeight="1" x14ac:dyDescent="0.25">
      <c r="A683" s="25" t="str">
        <f t="shared" si="10"/>
        <v>SPRING LINE (SC EUROPACK MEDIA SRL)</v>
      </c>
      <c r="B683" s="26" t="s">
        <v>580</v>
      </c>
      <c r="C683" s="14" t="s">
        <v>860</v>
      </c>
      <c r="D683" s="15"/>
      <c r="E683" s="16"/>
      <c r="F683" s="16"/>
      <c r="G683" s="17">
        <v>20.231999999999999</v>
      </c>
      <c r="H683" s="18">
        <v>11.313700000000001</v>
      </c>
      <c r="I683" s="19"/>
      <c r="J683" s="20">
        <v>583.67819999999995</v>
      </c>
      <c r="K683" s="19">
        <v>345.19709999999998</v>
      </c>
      <c r="L683" s="19"/>
    </row>
    <row r="684" spans="1:12" ht="15" customHeight="1" x14ac:dyDescent="0.25">
      <c r="A684" s="25" t="str">
        <f t="shared" si="10"/>
        <v>SPRING LINE FreshClean W 120 BAG &amp;&amp;&amp;</v>
      </c>
      <c r="B684" s="21" t="s">
        <v>815</v>
      </c>
      <c r="C684" s="22" t="s">
        <v>8</v>
      </c>
      <c r="D684" s="22" t="s">
        <v>9</v>
      </c>
      <c r="E684" s="23" t="s">
        <v>10</v>
      </c>
      <c r="F684" s="23" t="s">
        <v>24</v>
      </c>
      <c r="G684" s="17">
        <v>20.231999999999999</v>
      </c>
      <c r="H684" s="18">
        <v>11.313700000000001</v>
      </c>
      <c r="I684" s="19"/>
      <c r="J684" s="20">
        <v>583.67819999999995</v>
      </c>
      <c r="K684" s="19">
        <v>345.19709999999998</v>
      </c>
      <c r="L684" s="19"/>
    </row>
    <row r="685" spans="1:12" ht="15" customHeight="1" x14ac:dyDescent="0.25">
      <c r="A685" s="25" t="str">
        <f t="shared" si="10"/>
        <v>SPRINGLINE BABY COMPLEX5VITAMINS W 72BAG</v>
      </c>
      <c r="B685" s="21" t="s">
        <v>581</v>
      </c>
      <c r="C685" s="22" t="s">
        <v>8</v>
      </c>
      <c r="D685" s="22" t="s">
        <v>9</v>
      </c>
      <c r="E685" s="23" t="s">
        <v>20</v>
      </c>
      <c r="F685" s="23" t="s">
        <v>42</v>
      </c>
      <c r="G685" s="17"/>
      <c r="H685" s="18"/>
      <c r="I685" s="19"/>
      <c r="J685" s="20"/>
      <c r="K685" s="19"/>
      <c r="L685" s="19"/>
    </row>
    <row r="686" spans="1:12" ht="14.25" customHeight="1" x14ac:dyDescent="0.25">
      <c r="A686" s="25" t="str">
        <f t="shared" si="10"/>
        <v>SigmaKappaZeta Co.</v>
      </c>
      <c r="B686" s="24" t="s">
        <v>789</v>
      </c>
      <c r="C686" s="4" t="s">
        <v>5</v>
      </c>
      <c r="D686" s="4"/>
      <c r="E686" s="5"/>
      <c r="F686" s="5"/>
      <c r="G686" s="10">
        <v>26.3474</v>
      </c>
      <c r="H686" s="11">
        <v>72.5916</v>
      </c>
      <c r="I686" s="12">
        <v>62.0075</v>
      </c>
      <c r="J686" s="13">
        <v>920.46799999999996</v>
      </c>
      <c r="K686" s="12">
        <v>3084.2015999999999</v>
      </c>
      <c r="L686" s="12">
        <v>2719.9431</v>
      </c>
    </row>
    <row r="687" spans="1:12" ht="15" customHeight="1" x14ac:dyDescent="0.25">
      <c r="A687" s="25" t="str">
        <f t="shared" si="10"/>
        <v>GIAN (SCK ZETA COMPANY)</v>
      </c>
      <c r="B687" s="26" t="s">
        <v>582</v>
      </c>
      <c r="C687" s="14" t="s">
        <v>860</v>
      </c>
      <c r="D687" s="15"/>
      <c r="E687" s="16"/>
      <c r="F687" s="16"/>
      <c r="G687" s="17">
        <v>26.3474</v>
      </c>
      <c r="H687" s="18">
        <v>72.5916</v>
      </c>
      <c r="I687" s="19">
        <v>62.0075</v>
      </c>
      <c r="J687" s="20">
        <v>920.46799999999996</v>
      </c>
      <c r="K687" s="19">
        <v>3084.2015999999999</v>
      </c>
      <c r="L687" s="19">
        <v>2719.9431</v>
      </c>
    </row>
    <row r="688" spans="1:12" ht="15" customHeight="1" x14ac:dyDescent="0.25">
      <c r="A688" s="25" t="str">
        <f t="shared" si="10"/>
        <v>GIAN BABY CREAM PH5.5 W 120 BAG</v>
      </c>
      <c r="B688" s="21" t="s">
        <v>583</v>
      </c>
      <c r="C688" s="22" t="s">
        <v>8</v>
      </c>
      <c r="D688" s="22" t="s">
        <v>9</v>
      </c>
      <c r="E688" s="23" t="s">
        <v>20</v>
      </c>
      <c r="F688" s="23" t="s">
        <v>24</v>
      </c>
      <c r="G688" s="17"/>
      <c r="H688" s="18">
        <v>20.586300000000001</v>
      </c>
      <c r="I688" s="19">
        <v>29.262499999999999</v>
      </c>
      <c r="J688" s="20"/>
      <c r="K688" s="19">
        <v>1265.0245</v>
      </c>
      <c r="L688" s="19">
        <v>1657.2372</v>
      </c>
    </row>
    <row r="689" spans="1:12" ht="15" customHeight="1" x14ac:dyDescent="0.25">
      <c r="A689" s="25" t="str">
        <f t="shared" si="10"/>
        <v>GIAN BABY CREAM PH5.5 W 72 BAG</v>
      </c>
      <c r="B689" s="21" t="s">
        <v>584</v>
      </c>
      <c r="C689" s="22" t="s">
        <v>8</v>
      </c>
      <c r="D689" s="22" t="s">
        <v>9</v>
      </c>
      <c r="E689" s="23" t="s">
        <v>20</v>
      </c>
      <c r="F689" s="23" t="s">
        <v>42</v>
      </c>
      <c r="G689" s="17">
        <v>26.3474</v>
      </c>
      <c r="H689" s="18">
        <v>52.005499999999998</v>
      </c>
      <c r="I689" s="19">
        <v>32.744900000000001</v>
      </c>
      <c r="J689" s="20">
        <v>920.46799999999996</v>
      </c>
      <c r="K689" s="19">
        <v>1819.1769999999999</v>
      </c>
      <c r="L689" s="19">
        <v>1062.7058999999999</v>
      </c>
    </row>
    <row r="690" spans="1:12" ht="14.25" customHeight="1" x14ac:dyDescent="0.25">
      <c r="A690" s="25" t="str">
        <f t="shared" si="10"/>
        <v>SebaMedicines</v>
      </c>
      <c r="B690" s="24" t="s">
        <v>790</v>
      </c>
      <c r="C690" s="4" t="s">
        <v>5</v>
      </c>
      <c r="D690" s="4"/>
      <c r="E690" s="5"/>
      <c r="F690" s="5"/>
      <c r="G690" s="10">
        <v>0.97350000000000003</v>
      </c>
      <c r="H690" s="11">
        <v>1.3669</v>
      </c>
      <c r="I690" s="12">
        <v>0.25619999999999998</v>
      </c>
      <c r="J690" s="13">
        <v>4.9279999999999999</v>
      </c>
      <c r="K690" s="12">
        <v>7.3564999999999996</v>
      </c>
      <c r="L690" s="12">
        <v>1.4279999999999999</v>
      </c>
    </row>
    <row r="691" spans="1:12" ht="15" customHeight="1" x14ac:dyDescent="0.25">
      <c r="A691" s="25" t="str">
        <f t="shared" si="10"/>
        <v>SEBAMED (SEBAPHARMA)</v>
      </c>
      <c r="B691" s="26" t="s">
        <v>585</v>
      </c>
      <c r="C691" s="14" t="s">
        <v>860</v>
      </c>
      <c r="D691" s="15"/>
      <c r="E691" s="16"/>
      <c r="F691" s="16"/>
      <c r="G691" s="17">
        <v>0.97350000000000003</v>
      </c>
      <c r="H691" s="18">
        <v>1.3669</v>
      </c>
      <c r="I691" s="19">
        <v>0.25619999999999998</v>
      </c>
      <c r="J691" s="20">
        <v>4.9279999999999999</v>
      </c>
      <c r="K691" s="19">
        <v>7.3564999999999996</v>
      </c>
      <c r="L691" s="19">
        <v>1.4279999999999999</v>
      </c>
    </row>
    <row r="692" spans="1:12" ht="15" customHeight="1" x14ac:dyDescent="0.25">
      <c r="A692" s="25" t="str">
        <f t="shared" si="10"/>
        <v>SEBAMED BABYCLEANSING EXTRASOFT W 72 BAG</v>
      </c>
      <c r="B692" s="21" t="s">
        <v>586</v>
      </c>
      <c r="C692" s="22" t="s">
        <v>8</v>
      </c>
      <c r="D692" s="22" t="s">
        <v>9</v>
      </c>
      <c r="E692" s="23" t="s">
        <v>10</v>
      </c>
      <c r="F692" s="23" t="s">
        <v>42</v>
      </c>
      <c r="G692" s="17">
        <v>0.1701</v>
      </c>
      <c r="H692" s="18">
        <v>0.71989999999999998</v>
      </c>
      <c r="I692" s="19">
        <v>4.9299999999999997E-2</v>
      </c>
      <c r="J692" s="20">
        <v>1.008</v>
      </c>
      <c r="K692" s="19">
        <v>3.8765000000000001</v>
      </c>
      <c r="L692" s="19">
        <v>0.28799999999999998</v>
      </c>
    </row>
    <row r="693" spans="1:12" ht="15" customHeight="1" x14ac:dyDescent="0.25">
      <c r="A693" s="25" t="str">
        <f t="shared" si="10"/>
        <v>SEBAMED BABY OIL WIPES W 70 BOX</v>
      </c>
      <c r="B693" s="21" t="s">
        <v>587</v>
      </c>
      <c r="C693" s="22" t="s">
        <v>8</v>
      </c>
      <c r="D693" s="22" t="s">
        <v>549</v>
      </c>
      <c r="E693" s="23" t="s">
        <v>10</v>
      </c>
      <c r="F693" s="23" t="s">
        <v>101</v>
      </c>
      <c r="G693" s="17">
        <v>0.8034</v>
      </c>
      <c r="H693" s="18">
        <v>0.64690000000000003</v>
      </c>
      <c r="I693" s="19">
        <v>0.2069</v>
      </c>
      <c r="J693" s="20">
        <v>3.92</v>
      </c>
      <c r="K693" s="19">
        <v>3.48</v>
      </c>
      <c r="L693" s="19">
        <v>1.1399999999999999</v>
      </c>
    </row>
    <row r="694" spans="1:12" ht="14.25" customHeight="1" x14ac:dyDescent="0.25">
      <c r="A694" s="25" t="str">
        <f t="shared" si="10"/>
        <v>SignalTrade</v>
      </c>
      <c r="B694" s="24" t="s">
        <v>791</v>
      </c>
      <c r="C694" s="4" t="s">
        <v>5</v>
      </c>
      <c r="D694" s="4"/>
      <c r="E694" s="5"/>
      <c r="F694" s="5"/>
      <c r="G694" s="10">
        <v>18.511199999999999</v>
      </c>
      <c r="H694" s="11">
        <v>14.1861</v>
      </c>
      <c r="I694" s="12">
        <v>5.5843999999999996</v>
      </c>
      <c r="J694" s="13">
        <v>978.4941</v>
      </c>
      <c r="K694" s="12">
        <v>734.42629999999997</v>
      </c>
      <c r="L694" s="12">
        <v>305.17070000000001</v>
      </c>
    </row>
    <row r="695" spans="1:12" ht="15" customHeight="1" x14ac:dyDescent="0.25">
      <c r="A695" s="25" t="str">
        <f t="shared" si="10"/>
        <v/>
      </c>
      <c r="C695" s="14" t="s">
        <v>860</v>
      </c>
      <c r="D695" s="15"/>
      <c r="E695" s="16"/>
      <c r="F695" s="16"/>
      <c r="G695" s="17">
        <v>18.511199999999999</v>
      </c>
      <c r="H695" s="18">
        <v>14.1861</v>
      </c>
      <c r="I695" s="19">
        <v>5.5843999999999996</v>
      </c>
      <c r="J695" s="20">
        <v>978.4941</v>
      </c>
      <c r="K695" s="19">
        <v>734.42629999999997</v>
      </c>
      <c r="L695" s="19">
        <v>305.17070000000001</v>
      </c>
    </row>
    <row r="696" spans="1:12" ht="15" customHeight="1" x14ac:dyDescent="0.25">
      <c r="A696" s="25" t="str">
        <f t="shared" si="10"/>
        <v>MAMMI PH5.5 ALC.FREE W 72 BAG SINI</v>
      </c>
      <c r="B696" s="21" t="s">
        <v>588</v>
      </c>
      <c r="C696" s="22" t="s">
        <v>8</v>
      </c>
      <c r="D696" s="22" t="s">
        <v>9</v>
      </c>
      <c r="E696" s="23" t="s">
        <v>20</v>
      </c>
      <c r="F696" s="23" t="s">
        <v>42</v>
      </c>
      <c r="G696" s="17">
        <v>16.393699999999999</v>
      </c>
      <c r="H696" s="18">
        <v>13.5199</v>
      </c>
      <c r="I696" s="19">
        <v>5.5843999999999996</v>
      </c>
      <c r="J696" s="20">
        <v>841.14940000000001</v>
      </c>
      <c r="K696" s="19">
        <v>693.07759999999996</v>
      </c>
      <c r="L696" s="19">
        <v>305.17070000000001</v>
      </c>
    </row>
    <row r="697" spans="1:12" ht="15" customHeight="1" x14ac:dyDescent="0.25">
      <c r="A697" s="25" t="str">
        <f t="shared" si="10"/>
        <v>MAMMI PH5.5 ALC.FREE W 72 BAG ZELENI</v>
      </c>
      <c r="B697" s="21" t="s">
        <v>589</v>
      </c>
      <c r="C697" s="22" t="s">
        <v>8</v>
      </c>
      <c r="D697" s="22" t="s">
        <v>9</v>
      </c>
      <c r="E697" s="23" t="s">
        <v>20</v>
      </c>
      <c r="F697" s="23" t="s">
        <v>42</v>
      </c>
      <c r="G697" s="17">
        <v>2.1175000000000002</v>
      </c>
      <c r="H697" s="18">
        <v>0.66620000000000001</v>
      </c>
      <c r="I697" s="19"/>
      <c r="J697" s="20">
        <v>137.34479999999999</v>
      </c>
      <c r="K697" s="19">
        <v>41.348700000000001</v>
      </c>
      <c r="L697" s="19"/>
    </row>
    <row r="698" spans="1:12" ht="14.25" customHeight="1" x14ac:dyDescent="0.25">
      <c r="A698" s="25" t="str">
        <f t="shared" si="10"/>
        <v>SepaTextiles</v>
      </c>
      <c r="B698" s="24" t="s">
        <v>792</v>
      </c>
      <c r="C698" s="4" t="s">
        <v>5</v>
      </c>
      <c r="D698" s="4"/>
      <c r="E698" s="5"/>
      <c r="F698" s="5"/>
      <c r="G698" s="10">
        <v>632.96190000000001</v>
      </c>
      <c r="H698" s="11">
        <v>529.41039999999998</v>
      </c>
      <c r="I698" s="12">
        <v>262.13749999999999</v>
      </c>
      <c r="J698" s="13">
        <v>36136.764000000003</v>
      </c>
      <c r="K698" s="12">
        <v>28913.011500000001</v>
      </c>
      <c r="L698" s="12">
        <v>13646.2943</v>
      </c>
    </row>
    <row r="699" spans="1:12" ht="15" customHeight="1" x14ac:dyDescent="0.25">
      <c r="A699" s="25" t="str">
        <f t="shared" si="10"/>
        <v>ASALI (SEPA MENSUCAT)</v>
      </c>
      <c r="B699" s="26" t="s">
        <v>590</v>
      </c>
      <c r="C699" s="14" t="s">
        <v>860</v>
      </c>
      <c r="D699" s="15"/>
      <c r="E699" s="16"/>
      <c r="F699" s="16"/>
      <c r="G699" s="17">
        <v>1.9984999999999999</v>
      </c>
      <c r="H699" s="18">
        <v>3.2300000000000002E-2</v>
      </c>
      <c r="I699" s="19"/>
      <c r="J699" s="20">
        <v>141.71469999999999</v>
      </c>
      <c r="K699" s="19">
        <v>1.9971000000000001</v>
      </c>
      <c r="L699" s="19"/>
    </row>
    <row r="700" spans="1:12" ht="15" customHeight="1" x14ac:dyDescent="0.25">
      <c r="A700" s="25" t="str">
        <f t="shared" si="10"/>
        <v>ASALI BABY ULTRA SOFT VIT.E W 120 BAG</v>
      </c>
      <c r="B700" s="21" t="s">
        <v>591</v>
      </c>
      <c r="C700" s="22" t="s">
        <v>8</v>
      </c>
      <c r="D700" s="22" t="s">
        <v>9</v>
      </c>
      <c r="E700" s="23" t="s">
        <v>20</v>
      </c>
      <c r="F700" s="23" t="s">
        <v>24</v>
      </c>
      <c r="G700" s="17">
        <v>1.9984999999999999</v>
      </c>
      <c r="H700" s="18">
        <v>3.2300000000000002E-2</v>
      </c>
      <c r="I700" s="19"/>
      <c r="J700" s="20">
        <v>141.71469999999999</v>
      </c>
      <c r="K700" s="19">
        <v>1.9971000000000001</v>
      </c>
      <c r="L700" s="19"/>
    </row>
    <row r="701" spans="1:12" ht="15" customHeight="1" x14ac:dyDescent="0.25">
      <c r="A701" s="25" t="str">
        <f t="shared" si="10"/>
        <v>COTTON SOFT (SEPA MENSUCAT)</v>
      </c>
      <c r="B701" s="26" t="s">
        <v>592</v>
      </c>
      <c r="C701" s="14" t="s">
        <v>860</v>
      </c>
      <c r="D701" s="15"/>
      <c r="E701" s="16"/>
      <c r="F701" s="16"/>
      <c r="G701" s="17">
        <v>306.92559999999997</v>
      </c>
      <c r="H701" s="18">
        <v>309.65649999999999</v>
      </c>
      <c r="I701" s="19">
        <v>149.7295</v>
      </c>
      <c r="J701" s="20">
        <v>16220.671399999999</v>
      </c>
      <c r="K701" s="19">
        <v>15817.5867</v>
      </c>
      <c r="L701" s="19">
        <v>7239.5672999999997</v>
      </c>
    </row>
    <row r="702" spans="1:12" ht="15" customHeight="1" x14ac:dyDescent="0.25">
      <c r="A702" s="25" t="str">
        <f t="shared" si="10"/>
        <v>COTTON SOFT CHAMOMILE ALC.FREE W 100 BAG</v>
      </c>
      <c r="B702" s="21" t="s">
        <v>593</v>
      </c>
      <c r="C702" s="22" t="s">
        <v>8</v>
      </c>
      <c r="D702" s="22" t="s">
        <v>9</v>
      </c>
      <c r="E702" s="23" t="s">
        <v>30</v>
      </c>
      <c r="F702" s="23" t="s">
        <v>21</v>
      </c>
      <c r="G702" s="17">
        <v>136.17420000000001</v>
      </c>
      <c r="H702" s="18">
        <v>152.24180000000001</v>
      </c>
      <c r="I702" s="19">
        <v>70.924899999999994</v>
      </c>
      <c r="J702" s="20">
        <v>7155.8876</v>
      </c>
      <c r="K702" s="19">
        <v>7606.2596000000003</v>
      </c>
      <c r="L702" s="19">
        <v>3236.7058000000002</v>
      </c>
    </row>
    <row r="703" spans="1:12" ht="15" customHeight="1" x14ac:dyDescent="0.25">
      <c r="A703" s="25" t="str">
        <f t="shared" si="10"/>
        <v>COTTON SOFT PH5.5 W 120 BAG KAPAK</v>
      </c>
      <c r="B703" s="21" t="s">
        <v>594</v>
      </c>
      <c r="C703" s="22" t="s">
        <v>8</v>
      </c>
      <c r="D703" s="22" t="s">
        <v>9</v>
      </c>
      <c r="E703" s="23" t="s">
        <v>20</v>
      </c>
      <c r="F703" s="23" t="s">
        <v>24</v>
      </c>
      <c r="G703" s="17">
        <v>166.38550000000001</v>
      </c>
      <c r="H703" s="18">
        <v>154.19909999999999</v>
      </c>
      <c r="I703" s="19">
        <v>78.409199999999998</v>
      </c>
      <c r="J703" s="20">
        <v>8805.9477000000006</v>
      </c>
      <c r="K703" s="19">
        <v>8032.0802000000003</v>
      </c>
      <c r="L703" s="19">
        <v>3983.7687000000001</v>
      </c>
    </row>
    <row r="704" spans="1:12" ht="15" customHeight="1" x14ac:dyDescent="0.25">
      <c r="A704" s="25" t="str">
        <f t="shared" si="10"/>
        <v>COTTON SOFT PH5.5 W 72 BAG KAPAK</v>
      </c>
      <c r="B704" s="21" t="s">
        <v>595</v>
      </c>
      <c r="C704" s="22" t="s">
        <v>8</v>
      </c>
      <c r="D704" s="22" t="s">
        <v>9</v>
      </c>
      <c r="E704" s="23" t="s">
        <v>20</v>
      </c>
      <c r="F704" s="23" t="s">
        <v>42</v>
      </c>
      <c r="G704" s="17">
        <v>7.4499999999999997E-2</v>
      </c>
      <c r="H704" s="18"/>
      <c r="I704" s="19"/>
      <c r="J704" s="20">
        <v>5.2851999999999997</v>
      </c>
      <c r="K704" s="19"/>
      <c r="L704" s="19"/>
    </row>
    <row r="705" spans="1:12" ht="15" customHeight="1" x14ac:dyDescent="0.25">
      <c r="A705" s="25" t="str">
        <f t="shared" si="10"/>
        <v>COTTON SOFT W 72 BAG</v>
      </c>
      <c r="B705" s="21" t="s">
        <v>596</v>
      </c>
      <c r="C705" s="22" t="s">
        <v>8</v>
      </c>
      <c r="D705" s="22" t="s">
        <v>9</v>
      </c>
      <c r="E705" s="23" t="s">
        <v>10</v>
      </c>
      <c r="F705" s="23" t="s">
        <v>42</v>
      </c>
      <c r="G705" s="17">
        <v>4.2912999999999997</v>
      </c>
      <c r="H705" s="18">
        <v>3.2158000000000002</v>
      </c>
      <c r="I705" s="19">
        <v>0.39529999999999998</v>
      </c>
      <c r="J705" s="20">
        <v>253.55109999999999</v>
      </c>
      <c r="K705" s="19">
        <v>179.24690000000001</v>
      </c>
      <c r="L705" s="19">
        <v>19.092600000000001</v>
      </c>
    </row>
    <row r="706" spans="1:12" ht="15" customHeight="1" x14ac:dyDescent="0.25">
      <c r="A706" s="25" t="str">
        <f t="shared" si="10"/>
        <v>ELVIM (SEPA MENSUCAT)</v>
      </c>
      <c r="B706" s="26" t="s">
        <v>597</v>
      </c>
      <c r="C706" s="14" t="s">
        <v>860</v>
      </c>
      <c r="D706" s="15"/>
      <c r="E706" s="16"/>
      <c r="F706" s="16"/>
      <c r="G706" s="17">
        <v>53.159100000000002</v>
      </c>
      <c r="H706" s="18">
        <v>28.811599999999999</v>
      </c>
      <c r="I706" s="19">
        <v>10.3498</v>
      </c>
      <c r="J706" s="20">
        <v>3425.3593000000001</v>
      </c>
      <c r="K706" s="19">
        <v>1685.9922999999999</v>
      </c>
      <c r="L706" s="19">
        <v>587.04769999999996</v>
      </c>
    </row>
    <row r="707" spans="1:12" ht="15" customHeight="1" x14ac:dyDescent="0.25">
      <c r="A707" s="25" t="str">
        <f t="shared" si="10"/>
        <v>ELVIM BABY JUMBO SENSITIVE W 120 BAG</v>
      </c>
      <c r="B707" s="21" t="s">
        <v>598</v>
      </c>
      <c r="C707" s="22" t="s">
        <v>8</v>
      </c>
      <c r="D707" s="22" t="s">
        <v>9</v>
      </c>
      <c r="E707" s="23" t="s">
        <v>63</v>
      </c>
      <c r="F707" s="23" t="s">
        <v>24</v>
      </c>
      <c r="G707" s="17">
        <v>12.5473</v>
      </c>
      <c r="H707" s="18">
        <v>21.5989</v>
      </c>
      <c r="I707" s="19">
        <v>10.3498</v>
      </c>
      <c r="J707" s="20">
        <v>734.85479999999995</v>
      </c>
      <c r="K707" s="19">
        <v>1234.4389000000001</v>
      </c>
      <c r="L707" s="19">
        <v>587.04769999999996</v>
      </c>
    </row>
    <row r="708" spans="1:12" ht="15" customHeight="1" x14ac:dyDescent="0.25">
      <c r="A708" s="25" t="str">
        <f t="shared" si="10"/>
        <v>ELVIM ULTRA SENSITIVE VIT E&amp;B5 W 70 BAG</v>
      </c>
      <c r="B708" s="21" t="s">
        <v>599</v>
      </c>
      <c r="C708" s="22" t="s">
        <v>8</v>
      </c>
      <c r="D708" s="22" t="s">
        <v>9</v>
      </c>
      <c r="E708" s="23" t="s">
        <v>63</v>
      </c>
      <c r="F708" s="23" t="s">
        <v>101</v>
      </c>
      <c r="G708" s="17">
        <v>0.68669999999999998</v>
      </c>
      <c r="H708" s="18"/>
      <c r="I708" s="19"/>
      <c r="J708" s="20">
        <v>52.465899999999998</v>
      </c>
      <c r="K708" s="19"/>
      <c r="L708" s="19"/>
    </row>
    <row r="709" spans="1:12" ht="15" customHeight="1" x14ac:dyDescent="0.25">
      <c r="A709" s="25" t="str">
        <f t="shared" si="10"/>
        <v>ELVIM BABY PH5.5 ALC.FREE W 72 BAG</v>
      </c>
      <c r="B709" s="21" t="s">
        <v>600</v>
      </c>
      <c r="C709" s="22" t="s">
        <v>8</v>
      </c>
      <c r="D709" s="22" t="s">
        <v>9</v>
      </c>
      <c r="E709" s="23" t="s">
        <v>20</v>
      </c>
      <c r="F709" s="23" t="s">
        <v>42</v>
      </c>
      <c r="G709" s="17"/>
      <c r="H709" s="18"/>
      <c r="I709" s="19"/>
      <c r="J709" s="20"/>
      <c r="K709" s="19"/>
      <c r="L709" s="19"/>
    </row>
    <row r="710" spans="1:12" ht="15" customHeight="1" x14ac:dyDescent="0.25">
      <c r="A710" s="25" t="str">
        <f t="shared" ref="A710:A773" si="11">TRIM(B710)</f>
        <v>ELVIM BABY ULTRASENSITIVE LOTION&amp;VITE 72</v>
      </c>
      <c r="B710" s="21" t="s">
        <v>601</v>
      </c>
      <c r="C710" s="22" t="s">
        <v>8</v>
      </c>
      <c r="D710" s="22" t="s">
        <v>9</v>
      </c>
      <c r="E710" s="23" t="s">
        <v>63</v>
      </c>
      <c r="F710" s="23" t="s">
        <v>42</v>
      </c>
      <c r="G710" s="17">
        <v>37.213999999999999</v>
      </c>
      <c r="H710" s="18">
        <v>7.2126999999999999</v>
      </c>
      <c r="I710" s="19"/>
      <c r="J710" s="20">
        <v>2501.2190000000001</v>
      </c>
      <c r="K710" s="19">
        <v>451.55340000000001</v>
      </c>
      <c r="L710" s="19"/>
    </row>
    <row r="711" spans="1:12" ht="15" customHeight="1" x14ac:dyDescent="0.25">
      <c r="A711" s="25" t="str">
        <f t="shared" si="11"/>
        <v>ELVIM BABY ULTRASENSITIVE LOTION&amp;VITE 90</v>
      </c>
      <c r="B711" s="21" t="s">
        <v>602</v>
      </c>
      <c r="C711" s="22" t="s">
        <v>8</v>
      </c>
      <c r="D711" s="22" t="s">
        <v>9</v>
      </c>
      <c r="E711" s="23" t="s">
        <v>63</v>
      </c>
      <c r="F711" s="23" t="s">
        <v>67</v>
      </c>
      <c r="G711" s="17">
        <v>2.7111999999999998</v>
      </c>
      <c r="H711" s="18"/>
      <c r="I711" s="19"/>
      <c r="J711" s="20">
        <v>136.8194</v>
      </c>
      <c r="K711" s="19"/>
      <c r="L711" s="19"/>
    </row>
    <row r="712" spans="1:12" ht="15" customHeight="1" x14ac:dyDescent="0.25">
      <c r="A712" s="25" t="str">
        <f t="shared" si="11"/>
        <v>FLAMINGO (SEPA MENSUCAT)</v>
      </c>
      <c r="B712" s="26" t="s">
        <v>603</v>
      </c>
      <c r="C712" s="14" t="s">
        <v>860</v>
      </c>
      <c r="D712" s="15"/>
      <c r="E712" s="16"/>
      <c r="F712" s="16"/>
      <c r="G712" s="17"/>
      <c r="H712" s="18">
        <v>19.032699999999998</v>
      </c>
      <c r="I712" s="19">
        <v>19.713699999999999</v>
      </c>
      <c r="J712" s="20"/>
      <c r="K712" s="19">
        <v>1111.0531000000001</v>
      </c>
      <c r="L712" s="19">
        <v>1063.3096</v>
      </c>
    </row>
    <row r="713" spans="1:12" ht="15" customHeight="1" x14ac:dyDescent="0.25">
      <c r="A713" s="25" t="str">
        <f t="shared" si="11"/>
        <v>FLAMINGO BABY ULTRASENS.LOTION&amp;VITE 70 B</v>
      </c>
      <c r="B713" s="21" t="s">
        <v>604</v>
      </c>
      <c r="C713" s="22" t="s">
        <v>8</v>
      </c>
      <c r="D713" s="22" t="s">
        <v>9</v>
      </c>
      <c r="E713" s="23" t="s">
        <v>63</v>
      </c>
      <c r="F713" s="23" t="s">
        <v>101</v>
      </c>
      <c r="G713" s="17"/>
      <c r="H713" s="18">
        <v>19.032699999999998</v>
      </c>
      <c r="I713" s="19">
        <v>19.713699999999999</v>
      </c>
      <c r="J713" s="20"/>
      <c r="K713" s="19">
        <v>1111.0531000000001</v>
      </c>
      <c r="L713" s="19">
        <v>1063.3096</v>
      </c>
    </row>
    <row r="714" spans="1:12" ht="15" customHeight="1" x14ac:dyDescent="0.25">
      <c r="A714" s="25" t="str">
        <f t="shared" si="11"/>
        <v>INCI (SEPA MENSUCAT)</v>
      </c>
      <c r="B714" s="26" t="s">
        <v>605</v>
      </c>
      <c r="C714" s="14" t="s">
        <v>860</v>
      </c>
      <c r="D714" s="15"/>
      <c r="E714" s="16"/>
      <c r="F714" s="16"/>
      <c r="G714" s="17">
        <v>270.87889999999999</v>
      </c>
      <c r="H714" s="18">
        <v>171.8775</v>
      </c>
      <c r="I714" s="19">
        <v>82.344399999999993</v>
      </c>
      <c r="J714" s="20">
        <v>16349.0191</v>
      </c>
      <c r="K714" s="19">
        <v>10296.382799999999</v>
      </c>
      <c r="L714" s="19">
        <v>4756.37</v>
      </c>
    </row>
    <row r="715" spans="1:12" ht="15" customHeight="1" x14ac:dyDescent="0.25">
      <c r="A715" s="25" t="str">
        <f t="shared" si="11"/>
        <v>INCI FRESH VITE&amp;PROVITB5 ALC.FREE W 100</v>
      </c>
      <c r="B715" s="21" t="s">
        <v>606</v>
      </c>
      <c r="C715" s="22" t="s">
        <v>8</v>
      </c>
      <c r="D715" s="22" t="s">
        <v>9</v>
      </c>
      <c r="E715" s="23" t="s">
        <v>30</v>
      </c>
      <c r="F715" s="23" t="s">
        <v>21</v>
      </c>
      <c r="G715" s="17">
        <v>1.0042</v>
      </c>
      <c r="H715" s="18"/>
      <c r="I715" s="19"/>
      <c r="J715" s="20">
        <v>76.638000000000005</v>
      </c>
      <c r="K715" s="19"/>
      <c r="L715" s="19"/>
    </row>
    <row r="716" spans="1:12" ht="15" customHeight="1" x14ac:dyDescent="0.25">
      <c r="A716" s="25" t="str">
        <f t="shared" si="11"/>
        <v>INCI FRESH VITE&amp;PROVITB5 PH5.5 W 120 BAG</v>
      </c>
      <c r="B716" s="21" t="s">
        <v>607</v>
      </c>
      <c r="C716" s="22" t="s">
        <v>8</v>
      </c>
      <c r="D716" s="22" t="s">
        <v>9</v>
      </c>
      <c r="E716" s="23" t="s">
        <v>20</v>
      </c>
      <c r="F716" s="23" t="s">
        <v>24</v>
      </c>
      <c r="G716" s="17">
        <v>251.465</v>
      </c>
      <c r="H716" s="18">
        <v>145.75579999999999</v>
      </c>
      <c r="I716" s="19">
        <v>77.822699999999998</v>
      </c>
      <c r="J716" s="20">
        <v>15122.0514</v>
      </c>
      <c r="K716" s="19">
        <v>8717.0684000000001</v>
      </c>
      <c r="L716" s="19">
        <v>4462.7493999999997</v>
      </c>
    </row>
    <row r="717" spans="1:12" ht="15" customHeight="1" x14ac:dyDescent="0.25">
      <c r="A717" s="25" t="str">
        <f t="shared" si="11"/>
        <v>INCI FRESH ULTRASOFT VITE&amp;PROVITB5 W 144</v>
      </c>
      <c r="B717" s="21" t="s">
        <v>608</v>
      </c>
      <c r="C717" s="22" t="s">
        <v>8</v>
      </c>
      <c r="D717" s="22" t="s">
        <v>9</v>
      </c>
      <c r="E717" s="23" t="s">
        <v>30</v>
      </c>
      <c r="F717" s="23" t="s">
        <v>562</v>
      </c>
      <c r="G717" s="17">
        <v>15.856</v>
      </c>
      <c r="H717" s="18">
        <v>22.015000000000001</v>
      </c>
      <c r="I717" s="19">
        <v>3.4060000000000001</v>
      </c>
      <c r="J717" s="20">
        <v>1023.9475</v>
      </c>
      <c r="K717" s="19">
        <v>1391.8684000000001</v>
      </c>
      <c r="L717" s="19">
        <v>229.50649999999999</v>
      </c>
    </row>
    <row r="718" spans="1:12" ht="15" customHeight="1" x14ac:dyDescent="0.25">
      <c r="A718" s="25" t="str">
        <f t="shared" si="11"/>
        <v>INCI FRESH VITE&amp;PROVITB5 PH5.5 W 60 BAG</v>
      </c>
      <c r="B718" s="21" t="s">
        <v>609</v>
      </c>
      <c r="C718" s="22" t="s">
        <v>8</v>
      </c>
      <c r="D718" s="22" t="s">
        <v>9</v>
      </c>
      <c r="E718" s="23" t="s">
        <v>20</v>
      </c>
      <c r="F718" s="23" t="s">
        <v>97</v>
      </c>
      <c r="G718" s="17"/>
      <c r="H718" s="18"/>
      <c r="I718" s="19">
        <v>0.28920000000000001</v>
      </c>
      <c r="J718" s="20"/>
      <c r="K718" s="19"/>
      <c r="L718" s="19">
        <v>17.3521</v>
      </c>
    </row>
    <row r="719" spans="1:12" ht="15" customHeight="1" x14ac:dyDescent="0.25">
      <c r="A719" s="25" t="str">
        <f t="shared" si="11"/>
        <v>INCI FRESH VITE&amp;PROVITB5 PH5.5 W 72 BAG</v>
      </c>
      <c r="B719" s="21" t="s">
        <v>610</v>
      </c>
      <c r="C719" s="22" t="s">
        <v>8</v>
      </c>
      <c r="D719" s="22" t="s">
        <v>9</v>
      </c>
      <c r="E719" s="23" t="s">
        <v>20</v>
      </c>
      <c r="F719" s="23" t="s">
        <v>42</v>
      </c>
      <c r="G719" s="17">
        <v>2.5535999999999999</v>
      </c>
      <c r="H719" s="18">
        <v>3.8500999999999999</v>
      </c>
      <c r="I719" s="19">
        <v>0.82650000000000001</v>
      </c>
      <c r="J719" s="20">
        <v>126.3817</v>
      </c>
      <c r="K719" s="19">
        <v>174.249</v>
      </c>
      <c r="L719" s="19">
        <v>46.762</v>
      </c>
    </row>
    <row r="720" spans="1:12" ht="15" customHeight="1" x14ac:dyDescent="0.25">
      <c r="A720" s="25" t="str">
        <f t="shared" si="11"/>
        <v>INCI FRESH VITE&amp;PROVITB5 PH5.5 W 90/18FR</v>
      </c>
      <c r="B720" s="21" t="s">
        <v>611</v>
      </c>
      <c r="C720" s="22" t="s">
        <v>8</v>
      </c>
      <c r="D720" s="22" t="s">
        <v>9</v>
      </c>
      <c r="E720" s="23" t="s">
        <v>20</v>
      </c>
      <c r="F720" s="23" t="s">
        <v>42</v>
      </c>
      <c r="G720" s="17"/>
      <c r="H720" s="18">
        <v>0.25659999999999999</v>
      </c>
      <c r="I720" s="19"/>
      <c r="J720" s="20"/>
      <c r="K720" s="19">
        <v>13.196899999999999</v>
      </c>
      <c r="L720" s="19"/>
    </row>
    <row r="721" spans="1:12" ht="14.25" customHeight="1" x14ac:dyDescent="0.25">
      <c r="A721" s="25" t="str">
        <f t="shared" si="11"/>
        <v>SeptOn SA</v>
      </c>
      <c r="B721" s="24" t="s">
        <v>793</v>
      </c>
      <c r="C721" s="4" t="s">
        <v>5</v>
      </c>
      <c r="D721" s="4"/>
      <c r="E721" s="5"/>
      <c r="F721" s="5"/>
      <c r="G721" s="10">
        <v>154.93469999999999</v>
      </c>
      <c r="H721" s="11">
        <v>154.98240000000001</v>
      </c>
      <c r="I721" s="12">
        <v>45.514299999999999</v>
      </c>
      <c r="J721" s="13">
        <v>4738.4238999999998</v>
      </c>
      <c r="K721" s="12">
        <v>5792.3320000000003</v>
      </c>
      <c r="L721" s="12">
        <v>1599.6686</v>
      </c>
    </row>
    <row r="722" spans="1:12" ht="15" customHeight="1" x14ac:dyDescent="0.25">
      <c r="A722" s="25" t="str">
        <f t="shared" si="11"/>
        <v>SEPTONA (SEPTONA SA)</v>
      </c>
      <c r="B722" s="26" t="s">
        <v>612</v>
      </c>
      <c r="C722" s="14" t="s">
        <v>860</v>
      </c>
      <c r="D722" s="15"/>
      <c r="E722" s="16"/>
      <c r="F722" s="16"/>
      <c r="G722" s="17">
        <v>154.93469999999999</v>
      </c>
      <c r="H722" s="18">
        <v>154.98240000000001</v>
      </c>
      <c r="I722" s="19">
        <v>45.514299999999999</v>
      </c>
      <c r="J722" s="20">
        <v>4738.4238999999998</v>
      </c>
      <c r="K722" s="19">
        <v>5792.3320000000003</v>
      </c>
      <c r="L722" s="19">
        <v>1599.6686</v>
      </c>
    </row>
    <row r="723" spans="1:12" ht="15" customHeight="1" x14ac:dyDescent="0.25">
      <c r="A723" s="25" t="str">
        <f t="shared" si="11"/>
        <v>SEPTONA CALM NCARE CHAMOM BABY 12 W BAG</v>
      </c>
      <c r="B723" s="21" t="s">
        <v>613</v>
      </c>
      <c r="C723" s="22" t="s">
        <v>8</v>
      </c>
      <c r="D723" s="22" t="s">
        <v>9</v>
      </c>
      <c r="E723" s="23" t="s">
        <v>30</v>
      </c>
      <c r="F723" s="23" t="s">
        <v>372</v>
      </c>
      <c r="G723" s="17"/>
      <c r="H723" s="18">
        <v>0.5504</v>
      </c>
      <c r="I723" s="19">
        <v>0.74670000000000003</v>
      </c>
      <c r="J723" s="20"/>
      <c r="K723" s="19">
        <v>6.7556000000000003</v>
      </c>
      <c r="L723" s="19">
        <v>9.0073000000000008</v>
      </c>
    </row>
    <row r="724" spans="1:12" ht="15" customHeight="1" x14ac:dyDescent="0.25">
      <c r="A724" s="25" t="str">
        <f t="shared" si="11"/>
        <v>SEPTONA ALOE VERA BABY ALC.FREE 20 BAG</v>
      </c>
      <c r="B724" s="21" t="s">
        <v>614</v>
      </c>
      <c r="C724" s="22" t="s">
        <v>8</v>
      </c>
      <c r="D724" s="22" t="s">
        <v>9</v>
      </c>
      <c r="E724" s="23" t="s">
        <v>30</v>
      </c>
      <c r="F724" s="23" t="s">
        <v>11</v>
      </c>
      <c r="G724" s="17">
        <v>4.7511999999999999</v>
      </c>
      <c r="H724" s="18">
        <v>3.7549000000000001</v>
      </c>
      <c r="I724" s="19">
        <v>1.1405000000000001</v>
      </c>
      <c r="J724" s="20">
        <v>70.328999999999994</v>
      </c>
      <c r="K724" s="19">
        <v>55.465600000000002</v>
      </c>
      <c r="L724" s="19">
        <v>16.475899999999999</v>
      </c>
    </row>
    <row r="725" spans="1:12" ht="15" customHeight="1" x14ac:dyDescent="0.25">
      <c r="A725" s="25" t="str">
        <f t="shared" si="11"/>
        <v>SEPTONA CHAMOMILE BABY 20 W BAG</v>
      </c>
      <c r="B725" s="21" t="s">
        <v>615</v>
      </c>
      <c r="C725" s="22" t="s">
        <v>8</v>
      </c>
      <c r="D725" s="22" t="s">
        <v>9</v>
      </c>
      <c r="E725" s="23" t="s">
        <v>10</v>
      </c>
      <c r="F725" s="23" t="s">
        <v>11</v>
      </c>
      <c r="G725" s="17">
        <v>1.23E-2</v>
      </c>
      <c r="H725" s="18">
        <v>2.7799999999999998E-2</v>
      </c>
      <c r="I725" s="19"/>
      <c r="J725" s="20">
        <v>0.18</v>
      </c>
      <c r="K725" s="19">
        <v>0.46179999999999999</v>
      </c>
      <c r="L725" s="19"/>
    </row>
    <row r="726" spans="1:12" ht="15" customHeight="1" x14ac:dyDescent="0.25">
      <c r="A726" s="25" t="str">
        <f t="shared" si="11"/>
        <v>SEPTONA SENSITIVE ALMOND&amp;MILK W 20 BAG</v>
      </c>
      <c r="B726" s="21" t="s">
        <v>616</v>
      </c>
      <c r="C726" s="22" t="s">
        <v>8</v>
      </c>
      <c r="D726" s="22" t="s">
        <v>9</v>
      </c>
      <c r="E726" s="23" t="s">
        <v>63</v>
      </c>
      <c r="F726" s="23" t="s">
        <v>11</v>
      </c>
      <c r="G726" s="17">
        <v>11.1968</v>
      </c>
      <c r="H726" s="18">
        <v>6.3734000000000002</v>
      </c>
      <c r="I726" s="19">
        <v>1.3038000000000001</v>
      </c>
      <c r="J726" s="20">
        <v>170.3914</v>
      </c>
      <c r="K726" s="19">
        <v>94.576999999999998</v>
      </c>
      <c r="L726" s="19">
        <v>19.252400000000002</v>
      </c>
    </row>
    <row r="727" spans="1:12" ht="15" customHeight="1" x14ac:dyDescent="0.25">
      <c r="A727" s="25" t="str">
        <f t="shared" si="11"/>
        <v>SEPTONA SENSITIVE CALMN CARE W 54 BAG</v>
      </c>
      <c r="B727" s="21" t="s">
        <v>617</v>
      </c>
      <c r="C727" s="22" t="s">
        <v>8</v>
      </c>
      <c r="D727" s="22" t="s">
        <v>9</v>
      </c>
      <c r="E727" s="23" t="s">
        <v>63</v>
      </c>
      <c r="F727" s="23" t="s">
        <v>359</v>
      </c>
      <c r="G727" s="17"/>
      <c r="H727" s="18">
        <v>0.89970000000000006</v>
      </c>
      <c r="I727" s="19">
        <v>2.4813999999999998</v>
      </c>
      <c r="J727" s="20"/>
      <c r="K727" s="19">
        <v>21.057300000000001</v>
      </c>
      <c r="L727" s="19">
        <v>55.505499999999998</v>
      </c>
    </row>
    <row r="728" spans="1:12" ht="15" customHeight="1" x14ac:dyDescent="0.25">
      <c r="A728" s="25" t="str">
        <f t="shared" si="11"/>
        <v>SEPTONA CALM NCARE PANTENOL W 57 BAG</v>
      </c>
      <c r="B728" s="21" t="s">
        <v>618</v>
      </c>
      <c r="C728" s="22" t="s">
        <v>8</v>
      </c>
      <c r="D728" s="22" t="s">
        <v>9</v>
      </c>
      <c r="E728" s="23" t="s">
        <v>30</v>
      </c>
      <c r="F728" s="23" t="s">
        <v>619</v>
      </c>
      <c r="G728" s="17">
        <v>2.3999999999999998E-3</v>
      </c>
      <c r="H728" s="18"/>
      <c r="I728" s="19"/>
      <c r="J728" s="20">
        <v>5.7000000000000002E-2</v>
      </c>
      <c r="K728" s="19"/>
      <c r="L728" s="19"/>
    </row>
    <row r="729" spans="1:12" ht="15" customHeight="1" x14ac:dyDescent="0.25">
      <c r="A729" s="25" t="str">
        <f t="shared" si="11"/>
        <v>SEPTONA ALOE VERA BABY 64 BAG</v>
      </c>
      <c r="B729" s="21" t="s">
        <v>620</v>
      </c>
      <c r="C729" s="22" t="s">
        <v>8</v>
      </c>
      <c r="D729" s="22" t="s">
        <v>9</v>
      </c>
      <c r="E729" s="23" t="s">
        <v>10</v>
      </c>
      <c r="F729" s="23" t="s">
        <v>37</v>
      </c>
      <c r="G729" s="17">
        <v>0.22650000000000001</v>
      </c>
      <c r="H729" s="18"/>
      <c r="I729" s="19"/>
      <c r="J729" s="20">
        <v>7.2465999999999999</v>
      </c>
      <c r="K729" s="19"/>
      <c r="L729" s="19"/>
    </row>
    <row r="730" spans="1:12" ht="15" customHeight="1" x14ac:dyDescent="0.25">
      <c r="A730" s="25" t="str">
        <f t="shared" si="11"/>
        <v>SEPTONA CHAMOMILE BABY 3X64/1GR W BAG</v>
      </c>
      <c r="B730" s="21" t="s">
        <v>621</v>
      </c>
      <c r="C730" s="22" t="s">
        <v>8</v>
      </c>
      <c r="D730" s="22" t="s">
        <v>9</v>
      </c>
      <c r="E730" s="23" t="s">
        <v>20</v>
      </c>
      <c r="F730" s="23" t="s">
        <v>37</v>
      </c>
      <c r="G730" s="17">
        <v>0.74809999999999999</v>
      </c>
      <c r="H730" s="18"/>
      <c r="I730" s="19"/>
      <c r="J730" s="20">
        <v>25.650500000000001</v>
      </c>
      <c r="K730" s="19"/>
      <c r="L730" s="19"/>
    </row>
    <row r="731" spans="1:12" ht="15" customHeight="1" x14ac:dyDescent="0.25">
      <c r="A731" s="25" t="str">
        <f t="shared" si="11"/>
        <v>SEPTONA CHAMOMILE BABY 64 W BAG</v>
      </c>
      <c r="B731" s="21" t="s">
        <v>622</v>
      </c>
      <c r="C731" s="22" t="s">
        <v>8</v>
      </c>
      <c r="D731" s="22" t="s">
        <v>9</v>
      </c>
      <c r="E731" s="23" t="s">
        <v>20</v>
      </c>
      <c r="F731" s="23" t="s">
        <v>37</v>
      </c>
      <c r="G731" s="17">
        <v>7.1352000000000002</v>
      </c>
      <c r="H731" s="18">
        <v>0.98229999999999995</v>
      </c>
      <c r="I731" s="19">
        <v>0.17499999999999999</v>
      </c>
      <c r="J731" s="20">
        <v>199.79089999999999</v>
      </c>
      <c r="K731" s="19">
        <v>31.398199999999999</v>
      </c>
      <c r="L731" s="19">
        <v>5.5553999999999997</v>
      </c>
    </row>
    <row r="732" spans="1:12" ht="15" customHeight="1" x14ac:dyDescent="0.25">
      <c r="A732" s="25" t="str">
        <f t="shared" si="11"/>
        <v>SEPTONA CHAMOMILE BABY 64 W BAG KAPAK</v>
      </c>
      <c r="B732" s="21" t="s">
        <v>623</v>
      </c>
      <c r="C732" s="22" t="s">
        <v>8</v>
      </c>
      <c r="D732" s="22" t="s">
        <v>9</v>
      </c>
      <c r="E732" s="23" t="s">
        <v>20</v>
      </c>
      <c r="F732" s="23" t="s">
        <v>37</v>
      </c>
      <c r="G732" s="17">
        <v>38.636499999999998</v>
      </c>
      <c r="H732" s="18">
        <v>25.403500000000001</v>
      </c>
      <c r="I732" s="19">
        <v>9.4920000000000009</v>
      </c>
      <c r="J732" s="20">
        <v>1064.7156</v>
      </c>
      <c r="K732" s="19">
        <v>712.85350000000005</v>
      </c>
      <c r="L732" s="19">
        <v>244.268</v>
      </c>
    </row>
    <row r="733" spans="1:12" ht="15" customHeight="1" x14ac:dyDescent="0.25">
      <c r="A733" s="25" t="str">
        <f t="shared" si="11"/>
        <v>SEPTONA SENSITIVE ALMOND&amp;MILK W 3X64/1FR</v>
      </c>
      <c r="B733" s="21" t="s">
        <v>624</v>
      </c>
      <c r="C733" s="22" t="s">
        <v>8</v>
      </c>
      <c r="D733" s="22" t="s">
        <v>9</v>
      </c>
      <c r="E733" s="23" t="s">
        <v>63</v>
      </c>
      <c r="F733" s="23" t="s">
        <v>37</v>
      </c>
      <c r="G733" s="17"/>
      <c r="H733" s="18"/>
      <c r="I733" s="19"/>
      <c r="J733" s="20"/>
      <c r="K733" s="19"/>
      <c r="L733" s="19"/>
    </row>
    <row r="734" spans="1:12" ht="15" customHeight="1" x14ac:dyDescent="0.25">
      <c r="A734" s="25" t="str">
        <f t="shared" si="11"/>
        <v>SEPTONA SENSITIVE ALMOND&amp;MILK W 64 BAG</v>
      </c>
      <c r="B734" s="21" t="s">
        <v>625</v>
      </c>
      <c r="C734" s="22" t="s">
        <v>8</v>
      </c>
      <c r="D734" s="22" t="s">
        <v>9</v>
      </c>
      <c r="E734" s="23" t="s">
        <v>63</v>
      </c>
      <c r="F734" s="23" t="s">
        <v>37</v>
      </c>
      <c r="G734" s="17">
        <v>3.0739999999999998</v>
      </c>
      <c r="H734" s="18">
        <v>0.314</v>
      </c>
      <c r="I734" s="19">
        <v>6.4199999999999993E-2</v>
      </c>
      <c r="J734" s="20">
        <v>79.571700000000007</v>
      </c>
      <c r="K734" s="19">
        <v>7.3994999999999997</v>
      </c>
      <c r="L734" s="19">
        <v>1.5809</v>
      </c>
    </row>
    <row r="735" spans="1:12" ht="15" customHeight="1" x14ac:dyDescent="0.25">
      <c r="A735" s="25" t="str">
        <f t="shared" si="11"/>
        <v>SEPTONA SENSITIVE CALMN CARE W 64 BAG</v>
      </c>
      <c r="B735" s="21" t="s">
        <v>626</v>
      </c>
      <c r="C735" s="22" t="s">
        <v>8</v>
      </c>
      <c r="D735" s="22" t="s">
        <v>9</v>
      </c>
      <c r="E735" s="23" t="s">
        <v>63</v>
      </c>
      <c r="F735" s="23" t="s">
        <v>37</v>
      </c>
      <c r="G735" s="17">
        <v>57.373899999999999</v>
      </c>
      <c r="H735" s="18">
        <v>28.978999999999999</v>
      </c>
      <c r="I735" s="19">
        <v>4.5244999999999997</v>
      </c>
      <c r="J735" s="20">
        <v>1605.2121</v>
      </c>
      <c r="K735" s="19">
        <v>798.29169999999999</v>
      </c>
      <c r="L735" s="19">
        <v>128.11799999999999</v>
      </c>
    </row>
    <row r="736" spans="1:12" ht="15" customHeight="1" x14ac:dyDescent="0.25">
      <c r="A736" s="25" t="str">
        <f t="shared" si="11"/>
        <v>SEPTONA MILD FRAGANCE ALC.FREE W 72 BAG</v>
      </c>
      <c r="B736" s="21" t="s">
        <v>627</v>
      </c>
      <c r="C736" s="22" t="s">
        <v>8</v>
      </c>
      <c r="D736" s="22" t="s">
        <v>9</v>
      </c>
      <c r="E736" s="23" t="s">
        <v>30</v>
      </c>
      <c r="F736" s="23" t="s">
        <v>42</v>
      </c>
      <c r="G736" s="17">
        <v>0.84319999999999995</v>
      </c>
      <c r="H736" s="18"/>
      <c r="I736" s="19"/>
      <c r="J736" s="20">
        <v>38.896500000000003</v>
      </c>
      <c r="K736" s="19"/>
      <c r="L736" s="19"/>
    </row>
    <row r="737" spans="1:12" ht="15" customHeight="1" x14ac:dyDescent="0.25">
      <c r="A737" s="25" t="str">
        <f t="shared" si="11"/>
        <v>SEPTONA CALM NCARE PANTENOL W 75 BAG</v>
      </c>
      <c r="B737" s="21" t="s">
        <v>628</v>
      </c>
      <c r="C737" s="22" t="s">
        <v>8</v>
      </c>
      <c r="D737" s="22" t="s">
        <v>9</v>
      </c>
      <c r="E737" s="23" t="s">
        <v>30</v>
      </c>
      <c r="F737" s="23" t="s">
        <v>629</v>
      </c>
      <c r="G737" s="17">
        <v>0.32700000000000001</v>
      </c>
      <c r="H737" s="18">
        <v>7.9399999999999998E-2</v>
      </c>
      <c r="I737" s="19"/>
      <c r="J737" s="20">
        <v>8.1380999999999997</v>
      </c>
      <c r="K737" s="19">
        <v>2.0009000000000001</v>
      </c>
      <c r="L737" s="19"/>
    </row>
    <row r="738" spans="1:12" ht="15" customHeight="1" x14ac:dyDescent="0.25">
      <c r="A738" s="25" t="str">
        <f t="shared" si="11"/>
        <v>SEPTONA CALMN CARE ALOE VERA W 80 BAG</v>
      </c>
      <c r="B738" s="21" t="s">
        <v>630</v>
      </c>
      <c r="C738" s="22" t="s">
        <v>8</v>
      </c>
      <c r="D738" s="22" t="s">
        <v>9</v>
      </c>
      <c r="E738" s="23" t="s">
        <v>30</v>
      </c>
      <c r="F738" s="23" t="s">
        <v>17</v>
      </c>
      <c r="G738" s="17">
        <v>30.607399999999998</v>
      </c>
      <c r="H738" s="18">
        <v>87.617999999999995</v>
      </c>
      <c r="I738" s="19">
        <v>25.586099999999998</v>
      </c>
      <c r="J738" s="20">
        <v>1468.2443000000001</v>
      </c>
      <c r="K738" s="19">
        <v>4062.0709999999999</v>
      </c>
      <c r="L738" s="19">
        <v>1119.9051999999999</v>
      </c>
    </row>
    <row r="739" spans="1:12" ht="14.25" customHeight="1" x14ac:dyDescent="0.25">
      <c r="A739" s="25" t="str">
        <f t="shared" si="11"/>
        <v>LovelyCo</v>
      </c>
      <c r="B739" s="24" t="s">
        <v>794</v>
      </c>
      <c r="C739" s="4" t="s">
        <v>5</v>
      </c>
      <c r="D739" s="4"/>
      <c r="E739" s="5"/>
      <c r="F739" s="5"/>
      <c r="G739" s="10">
        <v>466.315</v>
      </c>
      <c r="H739" s="11">
        <v>321.99369999999999</v>
      </c>
      <c r="I739" s="12">
        <v>119.931</v>
      </c>
      <c r="J739" s="13">
        <v>27928.0566</v>
      </c>
      <c r="K739" s="12">
        <v>19049.5026</v>
      </c>
      <c r="L739" s="12">
        <v>6464.4501</v>
      </c>
    </row>
    <row r="740" spans="1:12" ht="15" customHeight="1" x14ac:dyDescent="0.25">
      <c r="A740" s="25" t="str">
        <f t="shared" si="11"/>
        <v>IASSMIN (SEVIMLER)</v>
      </c>
      <c r="B740" s="26" t="s">
        <v>631</v>
      </c>
      <c r="C740" s="14" t="s">
        <v>860</v>
      </c>
      <c r="D740" s="15"/>
      <c r="E740" s="16"/>
      <c r="F740" s="16"/>
      <c r="G740" s="17">
        <v>0.26200000000000001</v>
      </c>
      <c r="H740" s="18">
        <v>0.1656</v>
      </c>
      <c r="I740" s="19"/>
      <c r="J740" s="20">
        <v>18.860299999999999</v>
      </c>
      <c r="K740" s="19">
        <v>11.920500000000001</v>
      </c>
      <c r="L740" s="19"/>
    </row>
    <row r="741" spans="1:12" ht="15" customHeight="1" x14ac:dyDescent="0.25">
      <c r="A741" s="25" t="str">
        <f t="shared" si="11"/>
        <v>IASSMIN BABY CREAM PH5.5 W 72 BAG</v>
      </c>
      <c r="B741" s="21" t="s">
        <v>632</v>
      </c>
      <c r="C741" s="22" t="s">
        <v>8</v>
      </c>
      <c r="D741" s="22" t="s">
        <v>9</v>
      </c>
      <c r="E741" s="23" t="s">
        <v>20</v>
      </c>
      <c r="F741" s="23" t="s">
        <v>42</v>
      </c>
      <c r="G741" s="17">
        <v>0.26200000000000001</v>
      </c>
      <c r="H741" s="18">
        <v>0.1656</v>
      </c>
      <c r="I741" s="19"/>
      <c r="J741" s="20">
        <v>18.860299999999999</v>
      </c>
      <c r="K741" s="19">
        <v>11.920500000000001</v>
      </c>
      <c r="L741" s="19"/>
    </row>
    <row r="742" spans="1:12" ht="15" customHeight="1" x14ac:dyDescent="0.25">
      <c r="A742" s="25" t="str">
        <f t="shared" si="11"/>
        <v>JUNIOR &amp; TOMMY (SEVIMLER)</v>
      </c>
      <c r="B742" s="26" t="s">
        <v>633</v>
      </c>
      <c r="C742" s="14" t="s">
        <v>860</v>
      </c>
      <c r="D742" s="15"/>
      <c r="E742" s="16"/>
      <c r="F742" s="16"/>
      <c r="G742" s="17">
        <v>8.2482000000000006</v>
      </c>
      <c r="H742" s="18">
        <v>0.97330000000000005</v>
      </c>
      <c r="I742" s="19"/>
      <c r="J742" s="20">
        <v>505.78250000000003</v>
      </c>
      <c r="K742" s="19">
        <v>58.400799999999997</v>
      </c>
      <c r="L742" s="19"/>
    </row>
    <row r="743" spans="1:12" ht="15" customHeight="1" x14ac:dyDescent="0.25">
      <c r="A743" s="25" t="str">
        <f t="shared" si="11"/>
        <v>JUNIOR&amp;TOMMY SENSITIVE W 120 BAG KAPAK</v>
      </c>
      <c r="B743" s="21" t="s">
        <v>634</v>
      </c>
      <c r="C743" s="22" t="s">
        <v>8</v>
      </c>
      <c r="D743" s="22" t="s">
        <v>9</v>
      </c>
      <c r="E743" s="23" t="s">
        <v>63</v>
      </c>
      <c r="F743" s="23" t="s">
        <v>24</v>
      </c>
      <c r="G743" s="17">
        <v>8.2482000000000006</v>
      </c>
      <c r="H743" s="18">
        <v>0.97330000000000005</v>
      </c>
      <c r="I743" s="19"/>
      <c r="J743" s="20">
        <v>505.78250000000003</v>
      </c>
      <c r="K743" s="19">
        <v>58.400799999999997</v>
      </c>
      <c r="L743" s="19"/>
    </row>
    <row r="744" spans="1:12" ht="15" customHeight="1" x14ac:dyDescent="0.25">
      <c r="A744" s="25" t="str">
        <f t="shared" si="11"/>
        <v>JUNIOR&amp;TOMMY SENSITIVE W 72 BAG</v>
      </c>
      <c r="B744" s="21" t="s">
        <v>635</v>
      </c>
      <c r="C744" s="22" t="s">
        <v>8</v>
      </c>
      <c r="D744" s="22" t="s">
        <v>9</v>
      </c>
      <c r="E744" s="23" t="s">
        <v>63</v>
      </c>
      <c r="F744" s="23" t="s">
        <v>42</v>
      </c>
      <c r="G744" s="17"/>
      <c r="H744" s="18"/>
      <c r="I744" s="19"/>
      <c r="J744" s="20"/>
      <c r="K744" s="19"/>
      <c r="L744" s="19"/>
    </row>
    <row r="745" spans="1:12" ht="15" customHeight="1" x14ac:dyDescent="0.25">
      <c r="A745" s="25" t="str">
        <f t="shared" si="11"/>
        <v>JUNIOR&amp;TOMMY SENSITIVE W 72 BAG KAPAK</v>
      </c>
      <c r="B745" s="21" t="s">
        <v>636</v>
      </c>
      <c r="C745" s="22" t="s">
        <v>8</v>
      </c>
      <c r="D745" s="22" t="s">
        <v>9</v>
      </c>
      <c r="E745" s="23" t="s">
        <v>63</v>
      </c>
      <c r="F745" s="23" t="s">
        <v>42</v>
      </c>
      <c r="G745" s="17"/>
      <c r="H745" s="18"/>
      <c r="I745" s="19"/>
      <c r="J745" s="20"/>
      <c r="K745" s="19"/>
      <c r="L745" s="19"/>
    </row>
    <row r="746" spans="1:12" ht="15" customHeight="1" x14ac:dyDescent="0.25">
      <c r="A746" s="25" t="str">
        <f t="shared" si="11"/>
        <v>LADY FRESH (SEVIMLER)</v>
      </c>
      <c r="B746" s="26" t="s">
        <v>637</v>
      </c>
      <c r="C746" s="14" t="s">
        <v>860</v>
      </c>
      <c r="D746" s="15"/>
      <c r="E746" s="16"/>
      <c r="F746" s="16"/>
      <c r="G746" s="17"/>
      <c r="H746" s="18"/>
      <c r="I746" s="19"/>
      <c r="J746" s="20"/>
      <c r="K746" s="19"/>
      <c r="L746" s="19"/>
    </row>
    <row r="747" spans="1:12" ht="15" customHeight="1" x14ac:dyDescent="0.25">
      <c r="A747" s="25" t="str">
        <f t="shared" si="11"/>
        <v>LADY FRESH BABY ALC.FREE W 105/5FREE</v>
      </c>
      <c r="B747" s="21" t="s">
        <v>638</v>
      </c>
      <c r="C747" s="22" t="s">
        <v>8</v>
      </c>
      <c r="D747" s="22" t="s">
        <v>9</v>
      </c>
      <c r="E747" s="23" t="s">
        <v>30</v>
      </c>
      <c r="F747" s="23" t="s">
        <v>21</v>
      </c>
      <c r="G747" s="17"/>
      <c r="H747" s="18"/>
      <c r="I747" s="19"/>
      <c r="J747" s="20"/>
      <c r="K747" s="19"/>
      <c r="L747" s="19"/>
    </row>
    <row r="748" spans="1:12" ht="15" customHeight="1" x14ac:dyDescent="0.25">
      <c r="A748" s="25" t="str">
        <f t="shared" si="11"/>
        <v>NIK &amp; SI (SEVIMLER)</v>
      </c>
      <c r="B748" s="26" t="s">
        <v>639</v>
      </c>
      <c r="C748" s="14" t="s">
        <v>860</v>
      </c>
      <c r="D748" s="15"/>
      <c r="E748" s="16"/>
      <c r="F748" s="16"/>
      <c r="G748" s="17"/>
      <c r="H748" s="18"/>
      <c r="I748" s="19"/>
      <c r="J748" s="20"/>
      <c r="K748" s="19"/>
      <c r="L748" s="19"/>
    </row>
    <row r="749" spans="1:12" ht="15" customHeight="1" x14ac:dyDescent="0.25">
      <c r="A749" s="25" t="str">
        <f t="shared" si="11"/>
        <v>NIK&amp;SI BABY PH5.5 W 72 BAG KAPAK</v>
      </c>
      <c r="B749" s="21" t="s">
        <v>640</v>
      </c>
      <c r="C749" s="22" t="s">
        <v>8</v>
      </c>
      <c r="D749" s="22" t="s">
        <v>9</v>
      </c>
      <c r="E749" s="23" t="s">
        <v>20</v>
      </c>
      <c r="F749" s="23" t="s">
        <v>42</v>
      </c>
      <c r="G749" s="17"/>
      <c r="H749" s="18"/>
      <c r="I749" s="19"/>
      <c r="J749" s="20"/>
      <c r="K749" s="19"/>
      <c r="L749" s="19"/>
    </row>
    <row r="750" spans="1:12" ht="15" customHeight="1" x14ac:dyDescent="0.25">
      <c r="A750" s="25" t="str">
        <f t="shared" si="11"/>
        <v>NIKI (SEVIMLER )</v>
      </c>
      <c r="B750" s="26" t="s">
        <v>641</v>
      </c>
      <c r="C750" s="14" t="s">
        <v>860</v>
      </c>
      <c r="D750" s="15"/>
      <c r="E750" s="16"/>
      <c r="F750" s="16"/>
      <c r="G750" s="17">
        <v>5.7763</v>
      </c>
      <c r="H750" s="18">
        <v>9.2917000000000005</v>
      </c>
      <c r="I750" s="19">
        <v>0.95250000000000001</v>
      </c>
      <c r="J750" s="20">
        <v>311.05720000000002</v>
      </c>
      <c r="K750" s="19">
        <v>539.97619999999995</v>
      </c>
      <c r="L750" s="19">
        <v>61.781700000000001</v>
      </c>
    </row>
    <row r="751" spans="1:12" ht="15" customHeight="1" x14ac:dyDescent="0.25">
      <c r="A751" s="25" t="str">
        <f t="shared" si="11"/>
        <v>NIKI BABY ALC.FREE W 130/10FR BAG KAPAK</v>
      </c>
      <c r="B751" s="21" t="s">
        <v>642</v>
      </c>
      <c r="C751" s="22" t="s">
        <v>8</v>
      </c>
      <c r="D751" s="22" t="s">
        <v>9</v>
      </c>
      <c r="E751" s="23" t="s">
        <v>30</v>
      </c>
      <c r="F751" s="23" t="s">
        <v>24</v>
      </c>
      <c r="G751" s="17">
        <v>5.7763</v>
      </c>
      <c r="H751" s="18">
        <v>9.2917000000000005</v>
      </c>
      <c r="I751" s="19">
        <v>0.95250000000000001</v>
      </c>
      <c r="J751" s="20">
        <v>311.05720000000002</v>
      </c>
      <c r="K751" s="19">
        <v>539.97619999999995</v>
      </c>
      <c r="L751" s="19">
        <v>61.781700000000001</v>
      </c>
    </row>
    <row r="752" spans="1:12" ht="15" customHeight="1" x14ac:dyDescent="0.25">
      <c r="A752" s="25" t="str">
        <f t="shared" si="11"/>
        <v>PEPINO (SEVIMLER)</v>
      </c>
      <c r="B752" s="26" t="s">
        <v>643</v>
      </c>
      <c r="C752" s="14" t="s">
        <v>860</v>
      </c>
      <c r="D752" s="15"/>
      <c r="E752" s="16"/>
      <c r="F752" s="16"/>
      <c r="G752" s="17">
        <v>55.783799999999999</v>
      </c>
      <c r="H752" s="18">
        <v>57.806899999999999</v>
      </c>
      <c r="I752" s="19">
        <v>19.850100000000001</v>
      </c>
      <c r="J752" s="20">
        <v>3648.0401999999999</v>
      </c>
      <c r="K752" s="19">
        <v>4041.2568000000001</v>
      </c>
      <c r="L752" s="19">
        <v>1253.7541000000001</v>
      </c>
    </row>
    <row r="753" spans="1:12" ht="15" customHeight="1" x14ac:dyDescent="0.25">
      <c r="A753" s="25" t="str">
        <f t="shared" si="11"/>
        <v>PEPINO BABY P H5.5 W 120/20FREE BAG</v>
      </c>
      <c r="B753" s="21" t="s">
        <v>644</v>
      </c>
      <c r="C753" s="22" t="s">
        <v>8</v>
      </c>
      <c r="D753" s="22" t="s">
        <v>9</v>
      </c>
      <c r="E753" s="23" t="s">
        <v>20</v>
      </c>
      <c r="F753" s="23" t="s">
        <v>21</v>
      </c>
      <c r="G753" s="17">
        <v>55.7286</v>
      </c>
      <c r="H753" s="18">
        <v>53.311300000000003</v>
      </c>
      <c r="I753" s="19">
        <v>19.850100000000001</v>
      </c>
      <c r="J753" s="20">
        <v>3644.6801999999998</v>
      </c>
      <c r="K753" s="19">
        <v>3675.9913999999999</v>
      </c>
      <c r="L753" s="19">
        <v>1253.7541000000001</v>
      </c>
    </row>
    <row r="754" spans="1:12" ht="15" customHeight="1" x14ac:dyDescent="0.25">
      <c r="A754" s="25" t="str">
        <f t="shared" si="11"/>
        <v>PEPINO BABY P H5.5 W 130/10FREE BAG</v>
      </c>
      <c r="B754" s="21" t="s">
        <v>645</v>
      </c>
      <c r="C754" s="22" t="s">
        <v>8</v>
      </c>
      <c r="D754" s="22" t="s">
        <v>9</v>
      </c>
      <c r="E754" s="23" t="s">
        <v>30</v>
      </c>
      <c r="F754" s="23" t="s">
        <v>24</v>
      </c>
      <c r="G754" s="17"/>
      <c r="H754" s="18">
        <v>4.4955999999999996</v>
      </c>
      <c r="I754" s="19"/>
      <c r="J754" s="20"/>
      <c r="K754" s="19">
        <v>365.2654</v>
      </c>
      <c r="L754" s="19"/>
    </row>
    <row r="755" spans="1:12" ht="15" customHeight="1" x14ac:dyDescent="0.25">
      <c r="A755" s="25" t="str">
        <f t="shared" si="11"/>
        <v>PEPINO BABY SOFT&amp;LUX P H5.5 W 70 BAG</v>
      </c>
      <c r="B755" s="21" t="s">
        <v>646</v>
      </c>
      <c r="C755" s="22" t="s">
        <v>8</v>
      </c>
      <c r="D755" s="22" t="s">
        <v>9</v>
      </c>
      <c r="E755" s="23" t="s">
        <v>20</v>
      </c>
      <c r="F755" s="23" t="s">
        <v>101</v>
      </c>
      <c r="G755" s="17">
        <v>5.5199999999999999E-2</v>
      </c>
      <c r="H755" s="18"/>
      <c r="I755" s="19"/>
      <c r="J755" s="20">
        <v>3.36</v>
      </c>
      <c r="K755" s="19"/>
      <c r="L755" s="19"/>
    </row>
    <row r="756" spans="1:12" ht="15" customHeight="1" x14ac:dyDescent="0.25">
      <c r="A756" s="25" t="str">
        <f t="shared" si="11"/>
        <v>RENKLI (SEVIMLER)</v>
      </c>
      <c r="B756" s="26" t="s">
        <v>647</v>
      </c>
      <c r="C756" s="14" t="s">
        <v>860</v>
      </c>
      <c r="D756" s="15"/>
      <c r="E756" s="16"/>
      <c r="F756" s="16"/>
      <c r="G756" s="17">
        <v>396.2448</v>
      </c>
      <c r="H756" s="18">
        <v>253.72479999999999</v>
      </c>
      <c r="I756" s="19">
        <v>99.128500000000003</v>
      </c>
      <c r="J756" s="20">
        <v>23444.316599999998</v>
      </c>
      <c r="K756" s="19">
        <v>14396.6903</v>
      </c>
      <c r="L756" s="19">
        <v>5148.9142000000002</v>
      </c>
    </row>
    <row r="757" spans="1:12" ht="15" customHeight="1" x14ac:dyDescent="0.25">
      <c r="A757" s="25" t="str">
        <f t="shared" si="11"/>
        <v>RENKLI MAGIC P H5.5 W 120 BAG KAPAK</v>
      </c>
      <c r="B757" s="21" t="s">
        <v>648</v>
      </c>
      <c r="C757" s="22" t="s">
        <v>8</v>
      </c>
      <c r="D757" s="22" t="s">
        <v>9</v>
      </c>
      <c r="E757" s="23" t="s">
        <v>20</v>
      </c>
      <c r="F757" s="23" t="s">
        <v>24</v>
      </c>
      <c r="G757" s="17">
        <v>5.3959999999999999</v>
      </c>
      <c r="H757" s="18">
        <v>7.0095999999999998</v>
      </c>
      <c r="I757" s="19">
        <v>3.0608</v>
      </c>
      <c r="J757" s="20">
        <v>290.08819999999997</v>
      </c>
      <c r="K757" s="19">
        <v>393.84969999999998</v>
      </c>
      <c r="L757" s="19">
        <v>158.0343</v>
      </c>
    </row>
    <row r="758" spans="1:12" ht="15" customHeight="1" x14ac:dyDescent="0.25">
      <c r="A758" s="25" t="str">
        <f t="shared" si="11"/>
        <v>RENKLI PREMIUM BABY ALC.FREE W 130 BAG</v>
      </c>
      <c r="B758" s="21" t="s">
        <v>649</v>
      </c>
      <c r="C758" s="22" t="s">
        <v>8</v>
      </c>
      <c r="D758" s="22" t="s">
        <v>9</v>
      </c>
      <c r="E758" s="23" t="s">
        <v>30</v>
      </c>
      <c r="F758" s="23" t="s">
        <v>650</v>
      </c>
      <c r="G758" s="17">
        <v>39.775100000000002</v>
      </c>
      <c r="H758" s="18">
        <v>29.160399999999999</v>
      </c>
      <c r="I758" s="19">
        <v>6.0876999999999999</v>
      </c>
      <c r="J758" s="20">
        <v>2342.4566</v>
      </c>
      <c r="K758" s="19">
        <v>1534.7882999999999</v>
      </c>
      <c r="L758" s="19">
        <v>287.5865</v>
      </c>
    </row>
    <row r="759" spans="1:12" ht="15" customHeight="1" x14ac:dyDescent="0.25">
      <c r="A759" s="25" t="str">
        <f t="shared" si="11"/>
        <v>RENKLI BABY KIDS P H5.5 W 72 BAG</v>
      </c>
      <c r="B759" s="21" t="s">
        <v>651</v>
      </c>
      <c r="C759" s="22" t="s">
        <v>8</v>
      </c>
      <c r="D759" s="22" t="s">
        <v>9</v>
      </c>
      <c r="E759" s="23" t="s">
        <v>20</v>
      </c>
      <c r="F759" s="23" t="s">
        <v>42</v>
      </c>
      <c r="G759" s="17">
        <v>73.361099999999993</v>
      </c>
      <c r="H759" s="18">
        <v>57.603700000000003</v>
      </c>
      <c r="I759" s="19">
        <v>12.2355</v>
      </c>
      <c r="J759" s="20">
        <v>4307.2969000000003</v>
      </c>
      <c r="K759" s="19">
        <v>3235.6705999999999</v>
      </c>
      <c r="L759" s="19">
        <v>650.06870000000004</v>
      </c>
    </row>
    <row r="760" spans="1:12" ht="15" customHeight="1" x14ac:dyDescent="0.25">
      <c r="A760" s="25" t="str">
        <f t="shared" si="11"/>
        <v>RENKLI BABY KIDS P H5.5 W 72 BAG KAPAK</v>
      </c>
      <c r="B760" s="21" t="s">
        <v>652</v>
      </c>
      <c r="C760" s="22" t="s">
        <v>8</v>
      </c>
      <c r="D760" s="22" t="s">
        <v>9</v>
      </c>
      <c r="E760" s="23" t="s">
        <v>20</v>
      </c>
      <c r="F760" s="23" t="s">
        <v>42</v>
      </c>
      <c r="G760" s="17">
        <v>7.6637000000000004</v>
      </c>
      <c r="H760" s="18">
        <v>5.7187999999999999</v>
      </c>
      <c r="I760" s="19">
        <v>3.4293999999999998</v>
      </c>
      <c r="J760" s="20">
        <v>412.75630000000001</v>
      </c>
      <c r="K760" s="19">
        <v>314.68810000000002</v>
      </c>
      <c r="L760" s="19">
        <v>185.42320000000001</v>
      </c>
    </row>
    <row r="761" spans="1:12" ht="15" customHeight="1" x14ac:dyDescent="0.25">
      <c r="A761" s="25" t="str">
        <f t="shared" si="11"/>
        <v>RENKLI ZOO ANTIBACTERIAL W 72 BAG KAPAK</v>
      </c>
      <c r="B761" s="21" t="s">
        <v>653</v>
      </c>
      <c r="C761" s="22" t="s">
        <v>8</v>
      </c>
      <c r="D761" s="22" t="s">
        <v>9</v>
      </c>
      <c r="E761" s="23" t="s">
        <v>20</v>
      </c>
      <c r="F761" s="23" t="s">
        <v>42</v>
      </c>
      <c r="G761" s="17">
        <v>97.800700000000006</v>
      </c>
      <c r="H761" s="18">
        <v>61.680799999999998</v>
      </c>
      <c r="I761" s="19">
        <v>23.825800000000001</v>
      </c>
      <c r="J761" s="20">
        <v>4426.3535000000002</v>
      </c>
      <c r="K761" s="19">
        <v>2861.6763999999998</v>
      </c>
      <c r="L761" s="19">
        <v>975.65369999999996</v>
      </c>
    </row>
    <row r="762" spans="1:12" ht="15" customHeight="1" x14ac:dyDescent="0.25">
      <c r="A762" s="25" t="str">
        <f t="shared" si="11"/>
        <v>RENKLI BABY LUX PH5.5 W 2X80 BAG</v>
      </c>
      <c r="B762" s="21" t="s">
        <v>654</v>
      </c>
      <c r="C762" s="22" t="s">
        <v>8</v>
      </c>
      <c r="D762" s="22" t="s">
        <v>9</v>
      </c>
      <c r="E762" s="23" t="s">
        <v>20</v>
      </c>
      <c r="F762" s="23" t="s">
        <v>17</v>
      </c>
      <c r="G762" s="17">
        <v>137.74010000000001</v>
      </c>
      <c r="H762" s="18">
        <v>71.2029</v>
      </c>
      <c r="I762" s="19">
        <v>36.735799999999998</v>
      </c>
      <c r="J762" s="20">
        <v>9592.0316999999995</v>
      </c>
      <c r="K762" s="19">
        <v>4713.7775000000001</v>
      </c>
      <c r="L762" s="19">
        <v>2155.8667</v>
      </c>
    </row>
    <row r="763" spans="1:12" ht="15" customHeight="1" x14ac:dyDescent="0.25">
      <c r="A763" s="25" t="str">
        <f t="shared" si="11"/>
        <v>RENKLI BABY LUX W 80 BAG KAPACHE</v>
      </c>
      <c r="B763" s="21" t="s">
        <v>655</v>
      </c>
      <c r="C763" s="22" t="s">
        <v>8</v>
      </c>
      <c r="D763" s="22" t="s">
        <v>9</v>
      </c>
      <c r="E763" s="23" t="s">
        <v>30</v>
      </c>
      <c r="F763" s="23" t="s">
        <v>17</v>
      </c>
      <c r="G763" s="17">
        <v>34.508099999999999</v>
      </c>
      <c r="H763" s="18">
        <v>21.348800000000001</v>
      </c>
      <c r="I763" s="19">
        <v>13.753299999999999</v>
      </c>
      <c r="J763" s="20">
        <v>2073.3334</v>
      </c>
      <c r="K763" s="19">
        <v>1342.2397000000001</v>
      </c>
      <c r="L763" s="19">
        <v>736.28099999999995</v>
      </c>
    </row>
    <row r="764" spans="1:12" ht="15" customHeight="1" x14ac:dyDescent="0.25">
      <c r="A764" s="25" t="str">
        <f t="shared" si="11"/>
        <v>SEMI (SEVIMLER)</v>
      </c>
      <c r="B764" s="26" t="s">
        <v>656</v>
      </c>
      <c r="C764" s="14" t="s">
        <v>860</v>
      </c>
      <c r="D764" s="15"/>
      <c r="E764" s="16"/>
      <c r="F764" s="16"/>
      <c r="G764" s="17"/>
      <c r="H764" s="18"/>
      <c r="I764" s="19"/>
      <c r="J764" s="20"/>
      <c r="K764" s="19"/>
      <c r="L764" s="19"/>
    </row>
    <row r="765" spans="1:12" ht="15" customHeight="1" x14ac:dyDescent="0.25">
      <c r="A765" s="25" t="str">
        <f t="shared" si="11"/>
        <v>SEMI LOVESOFT BABY P.H5.5 W 72 KAPAK BAG</v>
      </c>
      <c r="B765" s="21" t="s">
        <v>657</v>
      </c>
      <c r="C765" s="22" t="s">
        <v>8</v>
      </c>
      <c r="D765" s="22" t="s">
        <v>9</v>
      </c>
      <c r="E765" s="23" t="s">
        <v>20</v>
      </c>
      <c r="F765" s="23" t="s">
        <v>42</v>
      </c>
      <c r="G765" s="17"/>
      <c r="H765" s="18"/>
      <c r="I765" s="19"/>
      <c r="J765" s="20"/>
      <c r="K765" s="19"/>
      <c r="L765" s="19"/>
    </row>
    <row r="766" spans="1:12" ht="15" customHeight="1" x14ac:dyDescent="0.25">
      <c r="A766" s="25" t="str">
        <f t="shared" si="11"/>
        <v>SWEET (SEVIMLER)</v>
      </c>
      <c r="B766" s="26" t="s">
        <v>658</v>
      </c>
      <c r="C766" s="14" t="s">
        <v>860</v>
      </c>
      <c r="D766" s="15"/>
      <c r="E766" s="16"/>
      <c r="F766" s="16"/>
      <c r="G766" s="17"/>
      <c r="H766" s="18">
        <v>3.1300000000000001E-2</v>
      </c>
      <c r="I766" s="19"/>
      <c r="J766" s="20"/>
      <c r="K766" s="19">
        <v>1.2579</v>
      </c>
      <c r="L766" s="19"/>
    </row>
    <row r="767" spans="1:12" ht="15" customHeight="1" x14ac:dyDescent="0.25">
      <c r="A767" s="25" t="str">
        <f t="shared" si="11"/>
        <v>SWEET BABY ALOEVERA PH5.5 W 72 BAG KAPAK</v>
      </c>
      <c r="B767" s="21" t="s">
        <v>659</v>
      </c>
      <c r="C767" s="22" t="s">
        <v>8</v>
      </c>
      <c r="D767" s="22" t="s">
        <v>9</v>
      </c>
      <c r="E767" s="23" t="s">
        <v>20</v>
      </c>
      <c r="F767" s="23" t="s">
        <v>42</v>
      </c>
      <c r="G767" s="17"/>
      <c r="H767" s="18">
        <v>3.1300000000000001E-2</v>
      </c>
      <c r="I767" s="19"/>
      <c r="J767" s="20"/>
      <c r="K767" s="19">
        <v>1.2579</v>
      </c>
      <c r="L767" s="19"/>
    </row>
    <row r="768" spans="1:12" ht="14.25" customHeight="1" x14ac:dyDescent="0.25">
      <c r="A768" s="25" t="str">
        <f t="shared" si="11"/>
        <v>Quake S.P.A.</v>
      </c>
      <c r="B768" s="24" t="s">
        <v>795</v>
      </c>
      <c r="C768" s="4" t="s">
        <v>5</v>
      </c>
      <c r="D768" s="4"/>
      <c r="E768" s="5"/>
      <c r="F768" s="5"/>
      <c r="G768" s="10">
        <v>0.1459</v>
      </c>
      <c r="H768" s="11">
        <v>0.29930000000000001</v>
      </c>
      <c r="I768" s="12">
        <v>5.04E-2</v>
      </c>
      <c r="J768" s="13">
        <v>2.8885999999999998</v>
      </c>
      <c r="K768" s="12">
        <v>6.5743</v>
      </c>
      <c r="L768" s="12">
        <v>1.1331</v>
      </c>
    </row>
    <row r="769" spans="1:12" ht="15" customHeight="1" x14ac:dyDescent="0.25">
      <c r="A769" s="25" t="str">
        <f t="shared" si="11"/>
        <v>FARMACOTONE (SISMA S.P.A.)</v>
      </c>
      <c r="B769" s="26" t="s">
        <v>660</v>
      </c>
      <c r="C769" s="14" t="s">
        <v>860</v>
      </c>
      <c r="D769" s="15"/>
      <c r="E769" s="16"/>
      <c r="F769" s="16"/>
      <c r="G769" s="17">
        <v>0.1459</v>
      </c>
      <c r="H769" s="18">
        <v>0.29930000000000001</v>
      </c>
      <c r="I769" s="19">
        <v>5.04E-2</v>
      </c>
      <c r="J769" s="20">
        <v>2.8885999999999998</v>
      </c>
      <c r="K769" s="19">
        <v>6.5743</v>
      </c>
      <c r="L769" s="19">
        <v>1.1331</v>
      </c>
    </row>
    <row r="770" spans="1:12" ht="15" customHeight="1" x14ac:dyDescent="0.25">
      <c r="A770" s="25" t="str">
        <f t="shared" si="11"/>
        <v>FARMACOTONE BEBE CALENDULA SENS. 60 BAG</v>
      </c>
      <c r="B770" s="21" t="s">
        <v>661</v>
      </c>
      <c r="C770" s="22" t="s">
        <v>8</v>
      </c>
      <c r="D770" s="22" t="s">
        <v>9</v>
      </c>
      <c r="E770" s="23" t="s">
        <v>63</v>
      </c>
      <c r="F770" s="23" t="s">
        <v>97</v>
      </c>
      <c r="G770" s="17">
        <v>7.7399999999999997E-2</v>
      </c>
      <c r="H770" s="18">
        <v>0.20100000000000001</v>
      </c>
      <c r="I770" s="19">
        <v>1.1599999999999999E-2</v>
      </c>
      <c r="J770" s="20">
        <v>1.2943</v>
      </c>
      <c r="K770" s="19">
        <v>3.8485999999999998</v>
      </c>
      <c r="L770" s="19">
        <v>0.1971</v>
      </c>
    </row>
    <row r="771" spans="1:12" ht="15" customHeight="1" x14ac:dyDescent="0.25">
      <c r="A771" s="25" t="str">
        <f t="shared" si="11"/>
        <v>FARMACOTONE BIO ALOE&amp;ALMOND PH5.5 72 BAG</v>
      </c>
      <c r="B771" s="21" t="s">
        <v>662</v>
      </c>
      <c r="C771" s="22" t="s">
        <v>8</v>
      </c>
      <c r="D771" s="22" t="s">
        <v>9</v>
      </c>
      <c r="E771" s="23" t="s">
        <v>20</v>
      </c>
      <c r="F771" s="23" t="s">
        <v>42</v>
      </c>
      <c r="G771" s="17">
        <v>6.8400000000000002E-2</v>
      </c>
      <c r="H771" s="18">
        <v>9.8500000000000004E-2</v>
      </c>
      <c r="I771" s="19">
        <v>3.8800000000000001E-2</v>
      </c>
      <c r="J771" s="20">
        <v>1.5943000000000001</v>
      </c>
      <c r="K771" s="19">
        <v>2.7256999999999998</v>
      </c>
      <c r="L771" s="19">
        <v>0.93600000000000005</v>
      </c>
    </row>
    <row r="772" spans="1:12" ht="14.25" customHeight="1" x14ac:dyDescent="0.25">
      <c r="A772" s="25" t="str">
        <f t="shared" si="11"/>
        <v>HappyBeauty A.S.</v>
      </c>
      <c r="B772" s="24" t="s">
        <v>796</v>
      </c>
      <c r="C772" s="4" t="s">
        <v>5</v>
      </c>
      <c r="D772" s="4"/>
      <c r="E772" s="5"/>
      <c r="F772" s="5"/>
      <c r="G772" s="10">
        <v>5.2523</v>
      </c>
      <c r="H772" s="11"/>
      <c r="I772" s="12"/>
      <c r="J772" s="13">
        <v>269.2595</v>
      </c>
      <c r="K772" s="12"/>
      <c r="L772" s="12"/>
    </row>
    <row r="773" spans="1:12" ht="15" customHeight="1" x14ac:dyDescent="0.25">
      <c r="A773" s="25" t="str">
        <f t="shared" si="11"/>
        <v>VOI (SMILE COSMETICS)</v>
      </c>
      <c r="B773" s="26" t="s">
        <v>663</v>
      </c>
      <c r="C773" s="14" t="s">
        <v>860</v>
      </c>
      <c r="D773" s="15"/>
      <c r="E773" s="16"/>
      <c r="F773" s="16"/>
      <c r="G773" s="17">
        <v>5.2523</v>
      </c>
      <c r="H773" s="18"/>
      <c r="I773" s="19"/>
      <c r="J773" s="20">
        <v>269.2595</v>
      </c>
      <c r="K773" s="19"/>
      <c r="L773" s="19"/>
    </row>
    <row r="774" spans="1:12" ht="15" customHeight="1" x14ac:dyDescent="0.25">
      <c r="A774" s="25" t="str">
        <f t="shared" ref="A774:A820" si="12">TRIM(B774)</f>
        <v>VOI MULTI VITAMINS PH5.5 W 100 BAG SINI</v>
      </c>
      <c r="B774" s="21" t="s">
        <v>664</v>
      </c>
      <c r="C774" s="22" t="s">
        <v>8</v>
      </c>
      <c r="D774" s="22" t="s">
        <v>9</v>
      </c>
      <c r="E774" s="23" t="s">
        <v>20</v>
      </c>
      <c r="F774" s="23" t="s">
        <v>21</v>
      </c>
      <c r="G774" s="17">
        <v>1.2095</v>
      </c>
      <c r="H774" s="18"/>
      <c r="I774" s="19"/>
      <c r="J774" s="20">
        <v>58.601599999999998</v>
      </c>
      <c r="K774" s="19"/>
      <c r="L774" s="19"/>
    </row>
    <row r="775" spans="1:12" ht="15" customHeight="1" x14ac:dyDescent="0.25">
      <c r="A775" s="25" t="str">
        <f t="shared" si="12"/>
        <v>VOI MULTIVITAMINS PH5.5 W 100 BAG PURPLE</v>
      </c>
      <c r="B775" s="21" t="s">
        <v>665</v>
      </c>
      <c r="C775" s="22" t="s">
        <v>8</v>
      </c>
      <c r="D775" s="22" t="s">
        <v>9</v>
      </c>
      <c r="E775" s="23" t="s">
        <v>20</v>
      </c>
      <c r="F775" s="23" t="s">
        <v>21</v>
      </c>
      <c r="G775" s="17"/>
      <c r="H775" s="18"/>
      <c r="I775" s="19"/>
      <c r="J775" s="20"/>
      <c r="K775" s="19"/>
      <c r="L775" s="19"/>
    </row>
    <row r="776" spans="1:12" ht="15" customHeight="1" x14ac:dyDescent="0.25">
      <c r="A776" s="25" t="str">
        <f t="shared" si="12"/>
        <v>VOI CREAM LOTION PH5.5 W 120 BAG KAPAK</v>
      </c>
      <c r="B776" s="21" t="s">
        <v>666</v>
      </c>
      <c r="C776" s="22" t="s">
        <v>8</v>
      </c>
      <c r="D776" s="22" t="s">
        <v>9</v>
      </c>
      <c r="E776" s="23" t="s">
        <v>20</v>
      </c>
      <c r="F776" s="23" t="s">
        <v>24</v>
      </c>
      <c r="G776" s="17">
        <v>3.4049</v>
      </c>
      <c r="H776" s="18"/>
      <c r="I776" s="19"/>
      <c r="J776" s="20">
        <v>181.5942</v>
      </c>
      <c r="K776" s="19"/>
      <c r="L776" s="19"/>
    </row>
    <row r="777" spans="1:12" ht="15" customHeight="1" x14ac:dyDescent="0.25">
      <c r="A777" s="25" t="str">
        <f t="shared" si="12"/>
        <v>VOI CHAMOMILE PH5.5 W 72 BAG KAPAK</v>
      </c>
      <c r="B777" s="21" t="s">
        <v>667</v>
      </c>
      <c r="C777" s="22" t="s">
        <v>8</v>
      </c>
      <c r="D777" s="22" t="s">
        <v>9</v>
      </c>
      <c r="E777" s="23" t="s">
        <v>20</v>
      </c>
      <c r="F777" s="23" t="s">
        <v>42</v>
      </c>
      <c r="G777" s="17">
        <v>0.27539999999999998</v>
      </c>
      <c r="H777" s="18"/>
      <c r="I777" s="19"/>
      <c r="J777" s="20">
        <v>11.6632</v>
      </c>
      <c r="K777" s="19"/>
      <c r="L777" s="19"/>
    </row>
    <row r="778" spans="1:12" ht="15" customHeight="1" x14ac:dyDescent="0.25">
      <c r="A778" s="25" t="str">
        <f t="shared" si="12"/>
        <v>VOI CREAM LOTION PH5.5 W 72 BAG KAPAK</v>
      </c>
      <c r="B778" s="21" t="s">
        <v>668</v>
      </c>
      <c r="C778" s="22" t="s">
        <v>8</v>
      </c>
      <c r="D778" s="22" t="s">
        <v>9</v>
      </c>
      <c r="E778" s="23" t="s">
        <v>20</v>
      </c>
      <c r="F778" s="23" t="s">
        <v>42</v>
      </c>
      <c r="G778" s="17">
        <v>0.36249999999999999</v>
      </c>
      <c r="H778" s="18"/>
      <c r="I778" s="19"/>
      <c r="J778" s="20">
        <v>17.400500000000001</v>
      </c>
      <c r="K778" s="19"/>
      <c r="L778" s="19"/>
    </row>
    <row r="779" spans="1:12" ht="14.25" customHeight="1" x14ac:dyDescent="0.25">
      <c r="A779" s="25" t="str">
        <f t="shared" si="12"/>
        <v>So.Di.Co - Cosmetics Distribution Society</v>
      </c>
      <c r="B779" s="24" t="s">
        <v>797</v>
      </c>
      <c r="C779" s="4" t="s">
        <v>5</v>
      </c>
      <c r="D779" s="4"/>
      <c r="E779" s="5"/>
      <c r="F779" s="5"/>
      <c r="G779" s="10"/>
      <c r="H779" s="11"/>
      <c r="I779" s="12"/>
      <c r="J779" s="13"/>
      <c r="K779" s="12"/>
      <c r="L779" s="12"/>
    </row>
    <row r="780" spans="1:12" ht="15" customHeight="1" x14ac:dyDescent="0.25">
      <c r="A780" s="25" t="str">
        <f t="shared" si="12"/>
        <v>NATURAVERDE (SO.DI.CO - SOCIETA DISTRIBU</v>
      </c>
      <c r="B780" s="26" t="s">
        <v>669</v>
      </c>
      <c r="C780" s="14" t="s">
        <v>860</v>
      </c>
      <c r="D780" s="15"/>
      <c r="E780" s="16"/>
      <c r="F780" s="16"/>
      <c r="G780" s="17"/>
      <c r="H780" s="18"/>
      <c r="I780" s="19"/>
      <c r="J780" s="20"/>
      <c r="K780" s="19"/>
      <c r="L780" s="19"/>
    </row>
    <row r="781" spans="1:12" ht="15" customHeight="1" x14ac:dyDescent="0.25">
      <c r="A781" s="25" t="str">
        <f t="shared" si="12"/>
        <v>NATURAVERDE BIO AVENACAMMOMILA W 20 BAG</v>
      </c>
      <c r="B781" s="21" t="s">
        <v>670</v>
      </c>
      <c r="C781" s="22" t="s">
        <v>8</v>
      </c>
      <c r="D781" s="22" t="s">
        <v>9</v>
      </c>
      <c r="E781" s="23" t="s">
        <v>10</v>
      </c>
      <c r="F781" s="23" t="s">
        <v>11</v>
      </c>
      <c r="G781" s="17"/>
      <c r="H781" s="18"/>
      <c r="I781" s="19"/>
      <c r="J781" s="20"/>
      <c r="K781" s="19"/>
      <c r="L781" s="19"/>
    </row>
    <row r="782" spans="1:12" ht="15" customHeight="1" x14ac:dyDescent="0.25">
      <c r="A782" s="25" t="str">
        <f t="shared" si="12"/>
        <v>NATURAVERDE BIO AVENACAMMOMILA W 72 BAG</v>
      </c>
      <c r="B782" s="21" t="s">
        <v>671</v>
      </c>
      <c r="C782" s="22" t="s">
        <v>8</v>
      </c>
      <c r="D782" s="22" t="s">
        <v>9</v>
      </c>
      <c r="E782" s="23" t="s">
        <v>10</v>
      </c>
      <c r="F782" s="23" t="s">
        <v>42</v>
      </c>
      <c r="G782" s="17"/>
      <c r="H782" s="18"/>
      <c r="I782" s="19"/>
      <c r="J782" s="20"/>
      <c r="K782" s="19"/>
      <c r="L782" s="19"/>
    </row>
    <row r="783" spans="1:12" ht="14.25" customHeight="1" x14ac:dyDescent="0.25">
      <c r="A783" s="25" t="str">
        <f t="shared" si="12"/>
        <v>QueenStand Investment</v>
      </c>
      <c r="B783" s="24" t="s">
        <v>798</v>
      </c>
      <c r="C783" s="4" t="s">
        <v>5</v>
      </c>
      <c r="D783" s="4"/>
      <c r="E783" s="5"/>
      <c r="F783" s="5"/>
      <c r="G783" s="10"/>
      <c r="H783" s="11"/>
      <c r="I783" s="12">
        <v>3.1633</v>
      </c>
      <c r="J783" s="13"/>
      <c r="K783" s="12"/>
      <c r="L783" s="12">
        <v>171.71680000000001</v>
      </c>
    </row>
    <row r="784" spans="1:12" ht="15" customHeight="1" x14ac:dyDescent="0.25">
      <c r="A784" s="25" t="str">
        <f t="shared" si="12"/>
        <v>TOVA (STANQUEEN INVESTMENT)</v>
      </c>
      <c r="B784" s="26" t="s">
        <v>672</v>
      </c>
      <c r="C784" s="14" t="s">
        <v>860</v>
      </c>
      <c r="D784" s="15"/>
      <c r="E784" s="16"/>
      <c r="F784" s="16"/>
      <c r="G784" s="17"/>
      <c r="H784" s="18"/>
      <c r="I784" s="19">
        <v>3.1633</v>
      </c>
      <c r="J784" s="20"/>
      <c r="K784" s="19"/>
      <c r="L784" s="19">
        <v>171.71680000000001</v>
      </c>
    </row>
    <row r="785" spans="1:12" ht="15" customHeight="1" x14ac:dyDescent="0.25">
      <c r="A785" s="25" t="str">
        <f t="shared" si="12"/>
        <v>TOVA FreshClean PH5.5 W 120 BAG</v>
      </c>
      <c r="B785" s="21" t="s">
        <v>816</v>
      </c>
      <c r="C785" s="22" t="s">
        <v>8</v>
      </c>
      <c r="D785" s="22" t="s">
        <v>9</v>
      </c>
      <c r="E785" s="23" t="s">
        <v>20</v>
      </c>
      <c r="F785" s="23" t="s">
        <v>24</v>
      </c>
      <c r="G785" s="17"/>
      <c r="H785" s="18"/>
      <c r="I785" s="19">
        <v>3.1633</v>
      </c>
      <c r="J785" s="20"/>
      <c r="K785" s="19"/>
      <c r="L785" s="19">
        <v>171.71680000000001</v>
      </c>
    </row>
    <row r="786" spans="1:12" ht="14.25" customHeight="1" x14ac:dyDescent="0.25">
      <c r="A786" s="25" t="str">
        <f t="shared" si="12"/>
        <v>BladeSon LTD</v>
      </c>
      <c r="B786" s="24" t="s">
        <v>799</v>
      </c>
      <c r="C786" s="4" t="s">
        <v>5</v>
      </c>
      <c r="D786" s="4"/>
      <c r="E786" s="5"/>
      <c r="F786" s="5"/>
      <c r="G786" s="10">
        <v>55.096499999999999</v>
      </c>
      <c r="H786" s="11">
        <v>43.348100000000002</v>
      </c>
      <c r="I786" s="12">
        <v>24.53</v>
      </c>
      <c r="J786" s="13">
        <v>2000.4357</v>
      </c>
      <c r="K786" s="12">
        <v>1647.0114000000001</v>
      </c>
      <c r="L786" s="12">
        <v>929.35159999999996</v>
      </c>
    </row>
    <row r="787" spans="1:12" ht="15" customHeight="1" x14ac:dyDescent="0.25">
      <c r="A787" s="25" t="str">
        <f t="shared" si="12"/>
        <v>ALVESTA (SWORDSON LTD)</v>
      </c>
      <c r="B787" s="26" t="s">
        <v>673</v>
      </c>
      <c r="C787" s="14" t="s">
        <v>860</v>
      </c>
      <c r="D787" s="15"/>
      <c r="E787" s="16"/>
      <c r="F787" s="16"/>
      <c r="G787" s="17">
        <v>54.988799999999998</v>
      </c>
      <c r="H787" s="18">
        <v>43.223300000000002</v>
      </c>
      <c r="I787" s="19">
        <v>24.458100000000002</v>
      </c>
      <c r="J787" s="20">
        <v>1994.8981000000001</v>
      </c>
      <c r="K787" s="19">
        <v>1640.5911000000001</v>
      </c>
      <c r="L787" s="19">
        <v>925.65359999999998</v>
      </c>
    </row>
    <row r="788" spans="1:12" ht="15" customHeight="1" x14ac:dyDescent="0.25">
      <c r="A788" s="25" t="str">
        <f t="shared" si="12"/>
        <v>ALVESTA BABY PH5.5 W 120 BAG KAPAK</v>
      </c>
      <c r="B788" s="21" t="s">
        <v>674</v>
      </c>
      <c r="C788" s="22" t="s">
        <v>8</v>
      </c>
      <c r="D788" s="22" t="s">
        <v>9</v>
      </c>
      <c r="E788" s="23" t="s">
        <v>20</v>
      </c>
      <c r="F788" s="23" t="s">
        <v>24</v>
      </c>
      <c r="G788" s="17"/>
      <c r="H788" s="18">
        <v>10.313499999999999</v>
      </c>
      <c r="I788" s="19">
        <v>10.635400000000001</v>
      </c>
      <c r="J788" s="20"/>
      <c r="K788" s="19">
        <v>475.9119</v>
      </c>
      <c r="L788" s="19">
        <v>461.80500000000001</v>
      </c>
    </row>
    <row r="789" spans="1:12" ht="15" customHeight="1" x14ac:dyDescent="0.25">
      <c r="A789" s="25" t="str">
        <f t="shared" si="12"/>
        <v>ALVESTA BABY PH5.5 W 72 BAG KAPAK</v>
      </c>
      <c r="B789" s="21" t="s">
        <v>675</v>
      </c>
      <c r="C789" s="22" t="s">
        <v>8</v>
      </c>
      <c r="D789" s="22" t="s">
        <v>9</v>
      </c>
      <c r="E789" s="23" t="s">
        <v>20</v>
      </c>
      <c r="F789" s="23" t="s">
        <v>42</v>
      </c>
      <c r="G789" s="17">
        <v>54.988799999999998</v>
      </c>
      <c r="H789" s="18">
        <v>32.909799999999997</v>
      </c>
      <c r="I789" s="19">
        <v>13.822900000000001</v>
      </c>
      <c r="J789" s="20">
        <v>1994.8981000000001</v>
      </c>
      <c r="K789" s="19">
        <v>1164.6792</v>
      </c>
      <c r="L789" s="19">
        <v>463.84859999999998</v>
      </c>
    </row>
    <row r="790" spans="1:12" ht="15" customHeight="1" x14ac:dyDescent="0.25">
      <c r="A790" s="25" t="str">
        <f t="shared" si="12"/>
        <v>MIS MAK (SWORDSON LTD)</v>
      </c>
      <c r="B790" s="26" t="s">
        <v>676</v>
      </c>
      <c r="C790" s="14" t="s">
        <v>860</v>
      </c>
      <c r="D790" s="15"/>
      <c r="E790" s="16"/>
      <c r="F790" s="16"/>
      <c r="G790" s="17">
        <v>0.1076</v>
      </c>
      <c r="H790" s="18">
        <v>0.1249</v>
      </c>
      <c r="I790" s="19">
        <v>7.1900000000000006E-2</v>
      </c>
      <c r="J790" s="20">
        <v>5.5374999999999996</v>
      </c>
      <c r="K790" s="19">
        <v>6.4203000000000001</v>
      </c>
      <c r="L790" s="19">
        <v>3.698</v>
      </c>
    </row>
    <row r="791" spans="1:12" ht="15" customHeight="1" x14ac:dyDescent="0.25">
      <c r="A791" s="25" t="str">
        <f t="shared" si="12"/>
        <v>MIS MAK CLEANSE&amp;REFRESH PH5.5 W 72 BAG</v>
      </c>
      <c r="B791" s="21" t="s">
        <v>677</v>
      </c>
      <c r="C791" s="22" t="s">
        <v>8</v>
      </c>
      <c r="D791" s="22" t="s">
        <v>9</v>
      </c>
      <c r="E791" s="23" t="s">
        <v>20</v>
      </c>
      <c r="F791" s="23" t="s">
        <v>42</v>
      </c>
      <c r="G791" s="17">
        <v>0.1076</v>
      </c>
      <c r="H791" s="18">
        <v>0.1249</v>
      </c>
      <c r="I791" s="19">
        <v>7.1900000000000006E-2</v>
      </c>
      <c r="J791" s="20">
        <v>5.5374999999999996</v>
      </c>
      <c r="K791" s="19">
        <v>6.4203000000000001</v>
      </c>
      <c r="L791" s="19">
        <v>3.698</v>
      </c>
    </row>
    <row r="792" spans="1:12" ht="14.25" customHeight="1" x14ac:dyDescent="0.25">
      <c r="A792" s="25" t="str">
        <f t="shared" si="12"/>
        <v>TahaChem Cosmetics</v>
      </c>
      <c r="B792" s="24" t="s">
        <v>800</v>
      </c>
      <c r="C792" s="4" t="s">
        <v>5</v>
      </c>
      <c r="D792" s="4"/>
      <c r="E792" s="5"/>
      <c r="F792" s="5"/>
      <c r="G792" s="10">
        <v>34.924300000000002</v>
      </c>
      <c r="H792" s="11">
        <v>13.6989</v>
      </c>
      <c r="I792" s="12">
        <v>2.1793999999999998</v>
      </c>
      <c r="J792" s="13">
        <v>2361.7521000000002</v>
      </c>
      <c r="K792" s="12">
        <v>920.36559999999997</v>
      </c>
      <c r="L792" s="12">
        <v>151.65029999999999</v>
      </c>
    </row>
    <row r="793" spans="1:12" ht="15" customHeight="1" x14ac:dyDescent="0.25">
      <c r="A793" s="25" t="str">
        <f t="shared" si="12"/>
        <v>BIVY (TAHA KIMYA KOZMETIK)</v>
      </c>
      <c r="B793" s="26" t="s">
        <v>678</v>
      </c>
      <c r="C793" s="14" t="s">
        <v>860</v>
      </c>
      <c r="D793" s="15"/>
      <c r="E793" s="16"/>
      <c r="F793" s="16"/>
      <c r="G793" s="17">
        <v>34.924300000000002</v>
      </c>
      <c r="H793" s="18">
        <v>13.6989</v>
      </c>
      <c r="I793" s="19">
        <v>2.1793999999999998</v>
      </c>
      <c r="J793" s="20">
        <v>2361.7521000000002</v>
      </c>
      <c r="K793" s="19">
        <v>920.36559999999997</v>
      </c>
      <c r="L793" s="19">
        <v>151.65029999999999</v>
      </c>
    </row>
    <row r="794" spans="1:12" ht="15" customHeight="1" x14ac:dyDescent="0.25">
      <c r="A794" s="25" t="str">
        <f t="shared" si="12"/>
        <v>BIVY BABY NEWBORN W 60 BAG KAPAK</v>
      </c>
      <c r="B794" s="21" t="s">
        <v>679</v>
      </c>
      <c r="C794" s="22" t="s">
        <v>8</v>
      </c>
      <c r="D794" s="22" t="s">
        <v>9</v>
      </c>
      <c r="E794" s="23" t="s">
        <v>30</v>
      </c>
      <c r="F794" s="23" t="s">
        <v>97</v>
      </c>
      <c r="G794" s="17">
        <v>0.30349999999999999</v>
      </c>
      <c r="H794" s="18">
        <v>7.7100000000000002E-2</v>
      </c>
      <c r="I794" s="19"/>
      <c r="J794" s="20">
        <v>10.7111</v>
      </c>
      <c r="K794" s="19">
        <v>2.9864999999999999</v>
      </c>
      <c r="L794" s="19"/>
    </row>
    <row r="795" spans="1:12" ht="15" customHeight="1" x14ac:dyDescent="0.25">
      <c r="A795" s="25" t="str">
        <f t="shared" si="12"/>
        <v>BIVY SOFT&amp;FRESH PROVITB5&amp;VITE W 72 BAG</v>
      </c>
      <c r="B795" s="21" t="s">
        <v>680</v>
      </c>
      <c r="C795" s="22" t="s">
        <v>8</v>
      </c>
      <c r="D795" s="22" t="s">
        <v>9</v>
      </c>
      <c r="E795" s="23" t="s">
        <v>30</v>
      </c>
      <c r="F795" s="23" t="s">
        <v>42</v>
      </c>
      <c r="G795" s="17">
        <v>34.620800000000003</v>
      </c>
      <c r="H795" s="18">
        <v>13.6218</v>
      </c>
      <c r="I795" s="19">
        <v>2.1793999999999998</v>
      </c>
      <c r="J795" s="20">
        <v>2351.0409</v>
      </c>
      <c r="K795" s="19">
        <v>917.37919999999997</v>
      </c>
      <c r="L795" s="19">
        <v>151.65029999999999</v>
      </c>
    </row>
    <row r="796" spans="1:12" ht="14.25" customHeight="1" x14ac:dyDescent="0.25">
      <c r="A796" s="25" t="str">
        <f t="shared" si="12"/>
        <v>TextileSan</v>
      </c>
      <c r="B796" s="24" t="s">
        <v>801</v>
      </c>
      <c r="C796" s="4" t="s">
        <v>5</v>
      </c>
      <c r="D796" s="4"/>
      <c r="E796" s="5"/>
      <c r="F796" s="5"/>
      <c r="G796" s="10"/>
      <c r="H796" s="11"/>
      <c r="I796" s="12">
        <v>1.9407000000000001</v>
      </c>
      <c r="J796" s="13"/>
      <c r="K796" s="12"/>
      <c r="L796" s="12">
        <v>110.1146</v>
      </c>
    </row>
    <row r="797" spans="1:12" ht="15" customHeight="1" x14ac:dyDescent="0.25">
      <c r="A797" s="25" t="str">
        <f t="shared" si="12"/>
        <v>DAISY (TEKSAN)</v>
      </c>
      <c r="B797" s="26" t="s">
        <v>681</v>
      </c>
      <c r="C797" s="14" t="s">
        <v>860</v>
      </c>
      <c r="D797" s="15"/>
      <c r="E797" s="16"/>
      <c r="F797" s="16"/>
      <c r="G797" s="17"/>
      <c r="H797" s="18"/>
      <c r="I797" s="19">
        <v>1.9407000000000001</v>
      </c>
      <c r="J797" s="20"/>
      <c r="K797" s="19"/>
      <c r="L797" s="19">
        <v>110.1146</v>
      </c>
    </row>
    <row r="798" spans="1:12" ht="15" customHeight="1" x14ac:dyDescent="0.25">
      <c r="A798" s="25" t="str">
        <f t="shared" si="12"/>
        <v>DAISY BABY WET WIPES W 120 BAG</v>
      </c>
      <c r="B798" s="21" t="s">
        <v>682</v>
      </c>
      <c r="C798" s="22" t="s">
        <v>8</v>
      </c>
      <c r="D798" s="22" t="s">
        <v>9</v>
      </c>
      <c r="E798" s="23" t="s">
        <v>10</v>
      </c>
      <c r="F798" s="23" t="s">
        <v>24</v>
      </c>
      <c r="G798" s="17"/>
      <c r="H798" s="18"/>
      <c r="I798" s="19">
        <v>1.9407000000000001</v>
      </c>
      <c r="J798" s="20"/>
      <c r="K798" s="19"/>
      <c r="L798" s="19">
        <v>110.1146</v>
      </c>
    </row>
    <row r="799" spans="1:12" ht="14.25" customHeight="1" x14ac:dyDescent="0.25">
      <c r="A799" s="25" t="str">
        <f t="shared" si="12"/>
        <v>FoodTNCR</v>
      </c>
      <c r="B799" s="24" t="s">
        <v>802</v>
      </c>
      <c r="C799" s="4" t="s">
        <v>5</v>
      </c>
      <c r="D799" s="4"/>
      <c r="E799" s="5"/>
      <c r="F799" s="5"/>
      <c r="G799" s="10">
        <v>2.0785999999999998</v>
      </c>
      <c r="H799" s="11">
        <v>7.1199999999999999E-2</v>
      </c>
      <c r="I799" s="12"/>
      <c r="J799" s="13">
        <v>104.04649999999999</v>
      </c>
      <c r="K799" s="12">
        <v>3.8216000000000001</v>
      </c>
      <c r="L799" s="12"/>
    </row>
    <row r="800" spans="1:12" ht="15" customHeight="1" x14ac:dyDescent="0.25">
      <c r="A800" s="25" t="str">
        <f t="shared" si="12"/>
        <v>BEBECAN (TNCR GIDA)</v>
      </c>
      <c r="B800" s="26" t="s">
        <v>683</v>
      </c>
      <c r="C800" s="14" t="s">
        <v>860</v>
      </c>
      <c r="D800" s="15"/>
      <c r="E800" s="16"/>
      <c r="F800" s="16"/>
      <c r="G800" s="17">
        <v>2.0785999999999998</v>
      </c>
      <c r="H800" s="18">
        <v>7.1199999999999999E-2</v>
      </c>
      <c r="I800" s="19"/>
      <c r="J800" s="20">
        <v>104.04649999999999</v>
      </c>
      <c r="K800" s="19">
        <v>3.8216000000000001</v>
      </c>
      <c r="L800" s="19"/>
    </row>
    <row r="801" spans="1:12" ht="15" customHeight="1" x14ac:dyDescent="0.25">
      <c r="A801" s="25" t="str">
        <f t="shared" si="12"/>
        <v>BEBECAN PH5.5 W 72 BAG TNCR GIDA KAPAK</v>
      </c>
      <c r="B801" s="21" t="s">
        <v>684</v>
      </c>
      <c r="C801" s="22" t="s">
        <v>8</v>
      </c>
      <c r="D801" s="22" t="s">
        <v>9</v>
      </c>
      <c r="E801" s="23" t="s">
        <v>20</v>
      </c>
      <c r="F801" s="23" t="s">
        <v>42</v>
      </c>
      <c r="G801" s="17">
        <v>2.0785999999999998</v>
      </c>
      <c r="H801" s="18">
        <v>7.1199999999999999E-2</v>
      </c>
      <c r="I801" s="19"/>
      <c r="J801" s="20">
        <v>104.04649999999999</v>
      </c>
      <c r="K801" s="19">
        <v>3.8216000000000001</v>
      </c>
      <c r="L801" s="19"/>
    </row>
    <row r="802" spans="1:12" ht="14.25" customHeight="1" x14ac:dyDescent="0.25">
      <c r="A802" s="25" t="str">
        <f t="shared" si="12"/>
        <v>TroyBeauty Trade</v>
      </c>
      <c r="B802" s="24" t="s">
        <v>803</v>
      </c>
      <c r="C802" s="4" t="s">
        <v>5</v>
      </c>
      <c r="D802" s="4"/>
      <c r="E802" s="5"/>
      <c r="F802" s="5"/>
      <c r="G802" s="10"/>
      <c r="H802" s="11">
        <v>0.06</v>
      </c>
      <c r="I802" s="12">
        <v>22.319900000000001</v>
      </c>
      <c r="J802" s="13"/>
      <c r="K802" s="12">
        <v>3.96</v>
      </c>
      <c r="L802" s="12">
        <v>1362.7346</v>
      </c>
    </row>
    <row r="803" spans="1:12" ht="15" customHeight="1" x14ac:dyDescent="0.25">
      <c r="A803" s="25" t="str">
        <f t="shared" si="12"/>
        <v>HUGO BABY (TRUVA KOZMETIK)</v>
      </c>
      <c r="B803" s="26" t="s">
        <v>685</v>
      </c>
      <c r="C803" s="14" t="s">
        <v>860</v>
      </c>
      <c r="D803" s="15"/>
      <c r="E803" s="16"/>
      <c r="F803" s="16"/>
      <c r="G803" s="17"/>
      <c r="H803" s="18"/>
      <c r="I803" s="19">
        <v>0.1532</v>
      </c>
      <c r="J803" s="20"/>
      <c r="K803" s="19"/>
      <c r="L803" s="19">
        <v>9.1946999999999992</v>
      </c>
    </row>
    <row r="804" spans="1:12" ht="15" customHeight="1" x14ac:dyDescent="0.25">
      <c r="A804" s="25" t="str">
        <f t="shared" si="12"/>
        <v>HUGO BABY ALC.FREE W 120 BAG</v>
      </c>
      <c r="B804" s="21" t="s">
        <v>686</v>
      </c>
      <c r="C804" s="22" t="s">
        <v>8</v>
      </c>
      <c r="D804" s="22" t="s">
        <v>9</v>
      </c>
      <c r="E804" s="23" t="s">
        <v>30</v>
      </c>
      <c r="F804" s="23" t="s">
        <v>24</v>
      </c>
      <c r="G804" s="17"/>
      <c r="H804" s="18"/>
      <c r="I804" s="19">
        <v>0.1532</v>
      </c>
      <c r="J804" s="20"/>
      <c r="K804" s="19"/>
      <c r="L804" s="19">
        <v>9.1946999999999992</v>
      </c>
    </row>
    <row r="805" spans="1:12" ht="15" customHeight="1" x14ac:dyDescent="0.25">
      <c r="A805" s="25" t="str">
        <f t="shared" si="12"/>
        <v>PROSOFT (TRUVA KOZMETIK TIC)</v>
      </c>
      <c r="B805" s="26" t="s">
        <v>687</v>
      </c>
      <c r="C805" s="14" t="s">
        <v>860</v>
      </c>
      <c r="D805" s="15"/>
      <c r="E805" s="16"/>
      <c r="F805" s="16"/>
      <c r="G805" s="17"/>
      <c r="H805" s="18">
        <v>0.06</v>
      </c>
      <c r="I805" s="19">
        <v>22.166699999999999</v>
      </c>
      <c r="J805" s="20"/>
      <c r="K805" s="19">
        <v>3.96</v>
      </c>
      <c r="L805" s="19">
        <v>1353.54</v>
      </c>
    </row>
    <row r="806" spans="1:12" ht="15" customHeight="1" x14ac:dyDescent="0.25">
      <c r="A806" s="25" t="str">
        <f t="shared" si="12"/>
        <v>PROSOFT VITE&amp;PROVITB5 W 72 BAG CHERVENI</v>
      </c>
      <c r="B806" s="21" t="s">
        <v>688</v>
      </c>
      <c r="C806" s="22" t="s">
        <v>8</v>
      </c>
      <c r="D806" s="22" t="s">
        <v>9</v>
      </c>
      <c r="E806" s="23" t="s">
        <v>30</v>
      </c>
      <c r="F806" s="23" t="s">
        <v>42</v>
      </c>
      <c r="G806" s="17"/>
      <c r="H806" s="18">
        <v>2.8000000000000001E-2</v>
      </c>
      <c r="I806" s="19">
        <v>14.061199999999999</v>
      </c>
      <c r="J806" s="20"/>
      <c r="K806" s="19">
        <v>1.8513999999999999</v>
      </c>
      <c r="L806" s="19">
        <v>850.57989999999995</v>
      </c>
    </row>
    <row r="807" spans="1:12" ht="15" customHeight="1" x14ac:dyDescent="0.25">
      <c r="A807" s="25" t="str">
        <f t="shared" si="12"/>
        <v>PROSOFT VITE&amp;PROVITB5 W 72 BAG ZELENI</v>
      </c>
      <c r="B807" s="21" t="s">
        <v>689</v>
      </c>
      <c r="C807" s="22" t="s">
        <v>8</v>
      </c>
      <c r="D807" s="22" t="s">
        <v>9</v>
      </c>
      <c r="E807" s="23" t="s">
        <v>30</v>
      </c>
      <c r="F807" s="23" t="s">
        <v>42</v>
      </c>
      <c r="G807" s="17"/>
      <c r="H807" s="18">
        <v>3.1899999999999998E-2</v>
      </c>
      <c r="I807" s="19">
        <v>8.1054999999999993</v>
      </c>
      <c r="J807" s="20"/>
      <c r="K807" s="19">
        <v>2.1086</v>
      </c>
      <c r="L807" s="19">
        <v>502.96</v>
      </c>
    </row>
    <row r="808" spans="1:12" ht="14.25" customHeight="1" x14ac:dyDescent="0.25">
      <c r="A808" s="25" t="str">
        <f t="shared" si="12"/>
        <v>MegaBeauty</v>
      </c>
      <c r="B808" s="24" t="s">
        <v>804</v>
      </c>
      <c r="C808" s="4" t="s">
        <v>5</v>
      </c>
      <c r="D808" s="4"/>
      <c r="E808" s="5"/>
      <c r="F808" s="5"/>
      <c r="G808" s="10"/>
      <c r="H808" s="11"/>
      <c r="I808" s="12"/>
      <c r="J808" s="13"/>
      <c r="K808" s="12"/>
      <c r="L808" s="12"/>
    </row>
    <row r="809" spans="1:12" ht="15" customHeight="1" x14ac:dyDescent="0.25">
      <c r="A809" s="25" t="str">
        <f t="shared" si="12"/>
        <v>BAMBINO (ULTRA COSMETICS)</v>
      </c>
      <c r="B809" s="26" t="s">
        <v>690</v>
      </c>
      <c r="C809" s="14" t="s">
        <v>860</v>
      </c>
      <c r="D809" s="15"/>
      <c r="E809" s="16"/>
      <c r="F809" s="16"/>
      <c r="G809" s="17"/>
      <c r="H809" s="18"/>
      <c r="I809" s="19"/>
      <c r="J809" s="20"/>
      <c r="K809" s="19"/>
      <c r="L809" s="19"/>
    </row>
    <row r="810" spans="1:12" ht="15" customHeight="1" x14ac:dyDescent="0.25">
      <c r="A810" s="25" t="str">
        <f t="shared" si="12"/>
        <v>BAMBINO SENS.ALOE&amp;OLIVE ALC.FREE W100BAG</v>
      </c>
      <c r="B810" s="21" t="s">
        <v>691</v>
      </c>
      <c r="C810" s="22" t="s">
        <v>8</v>
      </c>
      <c r="D810" s="22" t="s">
        <v>9</v>
      </c>
      <c r="E810" s="23" t="s">
        <v>63</v>
      </c>
      <c r="F810" s="23" t="s">
        <v>21</v>
      </c>
      <c r="G810" s="17"/>
      <c r="H810" s="18"/>
      <c r="I810" s="19"/>
      <c r="J810" s="20"/>
      <c r="K810" s="19"/>
      <c r="L810" s="19"/>
    </row>
    <row r="811" spans="1:12" ht="14.25" customHeight="1" x14ac:dyDescent="0.25">
      <c r="A811" s="25" t="str">
        <f t="shared" si="12"/>
        <v>Unac Beauty Makers SAN.</v>
      </c>
      <c r="B811" s="24" t="s">
        <v>805</v>
      </c>
      <c r="C811" s="4" t="s">
        <v>5</v>
      </c>
      <c r="D811" s="4"/>
      <c r="E811" s="5"/>
      <c r="F811" s="5"/>
      <c r="G811" s="10">
        <v>25.839099999999998</v>
      </c>
      <c r="H811" s="11">
        <v>9.0121000000000002</v>
      </c>
      <c r="I811" s="12">
        <v>10.0204</v>
      </c>
      <c r="J811" s="13">
        <v>1539.4739</v>
      </c>
      <c r="K811" s="12">
        <v>509.45670000000001</v>
      </c>
      <c r="L811" s="12">
        <v>585.52229999999997</v>
      </c>
    </row>
    <row r="812" spans="1:12" ht="15" customHeight="1" x14ac:dyDescent="0.25">
      <c r="A812" s="25" t="str">
        <f t="shared" si="12"/>
        <v>UNAC (UNAC GROUP KOZMETIK SAN.)</v>
      </c>
      <c r="B812" s="26" t="s">
        <v>692</v>
      </c>
      <c r="C812" s="14" t="s">
        <v>860</v>
      </c>
      <c r="D812" s="15"/>
      <c r="E812" s="16"/>
      <c r="F812" s="16"/>
      <c r="G812" s="17">
        <v>25.839099999999998</v>
      </c>
      <c r="H812" s="18">
        <v>9.0121000000000002</v>
      </c>
      <c r="I812" s="19">
        <v>10.0204</v>
      </c>
      <c r="J812" s="20">
        <v>1539.4739</v>
      </c>
      <c r="K812" s="19">
        <v>509.45670000000001</v>
      </c>
      <c r="L812" s="19">
        <v>585.52229999999997</v>
      </c>
    </row>
    <row r="813" spans="1:12" ht="15" customHeight="1" x14ac:dyDescent="0.25">
      <c r="A813" s="25" t="str">
        <f t="shared" si="12"/>
        <v>UNAC BABY LOTION&amp;VIT.E AL.FREE W 120 BAG</v>
      </c>
      <c r="B813" s="21" t="s">
        <v>693</v>
      </c>
      <c r="C813" s="22" t="s">
        <v>8</v>
      </c>
      <c r="D813" s="22" t="s">
        <v>9</v>
      </c>
      <c r="E813" s="23" t="s">
        <v>30</v>
      </c>
      <c r="F813" s="23" t="s">
        <v>24</v>
      </c>
      <c r="G813" s="17">
        <v>25.839099999999998</v>
      </c>
      <c r="H813" s="18">
        <v>9.0121000000000002</v>
      </c>
      <c r="I813" s="19">
        <v>10.0204</v>
      </c>
      <c r="J813" s="20">
        <v>1539.4739</v>
      </c>
      <c r="K813" s="19">
        <v>509.45670000000001</v>
      </c>
      <c r="L813" s="19">
        <v>585.52229999999997</v>
      </c>
    </row>
    <row r="814" spans="1:12" ht="14.25" customHeight="1" x14ac:dyDescent="0.25">
      <c r="A814" s="25" t="str">
        <f t="shared" si="12"/>
        <v>UniHandle</v>
      </c>
      <c r="B814" s="24" t="s">
        <v>806</v>
      </c>
      <c r="C814" s="4" t="s">
        <v>5</v>
      </c>
      <c r="D814" s="4"/>
      <c r="E814" s="5"/>
      <c r="F814" s="5"/>
      <c r="G814" s="10">
        <v>19.4955</v>
      </c>
      <c r="H814" s="11">
        <v>39.761400000000002</v>
      </c>
      <c r="I814" s="12">
        <v>26.269500000000001</v>
      </c>
      <c r="J814" s="13">
        <v>286.0496</v>
      </c>
      <c r="K814" s="12">
        <v>652.10860000000002</v>
      </c>
      <c r="L814" s="12">
        <v>499.83789999999999</v>
      </c>
    </row>
    <row r="815" spans="1:12" ht="15" customHeight="1" x14ac:dyDescent="0.25">
      <c r="A815" s="25" t="str">
        <f t="shared" si="12"/>
        <v>DOVE (UNILEVER)</v>
      </c>
      <c r="B815" s="26" t="s">
        <v>694</v>
      </c>
      <c r="C815" s="14" t="s">
        <v>860</v>
      </c>
      <c r="D815" s="15"/>
      <c r="E815" s="16"/>
      <c r="F815" s="16"/>
      <c r="G815" s="17">
        <v>19.4955</v>
      </c>
      <c r="H815" s="18">
        <v>39.761400000000002</v>
      </c>
      <c r="I815" s="19">
        <v>26.269500000000001</v>
      </c>
      <c r="J815" s="20">
        <v>286.0496</v>
      </c>
      <c r="K815" s="19">
        <v>652.10860000000002</v>
      </c>
      <c r="L815" s="19">
        <v>499.83789999999999</v>
      </c>
    </row>
    <row r="816" spans="1:12" ht="15" customHeight="1" x14ac:dyDescent="0.25">
      <c r="A816" s="25" t="str">
        <f t="shared" si="12"/>
        <v>DOVE BABY RICHMOISTURE ALC.FREE W 50 BAG</v>
      </c>
      <c r="B816" s="21" t="s">
        <v>695</v>
      </c>
      <c r="C816" s="22" t="s">
        <v>8</v>
      </c>
      <c r="D816" s="22" t="s">
        <v>9</v>
      </c>
      <c r="E816" s="23" t="s">
        <v>245</v>
      </c>
      <c r="F816" s="23" t="s">
        <v>15</v>
      </c>
      <c r="G816" s="17">
        <v>9.0969999999999995</v>
      </c>
      <c r="H816" s="18">
        <v>13.0891</v>
      </c>
      <c r="I816" s="19">
        <v>4.6460999999999997</v>
      </c>
      <c r="J816" s="20">
        <v>134.3818</v>
      </c>
      <c r="K816" s="19">
        <v>186.4109</v>
      </c>
      <c r="L816" s="19">
        <v>56.316099999999999</v>
      </c>
    </row>
    <row r="817" spans="1:12" ht="15" customHeight="1" x14ac:dyDescent="0.25">
      <c r="A817" s="25" t="str">
        <f t="shared" si="12"/>
        <v>DOVE BABY SENSITIVE MOISTURE W 50 BAG</v>
      </c>
      <c r="B817" s="21" t="s">
        <v>696</v>
      </c>
      <c r="C817" s="22" t="s">
        <v>8</v>
      </c>
      <c r="D817" s="22" t="s">
        <v>9</v>
      </c>
      <c r="E817" s="23" t="s">
        <v>63</v>
      </c>
      <c r="F817" s="23" t="s">
        <v>15</v>
      </c>
      <c r="G817" s="17">
        <v>10.3986</v>
      </c>
      <c r="H817" s="18">
        <v>26.6724</v>
      </c>
      <c r="I817" s="19">
        <v>21.6234</v>
      </c>
      <c r="J817" s="20">
        <v>151.6679</v>
      </c>
      <c r="K817" s="19">
        <v>465.6979</v>
      </c>
      <c r="L817" s="19">
        <v>443.52179999999998</v>
      </c>
    </row>
    <row r="818" spans="1:12" ht="14.25" customHeight="1" x14ac:dyDescent="0.25">
      <c r="A818" s="25" t="str">
        <f t="shared" si="12"/>
        <v>GreenIlgaz Group</v>
      </c>
      <c r="B818" s="24" t="s">
        <v>807</v>
      </c>
      <c r="C818" s="4" t="s">
        <v>5</v>
      </c>
      <c r="D818" s="4"/>
      <c r="E818" s="5"/>
      <c r="F818" s="5"/>
      <c r="G818" s="10">
        <v>1.8396999999999999</v>
      </c>
      <c r="H818" s="11">
        <v>4.3616000000000001</v>
      </c>
      <c r="I818" s="12"/>
      <c r="J818" s="13">
        <v>115.49760000000001</v>
      </c>
      <c r="K818" s="12">
        <v>300.46589999999998</v>
      </c>
      <c r="L818" s="12"/>
    </row>
    <row r="819" spans="1:12" ht="15" customHeight="1" x14ac:dyDescent="0.25">
      <c r="A819" s="25" t="str">
        <f t="shared" si="12"/>
        <v>BEBECAN (YESIL ILGAZ)</v>
      </c>
      <c r="B819" s="26" t="s">
        <v>697</v>
      </c>
      <c r="C819" s="14" t="s">
        <v>860</v>
      </c>
      <c r="D819" s="15"/>
      <c r="E819" s="16"/>
      <c r="F819" s="16"/>
      <c r="G819" s="17">
        <v>1.8396999999999999</v>
      </c>
      <c r="H819" s="18">
        <v>4.3616000000000001</v>
      </c>
      <c r="I819" s="19"/>
      <c r="J819" s="20">
        <v>115.49760000000001</v>
      </c>
      <c r="K819" s="19">
        <v>300.46589999999998</v>
      </c>
      <c r="L819" s="19"/>
    </row>
    <row r="820" spans="1:12" ht="15" customHeight="1" x14ac:dyDescent="0.25">
      <c r="A820" s="25" t="str">
        <f t="shared" si="12"/>
        <v>BEBECAN BABY PH5.5 W 72 BAG YESIL</v>
      </c>
      <c r="B820" s="21" t="s">
        <v>698</v>
      </c>
      <c r="C820" s="22" t="s">
        <v>8</v>
      </c>
      <c r="D820" s="22" t="s">
        <v>9</v>
      </c>
      <c r="E820" s="23" t="s">
        <v>20</v>
      </c>
      <c r="F820" s="23" t="s">
        <v>42</v>
      </c>
      <c r="G820" s="17">
        <v>1.8396999999999999</v>
      </c>
      <c r="H820" s="18">
        <v>4.3616000000000001</v>
      </c>
      <c r="I820" s="19"/>
      <c r="J820" s="20">
        <v>115.49760000000001</v>
      </c>
      <c r="K820" s="19">
        <v>300.46589999999998</v>
      </c>
      <c r="L820" s="19"/>
    </row>
  </sheetData>
  <mergeCells count="2">
    <mergeCell ref="G1:I1"/>
    <mergeCell ref="J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5C88-5147-48C7-B2B2-46093CB39672}">
  <dimension ref="A1:L552"/>
  <sheetViews>
    <sheetView topLeftCell="D1" zoomScaleNormal="100" workbookViewId="0">
      <selection activeCell="D12" sqref="D12"/>
    </sheetView>
  </sheetViews>
  <sheetFormatPr defaultRowHeight="15" x14ac:dyDescent="0.25"/>
  <cols>
    <col min="1" max="1" width="47.7109375" bestFit="1" customWidth="1"/>
    <col min="2" max="2" width="44.28515625" bestFit="1" customWidth="1"/>
    <col min="3" max="3" width="30.7109375" bestFit="1" customWidth="1"/>
    <col min="4" max="4" width="30.7109375" customWidth="1"/>
    <col min="5" max="5" width="40.42578125" bestFit="1" customWidth="1"/>
    <col min="7" max="8" width="13.140625" bestFit="1" customWidth="1"/>
    <col min="9" max="9" width="15.42578125" bestFit="1" customWidth="1"/>
    <col min="10" max="11" width="14.85546875" bestFit="1" customWidth="1"/>
    <col min="12" max="12" width="17.140625" bestFit="1" customWidth="1"/>
  </cols>
  <sheetData>
    <row r="1" spans="1:12" x14ac:dyDescent="0.25">
      <c r="A1" s="29" t="s">
        <v>859</v>
      </c>
      <c r="B1" s="29" t="s">
        <v>6</v>
      </c>
      <c r="C1" s="30" t="s">
        <v>872</v>
      </c>
      <c r="D1" s="30" t="s">
        <v>1152</v>
      </c>
      <c r="E1" s="29" t="s">
        <v>861</v>
      </c>
      <c r="F1" s="29" t="s">
        <v>862</v>
      </c>
      <c r="G1" s="31" t="s">
        <v>863</v>
      </c>
      <c r="H1" s="31" t="s">
        <v>864</v>
      </c>
      <c r="I1" s="31" t="s">
        <v>865</v>
      </c>
      <c r="J1" s="31" t="s">
        <v>866</v>
      </c>
      <c r="K1" s="31" t="s">
        <v>867</v>
      </c>
      <c r="L1" s="31" t="s">
        <v>868</v>
      </c>
    </row>
    <row r="2" spans="1:12" x14ac:dyDescent="0.25">
      <c r="A2" s="25" t="s">
        <v>674</v>
      </c>
      <c r="B2" s="25" t="s">
        <v>882</v>
      </c>
      <c r="C2" t="s">
        <v>1031</v>
      </c>
      <c r="D2" t="str">
        <f>INDEX(Source!$D$6:$D$820,MATCH(Data!A2,Source!$A$6:$A$820,0))</f>
        <v>BAGS</v>
      </c>
      <c r="E2" t="str">
        <f>VLOOKUP(A2,Source!$A$5:$F$820,5,FALSE)</f>
        <v>PH BALANCED</v>
      </c>
      <c r="F2">
        <f>(VLOOKUP(A2,Source!$A$5:$F$820,6,FALSE))*1</f>
        <v>120</v>
      </c>
      <c r="G2">
        <f>INDEX(Source!$G$6:$G$820,MATCH(Data!A2,Source!$A$6:$A$820,0))</f>
        <v>0</v>
      </c>
      <c r="H2">
        <f>INDEX(Source!$H$6:$H$820,MATCH(Data!A2,Source!$A$6:$A$820,0))</f>
        <v>10.313499999999999</v>
      </c>
      <c r="I2">
        <f>INDEX(Source!$I$6:$I$820,MATCH(Data!A2,Source!$A$6:$A$820,0))</f>
        <v>10.635400000000001</v>
      </c>
      <c r="J2">
        <f>INDEX(Source!$J$5:$J$820,MATCH(A2,Source!$A$5:$A$820,0))</f>
        <v>0</v>
      </c>
      <c r="K2">
        <f>INDEX(Source!$K$5:$K$820,MATCH(A2,Source!$A$5:$A$820,0))</f>
        <v>475.9119</v>
      </c>
      <c r="L2">
        <f>INDEX(Source!$L$5:$L$820,MATCH(A2,Source!$A$5:$A$820,0))</f>
        <v>461.80500000000001</v>
      </c>
    </row>
    <row r="3" spans="1:12" x14ac:dyDescent="0.25">
      <c r="A3" s="25" t="s">
        <v>675</v>
      </c>
      <c r="B3" s="25" t="s">
        <v>882</v>
      </c>
      <c r="C3" t="s">
        <v>1031</v>
      </c>
      <c r="D3" t="str">
        <f>INDEX(Source!$D$6:$D$820,MATCH(Data!A3,Source!$A$6:$A$820,0))</f>
        <v>BAGS</v>
      </c>
      <c r="E3" t="str">
        <f>VLOOKUP(A3,Source!$A$5:$F$820,5,FALSE)</f>
        <v>PH BALANCED</v>
      </c>
      <c r="F3">
        <f>(VLOOKUP(A3,Source!$A$5:$F$820,6,FALSE))*1</f>
        <v>72</v>
      </c>
      <c r="G3">
        <f>INDEX(Source!$G$6:$G$820,MATCH(Data!A3,Source!$A$6:$A$820,0))</f>
        <v>54.988799999999998</v>
      </c>
      <c r="H3">
        <f>INDEX(Source!$H$6:$H$820,MATCH(Data!A3,Source!$A$6:$A$820,0))</f>
        <v>32.909799999999997</v>
      </c>
      <c r="I3">
        <f>INDEX(Source!$I$6:$I$820,MATCH(Data!A3,Source!$A$6:$A$820,0))</f>
        <v>13.822900000000001</v>
      </c>
      <c r="J3">
        <f>INDEX(Source!$J$5:$J$820,MATCH(A3,Source!$A$5:$A$820,0))</f>
        <v>1994.8981000000001</v>
      </c>
      <c r="K3">
        <f>INDEX(Source!$K$5:$K$820,MATCH(A3,Source!$A$5:$A$820,0))</f>
        <v>1164.6792</v>
      </c>
      <c r="L3">
        <f>INDEX(Source!$L$5:$L$820,MATCH(A3,Source!$A$5:$A$820,0))</f>
        <v>463.84859999999998</v>
      </c>
    </row>
    <row r="4" spans="1:12" x14ac:dyDescent="0.25">
      <c r="A4" s="25" t="s">
        <v>130</v>
      </c>
      <c r="B4" s="25" t="s">
        <v>883</v>
      </c>
      <c r="C4" t="s">
        <v>1148</v>
      </c>
      <c r="D4" t="str">
        <f>INDEX(Source!$D$6:$D$820,MATCH(Data!A4,Source!$A$6:$A$820,0))</f>
        <v>BAGS</v>
      </c>
      <c r="E4" t="str">
        <f>VLOOKUP(A4,Source!$A$5:$F$820,5,FALSE)</f>
        <v>PH BALANCED</v>
      </c>
      <c r="F4">
        <f>(VLOOKUP(A4,Source!$A$5:$F$820,6,FALSE))*1</f>
        <v>120</v>
      </c>
      <c r="G4">
        <f>INDEX(Source!$G$6:$G$820,MATCH(Data!A4,Source!$A$6:$A$820,0))</f>
        <v>28.356999999999999</v>
      </c>
      <c r="H4">
        <f>INDEX(Source!$H$6:$H$820,MATCH(Data!A4,Source!$A$6:$A$820,0))</f>
        <v>20.580200000000001</v>
      </c>
      <c r="I4">
        <f>INDEX(Source!$I$6:$I$820,MATCH(Data!A4,Source!$A$6:$A$820,0))</f>
        <v>0.78890000000000005</v>
      </c>
      <c r="J4">
        <f>INDEX(Source!$J$5:$J$820,MATCH(A4,Source!$A$5:$A$820,0))</f>
        <v>1646.7402</v>
      </c>
      <c r="K4">
        <f>INDEX(Source!$K$5:$K$820,MATCH(A4,Source!$A$5:$A$820,0))</f>
        <v>1088.8000999999999</v>
      </c>
      <c r="L4">
        <f>INDEX(Source!$L$5:$L$820,MATCH(A4,Source!$A$5:$A$820,0))</f>
        <v>38.968699999999998</v>
      </c>
    </row>
    <row r="5" spans="1:12" x14ac:dyDescent="0.25">
      <c r="A5" s="25" t="s">
        <v>131</v>
      </c>
      <c r="B5" s="25" t="s">
        <v>883</v>
      </c>
      <c r="C5" t="s">
        <v>1148</v>
      </c>
      <c r="D5" t="str">
        <f>INDEX(Source!$D$6:$D$820,MATCH(Data!A5,Source!$A$6:$A$820,0))</f>
        <v>BAGS</v>
      </c>
      <c r="E5" t="str">
        <f>VLOOKUP(A5,Source!$A$5:$F$820,5,FALSE)</f>
        <v>ALCOHOL FREE</v>
      </c>
      <c r="F5">
        <f>(VLOOKUP(A5,Source!$A$5:$F$820,6,FALSE))*1</f>
        <v>120</v>
      </c>
      <c r="G5">
        <f>INDEX(Source!$G$6:$G$820,MATCH(Data!A5,Source!$A$6:$A$820,0))</f>
        <v>12.003299999999999</v>
      </c>
      <c r="H5">
        <f>INDEX(Source!$H$6:$H$820,MATCH(Data!A5,Source!$A$6:$A$820,0))</f>
        <v>12.0252</v>
      </c>
      <c r="I5">
        <f>INDEX(Source!$I$6:$I$820,MATCH(Data!A5,Source!$A$6:$A$820,0))</f>
        <v>1.8045</v>
      </c>
      <c r="J5">
        <f>INDEX(Source!$J$5:$J$820,MATCH(A5,Source!$A$5:$A$820,0))</f>
        <v>643.41989999999998</v>
      </c>
      <c r="K5">
        <f>INDEX(Source!$K$5:$K$820,MATCH(A5,Source!$A$5:$A$820,0))</f>
        <v>689.18370000000004</v>
      </c>
      <c r="L5">
        <f>INDEX(Source!$L$5:$L$820,MATCH(A5,Source!$A$5:$A$820,0))</f>
        <v>98.837400000000002</v>
      </c>
    </row>
    <row r="6" spans="1:12" x14ac:dyDescent="0.25">
      <c r="A6" s="25" t="s">
        <v>134</v>
      </c>
      <c r="B6" s="25" t="s">
        <v>883</v>
      </c>
      <c r="C6" t="s">
        <v>1148</v>
      </c>
      <c r="D6" t="str">
        <f>INDEX(Source!$D$6:$D$820,MATCH(Data!A6,Source!$A$6:$A$820,0))</f>
        <v>BAGS</v>
      </c>
      <c r="E6" t="str">
        <f>VLOOKUP(A6,Source!$A$5:$F$820,5,FALSE)</f>
        <v>ALCOHOL FREE</v>
      </c>
      <c r="F6">
        <f>(VLOOKUP(A6,Source!$A$5:$F$820,6,FALSE))*1</f>
        <v>72</v>
      </c>
      <c r="G6">
        <f>INDEX(Source!$G$6:$G$820,MATCH(Data!A6,Source!$A$6:$A$820,0))</f>
        <v>8.5853000000000002</v>
      </c>
      <c r="H6">
        <f>INDEX(Source!$H$6:$H$820,MATCH(Data!A6,Source!$A$6:$A$820,0))</f>
        <v>4.2140000000000004</v>
      </c>
      <c r="I6">
        <f>INDEX(Source!$I$6:$I$820,MATCH(Data!A6,Source!$A$6:$A$820,0))</f>
        <v>0.26250000000000001</v>
      </c>
      <c r="J6">
        <f>INDEX(Source!$J$5:$J$820,MATCH(A6,Source!$A$5:$A$820,0))</f>
        <v>402.53930000000003</v>
      </c>
      <c r="K6">
        <f>INDEX(Source!$K$5:$K$820,MATCH(A6,Source!$A$5:$A$820,0))</f>
        <v>207.43709999999999</v>
      </c>
      <c r="L6">
        <f>INDEX(Source!$L$5:$L$820,MATCH(A6,Source!$A$5:$A$820,0))</f>
        <v>13.0296</v>
      </c>
    </row>
    <row r="7" spans="1:12" x14ac:dyDescent="0.25">
      <c r="A7" s="25" t="s">
        <v>136</v>
      </c>
      <c r="B7" s="25" t="s">
        <v>883</v>
      </c>
      <c r="C7" t="s">
        <v>1148</v>
      </c>
      <c r="D7" t="str">
        <f>INDEX(Source!$D$6:$D$820,MATCH(Data!A7,Source!$A$6:$A$820,0))</f>
        <v>BAGS</v>
      </c>
      <c r="E7" t="str">
        <f>VLOOKUP(A7,Source!$A$5:$F$820,5,FALSE)</f>
        <v>PH BALANCED</v>
      </c>
      <c r="F7">
        <f>(VLOOKUP(A7,Source!$A$5:$F$820,6,FALSE))*1</f>
        <v>90</v>
      </c>
      <c r="G7">
        <f>INDEX(Source!$G$6:$G$820,MATCH(Data!A7,Source!$A$6:$A$820,0))</f>
        <v>2.9493999999999998</v>
      </c>
      <c r="H7">
        <f>INDEX(Source!$H$6:$H$820,MATCH(Data!A7,Source!$A$6:$A$820,0))</f>
        <v>0.27079999999999999</v>
      </c>
      <c r="I7">
        <f>INDEX(Source!$I$6:$I$820,MATCH(Data!A7,Source!$A$6:$A$820,0))</f>
        <v>0</v>
      </c>
      <c r="J7">
        <f>INDEX(Source!$J$5:$J$820,MATCH(A7,Source!$A$5:$A$820,0))</f>
        <v>169.64840000000001</v>
      </c>
      <c r="K7">
        <f>INDEX(Source!$K$5:$K$820,MATCH(A7,Source!$A$5:$A$820,0))</f>
        <v>12.904400000000001</v>
      </c>
      <c r="L7">
        <f>INDEX(Source!$L$5:$L$820,MATCH(A7,Source!$A$5:$A$820,0))</f>
        <v>0</v>
      </c>
    </row>
    <row r="8" spans="1:12" x14ac:dyDescent="0.25">
      <c r="A8" s="25" t="s">
        <v>133</v>
      </c>
      <c r="B8" s="25" t="s">
        <v>883</v>
      </c>
      <c r="C8" t="s">
        <v>1148</v>
      </c>
      <c r="D8" t="str">
        <f>INDEX(Source!$D$6:$D$820,MATCH(Data!A8,Source!$A$6:$A$820,0))</f>
        <v>BAGS</v>
      </c>
      <c r="E8" t="str">
        <f>VLOOKUP(A8,Source!$A$5:$F$820,5,FALSE)</f>
        <v>PH BALANCED</v>
      </c>
      <c r="F8">
        <f>(VLOOKUP(A8,Source!$A$5:$F$820,6,FALSE))*1</f>
        <v>60</v>
      </c>
      <c r="G8">
        <f>INDEX(Source!$G$6:$G$820,MATCH(Data!A8,Source!$A$6:$A$820,0))</f>
        <v>4.6429999999999998</v>
      </c>
      <c r="H8">
        <f>INDEX(Source!$H$6:$H$820,MATCH(Data!A8,Source!$A$6:$A$820,0))</f>
        <v>2.3708</v>
      </c>
      <c r="I8">
        <f>INDEX(Source!$I$6:$I$820,MATCH(Data!A8,Source!$A$6:$A$820,0))</f>
        <v>3.8805999999999998</v>
      </c>
      <c r="J8">
        <f>INDEX(Source!$J$5:$J$820,MATCH(A8,Source!$A$5:$A$820,0))</f>
        <v>208.76240000000001</v>
      </c>
      <c r="K8">
        <f>INDEX(Source!$K$5:$K$820,MATCH(A8,Source!$A$5:$A$820,0))</f>
        <v>99.124899999999997</v>
      </c>
      <c r="L8">
        <f>INDEX(Source!$L$5:$L$820,MATCH(A8,Source!$A$5:$A$820,0))</f>
        <v>163.75460000000001</v>
      </c>
    </row>
    <row r="9" spans="1:12" x14ac:dyDescent="0.25">
      <c r="A9" s="25" t="s">
        <v>135</v>
      </c>
      <c r="B9" s="25" t="s">
        <v>883</v>
      </c>
      <c r="C9" t="s">
        <v>1148</v>
      </c>
      <c r="D9" t="str">
        <f>INDEX(Source!$D$6:$D$820,MATCH(Data!A9,Source!$A$6:$A$820,0))</f>
        <v>BAGS</v>
      </c>
      <c r="E9" t="str">
        <f>VLOOKUP(A9,Source!$A$5:$F$820,5,FALSE)</f>
        <v>PH BALANCED</v>
      </c>
      <c r="F9">
        <f>(VLOOKUP(A9,Source!$A$5:$F$820,6,FALSE))*1</f>
        <v>72</v>
      </c>
      <c r="G9">
        <f>INDEX(Source!$G$6:$G$820,MATCH(Data!A9,Source!$A$6:$A$820,0))</f>
        <v>0.83140000000000003</v>
      </c>
      <c r="H9">
        <f>INDEX(Source!$H$6:$H$820,MATCH(Data!A9,Source!$A$6:$A$820,0))</f>
        <v>1.5299999999999999E-2</v>
      </c>
      <c r="I9">
        <f>INDEX(Source!$I$6:$I$820,MATCH(Data!A9,Source!$A$6:$A$820,0))</f>
        <v>0</v>
      </c>
      <c r="J9">
        <f>INDEX(Source!$J$5:$J$820,MATCH(A9,Source!$A$5:$A$820,0))</f>
        <v>39.196399999999997</v>
      </c>
      <c r="K9">
        <f>INDEX(Source!$K$5:$K$820,MATCH(A9,Source!$A$5:$A$820,0))</f>
        <v>0.64800000000000002</v>
      </c>
      <c r="L9">
        <f>INDEX(Source!$L$5:$L$820,MATCH(A9,Source!$A$5:$A$820,0))</f>
        <v>0</v>
      </c>
    </row>
    <row r="10" spans="1:12" x14ac:dyDescent="0.25">
      <c r="A10" s="25" t="s">
        <v>132</v>
      </c>
      <c r="B10" s="25" t="s">
        <v>883</v>
      </c>
      <c r="C10" t="s">
        <v>1148</v>
      </c>
      <c r="D10" t="str">
        <f>INDEX(Source!$D$6:$D$820,MATCH(Data!A10,Source!$A$6:$A$820,0))</f>
        <v>BAGS</v>
      </c>
      <c r="E10" t="str">
        <f>VLOOKUP(A10,Source!$A$5:$F$820,5,FALSE)</f>
        <v>ALCOHOL FREE</v>
      </c>
      <c r="F10">
        <f>(VLOOKUP(A10,Source!$A$5:$F$820,6,FALSE))*1</f>
        <v>120</v>
      </c>
      <c r="G10">
        <f>INDEX(Source!$G$6:$G$820,MATCH(Data!A10,Source!$A$6:$A$820,0))</f>
        <v>0.11600000000000001</v>
      </c>
      <c r="H10">
        <f>INDEX(Source!$H$6:$H$820,MATCH(Data!A10,Source!$A$6:$A$820,0))</f>
        <v>0</v>
      </c>
      <c r="I10">
        <f>INDEX(Source!$I$6:$I$820,MATCH(Data!A10,Source!$A$6:$A$820,0))</f>
        <v>0</v>
      </c>
      <c r="J10">
        <f>INDEX(Source!$J$5:$J$820,MATCH(A10,Source!$A$5:$A$820,0))</f>
        <v>6.96</v>
      </c>
      <c r="K10">
        <f>INDEX(Source!$K$5:$K$820,MATCH(A10,Source!$A$5:$A$820,0))</f>
        <v>0</v>
      </c>
      <c r="L10">
        <f>INDEX(Source!$L$5:$L$820,MATCH(A10,Source!$A$5:$A$820,0))</f>
        <v>0</v>
      </c>
    </row>
    <row r="11" spans="1:12" x14ac:dyDescent="0.25">
      <c r="A11" s="25" t="s">
        <v>591</v>
      </c>
      <c r="B11" s="25" t="s">
        <v>884</v>
      </c>
      <c r="C11" t="s">
        <v>1032</v>
      </c>
      <c r="D11" t="str">
        <f>INDEX(Source!$D$6:$D$820,MATCH(Data!A11,Source!$A$6:$A$820,0))</f>
        <v>BAGS</v>
      </c>
      <c r="E11" t="str">
        <f>VLOOKUP(A11,Source!$A$5:$F$820,5,FALSE)</f>
        <v>PH BALANCED</v>
      </c>
      <c r="F11">
        <f>(VLOOKUP(A11,Source!$A$5:$F$820,6,FALSE))*1</f>
        <v>120</v>
      </c>
      <c r="G11">
        <f>INDEX(Source!$G$6:$G$820,MATCH(Data!A11,Source!$A$6:$A$820,0))</f>
        <v>1.9984999999999999</v>
      </c>
      <c r="H11">
        <f>INDEX(Source!$H$6:$H$820,MATCH(Data!A11,Source!$A$6:$A$820,0))</f>
        <v>3.2300000000000002E-2</v>
      </c>
      <c r="I11">
        <f>INDEX(Source!$I$6:$I$820,MATCH(Data!A11,Source!$A$6:$A$820,0))</f>
        <v>0</v>
      </c>
      <c r="J11">
        <f>INDEX(Source!$J$5:$J$820,MATCH(A11,Source!$A$5:$A$820,0))</f>
        <v>141.71469999999999</v>
      </c>
      <c r="K11">
        <f>INDEX(Source!$K$5:$K$820,MATCH(A11,Source!$A$5:$A$820,0))</f>
        <v>1.9971000000000001</v>
      </c>
      <c r="L11">
        <f>INDEX(Source!$L$5:$L$820,MATCH(A11,Source!$A$5:$A$820,0))</f>
        <v>0</v>
      </c>
    </row>
    <row r="12" spans="1:12" x14ac:dyDescent="0.25">
      <c r="A12" s="25" t="s">
        <v>137</v>
      </c>
      <c r="B12" s="25" t="s">
        <v>885</v>
      </c>
      <c r="C12" t="s">
        <v>1148</v>
      </c>
      <c r="D12" t="str">
        <f>INDEX(Source!$D$6:$D$820,MATCH(Data!A12,Source!$A$6:$A$820,0))</f>
        <v>BAGS</v>
      </c>
      <c r="E12" t="str">
        <f>VLOOKUP(A12,Source!$A$5:$F$820,5,FALSE)</f>
        <v>HYPOALLERGENIC</v>
      </c>
      <c r="F12">
        <f>(VLOOKUP(A12,Source!$A$5:$F$820,6,FALSE))*1</f>
        <v>100</v>
      </c>
      <c r="G12">
        <f>INDEX(Source!$G$6:$G$820,MATCH(Data!A12,Source!$A$6:$A$820,0))</f>
        <v>4.0140000000000002</v>
      </c>
      <c r="H12">
        <f>INDEX(Source!$H$6:$H$820,MATCH(Data!A12,Source!$A$6:$A$820,0))</f>
        <v>0</v>
      </c>
      <c r="I12">
        <f>INDEX(Source!$I$6:$I$820,MATCH(Data!A12,Source!$A$6:$A$820,0))</f>
        <v>0</v>
      </c>
      <c r="J12">
        <f>INDEX(Source!$J$5:$J$820,MATCH(A12,Source!$A$5:$A$820,0))</f>
        <v>230.286</v>
      </c>
      <c r="K12">
        <f>INDEX(Source!$K$5:$K$820,MATCH(A12,Source!$A$5:$A$820,0))</f>
        <v>0</v>
      </c>
      <c r="L12">
        <f>INDEX(Source!$L$5:$L$820,MATCH(A12,Source!$A$5:$A$820,0))</f>
        <v>0</v>
      </c>
    </row>
    <row r="13" spans="1:12" x14ac:dyDescent="0.25">
      <c r="A13" s="25" t="s">
        <v>138</v>
      </c>
      <c r="B13" s="25" t="s">
        <v>885</v>
      </c>
      <c r="C13" t="s">
        <v>1148</v>
      </c>
      <c r="D13" t="str">
        <f>INDEX(Source!$D$6:$D$820,MATCH(Data!A13,Source!$A$6:$A$820,0))</f>
        <v>BAGS</v>
      </c>
      <c r="E13" t="str">
        <f>VLOOKUP(A13,Source!$A$5:$F$820,5,FALSE)</f>
        <v>WITHOUT EXTRA PROTECTCARE INDICATION</v>
      </c>
      <c r="F13">
        <f>(VLOOKUP(A13,Source!$A$5:$F$820,6,FALSE))*1</f>
        <v>63</v>
      </c>
      <c r="G13">
        <f>INDEX(Source!$G$6:$G$820,MATCH(Data!A13,Source!$A$6:$A$820,0))</f>
        <v>4.0500000000000001E-2</v>
      </c>
      <c r="H13">
        <f>INDEX(Source!$H$6:$H$820,MATCH(Data!A13,Source!$A$6:$A$820,0))</f>
        <v>0</v>
      </c>
      <c r="I13">
        <f>INDEX(Source!$I$6:$I$820,MATCH(Data!A13,Source!$A$6:$A$820,0))</f>
        <v>0</v>
      </c>
      <c r="J13">
        <f>INDEX(Source!$J$5:$J$820,MATCH(A13,Source!$A$5:$A$820,0))</f>
        <v>2.8330000000000002</v>
      </c>
      <c r="K13">
        <f>INDEX(Source!$K$5:$K$820,MATCH(A13,Source!$A$5:$A$820,0))</f>
        <v>0</v>
      </c>
      <c r="L13">
        <f>INDEX(Source!$L$5:$L$820,MATCH(A13,Source!$A$5:$A$820,0))</f>
        <v>0</v>
      </c>
    </row>
    <row r="14" spans="1:12" x14ac:dyDescent="0.25">
      <c r="A14" s="25" t="s">
        <v>433</v>
      </c>
      <c r="B14" s="25" t="s">
        <v>886</v>
      </c>
      <c r="C14" t="s">
        <v>1033</v>
      </c>
      <c r="D14" t="str">
        <f>INDEX(Source!$D$6:$D$820,MATCH(Data!A14,Source!$A$6:$A$820,0))</f>
        <v>BAGS</v>
      </c>
      <c r="E14" t="str">
        <f>VLOOKUP(A14,Source!$A$5:$F$820,5,FALSE)</f>
        <v>PH BALANCED</v>
      </c>
      <c r="F14">
        <f>(VLOOKUP(A14,Source!$A$5:$F$820,6,FALSE))*1</f>
        <v>120</v>
      </c>
      <c r="G14">
        <f>INDEX(Source!$G$6:$G$820,MATCH(Data!A14,Source!$A$6:$A$820,0))</f>
        <v>0</v>
      </c>
      <c r="H14">
        <f>INDEX(Source!$H$6:$H$820,MATCH(Data!A14,Source!$A$6:$A$820,0))</f>
        <v>0</v>
      </c>
      <c r="I14">
        <f>INDEX(Source!$I$6:$I$820,MATCH(Data!A14,Source!$A$6:$A$820,0))</f>
        <v>0</v>
      </c>
      <c r="J14">
        <f>INDEX(Source!$J$5:$J$820,MATCH(A14,Source!$A$5:$A$820,0))</f>
        <v>0</v>
      </c>
      <c r="K14">
        <f>INDEX(Source!$K$5:$K$820,MATCH(A14,Source!$A$5:$A$820,0))</f>
        <v>0</v>
      </c>
      <c r="L14">
        <f>INDEX(Source!$L$5:$L$820,MATCH(A14,Source!$A$5:$A$820,0))</f>
        <v>0</v>
      </c>
    </row>
    <row r="15" spans="1:12" x14ac:dyDescent="0.25">
      <c r="A15" s="25" t="s">
        <v>371</v>
      </c>
      <c r="B15" s="25" t="s">
        <v>887</v>
      </c>
      <c r="C15" t="s">
        <v>1034</v>
      </c>
      <c r="D15" t="str">
        <f>INDEX(Source!$D$6:$D$820,MATCH(Data!A15,Source!$A$6:$A$820,0))</f>
        <v>BAGS</v>
      </c>
      <c r="E15" t="str">
        <f>VLOOKUP(A15,Source!$A$5:$F$820,5,FALSE)</f>
        <v>ALCOHOL FREE &amp; HYPOALLERGENIC</v>
      </c>
      <c r="F15">
        <f>(VLOOKUP(A15,Source!$A$5:$F$820,6,FALSE))*1</f>
        <v>12</v>
      </c>
      <c r="G15">
        <f>INDEX(Source!$G$6:$G$820,MATCH(Data!A15,Source!$A$6:$A$820,0))</f>
        <v>0</v>
      </c>
      <c r="H15">
        <f>INDEX(Source!$H$6:$H$820,MATCH(Data!A15,Source!$A$6:$A$820,0))</f>
        <v>2.3E-3</v>
      </c>
      <c r="I15">
        <f>INDEX(Source!$I$6:$I$820,MATCH(Data!A15,Source!$A$6:$A$820,0))</f>
        <v>0</v>
      </c>
      <c r="J15">
        <f>INDEX(Source!$J$5:$J$820,MATCH(A15,Source!$A$5:$A$820,0))</f>
        <v>0</v>
      </c>
      <c r="K15">
        <f>INDEX(Source!$K$5:$K$820,MATCH(A15,Source!$A$5:$A$820,0))</f>
        <v>4.8000000000000001E-2</v>
      </c>
      <c r="L15">
        <f>INDEX(Source!$L$5:$L$820,MATCH(A15,Source!$A$5:$A$820,0))</f>
        <v>0</v>
      </c>
    </row>
    <row r="16" spans="1:12" x14ac:dyDescent="0.25">
      <c r="A16" s="25" t="s">
        <v>373</v>
      </c>
      <c r="B16" s="25" t="s">
        <v>887</v>
      </c>
      <c r="C16" t="s">
        <v>1034</v>
      </c>
      <c r="D16" t="str">
        <f>INDEX(Source!$D$6:$D$820,MATCH(Data!A16,Source!$A$6:$A$820,0))</f>
        <v>BAGS</v>
      </c>
      <c r="E16" t="str">
        <f>VLOOKUP(A16,Source!$A$5:$F$820,5,FALSE)</f>
        <v>ALCOHOL FREE &amp; HYPOALLERGENIC</v>
      </c>
      <c r="F16">
        <f>(VLOOKUP(A16,Source!$A$5:$F$820,6,FALSE))*1</f>
        <v>12</v>
      </c>
      <c r="G16">
        <f>INDEX(Source!$G$6:$G$820,MATCH(Data!A16,Source!$A$6:$A$820,0))</f>
        <v>3.7978999999999998</v>
      </c>
      <c r="H16">
        <f>INDEX(Source!$H$6:$H$820,MATCH(Data!A16,Source!$A$6:$A$820,0))</f>
        <v>0.23119999999999999</v>
      </c>
      <c r="I16">
        <f>INDEX(Source!$I$6:$I$820,MATCH(Data!A16,Source!$A$6:$A$820,0))</f>
        <v>5.57E-2</v>
      </c>
      <c r="J16">
        <f>INDEX(Source!$J$5:$J$820,MATCH(A16,Source!$A$5:$A$820,0))</f>
        <v>45.909399999999998</v>
      </c>
      <c r="K16">
        <f>INDEX(Source!$K$5:$K$820,MATCH(A16,Source!$A$5:$A$820,0))</f>
        <v>3.0430999999999999</v>
      </c>
      <c r="L16">
        <f>INDEX(Source!$L$5:$L$820,MATCH(A16,Source!$A$5:$A$820,0))</f>
        <v>0.74270000000000003</v>
      </c>
    </row>
    <row r="17" spans="1:12" x14ac:dyDescent="0.25">
      <c r="A17" s="25" t="s">
        <v>374</v>
      </c>
      <c r="B17" s="25" t="s">
        <v>887</v>
      </c>
      <c r="C17" t="s">
        <v>1034</v>
      </c>
      <c r="D17" t="str">
        <f>INDEX(Source!$D$6:$D$820,MATCH(Data!A17,Source!$A$6:$A$820,0))</f>
        <v>BAGS</v>
      </c>
      <c r="E17" t="str">
        <f>VLOOKUP(A17,Source!$A$5:$F$820,5,FALSE)</f>
        <v>ALCOHOL FREE &amp; HYPOALLERGENIC</v>
      </c>
      <c r="F17">
        <f>(VLOOKUP(A17,Source!$A$5:$F$820,6,FALSE))*1</f>
        <v>12</v>
      </c>
      <c r="G17">
        <f>INDEX(Source!$G$6:$G$820,MATCH(Data!A17,Source!$A$6:$A$820,0))</f>
        <v>10.1713</v>
      </c>
      <c r="H17">
        <f>INDEX(Source!$H$6:$H$820,MATCH(Data!A17,Source!$A$6:$A$820,0))</f>
        <v>1.4034</v>
      </c>
      <c r="I17">
        <f>INDEX(Source!$I$6:$I$820,MATCH(Data!A17,Source!$A$6:$A$820,0))</f>
        <v>0.79169999999999996</v>
      </c>
      <c r="J17">
        <f>INDEX(Source!$J$5:$J$820,MATCH(A17,Source!$A$5:$A$820,0))</f>
        <v>191.46350000000001</v>
      </c>
      <c r="K17">
        <f>INDEX(Source!$K$5:$K$820,MATCH(A17,Source!$A$5:$A$820,0))</f>
        <v>25.065200000000001</v>
      </c>
      <c r="L17">
        <f>INDEX(Source!$L$5:$L$820,MATCH(A17,Source!$A$5:$A$820,0))</f>
        <v>12.493499999999999</v>
      </c>
    </row>
    <row r="18" spans="1:12" x14ac:dyDescent="0.25">
      <c r="A18" s="25" t="s">
        <v>376</v>
      </c>
      <c r="B18" s="25" t="s">
        <v>887</v>
      </c>
      <c r="C18" t="s">
        <v>1034</v>
      </c>
      <c r="D18" t="str">
        <f>INDEX(Source!$D$6:$D$820,MATCH(Data!A18,Source!$A$6:$A$820,0))</f>
        <v>BAGS</v>
      </c>
      <c r="E18" t="str">
        <f>VLOOKUP(A18,Source!$A$5:$F$820,5,FALSE)</f>
        <v>WITHOUT EXTRA PROTECTCARE INDICATION</v>
      </c>
      <c r="F18">
        <f>(VLOOKUP(A18,Source!$A$5:$F$820,6,FALSE))*1</f>
        <v>63</v>
      </c>
      <c r="G18">
        <f>INDEX(Source!$G$6:$G$820,MATCH(Data!A18,Source!$A$6:$A$820,0))</f>
        <v>16.7622</v>
      </c>
      <c r="H18">
        <f>INDEX(Source!$H$6:$H$820,MATCH(Data!A18,Source!$A$6:$A$820,0))</f>
        <v>54.880099999999999</v>
      </c>
      <c r="I18">
        <f>INDEX(Source!$I$6:$I$820,MATCH(Data!A18,Source!$A$6:$A$820,0))</f>
        <v>30.8141</v>
      </c>
      <c r="J18">
        <f>INDEX(Source!$J$5:$J$820,MATCH(A18,Source!$A$5:$A$820,0))</f>
        <v>558.82709999999997</v>
      </c>
      <c r="K18">
        <f>INDEX(Source!$K$5:$K$820,MATCH(A18,Source!$A$5:$A$820,0))</f>
        <v>1712.2448999999999</v>
      </c>
      <c r="L18">
        <f>INDEX(Source!$L$5:$L$820,MATCH(A18,Source!$A$5:$A$820,0))</f>
        <v>842.72770000000003</v>
      </c>
    </row>
    <row r="19" spans="1:12" x14ac:dyDescent="0.25">
      <c r="A19" s="25" t="s">
        <v>377</v>
      </c>
      <c r="B19" s="25" t="s">
        <v>887</v>
      </c>
      <c r="C19" t="s">
        <v>1034</v>
      </c>
      <c r="D19" t="str">
        <f>INDEX(Source!$D$6:$D$820,MATCH(Data!A19,Source!$A$6:$A$820,0))</f>
        <v>BAGS</v>
      </c>
      <c r="E19" t="str">
        <f>VLOOKUP(A19,Source!$A$5:$F$820,5,FALSE)</f>
        <v>WITHOUT EXTRA PROTECTCARE INDICATION</v>
      </c>
      <c r="F19">
        <f>(VLOOKUP(A19,Source!$A$5:$F$820,6,FALSE))*1</f>
        <v>63</v>
      </c>
      <c r="G19">
        <f>INDEX(Source!$G$6:$G$820,MATCH(Data!A19,Source!$A$6:$A$820,0))</f>
        <v>61.024299999999997</v>
      </c>
      <c r="H19">
        <f>INDEX(Source!$H$6:$H$820,MATCH(Data!A19,Source!$A$6:$A$820,0))</f>
        <v>69.369399999999999</v>
      </c>
      <c r="I19">
        <f>INDEX(Source!$I$6:$I$820,MATCH(Data!A19,Source!$A$6:$A$820,0))</f>
        <v>37.2607</v>
      </c>
      <c r="J19">
        <f>INDEX(Source!$J$5:$J$820,MATCH(A19,Source!$A$5:$A$820,0))</f>
        <v>1986.0632000000001</v>
      </c>
      <c r="K19">
        <f>INDEX(Source!$K$5:$K$820,MATCH(A19,Source!$A$5:$A$820,0))</f>
        <v>2074.7809000000002</v>
      </c>
      <c r="L19">
        <f>INDEX(Source!$L$5:$L$820,MATCH(A19,Source!$A$5:$A$820,0))</f>
        <v>1026.0545999999999</v>
      </c>
    </row>
    <row r="20" spans="1:12" x14ac:dyDescent="0.25">
      <c r="A20" s="25" t="s">
        <v>378</v>
      </c>
      <c r="B20" s="25" t="s">
        <v>887</v>
      </c>
      <c r="C20" t="s">
        <v>1034</v>
      </c>
      <c r="D20" t="str">
        <f>INDEX(Source!$D$6:$D$820,MATCH(Data!A20,Source!$A$6:$A$820,0))</f>
        <v>BAGS</v>
      </c>
      <c r="E20" t="str">
        <f>VLOOKUP(A20,Source!$A$5:$F$820,5,FALSE)</f>
        <v>SENSITIVE</v>
      </c>
      <c r="F20">
        <f>(VLOOKUP(A20,Source!$A$5:$F$820,6,FALSE))*1</f>
        <v>63</v>
      </c>
      <c r="G20">
        <f>INDEX(Source!$G$6:$G$820,MATCH(Data!A20,Source!$A$6:$A$820,0))</f>
        <v>99.720299999999995</v>
      </c>
      <c r="H20">
        <f>INDEX(Source!$H$6:$H$820,MATCH(Data!A20,Source!$A$6:$A$820,0))</f>
        <v>82.962900000000005</v>
      </c>
      <c r="I20">
        <f>INDEX(Source!$I$6:$I$820,MATCH(Data!A20,Source!$A$6:$A$820,0))</f>
        <v>1.6460999999999999</v>
      </c>
      <c r="J20">
        <f>INDEX(Source!$J$5:$J$820,MATCH(A20,Source!$A$5:$A$820,0))</f>
        <v>3124.0421999999999</v>
      </c>
      <c r="K20">
        <f>INDEX(Source!$K$5:$K$820,MATCH(A20,Source!$A$5:$A$820,0))</f>
        <v>2460.6639</v>
      </c>
      <c r="L20">
        <f>INDEX(Source!$L$5:$L$820,MATCH(A20,Source!$A$5:$A$820,0))</f>
        <v>45.897799999999997</v>
      </c>
    </row>
    <row r="21" spans="1:12" x14ac:dyDescent="0.25">
      <c r="A21" s="25" t="s">
        <v>375</v>
      </c>
      <c r="B21" s="25" t="s">
        <v>887</v>
      </c>
      <c r="C21" t="s">
        <v>1034</v>
      </c>
      <c r="D21" t="str">
        <f>INDEX(Source!$D$6:$D$820,MATCH(Data!A21,Source!$A$6:$A$820,0))</f>
        <v>BAGS</v>
      </c>
      <c r="E21" t="str">
        <f>VLOOKUP(A21,Source!$A$5:$F$820,5,FALSE)</f>
        <v>ALCOHOL FREE &amp; HYPOALLERGENIC</v>
      </c>
      <c r="F21">
        <f>(VLOOKUP(A21,Source!$A$5:$F$820,6,FALSE))*1</f>
        <v>20</v>
      </c>
      <c r="G21">
        <f>INDEX(Source!$G$6:$G$820,MATCH(Data!A21,Source!$A$6:$A$820,0))</f>
        <v>8.9099999999999999E-2</v>
      </c>
      <c r="H21">
        <f>INDEX(Source!$H$6:$H$820,MATCH(Data!A21,Source!$A$6:$A$820,0))</f>
        <v>0</v>
      </c>
      <c r="I21">
        <f>INDEX(Source!$I$6:$I$820,MATCH(Data!A21,Source!$A$6:$A$820,0))</f>
        <v>0</v>
      </c>
      <c r="J21">
        <f>INDEX(Source!$J$5:$J$820,MATCH(A21,Source!$A$5:$A$820,0))</f>
        <v>1.4943</v>
      </c>
      <c r="K21">
        <f>INDEX(Source!$K$5:$K$820,MATCH(A21,Source!$A$5:$A$820,0))</f>
        <v>0</v>
      </c>
      <c r="L21">
        <f>INDEX(Source!$L$5:$L$820,MATCH(A21,Source!$A$5:$A$820,0))</f>
        <v>0</v>
      </c>
    </row>
    <row r="22" spans="1:12" x14ac:dyDescent="0.25">
      <c r="A22" s="25" t="s">
        <v>379</v>
      </c>
      <c r="B22" s="25" t="s">
        <v>887</v>
      </c>
      <c r="C22" t="s">
        <v>1034</v>
      </c>
      <c r="D22" t="str">
        <f>INDEX(Source!$D$6:$D$820,MATCH(Data!A22,Source!$A$6:$A$820,0))</f>
        <v>BAGS</v>
      </c>
      <c r="E22" t="str">
        <f>VLOOKUP(A22,Source!$A$5:$F$820,5,FALSE)</f>
        <v>WITHOUT EXTRA PROTECTCARE INDICATION</v>
      </c>
      <c r="F22">
        <f>(VLOOKUP(A22,Source!$A$5:$F$820,6,FALSE))*1</f>
        <v>72</v>
      </c>
      <c r="G22">
        <f>INDEX(Source!$G$6:$G$820,MATCH(Data!A22,Source!$A$6:$A$820,0))</f>
        <v>86.361699999999999</v>
      </c>
      <c r="H22">
        <f>INDEX(Source!$H$6:$H$820,MATCH(Data!A22,Source!$A$6:$A$820,0))</f>
        <v>101.56570000000001</v>
      </c>
      <c r="I22">
        <f>INDEX(Source!$I$6:$I$820,MATCH(Data!A22,Source!$A$6:$A$820,0))</f>
        <v>54.776899999999998</v>
      </c>
      <c r="J22">
        <f>INDEX(Source!$J$5:$J$820,MATCH(A22,Source!$A$5:$A$820,0))</f>
        <v>3022.1621</v>
      </c>
      <c r="K22">
        <f>INDEX(Source!$K$5:$K$820,MATCH(A22,Source!$A$5:$A$820,0))</f>
        <v>3499.3182999999999</v>
      </c>
      <c r="L22">
        <f>INDEX(Source!$L$5:$L$820,MATCH(A22,Source!$A$5:$A$820,0))</f>
        <v>1704.9738</v>
      </c>
    </row>
    <row r="23" spans="1:12" x14ac:dyDescent="0.25">
      <c r="A23" s="25" t="s">
        <v>25</v>
      </c>
      <c r="B23" s="25" t="s">
        <v>888</v>
      </c>
      <c r="C23" t="s">
        <v>1035</v>
      </c>
      <c r="D23" t="str">
        <f>INDEX(Source!$D$6:$D$820,MATCH(Data!A23,Source!$A$6:$A$820,0))</f>
        <v>BAGS</v>
      </c>
      <c r="E23" t="str">
        <f>VLOOKUP(A23,Source!$A$5:$F$820,5,FALSE)</f>
        <v>WITHOUT EXTRA PROTECTCARE INDICATION</v>
      </c>
      <c r="F23">
        <f>(VLOOKUP(A23,Source!$A$5:$F$820,6,FALSE))*1</f>
        <v>15</v>
      </c>
      <c r="G23">
        <f>INDEX(Source!$G$6:$G$820,MATCH(Data!A23,Source!$A$6:$A$820,0))</f>
        <v>12.774800000000001</v>
      </c>
      <c r="H23">
        <f>INDEX(Source!$H$6:$H$820,MATCH(Data!A23,Source!$A$6:$A$820,0))</f>
        <v>10.866</v>
      </c>
      <c r="I23">
        <f>INDEX(Source!$I$6:$I$820,MATCH(Data!A23,Source!$A$6:$A$820,0))</f>
        <v>6.7743000000000002</v>
      </c>
      <c r="J23">
        <f>INDEX(Source!$J$5:$J$820,MATCH(A23,Source!$A$5:$A$820,0))</f>
        <v>151.26679999999999</v>
      </c>
      <c r="K23">
        <f>INDEX(Source!$K$5:$K$820,MATCH(A23,Source!$A$5:$A$820,0))</f>
        <v>127.18680000000001</v>
      </c>
      <c r="L23">
        <f>INDEX(Source!$L$5:$L$820,MATCH(A23,Source!$A$5:$A$820,0))</f>
        <v>77.459400000000002</v>
      </c>
    </row>
    <row r="24" spans="1:12" x14ac:dyDescent="0.25">
      <c r="A24" s="25" t="s">
        <v>36</v>
      </c>
      <c r="B24" s="25" t="s">
        <v>888</v>
      </c>
      <c r="C24" t="s">
        <v>1035</v>
      </c>
      <c r="D24" t="str">
        <f>INDEX(Source!$D$6:$D$820,MATCH(Data!A24,Source!$A$6:$A$820,0))</f>
        <v>BAGS</v>
      </c>
      <c r="E24" t="str">
        <f>VLOOKUP(A24,Source!$A$5:$F$820,5,FALSE)</f>
        <v>WITHOUT EXTRA PROTECTCARE INDICATION</v>
      </c>
      <c r="F24">
        <f>(VLOOKUP(A24,Source!$A$5:$F$820,6,FALSE))*1</f>
        <v>64</v>
      </c>
      <c r="G24">
        <f>INDEX(Source!$G$6:$G$820,MATCH(Data!A24,Source!$A$6:$A$820,0))</f>
        <v>1.8938999999999999</v>
      </c>
      <c r="H24">
        <f>INDEX(Source!$H$6:$H$820,MATCH(Data!A24,Source!$A$6:$A$820,0))</f>
        <v>0</v>
      </c>
      <c r="I24">
        <f>INDEX(Source!$I$6:$I$820,MATCH(Data!A24,Source!$A$6:$A$820,0))</f>
        <v>0.22520000000000001</v>
      </c>
      <c r="J24">
        <f>INDEX(Source!$J$5:$J$820,MATCH(A24,Source!$A$5:$A$820,0))</f>
        <v>49.9726</v>
      </c>
      <c r="K24">
        <f>INDEX(Source!$K$5:$K$820,MATCH(A24,Source!$A$5:$A$820,0))</f>
        <v>0</v>
      </c>
      <c r="L24">
        <f>INDEX(Source!$L$5:$L$820,MATCH(A24,Source!$A$5:$A$820,0))</f>
        <v>6.9500999999999999</v>
      </c>
    </row>
    <row r="25" spans="1:12" x14ac:dyDescent="0.25">
      <c r="A25" s="25" t="s">
        <v>51</v>
      </c>
      <c r="B25" s="25" t="s">
        <v>888</v>
      </c>
      <c r="C25" t="s">
        <v>1035</v>
      </c>
      <c r="D25" t="str">
        <f>INDEX(Source!$D$6:$D$820,MATCH(Data!A25,Source!$A$6:$A$820,0))</f>
        <v>BAGS</v>
      </c>
      <c r="E25" t="str">
        <f>VLOOKUP(A25,Source!$A$5:$F$820,5,FALSE)</f>
        <v>WITHOUT EXTRA PROTECTCARE INDICATION</v>
      </c>
      <c r="F25">
        <f>(VLOOKUP(A25,Source!$A$5:$F$820,6,FALSE))*1</f>
        <v>80</v>
      </c>
      <c r="G25">
        <f>INDEX(Source!$G$6:$G$820,MATCH(Data!A25,Source!$A$6:$A$820,0))</f>
        <v>1.7698</v>
      </c>
      <c r="H25">
        <f>INDEX(Source!$H$6:$H$820,MATCH(Data!A25,Source!$A$6:$A$820,0))</f>
        <v>0.36170000000000002</v>
      </c>
      <c r="I25">
        <f>INDEX(Source!$I$6:$I$820,MATCH(Data!A25,Source!$A$6:$A$820,0))</f>
        <v>0.20810000000000001</v>
      </c>
      <c r="J25">
        <f>INDEX(Source!$J$5:$J$820,MATCH(A25,Source!$A$5:$A$820,0))</f>
        <v>50.220500000000001</v>
      </c>
      <c r="K25">
        <f>INDEX(Source!$K$5:$K$820,MATCH(A25,Source!$A$5:$A$820,0))</f>
        <v>12.068099999999999</v>
      </c>
      <c r="L25">
        <f>INDEX(Source!$L$5:$L$820,MATCH(A25,Source!$A$5:$A$820,0))</f>
        <v>5.4642999999999997</v>
      </c>
    </row>
    <row r="26" spans="1:12" x14ac:dyDescent="0.25">
      <c r="A26" s="25" t="s">
        <v>41</v>
      </c>
      <c r="B26" s="25" t="s">
        <v>888</v>
      </c>
      <c r="C26" t="s">
        <v>1035</v>
      </c>
      <c r="D26" t="str">
        <f>INDEX(Source!$D$6:$D$820,MATCH(Data!A26,Source!$A$6:$A$820,0))</f>
        <v>BAGS</v>
      </c>
      <c r="E26" t="str">
        <f>VLOOKUP(A26,Source!$A$5:$F$820,5,FALSE)</f>
        <v>WITHOUT EXTRA PROTECTCARE INDICATION</v>
      </c>
      <c r="F26">
        <f>(VLOOKUP(A26,Source!$A$5:$F$820,6,FALSE))*1</f>
        <v>72</v>
      </c>
      <c r="G26">
        <f>INDEX(Source!$G$6:$G$820,MATCH(Data!A26,Source!$A$6:$A$820,0))</f>
        <v>117.6534</v>
      </c>
      <c r="H26">
        <f>INDEX(Source!$H$6:$H$820,MATCH(Data!A26,Source!$A$6:$A$820,0))</f>
        <v>68.117699999999999</v>
      </c>
      <c r="I26">
        <f>INDEX(Source!$I$6:$I$820,MATCH(Data!A26,Source!$A$6:$A$820,0))</f>
        <v>28.349900000000002</v>
      </c>
      <c r="J26">
        <f>INDEX(Source!$J$5:$J$820,MATCH(A26,Source!$A$5:$A$820,0))</f>
        <v>3055.9405999999999</v>
      </c>
      <c r="K26">
        <f>INDEX(Source!$K$5:$K$820,MATCH(A26,Source!$A$5:$A$820,0))</f>
        <v>1781.8513</v>
      </c>
      <c r="L26">
        <f>INDEX(Source!$L$5:$L$820,MATCH(A26,Source!$A$5:$A$820,0))</f>
        <v>711.07719999999995</v>
      </c>
    </row>
    <row r="27" spans="1:12" x14ac:dyDescent="0.25">
      <c r="A27" s="25" t="s">
        <v>23</v>
      </c>
      <c r="B27" s="25" t="s">
        <v>888</v>
      </c>
      <c r="C27" t="s">
        <v>1035</v>
      </c>
      <c r="D27" t="str">
        <f>INDEX(Source!$D$6:$D$820,MATCH(Data!A27,Source!$A$6:$A$820,0))</f>
        <v>BAGS</v>
      </c>
      <c r="E27" t="str">
        <f>VLOOKUP(A27,Source!$A$5:$F$820,5,FALSE)</f>
        <v>PH BALANCED</v>
      </c>
      <c r="F27">
        <f>(VLOOKUP(A27,Source!$A$5:$F$820,6,FALSE))*1</f>
        <v>120</v>
      </c>
      <c r="G27">
        <f>INDEX(Source!$G$6:$G$820,MATCH(Data!A27,Source!$A$6:$A$820,0))</f>
        <v>842.87239999999997</v>
      </c>
      <c r="H27">
        <f>INDEX(Source!$H$6:$H$820,MATCH(Data!A27,Source!$A$6:$A$820,0))</f>
        <v>745.33579999999995</v>
      </c>
      <c r="I27">
        <f>INDEX(Source!$I$6:$I$820,MATCH(Data!A27,Source!$A$6:$A$820,0))</f>
        <v>366.95890000000003</v>
      </c>
      <c r="J27">
        <f>INDEX(Source!$J$5:$J$820,MATCH(A27,Source!$A$5:$A$820,0))</f>
        <v>38888.539799999999</v>
      </c>
      <c r="K27">
        <f>INDEX(Source!$K$5:$K$820,MATCH(A27,Source!$A$5:$A$820,0))</f>
        <v>31985.000499999998</v>
      </c>
      <c r="L27">
        <f>INDEX(Source!$L$5:$L$820,MATCH(A27,Source!$A$5:$A$820,0))</f>
        <v>14135.173000000001</v>
      </c>
    </row>
    <row r="28" spans="1:12" x14ac:dyDescent="0.25">
      <c r="A28" s="25" t="s">
        <v>27</v>
      </c>
      <c r="B28" s="25" t="s">
        <v>888</v>
      </c>
      <c r="C28" t="s">
        <v>1035</v>
      </c>
      <c r="D28" t="str">
        <f>INDEX(Source!$D$6:$D$820,MATCH(Data!A28,Source!$A$6:$A$820,0))</f>
        <v>BAGS</v>
      </c>
      <c r="E28" t="str">
        <f>VLOOKUP(A28,Source!$A$5:$F$820,5,FALSE)</f>
        <v>WITHOUT EXTRA PROTECTCARE INDICATION</v>
      </c>
      <c r="F28">
        <f>(VLOOKUP(A28,Source!$A$5:$F$820,6,FALSE))*1</f>
        <v>15</v>
      </c>
      <c r="G28">
        <f>INDEX(Source!$G$6:$G$820,MATCH(Data!A28,Source!$A$6:$A$820,0))</f>
        <v>20.055299999999999</v>
      </c>
      <c r="H28">
        <f>INDEX(Source!$H$6:$H$820,MATCH(Data!A28,Source!$A$6:$A$820,0))</f>
        <v>17.836099999999998</v>
      </c>
      <c r="I28">
        <f>INDEX(Source!$I$6:$I$820,MATCH(Data!A28,Source!$A$6:$A$820,0))</f>
        <v>11.187099999999999</v>
      </c>
      <c r="J28">
        <f>INDEX(Source!$J$5:$J$820,MATCH(A28,Source!$A$5:$A$820,0))</f>
        <v>231.08779999999999</v>
      </c>
      <c r="K28">
        <f>INDEX(Source!$K$5:$K$820,MATCH(A28,Source!$A$5:$A$820,0))</f>
        <v>217.71180000000001</v>
      </c>
      <c r="L28">
        <f>INDEX(Source!$L$5:$L$820,MATCH(A28,Source!$A$5:$A$820,0))</f>
        <v>141.00800000000001</v>
      </c>
    </row>
    <row r="29" spans="1:12" x14ac:dyDescent="0.25">
      <c r="A29" s="25" t="s">
        <v>31</v>
      </c>
      <c r="B29" s="25" t="s">
        <v>888</v>
      </c>
      <c r="C29" t="s">
        <v>1035</v>
      </c>
      <c r="D29" t="str">
        <f>INDEX(Source!$D$6:$D$820,MATCH(Data!A29,Source!$A$6:$A$820,0))</f>
        <v>BAGS</v>
      </c>
      <c r="E29" t="str">
        <f>VLOOKUP(A29,Source!$A$5:$F$820,5,FALSE)</f>
        <v>WITHOUT EXTRA PROTECTCARE INDICATION</v>
      </c>
      <c r="F29">
        <f>(VLOOKUP(A29,Source!$A$5:$F$820,6,FALSE))*1</f>
        <v>40</v>
      </c>
      <c r="G29">
        <f>INDEX(Source!$G$6:$G$820,MATCH(Data!A29,Source!$A$6:$A$820,0))</f>
        <v>0.1235</v>
      </c>
      <c r="H29">
        <f>INDEX(Source!$H$6:$H$820,MATCH(Data!A29,Source!$A$6:$A$820,0))</f>
        <v>0</v>
      </c>
      <c r="I29">
        <f>INDEX(Source!$I$6:$I$820,MATCH(Data!A29,Source!$A$6:$A$820,0))</f>
        <v>0</v>
      </c>
      <c r="J29">
        <f>INDEX(Source!$J$5:$J$820,MATCH(A29,Source!$A$5:$A$820,0))</f>
        <v>2.2799999999999998</v>
      </c>
      <c r="K29">
        <f>INDEX(Source!$K$5:$K$820,MATCH(A29,Source!$A$5:$A$820,0))</f>
        <v>0</v>
      </c>
      <c r="L29">
        <f>INDEX(Source!$L$5:$L$820,MATCH(A29,Source!$A$5:$A$820,0))</f>
        <v>0</v>
      </c>
    </row>
    <row r="30" spans="1:12" x14ac:dyDescent="0.25">
      <c r="A30" s="25" t="s">
        <v>38</v>
      </c>
      <c r="B30" s="25" t="s">
        <v>888</v>
      </c>
      <c r="C30" t="s">
        <v>1035</v>
      </c>
      <c r="D30" t="str">
        <f>INDEX(Source!$D$6:$D$820,MATCH(Data!A30,Source!$A$6:$A$820,0))</f>
        <v>BAGS</v>
      </c>
      <c r="E30" t="str">
        <f>VLOOKUP(A30,Source!$A$5:$F$820,5,FALSE)</f>
        <v>WITHOUT EXTRA PROTECTCARE INDICATION</v>
      </c>
      <c r="F30">
        <f>(VLOOKUP(A30,Source!$A$5:$F$820,6,FALSE))*1</f>
        <v>64</v>
      </c>
      <c r="G30">
        <f>INDEX(Source!$G$6:$G$820,MATCH(Data!A30,Source!$A$6:$A$820,0))</f>
        <v>1.3514999999999999</v>
      </c>
      <c r="H30">
        <f>INDEX(Source!$H$6:$H$820,MATCH(Data!A30,Source!$A$6:$A$820,0))</f>
        <v>1.6999999999999999E-3</v>
      </c>
      <c r="I30">
        <f>INDEX(Source!$I$6:$I$820,MATCH(Data!A30,Source!$A$6:$A$820,0))</f>
        <v>0</v>
      </c>
      <c r="J30">
        <f>INDEX(Source!$J$5:$J$820,MATCH(A30,Source!$A$5:$A$820,0))</f>
        <v>37.322600000000001</v>
      </c>
      <c r="K30">
        <f>INDEX(Source!$K$5:$K$820,MATCH(A30,Source!$A$5:$A$820,0))</f>
        <v>6.4000000000000001E-2</v>
      </c>
      <c r="L30">
        <f>INDEX(Source!$L$5:$L$820,MATCH(A30,Source!$A$5:$A$820,0))</f>
        <v>0</v>
      </c>
    </row>
    <row r="31" spans="1:12" x14ac:dyDescent="0.25">
      <c r="A31" s="25" t="s">
        <v>52</v>
      </c>
      <c r="B31" s="25" t="s">
        <v>888</v>
      </c>
      <c r="C31" t="s">
        <v>1035</v>
      </c>
      <c r="D31" t="str">
        <f>INDEX(Source!$D$6:$D$820,MATCH(Data!A31,Source!$A$6:$A$820,0))</f>
        <v>BAGS</v>
      </c>
      <c r="E31" t="str">
        <f>VLOOKUP(A31,Source!$A$5:$F$820,5,FALSE)</f>
        <v>WITHOUT EXTRA PROTECTCARE INDICATION</v>
      </c>
      <c r="F31">
        <f>(VLOOKUP(A31,Source!$A$5:$F$820,6,FALSE))*1</f>
        <v>80</v>
      </c>
      <c r="G31">
        <f>INDEX(Source!$G$6:$G$820,MATCH(Data!A31,Source!$A$6:$A$820,0))</f>
        <v>61.981900000000003</v>
      </c>
      <c r="H31">
        <f>INDEX(Source!$H$6:$H$820,MATCH(Data!A31,Source!$A$6:$A$820,0))</f>
        <v>56.970199999999998</v>
      </c>
      <c r="I31">
        <f>INDEX(Source!$I$6:$I$820,MATCH(Data!A31,Source!$A$6:$A$820,0))</f>
        <v>23.8948</v>
      </c>
      <c r="J31">
        <f>INDEX(Source!$J$5:$J$820,MATCH(A31,Source!$A$5:$A$820,0))</f>
        <v>1524.2099000000001</v>
      </c>
      <c r="K31">
        <f>INDEX(Source!$K$5:$K$820,MATCH(A31,Source!$A$5:$A$820,0))</f>
        <v>1404.4858999999999</v>
      </c>
      <c r="L31">
        <f>INDEX(Source!$L$5:$L$820,MATCH(A31,Source!$A$5:$A$820,0))</f>
        <v>554.68420000000003</v>
      </c>
    </row>
    <row r="32" spans="1:12" x14ac:dyDescent="0.25">
      <c r="A32" s="25" t="s">
        <v>43</v>
      </c>
      <c r="B32" s="25" t="s">
        <v>888</v>
      </c>
      <c r="C32" t="s">
        <v>1035</v>
      </c>
      <c r="D32" t="str">
        <f>INDEX(Source!$D$6:$D$820,MATCH(Data!A32,Source!$A$6:$A$820,0))</f>
        <v>BAGS</v>
      </c>
      <c r="E32" t="str">
        <f>VLOOKUP(A32,Source!$A$5:$F$820,5,FALSE)</f>
        <v>WITHOUT EXTRA PROTECTCARE INDICATION</v>
      </c>
      <c r="F32">
        <f>(VLOOKUP(A32,Source!$A$5:$F$820,6,FALSE))*1</f>
        <v>72</v>
      </c>
      <c r="G32">
        <f>INDEX(Source!$G$6:$G$820,MATCH(Data!A32,Source!$A$6:$A$820,0))</f>
        <v>38.677799999999998</v>
      </c>
      <c r="H32">
        <f>INDEX(Source!$H$6:$H$820,MATCH(Data!A32,Source!$A$6:$A$820,0))</f>
        <v>31.4983</v>
      </c>
      <c r="I32">
        <f>INDEX(Source!$I$6:$I$820,MATCH(Data!A32,Source!$A$6:$A$820,0))</f>
        <v>9.7551000000000005</v>
      </c>
      <c r="J32">
        <f>INDEX(Source!$J$5:$J$820,MATCH(A32,Source!$A$5:$A$820,0))</f>
        <v>954.11220000000003</v>
      </c>
      <c r="K32">
        <f>INDEX(Source!$K$5:$K$820,MATCH(A32,Source!$A$5:$A$820,0))</f>
        <v>803.28520000000003</v>
      </c>
      <c r="L32">
        <f>INDEX(Source!$L$5:$L$820,MATCH(A32,Source!$A$5:$A$820,0))</f>
        <v>236.19829999999999</v>
      </c>
    </row>
    <row r="33" spans="1:12" x14ac:dyDescent="0.25">
      <c r="A33" s="25" t="s">
        <v>44</v>
      </c>
      <c r="B33" s="25" t="s">
        <v>888</v>
      </c>
      <c r="C33" t="s">
        <v>1035</v>
      </c>
      <c r="D33" t="str">
        <f>INDEX(Source!$D$6:$D$820,MATCH(Data!A33,Source!$A$6:$A$820,0))</f>
        <v>BAGS</v>
      </c>
      <c r="E33" t="str">
        <f>VLOOKUP(A33,Source!$A$5:$F$820,5,FALSE)</f>
        <v>PH BALANCED</v>
      </c>
      <c r="F33">
        <f>(VLOOKUP(A33,Source!$A$5:$F$820,6,FALSE))*1</f>
        <v>72</v>
      </c>
      <c r="G33">
        <f>INDEX(Source!$G$6:$G$820,MATCH(Data!A33,Source!$A$6:$A$820,0))</f>
        <v>6.1199999999999997E-2</v>
      </c>
      <c r="H33">
        <f>INDEX(Source!$H$6:$H$820,MATCH(Data!A33,Source!$A$6:$A$820,0))</f>
        <v>0</v>
      </c>
      <c r="I33">
        <f>INDEX(Source!$I$6:$I$820,MATCH(Data!A33,Source!$A$6:$A$820,0))</f>
        <v>0</v>
      </c>
      <c r="J33">
        <f>INDEX(Source!$J$5:$J$820,MATCH(A33,Source!$A$5:$A$820,0))</f>
        <v>1.6046</v>
      </c>
      <c r="K33">
        <f>INDEX(Source!$K$5:$K$820,MATCH(A33,Source!$A$5:$A$820,0))</f>
        <v>0</v>
      </c>
      <c r="L33">
        <f>INDEX(Source!$L$5:$L$820,MATCH(A33,Source!$A$5:$A$820,0))</f>
        <v>0</v>
      </c>
    </row>
    <row r="34" spans="1:12" x14ac:dyDescent="0.25">
      <c r="A34" s="25" t="s">
        <v>33</v>
      </c>
      <c r="B34" s="25" t="s">
        <v>888</v>
      </c>
      <c r="C34" t="s">
        <v>1035</v>
      </c>
      <c r="D34" t="str">
        <f>INDEX(Source!$D$6:$D$820,MATCH(Data!A34,Source!$A$6:$A$820,0))</f>
        <v>BAGS</v>
      </c>
      <c r="E34" t="str">
        <f>VLOOKUP(A34,Source!$A$5:$F$820,5,FALSE)</f>
        <v>PH BALANCED</v>
      </c>
      <c r="F34">
        <f>(VLOOKUP(A34,Source!$A$5:$F$820,6,FALSE))*1</f>
        <v>56</v>
      </c>
      <c r="G34">
        <f>INDEX(Source!$G$6:$G$820,MATCH(Data!A34,Source!$A$6:$A$820,0))</f>
        <v>0</v>
      </c>
      <c r="H34">
        <f>INDEX(Source!$H$6:$H$820,MATCH(Data!A34,Source!$A$6:$A$820,0))</f>
        <v>0</v>
      </c>
      <c r="I34">
        <f>INDEX(Source!$I$6:$I$820,MATCH(Data!A34,Source!$A$6:$A$820,0))</f>
        <v>7.1128</v>
      </c>
      <c r="J34">
        <f>INDEX(Source!$J$5:$J$820,MATCH(A34,Source!$A$5:$A$820,0))</f>
        <v>0</v>
      </c>
      <c r="K34">
        <f>INDEX(Source!$K$5:$K$820,MATCH(A34,Source!$A$5:$A$820,0))</f>
        <v>0</v>
      </c>
      <c r="L34">
        <f>INDEX(Source!$L$5:$L$820,MATCH(A34,Source!$A$5:$A$820,0))</f>
        <v>247.09899999999999</v>
      </c>
    </row>
    <row r="35" spans="1:12" x14ac:dyDescent="0.25">
      <c r="A35" s="25" t="s">
        <v>35</v>
      </c>
      <c r="B35" s="25" t="s">
        <v>888</v>
      </c>
      <c r="C35" t="s">
        <v>1035</v>
      </c>
      <c r="D35" t="str">
        <f>INDEX(Source!$D$6:$D$820,MATCH(Data!A35,Source!$A$6:$A$820,0))</f>
        <v>BAGS</v>
      </c>
      <c r="E35" t="str">
        <f>VLOOKUP(A35,Source!$A$5:$F$820,5,FALSE)</f>
        <v>PH BALANCED</v>
      </c>
      <c r="F35">
        <f>(VLOOKUP(A35,Source!$A$5:$F$820,6,FALSE))*1</f>
        <v>56</v>
      </c>
      <c r="G35">
        <f>INDEX(Source!$G$6:$G$820,MATCH(Data!A35,Source!$A$6:$A$820,0))</f>
        <v>0.18310000000000001</v>
      </c>
      <c r="H35">
        <f>INDEX(Source!$H$6:$H$820,MATCH(Data!A35,Source!$A$6:$A$820,0))</f>
        <v>0.1116</v>
      </c>
      <c r="I35">
        <f>INDEX(Source!$I$6:$I$820,MATCH(Data!A35,Source!$A$6:$A$820,0))</f>
        <v>0.38700000000000001</v>
      </c>
      <c r="J35">
        <f>INDEX(Source!$J$5:$J$820,MATCH(A35,Source!$A$5:$A$820,0))</f>
        <v>5.8884999999999996</v>
      </c>
      <c r="K35">
        <f>INDEX(Source!$K$5:$K$820,MATCH(A35,Source!$A$5:$A$820,0))</f>
        <v>3.7909999999999999</v>
      </c>
      <c r="L35">
        <f>INDEX(Source!$L$5:$L$820,MATCH(A35,Source!$A$5:$A$820,0))</f>
        <v>14.3827</v>
      </c>
    </row>
    <row r="36" spans="1:12" x14ac:dyDescent="0.25">
      <c r="A36" s="25" t="s">
        <v>45</v>
      </c>
      <c r="B36" s="25" t="s">
        <v>888</v>
      </c>
      <c r="C36" t="s">
        <v>1035</v>
      </c>
      <c r="D36" t="str">
        <f>INDEX(Source!$D$6:$D$820,MATCH(Data!A36,Source!$A$6:$A$820,0))</f>
        <v>BAGS</v>
      </c>
      <c r="E36" t="str">
        <f>VLOOKUP(A36,Source!$A$5:$F$820,5,FALSE)</f>
        <v>PH BALANCED</v>
      </c>
      <c r="F36">
        <f>(VLOOKUP(A36,Source!$A$5:$F$820,6,FALSE))*1</f>
        <v>72</v>
      </c>
      <c r="G36">
        <f>INDEX(Source!$G$6:$G$820,MATCH(Data!A36,Source!$A$6:$A$820,0))</f>
        <v>36.521799999999999</v>
      </c>
      <c r="H36">
        <f>INDEX(Source!$H$6:$H$820,MATCH(Data!A36,Source!$A$6:$A$820,0))</f>
        <v>5.1192000000000002</v>
      </c>
      <c r="I36">
        <f>INDEX(Source!$I$6:$I$820,MATCH(Data!A36,Source!$A$6:$A$820,0))</f>
        <v>1.1213</v>
      </c>
      <c r="J36">
        <f>INDEX(Source!$J$5:$J$820,MATCH(A36,Source!$A$5:$A$820,0))</f>
        <v>1199.5277000000001</v>
      </c>
      <c r="K36">
        <f>INDEX(Source!$K$5:$K$820,MATCH(A36,Source!$A$5:$A$820,0))</f>
        <v>135.36869999999999</v>
      </c>
      <c r="L36">
        <f>INDEX(Source!$L$5:$L$820,MATCH(A36,Source!$A$5:$A$820,0))</f>
        <v>30.554400000000001</v>
      </c>
    </row>
    <row r="37" spans="1:12" x14ac:dyDescent="0.25">
      <c r="A37" s="25" t="s">
        <v>46</v>
      </c>
      <c r="B37" s="25" t="s">
        <v>888</v>
      </c>
      <c r="C37" t="s">
        <v>1035</v>
      </c>
      <c r="D37" t="str">
        <f>INDEX(Source!$D$6:$D$820,MATCH(Data!A37,Source!$A$6:$A$820,0))</f>
        <v>BAGS</v>
      </c>
      <c r="E37" t="str">
        <f>VLOOKUP(A37,Source!$A$5:$F$820,5,FALSE)</f>
        <v>PH BALANCED</v>
      </c>
      <c r="F37">
        <f>(VLOOKUP(A37,Source!$A$5:$F$820,6,FALSE))*1</f>
        <v>72</v>
      </c>
      <c r="G37">
        <f>INDEX(Source!$G$6:$G$820,MATCH(Data!A37,Source!$A$6:$A$820,0))</f>
        <v>21.958300000000001</v>
      </c>
      <c r="H37">
        <f>INDEX(Source!$H$6:$H$820,MATCH(Data!A37,Source!$A$6:$A$820,0))</f>
        <v>39.467100000000002</v>
      </c>
      <c r="I37">
        <f>INDEX(Source!$I$6:$I$820,MATCH(Data!A37,Source!$A$6:$A$820,0))</f>
        <v>10.7844</v>
      </c>
      <c r="J37">
        <f>INDEX(Source!$J$5:$J$820,MATCH(A37,Source!$A$5:$A$820,0))</f>
        <v>726.31399999999996</v>
      </c>
      <c r="K37">
        <f>INDEX(Source!$K$5:$K$820,MATCH(A37,Source!$A$5:$A$820,0))</f>
        <v>1508.4713999999999</v>
      </c>
      <c r="L37">
        <f>INDEX(Source!$L$5:$L$820,MATCH(A37,Source!$A$5:$A$820,0))</f>
        <v>314.52640000000002</v>
      </c>
    </row>
    <row r="38" spans="1:12" x14ac:dyDescent="0.25">
      <c r="A38" s="25" t="s">
        <v>28</v>
      </c>
      <c r="B38" s="25" t="s">
        <v>888</v>
      </c>
      <c r="C38" t="s">
        <v>1035</v>
      </c>
      <c r="D38" t="str">
        <f>INDEX(Source!$D$6:$D$820,MATCH(Data!A38,Source!$A$6:$A$820,0))</f>
        <v>BAGS</v>
      </c>
      <c r="E38" t="str">
        <f>VLOOKUP(A38,Source!$A$5:$F$820,5,FALSE)</f>
        <v>PH BALANCED</v>
      </c>
      <c r="F38">
        <f>(VLOOKUP(A38,Source!$A$5:$F$820,6,FALSE))*1</f>
        <v>15</v>
      </c>
      <c r="G38">
        <f>INDEX(Source!$G$6:$G$820,MATCH(Data!A38,Source!$A$6:$A$820,0))</f>
        <v>1.2461</v>
      </c>
      <c r="H38">
        <f>INDEX(Source!$H$6:$H$820,MATCH(Data!A38,Source!$A$6:$A$820,0))</f>
        <v>7.7651000000000003</v>
      </c>
      <c r="I38">
        <f>INDEX(Source!$I$6:$I$820,MATCH(Data!A38,Source!$A$6:$A$820,0))</f>
        <v>2.2378</v>
      </c>
      <c r="J38">
        <f>INDEX(Source!$J$5:$J$820,MATCH(A38,Source!$A$5:$A$820,0))</f>
        <v>20.960899999999999</v>
      </c>
      <c r="K38">
        <f>INDEX(Source!$K$5:$K$820,MATCH(A38,Source!$A$5:$A$820,0))</f>
        <v>127.6666</v>
      </c>
      <c r="L38">
        <f>INDEX(Source!$L$5:$L$820,MATCH(A38,Source!$A$5:$A$820,0))</f>
        <v>33.570999999999998</v>
      </c>
    </row>
    <row r="39" spans="1:12" x14ac:dyDescent="0.25">
      <c r="A39" s="25" t="s">
        <v>39</v>
      </c>
      <c r="B39" s="25" t="s">
        <v>888</v>
      </c>
      <c r="C39" t="s">
        <v>1035</v>
      </c>
      <c r="D39" t="str">
        <f>INDEX(Source!$D$6:$D$820,MATCH(Data!A39,Source!$A$6:$A$820,0))</f>
        <v>BAGS</v>
      </c>
      <c r="E39" t="str">
        <f>VLOOKUP(A39,Source!$A$5:$F$820,5,FALSE)</f>
        <v>PH BALANCED</v>
      </c>
      <c r="F39">
        <f>(VLOOKUP(A39,Source!$A$5:$F$820,6,FALSE))*1</f>
        <v>64</v>
      </c>
      <c r="G39">
        <f>INDEX(Source!$G$6:$G$820,MATCH(Data!A39,Source!$A$6:$A$820,0))</f>
        <v>5.8978000000000002</v>
      </c>
      <c r="H39">
        <f>INDEX(Source!$H$6:$H$820,MATCH(Data!A39,Source!$A$6:$A$820,0))</f>
        <v>0.1087</v>
      </c>
      <c r="I39">
        <f>INDEX(Source!$I$6:$I$820,MATCH(Data!A39,Source!$A$6:$A$820,0))</f>
        <v>0</v>
      </c>
      <c r="J39">
        <f>INDEX(Source!$J$5:$J$820,MATCH(A39,Source!$A$5:$A$820,0))</f>
        <v>169.58080000000001</v>
      </c>
      <c r="K39">
        <f>INDEX(Source!$K$5:$K$820,MATCH(A39,Source!$A$5:$A$820,0))</f>
        <v>3.3822999999999999</v>
      </c>
      <c r="L39">
        <f>INDEX(Source!$L$5:$L$820,MATCH(A39,Source!$A$5:$A$820,0))</f>
        <v>0</v>
      </c>
    </row>
    <row r="40" spans="1:12" x14ac:dyDescent="0.25">
      <c r="A40" s="25" t="s">
        <v>19</v>
      </c>
      <c r="B40" s="25" t="s">
        <v>888</v>
      </c>
      <c r="C40" t="s">
        <v>1035</v>
      </c>
      <c r="D40" t="str">
        <f>INDEX(Source!$D$6:$D$820,MATCH(Data!A40,Source!$A$6:$A$820,0))</f>
        <v>BAGS</v>
      </c>
      <c r="E40" t="str">
        <f>VLOOKUP(A40,Source!$A$5:$F$820,5,FALSE)</f>
        <v>PH BALANCED</v>
      </c>
      <c r="F40">
        <f>(VLOOKUP(A40,Source!$A$5:$F$820,6,FALSE))*1</f>
        <v>100</v>
      </c>
      <c r="G40">
        <f>INDEX(Source!$G$6:$G$820,MATCH(Data!A40,Source!$A$6:$A$820,0))</f>
        <v>81.467399999999998</v>
      </c>
      <c r="H40">
        <f>INDEX(Source!$H$6:$H$820,MATCH(Data!A40,Source!$A$6:$A$820,0))</f>
        <v>92.903000000000006</v>
      </c>
      <c r="I40">
        <f>INDEX(Source!$I$6:$I$820,MATCH(Data!A40,Source!$A$6:$A$820,0))</f>
        <v>52.511899999999997</v>
      </c>
      <c r="J40">
        <f>INDEX(Source!$J$5:$J$820,MATCH(A40,Source!$A$5:$A$820,0))</f>
        <v>2980.7042999999999</v>
      </c>
      <c r="K40">
        <f>INDEX(Source!$K$5:$K$820,MATCH(A40,Source!$A$5:$A$820,0))</f>
        <v>3415.3553999999999</v>
      </c>
      <c r="L40">
        <f>INDEX(Source!$L$5:$L$820,MATCH(A40,Source!$A$5:$A$820,0))</f>
        <v>1823.0734</v>
      </c>
    </row>
    <row r="41" spans="1:12" x14ac:dyDescent="0.25">
      <c r="A41" s="25" t="s">
        <v>871</v>
      </c>
      <c r="B41" s="25" t="s">
        <v>888</v>
      </c>
      <c r="C41" t="s">
        <v>1035</v>
      </c>
      <c r="D41" t="str">
        <f>INDEX(Source!$D$6:$D$820,MATCH(Data!A41,Source!$A$6:$A$820,0))</f>
        <v>BAGS</v>
      </c>
      <c r="E41" t="str">
        <f>VLOOKUP(A41,Source!$A$5:$F$820,5,FALSE)</f>
        <v>PH BALANCED</v>
      </c>
      <c r="F41">
        <f>(VLOOKUP(A41,Source!$A$5:$F$820,6,FALSE))*1</f>
        <v>72</v>
      </c>
      <c r="G41">
        <f>INDEX(Source!$G$6:$G$820,MATCH(Data!A41,Source!$A$6:$A$820,0))</f>
        <v>1663.8369</v>
      </c>
      <c r="H41">
        <f>INDEX(Source!$H$6:$H$820,MATCH(Data!A41,Source!$A$6:$A$820,0))</f>
        <v>1815.6596999999999</v>
      </c>
      <c r="I41">
        <f>INDEX(Source!$I$6:$I$820,MATCH(Data!A41,Source!$A$6:$A$820,0))</f>
        <v>1049.2485999999999</v>
      </c>
      <c r="J41">
        <f>INDEX(Source!$J$5:$J$820,MATCH(A41,Source!$A$5:$A$820,0))</f>
        <v>62012.672500000001</v>
      </c>
      <c r="K41">
        <f>INDEX(Source!$K$5:$K$820,MATCH(A41,Source!$A$5:$A$820,0))</f>
        <v>68679.966</v>
      </c>
      <c r="L41">
        <f>INDEX(Source!$L$5:$L$820,MATCH(A41,Source!$A$5:$A$820,0))</f>
        <v>37856.881999999998</v>
      </c>
    </row>
    <row r="42" spans="1:12" x14ac:dyDescent="0.25">
      <c r="A42" s="25" t="s">
        <v>47</v>
      </c>
      <c r="B42" s="25" t="s">
        <v>888</v>
      </c>
      <c r="C42" t="s">
        <v>1035</v>
      </c>
      <c r="D42" t="str">
        <f>INDEX(Source!$D$6:$D$820,MATCH(Data!A42,Source!$A$6:$A$820,0))</f>
        <v>BAGS</v>
      </c>
      <c r="E42" t="str">
        <f>VLOOKUP(A42,Source!$A$5:$F$820,5,FALSE)</f>
        <v>PH BALANCED</v>
      </c>
      <c r="F42">
        <f>(VLOOKUP(A42,Source!$A$5:$F$820,6,FALSE))*1</f>
        <v>72</v>
      </c>
      <c r="G42">
        <f>INDEX(Source!$G$6:$G$820,MATCH(Data!A42,Source!$A$6:$A$820,0))</f>
        <v>27.983599999999999</v>
      </c>
      <c r="H42">
        <f>INDEX(Source!$H$6:$H$820,MATCH(Data!A42,Source!$A$6:$A$820,0))</f>
        <v>162.41050000000001</v>
      </c>
      <c r="I42">
        <f>INDEX(Source!$I$6:$I$820,MATCH(Data!A42,Source!$A$6:$A$820,0))</f>
        <v>103.16800000000001</v>
      </c>
      <c r="J42">
        <f>INDEX(Source!$J$5:$J$820,MATCH(A42,Source!$A$5:$A$820,0))</f>
        <v>928.81529999999998</v>
      </c>
      <c r="K42">
        <f>INDEX(Source!$K$5:$K$820,MATCH(A42,Source!$A$5:$A$820,0))</f>
        <v>5484.9444999999996</v>
      </c>
      <c r="L42">
        <f>INDEX(Source!$L$5:$L$820,MATCH(A42,Source!$A$5:$A$820,0))</f>
        <v>3446.0194999999999</v>
      </c>
    </row>
    <row r="43" spans="1:12" x14ac:dyDescent="0.25">
      <c r="A43" s="25" t="s">
        <v>29</v>
      </c>
      <c r="B43" s="25" t="s">
        <v>888</v>
      </c>
      <c r="C43" t="s">
        <v>1035</v>
      </c>
      <c r="D43" t="str">
        <f>INDEX(Source!$D$6:$D$820,MATCH(Data!A43,Source!$A$6:$A$820,0))</f>
        <v>BAGS</v>
      </c>
      <c r="E43" t="str">
        <f>VLOOKUP(A43,Source!$A$5:$F$820,5,FALSE)</f>
        <v>ALCOHOL FREE</v>
      </c>
      <c r="F43">
        <f>(VLOOKUP(A43,Source!$A$5:$F$820,6,FALSE))*1</f>
        <v>15</v>
      </c>
      <c r="G43">
        <f>INDEX(Source!$G$6:$G$820,MATCH(Data!A43,Source!$A$6:$A$820,0))</f>
        <v>9.6471999999999998</v>
      </c>
      <c r="H43">
        <f>INDEX(Source!$H$6:$H$820,MATCH(Data!A43,Source!$A$6:$A$820,0))</f>
        <v>10.7577</v>
      </c>
      <c r="I43">
        <f>INDEX(Source!$I$6:$I$820,MATCH(Data!A43,Source!$A$6:$A$820,0))</f>
        <v>7.0723000000000003</v>
      </c>
      <c r="J43">
        <f>INDEX(Source!$J$5:$J$820,MATCH(A43,Source!$A$5:$A$820,0))</f>
        <v>112.20610000000001</v>
      </c>
      <c r="K43">
        <f>INDEX(Source!$K$5:$K$820,MATCH(A43,Source!$A$5:$A$820,0))</f>
        <v>131.05279999999999</v>
      </c>
      <c r="L43">
        <f>INDEX(Source!$L$5:$L$820,MATCH(A43,Source!$A$5:$A$820,0))</f>
        <v>85.719800000000006</v>
      </c>
    </row>
    <row r="44" spans="1:12" x14ac:dyDescent="0.25">
      <c r="A44" s="25" t="s">
        <v>48</v>
      </c>
      <c r="B44" s="25" t="s">
        <v>888</v>
      </c>
      <c r="C44" t="s">
        <v>1035</v>
      </c>
      <c r="D44" t="str">
        <f>INDEX(Source!$D$6:$D$820,MATCH(Data!A44,Source!$A$6:$A$820,0))</f>
        <v>BAGS</v>
      </c>
      <c r="E44" t="str">
        <f>VLOOKUP(A44,Source!$A$5:$F$820,5,FALSE)</f>
        <v>WITHOUT EXTRA PROTECTCARE INDICATION</v>
      </c>
      <c r="F44">
        <f>(VLOOKUP(A44,Source!$A$5:$F$820,6,FALSE))*1</f>
        <v>72</v>
      </c>
      <c r="G44">
        <f>INDEX(Source!$G$6:$G$820,MATCH(Data!A44,Source!$A$6:$A$820,0))</f>
        <v>221.17019999999999</v>
      </c>
      <c r="H44">
        <f>INDEX(Source!$H$6:$H$820,MATCH(Data!A44,Source!$A$6:$A$820,0))</f>
        <v>159.9896</v>
      </c>
      <c r="I44">
        <f>INDEX(Source!$I$6:$I$820,MATCH(Data!A44,Source!$A$6:$A$820,0))</f>
        <v>77.865600000000001</v>
      </c>
      <c r="J44">
        <f>INDEX(Source!$J$5:$J$820,MATCH(A44,Source!$A$5:$A$820,0))</f>
        <v>6715.8593000000001</v>
      </c>
      <c r="K44">
        <f>INDEX(Source!$K$5:$K$820,MATCH(A44,Source!$A$5:$A$820,0))</f>
        <v>4333.2687999999998</v>
      </c>
      <c r="L44">
        <f>INDEX(Source!$L$5:$L$820,MATCH(A44,Source!$A$5:$A$820,0))</f>
        <v>2035.5381</v>
      </c>
    </row>
    <row r="45" spans="1:12" x14ac:dyDescent="0.25">
      <c r="A45" s="25" t="s">
        <v>382</v>
      </c>
      <c r="B45" s="25" t="s">
        <v>888</v>
      </c>
      <c r="C45" t="s">
        <v>1035</v>
      </c>
      <c r="D45" t="str">
        <f>INDEX(Source!$D$6:$D$820,MATCH(Data!A45,Source!$A$6:$A$820,0))</f>
        <v>BAGS</v>
      </c>
      <c r="E45" t="str">
        <f>VLOOKUP(A45,Source!$A$5:$F$820,5,FALSE)</f>
        <v>SENSITIVE</v>
      </c>
      <c r="F45">
        <f>(VLOOKUP(A45,Source!$A$5:$F$820,6,FALSE))*1</f>
        <v>54</v>
      </c>
      <c r="G45">
        <f>INDEX(Source!$G$6:$G$820,MATCH(Data!A45,Source!$A$6:$A$820,0))</f>
        <v>0</v>
      </c>
      <c r="H45">
        <f>INDEX(Source!$H$6:$H$820,MATCH(Data!A45,Source!$A$6:$A$820,0))</f>
        <v>0</v>
      </c>
      <c r="I45">
        <f>INDEX(Source!$I$6:$I$820,MATCH(Data!A45,Source!$A$6:$A$820,0))</f>
        <v>0</v>
      </c>
      <c r="J45">
        <f>INDEX(Source!$J$5:$J$820,MATCH(A45,Source!$A$5:$A$820,0))</f>
        <v>0</v>
      </c>
      <c r="K45">
        <f>INDEX(Source!$K$5:$K$820,MATCH(A45,Source!$A$5:$A$820,0))</f>
        <v>0</v>
      </c>
      <c r="L45">
        <f>INDEX(Source!$L$5:$L$820,MATCH(A45,Source!$A$5:$A$820,0))</f>
        <v>0</v>
      </c>
    </row>
    <row r="46" spans="1:12" x14ac:dyDescent="0.25">
      <c r="A46" s="25" t="s">
        <v>383</v>
      </c>
      <c r="B46" s="25" t="s">
        <v>888</v>
      </c>
      <c r="C46" t="s">
        <v>1035</v>
      </c>
      <c r="D46" t="str">
        <f>INDEX(Source!$D$6:$D$820,MATCH(Data!A46,Source!$A$6:$A$820,0))</f>
        <v>BAGS</v>
      </c>
      <c r="E46" t="str">
        <f>VLOOKUP(A46,Source!$A$5:$F$820,5,FALSE)</f>
        <v>SENSITIVE</v>
      </c>
      <c r="F46">
        <f>(VLOOKUP(A46,Source!$A$5:$F$820,6,FALSE))*1</f>
        <v>54</v>
      </c>
      <c r="G46">
        <f>INDEX(Source!$G$6:$G$820,MATCH(Data!A46,Source!$A$6:$A$820,0))</f>
        <v>23.7104</v>
      </c>
      <c r="H46">
        <f>INDEX(Source!$H$6:$H$820,MATCH(Data!A46,Source!$A$6:$A$820,0))</f>
        <v>2.5188000000000001</v>
      </c>
      <c r="I46">
        <f>INDEX(Source!$I$6:$I$820,MATCH(Data!A46,Source!$A$6:$A$820,0))</f>
        <v>0.15770000000000001</v>
      </c>
      <c r="J46">
        <f>INDEX(Source!$J$5:$J$820,MATCH(A46,Source!$A$5:$A$820,0))</f>
        <v>549.04570000000001</v>
      </c>
      <c r="K46">
        <f>INDEX(Source!$K$5:$K$820,MATCH(A46,Source!$A$5:$A$820,0))</f>
        <v>49.080599999999997</v>
      </c>
      <c r="L46">
        <f>INDEX(Source!$L$5:$L$820,MATCH(A46,Source!$A$5:$A$820,0))</f>
        <v>2.9064000000000001</v>
      </c>
    </row>
    <row r="47" spans="1:12" x14ac:dyDescent="0.25">
      <c r="A47" s="25" t="s">
        <v>128</v>
      </c>
      <c r="B47" s="25" t="s">
        <v>889</v>
      </c>
      <c r="C47" t="s">
        <v>1036</v>
      </c>
      <c r="D47" t="str">
        <f>INDEX(Source!$D$6:$D$820,MATCH(Data!A47,Source!$A$6:$A$820,0))</f>
        <v>BAGS</v>
      </c>
      <c r="E47" t="str">
        <f>VLOOKUP(A47,Source!$A$5:$F$820,5,FALSE)</f>
        <v>WITHOUT EXTRA PROTECTCARE INDICATION</v>
      </c>
      <c r="F47">
        <f>(VLOOKUP(A47,Source!$A$5:$F$820,6,FALSE))*1</f>
        <v>120</v>
      </c>
      <c r="G47">
        <f>INDEX(Source!$G$6:$G$820,MATCH(Data!A47,Source!$A$6:$A$820,0))</f>
        <v>0</v>
      </c>
      <c r="H47">
        <f>INDEX(Source!$H$6:$H$820,MATCH(Data!A47,Source!$A$6:$A$820,0))</f>
        <v>1.8077000000000001</v>
      </c>
      <c r="I47">
        <f>INDEX(Source!$I$6:$I$820,MATCH(Data!A47,Source!$A$6:$A$820,0))</f>
        <v>54.250700000000002</v>
      </c>
      <c r="J47">
        <f>INDEX(Source!$J$5:$J$820,MATCH(A47,Source!$A$5:$A$820,0))</f>
        <v>0</v>
      </c>
      <c r="K47">
        <f>INDEX(Source!$K$5:$K$820,MATCH(A47,Source!$A$5:$A$820,0))</f>
        <v>127.6024</v>
      </c>
      <c r="L47">
        <f>INDEX(Source!$L$5:$L$820,MATCH(A47,Source!$A$5:$A$820,0))</f>
        <v>2956.24</v>
      </c>
    </row>
    <row r="48" spans="1:12" x14ac:dyDescent="0.25">
      <c r="A48" s="25" t="s">
        <v>7</v>
      </c>
      <c r="B48" s="25" t="s">
        <v>890</v>
      </c>
      <c r="C48" t="s">
        <v>1037</v>
      </c>
      <c r="D48" t="str">
        <f>INDEX(Source!$D$6:$D$820,MATCH(Data!A48,Source!$A$6:$A$820,0))</f>
        <v>BAGS</v>
      </c>
      <c r="E48" t="str">
        <f>VLOOKUP(A48,Source!$A$5:$F$820,5,FALSE)</f>
        <v>WITHOUT EXTRA PROTECTCARE INDICATION</v>
      </c>
      <c r="F48">
        <f>(VLOOKUP(A48,Source!$A$5:$F$820,6,FALSE))*1</f>
        <v>20</v>
      </c>
      <c r="G48">
        <f>INDEX(Source!$G$6:$G$820,MATCH(Data!A48,Source!$A$6:$A$820,0))</f>
        <v>1.9350000000000001</v>
      </c>
      <c r="H48">
        <f>INDEX(Source!$H$6:$H$820,MATCH(Data!A48,Source!$A$6:$A$820,0))</f>
        <v>0.624</v>
      </c>
      <c r="I48">
        <f>INDEX(Source!$I$6:$I$820,MATCH(Data!A48,Source!$A$6:$A$820,0))</f>
        <v>0</v>
      </c>
      <c r="J48">
        <f>INDEX(Source!$J$5:$J$820,MATCH(A48,Source!$A$5:$A$820,0))</f>
        <v>24.822900000000001</v>
      </c>
      <c r="K48">
        <f>INDEX(Source!$K$5:$K$820,MATCH(A48,Source!$A$5:$A$820,0))</f>
        <v>9.4085999999999999</v>
      </c>
      <c r="L48">
        <f>INDEX(Source!$L$5:$L$820,MATCH(A48,Source!$A$5:$A$820,0))</f>
        <v>0</v>
      </c>
    </row>
    <row r="49" spans="1:12" x14ac:dyDescent="0.25">
      <c r="A49" s="25" t="s">
        <v>127</v>
      </c>
      <c r="B49" s="25" t="s">
        <v>887</v>
      </c>
      <c r="C49" t="s">
        <v>1038</v>
      </c>
      <c r="D49" t="str">
        <f>INDEX(Source!$D$6:$D$820,MATCH(Data!A49,Source!$A$6:$A$820,0))</f>
        <v>BAGS</v>
      </c>
      <c r="E49" t="str">
        <f>VLOOKUP(A49,Source!$A$5:$F$820,5,FALSE)</f>
        <v>PH BALANCED</v>
      </c>
      <c r="F49">
        <f>(VLOOKUP(A49,Source!$A$5:$F$820,6,FALSE))*1</f>
        <v>72</v>
      </c>
      <c r="G49">
        <f>INDEX(Source!$G$6:$G$820,MATCH(Data!A49,Source!$A$6:$A$820,0))</f>
        <v>0</v>
      </c>
      <c r="H49">
        <f>INDEX(Source!$H$6:$H$820,MATCH(Data!A49,Source!$A$6:$A$820,0))</f>
        <v>3.7900000000000003E-2</v>
      </c>
      <c r="I49">
        <f>INDEX(Source!$I$6:$I$820,MATCH(Data!A49,Source!$A$6:$A$820,0))</f>
        <v>6.93E-2</v>
      </c>
      <c r="J49">
        <f>INDEX(Source!$J$5:$J$820,MATCH(A49,Source!$A$5:$A$820,0))</f>
        <v>0</v>
      </c>
      <c r="K49">
        <f>INDEX(Source!$K$5:$K$820,MATCH(A49,Source!$A$5:$A$820,0))</f>
        <v>2.3294000000000001</v>
      </c>
      <c r="L49">
        <f>INDEX(Source!$L$5:$L$820,MATCH(A49,Source!$A$5:$A$820,0))</f>
        <v>4.2670000000000003</v>
      </c>
    </row>
    <row r="50" spans="1:12" x14ac:dyDescent="0.25">
      <c r="A50" s="25" t="s">
        <v>40</v>
      </c>
      <c r="B50" s="25" t="s">
        <v>888</v>
      </c>
      <c r="C50" t="s">
        <v>1035</v>
      </c>
      <c r="D50" t="str">
        <f>INDEX(Source!$D$6:$D$820,MATCH(Data!A50,Source!$A$6:$A$820,0))</f>
        <v>BAGS</v>
      </c>
      <c r="E50" t="str">
        <f>VLOOKUP(A50,Source!$A$5:$F$820,5,FALSE)</f>
        <v>ALCOHOL FREE</v>
      </c>
      <c r="F50">
        <f>(VLOOKUP(A50,Source!$A$5:$F$820,6,FALSE))*1</f>
        <v>64</v>
      </c>
      <c r="G50">
        <f>INDEX(Source!$G$6:$G$820,MATCH(Data!A50,Source!$A$6:$A$820,0))</f>
        <v>0.69669999999999999</v>
      </c>
      <c r="H50">
        <f>INDEX(Source!$H$6:$H$820,MATCH(Data!A50,Source!$A$6:$A$820,0))</f>
        <v>28.392900000000001</v>
      </c>
      <c r="I50">
        <f>INDEX(Source!$I$6:$I$820,MATCH(Data!A50,Source!$A$6:$A$820,0))</f>
        <v>2.1978</v>
      </c>
      <c r="J50">
        <f>INDEX(Source!$J$5:$J$820,MATCH(A50,Source!$A$5:$A$820,0))</f>
        <v>25.606300000000001</v>
      </c>
      <c r="K50">
        <f>INDEX(Source!$K$5:$K$820,MATCH(A50,Source!$A$5:$A$820,0))</f>
        <v>1226.3661999999999</v>
      </c>
      <c r="L50">
        <f>INDEX(Source!$L$5:$L$820,MATCH(A50,Source!$A$5:$A$820,0))</f>
        <v>96.438800000000001</v>
      </c>
    </row>
    <row r="51" spans="1:12" x14ac:dyDescent="0.25">
      <c r="A51" s="25" t="s">
        <v>49</v>
      </c>
      <c r="B51" s="25" t="s">
        <v>888</v>
      </c>
      <c r="C51" t="s">
        <v>1035</v>
      </c>
      <c r="D51" t="str">
        <f>INDEX(Source!$D$6:$D$820,MATCH(Data!A51,Source!$A$6:$A$820,0))</f>
        <v>BAGS</v>
      </c>
      <c r="E51" t="str">
        <f>VLOOKUP(A51,Source!$A$5:$F$820,5,FALSE)</f>
        <v>PH BALANCED</v>
      </c>
      <c r="F51">
        <f>(VLOOKUP(A51,Source!$A$5:$F$820,6,FALSE))*1</f>
        <v>72</v>
      </c>
      <c r="G51">
        <f>INDEX(Source!$G$6:$G$820,MATCH(Data!A51,Source!$A$6:$A$820,0))</f>
        <v>6.4486999999999997</v>
      </c>
      <c r="H51">
        <f>INDEX(Source!$H$6:$H$820,MATCH(Data!A51,Source!$A$6:$A$820,0))</f>
        <v>1.6863999999999999</v>
      </c>
      <c r="I51">
        <f>INDEX(Source!$I$6:$I$820,MATCH(Data!A51,Source!$A$6:$A$820,0))</f>
        <v>0</v>
      </c>
      <c r="J51">
        <f>INDEX(Source!$J$5:$J$820,MATCH(A51,Source!$A$5:$A$820,0))</f>
        <v>194.65190000000001</v>
      </c>
      <c r="K51">
        <f>INDEX(Source!$K$5:$K$820,MATCH(A51,Source!$A$5:$A$820,0))</f>
        <v>50.700299999999999</v>
      </c>
      <c r="L51">
        <f>INDEX(Source!$L$5:$L$820,MATCH(A51,Source!$A$5:$A$820,0))</f>
        <v>0</v>
      </c>
    </row>
    <row r="52" spans="1:12" x14ac:dyDescent="0.25">
      <c r="A52" s="25" t="s">
        <v>50</v>
      </c>
      <c r="B52" s="25" t="s">
        <v>888</v>
      </c>
      <c r="C52" t="s">
        <v>1035</v>
      </c>
      <c r="D52" t="str">
        <f>INDEX(Source!$D$6:$D$820,MATCH(Data!A52,Source!$A$6:$A$820,0))</f>
        <v>BAGS</v>
      </c>
      <c r="E52" t="str">
        <f>VLOOKUP(A52,Source!$A$5:$F$820,5,FALSE)</f>
        <v>PH BALANCED</v>
      </c>
      <c r="F52">
        <f>(VLOOKUP(A52,Source!$A$5:$F$820,6,FALSE))*1</f>
        <v>72</v>
      </c>
      <c r="G52">
        <f>INDEX(Source!$G$6:$G$820,MATCH(Data!A52,Source!$A$6:$A$820,0))</f>
        <v>0</v>
      </c>
      <c r="H52">
        <f>INDEX(Source!$H$6:$H$820,MATCH(Data!A52,Source!$A$6:$A$820,0))</f>
        <v>0</v>
      </c>
      <c r="I52">
        <f>INDEX(Source!$I$6:$I$820,MATCH(Data!A52,Source!$A$6:$A$820,0))</f>
        <v>0</v>
      </c>
      <c r="J52">
        <f>INDEX(Source!$J$5:$J$820,MATCH(A52,Source!$A$5:$A$820,0))</f>
        <v>0</v>
      </c>
      <c r="K52">
        <f>INDEX(Source!$K$5:$K$820,MATCH(A52,Source!$A$5:$A$820,0))</f>
        <v>0</v>
      </c>
      <c r="L52">
        <f>INDEX(Source!$L$5:$L$820,MATCH(A52,Source!$A$5:$A$820,0))</f>
        <v>0</v>
      </c>
    </row>
    <row r="53" spans="1:12" x14ac:dyDescent="0.25">
      <c r="A53" s="25" t="s">
        <v>22</v>
      </c>
      <c r="B53" s="25" t="s">
        <v>888</v>
      </c>
      <c r="C53" t="s">
        <v>1035</v>
      </c>
      <c r="D53" t="str">
        <f>INDEX(Source!$D$6:$D$820,MATCH(Data!A53,Source!$A$6:$A$820,0))</f>
        <v>BAGS</v>
      </c>
      <c r="E53" t="str">
        <f>VLOOKUP(A53,Source!$A$5:$F$820,5,FALSE)</f>
        <v>PH BALANCED</v>
      </c>
      <c r="F53">
        <f>(VLOOKUP(A53,Source!$A$5:$F$820,6,FALSE))*1</f>
        <v>100</v>
      </c>
      <c r="G53">
        <f>INDEX(Source!$G$6:$G$820,MATCH(Data!A53,Source!$A$6:$A$820,0))</f>
        <v>165.22800000000001</v>
      </c>
      <c r="H53">
        <f>INDEX(Source!$H$6:$H$820,MATCH(Data!A53,Source!$A$6:$A$820,0))</f>
        <v>172.68430000000001</v>
      </c>
      <c r="I53">
        <f>INDEX(Source!$I$6:$I$820,MATCH(Data!A53,Source!$A$6:$A$820,0))</f>
        <v>91.1357</v>
      </c>
      <c r="J53">
        <f>INDEX(Source!$J$5:$J$820,MATCH(A53,Source!$A$5:$A$820,0))</f>
        <v>5930.9056</v>
      </c>
      <c r="K53">
        <f>INDEX(Source!$K$5:$K$820,MATCH(A53,Source!$A$5:$A$820,0))</f>
        <v>6183.6273000000001</v>
      </c>
      <c r="L53">
        <f>INDEX(Source!$L$5:$L$820,MATCH(A53,Source!$A$5:$A$820,0))</f>
        <v>3125.7986999999998</v>
      </c>
    </row>
    <row r="54" spans="1:12" x14ac:dyDescent="0.25">
      <c r="A54" s="25" t="s">
        <v>381</v>
      </c>
      <c r="B54" s="25" t="s">
        <v>891</v>
      </c>
      <c r="C54" t="s">
        <v>1039</v>
      </c>
      <c r="D54" t="str">
        <f>INDEX(Source!$D$6:$D$820,MATCH(Data!A54,Source!$A$6:$A$820,0))</f>
        <v>BAGS</v>
      </c>
      <c r="E54" t="str">
        <f>VLOOKUP(A54,Source!$A$5:$F$820,5,FALSE)</f>
        <v>SENSITIVE</v>
      </c>
      <c r="F54">
        <f>(VLOOKUP(A54,Source!$A$5:$F$820,6,FALSE))*1</f>
        <v>10</v>
      </c>
      <c r="G54">
        <f>INDEX(Source!$G$6:$G$820,MATCH(Data!A54,Source!$A$6:$A$820,0))</f>
        <v>0</v>
      </c>
      <c r="H54">
        <f>INDEX(Source!$H$6:$H$820,MATCH(Data!A54,Source!$A$6:$A$820,0))</f>
        <v>0</v>
      </c>
      <c r="I54">
        <f>INDEX(Source!$I$6:$I$820,MATCH(Data!A54,Source!$A$6:$A$820,0))</f>
        <v>0</v>
      </c>
      <c r="J54">
        <f>INDEX(Source!$J$5:$J$820,MATCH(A54,Source!$A$5:$A$820,0))</f>
        <v>0.2349</v>
      </c>
      <c r="K54">
        <f>INDEX(Source!$K$5:$K$820,MATCH(A54,Source!$A$5:$A$820,0))</f>
        <v>0</v>
      </c>
      <c r="L54">
        <f>INDEX(Source!$L$5:$L$820,MATCH(A54,Source!$A$5:$A$820,0))</f>
        <v>0</v>
      </c>
    </row>
    <row r="55" spans="1:12" x14ac:dyDescent="0.25">
      <c r="A55" s="25" t="s">
        <v>384</v>
      </c>
      <c r="B55" s="25" t="s">
        <v>891</v>
      </c>
      <c r="C55" t="s">
        <v>1039</v>
      </c>
      <c r="D55" t="str">
        <f>INDEX(Source!$D$6:$D$820,MATCH(Data!A55,Source!$A$6:$A$820,0))</f>
        <v>BAGS</v>
      </c>
      <c r="E55" t="str">
        <f>VLOOKUP(A55,Source!$A$5:$F$820,5,FALSE)</f>
        <v>SENSITIVE</v>
      </c>
      <c r="F55">
        <f>(VLOOKUP(A55,Source!$A$5:$F$820,6,FALSE))*1</f>
        <v>54</v>
      </c>
      <c r="G55">
        <f>INDEX(Source!$G$6:$G$820,MATCH(Data!A55,Source!$A$6:$A$820,0))</f>
        <v>34.488300000000002</v>
      </c>
      <c r="H55">
        <f>INDEX(Source!$H$6:$H$820,MATCH(Data!A55,Source!$A$6:$A$820,0))</f>
        <v>5.6889000000000003</v>
      </c>
      <c r="I55">
        <f>INDEX(Source!$I$6:$I$820,MATCH(Data!A55,Source!$A$6:$A$820,0))</f>
        <v>0.2626</v>
      </c>
      <c r="J55">
        <f>INDEX(Source!$J$5:$J$820,MATCH(A55,Source!$A$5:$A$820,0))</f>
        <v>739.96220000000005</v>
      </c>
      <c r="K55">
        <f>INDEX(Source!$K$5:$K$820,MATCH(A55,Source!$A$5:$A$820,0))</f>
        <v>104.66840000000001</v>
      </c>
      <c r="L55">
        <f>INDEX(Source!$L$5:$L$820,MATCH(A55,Source!$A$5:$A$820,0))</f>
        <v>4.7222</v>
      </c>
    </row>
    <row r="56" spans="1:12" x14ac:dyDescent="0.25">
      <c r="A56" s="25" t="s">
        <v>385</v>
      </c>
      <c r="B56" s="25" t="s">
        <v>891</v>
      </c>
      <c r="C56" t="s">
        <v>1039</v>
      </c>
      <c r="D56" t="str">
        <f>INDEX(Source!$D$6:$D$820,MATCH(Data!A56,Source!$A$6:$A$820,0))</f>
        <v>BAGS</v>
      </c>
      <c r="E56" t="str">
        <f>VLOOKUP(A56,Source!$A$5:$F$820,5,FALSE)</f>
        <v>SENSITIVE</v>
      </c>
      <c r="F56">
        <f>(VLOOKUP(A56,Source!$A$5:$F$820,6,FALSE))*1</f>
        <v>54</v>
      </c>
      <c r="G56">
        <f>INDEX(Source!$G$6:$G$820,MATCH(Data!A56,Source!$A$6:$A$820,0))</f>
        <v>0.31869999999999998</v>
      </c>
      <c r="H56">
        <f>INDEX(Source!$H$6:$H$820,MATCH(Data!A56,Source!$A$6:$A$820,0))</f>
        <v>0</v>
      </c>
      <c r="I56">
        <f>INDEX(Source!$I$6:$I$820,MATCH(Data!A56,Source!$A$6:$A$820,0))</f>
        <v>0</v>
      </c>
      <c r="J56">
        <f>INDEX(Source!$J$5:$J$820,MATCH(A56,Source!$A$5:$A$820,0))</f>
        <v>6.5327000000000002</v>
      </c>
      <c r="K56">
        <f>INDEX(Source!$K$5:$K$820,MATCH(A56,Source!$A$5:$A$820,0))</f>
        <v>0</v>
      </c>
      <c r="L56">
        <f>INDEX(Source!$L$5:$L$820,MATCH(A56,Source!$A$5:$A$820,0))</f>
        <v>0</v>
      </c>
    </row>
    <row r="57" spans="1:12" x14ac:dyDescent="0.25">
      <c r="A57" s="25" t="s">
        <v>386</v>
      </c>
      <c r="B57" s="25" t="s">
        <v>891</v>
      </c>
      <c r="C57" t="s">
        <v>1039</v>
      </c>
      <c r="D57" t="str">
        <f>INDEX(Source!$D$6:$D$820,MATCH(Data!A57,Source!$A$6:$A$820,0))</f>
        <v>BAGS</v>
      </c>
      <c r="E57" t="str">
        <f>VLOOKUP(A57,Source!$A$5:$F$820,5,FALSE)</f>
        <v>SENSITIVE</v>
      </c>
      <c r="F57">
        <f>(VLOOKUP(A57,Source!$A$5:$F$820,6,FALSE))*1</f>
        <v>54</v>
      </c>
      <c r="G57">
        <f>INDEX(Source!$G$6:$G$820,MATCH(Data!A57,Source!$A$6:$A$820,0))</f>
        <v>7.1499999999999994E-2</v>
      </c>
      <c r="H57">
        <f>INDEX(Source!$H$6:$H$820,MATCH(Data!A57,Source!$A$6:$A$820,0))</f>
        <v>0</v>
      </c>
      <c r="I57">
        <f>INDEX(Source!$I$6:$I$820,MATCH(Data!A57,Source!$A$6:$A$820,0))</f>
        <v>0</v>
      </c>
      <c r="J57">
        <f>INDEX(Source!$J$5:$J$820,MATCH(A57,Source!$A$5:$A$820,0))</f>
        <v>1.2682</v>
      </c>
      <c r="K57">
        <f>INDEX(Source!$K$5:$K$820,MATCH(A57,Source!$A$5:$A$820,0))</f>
        <v>0</v>
      </c>
      <c r="L57">
        <f>INDEX(Source!$L$5:$L$820,MATCH(A57,Source!$A$5:$A$820,0))</f>
        <v>0</v>
      </c>
    </row>
    <row r="58" spans="1:12" x14ac:dyDescent="0.25">
      <c r="A58" s="25" t="s">
        <v>691</v>
      </c>
      <c r="B58" s="25" t="s">
        <v>892</v>
      </c>
      <c r="C58" t="s">
        <v>1040</v>
      </c>
      <c r="D58" t="str">
        <f>INDEX(Source!$D$6:$D$820,MATCH(Data!A58,Source!$A$6:$A$820,0))</f>
        <v>BAGS</v>
      </c>
      <c r="E58" t="str">
        <f>VLOOKUP(A58,Source!$A$5:$F$820,5,FALSE)</f>
        <v>SENSITIVE</v>
      </c>
      <c r="F58">
        <f>(VLOOKUP(A58,Source!$A$5:$F$820,6,FALSE))*1</f>
        <v>100</v>
      </c>
      <c r="G58">
        <f>INDEX(Source!$G$6:$G$820,MATCH(Data!A58,Source!$A$6:$A$820,0))</f>
        <v>0</v>
      </c>
      <c r="H58">
        <f>INDEX(Source!$H$6:$H$820,MATCH(Data!A58,Source!$A$6:$A$820,0))</f>
        <v>0</v>
      </c>
      <c r="I58">
        <f>INDEX(Source!$I$6:$I$820,MATCH(Data!A58,Source!$A$6:$A$820,0))</f>
        <v>0</v>
      </c>
      <c r="J58">
        <f>INDEX(Source!$J$5:$J$820,MATCH(A58,Source!$A$5:$A$820,0))</f>
        <v>0</v>
      </c>
      <c r="K58">
        <f>INDEX(Source!$K$5:$K$820,MATCH(A58,Source!$A$5:$A$820,0))</f>
        <v>0</v>
      </c>
      <c r="L58">
        <f>INDEX(Source!$L$5:$L$820,MATCH(A58,Source!$A$5:$A$820,0))</f>
        <v>0</v>
      </c>
    </row>
    <row r="59" spans="1:12" x14ac:dyDescent="0.25">
      <c r="A59" s="25" t="s">
        <v>16</v>
      </c>
      <c r="B59" s="25" t="s">
        <v>893</v>
      </c>
      <c r="C59" t="s">
        <v>1041</v>
      </c>
      <c r="D59" t="str">
        <f>INDEX(Source!$D$6:$D$820,MATCH(Data!A59,Source!$A$6:$A$820,0))</f>
        <v>BAGS</v>
      </c>
      <c r="E59" t="str">
        <f>VLOOKUP(A59,Source!$A$5:$F$820,5,FALSE)</f>
        <v>WITHOUT EXTRA PROTECTCARE INDICATION</v>
      </c>
      <c r="F59">
        <f>(VLOOKUP(A59,Source!$A$5:$F$820,6,FALSE))*1</f>
        <v>80</v>
      </c>
      <c r="G59">
        <f>INDEX(Source!$G$6:$G$820,MATCH(Data!A59,Source!$A$6:$A$820,0))</f>
        <v>0</v>
      </c>
      <c r="H59">
        <f>INDEX(Source!$H$6:$H$820,MATCH(Data!A59,Source!$A$6:$A$820,0))</f>
        <v>0</v>
      </c>
      <c r="I59">
        <f>INDEX(Source!$I$6:$I$820,MATCH(Data!A59,Source!$A$6:$A$820,0))</f>
        <v>0</v>
      </c>
      <c r="J59">
        <f>INDEX(Source!$J$5:$J$820,MATCH(A59,Source!$A$5:$A$820,0))</f>
        <v>0</v>
      </c>
      <c r="K59">
        <f>INDEX(Source!$K$5:$K$820,MATCH(A59,Source!$A$5:$A$820,0))</f>
        <v>0</v>
      </c>
      <c r="L59">
        <f>INDEX(Source!$L$5:$L$820,MATCH(A59,Source!$A$5:$A$820,0))</f>
        <v>0</v>
      </c>
    </row>
    <row r="60" spans="1:12" x14ac:dyDescent="0.25">
      <c r="A60" s="25" t="s">
        <v>12</v>
      </c>
      <c r="B60" s="25" t="s">
        <v>893</v>
      </c>
      <c r="C60" t="s">
        <v>1041</v>
      </c>
      <c r="D60" t="str">
        <f>INDEX(Source!$D$6:$D$820,MATCH(Data!A60,Source!$A$6:$A$820,0))</f>
        <v>BAGS</v>
      </c>
      <c r="E60" t="str">
        <f>VLOOKUP(A60,Source!$A$5:$F$820,5,FALSE)</f>
        <v>WITHOUT EXTRA PROTECTCARE INDICATION</v>
      </c>
      <c r="F60">
        <f>(VLOOKUP(A60,Source!$A$5:$F$820,6,FALSE))*1</f>
        <v>10</v>
      </c>
      <c r="G60">
        <f>INDEX(Source!$G$6:$G$820,MATCH(Data!A60,Source!$A$6:$A$820,0))</f>
        <v>0</v>
      </c>
      <c r="H60">
        <f>INDEX(Source!$H$6:$H$820,MATCH(Data!A60,Source!$A$6:$A$820,0))</f>
        <v>0</v>
      </c>
      <c r="I60">
        <f>INDEX(Source!$I$6:$I$820,MATCH(Data!A60,Source!$A$6:$A$820,0))</f>
        <v>0</v>
      </c>
      <c r="J60">
        <f>INDEX(Source!$J$5:$J$820,MATCH(A60,Source!$A$5:$A$820,0))</f>
        <v>0</v>
      </c>
      <c r="K60">
        <f>INDEX(Source!$K$5:$K$820,MATCH(A60,Source!$A$5:$A$820,0))</f>
        <v>0</v>
      </c>
      <c r="L60">
        <f>INDEX(Source!$L$5:$L$820,MATCH(A60,Source!$A$5:$A$820,0))</f>
        <v>0</v>
      </c>
    </row>
    <row r="61" spans="1:12" x14ac:dyDescent="0.25">
      <c r="A61" s="25" t="s">
        <v>14</v>
      </c>
      <c r="B61" s="25" t="s">
        <v>893</v>
      </c>
      <c r="C61" t="s">
        <v>1041</v>
      </c>
      <c r="D61" t="str">
        <f>INDEX(Source!$D$6:$D$820,MATCH(Data!A61,Source!$A$6:$A$820,0))</f>
        <v>BAGS</v>
      </c>
      <c r="E61" t="str">
        <f>VLOOKUP(A61,Source!$A$5:$F$820,5,FALSE)</f>
        <v>WITHOUT EXTRA PROTECTCARE INDICATION</v>
      </c>
      <c r="F61">
        <f>(VLOOKUP(A61,Source!$A$5:$F$820,6,FALSE))*1</f>
        <v>50</v>
      </c>
      <c r="G61">
        <f>INDEX(Source!$G$6:$G$820,MATCH(Data!A61,Source!$A$6:$A$820,0))</f>
        <v>0</v>
      </c>
      <c r="H61">
        <f>INDEX(Source!$H$6:$H$820,MATCH(Data!A61,Source!$A$6:$A$820,0))</f>
        <v>0</v>
      </c>
      <c r="I61">
        <f>INDEX(Source!$I$6:$I$820,MATCH(Data!A61,Source!$A$6:$A$820,0))</f>
        <v>0</v>
      </c>
      <c r="J61">
        <f>INDEX(Source!$J$5:$J$820,MATCH(A61,Source!$A$5:$A$820,0))</f>
        <v>0</v>
      </c>
      <c r="K61">
        <f>INDEX(Source!$K$5:$K$820,MATCH(A61,Source!$A$5:$A$820,0))</f>
        <v>0</v>
      </c>
      <c r="L61">
        <f>INDEX(Source!$L$5:$L$820,MATCH(A61,Source!$A$5:$A$820,0))</f>
        <v>0</v>
      </c>
    </row>
    <row r="62" spans="1:12" x14ac:dyDescent="0.25">
      <c r="A62" s="25" t="s">
        <v>18</v>
      </c>
      <c r="B62" s="25" t="s">
        <v>893</v>
      </c>
      <c r="C62" t="s">
        <v>1041</v>
      </c>
      <c r="D62" t="str">
        <f>INDEX(Source!$D$6:$D$820,MATCH(Data!A62,Source!$A$6:$A$820,0))</f>
        <v>BAGS</v>
      </c>
      <c r="E62" t="str">
        <f>VLOOKUP(A62,Source!$A$5:$F$820,5,FALSE)</f>
        <v>WITHOUT EXTRA PROTECTCARE INDICATION</v>
      </c>
      <c r="F62">
        <f>(VLOOKUP(A62,Source!$A$5:$F$820,6,FALSE))*1</f>
        <v>80</v>
      </c>
      <c r="G62">
        <f>INDEX(Source!$G$6:$G$820,MATCH(Data!A62,Source!$A$6:$A$820,0))</f>
        <v>1.09E-2</v>
      </c>
      <c r="H62">
        <f>INDEX(Source!$H$6:$H$820,MATCH(Data!A62,Source!$A$6:$A$820,0))</f>
        <v>0</v>
      </c>
      <c r="I62">
        <f>INDEX(Source!$I$6:$I$820,MATCH(Data!A62,Source!$A$6:$A$820,0))</f>
        <v>0</v>
      </c>
      <c r="J62">
        <f>INDEX(Source!$J$5:$J$820,MATCH(A62,Source!$A$5:$A$820,0))</f>
        <v>0.16</v>
      </c>
      <c r="K62">
        <f>INDEX(Source!$K$5:$K$820,MATCH(A62,Source!$A$5:$A$820,0))</f>
        <v>0</v>
      </c>
      <c r="L62">
        <f>INDEX(Source!$L$5:$L$820,MATCH(A62,Source!$A$5:$A$820,0))</f>
        <v>0</v>
      </c>
    </row>
    <row r="63" spans="1:12" x14ac:dyDescent="0.25">
      <c r="A63" s="25" t="s">
        <v>698</v>
      </c>
      <c r="B63" s="25" t="s">
        <v>894</v>
      </c>
      <c r="C63" t="s">
        <v>1042</v>
      </c>
      <c r="D63" t="str">
        <f>INDEX(Source!$D$6:$D$820,MATCH(Data!A63,Source!$A$6:$A$820,0))</f>
        <v>BAGS</v>
      </c>
      <c r="E63" t="str">
        <f>VLOOKUP(A63,Source!$A$5:$F$820,5,FALSE)</f>
        <v>PH BALANCED</v>
      </c>
      <c r="F63">
        <f>(VLOOKUP(A63,Source!$A$5:$F$820,6,FALSE))*1</f>
        <v>72</v>
      </c>
      <c r="G63">
        <f>INDEX(Source!$G$6:$G$820,MATCH(Data!A63,Source!$A$6:$A$820,0))</f>
        <v>1.8396999999999999</v>
      </c>
      <c r="H63">
        <f>INDEX(Source!$H$6:$H$820,MATCH(Data!A63,Source!$A$6:$A$820,0))</f>
        <v>4.3616000000000001</v>
      </c>
      <c r="I63">
        <f>INDEX(Source!$I$6:$I$820,MATCH(Data!A63,Source!$A$6:$A$820,0))</f>
        <v>0</v>
      </c>
      <c r="J63">
        <f>INDEX(Source!$J$5:$J$820,MATCH(A63,Source!$A$5:$A$820,0))</f>
        <v>115.49760000000001</v>
      </c>
      <c r="K63">
        <f>INDEX(Source!$K$5:$K$820,MATCH(A63,Source!$A$5:$A$820,0))</f>
        <v>300.46589999999998</v>
      </c>
      <c r="L63">
        <f>INDEX(Source!$L$5:$L$820,MATCH(A63,Source!$A$5:$A$820,0))</f>
        <v>0</v>
      </c>
    </row>
    <row r="64" spans="1:12" x14ac:dyDescent="0.25">
      <c r="A64" s="25" t="s">
        <v>555</v>
      </c>
      <c r="B64" s="25" t="s">
        <v>894</v>
      </c>
      <c r="C64" t="s">
        <v>1043</v>
      </c>
      <c r="D64" t="str">
        <f>INDEX(Source!$D$6:$D$820,MATCH(Data!A64,Source!$A$6:$A$820,0))</f>
        <v>BAGS</v>
      </c>
      <c r="E64" t="str">
        <f>VLOOKUP(A64,Source!$A$5:$F$820,5,FALSE)</f>
        <v>PH BALANCED</v>
      </c>
      <c r="F64">
        <f>(VLOOKUP(A64,Source!$A$5:$F$820,6,FALSE))*1</f>
        <v>72</v>
      </c>
      <c r="G64">
        <f>INDEX(Source!$G$6:$G$820,MATCH(Data!A64,Source!$A$6:$A$820,0))</f>
        <v>0</v>
      </c>
      <c r="H64">
        <f>INDEX(Source!$H$6:$H$820,MATCH(Data!A64,Source!$A$6:$A$820,0))</f>
        <v>0</v>
      </c>
      <c r="I64">
        <f>INDEX(Source!$I$6:$I$820,MATCH(Data!A64,Source!$A$6:$A$820,0))</f>
        <v>0</v>
      </c>
      <c r="J64">
        <f>INDEX(Source!$J$5:$J$820,MATCH(A64,Source!$A$5:$A$820,0))</f>
        <v>0</v>
      </c>
      <c r="K64">
        <f>INDEX(Source!$K$5:$K$820,MATCH(A64,Source!$A$5:$A$820,0))</f>
        <v>0</v>
      </c>
      <c r="L64">
        <f>INDEX(Source!$L$5:$L$820,MATCH(A64,Source!$A$5:$A$820,0))</f>
        <v>0</v>
      </c>
    </row>
    <row r="65" spans="1:12" x14ac:dyDescent="0.25">
      <c r="A65" s="25" t="s">
        <v>284</v>
      </c>
      <c r="B65" s="25" t="s">
        <v>895</v>
      </c>
      <c r="C65" t="s">
        <v>1044</v>
      </c>
      <c r="D65" t="str">
        <f>INDEX(Source!$D$6:$D$820,MATCH(Data!A65,Source!$A$6:$A$820,0))</f>
        <v>BAGS</v>
      </c>
      <c r="E65" t="str">
        <f>VLOOKUP(A65,Source!$A$5:$F$820,5,FALSE)</f>
        <v>PH BALANCED</v>
      </c>
      <c r="F65">
        <f>(VLOOKUP(A65,Source!$A$5:$F$820,6,FALSE))*1</f>
        <v>72</v>
      </c>
      <c r="G65">
        <f>INDEX(Source!$G$6:$G$820,MATCH(Data!A65,Source!$A$6:$A$820,0))</f>
        <v>0</v>
      </c>
      <c r="H65">
        <f>INDEX(Source!$H$6:$H$820,MATCH(Data!A65,Source!$A$6:$A$820,0))</f>
        <v>0</v>
      </c>
      <c r="I65">
        <f>INDEX(Source!$I$6:$I$820,MATCH(Data!A65,Source!$A$6:$A$820,0))</f>
        <v>0</v>
      </c>
      <c r="J65">
        <f>INDEX(Source!$J$5:$J$820,MATCH(A65,Source!$A$5:$A$820,0))</f>
        <v>0</v>
      </c>
      <c r="K65">
        <f>INDEX(Source!$K$5:$K$820,MATCH(A65,Source!$A$5:$A$820,0))</f>
        <v>0</v>
      </c>
      <c r="L65">
        <f>INDEX(Source!$L$5:$L$820,MATCH(A65,Source!$A$5:$A$820,0))</f>
        <v>0</v>
      </c>
    </row>
    <row r="66" spans="1:12" x14ac:dyDescent="0.25">
      <c r="A66" s="25" t="s">
        <v>684</v>
      </c>
      <c r="B66" s="25" t="s">
        <v>894</v>
      </c>
      <c r="C66" t="s">
        <v>1045</v>
      </c>
      <c r="D66" t="str">
        <f>INDEX(Source!$D$6:$D$820,MATCH(Data!A66,Source!$A$6:$A$820,0))</f>
        <v>BAGS</v>
      </c>
      <c r="E66" t="str">
        <f>VLOOKUP(A66,Source!$A$5:$F$820,5,FALSE)</f>
        <v>PH BALANCED</v>
      </c>
      <c r="F66">
        <f>(VLOOKUP(A66,Source!$A$5:$F$820,6,FALSE))*1</f>
        <v>72</v>
      </c>
      <c r="G66">
        <f>INDEX(Source!$G$6:$G$820,MATCH(Data!A66,Source!$A$6:$A$820,0))</f>
        <v>2.0785999999999998</v>
      </c>
      <c r="H66">
        <f>INDEX(Source!$H$6:$H$820,MATCH(Data!A66,Source!$A$6:$A$820,0))</f>
        <v>7.1199999999999999E-2</v>
      </c>
      <c r="I66">
        <f>INDEX(Source!$I$6:$I$820,MATCH(Data!A66,Source!$A$6:$A$820,0))</f>
        <v>0</v>
      </c>
      <c r="J66">
        <f>INDEX(Source!$J$5:$J$820,MATCH(A66,Source!$A$5:$A$820,0))</f>
        <v>104.04649999999999</v>
      </c>
      <c r="K66">
        <f>INDEX(Source!$K$5:$K$820,MATCH(A66,Source!$A$5:$A$820,0))</f>
        <v>3.8216000000000001</v>
      </c>
      <c r="L66">
        <f>INDEX(Source!$L$5:$L$820,MATCH(A66,Source!$A$5:$A$820,0))</f>
        <v>0</v>
      </c>
    </row>
    <row r="67" spans="1:12" x14ac:dyDescent="0.25">
      <c r="A67" s="25" t="s">
        <v>437</v>
      </c>
      <c r="B67" s="25" t="s">
        <v>896</v>
      </c>
      <c r="C67" t="s">
        <v>1046</v>
      </c>
      <c r="D67" t="str">
        <f>INDEX(Source!$D$6:$D$820,MATCH(Data!A67,Source!$A$6:$A$820,0))</f>
        <v>BAGS</v>
      </c>
      <c r="E67" t="str">
        <f>VLOOKUP(A67,Source!$A$5:$F$820,5,FALSE)</f>
        <v>WITHOUT EXTRA PROTECTCARE INDICATION</v>
      </c>
      <c r="F67">
        <f>(VLOOKUP(A67,Source!$A$5:$F$820,6,FALSE))*1</f>
        <v>72</v>
      </c>
      <c r="G67">
        <f>INDEX(Source!$G$6:$G$820,MATCH(Data!A67,Source!$A$6:$A$820,0))</f>
        <v>0</v>
      </c>
      <c r="H67">
        <f>INDEX(Source!$H$6:$H$820,MATCH(Data!A67,Source!$A$6:$A$820,0))</f>
        <v>0.79349999999999998</v>
      </c>
      <c r="I67">
        <f>INDEX(Source!$I$6:$I$820,MATCH(Data!A67,Source!$A$6:$A$820,0))</f>
        <v>0.7298</v>
      </c>
      <c r="J67">
        <f>INDEX(Source!$J$5:$J$820,MATCH(A67,Source!$A$5:$A$820,0))</f>
        <v>0</v>
      </c>
      <c r="K67">
        <f>INDEX(Source!$K$5:$K$820,MATCH(A67,Source!$A$5:$A$820,0))</f>
        <v>47.268799999999999</v>
      </c>
      <c r="L67">
        <f>INDEX(Source!$L$5:$L$820,MATCH(A67,Source!$A$5:$A$820,0))</f>
        <v>43.602699999999999</v>
      </c>
    </row>
    <row r="68" spans="1:12" x14ac:dyDescent="0.25">
      <c r="A68" s="25" t="s">
        <v>436</v>
      </c>
      <c r="B68" s="25" t="s">
        <v>896</v>
      </c>
      <c r="C68" t="s">
        <v>1046</v>
      </c>
      <c r="D68" t="str">
        <f>INDEX(Source!$D$6:$D$820,MATCH(Data!A68,Source!$A$6:$A$820,0))</f>
        <v>BAGS</v>
      </c>
      <c r="E68" t="str">
        <f>VLOOKUP(A68,Source!$A$5:$F$820,5,FALSE)</f>
        <v>PH BALANCED</v>
      </c>
      <c r="F68">
        <f>(VLOOKUP(A68,Source!$A$5:$F$820,6,FALSE))*1</f>
        <v>100</v>
      </c>
      <c r="G68">
        <f>INDEX(Source!$G$6:$G$820,MATCH(Data!A68,Source!$A$6:$A$820,0))</f>
        <v>0</v>
      </c>
      <c r="H68">
        <f>INDEX(Source!$H$6:$H$820,MATCH(Data!A68,Source!$A$6:$A$820,0))</f>
        <v>0</v>
      </c>
      <c r="I68">
        <f>INDEX(Source!$I$6:$I$820,MATCH(Data!A68,Source!$A$6:$A$820,0))</f>
        <v>0</v>
      </c>
      <c r="J68">
        <f>INDEX(Source!$J$5:$J$820,MATCH(A68,Source!$A$5:$A$820,0))</f>
        <v>0</v>
      </c>
      <c r="K68">
        <f>INDEX(Source!$K$5:$K$820,MATCH(A68,Source!$A$5:$A$820,0))</f>
        <v>0</v>
      </c>
      <c r="L68">
        <f>INDEX(Source!$L$5:$L$820,MATCH(A68,Source!$A$5:$A$820,0))</f>
        <v>0</v>
      </c>
    </row>
    <row r="69" spans="1:12" x14ac:dyDescent="0.25">
      <c r="A69" s="25" t="s">
        <v>564</v>
      </c>
      <c r="B69" s="25" t="s">
        <v>897</v>
      </c>
      <c r="C69" t="s">
        <v>1047</v>
      </c>
      <c r="D69" t="str">
        <f>INDEX(Source!$D$6:$D$820,MATCH(Data!A69,Source!$A$6:$A$820,0))</f>
        <v>BAGS</v>
      </c>
      <c r="E69" t="str">
        <f>VLOOKUP(A69,Source!$A$5:$F$820,5,FALSE)</f>
        <v>SENSITIVE</v>
      </c>
      <c r="F69">
        <f>(VLOOKUP(A69,Source!$A$5:$F$820,6,FALSE))*1</f>
        <v>120</v>
      </c>
      <c r="G69">
        <f>INDEX(Source!$G$6:$G$820,MATCH(Data!A69,Source!$A$6:$A$820,0))</f>
        <v>53.944000000000003</v>
      </c>
      <c r="H69">
        <f>INDEX(Source!$H$6:$H$820,MATCH(Data!A69,Source!$A$6:$A$820,0))</f>
        <v>41.741</v>
      </c>
      <c r="I69">
        <f>INDEX(Source!$I$6:$I$820,MATCH(Data!A69,Source!$A$6:$A$820,0))</f>
        <v>12.7791</v>
      </c>
      <c r="J69">
        <f>INDEX(Source!$J$5:$J$820,MATCH(A69,Source!$A$5:$A$820,0))</f>
        <v>3422.2186000000002</v>
      </c>
      <c r="K69">
        <f>INDEX(Source!$K$5:$K$820,MATCH(A69,Source!$A$5:$A$820,0))</f>
        <v>2176.2671999999998</v>
      </c>
      <c r="L69">
        <f>INDEX(Source!$L$5:$L$820,MATCH(A69,Source!$A$5:$A$820,0))</f>
        <v>723.71550000000002</v>
      </c>
    </row>
    <row r="70" spans="1:12" x14ac:dyDescent="0.25">
      <c r="A70" s="25" t="s">
        <v>565</v>
      </c>
      <c r="B70" s="25" t="s">
        <v>897</v>
      </c>
      <c r="C70" t="s">
        <v>1047</v>
      </c>
      <c r="D70" t="str">
        <f>INDEX(Source!$D$6:$D$820,MATCH(Data!A70,Source!$A$6:$A$820,0))</f>
        <v>BAGS</v>
      </c>
      <c r="E70" t="str">
        <f>VLOOKUP(A70,Source!$A$5:$F$820,5,FALSE)</f>
        <v>SENSITIVE</v>
      </c>
      <c r="F70">
        <f>(VLOOKUP(A70,Source!$A$5:$F$820,6,FALSE))*1</f>
        <v>72</v>
      </c>
      <c r="G70">
        <f>INDEX(Source!$G$6:$G$820,MATCH(Data!A70,Source!$A$6:$A$820,0))</f>
        <v>10.5024</v>
      </c>
      <c r="H70">
        <f>INDEX(Source!$H$6:$H$820,MATCH(Data!A70,Source!$A$6:$A$820,0))</f>
        <v>1.2988</v>
      </c>
      <c r="I70">
        <f>INDEX(Source!$I$6:$I$820,MATCH(Data!A70,Source!$A$6:$A$820,0))</f>
        <v>0.38090000000000002</v>
      </c>
      <c r="J70">
        <f>INDEX(Source!$J$5:$J$820,MATCH(A70,Source!$A$5:$A$820,0))</f>
        <v>626.13580000000002</v>
      </c>
      <c r="K70">
        <f>INDEX(Source!$K$5:$K$820,MATCH(A70,Source!$A$5:$A$820,0))</f>
        <v>67.750100000000003</v>
      </c>
      <c r="L70">
        <f>INDEX(Source!$L$5:$L$820,MATCH(A70,Source!$A$5:$A$820,0))</f>
        <v>17.785299999999999</v>
      </c>
    </row>
    <row r="71" spans="1:12" x14ac:dyDescent="0.25">
      <c r="A71" s="25" t="s">
        <v>179</v>
      </c>
      <c r="B71" s="25" t="s">
        <v>898</v>
      </c>
      <c r="C71" t="s">
        <v>1048</v>
      </c>
      <c r="D71" t="str">
        <f>INDEX(Source!$D$6:$D$820,MATCH(Data!A71,Source!$A$6:$A$820,0))</f>
        <v>BAGS</v>
      </c>
      <c r="E71" t="str">
        <f>VLOOKUP(A71,Source!$A$5:$F$820,5,FALSE)</f>
        <v>ALCOHOL FREE</v>
      </c>
      <c r="F71">
        <f>(VLOOKUP(A71,Source!$A$5:$F$820,6,FALSE))*1</f>
        <v>72</v>
      </c>
      <c r="G71">
        <f>INDEX(Source!$G$6:$G$820,MATCH(Data!A71,Source!$A$6:$A$820,0))</f>
        <v>2.5741999999999998</v>
      </c>
      <c r="H71">
        <f>INDEX(Source!$H$6:$H$820,MATCH(Data!A71,Source!$A$6:$A$820,0))</f>
        <v>0.57930000000000004</v>
      </c>
      <c r="I71">
        <f>INDEX(Source!$I$6:$I$820,MATCH(Data!A71,Source!$A$6:$A$820,0))</f>
        <v>9.0300000000000005E-2</v>
      </c>
      <c r="J71">
        <f>INDEX(Source!$J$5:$J$820,MATCH(A71,Source!$A$5:$A$820,0))</f>
        <v>138.52269999999999</v>
      </c>
      <c r="K71">
        <f>INDEX(Source!$K$5:$K$820,MATCH(A71,Source!$A$5:$A$820,0))</f>
        <v>28.2058</v>
      </c>
      <c r="L71">
        <f>INDEX(Source!$L$5:$L$820,MATCH(A71,Source!$A$5:$A$820,0))</f>
        <v>3.9451999999999998</v>
      </c>
    </row>
    <row r="72" spans="1:12" x14ac:dyDescent="0.25">
      <c r="A72" s="25" t="s">
        <v>180</v>
      </c>
      <c r="B72" s="25" t="s">
        <v>898</v>
      </c>
      <c r="C72" t="s">
        <v>1048</v>
      </c>
      <c r="D72" t="str">
        <f>INDEX(Source!$D$6:$D$820,MATCH(Data!A72,Source!$A$6:$A$820,0))</f>
        <v>BAGS</v>
      </c>
      <c r="E72" t="str">
        <f>VLOOKUP(A72,Source!$A$5:$F$820,5,FALSE)</f>
        <v>WITHOUT EXTRA PROTECTCARE INDICATION</v>
      </c>
      <c r="F72">
        <f>(VLOOKUP(A72,Source!$A$5:$F$820,6,FALSE))*1</f>
        <v>72</v>
      </c>
      <c r="G72">
        <f>INDEX(Source!$G$6:$G$820,MATCH(Data!A72,Source!$A$6:$A$820,0))</f>
        <v>0</v>
      </c>
      <c r="H72">
        <f>INDEX(Source!$H$6:$H$820,MATCH(Data!A72,Source!$A$6:$A$820,0))</f>
        <v>3.2000000000000002E-3</v>
      </c>
      <c r="I72">
        <f>INDEX(Source!$I$6:$I$820,MATCH(Data!A72,Source!$A$6:$A$820,0))</f>
        <v>0</v>
      </c>
      <c r="J72">
        <f>INDEX(Source!$J$5:$J$820,MATCH(A72,Source!$A$5:$A$820,0))</f>
        <v>0</v>
      </c>
      <c r="K72">
        <f>INDEX(Source!$K$5:$K$820,MATCH(A72,Source!$A$5:$A$820,0))</f>
        <v>0.14879999999999999</v>
      </c>
      <c r="L72">
        <f>INDEX(Source!$L$5:$L$820,MATCH(A72,Source!$A$5:$A$820,0))</f>
        <v>0</v>
      </c>
    </row>
    <row r="73" spans="1:12" x14ac:dyDescent="0.25">
      <c r="A73" s="25" t="s">
        <v>443</v>
      </c>
      <c r="B73" s="25" t="s">
        <v>899</v>
      </c>
      <c r="C73" t="s">
        <v>1049</v>
      </c>
      <c r="D73" t="str">
        <f>INDEX(Source!$D$6:$D$820,MATCH(Data!A73,Source!$A$6:$A$820,0))</f>
        <v>BAGS</v>
      </c>
      <c r="E73" t="str">
        <f>VLOOKUP(A73,Source!$A$5:$F$820,5,FALSE)</f>
        <v>ALCOHOL FREE</v>
      </c>
      <c r="F73">
        <f>(VLOOKUP(A73,Source!$A$5:$F$820,6,FALSE))*1</f>
        <v>24</v>
      </c>
      <c r="G73">
        <f>INDEX(Source!$G$6:$G$820,MATCH(Data!A73,Source!$A$6:$A$820,0))</f>
        <v>1.4545999999999999</v>
      </c>
      <c r="H73">
        <f>INDEX(Source!$H$6:$H$820,MATCH(Data!A73,Source!$A$6:$A$820,0))</f>
        <v>0.15629999999999999</v>
      </c>
      <c r="I73">
        <f>INDEX(Source!$I$6:$I$820,MATCH(Data!A73,Source!$A$6:$A$820,0))</f>
        <v>5.8099999999999999E-2</v>
      </c>
      <c r="J73">
        <f>INDEX(Source!$J$5:$J$820,MATCH(A73,Source!$A$5:$A$820,0))</f>
        <v>31.957999999999998</v>
      </c>
      <c r="K73">
        <f>INDEX(Source!$K$5:$K$820,MATCH(A73,Source!$A$5:$A$820,0))</f>
        <v>3.1030000000000002</v>
      </c>
      <c r="L73">
        <f>INDEX(Source!$L$5:$L$820,MATCH(A73,Source!$A$5:$A$820,0))</f>
        <v>1.1613</v>
      </c>
    </row>
    <row r="74" spans="1:12" x14ac:dyDescent="0.25">
      <c r="A74" s="25" t="s">
        <v>444</v>
      </c>
      <c r="B74" s="25" t="s">
        <v>899</v>
      </c>
      <c r="C74" t="s">
        <v>1049</v>
      </c>
      <c r="D74" t="str">
        <f>INDEX(Source!$D$6:$D$820,MATCH(Data!A74,Source!$A$6:$A$820,0))</f>
        <v>BAGS</v>
      </c>
      <c r="E74" t="str">
        <f>VLOOKUP(A74,Source!$A$5:$F$820,5,FALSE)</f>
        <v>ALCOHOL FREE</v>
      </c>
      <c r="F74">
        <f>(VLOOKUP(A74,Source!$A$5:$F$820,6,FALSE))*1</f>
        <v>72</v>
      </c>
      <c r="G74">
        <f>INDEX(Source!$G$6:$G$820,MATCH(Data!A74,Source!$A$6:$A$820,0))</f>
        <v>0.69610000000000005</v>
      </c>
      <c r="H74">
        <f>INDEX(Source!$H$6:$H$820,MATCH(Data!A74,Source!$A$6:$A$820,0))</f>
        <v>0</v>
      </c>
      <c r="I74">
        <f>INDEX(Source!$I$6:$I$820,MATCH(Data!A74,Source!$A$6:$A$820,0))</f>
        <v>0</v>
      </c>
      <c r="J74">
        <f>INDEX(Source!$J$5:$J$820,MATCH(A74,Source!$A$5:$A$820,0))</f>
        <v>23.8918</v>
      </c>
      <c r="K74">
        <f>INDEX(Source!$K$5:$K$820,MATCH(A74,Source!$A$5:$A$820,0))</f>
        <v>0</v>
      </c>
      <c r="L74">
        <f>INDEX(Source!$L$5:$L$820,MATCH(A74,Source!$A$5:$A$820,0))</f>
        <v>0</v>
      </c>
    </row>
    <row r="75" spans="1:12" x14ac:dyDescent="0.25">
      <c r="A75" s="25" t="s">
        <v>392</v>
      </c>
      <c r="B75" s="25" t="s">
        <v>900</v>
      </c>
      <c r="C75" t="s">
        <v>1050</v>
      </c>
      <c r="D75" t="str">
        <f>INDEX(Source!$D$6:$D$820,MATCH(Data!A75,Source!$A$6:$A$820,0))</f>
        <v>BAGS</v>
      </c>
      <c r="E75" t="str">
        <f>VLOOKUP(A75,Source!$A$5:$F$820,5,FALSE)</f>
        <v>SENSITIVE</v>
      </c>
      <c r="F75">
        <f>(VLOOKUP(A75,Source!$A$5:$F$820,6,FALSE))*1</f>
        <v>120</v>
      </c>
      <c r="G75">
        <f>INDEX(Source!$G$6:$G$820,MATCH(Data!A75,Source!$A$6:$A$820,0))</f>
        <v>0</v>
      </c>
      <c r="H75">
        <f>INDEX(Source!$H$6:$H$820,MATCH(Data!A75,Source!$A$6:$A$820,0))</f>
        <v>47.540100000000002</v>
      </c>
      <c r="I75">
        <f>INDEX(Source!$I$6:$I$820,MATCH(Data!A75,Source!$A$6:$A$820,0))</f>
        <v>13.0617</v>
      </c>
      <c r="J75">
        <f>INDEX(Source!$J$5:$J$820,MATCH(A75,Source!$A$5:$A$820,0))</f>
        <v>0</v>
      </c>
      <c r="K75">
        <f>INDEX(Source!$K$5:$K$820,MATCH(A75,Source!$A$5:$A$820,0))</f>
        <v>2356.4949999999999</v>
      </c>
      <c r="L75">
        <f>INDEX(Source!$L$5:$L$820,MATCH(A75,Source!$A$5:$A$820,0))</f>
        <v>720.12469999999996</v>
      </c>
    </row>
    <row r="76" spans="1:12" x14ac:dyDescent="0.25">
      <c r="A76" s="25" t="s">
        <v>393</v>
      </c>
      <c r="B76" s="25" t="s">
        <v>900</v>
      </c>
      <c r="C76" t="s">
        <v>1050</v>
      </c>
      <c r="D76" t="str">
        <f>INDEX(Source!$D$6:$D$820,MATCH(Data!A76,Source!$A$6:$A$820,0))</f>
        <v>BAGS</v>
      </c>
      <c r="E76" t="str">
        <f>VLOOKUP(A76,Source!$A$5:$F$820,5,FALSE)</f>
        <v>SENSITIVE</v>
      </c>
      <c r="F76">
        <f>(VLOOKUP(A76,Source!$A$5:$F$820,6,FALSE))*1</f>
        <v>70</v>
      </c>
      <c r="G76">
        <f>INDEX(Source!$G$6:$G$820,MATCH(Data!A76,Source!$A$6:$A$820,0))</f>
        <v>4.0548000000000002</v>
      </c>
      <c r="H76">
        <f>INDEX(Source!$H$6:$H$820,MATCH(Data!A76,Source!$A$6:$A$820,0))</f>
        <v>2.4268999999999998</v>
      </c>
      <c r="I76">
        <f>INDEX(Source!$I$6:$I$820,MATCH(Data!A76,Source!$A$6:$A$820,0))</f>
        <v>0</v>
      </c>
      <c r="J76">
        <f>INDEX(Source!$J$5:$J$820,MATCH(A76,Source!$A$5:$A$820,0))</f>
        <v>220.69159999999999</v>
      </c>
      <c r="K76">
        <f>INDEX(Source!$K$5:$K$820,MATCH(A76,Source!$A$5:$A$820,0))</f>
        <v>134.58930000000001</v>
      </c>
      <c r="L76">
        <f>INDEX(Source!$L$5:$L$820,MATCH(A76,Source!$A$5:$A$820,0))</f>
        <v>0</v>
      </c>
    </row>
    <row r="77" spans="1:12" x14ac:dyDescent="0.25">
      <c r="A77" s="25" t="s">
        <v>390</v>
      </c>
      <c r="B77" s="25" t="s">
        <v>900</v>
      </c>
      <c r="C77" t="s">
        <v>1050</v>
      </c>
      <c r="D77" t="str">
        <f>INDEX(Source!$D$6:$D$820,MATCH(Data!A77,Source!$A$6:$A$820,0))</f>
        <v>BAGS</v>
      </c>
      <c r="E77" t="str">
        <f>VLOOKUP(A77,Source!$A$5:$F$820,5,FALSE)</f>
        <v>SENSITIVE</v>
      </c>
      <c r="F77">
        <f>(VLOOKUP(A77,Source!$A$5:$F$820,6,FALSE))*1</f>
        <v>100</v>
      </c>
      <c r="G77">
        <f>INDEX(Source!$G$6:$G$820,MATCH(Data!A77,Source!$A$6:$A$820,0))</f>
        <v>2.8529</v>
      </c>
      <c r="H77">
        <f>INDEX(Source!$H$6:$H$820,MATCH(Data!A77,Source!$A$6:$A$820,0))</f>
        <v>0</v>
      </c>
      <c r="I77">
        <f>INDEX(Source!$I$6:$I$820,MATCH(Data!A77,Source!$A$6:$A$820,0))</f>
        <v>0</v>
      </c>
      <c r="J77">
        <f>INDEX(Source!$J$5:$J$820,MATCH(A77,Source!$A$5:$A$820,0))</f>
        <v>195.97380000000001</v>
      </c>
      <c r="K77">
        <f>INDEX(Source!$K$5:$K$820,MATCH(A77,Source!$A$5:$A$820,0))</f>
        <v>0</v>
      </c>
      <c r="L77">
        <f>INDEX(Source!$L$5:$L$820,MATCH(A77,Source!$A$5:$A$820,0))</f>
        <v>0</v>
      </c>
    </row>
    <row r="78" spans="1:12" x14ac:dyDescent="0.25">
      <c r="A78" s="25" t="s">
        <v>391</v>
      </c>
      <c r="B78" s="25" t="s">
        <v>900</v>
      </c>
      <c r="C78" t="s">
        <v>1050</v>
      </c>
      <c r="D78" t="str">
        <f>INDEX(Source!$D$6:$D$820,MATCH(Data!A78,Source!$A$6:$A$820,0))</f>
        <v>BAGS</v>
      </c>
      <c r="E78" t="str">
        <f>VLOOKUP(A78,Source!$A$5:$F$820,5,FALSE)</f>
        <v>SENSITIVE</v>
      </c>
      <c r="F78">
        <f>(VLOOKUP(A78,Source!$A$5:$F$820,6,FALSE))*1</f>
        <v>100</v>
      </c>
      <c r="G78">
        <f>INDEX(Source!$G$6:$G$820,MATCH(Data!A78,Source!$A$6:$A$820,0))</f>
        <v>13.515499999999999</v>
      </c>
      <c r="H78">
        <f>INDEX(Source!$H$6:$H$820,MATCH(Data!A78,Source!$A$6:$A$820,0))</f>
        <v>1.9742999999999999</v>
      </c>
      <c r="I78">
        <f>INDEX(Source!$I$6:$I$820,MATCH(Data!A78,Source!$A$6:$A$820,0))</f>
        <v>2.98E-2</v>
      </c>
      <c r="J78">
        <f>INDEX(Source!$J$5:$J$820,MATCH(A78,Source!$A$5:$A$820,0))</f>
        <v>813.32730000000004</v>
      </c>
      <c r="K78">
        <f>INDEX(Source!$K$5:$K$820,MATCH(A78,Source!$A$5:$A$820,0))</f>
        <v>103.7679</v>
      </c>
      <c r="L78">
        <f>INDEX(Source!$L$5:$L$820,MATCH(A78,Source!$A$5:$A$820,0))</f>
        <v>1.4246000000000001</v>
      </c>
    </row>
    <row r="79" spans="1:12" x14ac:dyDescent="0.25">
      <c r="A79" s="25" t="s">
        <v>556</v>
      </c>
      <c r="B79" s="25" t="s">
        <v>901</v>
      </c>
      <c r="C79" t="s">
        <v>1051</v>
      </c>
      <c r="D79" t="str">
        <f>INDEX(Source!$D$6:$D$820,MATCH(Data!A79,Source!$A$6:$A$820,0))</f>
        <v>BAGS</v>
      </c>
      <c r="E79" t="str">
        <f>VLOOKUP(A79,Source!$A$5:$F$820,5,FALSE)</f>
        <v>PH BALANCED</v>
      </c>
      <c r="F79">
        <f>(VLOOKUP(A79,Source!$A$5:$F$820,6,FALSE))*1</f>
        <v>80</v>
      </c>
      <c r="G79">
        <f>INDEX(Source!$G$6:$G$820,MATCH(Data!A79,Source!$A$6:$A$820,0))</f>
        <v>2.9045000000000001</v>
      </c>
      <c r="H79">
        <f>INDEX(Source!$H$6:$H$820,MATCH(Data!A79,Source!$A$6:$A$820,0))</f>
        <v>0</v>
      </c>
      <c r="I79">
        <f>INDEX(Source!$I$6:$I$820,MATCH(Data!A79,Source!$A$6:$A$820,0))</f>
        <v>0</v>
      </c>
      <c r="J79">
        <f>INDEX(Source!$J$5:$J$820,MATCH(A79,Source!$A$5:$A$820,0))</f>
        <v>116.9823</v>
      </c>
      <c r="K79">
        <f>INDEX(Source!$K$5:$K$820,MATCH(A79,Source!$A$5:$A$820,0))</f>
        <v>0</v>
      </c>
      <c r="L79">
        <f>INDEX(Source!$L$5:$L$820,MATCH(A79,Source!$A$5:$A$820,0))</f>
        <v>0</v>
      </c>
    </row>
    <row r="80" spans="1:12" x14ac:dyDescent="0.25">
      <c r="A80" s="25" t="s">
        <v>557</v>
      </c>
      <c r="B80" s="25" t="s">
        <v>901</v>
      </c>
      <c r="C80" t="s">
        <v>1051</v>
      </c>
      <c r="D80" t="str">
        <f>INDEX(Source!$D$6:$D$820,MATCH(Data!A80,Source!$A$6:$A$820,0))</f>
        <v>BAGS</v>
      </c>
      <c r="E80" t="str">
        <f>VLOOKUP(A80,Source!$A$5:$F$820,5,FALSE)</f>
        <v>WITHOUT EXTRA PROTECTCARE INDICATION</v>
      </c>
      <c r="F80">
        <f>(VLOOKUP(A80,Source!$A$5:$F$820,6,FALSE))*1</f>
        <v>80</v>
      </c>
      <c r="G80">
        <f>INDEX(Source!$G$6:$G$820,MATCH(Data!A80,Source!$A$6:$A$820,0))</f>
        <v>2.9113000000000002</v>
      </c>
      <c r="H80">
        <f>INDEX(Source!$H$6:$H$820,MATCH(Data!A80,Source!$A$6:$A$820,0))</f>
        <v>0</v>
      </c>
      <c r="I80">
        <f>INDEX(Source!$I$6:$I$820,MATCH(Data!A80,Source!$A$6:$A$820,0))</f>
        <v>0</v>
      </c>
      <c r="J80">
        <f>INDEX(Source!$J$5:$J$820,MATCH(A80,Source!$A$5:$A$820,0))</f>
        <v>119.83880000000001</v>
      </c>
      <c r="K80">
        <f>INDEX(Source!$K$5:$K$820,MATCH(A80,Source!$A$5:$A$820,0))</f>
        <v>0</v>
      </c>
      <c r="L80">
        <f>INDEX(Source!$L$5:$L$820,MATCH(A80,Source!$A$5:$A$820,0))</f>
        <v>0</v>
      </c>
    </row>
    <row r="81" spans="1:12" x14ac:dyDescent="0.25">
      <c r="A81" s="25" t="s">
        <v>558</v>
      </c>
      <c r="B81" s="25" t="s">
        <v>901</v>
      </c>
      <c r="C81" t="s">
        <v>1051</v>
      </c>
      <c r="D81" t="str">
        <f>INDEX(Source!$D$6:$D$820,MATCH(Data!A81,Source!$A$6:$A$820,0))</f>
        <v>BAGS</v>
      </c>
      <c r="E81" t="str">
        <f>VLOOKUP(A81,Source!$A$5:$F$820,5,FALSE)</f>
        <v>WITHOUT EXTRA PROTECTCARE INDICATION</v>
      </c>
      <c r="F81">
        <f>(VLOOKUP(A81,Source!$A$5:$F$820,6,FALSE))*1</f>
        <v>80</v>
      </c>
      <c r="G81">
        <f>INDEX(Source!$G$6:$G$820,MATCH(Data!A81,Source!$A$6:$A$820,0))</f>
        <v>4.2324000000000002</v>
      </c>
      <c r="H81">
        <f>INDEX(Source!$H$6:$H$820,MATCH(Data!A81,Source!$A$6:$A$820,0))</f>
        <v>0</v>
      </c>
      <c r="I81">
        <f>INDEX(Source!$I$6:$I$820,MATCH(Data!A81,Source!$A$6:$A$820,0))</f>
        <v>0</v>
      </c>
      <c r="J81">
        <f>INDEX(Source!$J$5:$J$820,MATCH(A81,Source!$A$5:$A$820,0))</f>
        <v>171.05330000000001</v>
      </c>
      <c r="K81">
        <f>INDEX(Source!$K$5:$K$820,MATCH(A81,Source!$A$5:$A$820,0))</f>
        <v>0</v>
      </c>
      <c r="L81">
        <f>INDEX(Source!$L$5:$L$820,MATCH(A81,Source!$A$5:$A$820,0))</f>
        <v>0</v>
      </c>
    </row>
    <row r="82" spans="1:12" x14ac:dyDescent="0.25">
      <c r="A82" s="25" t="s">
        <v>559</v>
      </c>
      <c r="B82" s="25" t="s">
        <v>901</v>
      </c>
      <c r="C82" t="s">
        <v>1051</v>
      </c>
      <c r="D82" t="str">
        <f>INDEX(Source!$D$6:$D$820,MATCH(Data!A82,Source!$A$6:$A$820,0))</f>
        <v>BAGS</v>
      </c>
      <c r="E82" t="str">
        <f>VLOOKUP(A82,Source!$A$5:$F$820,5,FALSE)</f>
        <v>PH BALANCED</v>
      </c>
      <c r="F82">
        <f>(VLOOKUP(A82,Source!$A$5:$F$820,6,FALSE))*1</f>
        <v>80</v>
      </c>
      <c r="G82">
        <f>INDEX(Source!$G$6:$G$820,MATCH(Data!A82,Source!$A$6:$A$820,0))</f>
        <v>2.6360000000000001</v>
      </c>
      <c r="H82">
        <f>INDEX(Source!$H$6:$H$820,MATCH(Data!A82,Source!$A$6:$A$820,0))</f>
        <v>0</v>
      </c>
      <c r="I82">
        <f>INDEX(Source!$I$6:$I$820,MATCH(Data!A82,Source!$A$6:$A$820,0))</f>
        <v>0</v>
      </c>
      <c r="J82">
        <f>INDEX(Source!$J$5:$J$820,MATCH(A82,Source!$A$5:$A$820,0))</f>
        <v>103.9999</v>
      </c>
      <c r="K82">
        <f>INDEX(Source!$K$5:$K$820,MATCH(A82,Source!$A$5:$A$820,0))</f>
        <v>0</v>
      </c>
      <c r="L82">
        <f>INDEX(Source!$L$5:$L$820,MATCH(A82,Source!$A$5:$A$820,0))</f>
        <v>0</v>
      </c>
    </row>
    <row r="83" spans="1:12" x14ac:dyDescent="0.25">
      <c r="A83" s="25" t="s">
        <v>260</v>
      </c>
      <c r="B83" s="25" t="s">
        <v>902</v>
      </c>
      <c r="C83" t="s">
        <v>1052</v>
      </c>
      <c r="D83" t="str">
        <f>INDEX(Source!$D$6:$D$820,MATCH(Data!A83,Source!$A$6:$A$820,0))</f>
        <v>BAGS</v>
      </c>
      <c r="E83" t="str">
        <f>VLOOKUP(A83,Source!$A$5:$F$820,5,FALSE)</f>
        <v>HYPOALLERGENIC</v>
      </c>
      <c r="F83">
        <f>(VLOOKUP(A83,Source!$A$5:$F$820,6,FALSE))*1</f>
        <v>72</v>
      </c>
      <c r="G83">
        <f>INDEX(Source!$G$6:$G$820,MATCH(Data!A83,Source!$A$6:$A$820,0))</f>
        <v>6.6299999999999998E-2</v>
      </c>
      <c r="H83">
        <f>INDEX(Source!$H$6:$H$820,MATCH(Data!A83,Source!$A$6:$A$820,0))</f>
        <v>0.12959999999999999</v>
      </c>
      <c r="I83">
        <f>INDEX(Source!$I$6:$I$820,MATCH(Data!A83,Source!$A$6:$A$820,0))</f>
        <v>7.1499999999999994E-2</v>
      </c>
      <c r="J83">
        <f>INDEX(Source!$J$5:$J$820,MATCH(A83,Source!$A$5:$A$820,0))</f>
        <v>0.504</v>
      </c>
      <c r="K83">
        <f>INDEX(Source!$K$5:$K$820,MATCH(A83,Source!$A$5:$A$820,0))</f>
        <v>0.91539999999999999</v>
      </c>
      <c r="L83">
        <f>INDEX(Source!$L$5:$L$820,MATCH(A83,Source!$A$5:$A$820,0))</f>
        <v>0.52459999999999996</v>
      </c>
    </row>
    <row r="84" spans="1:12" x14ac:dyDescent="0.25">
      <c r="A84" s="25" t="s">
        <v>679</v>
      </c>
      <c r="B84" s="25" t="s">
        <v>903</v>
      </c>
      <c r="C84" t="s">
        <v>1053</v>
      </c>
      <c r="D84" t="str">
        <f>INDEX(Source!$D$6:$D$820,MATCH(Data!A84,Source!$A$6:$A$820,0))</f>
        <v>BAGS</v>
      </c>
      <c r="E84" t="str">
        <f>VLOOKUP(A84,Source!$A$5:$F$820,5,FALSE)</f>
        <v>ALCOHOL FREE</v>
      </c>
      <c r="F84">
        <f>(VLOOKUP(A84,Source!$A$5:$F$820,6,FALSE))*1</f>
        <v>60</v>
      </c>
      <c r="G84">
        <f>INDEX(Source!$G$6:$G$820,MATCH(Data!A84,Source!$A$6:$A$820,0))</f>
        <v>0.30349999999999999</v>
      </c>
      <c r="H84">
        <f>INDEX(Source!$H$6:$H$820,MATCH(Data!A84,Source!$A$6:$A$820,0))</f>
        <v>7.7100000000000002E-2</v>
      </c>
      <c r="I84">
        <f>INDEX(Source!$I$6:$I$820,MATCH(Data!A84,Source!$A$6:$A$820,0))</f>
        <v>0</v>
      </c>
      <c r="J84">
        <f>INDEX(Source!$J$5:$J$820,MATCH(A84,Source!$A$5:$A$820,0))</f>
        <v>10.7111</v>
      </c>
      <c r="K84">
        <f>INDEX(Source!$K$5:$K$820,MATCH(A84,Source!$A$5:$A$820,0))</f>
        <v>2.9864999999999999</v>
      </c>
      <c r="L84">
        <f>INDEX(Source!$L$5:$L$820,MATCH(A84,Source!$A$5:$A$820,0))</f>
        <v>0</v>
      </c>
    </row>
    <row r="85" spans="1:12" x14ac:dyDescent="0.25">
      <c r="A85" s="25" t="s">
        <v>680</v>
      </c>
      <c r="B85" s="25" t="s">
        <v>903</v>
      </c>
      <c r="C85" t="s">
        <v>1053</v>
      </c>
      <c r="D85" t="str">
        <f>INDEX(Source!$D$6:$D$820,MATCH(Data!A85,Source!$A$6:$A$820,0))</f>
        <v>BAGS</v>
      </c>
      <c r="E85" t="str">
        <f>VLOOKUP(A85,Source!$A$5:$F$820,5,FALSE)</f>
        <v>ALCOHOL FREE</v>
      </c>
      <c r="F85">
        <f>(VLOOKUP(A85,Source!$A$5:$F$820,6,FALSE))*1</f>
        <v>72</v>
      </c>
      <c r="G85">
        <f>INDEX(Source!$G$6:$G$820,MATCH(Data!A85,Source!$A$6:$A$820,0))</f>
        <v>34.620800000000003</v>
      </c>
      <c r="H85">
        <f>INDEX(Source!$H$6:$H$820,MATCH(Data!A85,Source!$A$6:$A$820,0))</f>
        <v>13.6218</v>
      </c>
      <c r="I85">
        <f>INDEX(Source!$I$6:$I$820,MATCH(Data!A85,Source!$A$6:$A$820,0))</f>
        <v>2.1793999999999998</v>
      </c>
      <c r="J85">
        <f>INDEX(Source!$J$5:$J$820,MATCH(A85,Source!$A$5:$A$820,0))</f>
        <v>2351.0409</v>
      </c>
      <c r="K85">
        <f>INDEX(Source!$K$5:$K$820,MATCH(A85,Source!$A$5:$A$820,0))</f>
        <v>917.37919999999997</v>
      </c>
      <c r="L85">
        <f>INDEX(Source!$L$5:$L$820,MATCH(A85,Source!$A$5:$A$820,0))</f>
        <v>151.65029999999999</v>
      </c>
    </row>
    <row r="86" spans="1:12" x14ac:dyDescent="0.25">
      <c r="A86" s="25" t="s">
        <v>431</v>
      </c>
      <c r="B86" s="25" t="s">
        <v>904</v>
      </c>
      <c r="C86" t="s">
        <v>1054</v>
      </c>
      <c r="D86" t="str">
        <f>INDEX(Source!$D$6:$D$820,MATCH(Data!A86,Source!$A$6:$A$820,0))</f>
        <v>BAGS</v>
      </c>
      <c r="E86" t="str">
        <f>VLOOKUP(A86,Source!$A$5:$F$820,5,FALSE)</f>
        <v>ALCOHOL FREE</v>
      </c>
      <c r="F86">
        <f>(VLOOKUP(A86,Source!$A$5:$F$820,6,FALSE))*1</f>
        <v>56</v>
      </c>
      <c r="G86">
        <f>INDEX(Source!$G$6:$G$820,MATCH(Data!A86,Source!$A$6:$A$820,0))</f>
        <v>6.0000000000000001E-3</v>
      </c>
      <c r="H86">
        <f>INDEX(Source!$H$6:$H$820,MATCH(Data!A86,Source!$A$6:$A$820,0))</f>
        <v>0.35439999999999999</v>
      </c>
      <c r="I86">
        <f>INDEX(Source!$I$6:$I$820,MATCH(Data!A86,Source!$A$6:$A$820,0))</f>
        <v>0</v>
      </c>
      <c r="J86">
        <f>INDEX(Source!$J$5:$J$820,MATCH(A86,Source!$A$5:$A$820,0))</f>
        <v>0.33839999999999998</v>
      </c>
      <c r="K86">
        <f>INDEX(Source!$K$5:$K$820,MATCH(A86,Source!$A$5:$A$820,0))</f>
        <v>16.541699999999999</v>
      </c>
      <c r="L86">
        <f>INDEX(Source!$L$5:$L$820,MATCH(A86,Source!$A$5:$A$820,0))</f>
        <v>0</v>
      </c>
    </row>
    <row r="87" spans="1:12" x14ac:dyDescent="0.25">
      <c r="A87" s="25" t="s">
        <v>98</v>
      </c>
      <c r="B87" s="25" t="s">
        <v>905</v>
      </c>
      <c r="C87" t="s">
        <v>1055</v>
      </c>
      <c r="D87" t="str">
        <f>INDEX(Source!$D$6:$D$820,MATCH(Data!A87,Source!$A$6:$A$820,0))</f>
        <v>BAGS</v>
      </c>
      <c r="E87" t="str">
        <f>VLOOKUP(A87,Source!$A$5:$F$820,5,FALSE)</f>
        <v>ALCOHOL FREE</v>
      </c>
      <c r="F87">
        <f>(VLOOKUP(A87,Source!$A$5:$F$820,6,FALSE))*1</f>
        <v>72</v>
      </c>
      <c r="G87">
        <f>INDEX(Source!$G$6:$G$820,MATCH(Data!A87,Source!$A$6:$A$820,0))</f>
        <v>3.1665000000000001</v>
      </c>
      <c r="H87">
        <f>INDEX(Source!$H$6:$H$820,MATCH(Data!A87,Source!$A$6:$A$820,0))</f>
        <v>0.6875</v>
      </c>
      <c r="I87">
        <f>INDEX(Source!$I$6:$I$820,MATCH(Data!A87,Source!$A$6:$A$820,0))</f>
        <v>0.27989999999999998</v>
      </c>
      <c r="J87">
        <f>INDEX(Source!$J$5:$J$820,MATCH(A87,Source!$A$5:$A$820,0))</f>
        <v>65.203199999999995</v>
      </c>
      <c r="K87">
        <f>INDEX(Source!$K$5:$K$820,MATCH(A87,Source!$A$5:$A$820,0))</f>
        <v>14.1759</v>
      </c>
      <c r="L87">
        <f>INDEX(Source!$L$5:$L$820,MATCH(A87,Source!$A$5:$A$820,0))</f>
        <v>5.1737000000000002</v>
      </c>
    </row>
    <row r="88" spans="1:12" x14ac:dyDescent="0.25">
      <c r="A88" s="25" t="s">
        <v>96</v>
      </c>
      <c r="B88" s="25" t="s">
        <v>905</v>
      </c>
      <c r="C88" t="s">
        <v>1055</v>
      </c>
      <c r="D88" t="str">
        <f>INDEX(Source!$D$6:$D$820,MATCH(Data!A88,Source!$A$6:$A$820,0))</f>
        <v>BAGS</v>
      </c>
      <c r="E88" t="str">
        <f>VLOOKUP(A88,Source!$A$5:$F$820,5,FALSE)</f>
        <v>SENSITIVE</v>
      </c>
      <c r="F88">
        <f>(VLOOKUP(A88,Source!$A$5:$F$820,6,FALSE))*1</f>
        <v>60</v>
      </c>
      <c r="G88">
        <f>INDEX(Source!$G$6:$G$820,MATCH(Data!A88,Source!$A$6:$A$820,0))</f>
        <v>0</v>
      </c>
      <c r="H88">
        <f>INDEX(Source!$H$6:$H$820,MATCH(Data!A88,Source!$A$6:$A$820,0))</f>
        <v>1.5012000000000001</v>
      </c>
      <c r="I88">
        <f>INDEX(Source!$I$6:$I$820,MATCH(Data!A88,Source!$A$6:$A$820,0))</f>
        <v>0.18310000000000001</v>
      </c>
      <c r="J88">
        <f>INDEX(Source!$J$5:$J$820,MATCH(A88,Source!$A$5:$A$820,0))</f>
        <v>0</v>
      </c>
      <c r="K88">
        <f>INDEX(Source!$K$5:$K$820,MATCH(A88,Source!$A$5:$A$820,0))</f>
        <v>36.194499999999998</v>
      </c>
      <c r="L88">
        <f>INDEX(Source!$L$5:$L$820,MATCH(A88,Source!$A$5:$A$820,0))</f>
        <v>4.9927999999999999</v>
      </c>
    </row>
    <row r="89" spans="1:12" x14ac:dyDescent="0.25">
      <c r="A89" s="25" t="s">
        <v>228</v>
      </c>
      <c r="B89" s="25" t="s">
        <v>906</v>
      </c>
      <c r="C89" t="s">
        <v>1056</v>
      </c>
      <c r="D89" t="str">
        <f>INDEX(Source!$D$6:$D$820,MATCH(Data!A89,Source!$A$6:$A$820,0))</f>
        <v>BAGS</v>
      </c>
      <c r="E89" t="str">
        <f>VLOOKUP(A89,Source!$A$5:$F$820,5,FALSE)</f>
        <v>HYPOALLERGENIC</v>
      </c>
      <c r="F89">
        <f>(VLOOKUP(A89,Source!$A$5:$F$820,6,FALSE))*1</f>
        <v>50</v>
      </c>
      <c r="G89">
        <f>INDEX(Source!$G$6:$G$820,MATCH(Data!A89,Source!$A$6:$A$820,0))</f>
        <v>0</v>
      </c>
      <c r="H89">
        <f>INDEX(Source!$H$6:$H$820,MATCH(Data!A89,Source!$A$6:$A$820,0))</f>
        <v>1.1446000000000001</v>
      </c>
      <c r="I89">
        <f>INDEX(Source!$I$6:$I$820,MATCH(Data!A89,Source!$A$6:$A$820,0))</f>
        <v>0.29039999999999999</v>
      </c>
      <c r="J89">
        <f>INDEX(Source!$J$5:$J$820,MATCH(A89,Source!$A$5:$A$820,0))</f>
        <v>0</v>
      </c>
      <c r="K89">
        <f>INDEX(Source!$K$5:$K$820,MATCH(A89,Source!$A$5:$A$820,0))</f>
        <v>11.6808</v>
      </c>
      <c r="L89">
        <f>INDEX(Source!$L$5:$L$820,MATCH(A89,Source!$A$5:$A$820,0))</f>
        <v>3.3864000000000001</v>
      </c>
    </row>
    <row r="90" spans="1:12" x14ac:dyDescent="0.25">
      <c r="A90" s="25" t="s">
        <v>229</v>
      </c>
      <c r="B90" s="25" t="s">
        <v>906</v>
      </c>
      <c r="C90" t="s">
        <v>1056</v>
      </c>
      <c r="D90" t="str">
        <f>INDEX(Source!$D$6:$D$820,MATCH(Data!A90,Source!$A$6:$A$820,0))</f>
        <v>BAGS</v>
      </c>
      <c r="E90" t="str">
        <f>VLOOKUP(A90,Source!$A$5:$F$820,5,FALSE)</f>
        <v>HYPOALLERGENIC</v>
      </c>
      <c r="F90">
        <f>(VLOOKUP(A90,Source!$A$5:$F$820,6,FALSE))*1</f>
        <v>50</v>
      </c>
      <c r="G90">
        <f>INDEX(Source!$G$6:$G$820,MATCH(Data!A90,Source!$A$6:$A$820,0))</f>
        <v>0</v>
      </c>
      <c r="H90">
        <f>INDEX(Source!$H$6:$H$820,MATCH(Data!A90,Source!$A$6:$A$820,0))</f>
        <v>0.49220000000000003</v>
      </c>
      <c r="I90">
        <f>INDEX(Source!$I$6:$I$820,MATCH(Data!A90,Source!$A$6:$A$820,0))</f>
        <v>0.1164</v>
      </c>
      <c r="J90">
        <f>INDEX(Source!$J$5:$J$820,MATCH(A90,Source!$A$5:$A$820,0))</f>
        <v>0</v>
      </c>
      <c r="K90">
        <f>INDEX(Source!$K$5:$K$820,MATCH(A90,Source!$A$5:$A$820,0))</f>
        <v>4.2202000000000002</v>
      </c>
      <c r="L90">
        <f>INDEX(Source!$L$5:$L$820,MATCH(A90,Source!$A$5:$A$820,0))</f>
        <v>0.85</v>
      </c>
    </row>
    <row r="91" spans="1:12" x14ac:dyDescent="0.25">
      <c r="A91" s="25" t="s">
        <v>230</v>
      </c>
      <c r="B91" s="25" t="s">
        <v>906</v>
      </c>
      <c r="C91" t="s">
        <v>1056</v>
      </c>
      <c r="D91" t="str">
        <f>INDEX(Source!$D$6:$D$820,MATCH(Data!A91,Source!$A$6:$A$820,0))</f>
        <v>BAGS</v>
      </c>
      <c r="E91" t="str">
        <f>VLOOKUP(A91,Source!$A$5:$F$820,5,FALSE)</f>
        <v>PH BALANCED</v>
      </c>
      <c r="F91">
        <f>(VLOOKUP(A91,Source!$A$5:$F$820,6,FALSE))*1</f>
        <v>50</v>
      </c>
      <c r="G91">
        <f>INDEX(Source!$G$6:$G$820,MATCH(Data!A91,Source!$A$6:$A$820,0))</f>
        <v>0</v>
      </c>
      <c r="H91">
        <f>INDEX(Source!$H$6:$H$820,MATCH(Data!A91,Source!$A$6:$A$820,0))</f>
        <v>1.4152</v>
      </c>
      <c r="I91">
        <f>INDEX(Source!$I$6:$I$820,MATCH(Data!A91,Source!$A$6:$A$820,0))</f>
        <v>0.3513</v>
      </c>
      <c r="J91">
        <f>INDEX(Source!$J$5:$J$820,MATCH(A91,Source!$A$5:$A$820,0))</f>
        <v>0</v>
      </c>
      <c r="K91">
        <f>INDEX(Source!$K$5:$K$820,MATCH(A91,Source!$A$5:$A$820,0))</f>
        <v>20.5671</v>
      </c>
      <c r="L91">
        <f>INDEX(Source!$L$5:$L$820,MATCH(A91,Source!$A$5:$A$820,0))</f>
        <v>6.5918999999999999</v>
      </c>
    </row>
    <row r="92" spans="1:12" x14ac:dyDescent="0.25">
      <c r="A92" s="25" t="s">
        <v>838</v>
      </c>
      <c r="B92" s="25" t="s">
        <v>907</v>
      </c>
      <c r="C92" t="s">
        <v>907</v>
      </c>
      <c r="D92" t="str">
        <f>INDEX(Source!$D$6:$D$820,MATCH(Data!A92,Source!$A$6:$A$820,0))</f>
        <v>BAGS</v>
      </c>
      <c r="E92" t="str">
        <f>VLOOKUP(A92,Source!$A$5:$F$820,5,FALSE)</f>
        <v>PH BALANCED</v>
      </c>
      <c r="F92">
        <f>(VLOOKUP(A92,Source!$A$5:$F$820,6,FALSE))*1</f>
        <v>25</v>
      </c>
      <c r="G92">
        <f>INDEX(Source!$G$6:$G$820,MATCH(Data!A92,Source!$A$6:$A$820,0))</f>
        <v>0</v>
      </c>
      <c r="H92">
        <f>INDEX(Source!$H$6:$H$820,MATCH(Data!A92,Source!$A$6:$A$820,0))</f>
        <v>8.6E-3</v>
      </c>
      <c r="I92">
        <f>INDEX(Source!$I$6:$I$820,MATCH(Data!A92,Source!$A$6:$A$820,0))</f>
        <v>13.3878</v>
      </c>
      <c r="J92">
        <f>INDEX(Source!$J$5:$J$820,MATCH(A92,Source!$A$5:$A$820,0))</f>
        <v>0</v>
      </c>
      <c r="K92">
        <f>INDEX(Source!$K$5:$K$820,MATCH(A92,Source!$A$5:$A$820,0))</f>
        <v>0.19639999999999999</v>
      </c>
      <c r="L92">
        <f>INDEX(Source!$L$5:$L$820,MATCH(A92,Source!$A$5:$A$820,0))</f>
        <v>341.02409999999998</v>
      </c>
    </row>
    <row r="93" spans="1:12" x14ac:dyDescent="0.25">
      <c r="A93" s="25" t="s">
        <v>842</v>
      </c>
      <c r="B93" s="25" t="s">
        <v>907</v>
      </c>
      <c r="C93" t="s">
        <v>907</v>
      </c>
      <c r="D93" t="str">
        <f>INDEX(Source!$D$6:$D$820,MATCH(Data!A93,Source!$A$6:$A$820,0))</f>
        <v>BAGS</v>
      </c>
      <c r="E93" t="str">
        <f>VLOOKUP(A93,Source!$A$5:$F$820,5,FALSE)</f>
        <v>PH BALANCED</v>
      </c>
      <c r="F93">
        <f>(VLOOKUP(A93,Source!$A$5:$F$820,6,FALSE))*1</f>
        <v>80</v>
      </c>
      <c r="G93">
        <f>INDEX(Source!$G$6:$G$820,MATCH(Data!A93,Source!$A$6:$A$820,0))</f>
        <v>15.267200000000001</v>
      </c>
      <c r="H93">
        <f>INDEX(Source!$H$6:$H$820,MATCH(Data!A93,Source!$A$6:$A$820,0))</f>
        <v>16.318300000000001</v>
      </c>
      <c r="I93">
        <f>INDEX(Source!$I$6:$I$820,MATCH(Data!A93,Source!$A$6:$A$820,0))</f>
        <v>16.784099999999999</v>
      </c>
      <c r="J93">
        <f>INDEX(Source!$J$5:$J$820,MATCH(A93,Source!$A$5:$A$820,0))</f>
        <v>431.15870000000001</v>
      </c>
      <c r="K93">
        <f>INDEX(Source!$K$5:$K$820,MATCH(A93,Source!$A$5:$A$820,0))</f>
        <v>473.67329999999998</v>
      </c>
      <c r="L93">
        <f>INDEX(Source!$L$5:$L$820,MATCH(A93,Source!$A$5:$A$820,0))</f>
        <v>505.80540000000002</v>
      </c>
    </row>
    <row r="94" spans="1:12" x14ac:dyDescent="0.25">
      <c r="A94" s="25" t="s">
        <v>839</v>
      </c>
      <c r="B94" s="25" t="s">
        <v>907</v>
      </c>
      <c r="C94" t="s">
        <v>907</v>
      </c>
      <c r="D94" t="str">
        <f>INDEX(Source!$D$6:$D$820,MATCH(Data!A94,Source!$A$6:$A$820,0))</f>
        <v>BAGS</v>
      </c>
      <c r="E94" t="str">
        <f>VLOOKUP(A94,Source!$A$5:$F$820,5,FALSE)</f>
        <v>PH BALANCED</v>
      </c>
      <c r="F94">
        <f>(VLOOKUP(A94,Source!$A$5:$F$820,6,FALSE))*1</f>
        <v>25</v>
      </c>
      <c r="G94">
        <f>INDEX(Source!$G$6:$G$820,MATCH(Data!A94,Source!$A$6:$A$820,0))</f>
        <v>0</v>
      </c>
      <c r="H94">
        <f>INDEX(Source!$H$6:$H$820,MATCH(Data!A94,Source!$A$6:$A$820,0))</f>
        <v>4.8898999999999999</v>
      </c>
      <c r="I94">
        <f>INDEX(Source!$I$6:$I$820,MATCH(Data!A94,Source!$A$6:$A$820,0))</f>
        <v>10.664400000000001</v>
      </c>
      <c r="J94">
        <f>INDEX(Source!$J$5:$J$820,MATCH(A94,Source!$A$5:$A$820,0))</f>
        <v>0</v>
      </c>
      <c r="K94">
        <f>INDEX(Source!$K$5:$K$820,MATCH(A94,Source!$A$5:$A$820,0))</f>
        <v>145.9169</v>
      </c>
      <c r="L94">
        <f>INDEX(Source!$L$5:$L$820,MATCH(A94,Source!$A$5:$A$820,0))</f>
        <v>284.60649999999998</v>
      </c>
    </row>
    <row r="95" spans="1:12" x14ac:dyDescent="0.25">
      <c r="A95" s="25" t="s">
        <v>843</v>
      </c>
      <c r="B95" s="25" t="s">
        <v>907</v>
      </c>
      <c r="C95" t="s">
        <v>907</v>
      </c>
      <c r="D95" t="str">
        <f>INDEX(Source!$D$6:$D$820,MATCH(Data!A95,Source!$A$6:$A$820,0))</f>
        <v>BAGS</v>
      </c>
      <c r="E95" t="str">
        <f>VLOOKUP(A95,Source!$A$5:$F$820,5,FALSE)</f>
        <v>PH BALANCED</v>
      </c>
      <c r="F95">
        <f>(VLOOKUP(A95,Source!$A$5:$F$820,6,FALSE))*1</f>
        <v>80</v>
      </c>
      <c r="G95">
        <f>INDEX(Source!$G$6:$G$820,MATCH(Data!A95,Source!$A$6:$A$820,0))</f>
        <v>9.5295000000000005</v>
      </c>
      <c r="H95">
        <f>INDEX(Source!$H$6:$H$820,MATCH(Data!A95,Source!$A$6:$A$820,0))</f>
        <v>13.395300000000001</v>
      </c>
      <c r="I95">
        <f>INDEX(Source!$I$6:$I$820,MATCH(Data!A95,Source!$A$6:$A$820,0))</f>
        <v>18.126999999999999</v>
      </c>
      <c r="J95">
        <f>INDEX(Source!$J$5:$J$820,MATCH(A95,Source!$A$5:$A$820,0))</f>
        <v>274.45499999999998</v>
      </c>
      <c r="K95">
        <f>INDEX(Source!$K$5:$K$820,MATCH(A95,Source!$A$5:$A$820,0))</f>
        <v>396.72109999999998</v>
      </c>
      <c r="L95">
        <f>INDEX(Source!$L$5:$L$820,MATCH(A95,Source!$A$5:$A$820,0))</f>
        <v>559.59109999999998</v>
      </c>
    </row>
    <row r="96" spans="1:12" x14ac:dyDescent="0.25">
      <c r="A96" s="25" t="s">
        <v>840</v>
      </c>
      <c r="B96" s="25" t="s">
        <v>907</v>
      </c>
      <c r="C96" t="s">
        <v>907</v>
      </c>
      <c r="D96" t="str">
        <f>INDEX(Source!$D$6:$D$820,MATCH(Data!A96,Source!$A$6:$A$820,0))</f>
        <v>BAGS</v>
      </c>
      <c r="E96" t="str">
        <f>VLOOKUP(A96,Source!$A$5:$F$820,5,FALSE)</f>
        <v>PH BALANCED</v>
      </c>
      <c r="F96">
        <f>(VLOOKUP(A96,Source!$A$5:$F$820,6,FALSE))*1</f>
        <v>25</v>
      </c>
      <c r="G96">
        <f>INDEX(Source!$G$6:$G$820,MATCH(Data!A96,Source!$A$6:$A$820,0))</f>
        <v>0</v>
      </c>
      <c r="H96">
        <f>INDEX(Source!$H$6:$H$820,MATCH(Data!A96,Source!$A$6:$A$820,0))</f>
        <v>5.8544999999999998</v>
      </c>
      <c r="I96">
        <f>INDEX(Source!$I$6:$I$820,MATCH(Data!A96,Source!$A$6:$A$820,0))</f>
        <v>9.0564</v>
      </c>
      <c r="J96">
        <f>INDEX(Source!$J$5:$J$820,MATCH(A96,Source!$A$5:$A$820,0))</f>
        <v>0</v>
      </c>
      <c r="K96">
        <f>INDEX(Source!$K$5:$K$820,MATCH(A96,Source!$A$5:$A$820,0))</f>
        <v>166.38579999999999</v>
      </c>
      <c r="L96">
        <f>INDEX(Source!$L$5:$L$820,MATCH(A96,Source!$A$5:$A$820,0))</f>
        <v>238.54349999999999</v>
      </c>
    </row>
    <row r="97" spans="1:12" x14ac:dyDescent="0.25">
      <c r="A97" s="25" t="s">
        <v>841</v>
      </c>
      <c r="B97" s="25" t="s">
        <v>907</v>
      </c>
      <c r="C97" t="s">
        <v>907</v>
      </c>
      <c r="D97" t="str">
        <f>INDEX(Source!$D$6:$D$820,MATCH(Data!A97,Source!$A$6:$A$820,0))</f>
        <v>BAGS</v>
      </c>
      <c r="E97" t="str">
        <f>VLOOKUP(A97,Source!$A$5:$F$820,5,FALSE)</f>
        <v>PH BALANCED</v>
      </c>
      <c r="F97">
        <f>(VLOOKUP(A97,Source!$A$5:$F$820,6,FALSE))*1</f>
        <v>66</v>
      </c>
      <c r="G97">
        <f>INDEX(Source!$G$6:$G$820,MATCH(Data!A97,Source!$A$6:$A$820,0))</f>
        <v>0</v>
      </c>
      <c r="H97">
        <f>INDEX(Source!$H$6:$H$820,MATCH(Data!A97,Source!$A$6:$A$820,0))</f>
        <v>0</v>
      </c>
      <c r="I97">
        <f>INDEX(Source!$I$6:$I$820,MATCH(Data!A97,Source!$A$6:$A$820,0))</f>
        <v>0.9879</v>
      </c>
      <c r="J97">
        <f>INDEX(Source!$J$5:$J$820,MATCH(A97,Source!$A$5:$A$820,0))</f>
        <v>0</v>
      </c>
      <c r="K97">
        <f>INDEX(Source!$K$5:$K$820,MATCH(A97,Source!$A$5:$A$820,0))</f>
        <v>0</v>
      </c>
      <c r="L97">
        <f>INDEX(Source!$L$5:$L$820,MATCH(A97,Source!$A$5:$A$820,0))</f>
        <v>34.929000000000002</v>
      </c>
    </row>
    <row r="98" spans="1:12" x14ac:dyDescent="0.25">
      <c r="A98" s="25" t="s">
        <v>844</v>
      </c>
      <c r="B98" s="25" t="s">
        <v>907</v>
      </c>
      <c r="C98" t="s">
        <v>907</v>
      </c>
      <c r="D98" t="str">
        <f>INDEX(Source!$D$6:$D$820,MATCH(Data!A98,Source!$A$6:$A$820,0))</f>
        <v>BAGS</v>
      </c>
      <c r="E98" t="str">
        <f>VLOOKUP(A98,Source!$A$5:$F$820,5,FALSE)</f>
        <v>PH BALANCED</v>
      </c>
      <c r="F98">
        <f>(VLOOKUP(A98,Source!$A$5:$F$820,6,FALSE))*1</f>
        <v>80</v>
      </c>
      <c r="G98">
        <f>INDEX(Source!$G$6:$G$820,MATCH(Data!A98,Source!$A$6:$A$820,0))</f>
        <v>11.2293</v>
      </c>
      <c r="H98">
        <f>INDEX(Source!$H$6:$H$820,MATCH(Data!A98,Source!$A$6:$A$820,0))</f>
        <v>14.7631</v>
      </c>
      <c r="I98">
        <f>INDEX(Source!$I$6:$I$820,MATCH(Data!A98,Source!$A$6:$A$820,0))</f>
        <v>16.131900000000002</v>
      </c>
      <c r="J98">
        <f>INDEX(Source!$J$5:$J$820,MATCH(A98,Source!$A$5:$A$820,0))</f>
        <v>318.93810000000002</v>
      </c>
      <c r="K98">
        <f>INDEX(Source!$K$5:$K$820,MATCH(A98,Source!$A$5:$A$820,0))</f>
        <v>440.8152</v>
      </c>
      <c r="L98">
        <f>INDEX(Source!$L$5:$L$820,MATCH(A98,Source!$A$5:$A$820,0))</f>
        <v>474.58569999999997</v>
      </c>
    </row>
    <row r="99" spans="1:12" x14ac:dyDescent="0.25">
      <c r="A99" s="25" t="s">
        <v>361</v>
      </c>
      <c r="B99" s="25" t="s">
        <v>908</v>
      </c>
      <c r="C99" t="s">
        <v>1057</v>
      </c>
      <c r="D99" t="str">
        <f>INDEX(Source!$D$6:$D$820,MATCH(Data!A99,Source!$A$6:$A$820,0))</f>
        <v>BAGS</v>
      </c>
      <c r="E99" t="str">
        <f>VLOOKUP(A99,Source!$A$5:$F$820,5,FALSE)</f>
        <v>PH BALANCED</v>
      </c>
      <c r="F99">
        <f>(VLOOKUP(A99,Source!$A$5:$F$820,6,FALSE))*1</f>
        <v>40</v>
      </c>
      <c r="G99">
        <f>INDEX(Source!$G$6:$G$820,MATCH(Data!A99,Source!$A$6:$A$820,0))</f>
        <v>2.6700000000000002E-2</v>
      </c>
      <c r="H99">
        <f>INDEX(Source!$H$6:$H$820,MATCH(Data!A99,Source!$A$6:$A$820,0))</f>
        <v>6.6E-3</v>
      </c>
      <c r="I99">
        <f>INDEX(Source!$I$6:$I$820,MATCH(Data!A99,Source!$A$6:$A$820,0))</f>
        <v>0</v>
      </c>
      <c r="J99">
        <f>INDEX(Source!$J$5:$J$820,MATCH(A99,Source!$A$5:$A$820,0))</f>
        <v>1.3361000000000001</v>
      </c>
      <c r="K99">
        <f>INDEX(Source!$K$5:$K$820,MATCH(A99,Source!$A$5:$A$820,0))</f>
        <v>0.32919999999999999</v>
      </c>
      <c r="L99">
        <f>INDEX(Source!$L$5:$L$820,MATCH(A99,Source!$A$5:$A$820,0))</f>
        <v>0</v>
      </c>
    </row>
    <row r="100" spans="1:12" x14ac:dyDescent="0.25">
      <c r="A100" s="25" t="s">
        <v>362</v>
      </c>
      <c r="B100" s="25" t="s">
        <v>908</v>
      </c>
      <c r="C100" t="s">
        <v>1057</v>
      </c>
      <c r="D100" t="str">
        <f>INDEX(Source!$D$6:$D$820,MATCH(Data!A100,Source!$A$6:$A$820,0))</f>
        <v>BAGS</v>
      </c>
      <c r="E100" t="str">
        <f>VLOOKUP(A100,Source!$A$5:$F$820,5,FALSE)</f>
        <v>SENSITIVE</v>
      </c>
      <c r="F100">
        <f>(VLOOKUP(A100,Source!$A$5:$F$820,6,FALSE))*1</f>
        <v>90</v>
      </c>
      <c r="G100">
        <f>INDEX(Source!$G$6:$G$820,MATCH(Data!A100,Source!$A$6:$A$820,0))</f>
        <v>6.93E-2</v>
      </c>
      <c r="H100">
        <f>INDEX(Source!$H$6:$H$820,MATCH(Data!A100,Source!$A$6:$A$820,0))</f>
        <v>0.19889999999999999</v>
      </c>
      <c r="I100">
        <f>INDEX(Source!$I$6:$I$820,MATCH(Data!A100,Source!$A$6:$A$820,0))</f>
        <v>0</v>
      </c>
      <c r="J100">
        <f>INDEX(Source!$J$5:$J$820,MATCH(A100,Source!$A$5:$A$820,0))</f>
        <v>3.0247000000000002</v>
      </c>
      <c r="K100">
        <f>INDEX(Source!$K$5:$K$820,MATCH(A100,Source!$A$5:$A$820,0))</f>
        <v>8.6912000000000003</v>
      </c>
      <c r="L100">
        <f>INDEX(Source!$L$5:$L$820,MATCH(A100,Source!$A$5:$A$820,0))</f>
        <v>0</v>
      </c>
    </row>
    <row r="101" spans="1:12" x14ac:dyDescent="0.25">
      <c r="A101" s="25" t="s">
        <v>363</v>
      </c>
      <c r="B101" s="25" t="s">
        <v>908</v>
      </c>
      <c r="C101" t="s">
        <v>1057</v>
      </c>
      <c r="D101" t="str">
        <f>INDEX(Source!$D$6:$D$820,MATCH(Data!A101,Source!$A$6:$A$820,0))</f>
        <v>BAGS</v>
      </c>
      <c r="E101" t="str">
        <f>VLOOKUP(A101,Source!$A$5:$F$820,5,FALSE)</f>
        <v>SENSITIVE</v>
      </c>
      <c r="F101">
        <f>(VLOOKUP(A101,Source!$A$5:$F$820,6,FALSE))*1</f>
        <v>90</v>
      </c>
      <c r="G101">
        <f>INDEX(Source!$G$6:$G$820,MATCH(Data!A101,Source!$A$6:$A$820,0))</f>
        <v>7.6300000000000007E-2</v>
      </c>
      <c r="H101">
        <f>INDEX(Source!$H$6:$H$820,MATCH(Data!A101,Source!$A$6:$A$820,0))</f>
        <v>0.42759999999999998</v>
      </c>
      <c r="I101">
        <f>INDEX(Source!$I$6:$I$820,MATCH(Data!A101,Source!$A$6:$A$820,0))</f>
        <v>0.15670000000000001</v>
      </c>
      <c r="J101">
        <f>INDEX(Source!$J$5:$J$820,MATCH(A101,Source!$A$5:$A$820,0))</f>
        <v>3.4260000000000002</v>
      </c>
      <c r="K101">
        <f>INDEX(Source!$K$5:$K$820,MATCH(A101,Source!$A$5:$A$820,0))</f>
        <v>18.685099999999998</v>
      </c>
      <c r="L101">
        <f>INDEX(Source!$L$5:$L$820,MATCH(A101,Source!$A$5:$A$820,0))</f>
        <v>6.8449999999999998</v>
      </c>
    </row>
    <row r="102" spans="1:12" x14ac:dyDescent="0.25">
      <c r="A102" s="25" t="s">
        <v>129</v>
      </c>
      <c r="B102" s="25" t="s">
        <v>909</v>
      </c>
      <c r="C102" t="s">
        <v>1058</v>
      </c>
      <c r="D102" t="str">
        <f>INDEX(Source!$D$6:$D$820,MATCH(Data!A102,Source!$A$6:$A$820,0))</f>
        <v>BAGS</v>
      </c>
      <c r="E102" t="str">
        <f>VLOOKUP(A102,Source!$A$5:$F$820,5,FALSE)</f>
        <v>WITHOUT EXTRA PROTECTCARE INDICATION</v>
      </c>
      <c r="F102">
        <f>(VLOOKUP(A102,Source!$A$5:$F$820,6,FALSE))*1</f>
        <v>20</v>
      </c>
      <c r="G102">
        <f>INDEX(Source!$G$6:$G$820,MATCH(Data!A102,Source!$A$6:$A$820,0))</f>
        <v>0</v>
      </c>
      <c r="H102">
        <f>INDEX(Source!$H$6:$H$820,MATCH(Data!A102,Source!$A$6:$A$820,0))</f>
        <v>0.1202</v>
      </c>
      <c r="I102">
        <f>INDEX(Source!$I$6:$I$820,MATCH(Data!A102,Source!$A$6:$A$820,0))</f>
        <v>0</v>
      </c>
      <c r="J102">
        <f>INDEX(Source!$J$5:$J$820,MATCH(A102,Source!$A$5:$A$820,0))</f>
        <v>0</v>
      </c>
      <c r="K102">
        <f>INDEX(Source!$K$5:$K$820,MATCH(A102,Source!$A$5:$A$820,0))</f>
        <v>2.4085999999999999</v>
      </c>
      <c r="L102">
        <f>INDEX(Source!$L$5:$L$820,MATCH(A102,Source!$A$5:$A$820,0))</f>
        <v>0</v>
      </c>
    </row>
    <row r="103" spans="1:12" x14ac:dyDescent="0.25">
      <c r="A103" s="25" t="s">
        <v>140</v>
      </c>
      <c r="B103" s="25" t="s">
        <v>910</v>
      </c>
      <c r="C103" t="s">
        <v>1148</v>
      </c>
      <c r="D103" t="str">
        <f>INDEX(Source!$D$6:$D$820,MATCH(Data!A103,Source!$A$6:$A$820,0))</f>
        <v>BAGS</v>
      </c>
      <c r="E103" t="str">
        <f>VLOOKUP(A103,Source!$A$5:$F$820,5,FALSE)</f>
        <v>PH BALANCED</v>
      </c>
      <c r="F103">
        <f>(VLOOKUP(A103,Source!$A$5:$F$820,6,FALSE))*1</f>
        <v>90</v>
      </c>
      <c r="G103">
        <f>INDEX(Source!$G$6:$G$820,MATCH(Data!A103,Source!$A$6:$A$820,0))</f>
        <v>0.86809999999999998</v>
      </c>
      <c r="H103">
        <f>INDEX(Source!$H$6:$H$820,MATCH(Data!A103,Source!$A$6:$A$820,0))</f>
        <v>0</v>
      </c>
      <c r="I103">
        <f>INDEX(Source!$I$6:$I$820,MATCH(Data!A103,Source!$A$6:$A$820,0))</f>
        <v>0</v>
      </c>
      <c r="J103">
        <f>INDEX(Source!$J$5:$J$820,MATCH(A103,Source!$A$5:$A$820,0))</f>
        <v>43.337600000000002</v>
      </c>
      <c r="K103">
        <f>INDEX(Source!$K$5:$K$820,MATCH(A103,Source!$A$5:$A$820,0))</f>
        <v>0</v>
      </c>
      <c r="L103">
        <f>INDEX(Source!$L$5:$L$820,MATCH(A103,Source!$A$5:$A$820,0))</f>
        <v>0</v>
      </c>
    </row>
    <row r="104" spans="1:12" x14ac:dyDescent="0.25">
      <c r="A104" s="25" t="s">
        <v>139</v>
      </c>
      <c r="B104" s="25" t="s">
        <v>910</v>
      </c>
      <c r="C104" t="s">
        <v>1148</v>
      </c>
      <c r="D104" t="str">
        <f>INDEX(Source!$D$6:$D$820,MATCH(Data!A104,Source!$A$6:$A$820,0))</f>
        <v>BAGS</v>
      </c>
      <c r="E104" t="str">
        <f>VLOOKUP(A104,Source!$A$5:$F$820,5,FALSE)</f>
        <v>ALCOHOL FREE</v>
      </c>
      <c r="F104">
        <f>(VLOOKUP(A104,Source!$A$5:$F$820,6,FALSE))*1</f>
        <v>120</v>
      </c>
      <c r="G104">
        <f>INDEX(Source!$G$6:$G$820,MATCH(Data!A104,Source!$A$6:$A$820,0))</f>
        <v>0.76770000000000005</v>
      </c>
      <c r="H104">
        <f>INDEX(Source!$H$6:$H$820,MATCH(Data!A104,Source!$A$6:$A$820,0))</f>
        <v>0</v>
      </c>
      <c r="I104">
        <f>INDEX(Source!$I$6:$I$820,MATCH(Data!A104,Source!$A$6:$A$820,0))</f>
        <v>0</v>
      </c>
      <c r="J104">
        <f>INDEX(Source!$J$5:$J$820,MATCH(A104,Source!$A$5:$A$820,0))</f>
        <v>46.441400000000002</v>
      </c>
      <c r="K104">
        <f>INDEX(Source!$K$5:$K$820,MATCH(A104,Source!$A$5:$A$820,0))</f>
        <v>0</v>
      </c>
      <c r="L104">
        <f>INDEX(Source!$L$5:$L$820,MATCH(A104,Source!$A$5:$A$820,0))</f>
        <v>0</v>
      </c>
    </row>
    <row r="105" spans="1:12" x14ac:dyDescent="0.25">
      <c r="A105" s="25" t="s">
        <v>593</v>
      </c>
      <c r="B105" s="25" t="s">
        <v>911</v>
      </c>
      <c r="C105" t="s">
        <v>1032</v>
      </c>
      <c r="D105" t="str">
        <f>INDEX(Source!$D$6:$D$820,MATCH(Data!A105,Source!$A$6:$A$820,0))</f>
        <v>BAGS</v>
      </c>
      <c r="E105" t="str">
        <f>VLOOKUP(A105,Source!$A$5:$F$820,5,FALSE)</f>
        <v>ALCOHOL FREE</v>
      </c>
      <c r="F105">
        <f>(VLOOKUP(A105,Source!$A$5:$F$820,6,FALSE))*1</f>
        <v>100</v>
      </c>
      <c r="G105">
        <f>INDEX(Source!$G$6:$G$820,MATCH(Data!A105,Source!$A$6:$A$820,0))</f>
        <v>136.17420000000001</v>
      </c>
      <c r="H105">
        <f>INDEX(Source!$H$6:$H$820,MATCH(Data!A105,Source!$A$6:$A$820,0))</f>
        <v>152.24180000000001</v>
      </c>
      <c r="I105">
        <f>INDEX(Source!$I$6:$I$820,MATCH(Data!A105,Source!$A$6:$A$820,0))</f>
        <v>70.924899999999994</v>
      </c>
      <c r="J105">
        <f>INDEX(Source!$J$5:$J$820,MATCH(A105,Source!$A$5:$A$820,0))</f>
        <v>7155.8876</v>
      </c>
      <c r="K105">
        <f>INDEX(Source!$K$5:$K$820,MATCH(A105,Source!$A$5:$A$820,0))</f>
        <v>7606.2596000000003</v>
      </c>
      <c r="L105">
        <f>INDEX(Source!$L$5:$L$820,MATCH(A105,Source!$A$5:$A$820,0))</f>
        <v>3236.7058000000002</v>
      </c>
    </row>
    <row r="106" spans="1:12" x14ac:dyDescent="0.25">
      <c r="A106" s="25" t="s">
        <v>594</v>
      </c>
      <c r="B106" s="25" t="s">
        <v>911</v>
      </c>
      <c r="C106" t="s">
        <v>1032</v>
      </c>
      <c r="D106" t="str">
        <f>INDEX(Source!$D$6:$D$820,MATCH(Data!A106,Source!$A$6:$A$820,0))</f>
        <v>BAGS</v>
      </c>
      <c r="E106" t="str">
        <f>VLOOKUP(A106,Source!$A$5:$F$820,5,FALSE)</f>
        <v>PH BALANCED</v>
      </c>
      <c r="F106">
        <f>(VLOOKUP(A106,Source!$A$5:$F$820,6,FALSE))*1</f>
        <v>120</v>
      </c>
      <c r="G106">
        <f>INDEX(Source!$G$6:$G$820,MATCH(Data!A106,Source!$A$6:$A$820,0))</f>
        <v>166.38550000000001</v>
      </c>
      <c r="H106">
        <f>INDEX(Source!$H$6:$H$820,MATCH(Data!A106,Source!$A$6:$A$820,0))</f>
        <v>154.19909999999999</v>
      </c>
      <c r="I106">
        <f>INDEX(Source!$I$6:$I$820,MATCH(Data!A106,Source!$A$6:$A$820,0))</f>
        <v>78.409199999999998</v>
      </c>
      <c r="J106">
        <f>INDEX(Source!$J$5:$J$820,MATCH(A106,Source!$A$5:$A$820,0))</f>
        <v>8805.9477000000006</v>
      </c>
      <c r="K106">
        <f>INDEX(Source!$K$5:$K$820,MATCH(A106,Source!$A$5:$A$820,0))</f>
        <v>8032.0802000000003</v>
      </c>
      <c r="L106">
        <f>INDEX(Source!$L$5:$L$820,MATCH(A106,Source!$A$5:$A$820,0))</f>
        <v>3983.7687000000001</v>
      </c>
    </row>
    <row r="107" spans="1:12" x14ac:dyDescent="0.25">
      <c r="A107" s="25" t="s">
        <v>595</v>
      </c>
      <c r="B107" s="25" t="s">
        <v>911</v>
      </c>
      <c r="C107" t="s">
        <v>1032</v>
      </c>
      <c r="D107" t="str">
        <f>INDEX(Source!$D$6:$D$820,MATCH(Data!A107,Source!$A$6:$A$820,0))</f>
        <v>BAGS</v>
      </c>
      <c r="E107" t="str">
        <f>VLOOKUP(A107,Source!$A$5:$F$820,5,FALSE)</f>
        <v>PH BALANCED</v>
      </c>
      <c r="F107">
        <f>(VLOOKUP(A107,Source!$A$5:$F$820,6,FALSE))*1</f>
        <v>72</v>
      </c>
      <c r="G107">
        <f>INDEX(Source!$G$6:$G$820,MATCH(Data!A107,Source!$A$6:$A$820,0))</f>
        <v>7.4499999999999997E-2</v>
      </c>
      <c r="H107">
        <f>INDEX(Source!$H$6:$H$820,MATCH(Data!A107,Source!$A$6:$A$820,0))</f>
        <v>0</v>
      </c>
      <c r="I107">
        <f>INDEX(Source!$I$6:$I$820,MATCH(Data!A107,Source!$A$6:$A$820,0))</f>
        <v>0</v>
      </c>
      <c r="J107">
        <f>INDEX(Source!$J$5:$J$820,MATCH(A107,Source!$A$5:$A$820,0))</f>
        <v>5.2851999999999997</v>
      </c>
      <c r="K107">
        <f>INDEX(Source!$K$5:$K$820,MATCH(A107,Source!$A$5:$A$820,0))</f>
        <v>0</v>
      </c>
      <c r="L107">
        <f>INDEX(Source!$L$5:$L$820,MATCH(A107,Source!$A$5:$A$820,0))</f>
        <v>0</v>
      </c>
    </row>
    <row r="108" spans="1:12" x14ac:dyDescent="0.25">
      <c r="A108" s="25" t="s">
        <v>596</v>
      </c>
      <c r="B108" s="25" t="s">
        <v>911</v>
      </c>
      <c r="C108" t="s">
        <v>1032</v>
      </c>
      <c r="D108" t="str">
        <f>INDEX(Source!$D$6:$D$820,MATCH(Data!A108,Source!$A$6:$A$820,0))</f>
        <v>BAGS</v>
      </c>
      <c r="E108" t="str">
        <f>VLOOKUP(A108,Source!$A$5:$F$820,5,FALSE)</f>
        <v>WITHOUT EXTRA PROTECTCARE INDICATION</v>
      </c>
      <c r="F108">
        <f>(VLOOKUP(A108,Source!$A$5:$F$820,6,FALSE))*1</f>
        <v>72</v>
      </c>
      <c r="G108">
        <f>INDEX(Source!$G$6:$G$820,MATCH(Data!A108,Source!$A$6:$A$820,0))</f>
        <v>4.2912999999999997</v>
      </c>
      <c r="H108">
        <f>INDEX(Source!$H$6:$H$820,MATCH(Data!A108,Source!$A$6:$A$820,0))</f>
        <v>3.2158000000000002</v>
      </c>
      <c r="I108">
        <f>INDEX(Source!$I$6:$I$820,MATCH(Data!A108,Source!$A$6:$A$820,0))</f>
        <v>0.39529999999999998</v>
      </c>
      <c r="J108">
        <f>INDEX(Source!$J$5:$J$820,MATCH(A108,Source!$A$5:$A$820,0))</f>
        <v>253.55109999999999</v>
      </c>
      <c r="K108">
        <f>INDEX(Source!$K$5:$K$820,MATCH(A108,Source!$A$5:$A$820,0))</f>
        <v>179.24690000000001</v>
      </c>
      <c r="L108">
        <f>INDEX(Source!$L$5:$L$820,MATCH(A108,Source!$A$5:$A$820,0))</f>
        <v>19.092600000000001</v>
      </c>
    </row>
    <row r="109" spans="1:12" x14ac:dyDescent="0.25">
      <c r="A109" s="25" t="s">
        <v>682</v>
      </c>
      <c r="B109" s="25" t="s">
        <v>912</v>
      </c>
      <c r="C109" t="s">
        <v>1059</v>
      </c>
      <c r="D109" t="str">
        <f>INDEX(Source!$D$6:$D$820,MATCH(Data!A109,Source!$A$6:$A$820,0))</f>
        <v>BAGS</v>
      </c>
      <c r="E109" t="str">
        <f>VLOOKUP(A109,Source!$A$5:$F$820,5,FALSE)</f>
        <v>WITHOUT EXTRA PROTECTCARE INDICATION</v>
      </c>
      <c r="F109">
        <f>(VLOOKUP(A109,Source!$A$5:$F$820,6,FALSE))*1</f>
        <v>120</v>
      </c>
      <c r="G109">
        <f>INDEX(Source!$G$6:$G$820,MATCH(Data!A109,Source!$A$6:$A$820,0))</f>
        <v>0</v>
      </c>
      <c r="H109">
        <f>INDEX(Source!$H$6:$H$820,MATCH(Data!A109,Source!$A$6:$A$820,0))</f>
        <v>0</v>
      </c>
      <c r="I109">
        <f>INDEX(Source!$I$6:$I$820,MATCH(Data!A109,Source!$A$6:$A$820,0))</f>
        <v>1.9407000000000001</v>
      </c>
      <c r="J109">
        <f>INDEX(Source!$J$5:$J$820,MATCH(A109,Source!$A$5:$A$820,0))</f>
        <v>0</v>
      </c>
      <c r="K109">
        <f>INDEX(Source!$K$5:$K$820,MATCH(A109,Source!$A$5:$A$820,0))</f>
        <v>0</v>
      </c>
      <c r="L109">
        <f>INDEX(Source!$L$5:$L$820,MATCH(A109,Source!$A$5:$A$820,0))</f>
        <v>110.1146</v>
      </c>
    </row>
    <row r="110" spans="1:12" x14ac:dyDescent="0.25">
      <c r="A110" s="25" t="s">
        <v>574</v>
      </c>
      <c r="B110" s="25" t="s">
        <v>913</v>
      </c>
      <c r="C110" t="s">
        <v>1060</v>
      </c>
      <c r="D110" t="str">
        <f>INDEX(Source!$D$6:$D$820,MATCH(Data!A110,Source!$A$6:$A$820,0))</f>
        <v>BAGS</v>
      </c>
      <c r="E110" t="str">
        <f>VLOOKUP(A110,Source!$A$5:$F$820,5,FALSE)</f>
        <v>PH BALANCED</v>
      </c>
      <c r="F110">
        <f>(VLOOKUP(A110,Source!$A$5:$F$820,6,FALSE))*1</f>
        <v>60</v>
      </c>
      <c r="G110">
        <f>INDEX(Source!$G$6:$G$820,MATCH(Data!A110,Source!$A$6:$A$820,0))</f>
        <v>0.35610000000000003</v>
      </c>
      <c r="H110">
        <f>INDEX(Source!$H$6:$H$820,MATCH(Data!A110,Source!$A$6:$A$820,0))</f>
        <v>0</v>
      </c>
      <c r="I110">
        <f>INDEX(Source!$I$6:$I$820,MATCH(Data!A110,Source!$A$6:$A$820,0))</f>
        <v>0</v>
      </c>
      <c r="J110">
        <f>INDEX(Source!$J$5:$J$820,MATCH(A110,Source!$A$5:$A$820,0))</f>
        <v>5.6227</v>
      </c>
      <c r="K110">
        <f>INDEX(Source!$K$5:$K$820,MATCH(A110,Source!$A$5:$A$820,0))</f>
        <v>0</v>
      </c>
      <c r="L110">
        <f>INDEX(Source!$L$5:$L$820,MATCH(A110,Source!$A$5:$A$820,0))</f>
        <v>0</v>
      </c>
    </row>
    <row r="111" spans="1:12" x14ac:dyDescent="0.25">
      <c r="A111" s="25" t="s">
        <v>575</v>
      </c>
      <c r="B111" s="25" t="s">
        <v>913</v>
      </c>
      <c r="C111" t="s">
        <v>1060</v>
      </c>
      <c r="D111" t="str">
        <f>INDEX(Source!$D$6:$D$820,MATCH(Data!A111,Source!$A$6:$A$820,0))</f>
        <v>BAGS</v>
      </c>
      <c r="E111" t="str">
        <f>VLOOKUP(A111,Source!$A$5:$F$820,5,FALSE)</f>
        <v>WITHOUT EXTRA PROTECTCARE INDICATION</v>
      </c>
      <c r="F111">
        <f>(VLOOKUP(A111,Source!$A$5:$F$820,6,FALSE))*1</f>
        <v>72</v>
      </c>
      <c r="G111">
        <f>INDEX(Source!$G$6:$G$820,MATCH(Data!A111,Source!$A$6:$A$820,0))</f>
        <v>1.3764000000000001</v>
      </c>
      <c r="H111">
        <f>INDEX(Source!$H$6:$H$820,MATCH(Data!A111,Source!$A$6:$A$820,0))</f>
        <v>2.7699999999999999E-2</v>
      </c>
      <c r="I111">
        <f>INDEX(Source!$I$6:$I$820,MATCH(Data!A111,Source!$A$6:$A$820,0))</f>
        <v>0</v>
      </c>
      <c r="J111">
        <f>INDEX(Source!$J$5:$J$820,MATCH(A111,Source!$A$5:$A$820,0))</f>
        <v>28.943100000000001</v>
      </c>
      <c r="K111">
        <f>INDEX(Source!$K$5:$K$820,MATCH(A111,Source!$A$5:$A$820,0))</f>
        <v>0.64290000000000003</v>
      </c>
      <c r="L111">
        <f>INDEX(Source!$L$5:$L$820,MATCH(A111,Source!$A$5:$A$820,0))</f>
        <v>0</v>
      </c>
    </row>
    <row r="112" spans="1:12" x14ac:dyDescent="0.25">
      <c r="A112" s="25" t="s">
        <v>695</v>
      </c>
      <c r="B112" s="25" t="s">
        <v>914</v>
      </c>
      <c r="C112" t="s">
        <v>1061</v>
      </c>
      <c r="D112" t="str">
        <f>INDEX(Source!$D$6:$D$820,MATCH(Data!A112,Source!$A$6:$A$820,0))</f>
        <v>BAGS</v>
      </c>
      <c r="E112" t="str">
        <f>VLOOKUP(A112,Source!$A$5:$F$820,5,FALSE)</f>
        <v>ALCOHOL FREE &amp; HYPOALLERGENIC</v>
      </c>
      <c r="F112">
        <f>(VLOOKUP(A112,Source!$A$5:$F$820,6,FALSE))*1</f>
        <v>50</v>
      </c>
      <c r="G112">
        <f>INDEX(Source!$G$6:$G$820,MATCH(Data!A112,Source!$A$6:$A$820,0))</f>
        <v>9.0969999999999995</v>
      </c>
      <c r="H112">
        <f>INDEX(Source!$H$6:$H$820,MATCH(Data!A112,Source!$A$6:$A$820,0))</f>
        <v>13.0891</v>
      </c>
      <c r="I112">
        <f>INDEX(Source!$I$6:$I$820,MATCH(Data!A112,Source!$A$6:$A$820,0))</f>
        <v>4.6460999999999997</v>
      </c>
      <c r="J112">
        <f>INDEX(Source!$J$5:$J$820,MATCH(A112,Source!$A$5:$A$820,0))</f>
        <v>134.3818</v>
      </c>
      <c r="K112">
        <f>INDEX(Source!$K$5:$K$820,MATCH(A112,Source!$A$5:$A$820,0))</f>
        <v>186.4109</v>
      </c>
      <c r="L112">
        <f>INDEX(Source!$L$5:$L$820,MATCH(A112,Source!$A$5:$A$820,0))</f>
        <v>56.316099999999999</v>
      </c>
    </row>
    <row r="113" spans="1:12" x14ac:dyDescent="0.25">
      <c r="A113" s="25" t="s">
        <v>696</v>
      </c>
      <c r="B113" s="25" t="s">
        <v>914</v>
      </c>
      <c r="C113" t="s">
        <v>1061</v>
      </c>
      <c r="D113" t="str">
        <f>INDEX(Source!$D$6:$D$820,MATCH(Data!A113,Source!$A$6:$A$820,0))</f>
        <v>BAGS</v>
      </c>
      <c r="E113" t="str">
        <f>VLOOKUP(A113,Source!$A$5:$F$820,5,FALSE)</f>
        <v>SENSITIVE</v>
      </c>
      <c r="F113">
        <f>(VLOOKUP(A113,Source!$A$5:$F$820,6,FALSE))*1</f>
        <v>50</v>
      </c>
      <c r="G113">
        <f>INDEX(Source!$G$6:$G$820,MATCH(Data!A113,Source!$A$6:$A$820,0))</f>
        <v>10.3986</v>
      </c>
      <c r="H113">
        <f>INDEX(Source!$H$6:$H$820,MATCH(Data!A113,Source!$A$6:$A$820,0))</f>
        <v>26.6724</v>
      </c>
      <c r="I113">
        <f>INDEX(Source!$I$6:$I$820,MATCH(Data!A113,Source!$A$6:$A$820,0))</f>
        <v>21.6234</v>
      </c>
      <c r="J113">
        <f>INDEX(Source!$J$5:$J$820,MATCH(A113,Source!$A$5:$A$820,0))</f>
        <v>151.6679</v>
      </c>
      <c r="K113">
        <f>INDEX(Source!$K$5:$K$820,MATCH(A113,Source!$A$5:$A$820,0))</f>
        <v>465.6979</v>
      </c>
      <c r="L113">
        <f>INDEX(Source!$L$5:$L$820,MATCH(A113,Source!$A$5:$A$820,0))</f>
        <v>443.52179999999998</v>
      </c>
    </row>
    <row r="114" spans="1:12" x14ac:dyDescent="0.25">
      <c r="A114" s="25" t="s">
        <v>164</v>
      </c>
      <c r="B114" s="25" t="s">
        <v>915</v>
      </c>
      <c r="C114" t="s">
        <v>1062</v>
      </c>
      <c r="D114" t="str">
        <f>INDEX(Source!$D$6:$D$820,MATCH(Data!A114,Source!$A$6:$A$820,0))</f>
        <v>BAGS</v>
      </c>
      <c r="E114" t="str">
        <f>VLOOKUP(A114,Source!$A$5:$F$820,5,FALSE)</f>
        <v>SENSITIVE</v>
      </c>
      <c r="F114">
        <f>(VLOOKUP(A114,Source!$A$5:$F$820,6,FALSE))*1</f>
        <v>120</v>
      </c>
      <c r="G114">
        <f>INDEX(Source!$G$6:$G$820,MATCH(Data!A114,Source!$A$6:$A$820,0))</f>
        <v>0</v>
      </c>
      <c r="H114">
        <f>INDEX(Source!$H$6:$H$820,MATCH(Data!A114,Source!$A$6:$A$820,0))</f>
        <v>82.250100000000003</v>
      </c>
      <c r="I114">
        <f>INDEX(Source!$I$6:$I$820,MATCH(Data!A114,Source!$A$6:$A$820,0))</f>
        <v>55.842500000000001</v>
      </c>
      <c r="J114">
        <f>INDEX(Source!$J$5:$J$820,MATCH(A114,Source!$A$5:$A$820,0))</f>
        <v>0</v>
      </c>
      <c r="K114">
        <f>INDEX(Source!$K$5:$K$820,MATCH(A114,Source!$A$5:$A$820,0))</f>
        <v>5284.8972000000003</v>
      </c>
      <c r="L114">
        <f>INDEX(Source!$L$5:$L$820,MATCH(A114,Source!$A$5:$A$820,0))</f>
        <v>3137.2123999999999</v>
      </c>
    </row>
    <row r="115" spans="1:12" x14ac:dyDescent="0.25">
      <c r="A115" s="25" t="s">
        <v>598</v>
      </c>
      <c r="B115" s="25" t="s">
        <v>916</v>
      </c>
      <c r="C115" t="s">
        <v>1032</v>
      </c>
      <c r="D115" t="str">
        <f>INDEX(Source!$D$6:$D$820,MATCH(Data!A115,Source!$A$6:$A$820,0))</f>
        <v>BAGS</v>
      </c>
      <c r="E115" t="str">
        <f>VLOOKUP(A115,Source!$A$5:$F$820,5,FALSE)</f>
        <v>SENSITIVE</v>
      </c>
      <c r="F115">
        <f>(VLOOKUP(A115,Source!$A$5:$F$820,6,FALSE))*1</f>
        <v>120</v>
      </c>
      <c r="G115">
        <f>INDEX(Source!$G$6:$G$820,MATCH(Data!A115,Source!$A$6:$A$820,0))</f>
        <v>12.5473</v>
      </c>
      <c r="H115">
        <f>INDEX(Source!$H$6:$H$820,MATCH(Data!A115,Source!$A$6:$A$820,0))</f>
        <v>21.5989</v>
      </c>
      <c r="I115">
        <f>INDEX(Source!$I$6:$I$820,MATCH(Data!A115,Source!$A$6:$A$820,0))</f>
        <v>10.3498</v>
      </c>
      <c r="J115">
        <f>INDEX(Source!$J$5:$J$820,MATCH(A115,Source!$A$5:$A$820,0))</f>
        <v>734.85479999999995</v>
      </c>
      <c r="K115">
        <f>INDEX(Source!$K$5:$K$820,MATCH(A115,Source!$A$5:$A$820,0))</f>
        <v>1234.4389000000001</v>
      </c>
      <c r="L115">
        <f>INDEX(Source!$L$5:$L$820,MATCH(A115,Source!$A$5:$A$820,0))</f>
        <v>587.04769999999996</v>
      </c>
    </row>
    <row r="116" spans="1:12" x14ac:dyDescent="0.25">
      <c r="A116" s="25" t="s">
        <v>600</v>
      </c>
      <c r="B116" s="25" t="s">
        <v>916</v>
      </c>
      <c r="C116" t="s">
        <v>1032</v>
      </c>
      <c r="D116" t="str">
        <f>INDEX(Source!$D$6:$D$820,MATCH(Data!A116,Source!$A$6:$A$820,0))</f>
        <v>BAGS</v>
      </c>
      <c r="E116" t="str">
        <f>VLOOKUP(A116,Source!$A$5:$F$820,5,FALSE)</f>
        <v>PH BALANCED</v>
      </c>
      <c r="F116">
        <f>(VLOOKUP(A116,Source!$A$5:$F$820,6,FALSE))*1</f>
        <v>72</v>
      </c>
      <c r="G116">
        <f>INDEX(Source!$G$6:$G$820,MATCH(Data!A116,Source!$A$6:$A$820,0))</f>
        <v>0</v>
      </c>
      <c r="H116">
        <f>INDEX(Source!$H$6:$H$820,MATCH(Data!A116,Source!$A$6:$A$820,0))</f>
        <v>0</v>
      </c>
      <c r="I116">
        <f>INDEX(Source!$I$6:$I$820,MATCH(Data!A116,Source!$A$6:$A$820,0))</f>
        <v>0</v>
      </c>
      <c r="J116">
        <f>INDEX(Source!$J$5:$J$820,MATCH(A116,Source!$A$5:$A$820,0))</f>
        <v>0</v>
      </c>
      <c r="K116">
        <f>INDEX(Source!$K$5:$K$820,MATCH(A116,Source!$A$5:$A$820,0))</f>
        <v>0</v>
      </c>
      <c r="L116">
        <f>INDEX(Source!$L$5:$L$820,MATCH(A116,Source!$A$5:$A$820,0))</f>
        <v>0</v>
      </c>
    </row>
    <row r="117" spans="1:12" x14ac:dyDescent="0.25">
      <c r="A117" s="25" t="s">
        <v>601</v>
      </c>
      <c r="B117" s="25" t="s">
        <v>916</v>
      </c>
      <c r="C117" t="s">
        <v>1032</v>
      </c>
      <c r="D117" t="str">
        <f>INDEX(Source!$D$6:$D$820,MATCH(Data!A117,Source!$A$6:$A$820,0))</f>
        <v>BAGS</v>
      </c>
      <c r="E117" t="str">
        <f>VLOOKUP(A117,Source!$A$5:$F$820,5,FALSE)</f>
        <v>SENSITIVE</v>
      </c>
      <c r="F117">
        <f>(VLOOKUP(A117,Source!$A$5:$F$820,6,FALSE))*1</f>
        <v>72</v>
      </c>
      <c r="G117">
        <f>INDEX(Source!$G$6:$G$820,MATCH(Data!A117,Source!$A$6:$A$820,0))</f>
        <v>37.213999999999999</v>
      </c>
      <c r="H117">
        <f>INDEX(Source!$H$6:$H$820,MATCH(Data!A117,Source!$A$6:$A$820,0))</f>
        <v>7.2126999999999999</v>
      </c>
      <c r="I117">
        <f>INDEX(Source!$I$6:$I$820,MATCH(Data!A117,Source!$A$6:$A$820,0))</f>
        <v>0</v>
      </c>
      <c r="J117">
        <f>INDEX(Source!$J$5:$J$820,MATCH(A117,Source!$A$5:$A$820,0))</f>
        <v>2501.2190000000001</v>
      </c>
      <c r="K117">
        <f>INDEX(Source!$K$5:$K$820,MATCH(A117,Source!$A$5:$A$820,0))</f>
        <v>451.55340000000001</v>
      </c>
      <c r="L117">
        <f>INDEX(Source!$L$5:$L$820,MATCH(A117,Source!$A$5:$A$820,0))</f>
        <v>0</v>
      </c>
    </row>
    <row r="118" spans="1:12" x14ac:dyDescent="0.25">
      <c r="A118" s="25" t="s">
        <v>602</v>
      </c>
      <c r="B118" s="25" t="s">
        <v>916</v>
      </c>
      <c r="C118" t="s">
        <v>1032</v>
      </c>
      <c r="D118" t="str">
        <f>INDEX(Source!$D$6:$D$820,MATCH(Data!A118,Source!$A$6:$A$820,0))</f>
        <v>BAGS</v>
      </c>
      <c r="E118" t="str">
        <f>VLOOKUP(A118,Source!$A$5:$F$820,5,FALSE)</f>
        <v>SENSITIVE</v>
      </c>
      <c r="F118">
        <f>(VLOOKUP(A118,Source!$A$5:$F$820,6,FALSE))*1</f>
        <v>90</v>
      </c>
      <c r="G118">
        <f>INDEX(Source!$G$6:$G$820,MATCH(Data!A118,Source!$A$6:$A$820,0))</f>
        <v>2.7111999999999998</v>
      </c>
      <c r="H118">
        <f>INDEX(Source!$H$6:$H$820,MATCH(Data!A118,Source!$A$6:$A$820,0))</f>
        <v>0</v>
      </c>
      <c r="I118">
        <f>INDEX(Source!$I$6:$I$820,MATCH(Data!A118,Source!$A$6:$A$820,0))</f>
        <v>0</v>
      </c>
      <c r="J118">
        <f>INDEX(Source!$J$5:$J$820,MATCH(A118,Source!$A$5:$A$820,0))</f>
        <v>136.8194</v>
      </c>
      <c r="K118">
        <f>INDEX(Source!$K$5:$K$820,MATCH(A118,Source!$A$5:$A$820,0))</f>
        <v>0</v>
      </c>
      <c r="L118">
        <f>INDEX(Source!$L$5:$L$820,MATCH(A118,Source!$A$5:$A$820,0))</f>
        <v>0</v>
      </c>
    </row>
    <row r="119" spans="1:12" x14ac:dyDescent="0.25">
      <c r="A119" s="25" t="s">
        <v>599</v>
      </c>
      <c r="B119" s="25" t="s">
        <v>916</v>
      </c>
      <c r="C119" t="s">
        <v>1032</v>
      </c>
      <c r="D119" t="str">
        <f>INDEX(Source!$D$6:$D$820,MATCH(Data!A119,Source!$A$6:$A$820,0))</f>
        <v>BAGS</v>
      </c>
      <c r="E119" t="str">
        <f>VLOOKUP(A119,Source!$A$5:$F$820,5,FALSE)</f>
        <v>SENSITIVE</v>
      </c>
      <c r="F119">
        <f>(VLOOKUP(A119,Source!$A$5:$F$820,6,FALSE))*1</f>
        <v>70</v>
      </c>
      <c r="G119">
        <f>INDEX(Source!$G$6:$G$820,MATCH(Data!A119,Source!$A$6:$A$820,0))</f>
        <v>0.68669999999999998</v>
      </c>
      <c r="H119">
        <f>INDEX(Source!$H$6:$H$820,MATCH(Data!A119,Source!$A$6:$A$820,0))</f>
        <v>0</v>
      </c>
      <c r="I119">
        <f>INDEX(Source!$I$6:$I$820,MATCH(Data!A119,Source!$A$6:$A$820,0))</f>
        <v>0</v>
      </c>
      <c r="J119">
        <f>INDEX(Source!$J$5:$J$820,MATCH(A119,Source!$A$5:$A$820,0))</f>
        <v>52.465899999999998</v>
      </c>
      <c r="K119">
        <f>INDEX(Source!$K$5:$K$820,MATCH(A119,Source!$A$5:$A$820,0))</f>
        <v>0</v>
      </c>
      <c r="L119">
        <f>INDEX(Source!$L$5:$L$820,MATCH(A119,Source!$A$5:$A$820,0))</f>
        <v>0</v>
      </c>
    </row>
    <row r="120" spans="1:12" x14ac:dyDescent="0.25">
      <c r="A120" s="25" t="s">
        <v>102</v>
      </c>
      <c r="B120" s="25" t="s">
        <v>917</v>
      </c>
      <c r="C120" t="s">
        <v>1063</v>
      </c>
      <c r="D120" t="str">
        <f>INDEX(Source!$D$6:$D$820,MATCH(Data!A120,Source!$A$6:$A$820,0))</f>
        <v>BAGS</v>
      </c>
      <c r="E120" t="str">
        <f>VLOOKUP(A120,Source!$A$5:$F$820,5,FALSE)</f>
        <v>PH BALANCED</v>
      </c>
      <c r="F120">
        <f>(VLOOKUP(A120,Source!$A$5:$F$820,6,FALSE))*1</f>
        <v>140</v>
      </c>
      <c r="G120">
        <f>INDEX(Source!$G$6:$G$820,MATCH(Data!A120,Source!$A$6:$A$820,0))</f>
        <v>209.29769999999999</v>
      </c>
      <c r="H120">
        <f>INDEX(Source!$H$6:$H$820,MATCH(Data!A120,Source!$A$6:$A$820,0))</f>
        <v>236.50559999999999</v>
      </c>
      <c r="I120">
        <f>INDEX(Source!$I$6:$I$820,MATCH(Data!A120,Source!$A$6:$A$820,0))</f>
        <v>198.2927</v>
      </c>
      <c r="J120">
        <f>INDEX(Source!$J$5:$J$820,MATCH(A120,Source!$A$5:$A$820,0))</f>
        <v>7336.5478999999996</v>
      </c>
      <c r="K120">
        <f>INDEX(Source!$K$5:$K$820,MATCH(A120,Source!$A$5:$A$820,0))</f>
        <v>8103.1085000000003</v>
      </c>
      <c r="L120">
        <f>INDEX(Source!$L$5:$L$820,MATCH(A120,Source!$A$5:$A$820,0))</f>
        <v>7048.5825999999997</v>
      </c>
    </row>
    <row r="121" spans="1:12" x14ac:dyDescent="0.25">
      <c r="A121" s="25" t="s">
        <v>104</v>
      </c>
      <c r="B121" s="25" t="s">
        <v>917</v>
      </c>
      <c r="C121" t="s">
        <v>1063</v>
      </c>
      <c r="D121" t="str">
        <f>INDEX(Source!$D$6:$D$820,MATCH(Data!A121,Source!$A$6:$A$820,0))</f>
        <v>BAGS</v>
      </c>
      <c r="E121" t="str">
        <f>VLOOKUP(A121,Source!$A$5:$F$820,5,FALSE)</f>
        <v>PH BALANCED</v>
      </c>
      <c r="F121">
        <f>(VLOOKUP(A121,Source!$A$5:$F$820,6,FALSE))*1</f>
        <v>140</v>
      </c>
      <c r="G121">
        <f>INDEX(Source!$G$6:$G$820,MATCH(Data!A121,Source!$A$6:$A$820,0))</f>
        <v>2.7799999999999998E-2</v>
      </c>
      <c r="H121">
        <f>INDEX(Source!$H$6:$H$820,MATCH(Data!A121,Source!$A$6:$A$820,0))</f>
        <v>4.5999999999999999E-3</v>
      </c>
      <c r="I121">
        <f>INDEX(Source!$I$6:$I$820,MATCH(Data!A121,Source!$A$6:$A$820,0))</f>
        <v>0</v>
      </c>
      <c r="J121">
        <f>INDEX(Source!$J$5:$J$820,MATCH(A121,Source!$A$5:$A$820,0))</f>
        <v>1.2</v>
      </c>
      <c r="K121">
        <f>INDEX(Source!$K$5:$K$820,MATCH(A121,Source!$A$5:$A$820,0))</f>
        <v>0.2</v>
      </c>
      <c r="L121">
        <f>INDEX(Source!$L$5:$L$820,MATCH(A121,Source!$A$5:$A$820,0))</f>
        <v>0</v>
      </c>
    </row>
    <row r="122" spans="1:12" x14ac:dyDescent="0.25">
      <c r="A122" s="25" t="s">
        <v>109</v>
      </c>
      <c r="B122" s="25" t="s">
        <v>917</v>
      </c>
      <c r="C122" t="s">
        <v>1063</v>
      </c>
      <c r="D122" t="str">
        <f>INDEX(Source!$D$6:$D$820,MATCH(Data!A122,Source!$A$6:$A$820,0))</f>
        <v>BAGS</v>
      </c>
      <c r="E122" t="str">
        <f>VLOOKUP(A122,Source!$A$5:$F$820,5,FALSE)</f>
        <v>HYPOALLERGENIC</v>
      </c>
      <c r="F122">
        <f>(VLOOKUP(A122,Source!$A$5:$F$820,6,FALSE))*1</f>
        <v>30</v>
      </c>
      <c r="G122">
        <f>INDEX(Source!$G$6:$G$820,MATCH(Data!A122,Source!$A$6:$A$820,0))</f>
        <v>0</v>
      </c>
      <c r="H122">
        <f>INDEX(Source!$H$6:$H$820,MATCH(Data!A122,Source!$A$6:$A$820,0))</f>
        <v>0</v>
      </c>
      <c r="I122">
        <f>INDEX(Source!$I$6:$I$820,MATCH(Data!A122,Source!$A$6:$A$820,0))</f>
        <v>8.3928999999999991</v>
      </c>
      <c r="J122">
        <f>INDEX(Source!$J$5:$J$820,MATCH(A122,Source!$A$5:$A$820,0))</f>
        <v>0</v>
      </c>
      <c r="K122">
        <f>INDEX(Source!$K$5:$K$820,MATCH(A122,Source!$A$5:$A$820,0))</f>
        <v>0</v>
      </c>
      <c r="L122">
        <f>INDEX(Source!$L$5:$L$820,MATCH(A122,Source!$A$5:$A$820,0))</f>
        <v>185.37119999999999</v>
      </c>
    </row>
    <row r="123" spans="1:12" x14ac:dyDescent="0.25">
      <c r="A123" s="25" t="s">
        <v>107</v>
      </c>
      <c r="B123" s="25" t="s">
        <v>917</v>
      </c>
      <c r="C123" t="s">
        <v>1063</v>
      </c>
      <c r="D123" t="str">
        <f>INDEX(Source!$D$6:$D$820,MATCH(Data!A123,Source!$A$6:$A$820,0))</f>
        <v>BAGS</v>
      </c>
      <c r="E123" t="str">
        <f>VLOOKUP(A123,Source!$A$5:$F$820,5,FALSE)</f>
        <v>PH BALANCED</v>
      </c>
      <c r="F123">
        <f>(VLOOKUP(A123,Source!$A$5:$F$820,6,FALSE))*1</f>
        <v>25</v>
      </c>
      <c r="G123">
        <f>INDEX(Source!$G$6:$G$820,MATCH(Data!A123,Source!$A$6:$A$820,0))</f>
        <v>61.397500000000001</v>
      </c>
      <c r="H123">
        <f>INDEX(Source!$H$6:$H$820,MATCH(Data!A123,Source!$A$6:$A$820,0))</f>
        <v>45.295999999999999</v>
      </c>
      <c r="I123">
        <f>INDEX(Source!$I$6:$I$820,MATCH(Data!A123,Source!$A$6:$A$820,0))</f>
        <v>19.337599999999998</v>
      </c>
      <c r="J123">
        <f>INDEX(Source!$J$5:$J$820,MATCH(A123,Source!$A$5:$A$820,0))</f>
        <v>1027.2618</v>
      </c>
      <c r="K123">
        <f>INDEX(Source!$K$5:$K$820,MATCH(A123,Source!$A$5:$A$820,0))</f>
        <v>758.06629999999996</v>
      </c>
      <c r="L123">
        <f>INDEX(Source!$L$5:$L$820,MATCH(A123,Source!$A$5:$A$820,0))</f>
        <v>328.18349999999998</v>
      </c>
    </row>
    <row r="124" spans="1:12" x14ac:dyDescent="0.25">
      <c r="A124" s="25" t="s">
        <v>108</v>
      </c>
      <c r="B124" s="25" t="s">
        <v>917</v>
      </c>
      <c r="C124" t="s">
        <v>1063</v>
      </c>
      <c r="D124" t="str">
        <f>INDEX(Source!$D$6:$D$820,MATCH(Data!A124,Source!$A$6:$A$820,0))</f>
        <v>BAGS</v>
      </c>
      <c r="E124" t="str">
        <f>VLOOKUP(A124,Source!$A$5:$F$820,5,FALSE)</f>
        <v>PH BALANCED</v>
      </c>
      <c r="F124">
        <f>(VLOOKUP(A124,Source!$A$5:$F$820,6,FALSE))*1</f>
        <v>25</v>
      </c>
      <c r="G124">
        <f>INDEX(Source!$G$6:$G$820,MATCH(Data!A124,Source!$A$6:$A$820,0))</f>
        <v>1.03E-2</v>
      </c>
      <c r="H124">
        <f>INDEX(Source!$H$6:$H$820,MATCH(Data!A124,Source!$A$6:$A$820,0))</f>
        <v>1.6999999999999999E-3</v>
      </c>
      <c r="I124">
        <f>INDEX(Source!$I$6:$I$820,MATCH(Data!A124,Source!$A$6:$A$820,0))</f>
        <v>0</v>
      </c>
      <c r="J124">
        <f>INDEX(Source!$J$5:$J$820,MATCH(A124,Source!$A$5:$A$820,0))</f>
        <v>0.21429999999999999</v>
      </c>
      <c r="K124">
        <f>INDEX(Source!$K$5:$K$820,MATCH(A124,Source!$A$5:$A$820,0))</f>
        <v>3.5700000000000003E-2</v>
      </c>
      <c r="L124">
        <f>INDEX(Source!$L$5:$L$820,MATCH(A124,Source!$A$5:$A$820,0))</f>
        <v>0</v>
      </c>
    </row>
    <row r="125" spans="1:12" x14ac:dyDescent="0.25">
      <c r="A125" s="25" t="s">
        <v>110</v>
      </c>
      <c r="B125" s="25" t="s">
        <v>917</v>
      </c>
      <c r="C125" t="s">
        <v>1063</v>
      </c>
      <c r="D125" t="str">
        <f>INDEX(Source!$D$6:$D$820,MATCH(Data!A125,Source!$A$6:$A$820,0))</f>
        <v>BAGS</v>
      </c>
      <c r="E125" t="str">
        <f>VLOOKUP(A125,Source!$A$5:$F$820,5,FALSE)</f>
        <v>HYPOALLERGENIC</v>
      </c>
      <c r="F125">
        <f>(VLOOKUP(A125,Source!$A$5:$F$820,6,FALSE))*1</f>
        <v>64</v>
      </c>
      <c r="G125">
        <f>INDEX(Source!$G$6:$G$820,MATCH(Data!A125,Source!$A$6:$A$820,0))</f>
        <v>11.2281</v>
      </c>
      <c r="H125">
        <f>INDEX(Source!$H$6:$H$820,MATCH(Data!A125,Source!$A$6:$A$820,0))</f>
        <v>7.5716999999999999</v>
      </c>
      <c r="I125">
        <f>INDEX(Source!$I$6:$I$820,MATCH(Data!A125,Source!$A$6:$A$820,0))</f>
        <v>1.9255</v>
      </c>
      <c r="J125">
        <f>INDEX(Source!$J$5:$J$820,MATCH(A125,Source!$A$5:$A$820,0))</f>
        <v>325.11810000000003</v>
      </c>
      <c r="K125">
        <f>INDEX(Source!$K$5:$K$820,MATCH(A125,Source!$A$5:$A$820,0))</f>
        <v>236.1233</v>
      </c>
      <c r="L125">
        <f>INDEX(Source!$L$5:$L$820,MATCH(A125,Source!$A$5:$A$820,0))</f>
        <v>61.869799999999998</v>
      </c>
    </row>
    <row r="126" spans="1:12" x14ac:dyDescent="0.25">
      <c r="A126" s="25" t="s">
        <v>111</v>
      </c>
      <c r="B126" s="25" t="s">
        <v>917</v>
      </c>
      <c r="C126" t="s">
        <v>1063</v>
      </c>
      <c r="D126" t="str">
        <f>INDEX(Source!$D$6:$D$820,MATCH(Data!A126,Source!$A$6:$A$820,0))</f>
        <v>BAGS</v>
      </c>
      <c r="E126" t="str">
        <f>VLOOKUP(A126,Source!$A$5:$F$820,5,FALSE)</f>
        <v>HYPOALLERGENIC</v>
      </c>
      <c r="F126">
        <f>(VLOOKUP(A126,Source!$A$5:$F$820,6,FALSE))*1</f>
        <v>72</v>
      </c>
      <c r="G126">
        <f>INDEX(Source!$G$6:$G$820,MATCH(Data!A126,Source!$A$6:$A$820,0))</f>
        <v>56.268599999999999</v>
      </c>
      <c r="H126">
        <f>INDEX(Source!$H$6:$H$820,MATCH(Data!A126,Source!$A$6:$A$820,0))</f>
        <v>22.377800000000001</v>
      </c>
      <c r="I126">
        <f>INDEX(Source!$I$6:$I$820,MATCH(Data!A126,Source!$A$6:$A$820,0))</f>
        <v>12.435499999999999</v>
      </c>
      <c r="J126">
        <f>INDEX(Source!$J$5:$J$820,MATCH(A126,Source!$A$5:$A$820,0))</f>
        <v>1799.2518</v>
      </c>
      <c r="K126">
        <f>INDEX(Source!$K$5:$K$820,MATCH(A126,Source!$A$5:$A$820,0))</f>
        <v>721.99059999999997</v>
      </c>
      <c r="L126">
        <f>INDEX(Source!$L$5:$L$820,MATCH(A126,Source!$A$5:$A$820,0))</f>
        <v>385.45190000000002</v>
      </c>
    </row>
    <row r="127" spans="1:12" x14ac:dyDescent="0.25">
      <c r="A127" s="25" t="s">
        <v>105</v>
      </c>
      <c r="B127" s="25" t="s">
        <v>917</v>
      </c>
      <c r="C127" t="s">
        <v>1063</v>
      </c>
      <c r="D127" t="str">
        <f>INDEX(Source!$D$6:$D$820,MATCH(Data!A127,Source!$A$6:$A$820,0))</f>
        <v>BAGS</v>
      </c>
      <c r="E127" t="str">
        <f>VLOOKUP(A127,Source!$A$5:$F$820,5,FALSE)</f>
        <v>PH BALANCED</v>
      </c>
      <c r="F127">
        <f>(VLOOKUP(A127,Source!$A$5:$F$820,6,FALSE))*1</f>
        <v>20</v>
      </c>
      <c r="G127">
        <f>INDEX(Source!$G$6:$G$820,MATCH(Data!A127,Source!$A$6:$A$820,0))</f>
        <v>27.777100000000001</v>
      </c>
      <c r="H127">
        <f>INDEX(Source!$H$6:$H$820,MATCH(Data!A127,Source!$A$6:$A$820,0))</f>
        <v>19.717700000000001</v>
      </c>
      <c r="I127">
        <f>INDEX(Source!$I$6:$I$820,MATCH(Data!A127,Source!$A$6:$A$820,0))</f>
        <v>14.4848</v>
      </c>
      <c r="J127">
        <f>INDEX(Source!$J$5:$J$820,MATCH(A127,Source!$A$5:$A$820,0))</f>
        <v>429.91730000000001</v>
      </c>
      <c r="K127">
        <f>INDEX(Source!$K$5:$K$820,MATCH(A127,Source!$A$5:$A$820,0))</f>
        <v>309.96710000000002</v>
      </c>
      <c r="L127">
        <f>INDEX(Source!$L$5:$L$820,MATCH(A127,Source!$A$5:$A$820,0))</f>
        <v>229.3313</v>
      </c>
    </row>
    <row r="128" spans="1:12" x14ac:dyDescent="0.25">
      <c r="A128" s="25" t="s">
        <v>112</v>
      </c>
      <c r="B128" s="25" t="s">
        <v>917</v>
      </c>
      <c r="C128" t="s">
        <v>1063</v>
      </c>
      <c r="D128" t="str">
        <f>INDEX(Source!$D$6:$D$820,MATCH(Data!A128,Source!$A$6:$A$820,0))</f>
        <v>BAGS</v>
      </c>
      <c r="E128" t="str">
        <f>VLOOKUP(A128,Source!$A$5:$F$820,5,FALSE)</f>
        <v>WITHOUT EXTRA PROTECTCARE INDICATION</v>
      </c>
      <c r="F128">
        <f>(VLOOKUP(A128,Source!$A$5:$F$820,6,FALSE))*1</f>
        <v>72</v>
      </c>
      <c r="G128">
        <f>INDEX(Source!$G$6:$G$820,MATCH(Data!A128,Source!$A$6:$A$820,0))</f>
        <v>0.64159999999999995</v>
      </c>
      <c r="H128">
        <f>INDEX(Source!$H$6:$H$820,MATCH(Data!A128,Source!$A$6:$A$820,0))</f>
        <v>0.34470000000000001</v>
      </c>
      <c r="I128">
        <f>INDEX(Source!$I$6:$I$820,MATCH(Data!A128,Source!$A$6:$A$820,0))</f>
        <v>0</v>
      </c>
      <c r="J128">
        <f>INDEX(Source!$J$5:$J$820,MATCH(A128,Source!$A$5:$A$820,0))</f>
        <v>14.463900000000001</v>
      </c>
      <c r="K128">
        <f>INDEX(Source!$K$5:$K$820,MATCH(A128,Source!$A$5:$A$820,0))</f>
        <v>7.3648999999999996</v>
      </c>
      <c r="L128">
        <f>INDEX(Source!$L$5:$L$820,MATCH(A128,Source!$A$5:$A$820,0))</f>
        <v>0</v>
      </c>
    </row>
    <row r="129" spans="1:12" x14ac:dyDescent="0.25">
      <c r="A129" s="25" t="s">
        <v>106</v>
      </c>
      <c r="B129" s="25" t="s">
        <v>917</v>
      </c>
      <c r="C129" t="s">
        <v>1063</v>
      </c>
      <c r="D129" t="str">
        <f>INDEX(Source!$D$6:$D$820,MATCH(Data!A129,Source!$A$6:$A$820,0))</f>
        <v>BAGS</v>
      </c>
      <c r="E129" t="str">
        <f>VLOOKUP(A129,Source!$A$5:$F$820,5,FALSE)</f>
        <v>SENSITIVE</v>
      </c>
      <c r="F129">
        <f>(VLOOKUP(A129,Source!$A$5:$F$820,6,FALSE))*1</f>
        <v>20</v>
      </c>
      <c r="G129">
        <f>INDEX(Source!$G$6:$G$820,MATCH(Data!A129,Source!$A$6:$A$820,0))</f>
        <v>40.515599999999999</v>
      </c>
      <c r="H129">
        <f>INDEX(Source!$H$6:$H$820,MATCH(Data!A129,Source!$A$6:$A$820,0))</f>
        <v>34.999099999999999</v>
      </c>
      <c r="I129">
        <f>INDEX(Source!$I$6:$I$820,MATCH(Data!A129,Source!$A$6:$A$820,0))</f>
        <v>5.7746000000000004</v>
      </c>
      <c r="J129">
        <f>INDEX(Source!$J$5:$J$820,MATCH(A129,Source!$A$5:$A$820,0))</f>
        <v>630.63189999999997</v>
      </c>
      <c r="K129">
        <f>INDEX(Source!$K$5:$K$820,MATCH(A129,Source!$A$5:$A$820,0))</f>
        <v>558.36739999999998</v>
      </c>
      <c r="L129">
        <f>INDEX(Source!$L$5:$L$820,MATCH(A129,Source!$A$5:$A$820,0))</f>
        <v>90.998999999999995</v>
      </c>
    </row>
    <row r="130" spans="1:12" x14ac:dyDescent="0.25">
      <c r="A130" s="25" t="s">
        <v>113</v>
      </c>
      <c r="B130" s="25" t="s">
        <v>917</v>
      </c>
      <c r="C130" t="s">
        <v>1063</v>
      </c>
      <c r="D130" t="str">
        <f>INDEX(Source!$D$6:$D$820,MATCH(Data!A130,Source!$A$6:$A$820,0))</f>
        <v>BAGS</v>
      </c>
      <c r="E130" t="str">
        <f>VLOOKUP(A130,Source!$A$5:$F$820,5,FALSE)</f>
        <v>SENSITIVE</v>
      </c>
      <c r="F130">
        <f>(VLOOKUP(A130,Source!$A$5:$F$820,6,FALSE))*1</f>
        <v>72</v>
      </c>
      <c r="G130">
        <f>INDEX(Source!$G$6:$G$820,MATCH(Data!A130,Source!$A$6:$A$820,0))</f>
        <v>64.480099999999993</v>
      </c>
      <c r="H130">
        <f>INDEX(Source!$H$6:$H$820,MATCH(Data!A130,Source!$A$6:$A$820,0))</f>
        <v>81.182500000000005</v>
      </c>
      <c r="I130">
        <f>INDEX(Source!$I$6:$I$820,MATCH(Data!A130,Source!$A$6:$A$820,0))</f>
        <v>15.496600000000001</v>
      </c>
      <c r="J130">
        <f>INDEX(Source!$J$5:$J$820,MATCH(A130,Source!$A$5:$A$820,0))</f>
        <v>2159.5493999999999</v>
      </c>
      <c r="K130">
        <f>INDEX(Source!$K$5:$K$820,MATCH(A130,Source!$A$5:$A$820,0))</f>
        <v>2486.1275000000001</v>
      </c>
      <c r="L130">
        <f>INDEX(Source!$L$5:$L$820,MATCH(A130,Source!$A$5:$A$820,0))</f>
        <v>493.73469999999998</v>
      </c>
    </row>
    <row r="131" spans="1:12" x14ac:dyDescent="0.25">
      <c r="A131" s="25" t="s">
        <v>173</v>
      </c>
      <c r="B131" s="25" t="s">
        <v>918</v>
      </c>
      <c r="C131" t="s">
        <v>1064</v>
      </c>
      <c r="D131" t="str">
        <f>INDEX(Source!$D$6:$D$820,MATCH(Data!A131,Source!$A$6:$A$820,0))</f>
        <v>BAGS</v>
      </c>
      <c r="E131" t="str">
        <f>VLOOKUP(A131,Source!$A$5:$F$820,5,FALSE)</f>
        <v>ALCOHOL FREE</v>
      </c>
      <c r="F131">
        <f>(VLOOKUP(A131,Source!$A$5:$F$820,6,FALSE))*1</f>
        <v>60</v>
      </c>
      <c r="G131">
        <f>INDEX(Source!$G$6:$G$820,MATCH(Data!A131,Source!$A$6:$A$820,0))</f>
        <v>7.0484</v>
      </c>
      <c r="H131">
        <f>INDEX(Source!$H$6:$H$820,MATCH(Data!A131,Source!$A$6:$A$820,0))</f>
        <v>24.545400000000001</v>
      </c>
      <c r="I131">
        <f>INDEX(Source!$I$6:$I$820,MATCH(Data!A131,Source!$A$6:$A$820,0))</f>
        <v>7.2644000000000002</v>
      </c>
      <c r="J131">
        <f>INDEX(Source!$J$5:$J$820,MATCH(A131,Source!$A$5:$A$820,0))</f>
        <v>315.70249999999999</v>
      </c>
      <c r="K131">
        <f>INDEX(Source!$K$5:$K$820,MATCH(A131,Source!$A$5:$A$820,0))</f>
        <v>945.68759999999997</v>
      </c>
      <c r="L131">
        <f>INDEX(Source!$L$5:$L$820,MATCH(A131,Source!$A$5:$A$820,0))</f>
        <v>273.77960000000002</v>
      </c>
    </row>
    <row r="132" spans="1:12" x14ac:dyDescent="0.25">
      <c r="A132" s="25" t="s">
        <v>171</v>
      </c>
      <c r="B132" s="25" t="s">
        <v>918</v>
      </c>
      <c r="C132" t="s">
        <v>1064</v>
      </c>
      <c r="D132" t="str">
        <f>INDEX(Source!$D$6:$D$820,MATCH(Data!A132,Source!$A$6:$A$820,0))</f>
        <v>BAGS</v>
      </c>
      <c r="E132" t="str">
        <f>VLOOKUP(A132,Source!$A$5:$F$820,5,FALSE)</f>
        <v>ALCOHOL FREE</v>
      </c>
      <c r="F132">
        <f>(VLOOKUP(A132,Source!$A$5:$F$820,6,FALSE))*1</f>
        <v>50</v>
      </c>
      <c r="G132">
        <f>INDEX(Source!$G$6:$G$820,MATCH(Data!A132,Source!$A$6:$A$820,0))</f>
        <v>0</v>
      </c>
      <c r="H132">
        <f>INDEX(Source!$H$6:$H$820,MATCH(Data!A132,Source!$A$6:$A$820,0))</f>
        <v>0</v>
      </c>
      <c r="I132">
        <f>INDEX(Source!$I$6:$I$820,MATCH(Data!A132,Source!$A$6:$A$820,0))</f>
        <v>0.16420000000000001</v>
      </c>
      <c r="J132">
        <f>INDEX(Source!$J$5:$J$820,MATCH(A132,Source!$A$5:$A$820,0))</f>
        <v>0</v>
      </c>
      <c r="K132">
        <f>INDEX(Source!$K$5:$K$820,MATCH(A132,Source!$A$5:$A$820,0))</f>
        <v>0</v>
      </c>
      <c r="L132">
        <f>INDEX(Source!$L$5:$L$820,MATCH(A132,Source!$A$5:$A$820,0))</f>
        <v>5.0327000000000002</v>
      </c>
    </row>
    <row r="133" spans="1:12" x14ac:dyDescent="0.25">
      <c r="A133" s="25" t="s">
        <v>172</v>
      </c>
      <c r="B133" s="25" t="s">
        <v>918</v>
      </c>
      <c r="C133" t="s">
        <v>1064</v>
      </c>
      <c r="D133" t="str">
        <f>INDEX(Source!$D$6:$D$820,MATCH(Data!A133,Source!$A$6:$A$820,0))</f>
        <v>BAGS</v>
      </c>
      <c r="E133" t="str">
        <f>VLOOKUP(A133,Source!$A$5:$F$820,5,FALSE)</f>
        <v>ALCOHOL FREE</v>
      </c>
      <c r="F133">
        <f>(VLOOKUP(A133,Source!$A$5:$F$820,6,FALSE))*1</f>
        <v>56</v>
      </c>
      <c r="G133">
        <f>INDEX(Source!$G$6:$G$820,MATCH(Data!A133,Source!$A$6:$A$820,0))</f>
        <v>2.3513000000000002</v>
      </c>
      <c r="H133">
        <f>INDEX(Source!$H$6:$H$820,MATCH(Data!A133,Source!$A$6:$A$820,0))</f>
        <v>13.7189</v>
      </c>
      <c r="I133">
        <f>INDEX(Source!$I$6:$I$820,MATCH(Data!A133,Source!$A$6:$A$820,0))</f>
        <v>5.1338999999999997</v>
      </c>
      <c r="J133">
        <f>INDEX(Source!$J$5:$J$820,MATCH(A133,Source!$A$5:$A$820,0))</f>
        <v>93.938999999999993</v>
      </c>
      <c r="K133">
        <f>INDEX(Source!$K$5:$K$820,MATCH(A133,Source!$A$5:$A$820,0))</f>
        <v>476.75330000000002</v>
      </c>
      <c r="L133">
        <f>INDEX(Source!$L$5:$L$820,MATCH(A133,Source!$A$5:$A$820,0))</f>
        <v>161.36660000000001</v>
      </c>
    </row>
    <row r="134" spans="1:12" x14ac:dyDescent="0.25">
      <c r="A134" s="25" t="s">
        <v>174</v>
      </c>
      <c r="B134" s="25" t="s">
        <v>918</v>
      </c>
      <c r="C134" t="s">
        <v>1064</v>
      </c>
      <c r="D134" t="str">
        <f>INDEX(Source!$D$6:$D$820,MATCH(Data!A134,Source!$A$6:$A$820,0))</f>
        <v>BAGS</v>
      </c>
      <c r="E134" t="str">
        <f>VLOOKUP(A134,Source!$A$5:$F$820,5,FALSE)</f>
        <v>ALCOHOL FREE</v>
      </c>
      <c r="F134">
        <f>(VLOOKUP(A134,Source!$A$5:$F$820,6,FALSE))*1</f>
        <v>60</v>
      </c>
      <c r="G134">
        <f>INDEX(Source!$G$6:$G$820,MATCH(Data!A134,Source!$A$6:$A$820,0))</f>
        <v>6.2529000000000003</v>
      </c>
      <c r="H134">
        <f>INDEX(Source!$H$6:$H$820,MATCH(Data!A134,Source!$A$6:$A$820,0))</f>
        <v>0</v>
      </c>
      <c r="I134">
        <f>INDEX(Source!$I$6:$I$820,MATCH(Data!A134,Source!$A$6:$A$820,0))</f>
        <v>0</v>
      </c>
      <c r="J134">
        <f>INDEX(Source!$J$5:$J$820,MATCH(A134,Source!$A$5:$A$820,0))</f>
        <v>300.22300000000001</v>
      </c>
      <c r="K134">
        <f>INDEX(Source!$K$5:$K$820,MATCH(A134,Source!$A$5:$A$820,0))</f>
        <v>0</v>
      </c>
      <c r="L134">
        <f>INDEX(Source!$L$5:$L$820,MATCH(A134,Source!$A$5:$A$820,0))</f>
        <v>0</v>
      </c>
    </row>
    <row r="135" spans="1:12" x14ac:dyDescent="0.25">
      <c r="A135" s="25" t="s">
        <v>661</v>
      </c>
      <c r="B135" s="25" t="s">
        <v>919</v>
      </c>
      <c r="C135" t="s">
        <v>1065</v>
      </c>
      <c r="D135" t="str">
        <f>INDEX(Source!$D$6:$D$820,MATCH(Data!A135,Source!$A$6:$A$820,0))</f>
        <v>BAGS</v>
      </c>
      <c r="E135" t="str">
        <f>VLOOKUP(A135,Source!$A$5:$F$820,5,FALSE)</f>
        <v>SENSITIVE</v>
      </c>
      <c r="F135">
        <f>(VLOOKUP(A135,Source!$A$5:$F$820,6,FALSE))*1</f>
        <v>60</v>
      </c>
      <c r="G135">
        <f>INDEX(Source!$G$6:$G$820,MATCH(Data!A135,Source!$A$6:$A$820,0))</f>
        <v>7.7399999999999997E-2</v>
      </c>
      <c r="H135">
        <f>INDEX(Source!$H$6:$H$820,MATCH(Data!A135,Source!$A$6:$A$820,0))</f>
        <v>0.20100000000000001</v>
      </c>
      <c r="I135">
        <f>INDEX(Source!$I$6:$I$820,MATCH(Data!A135,Source!$A$6:$A$820,0))</f>
        <v>1.1599999999999999E-2</v>
      </c>
      <c r="J135">
        <f>INDEX(Source!$J$5:$J$820,MATCH(A135,Source!$A$5:$A$820,0))</f>
        <v>1.2943</v>
      </c>
      <c r="K135">
        <f>INDEX(Source!$K$5:$K$820,MATCH(A135,Source!$A$5:$A$820,0))</f>
        <v>3.8485999999999998</v>
      </c>
      <c r="L135">
        <f>INDEX(Source!$L$5:$L$820,MATCH(A135,Source!$A$5:$A$820,0))</f>
        <v>0.1971</v>
      </c>
    </row>
    <row r="136" spans="1:12" x14ac:dyDescent="0.25">
      <c r="A136" s="25" t="s">
        <v>662</v>
      </c>
      <c r="B136" s="25" t="s">
        <v>919</v>
      </c>
      <c r="C136" t="s">
        <v>1065</v>
      </c>
      <c r="D136" t="str">
        <f>INDEX(Source!$D$6:$D$820,MATCH(Data!A136,Source!$A$6:$A$820,0))</f>
        <v>BAGS</v>
      </c>
      <c r="E136" t="str">
        <f>VLOOKUP(A136,Source!$A$5:$F$820,5,FALSE)</f>
        <v>PH BALANCED</v>
      </c>
      <c r="F136">
        <f>(VLOOKUP(A136,Source!$A$5:$F$820,6,FALSE))*1</f>
        <v>72</v>
      </c>
      <c r="G136">
        <f>INDEX(Source!$G$6:$G$820,MATCH(Data!A136,Source!$A$6:$A$820,0))</f>
        <v>6.8400000000000002E-2</v>
      </c>
      <c r="H136">
        <f>INDEX(Source!$H$6:$H$820,MATCH(Data!A136,Source!$A$6:$A$820,0))</f>
        <v>9.8500000000000004E-2</v>
      </c>
      <c r="I136">
        <f>INDEX(Source!$I$6:$I$820,MATCH(Data!A136,Source!$A$6:$A$820,0))</f>
        <v>3.8800000000000001E-2</v>
      </c>
      <c r="J136">
        <f>INDEX(Source!$J$5:$J$820,MATCH(A136,Source!$A$5:$A$820,0))</f>
        <v>1.5943000000000001</v>
      </c>
      <c r="K136">
        <f>INDEX(Source!$K$5:$K$820,MATCH(A136,Source!$A$5:$A$820,0))</f>
        <v>2.7256999999999998</v>
      </c>
      <c r="L136">
        <f>INDEX(Source!$L$5:$L$820,MATCH(A136,Source!$A$5:$A$820,0))</f>
        <v>0.93600000000000005</v>
      </c>
    </row>
    <row r="137" spans="1:12" x14ac:dyDescent="0.25">
      <c r="A137" s="25" t="s">
        <v>176</v>
      </c>
      <c r="B137" s="25" t="s">
        <v>920</v>
      </c>
      <c r="C137" t="s">
        <v>1066</v>
      </c>
      <c r="D137" t="str">
        <f>INDEX(Source!$D$6:$D$820,MATCH(Data!A137,Source!$A$6:$A$820,0))</f>
        <v>BAGS</v>
      </c>
      <c r="E137" t="str">
        <f>VLOOKUP(A137,Source!$A$5:$F$820,5,FALSE)</f>
        <v>PH BALANCED</v>
      </c>
      <c r="F137">
        <f>(VLOOKUP(A137,Source!$A$5:$F$820,6,FALSE))*1</f>
        <v>72</v>
      </c>
      <c r="G137">
        <f>INDEX(Source!$G$6:$G$820,MATCH(Data!A137,Source!$A$6:$A$820,0))</f>
        <v>1.6668000000000001</v>
      </c>
      <c r="H137">
        <f>INDEX(Source!$H$6:$H$820,MATCH(Data!A137,Source!$A$6:$A$820,0))</f>
        <v>3.7600000000000001E-2</v>
      </c>
      <c r="I137">
        <f>INDEX(Source!$I$6:$I$820,MATCH(Data!A137,Source!$A$6:$A$820,0))</f>
        <v>0</v>
      </c>
      <c r="J137">
        <f>INDEX(Source!$J$5:$J$820,MATCH(A137,Source!$A$5:$A$820,0))</f>
        <v>75.837299999999999</v>
      </c>
      <c r="K137">
        <f>INDEX(Source!$K$5:$K$820,MATCH(A137,Source!$A$5:$A$820,0))</f>
        <v>1.6555</v>
      </c>
      <c r="L137">
        <f>INDEX(Source!$L$5:$L$820,MATCH(A137,Source!$A$5:$A$820,0))</f>
        <v>0</v>
      </c>
    </row>
    <row r="138" spans="1:12" x14ac:dyDescent="0.25">
      <c r="A138" s="25" t="s">
        <v>177</v>
      </c>
      <c r="B138" s="25" t="s">
        <v>920</v>
      </c>
      <c r="C138" t="s">
        <v>1066</v>
      </c>
      <c r="D138" t="str">
        <f>INDEX(Source!$D$6:$D$820,MATCH(Data!A138,Source!$A$6:$A$820,0))</f>
        <v>BAGS</v>
      </c>
      <c r="E138" t="str">
        <f>VLOOKUP(A138,Source!$A$5:$F$820,5,FALSE)</f>
        <v>PH BALANCED</v>
      </c>
      <c r="F138">
        <f>(VLOOKUP(A138,Source!$A$5:$F$820,6,FALSE))*1</f>
        <v>72</v>
      </c>
      <c r="G138">
        <f>INDEX(Source!$G$6:$G$820,MATCH(Data!A138,Source!$A$6:$A$820,0))</f>
        <v>7.5975000000000001</v>
      </c>
      <c r="H138">
        <f>INDEX(Source!$H$6:$H$820,MATCH(Data!A138,Source!$A$6:$A$820,0))</f>
        <v>0.1353</v>
      </c>
      <c r="I138">
        <f>INDEX(Source!$I$6:$I$820,MATCH(Data!A138,Source!$A$6:$A$820,0))</f>
        <v>3.0000000000000001E-3</v>
      </c>
      <c r="J138">
        <f>INDEX(Source!$J$5:$J$820,MATCH(A138,Source!$A$5:$A$820,0))</f>
        <v>283.12259999999998</v>
      </c>
      <c r="K138">
        <f>INDEX(Source!$K$5:$K$820,MATCH(A138,Source!$A$5:$A$820,0))</f>
        <v>3.3016999999999999</v>
      </c>
      <c r="L138">
        <f>INDEX(Source!$L$5:$L$820,MATCH(A138,Source!$A$5:$A$820,0))</f>
        <v>7.1999999999999995E-2</v>
      </c>
    </row>
    <row r="139" spans="1:12" x14ac:dyDescent="0.25">
      <c r="A139" s="25" t="s">
        <v>604</v>
      </c>
      <c r="B139" s="25" t="s">
        <v>921</v>
      </c>
      <c r="C139" t="s">
        <v>1032</v>
      </c>
      <c r="D139" t="str">
        <f>INDEX(Source!$D$6:$D$820,MATCH(Data!A139,Source!$A$6:$A$820,0))</f>
        <v>BAGS</v>
      </c>
      <c r="E139" t="str">
        <f>VLOOKUP(A139,Source!$A$5:$F$820,5,FALSE)</f>
        <v>SENSITIVE</v>
      </c>
      <c r="F139">
        <f>(VLOOKUP(A139,Source!$A$5:$F$820,6,FALSE))*1</f>
        <v>70</v>
      </c>
      <c r="G139">
        <f>INDEX(Source!$G$6:$G$820,MATCH(Data!A139,Source!$A$6:$A$820,0))</f>
        <v>0</v>
      </c>
      <c r="H139">
        <f>INDEX(Source!$H$6:$H$820,MATCH(Data!A139,Source!$A$6:$A$820,0))</f>
        <v>19.032699999999998</v>
      </c>
      <c r="I139">
        <f>INDEX(Source!$I$6:$I$820,MATCH(Data!A139,Source!$A$6:$A$820,0))</f>
        <v>19.713699999999999</v>
      </c>
      <c r="J139">
        <f>INDEX(Source!$J$5:$J$820,MATCH(A139,Source!$A$5:$A$820,0))</f>
        <v>0</v>
      </c>
      <c r="K139">
        <f>INDEX(Source!$K$5:$K$820,MATCH(A139,Source!$A$5:$A$820,0))</f>
        <v>1111.0531000000001</v>
      </c>
      <c r="L139">
        <f>INDEX(Source!$L$5:$L$820,MATCH(A139,Source!$A$5:$A$820,0))</f>
        <v>1063.3096</v>
      </c>
    </row>
    <row r="140" spans="1:12" x14ac:dyDescent="0.25">
      <c r="A140" s="25" t="s">
        <v>147</v>
      </c>
      <c r="B140" s="25" t="s">
        <v>922</v>
      </c>
      <c r="C140" t="s">
        <v>1067</v>
      </c>
      <c r="D140" t="str">
        <f>INDEX(Source!$D$6:$D$820,MATCH(Data!A140,Source!$A$6:$A$820,0))</f>
        <v>BAGS</v>
      </c>
      <c r="E140" t="str">
        <f>VLOOKUP(A140,Source!$A$5:$F$820,5,FALSE)</f>
        <v>PH BALANCED</v>
      </c>
      <c r="F140">
        <f>(VLOOKUP(A140,Source!$A$5:$F$820,6,FALSE))*1</f>
        <v>72</v>
      </c>
      <c r="G140">
        <f>INDEX(Source!$G$6:$G$820,MATCH(Data!A140,Source!$A$6:$A$820,0))</f>
        <v>0</v>
      </c>
      <c r="H140">
        <f>INDEX(Source!$H$6:$H$820,MATCH(Data!A140,Source!$A$6:$A$820,0))</f>
        <v>0</v>
      </c>
      <c r="I140">
        <f>INDEX(Source!$I$6:$I$820,MATCH(Data!A140,Source!$A$6:$A$820,0))</f>
        <v>0</v>
      </c>
      <c r="J140">
        <f>INDEX(Source!$J$5:$J$820,MATCH(A140,Source!$A$5:$A$820,0))</f>
        <v>0</v>
      </c>
      <c r="K140">
        <f>INDEX(Source!$K$5:$K$820,MATCH(A140,Source!$A$5:$A$820,0))</f>
        <v>0</v>
      </c>
      <c r="L140">
        <f>INDEX(Source!$L$5:$L$820,MATCH(A140,Source!$A$5:$A$820,0))</f>
        <v>0</v>
      </c>
    </row>
    <row r="141" spans="1:12" x14ac:dyDescent="0.25">
      <c r="A141" s="25" t="s">
        <v>451</v>
      </c>
      <c r="B141" s="25" t="s">
        <v>923</v>
      </c>
      <c r="C141" t="s">
        <v>1068</v>
      </c>
      <c r="D141" t="str">
        <f>INDEX(Source!$D$6:$D$820,MATCH(Data!A141,Source!$A$6:$A$820,0))</f>
        <v>BAGS</v>
      </c>
      <c r="E141" t="str">
        <f>VLOOKUP(A141,Source!$A$5:$F$820,5,FALSE)</f>
        <v>PH BALANCED</v>
      </c>
      <c r="F141">
        <f>(VLOOKUP(A141,Source!$A$5:$F$820,6,FALSE))*1</f>
        <v>60</v>
      </c>
      <c r="G141">
        <f>INDEX(Source!$G$6:$G$820,MATCH(Data!A141,Source!$A$6:$A$820,0))</f>
        <v>4.2514000000000003</v>
      </c>
      <c r="H141">
        <f>INDEX(Source!$H$6:$H$820,MATCH(Data!A141,Source!$A$6:$A$820,0))</f>
        <v>9.5349000000000004</v>
      </c>
      <c r="I141">
        <f>INDEX(Source!$I$6:$I$820,MATCH(Data!A141,Source!$A$6:$A$820,0))</f>
        <v>4.3247999999999998</v>
      </c>
      <c r="J141">
        <f>INDEX(Source!$J$5:$J$820,MATCH(A141,Source!$A$5:$A$820,0))</f>
        <v>118.9742</v>
      </c>
      <c r="K141">
        <f>INDEX(Source!$K$5:$K$820,MATCH(A141,Source!$A$5:$A$820,0))</f>
        <v>264.43900000000002</v>
      </c>
      <c r="L141">
        <f>INDEX(Source!$L$5:$L$820,MATCH(A141,Source!$A$5:$A$820,0))</f>
        <v>116.2043</v>
      </c>
    </row>
    <row r="142" spans="1:12" x14ac:dyDescent="0.25">
      <c r="A142" s="25" t="s">
        <v>452</v>
      </c>
      <c r="B142" s="25" t="s">
        <v>923</v>
      </c>
      <c r="C142" t="s">
        <v>1068</v>
      </c>
      <c r="D142" t="str">
        <f>INDEX(Source!$D$6:$D$820,MATCH(Data!A142,Source!$A$6:$A$820,0))</f>
        <v>BAGS</v>
      </c>
      <c r="E142" t="str">
        <f>VLOOKUP(A142,Source!$A$5:$F$820,5,FALSE)</f>
        <v>PH BALANCED</v>
      </c>
      <c r="F142">
        <f>(VLOOKUP(A142,Source!$A$5:$F$820,6,FALSE))*1</f>
        <v>60</v>
      </c>
      <c r="G142">
        <f>INDEX(Source!$G$6:$G$820,MATCH(Data!A142,Source!$A$6:$A$820,0))</f>
        <v>0</v>
      </c>
      <c r="H142">
        <f>INDEX(Source!$H$6:$H$820,MATCH(Data!A142,Source!$A$6:$A$820,0))</f>
        <v>3.1814</v>
      </c>
      <c r="I142">
        <f>INDEX(Source!$I$6:$I$820,MATCH(Data!A142,Source!$A$6:$A$820,0))</f>
        <v>1.8621000000000001</v>
      </c>
      <c r="J142">
        <f>INDEX(Source!$J$5:$J$820,MATCH(A142,Source!$A$5:$A$820,0))</f>
        <v>0</v>
      </c>
      <c r="K142">
        <f>INDEX(Source!$K$5:$K$820,MATCH(A142,Source!$A$5:$A$820,0))</f>
        <v>84.536500000000004</v>
      </c>
      <c r="L142">
        <f>INDEX(Source!$L$5:$L$820,MATCH(A142,Source!$A$5:$A$820,0))</f>
        <v>48.9773</v>
      </c>
    </row>
    <row r="143" spans="1:12" x14ac:dyDescent="0.25">
      <c r="A143" s="25" t="s">
        <v>453</v>
      </c>
      <c r="B143" s="25" t="s">
        <v>923</v>
      </c>
      <c r="C143" t="s">
        <v>1068</v>
      </c>
      <c r="D143" t="str">
        <f>INDEX(Source!$D$6:$D$820,MATCH(Data!A143,Source!$A$6:$A$820,0))</f>
        <v>BAGS</v>
      </c>
      <c r="E143" t="str">
        <f>VLOOKUP(A143,Source!$A$5:$F$820,5,FALSE)</f>
        <v>WITHOUT EXTRA PROTECTCARE INDICATION</v>
      </c>
      <c r="F143">
        <f>(VLOOKUP(A143,Source!$A$5:$F$820,6,FALSE))*1</f>
        <v>60</v>
      </c>
      <c r="G143">
        <f>INDEX(Source!$G$6:$G$820,MATCH(Data!A143,Source!$A$6:$A$820,0))</f>
        <v>9.6434999999999995</v>
      </c>
      <c r="H143">
        <f>INDEX(Source!$H$6:$H$820,MATCH(Data!A143,Source!$A$6:$A$820,0))</f>
        <v>0</v>
      </c>
      <c r="I143">
        <f>INDEX(Source!$I$6:$I$820,MATCH(Data!A143,Source!$A$6:$A$820,0))</f>
        <v>0</v>
      </c>
      <c r="J143">
        <f>INDEX(Source!$J$5:$J$820,MATCH(A143,Source!$A$5:$A$820,0))</f>
        <v>280.5643</v>
      </c>
      <c r="K143">
        <f>INDEX(Source!$K$5:$K$820,MATCH(A143,Source!$A$5:$A$820,0))</f>
        <v>0</v>
      </c>
      <c r="L143">
        <f>INDEX(Source!$L$5:$L$820,MATCH(A143,Source!$A$5:$A$820,0))</f>
        <v>0</v>
      </c>
    </row>
    <row r="144" spans="1:12" x14ac:dyDescent="0.25">
      <c r="A144" s="25" t="s">
        <v>408</v>
      </c>
      <c r="B144" s="25" t="s">
        <v>924</v>
      </c>
      <c r="C144" t="s">
        <v>1069</v>
      </c>
      <c r="D144" t="str">
        <f>INDEX(Source!$D$6:$D$820,MATCH(Data!A144,Source!$A$6:$A$820,0))</f>
        <v>BAGS</v>
      </c>
      <c r="E144" t="str">
        <f>VLOOKUP(A144,Source!$A$5:$F$820,5,FALSE)</f>
        <v>PH BALANCED</v>
      </c>
      <c r="F144">
        <f>(VLOOKUP(A144,Source!$A$5:$F$820,6,FALSE))*1</f>
        <v>72</v>
      </c>
      <c r="G144">
        <f>INDEX(Source!$G$6:$G$820,MATCH(Data!A144,Source!$A$6:$A$820,0))</f>
        <v>0.57199999999999995</v>
      </c>
      <c r="H144">
        <f>INDEX(Source!$H$6:$H$820,MATCH(Data!A144,Source!$A$6:$A$820,0))</f>
        <v>0</v>
      </c>
      <c r="I144">
        <f>INDEX(Source!$I$6:$I$820,MATCH(Data!A144,Source!$A$6:$A$820,0))</f>
        <v>0</v>
      </c>
      <c r="J144">
        <f>INDEX(Source!$J$5:$J$820,MATCH(A144,Source!$A$5:$A$820,0))</f>
        <v>34.318100000000001</v>
      </c>
      <c r="K144">
        <f>INDEX(Source!$K$5:$K$820,MATCH(A144,Source!$A$5:$A$820,0))</f>
        <v>0</v>
      </c>
      <c r="L144">
        <f>INDEX(Source!$L$5:$L$820,MATCH(A144,Source!$A$5:$A$820,0))</f>
        <v>0</v>
      </c>
    </row>
    <row r="145" spans="1:12" x14ac:dyDescent="0.25">
      <c r="A145" s="25" t="s">
        <v>406</v>
      </c>
      <c r="B145" s="25" t="s">
        <v>924</v>
      </c>
      <c r="C145" t="s">
        <v>1069</v>
      </c>
      <c r="D145" t="str">
        <f>INDEX(Source!$D$6:$D$820,MATCH(Data!A145,Source!$A$6:$A$820,0))</f>
        <v>BAGS</v>
      </c>
      <c r="E145" t="str">
        <f>VLOOKUP(A145,Source!$A$5:$F$820,5,FALSE)</f>
        <v>PH BALANCED</v>
      </c>
      <c r="F145">
        <f>(VLOOKUP(A145,Source!$A$5:$F$820,6,FALSE))*1</f>
        <v>15</v>
      </c>
      <c r="G145">
        <f>INDEX(Source!$G$6:$G$820,MATCH(Data!A145,Source!$A$6:$A$820,0))</f>
        <v>0.15609999999999999</v>
      </c>
      <c r="H145">
        <f>INDEX(Source!$H$6:$H$820,MATCH(Data!A145,Source!$A$6:$A$820,0))</f>
        <v>2.98E-2</v>
      </c>
      <c r="I145">
        <f>INDEX(Source!$I$6:$I$820,MATCH(Data!A145,Source!$A$6:$A$820,0))</f>
        <v>0.25540000000000002</v>
      </c>
      <c r="J145">
        <f>INDEX(Source!$J$5:$J$820,MATCH(A145,Source!$A$5:$A$820,0))</f>
        <v>9.3703000000000003</v>
      </c>
      <c r="K145">
        <f>INDEX(Source!$K$5:$K$820,MATCH(A145,Source!$A$5:$A$820,0))</f>
        <v>1.4905999999999999</v>
      </c>
      <c r="L145">
        <f>INDEX(Source!$L$5:$L$820,MATCH(A145,Source!$A$5:$A$820,0))</f>
        <v>12.7729</v>
      </c>
    </row>
    <row r="146" spans="1:12" x14ac:dyDescent="0.25">
      <c r="A146" s="25" t="s">
        <v>409</v>
      </c>
      <c r="B146" s="25" t="s">
        <v>924</v>
      </c>
      <c r="C146" t="s">
        <v>1069</v>
      </c>
      <c r="D146" t="str">
        <f>INDEX(Source!$D$6:$D$820,MATCH(Data!A146,Source!$A$6:$A$820,0))</f>
        <v>BAGS</v>
      </c>
      <c r="E146" t="str">
        <f>VLOOKUP(A146,Source!$A$5:$F$820,5,FALSE)</f>
        <v>PH BALANCED</v>
      </c>
      <c r="F146">
        <f>(VLOOKUP(A146,Source!$A$5:$F$820,6,FALSE))*1</f>
        <v>72</v>
      </c>
      <c r="G146">
        <f>INDEX(Source!$G$6:$G$820,MATCH(Data!A146,Source!$A$6:$A$820,0))</f>
        <v>10.123900000000001</v>
      </c>
      <c r="H146">
        <f>INDEX(Source!$H$6:$H$820,MATCH(Data!A146,Source!$A$6:$A$820,0))</f>
        <v>4.3895</v>
      </c>
      <c r="I146">
        <f>INDEX(Source!$I$6:$I$820,MATCH(Data!A146,Source!$A$6:$A$820,0))</f>
        <v>0</v>
      </c>
      <c r="J146">
        <f>INDEX(Source!$J$5:$J$820,MATCH(A146,Source!$A$5:$A$820,0))</f>
        <v>617.78060000000005</v>
      </c>
      <c r="K146">
        <f>INDEX(Source!$K$5:$K$820,MATCH(A146,Source!$A$5:$A$820,0))</f>
        <v>241.07740000000001</v>
      </c>
      <c r="L146">
        <f>INDEX(Source!$L$5:$L$820,MATCH(A146,Source!$A$5:$A$820,0))</f>
        <v>0</v>
      </c>
    </row>
    <row r="147" spans="1:12" x14ac:dyDescent="0.25">
      <c r="A147" s="25" t="s">
        <v>423</v>
      </c>
      <c r="B147" s="25" t="s">
        <v>924</v>
      </c>
      <c r="C147" t="s">
        <v>1069</v>
      </c>
      <c r="D147" t="str">
        <f>INDEX(Source!$D$6:$D$820,MATCH(Data!A147,Source!$A$6:$A$820,0))</f>
        <v>BAGS</v>
      </c>
      <c r="E147" t="str">
        <f>VLOOKUP(A147,Source!$A$5:$F$820,5,FALSE)</f>
        <v>PH BALANCED</v>
      </c>
      <c r="F147">
        <f>(VLOOKUP(A147,Source!$A$5:$F$820,6,FALSE))*1</f>
        <v>120</v>
      </c>
      <c r="G147">
        <f>INDEX(Source!$G$6:$G$820,MATCH(Data!A147,Source!$A$6:$A$820,0))</f>
        <v>6.1833</v>
      </c>
      <c r="H147">
        <f>INDEX(Source!$H$6:$H$820,MATCH(Data!A147,Source!$A$6:$A$820,0))</f>
        <v>0.61119999999999997</v>
      </c>
      <c r="I147">
        <f>INDEX(Source!$I$6:$I$820,MATCH(Data!A147,Source!$A$6:$A$820,0))</f>
        <v>0</v>
      </c>
      <c r="J147">
        <f>INDEX(Source!$J$5:$J$820,MATCH(A147,Source!$A$5:$A$820,0))</f>
        <v>392.1592</v>
      </c>
      <c r="K147">
        <f>INDEX(Source!$K$5:$K$820,MATCH(A147,Source!$A$5:$A$820,0))</f>
        <v>31.181999999999999</v>
      </c>
      <c r="L147">
        <f>INDEX(Source!$L$5:$L$820,MATCH(A147,Source!$A$5:$A$820,0))</f>
        <v>0</v>
      </c>
    </row>
    <row r="148" spans="1:12" x14ac:dyDescent="0.25">
      <c r="A148" s="25" t="s">
        <v>405</v>
      </c>
      <c r="B148" s="25" t="s">
        <v>924</v>
      </c>
      <c r="C148" t="s">
        <v>1069</v>
      </c>
      <c r="D148" t="str">
        <f>INDEX(Source!$D$6:$D$820,MATCH(Data!A148,Source!$A$6:$A$820,0))</f>
        <v>BAGS</v>
      </c>
      <c r="E148" t="str">
        <f>VLOOKUP(A148,Source!$A$5:$F$820,5,FALSE)</f>
        <v>ALCOHOL FREE</v>
      </c>
      <c r="F148">
        <f>(VLOOKUP(A148,Source!$A$5:$F$820,6,FALSE))*1</f>
        <v>100</v>
      </c>
      <c r="G148">
        <f>INDEX(Source!$G$6:$G$820,MATCH(Data!A148,Source!$A$6:$A$820,0))</f>
        <v>4.4461000000000004</v>
      </c>
      <c r="H148">
        <f>INDEX(Source!$H$6:$H$820,MATCH(Data!A148,Source!$A$6:$A$820,0))</f>
        <v>2.0626000000000002</v>
      </c>
      <c r="I148">
        <f>INDEX(Source!$I$6:$I$820,MATCH(Data!A148,Source!$A$6:$A$820,0))</f>
        <v>0</v>
      </c>
      <c r="J148">
        <f>INDEX(Source!$J$5:$J$820,MATCH(A148,Source!$A$5:$A$820,0))</f>
        <v>234.7319</v>
      </c>
      <c r="K148">
        <f>INDEX(Source!$K$5:$K$820,MATCH(A148,Source!$A$5:$A$820,0))</f>
        <v>137.5095</v>
      </c>
      <c r="L148">
        <f>INDEX(Source!$L$5:$L$820,MATCH(A148,Source!$A$5:$A$820,0))</f>
        <v>0</v>
      </c>
    </row>
    <row r="149" spans="1:12" x14ac:dyDescent="0.25">
      <c r="A149" s="25" t="s">
        <v>454</v>
      </c>
      <c r="B149" s="25" t="s">
        <v>923</v>
      </c>
      <c r="C149" t="s">
        <v>1068</v>
      </c>
      <c r="D149" t="str">
        <f>INDEX(Source!$D$6:$D$820,MATCH(Data!A149,Source!$A$6:$A$820,0))</f>
        <v>BAGS</v>
      </c>
      <c r="E149" t="str">
        <f>VLOOKUP(A149,Source!$A$5:$F$820,5,FALSE)</f>
        <v>WITHOUT EXTRA PROTECTCARE INDICATION</v>
      </c>
      <c r="F149">
        <f>(VLOOKUP(A149,Source!$A$5:$F$820,6,FALSE))*1</f>
        <v>60</v>
      </c>
      <c r="G149">
        <f>INDEX(Source!$G$6:$G$820,MATCH(Data!A149,Source!$A$6:$A$820,0))</f>
        <v>12.711499999999999</v>
      </c>
      <c r="H149">
        <f>INDEX(Source!$H$6:$H$820,MATCH(Data!A149,Source!$A$6:$A$820,0))</f>
        <v>0</v>
      </c>
      <c r="I149">
        <f>INDEX(Source!$I$6:$I$820,MATCH(Data!A149,Source!$A$6:$A$820,0))</f>
        <v>0</v>
      </c>
      <c r="J149">
        <f>INDEX(Source!$J$5:$J$820,MATCH(A149,Source!$A$5:$A$820,0))</f>
        <v>374.43990000000002</v>
      </c>
      <c r="K149">
        <f>INDEX(Source!$K$5:$K$820,MATCH(A149,Source!$A$5:$A$820,0))</f>
        <v>0</v>
      </c>
      <c r="L149">
        <f>INDEX(Source!$L$5:$L$820,MATCH(A149,Source!$A$5:$A$820,0))</f>
        <v>0</v>
      </c>
    </row>
    <row r="150" spans="1:12" x14ac:dyDescent="0.25">
      <c r="A150" s="25" t="s">
        <v>407</v>
      </c>
      <c r="B150" s="25" t="s">
        <v>924</v>
      </c>
      <c r="C150" t="s">
        <v>1069</v>
      </c>
      <c r="D150" t="str">
        <f>INDEX(Source!$D$6:$D$820,MATCH(Data!A150,Source!$A$6:$A$820,0))</f>
        <v>BAGS</v>
      </c>
      <c r="E150" t="str">
        <f>VLOOKUP(A150,Source!$A$5:$F$820,5,FALSE)</f>
        <v>WITHOUT EXTRA PROTECTCARE INDICATION</v>
      </c>
      <c r="F150">
        <f>(VLOOKUP(A150,Source!$A$5:$F$820,6,FALSE))*1</f>
        <v>60</v>
      </c>
      <c r="G150">
        <f>INDEX(Source!$G$6:$G$820,MATCH(Data!A150,Source!$A$6:$A$820,0))</f>
        <v>1.8445</v>
      </c>
      <c r="H150">
        <f>INDEX(Source!$H$6:$H$820,MATCH(Data!A150,Source!$A$6:$A$820,0))</f>
        <v>0</v>
      </c>
      <c r="I150">
        <f>INDEX(Source!$I$6:$I$820,MATCH(Data!A150,Source!$A$6:$A$820,0))</f>
        <v>0</v>
      </c>
      <c r="J150">
        <f>INDEX(Source!$J$5:$J$820,MATCH(A150,Source!$A$5:$A$820,0))</f>
        <v>41.871899999999997</v>
      </c>
      <c r="K150">
        <f>INDEX(Source!$K$5:$K$820,MATCH(A150,Source!$A$5:$A$820,0))</f>
        <v>0</v>
      </c>
      <c r="L150">
        <f>INDEX(Source!$L$5:$L$820,MATCH(A150,Source!$A$5:$A$820,0))</f>
        <v>0</v>
      </c>
    </row>
    <row r="151" spans="1:12" x14ac:dyDescent="0.25">
      <c r="A151" s="25" t="s">
        <v>194</v>
      </c>
      <c r="B151" s="25" t="s">
        <v>925</v>
      </c>
      <c r="C151" t="s">
        <v>1048</v>
      </c>
      <c r="D151" t="str">
        <f>INDEX(Source!$D$6:$D$820,MATCH(Data!A151,Source!$A$6:$A$820,0))</f>
        <v>BAGS</v>
      </c>
      <c r="E151" t="str">
        <f>VLOOKUP(A151,Source!$A$5:$F$820,5,FALSE)</f>
        <v>PH BALANCED</v>
      </c>
      <c r="F151">
        <f>(VLOOKUP(A151,Source!$A$5:$F$820,6,FALSE))*1</f>
        <v>90</v>
      </c>
      <c r="G151">
        <f>INDEX(Source!$G$6:$G$820,MATCH(Data!A151,Source!$A$6:$A$820,0))</f>
        <v>0</v>
      </c>
      <c r="H151">
        <f>INDEX(Source!$H$6:$H$820,MATCH(Data!A151,Source!$A$6:$A$820,0))</f>
        <v>1.9545999999999999</v>
      </c>
      <c r="I151">
        <f>INDEX(Source!$I$6:$I$820,MATCH(Data!A151,Source!$A$6:$A$820,0))</f>
        <v>2.1882000000000001</v>
      </c>
      <c r="J151">
        <f>INDEX(Source!$J$5:$J$820,MATCH(A151,Source!$A$5:$A$820,0))</f>
        <v>0</v>
      </c>
      <c r="K151">
        <f>INDEX(Source!$K$5:$K$820,MATCH(A151,Source!$A$5:$A$820,0))</f>
        <v>80.589100000000002</v>
      </c>
      <c r="L151">
        <f>INDEX(Source!$L$5:$L$820,MATCH(A151,Source!$A$5:$A$820,0))</f>
        <v>78.875</v>
      </c>
    </row>
    <row r="152" spans="1:12" x14ac:dyDescent="0.25">
      <c r="A152" s="25" t="s">
        <v>186</v>
      </c>
      <c r="B152" s="25" t="s">
        <v>925</v>
      </c>
      <c r="C152" t="s">
        <v>1048</v>
      </c>
      <c r="D152" t="str">
        <f>INDEX(Source!$D$6:$D$820,MATCH(Data!A152,Source!$A$6:$A$820,0))</f>
        <v>BAGS</v>
      </c>
      <c r="E152" t="str">
        <f>VLOOKUP(A152,Source!$A$5:$F$820,5,FALSE)</f>
        <v>PH BALANCED</v>
      </c>
      <c r="F152">
        <f>(VLOOKUP(A152,Source!$A$5:$F$820,6,FALSE))*1</f>
        <v>100</v>
      </c>
      <c r="G152">
        <f>INDEX(Source!$G$6:$G$820,MATCH(Data!A152,Source!$A$6:$A$820,0))</f>
        <v>0</v>
      </c>
      <c r="H152">
        <f>INDEX(Source!$H$6:$H$820,MATCH(Data!A152,Source!$A$6:$A$820,0))</f>
        <v>0</v>
      </c>
      <c r="I152">
        <f>INDEX(Source!$I$6:$I$820,MATCH(Data!A152,Source!$A$6:$A$820,0))</f>
        <v>0</v>
      </c>
      <c r="J152">
        <f>INDEX(Source!$J$5:$J$820,MATCH(A152,Source!$A$5:$A$820,0))</f>
        <v>0</v>
      </c>
      <c r="K152">
        <f>INDEX(Source!$K$5:$K$820,MATCH(A152,Source!$A$5:$A$820,0))</f>
        <v>0</v>
      </c>
      <c r="L152">
        <f>INDEX(Source!$L$5:$L$820,MATCH(A152,Source!$A$5:$A$820,0))</f>
        <v>0</v>
      </c>
    </row>
    <row r="153" spans="1:12" x14ac:dyDescent="0.25">
      <c r="A153" s="25" t="s">
        <v>188</v>
      </c>
      <c r="B153" s="25" t="s">
        <v>925</v>
      </c>
      <c r="C153" t="s">
        <v>1048</v>
      </c>
      <c r="D153" t="str">
        <f>INDEX(Source!$D$6:$D$820,MATCH(Data!A153,Source!$A$6:$A$820,0))</f>
        <v>BAGS</v>
      </c>
      <c r="E153" t="str">
        <f>VLOOKUP(A153,Source!$A$5:$F$820,5,FALSE)</f>
        <v>PH BALANCED</v>
      </c>
      <c r="F153">
        <f>(VLOOKUP(A153,Source!$A$5:$F$820,6,FALSE))*1</f>
        <v>72</v>
      </c>
      <c r="G153">
        <f>INDEX(Source!$G$6:$G$820,MATCH(Data!A153,Source!$A$6:$A$820,0))</f>
        <v>11.008699999999999</v>
      </c>
      <c r="H153">
        <f>INDEX(Source!$H$6:$H$820,MATCH(Data!A153,Source!$A$6:$A$820,0))</f>
        <v>0</v>
      </c>
      <c r="I153">
        <f>INDEX(Source!$I$6:$I$820,MATCH(Data!A153,Source!$A$6:$A$820,0))</f>
        <v>0</v>
      </c>
      <c r="J153">
        <f>INDEX(Source!$J$5:$J$820,MATCH(A153,Source!$A$5:$A$820,0))</f>
        <v>653.37990000000002</v>
      </c>
      <c r="K153">
        <f>INDEX(Source!$K$5:$K$820,MATCH(A153,Source!$A$5:$A$820,0))</f>
        <v>0</v>
      </c>
      <c r="L153">
        <f>INDEX(Source!$L$5:$L$820,MATCH(A153,Source!$A$5:$A$820,0))</f>
        <v>0</v>
      </c>
    </row>
    <row r="154" spans="1:12" x14ac:dyDescent="0.25">
      <c r="A154" s="25" t="s">
        <v>189</v>
      </c>
      <c r="B154" s="25" t="s">
        <v>925</v>
      </c>
      <c r="C154" t="s">
        <v>1048</v>
      </c>
      <c r="D154" t="str">
        <f>INDEX(Source!$D$6:$D$820,MATCH(Data!A154,Source!$A$6:$A$820,0))</f>
        <v>BAGS</v>
      </c>
      <c r="E154" t="str">
        <f>VLOOKUP(A154,Source!$A$5:$F$820,5,FALSE)</f>
        <v>PH BALANCED</v>
      </c>
      <c r="F154">
        <f>(VLOOKUP(A154,Source!$A$5:$F$820,6,FALSE))*1</f>
        <v>72</v>
      </c>
      <c r="G154">
        <f>INDEX(Source!$G$6:$G$820,MATCH(Data!A154,Source!$A$6:$A$820,0))</f>
        <v>6.3380999999999998</v>
      </c>
      <c r="H154">
        <f>INDEX(Source!$H$6:$H$820,MATCH(Data!A154,Source!$A$6:$A$820,0))</f>
        <v>2.2010000000000001</v>
      </c>
      <c r="I154">
        <f>INDEX(Source!$I$6:$I$820,MATCH(Data!A154,Source!$A$6:$A$820,0))</f>
        <v>4.9340999999999999</v>
      </c>
      <c r="J154">
        <f>INDEX(Source!$J$5:$J$820,MATCH(A154,Source!$A$5:$A$820,0))</f>
        <v>360.70839999999998</v>
      </c>
      <c r="K154">
        <f>INDEX(Source!$K$5:$K$820,MATCH(A154,Source!$A$5:$A$820,0))</f>
        <v>122.7465</v>
      </c>
      <c r="L154">
        <f>INDEX(Source!$L$5:$L$820,MATCH(A154,Source!$A$5:$A$820,0))</f>
        <v>260.16239999999999</v>
      </c>
    </row>
    <row r="155" spans="1:12" x14ac:dyDescent="0.25">
      <c r="A155" s="25" t="s">
        <v>190</v>
      </c>
      <c r="B155" s="25" t="s">
        <v>925</v>
      </c>
      <c r="C155" t="s">
        <v>1048</v>
      </c>
      <c r="D155" t="str">
        <f>INDEX(Source!$D$6:$D$820,MATCH(Data!A155,Source!$A$6:$A$820,0))</f>
        <v>BAGS</v>
      </c>
      <c r="E155" t="str">
        <f>VLOOKUP(A155,Source!$A$5:$F$820,5,FALSE)</f>
        <v>PH BALANCED</v>
      </c>
      <c r="F155">
        <f>(VLOOKUP(A155,Source!$A$5:$F$820,6,FALSE))*1</f>
        <v>72</v>
      </c>
      <c r="G155">
        <f>INDEX(Source!$G$6:$G$820,MATCH(Data!A155,Source!$A$6:$A$820,0))</f>
        <v>17.2865</v>
      </c>
      <c r="H155">
        <f>INDEX(Source!$H$6:$H$820,MATCH(Data!A155,Source!$A$6:$A$820,0))</f>
        <v>3.1953</v>
      </c>
      <c r="I155">
        <f>INDEX(Source!$I$6:$I$820,MATCH(Data!A155,Source!$A$6:$A$820,0))</f>
        <v>0</v>
      </c>
      <c r="J155">
        <f>INDEX(Source!$J$5:$J$820,MATCH(A155,Source!$A$5:$A$820,0))</f>
        <v>1104.6166000000001</v>
      </c>
      <c r="K155">
        <f>INDEX(Source!$K$5:$K$820,MATCH(A155,Source!$A$5:$A$820,0))</f>
        <v>157.0744</v>
      </c>
      <c r="L155">
        <f>INDEX(Source!$L$5:$L$820,MATCH(A155,Source!$A$5:$A$820,0))</f>
        <v>0</v>
      </c>
    </row>
    <row r="156" spans="1:12" x14ac:dyDescent="0.25">
      <c r="A156" s="25" t="s">
        <v>191</v>
      </c>
      <c r="B156" s="25" t="s">
        <v>925</v>
      </c>
      <c r="C156" t="s">
        <v>1048</v>
      </c>
      <c r="D156" t="str">
        <f>INDEX(Source!$D$6:$D$820,MATCH(Data!A156,Source!$A$6:$A$820,0))</f>
        <v>BAGS</v>
      </c>
      <c r="E156" t="str">
        <f>VLOOKUP(A156,Source!$A$5:$F$820,5,FALSE)</f>
        <v>WITHOUT EXTRA PROTECTCARE INDICATION</v>
      </c>
      <c r="F156">
        <f>(VLOOKUP(A156,Source!$A$5:$F$820,6,FALSE))*1</f>
        <v>72</v>
      </c>
      <c r="G156">
        <f>INDEX(Source!$G$6:$G$820,MATCH(Data!A156,Source!$A$6:$A$820,0))</f>
        <v>8.3360000000000003</v>
      </c>
      <c r="H156">
        <f>INDEX(Source!$H$6:$H$820,MATCH(Data!A156,Source!$A$6:$A$820,0))</f>
        <v>4.1882999999999999</v>
      </c>
      <c r="I156">
        <f>INDEX(Source!$I$6:$I$820,MATCH(Data!A156,Source!$A$6:$A$820,0))</f>
        <v>0.16869999999999999</v>
      </c>
      <c r="J156">
        <f>INDEX(Source!$J$5:$J$820,MATCH(A156,Source!$A$5:$A$820,0))</f>
        <v>355.34039999999999</v>
      </c>
      <c r="K156">
        <f>INDEX(Source!$K$5:$K$820,MATCH(A156,Source!$A$5:$A$820,0))</f>
        <v>181.6489</v>
      </c>
      <c r="L156">
        <f>INDEX(Source!$L$5:$L$820,MATCH(A156,Source!$A$5:$A$820,0))</f>
        <v>7.0335999999999999</v>
      </c>
    </row>
    <row r="157" spans="1:12" x14ac:dyDescent="0.25">
      <c r="A157" s="25" t="s">
        <v>187</v>
      </c>
      <c r="B157" s="25" t="s">
        <v>925</v>
      </c>
      <c r="C157" t="s">
        <v>1048</v>
      </c>
      <c r="D157" t="str">
        <f>INDEX(Source!$D$6:$D$820,MATCH(Data!A157,Source!$A$6:$A$820,0))</f>
        <v>BAGS</v>
      </c>
      <c r="E157" t="str">
        <f>VLOOKUP(A157,Source!$A$5:$F$820,5,FALSE)</f>
        <v>PH BALANCED</v>
      </c>
      <c r="F157">
        <f>(VLOOKUP(A157,Source!$A$5:$F$820,6,FALSE))*1</f>
        <v>120</v>
      </c>
      <c r="G157">
        <f>INDEX(Source!$G$6:$G$820,MATCH(Data!A157,Source!$A$6:$A$820,0))</f>
        <v>393.93759999999997</v>
      </c>
      <c r="H157">
        <f>INDEX(Source!$H$6:$H$820,MATCH(Data!A157,Source!$A$6:$A$820,0))</f>
        <v>316.5532</v>
      </c>
      <c r="I157">
        <f>INDEX(Source!$I$6:$I$820,MATCH(Data!A157,Source!$A$6:$A$820,0))</f>
        <v>120.4361</v>
      </c>
      <c r="J157">
        <f>INDEX(Source!$J$5:$J$820,MATCH(A157,Source!$A$5:$A$820,0))</f>
        <v>20334.628400000001</v>
      </c>
      <c r="K157">
        <f>INDEX(Source!$K$5:$K$820,MATCH(A157,Source!$A$5:$A$820,0))</f>
        <v>15456.115599999999</v>
      </c>
      <c r="L157">
        <f>INDEX(Source!$L$5:$L$820,MATCH(A157,Source!$A$5:$A$820,0))</f>
        <v>5660.8364000000001</v>
      </c>
    </row>
    <row r="158" spans="1:12" x14ac:dyDescent="0.25">
      <c r="A158" s="25" t="s">
        <v>192</v>
      </c>
      <c r="B158" s="25" t="s">
        <v>925</v>
      </c>
      <c r="C158" t="s">
        <v>1048</v>
      </c>
      <c r="D158" t="str">
        <f>INDEX(Source!$D$6:$D$820,MATCH(Data!A158,Source!$A$6:$A$820,0))</f>
        <v>BAGS</v>
      </c>
      <c r="E158" t="str">
        <f>VLOOKUP(A158,Source!$A$5:$F$820,5,FALSE)</f>
        <v>ALCOHOL FREE</v>
      </c>
      <c r="F158">
        <f>(VLOOKUP(A158,Source!$A$5:$F$820,6,FALSE))*1</f>
        <v>72</v>
      </c>
      <c r="G158">
        <f>INDEX(Source!$G$6:$G$820,MATCH(Data!A158,Source!$A$6:$A$820,0))</f>
        <v>10.51</v>
      </c>
      <c r="H158">
        <f>INDEX(Source!$H$6:$H$820,MATCH(Data!A158,Source!$A$6:$A$820,0))</f>
        <v>23.858699999999999</v>
      </c>
      <c r="I158">
        <f>INDEX(Source!$I$6:$I$820,MATCH(Data!A158,Source!$A$6:$A$820,0))</f>
        <v>12.9741</v>
      </c>
      <c r="J158">
        <f>INDEX(Source!$J$5:$J$820,MATCH(A158,Source!$A$5:$A$820,0))</f>
        <v>602.08569999999997</v>
      </c>
      <c r="K158">
        <f>INDEX(Source!$K$5:$K$820,MATCH(A158,Source!$A$5:$A$820,0))</f>
        <v>1188.0914</v>
      </c>
      <c r="L158">
        <f>INDEX(Source!$L$5:$L$820,MATCH(A158,Source!$A$5:$A$820,0))</f>
        <v>658.29200000000003</v>
      </c>
    </row>
    <row r="159" spans="1:12" x14ac:dyDescent="0.25">
      <c r="A159" s="25" t="s">
        <v>193</v>
      </c>
      <c r="B159" s="25" t="s">
        <v>925</v>
      </c>
      <c r="C159" t="s">
        <v>1048</v>
      </c>
      <c r="D159" t="str">
        <f>INDEX(Source!$D$6:$D$820,MATCH(Data!A159,Source!$A$6:$A$820,0))</f>
        <v>BAGS</v>
      </c>
      <c r="E159" t="str">
        <f>VLOOKUP(A159,Source!$A$5:$F$820,5,FALSE)</f>
        <v>PH BALANCED</v>
      </c>
      <c r="F159">
        <f>(VLOOKUP(A159,Source!$A$5:$F$820,6,FALSE))*1</f>
        <v>72</v>
      </c>
      <c r="G159">
        <f>INDEX(Source!$G$6:$G$820,MATCH(Data!A159,Source!$A$6:$A$820,0))</f>
        <v>0.1246</v>
      </c>
      <c r="H159">
        <f>INDEX(Source!$H$6:$H$820,MATCH(Data!A159,Source!$A$6:$A$820,0))</f>
        <v>0</v>
      </c>
      <c r="I159">
        <f>INDEX(Source!$I$6:$I$820,MATCH(Data!A159,Source!$A$6:$A$820,0))</f>
        <v>4.1500000000000002E-2</v>
      </c>
      <c r="J159">
        <f>INDEX(Source!$J$5:$J$820,MATCH(A159,Source!$A$5:$A$820,0))</f>
        <v>7.4763999999999999</v>
      </c>
      <c r="K159">
        <f>INDEX(Source!$K$5:$K$820,MATCH(A159,Source!$A$5:$A$820,0))</f>
        <v>0</v>
      </c>
      <c r="L159">
        <f>INDEX(Source!$L$5:$L$820,MATCH(A159,Source!$A$5:$A$820,0))</f>
        <v>3.0169000000000001</v>
      </c>
    </row>
    <row r="160" spans="1:12" x14ac:dyDescent="0.25">
      <c r="A160" s="25" t="s">
        <v>195</v>
      </c>
      <c r="B160" s="25" t="s">
        <v>925</v>
      </c>
      <c r="C160" t="s">
        <v>1048</v>
      </c>
      <c r="D160" t="str">
        <f>INDEX(Source!$D$6:$D$820,MATCH(Data!A160,Source!$A$6:$A$820,0))</f>
        <v>BAGS</v>
      </c>
      <c r="E160" t="str">
        <f>VLOOKUP(A160,Source!$A$5:$F$820,5,FALSE)</f>
        <v>SENSITIVE</v>
      </c>
      <c r="F160">
        <f>(VLOOKUP(A160,Source!$A$5:$F$820,6,FALSE))*1</f>
        <v>90</v>
      </c>
      <c r="G160">
        <f>INDEX(Source!$G$6:$G$820,MATCH(Data!A160,Source!$A$6:$A$820,0))</f>
        <v>4.02E-2</v>
      </c>
      <c r="H160">
        <f>INDEX(Source!$H$6:$H$820,MATCH(Data!A160,Source!$A$6:$A$820,0))</f>
        <v>0</v>
      </c>
      <c r="I160">
        <f>INDEX(Source!$I$6:$I$820,MATCH(Data!A160,Source!$A$6:$A$820,0))</f>
        <v>5.1000000000000004E-3</v>
      </c>
      <c r="J160">
        <f>INDEX(Source!$J$5:$J$820,MATCH(A160,Source!$A$5:$A$820,0))</f>
        <v>1.9040999999999999</v>
      </c>
      <c r="K160">
        <f>INDEX(Source!$K$5:$K$820,MATCH(A160,Source!$A$5:$A$820,0))</f>
        <v>0</v>
      </c>
      <c r="L160">
        <f>INDEX(Source!$L$5:$L$820,MATCH(A160,Source!$A$5:$A$820,0))</f>
        <v>0.1958</v>
      </c>
    </row>
    <row r="161" spans="1:12" x14ac:dyDescent="0.25">
      <c r="A161" s="25" t="s">
        <v>183</v>
      </c>
      <c r="B161" s="25" t="s">
        <v>926</v>
      </c>
      <c r="C161" t="s">
        <v>1048</v>
      </c>
      <c r="D161" t="str">
        <f>INDEX(Source!$D$6:$D$820,MATCH(Data!A161,Source!$A$6:$A$820,0))</f>
        <v>BAGS</v>
      </c>
      <c r="E161" t="str">
        <f>VLOOKUP(A161,Source!$A$5:$F$820,5,FALSE)</f>
        <v>WITHOUT EXTRA PROTECTCARE INDICATION</v>
      </c>
      <c r="F161">
        <f>(VLOOKUP(A161,Source!$A$5:$F$820,6,FALSE))*1</f>
        <v>64</v>
      </c>
      <c r="G161">
        <f>INDEX(Source!$G$6:$G$820,MATCH(Data!A161,Source!$A$6:$A$820,0))</f>
        <v>0.4194</v>
      </c>
      <c r="H161">
        <f>INDEX(Source!$H$6:$H$820,MATCH(Data!A161,Source!$A$6:$A$820,0))</f>
        <v>0.27539999999999998</v>
      </c>
      <c r="I161">
        <f>INDEX(Source!$I$6:$I$820,MATCH(Data!A161,Source!$A$6:$A$820,0))</f>
        <v>7.5600000000000001E-2</v>
      </c>
      <c r="J161">
        <f>INDEX(Source!$J$5:$J$820,MATCH(A161,Source!$A$5:$A$820,0))</f>
        <v>22.036999999999999</v>
      </c>
      <c r="K161">
        <f>INDEX(Source!$K$5:$K$820,MATCH(A161,Source!$A$5:$A$820,0))</f>
        <v>13.908200000000001</v>
      </c>
      <c r="L161">
        <f>INDEX(Source!$L$5:$L$820,MATCH(A161,Source!$A$5:$A$820,0))</f>
        <v>3.7229000000000001</v>
      </c>
    </row>
    <row r="162" spans="1:12" x14ac:dyDescent="0.25">
      <c r="A162" s="25" t="s">
        <v>182</v>
      </c>
      <c r="B162" s="25" t="s">
        <v>926</v>
      </c>
      <c r="C162" t="s">
        <v>1048</v>
      </c>
      <c r="D162" t="str">
        <f>INDEX(Source!$D$6:$D$820,MATCH(Data!A162,Source!$A$6:$A$820,0))</f>
        <v>BAGS</v>
      </c>
      <c r="E162" t="str">
        <f>VLOOKUP(A162,Source!$A$5:$F$820,5,FALSE)</f>
        <v>PH BALANCED</v>
      </c>
      <c r="F162">
        <f>(VLOOKUP(A162,Source!$A$5:$F$820,6,FALSE))*1</f>
        <v>120</v>
      </c>
      <c r="G162">
        <f>INDEX(Source!$G$6:$G$820,MATCH(Data!A162,Source!$A$6:$A$820,0))</f>
        <v>29.782299999999999</v>
      </c>
      <c r="H162">
        <f>INDEX(Source!$H$6:$H$820,MATCH(Data!A162,Source!$A$6:$A$820,0))</f>
        <v>8.0821000000000005</v>
      </c>
      <c r="I162">
        <f>INDEX(Source!$I$6:$I$820,MATCH(Data!A162,Source!$A$6:$A$820,0))</f>
        <v>2.2058</v>
      </c>
      <c r="J162">
        <f>INDEX(Source!$J$5:$J$820,MATCH(A162,Source!$A$5:$A$820,0))</f>
        <v>1812.3146999999999</v>
      </c>
      <c r="K162">
        <f>INDEX(Source!$K$5:$K$820,MATCH(A162,Source!$A$5:$A$820,0))</f>
        <v>442.9864</v>
      </c>
      <c r="L162">
        <f>INDEX(Source!$L$5:$L$820,MATCH(A162,Source!$A$5:$A$820,0))</f>
        <v>129.73259999999999</v>
      </c>
    </row>
    <row r="163" spans="1:12" x14ac:dyDescent="0.25">
      <c r="A163" s="25" t="s">
        <v>184</v>
      </c>
      <c r="B163" s="25" t="s">
        <v>926</v>
      </c>
      <c r="C163" t="s">
        <v>1048</v>
      </c>
      <c r="D163" t="str">
        <f>INDEX(Source!$D$6:$D$820,MATCH(Data!A163,Source!$A$6:$A$820,0))</f>
        <v>BAGS</v>
      </c>
      <c r="E163" t="str">
        <f>VLOOKUP(A163,Source!$A$5:$F$820,5,FALSE)</f>
        <v>WITHOUT EXTRA PROTECTCARE INDICATION</v>
      </c>
      <c r="F163">
        <f>(VLOOKUP(A163,Source!$A$5:$F$820,6,FALSE))*1</f>
        <v>64</v>
      </c>
      <c r="G163">
        <f>INDEX(Source!$G$6:$G$820,MATCH(Data!A163,Source!$A$6:$A$820,0))</f>
        <v>0</v>
      </c>
      <c r="H163">
        <f>INDEX(Source!$H$6:$H$820,MATCH(Data!A163,Source!$A$6:$A$820,0))</f>
        <v>0</v>
      </c>
      <c r="I163">
        <f>INDEX(Source!$I$6:$I$820,MATCH(Data!A163,Source!$A$6:$A$820,0))</f>
        <v>0</v>
      </c>
      <c r="J163">
        <f>INDEX(Source!$J$5:$J$820,MATCH(A163,Source!$A$5:$A$820,0))</f>
        <v>0</v>
      </c>
      <c r="K163">
        <f>INDEX(Source!$K$5:$K$820,MATCH(A163,Source!$A$5:$A$820,0))</f>
        <v>0</v>
      </c>
      <c r="L163">
        <f>INDEX(Source!$L$5:$L$820,MATCH(A163,Source!$A$5:$A$820,0))</f>
        <v>0</v>
      </c>
    </row>
    <row r="164" spans="1:12" x14ac:dyDescent="0.25">
      <c r="A164" s="25" t="s">
        <v>425</v>
      </c>
      <c r="B164" s="25" t="s">
        <v>927</v>
      </c>
      <c r="C164" t="s">
        <v>1070</v>
      </c>
      <c r="D164" t="str">
        <f>INDEX(Source!$D$6:$D$820,MATCH(Data!A164,Source!$A$6:$A$820,0))</f>
        <v>BAGS</v>
      </c>
      <c r="E164" t="str">
        <f>VLOOKUP(A164,Source!$A$5:$F$820,5,FALSE)</f>
        <v>PH BALANCED</v>
      </c>
      <c r="F164">
        <f>(VLOOKUP(A164,Source!$A$5:$F$820,6,FALSE))*1</f>
        <v>72</v>
      </c>
      <c r="G164">
        <f>INDEX(Source!$G$6:$G$820,MATCH(Data!A164,Source!$A$6:$A$820,0))</f>
        <v>0</v>
      </c>
      <c r="H164">
        <f>INDEX(Source!$H$6:$H$820,MATCH(Data!A164,Source!$A$6:$A$820,0))</f>
        <v>0</v>
      </c>
      <c r="I164">
        <f>INDEX(Source!$I$6:$I$820,MATCH(Data!A164,Source!$A$6:$A$820,0))</f>
        <v>0</v>
      </c>
      <c r="J164">
        <f>INDEX(Source!$J$5:$J$820,MATCH(A164,Source!$A$5:$A$820,0))</f>
        <v>0</v>
      </c>
      <c r="K164">
        <f>INDEX(Source!$K$5:$K$820,MATCH(A164,Source!$A$5:$A$820,0))</f>
        <v>0</v>
      </c>
      <c r="L164">
        <f>INDEX(Source!$L$5:$L$820,MATCH(A164,Source!$A$5:$A$820,0))</f>
        <v>0</v>
      </c>
    </row>
    <row r="165" spans="1:12" x14ac:dyDescent="0.25">
      <c r="A165" s="25" t="s">
        <v>290</v>
      </c>
      <c r="B165" s="25" t="s">
        <v>928</v>
      </c>
      <c r="C165" t="s">
        <v>1071</v>
      </c>
      <c r="D165" t="str">
        <f>INDEX(Source!$D$6:$D$820,MATCH(Data!A165,Source!$A$6:$A$820,0))</f>
        <v>BAGS</v>
      </c>
      <c r="E165" t="str">
        <f>VLOOKUP(A165,Source!$A$5:$F$820,5,FALSE)</f>
        <v>PH BALANCED</v>
      </c>
      <c r="F165">
        <f>(VLOOKUP(A165,Source!$A$5:$F$820,6,FALSE))*1</f>
        <v>90</v>
      </c>
      <c r="G165">
        <f>INDEX(Source!$G$6:$G$820,MATCH(Data!A165,Source!$A$6:$A$820,0))</f>
        <v>0.33289999999999997</v>
      </c>
      <c r="H165">
        <f>INDEX(Source!$H$6:$H$820,MATCH(Data!A165,Source!$A$6:$A$820,0))</f>
        <v>2.7199999999999998E-2</v>
      </c>
      <c r="I165">
        <f>INDEX(Source!$I$6:$I$820,MATCH(Data!A165,Source!$A$6:$A$820,0))</f>
        <v>0.74419999999999997</v>
      </c>
      <c r="J165">
        <f>INDEX(Source!$J$5:$J$820,MATCH(A165,Source!$A$5:$A$820,0))</f>
        <v>16.585699999999999</v>
      </c>
      <c r="K165">
        <f>INDEX(Source!$K$5:$K$820,MATCH(A165,Source!$A$5:$A$820,0))</f>
        <v>2.2242999999999999</v>
      </c>
      <c r="L165">
        <f>INDEX(Source!$L$5:$L$820,MATCH(A165,Source!$A$5:$A$820,0))</f>
        <v>24.0091</v>
      </c>
    </row>
    <row r="166" spans="1:12" x14ac:dyDescent="0.25">
      <c r="A166" s="25" t="s">
        <v>289</v>
      </c>
      <c r="B166" s="25" t="s">
        <v>928</v>
      </c>
      <c r="C166" t="s">
        <v>1071</v>
      </c>
      <c r="D166" t="str">
        <f>INDEX(Source!$D$6:$D$820,MATCH(Data!A166,Source!$A$6:$A$820,0))</f>
        <v>BAGS</v>
      </c>
      <c r="E166" t="str">
        <f>VLOOKUP(A166,Source!$A$5:$F$820,5,FALSE)</f>
        <v>PH BALANCED</v>
      </c>
      <c r="F166">
        <f>(VLOOKUP(A166,Source!$A$5:$F$820,6,FALSE))*1</f>
        <v>40</v>
      </c>
      <c r="G166">
        <f>INDEX(Source!$G$6:$G$820,MATCH(Data!A166,Source!$A$6:$A$820,0))</f>
        <v>0</v>
      </c>
      <c r="H166">
        <f>INDEX(Source!$H$6:$H$820,MATCH(Data!A166,Source!$A$6:$A$820,0))</f>
        <v>0</v>
      </c>
      <c r="I166">
        <f>INDEX(Source!$I$6:$I$820,MATCH(Data!A166,Source!$A$6:$A$820,0))</f>
        <v>0.69599999999999995</v>
      </c>
      <c r="J166">
        <f>INDEX(Source!$J$5:$J$820,MATCH(A166,Source!$A$5:$A$820,0))</f>
        <v>0</v>
      </c>
      <c r="K166">
        <f>INDEX(Source!$K$5:$K$820,MATCH(A166,Source!$A$5:$A$820,0))</f>
        <v>0</v>
      </c>
      <c r="L166">
        <f>INDEX(Source!$L$5:$L$820,MATCH(A166,Source!$A$5:$A$820,0))</f>
        <v>11.551500000000001</v>
      </c>
    </row>
    <row r="167" spans="1:12" x14ac:dyDescent="0.25">
      <c r="A167" s="25" t="s">
        <v>583</v>
      </c>
      <c r="B167" s="25" t="s">
        <v>929</v>
      </c>
      <c r="C167" t="s">
        <v>1072</v>
      </c>
      <c r="D167" t="str">
        <f>INDEX(Source!$D$6:$D$820,MATCH(Data!A167,Source!$A$6:$A$820,0))</f>
        <v>BAGS</v>
      </c>
      <c r="E167" t="str">
        <f>VLOOKUP(A167,Source!$A$5:$F$820,5,FALSE)</f>
        <v>PH BALANCED</v>
      </c>
      <c r="F167">
        <f>(VLOOKUP(A167,Source!$A$5:$F$820,6,FALSE))*1</f>
        <v>120</v>
      </c>
      <c r="G167">
        <f>INDEX(Source!$G$6:$G$820,MATCH(Data!A167,Source!$A$6:$A$820,0))</f>
        <v>0</v>
      </c>
      <c r="H167">
        <f>INDEX(Source!$H$6:$H$820,MATCH(Data!A167,Source!$A$6:$A$820,0))</f>
        <v>20.586300000000001</v>
      </c>
      <c r="I167">
        <f>INDEX(Source!$I$6:$I$820,MATCH(Data!A167,Source!$A$6:$A$820,0))</f>
        <v>29.262499999999999</v>
      </c>
      <c r="J167">
        <f>INDEX(Source!$J$5:$J$820,MATCH(A167,Source!$A$5:$A$820,0))</f>
        <v>0</v>
      </c>
      <c r="K167">
        <f>INDEX(Source!$K$5:$K$820,MATCH(A167,Source!$A$5:$A$820,0))</f>
        <v>1265.0245</v>
      </c>
      <c r="L167">
        <f>INDEX(Source!$L$5:$L$820,MATCH(A167,Source!$A$5:$A$820,0))</f>
        <v>1657.2372</v>
      </c>
    </row>
    <row r="168" spans="1:12" x14ac:dyDescent="0.25">
      <c r="A168" s="25" t="s">
        <v>584</v>
      </c>
      <c r="B168" s="25" t="s">
        <v>929</v>
      </c>
      <c r="C168" t="s">
        <v>1072</v>
      </c>
      <c r="D168" t="str">
        <f>INDEX(Source!$D$6:$D$820,MATCH(Data!A168,Source!$A$6:$A$820,0))</f>
        <v>BAGS</v>
      </c>
      <c r="E168" t="str">
        <f>VLOOKUP(A168,Source!$A$5:$F$820,5,FALSE)</f>
        <v>PH BALANCED</v>
      </c>
      <c r="F168">
        <f>(VLOOKUP(A168,Source!$A$5:$F$820,6,FALSE))*1</f>
        <v>72</v>
      </c>
      <c r="G168">
        <f>INDEX(Source!$G$6:$G$820,MATCH(Data!A168,Source!$A$6:$A$820,0))</f>
        <v>26.3474</v>
      </c>
      <c r="H168">
        <f>INDEX(Source!$H$6:$H$820,MATCH(Data!A168,Source!$A$6:$A$820,0))</f>
        <v>52.005499999999998</v>
      </c>
      <c r="I168">
        <f>INDEX(Source!$I$6:$I$820,MATCH(Data!A168,Source!$A$6:$A$820,0))</f>
        <v>32.744900000000001</v>
      </c>
      <c r="J168">
        <f>INDEX(Source!$J$5:$J$820,MATCH(A168,Source!$A$5:$A$820,0))</f>
        <v>920.46799999999996</v>
      </c>
      <c r="K168">
        <f>INDEX(Source!$K$5:$K$820,MATCH(A168,Source!$A$5:$A$820,0))</f>
        <v>1819.1769999999999</v>
      </c>
      <c r="L168">
        <f>INDEX(Source!$L$5:$L$820,MATCH(A168,Source!$A$5:$A$820,0))</f>
        <v>1062.7058999999999</v>
      </c>
    </row>
    <row r="169" spans="1:12" x14ac:dyDescent="0.25">
      <c r="A169" s="25" t="s">
        <v>411</v>
      </c>
      <c r="B169" s="25" t="s">
        <v>930</v>
      </c>
      <c r="C169" t="s">
        <v>1069</v>
      </c>
      <c r="D169" t="str">
        <f>INDEX(Source!$D$6:$D$820,MATCH(Data!A169,Source!$A$6:$A$820,0))</f>
        <v>BAGS</v>
      </c>
      <c r="E169" t="str">
        <f>VLOOKUP(A169,Source!$A$5:$F$820,5,FALSE)</f>
        <v>SENSITIVE</v>
      </c>
      <c r="F169">
        <f>(VLOOKUP(A169,Source!$A$5:$F$820,6,FALSE))*1</f>
        <v>120</v>
      </c>
      <c r="G169">
        <f>INDEX(Source!$G$6:$G$820,MATCH(Data!A169,Source!$A$6:$A$820,0))</f>
        <v>0</v>
      </c>
      <c r="H169">
        <f>INDEX(Source!$H$6:$H$820,MATCH(Data!A169,Source!$A$6:$A$820,0))</f>
        <v>56.203800000000001</v>
      </c>
      <c r="I169">
        <f>INDEX(Source!$I$6:$I$820,MATCH(Data!A169,Source!$A$6:$A$820,0))</f>
        <v>22.180299999999999</v>
      </c>
      <c r="J169">
        <f>INDEX(Source!$J$5:$J$820,MATCH(A169,Source!$A$5:$A$820,0))</f>
        <v>0</v>
      </c>
      <c r="K169">
        <f>INDEX(Source!$K$5:$K$820,MATCH(A169,Source!$A$5:$A$820,0))</f>
        <v>3259.8697999999999</v>
      </c>
      <c r="L169">
        <f>INDEX(Source!$L$5:$L$820,MATCH(A169,Source!$A$5:$A$820,0))</f>
        <v>1260.6195</v>
      </c>
    </row>
    <row r="170" spans="1:12" x14ac:dyDescent="0.25">
      <c r="A170" s="25" t="s">
        <v>412</v>
      </c>
      <c r="B170" s="25" t="s">
        <v>930</v>
      </c>
      <c r="C170" t="s">
        <v>1069</v>
      </c>
      <c r="D170" t="str">
        <f>INDEX(Source!$D$6:$D$820,MATCH(Data!A170,Source!$A$6:$A$820,0))</f>
        <v>BAGS</v>
      </c>
      <c r="E170" t="str">
        <f>VLOOKUP(A170,Source!$A$5:$F$820,5,FALSE)</f>
        <v>SENSITIVE</v>
      </c>
      <c r="F170">
        <f>(VLOOKUP(A170,Source!$A$5:$F$820,6,FALSE))*1</f>
        <v>72</v>
      </c>
      <c r="G170">
        <f>INDEX(Source!$G$6:$G$820,MATCH(Data!A170,Source!$A$6:$A$820,0))</f>
        <v>0</v>
      </c>
      <c r="H170">
        <f>INDEX(Source!$H$6:$H$820,MATCH(Data!A170,Source!$A$6:$A$820,0))</f>
        <v>15.356400000000001</v>
      </c>
      <c r="I170">
        <f>INDEX(Source!$I$6:$I$820,MATCH(Data!A170,Source!$A$6:$A$820,0))</f>
        <v>10.720599999999999</v>
      </c>
      <c r="J170">
        <f>INDEX(Source!$J$5:$J$820,MATCH(A170,Source!$A$5:$A$820,0))</f>
        <v>0</v>
      </c>
      <c r="K170">
        <f>INDEX(Source!$K$5:$K$820,MATCH(A170,Source!$A$5:$A$820,0))</f>
        <v>847.21910000000003</v>
      </c>
      <c r="L170">
        <f>INDEX(Source!$L$5:$L$820,MATCH(A170,Source!$A$5:$A$820,0))</f>
        <v>534.71069999999997</v>
      </c>
    </row>
    <row r="171" spans="1:12" x14ac:dyDescent="0.25">
      <c r="A171" s="25" t="s">
        <v>197</v>
      </c>
      <c r="B171" s="25" t="s">
        <v>931</v>
      </c>
      <c r="C171" t="s">
        <v>1048</v>
      </c>
      <c r="D171" t="str">
        <f>INDEX(Source!$D$6:$D$820,MATCH(Data!A171,Source!$A$6:$A$820,0))</f>
        <v>BAGS</v>
      </c>
      <c r="E171" t="str">
        <f>VLOOKUP(A171,Source!$A$5:$F$820,5,FALSE)</f>
        <v>PH BALANCED</v>
      </c>
      <c r="F171">
        <f>(VLOOKUP(A171,Source!$A$5:$F$820,6,FALSE))*1</f>
        <v>100</v>
      </c>
      <c r="G171">
        <f>INDEX(Source!$G$6:$G$820,MATCH(Data!A171,Source!$A$6:$A$820,0))</f>
        <v>0</v>
      </c>
      <c r="H171">
        <f>INDEX(Source!$H$6:$H$820,MATCH(Data!A171,Source!$A$6:$A$820,0))</f>
        <v>6.88E-2</v>
      </c>
      <c r="I171">
        <f>INDEX(Source!$I$6:$I$820,MATCH(Data!A171,Source!$A$6:$A$820,0))</f>
        <v>1.5603</v>
      </c>
      <c r="J171">
        <f>INDEX(Source!$J$5:$J$820,MATCH(A171,Source!$A$5:$A$820,0))</f>
        <v>0</v>
      </c>
      <c r="K171">
        <f>INDEX(Source!$K$5:$K$820,MATCH(A171,Source!$A$5:$A$820,0))</f>
        <v>2.9011</v>
      </c>
      <c r="L171">
        <f>INDEX(Source!$L$5:$L$820,MATCH(A171,Source!$A$5:$A$820,0))</f>
        <v>56.070300000000003</v>
      </c>
    </row>
    <row r="172" spans="1:12" x14ac:dyDescent="0.25">
      <c r="A172" s="25" t="s">
        <v>395</v>
      </c>
      <c r="B172" s="25" t="s">
        <v>931</v>
      </c>
      <c r="C172" t="s">
        <v>1050</v>
      </c>
      <c r="D172" t="str">
        <f>INDEX(Source!$D$6:$D$820,MATCH(Data!A172,Source!$A$6:$A$820,0))</f>
        <v>BAGS</v>
      </c>
      <c r="E172" t="str">
        <f>VLOOKUP(A172,Source!$A$5:$F$820,5,FALSE)</f>
        <v>PH BALANCED</v>
      </c>
      <c r="F172">
        <f>(VLOOKUP(A172,Source!$A$5:$F$820,6,FALSE))*1</f>
        <v>70</v>
      </c>
      <c r="G172">
        <f>INDEX(Source!$G$6:$G$820,MATCH(Data!A172,Source!$A$6:$A$820,0))</f>
        <v>42.300199999999997</v>
      </c>
      <c r="H172">
        <f>INDEX(Source!$H$6:$H$820,MATCH(Data!A172,Source!$A$6:$A$820,0))</f>
        <v>20.829499999999999</v>
      </c>
      <c r="I172">
        <f>INDEX(Source!$I$6:$I$820,MATCH(Data!A172,Source!$A$6:$A$820,0))</f>
        <v>4.8948</v>
      </c>
      <c r="J172">
        <f>INDEX(Source!$J$5:$J$820,MATCH(A172,Source!$A$5:$A$820,0))</f>
        <v>2912.5239999999999</v>
      </c>
      <c r="K172">
        <f>INDEX(Source!$K$5:$K$820,MATCH(A172,Source!$A$5:$A$820,0))</f>
        <v>1143.2672</v>
      </c>
      <c r="L172">
        <f>INDEX(Source!$L$5:$L$820,MATCH(A172,Source!$A$5:$A$820,0))</f>
        <v>245.0727</v>
      </c>
    </row>
    <row r="173" spans="1:12" x14ac:dyDescent="0.25">
      <c r="A173" s="25" t="s">
        <v>88</v>
      </c>
      <c r="B173" s="25" t="s">
        <v>932</v>
      </c>
      <c r="C173" t="s">
        <v>1073</v>
      </c>
      <c r="D173" t="str">
        <f>INDEX(Source!$D$6:$D$820,MATCH(Data!A173,Source!$A$6:$A$820,0))</f>
        <v>BAGS</v>
      </c>
      <c r="E173" t="str">
        <f>VLOOKUP(A173,Source!$A$5:$F$820,5,FALSE)</f>
        <v>PH BALANCED</v>
      </c>
      <c r="F173">
        <f>(VLOOKUP(A173,Source!$A$5:$F$820,6,FALSE))*1</f>
        <v>72</v>
      </c>
      <c r="G173">
        <f>INDEX(Source!$G$6:$G$820,MATCH(Data!A173,Source!$A$6:$A$820,0))</f>
        <v>0</v>
      </c>
      <c r="H173">
        <f>INDEX(Source!$H$6:$H$820,MATCH(Data!A173,Source!$A$6:$A$820,0))</f>
        <v>0</v>
      </c>
      <c r="I173">
        <f>INDEX(Source!$I$6:$I$820,MATCH(Data!A173,Source!$A$6:$A$820,0))</f>
        <v>0</v>
      </c>
      <c r="J173">
        <f>INDEX(Source!$J$5:$J$820,MATCH(A173,Source!$A$5:$A$820,0))</f>
        <v>0</v>
      </c>
      <c r="K173">
        <f>INDEX(Source!$K$5:$K$820,MATCH(A173,Source!$A$5:$A$820,0))</f>
        <v>0</v>
      </c>
      <c r="L173">
        <f>INDEX(Source!$L$5:$L$820,MATCH(A173,Source!$A$5:$A$820,0))</f>
        <v>0</v>
      </c>
    </row>
    <row r="174" spans="1:12" x14ac:dyDescent="0.25">
      <c r="A174" s="25" t="s">
        <v>89</v>
      </c>
      <c r="B174" s="25" t="s">
        <v>932</v>
      </c>
      <c r="C174" t="s">
        <v>1073</v>
      </c>
      <c r="D174" t="str">
        <f>INDEX(Source!$D$6:$D$820,MATCH(Data!A174,Source!$A$6:$A$820,0))</f>
        <v>BAGS</v>
      </c>
      <c r="E174" t="str">
        <f>VLOOKUP(A174,Source!$A$5:$F$820,5,FALSE)</f>
        <v>WITHOUT EXTRA PROTECTCARE INDICATION</v>
      </c>
      <c r="F174">
        <f>(VLOOKUP(A174,Source!$A$5:$F$820,6,FALSE))*1</f>
        <v>72</v>
      </c>
      <c r="G174">
        <f>INDEX(Source!$G$6:$G$820,MATCH(Data!A174,Source!$A$6:$A$820,0))</f>
        <v>3.3401000000000001</v>
      </c>
      <c r="H174">
        <f>INDEX(Source!$H$6:$H$820,MATCH(Data!A174,Source!$A$6:$A$820,0))</f>
        <v>5.1974</v>
      </c>
      <c r="I174">
        <f>INDEX(Source!$I$6:$I$820,MATCH(Data!A174,Source!$A$6:$A$820,0))</f>
        <v>3.7094999999999998</v>
      </c>
      <c r="J174">
        <f>INDEX(Source!$J$5:$J$820,MATCH(A174,Source!$A$5:$A$820,0))</f>
        <v>168.65979999999999</v>
      </c>
      <c r="K174">
        <f>INDEX(Source!$K$5:$K$820,MATCH(A174,Source!$A$5:$A$820,0))</f>
        <v>278.62639999999999</v>
      </c>
      <c r="L174">
        <f>INDEX(Source!$L$5:$L$820,MATCH(A174,Source!$A$5:$A$820,0))</f>
        <v>222.0746</v>
      </c>
    </row>
    <row r="175" spans="1:12" x14ac:dyDescent="0.25">
      <c r="A175" s="25" t="s">
        <v>244</v>
      </c>
      <c r="B175" s="25" t="s">
        <v>933</v>
      </c>
      <c r="C175" t="s">
        <v>1074</v>
      </c>
      <c r="D175" t="str">
        <f>INDEX(Source!$D$6:$D$820,MATCH(Data!A175,Source!$A$6:$A$820,0))</f>
        <v>BAGS</v>
      </c>
      <c r="E175" t="str">
        <f>VLOOKUP(A175,Source!$A$5:$F$820,5,FALSE)</f>
        <v>ALCOHOL FREE &amp; HYPOALLERGENIC</v>
      </c>
      <c r="F175">
        <f>(VLOOKUP(A175,Source!$A$5:$F$820,6,FALSE))*1</f>
        <v>20</v>
      </c>
      <c r="G175">
        <f>INDEX(Source!$G$6:$G$820,MATCH(Data!A175,Source!$A$6:$A$820,0))</f>
        <v>0.17610000000000001</v>
      </c>
      <c r="H175">
        <f>INDEX(Source!$H$6:$H$820,MATCH(Data!A175,Source!$A$6:$A$820,0))</f>
        <v>1.0699999999999999E-2</v>
      </c>
      <c r="I175">
        <f>INDEX(Source!$I$6:$I$820,MATCH(Data!A175,Source!$A$6:$A$820,0))</f>
        <v>0</v>
      </c>
      <c r="J175">
        <f>INDEX(Source!$J$5:$J$820,MATCH(A175,Source!$A$5:$A$820,0))</f>
        <v>3.1602000000000001</v>
      </c>
      <c r="K175">
        <f>INDEX(Source!$K$5:$K$820,MATCH(A175,Source!$A$5:$A$820,0))</f>
        <v>0.19450000000000001</v>
      </c>
      <c r="L175">
        <f>INDEX(Source!$L$5:$L$820,MATCH(A175,Source!$A$5:$A$820,0))</f>
        <v>0</v>
      </c>
    </row>
    <row r="176" spans="1:12" x14ac:dyDescent="0.25">
      <c r="A176" s="25" t="s">
        <v>247</v>
      </c>
      <c r="B176" s="25" t="s">
        <v>933</v>
      </c>
      <c r="C176" t="s">
        <v>1074</v>
      </c>
      <c r="D176" t="str">
        <f>INDEX(Source!$D$6:$D$820,MATCH(Data!A176,Source!$A$6:$A$820,0))</f>
        <v>BAGS</v>
      </c>
      <c r="E176" t="str">
        <f>VLOOKUP(A176,Source!$A$5:$F$820,5,FALSE)</f>
        <v>ALCOHOL FREE &amp; HYPOALLERGENIC</v>
      </c>
      <c r="F176">
        <f>(VLOOKUP(A176,Source!$A$5:$F$820,6,FALSE))*1</f>
        <v>56</v>
      </c>
      <c r="G176">
        <f>INDEX(Source!$G$6:$G$820,MATCH(Data!A176,Source!$A$6:$A$820,0))</f>
        <v>0.31990000000000002</v>
      </c>
      <c r="H176">
        <f>INDEX(Source!$H$6:$H$820,MATCH(Data!A176,Source!$A$6:$A$820,0))</f>
        <v>0</v>
      </c>
      <c r="I176">
        <f>INDEX(Source!$I$6:$I$820,MATCH(Data!A176,Source!$A$6:$A$820,0))</f>
        <v>0</v>
      </c>
      <c r="J176">
        <f>INDEX(Source!$J$5:$J$820,MATCH(A176,Source!$A$5:$A$820,0))</f>
        <v>7.3638000000000003</v>
      </c>
      <c r="K176">
        <f>INDEX(Source!$K$5:$K$820,MATCH(A176,Source!$A$5:$A$820,0))</f>
        <v>0</v>
      </c>
      <c r="L176">
        <f>INDEX(Source!$L$5:$L$820,MATCH(A176,Source!$A$5:$A$820,0))</f>
        <v>0</v>
      </c>
    </row>
    <row r="177" spans="1:12" x14ac:dyDescent="0.25">
      <c r="A177" s="25" t="s">
        <v>246</v>
      </c>
      <c r="B177" s="25" t="s">
        <v>933</v>
      </c>
      <c r="C177" t="s">
        <v>1074</v>
      </c>
      <c r="D177" t="str">
        <f>INDEX(Source!$D$6:$D$820,MATCH(Data!A177,Source!$A$6:$A$820,0))</f>
        <v>BAGS</v>
      </c>
      <c r="E177" t="str">
        <f>VLOOKUP(A177,Source!$A$5:$F$820,5,FALSE)</f>
        <v>ALCOHOL FREE &amp; HYPOALLERGENIC</v>
      </c>
      <c r="F177">
        <f>(VLOOKUP(A177,Source!$A$5:$F$820,6,FALSE))*1</f>
        <v>20</v>
      </c>
      <c r="G177">
        <f>INDEX(Source!$G$6:$G$820,MATCH(Data!A177,Source!$A$6:$A$820,0))</f>
        <v>0.50239999999999996</v>
      </c>
      <c r="H177">
        <f>INDEX(Source!$H$6:$H$820,MATCH(Data!A177,Source!$A$6:$A$820,0))</f>
        <v>6.6451000000000002</v>
      </c>
      <c r="I177">
        <f>INDEX(Source!$I$6:$I$820,MATCH(Data!A177,Source!$A$6:$A$820,0))</f>
        <v>0</v>
      </c>
      <c r="J177">
        <f>INDEX(Source!$J$5:$J$820,MATCH(A177,Source!$A$5:$A$820,0))</f>
        <v>10.56</v>
      </c>
      <c r="K177">
        <f>INDEX(Source!$K$5:$K$820,MATCH(A177,Source!$A$5:$A$820,0))</f>
        <v>115.3312</v>
      </c>
      <c r="L177">
        <f>INDEX(Source!$L$5:$L$820,MATCH(A177,Source!$A$5:$A$820,0))</f>
        <v>0</v>
      </c>
    </row>
    <row r="178" spans="1:12" x14ac:dyDescent="0.25">
      <c r="A178" s="25" t="s">
        <v>248</v>
      </c>
      <c r="B178" s="25" t="s">
        <v>933</v>
      </c>
      <c r="C178" t="s">
        <v>1074</v>
      </c>
      <c r="D178" t="str">
        <f>INDEX(Source!$D$6:$D$820,MATCH(Data!A178,Source!$A$6:$A$820,0))</f>
        <v>BAGS</v>
      </c>
      <c r="E178" t="str">
        <f>VLOOKUP(A178,Source!$A$5:$F$820,5,FALSE)</f>
        <v>ALCOHOL FREE &amp; HYPOALLERGENIC</v>
      </c>
      <c r="F178">
        <f>(VLOOKUP(A178,Source!$A$5:$F$820,6,FALSE))*1</f>
        <v>56</v>
      </c>
      <c r="G178">
        <f>INDEX(Source!$G$6:$G$820,MATCH(Data!A178,Source!$A$6:$A$820,0))</f>
        <v>3.0116000000000001</v>
      </c>
      <c r="H178">
        <f>INDEX(Source!$H$6:$H$820,MATCH(Data!A178,Source!$A$6:$A$820,0))</f>
        <v>0</v>
      </c>
      <c r="I178">
        <f>INDEX(Source!$I$6:$I$820,MATCH(Data!A178,Source!$A$6:$A$820,0))</f>
        <v>0</v>
      </c>
      <c r="J178">
        <f>INDEX(Source!$J$5:$J$820,MATCH(A178,Source!$A$5:$A$820,0))</f>
        <v>62.468000000000004</v>
      </c>
      <c r="K178">
        <f>INDEX(Source!$K$5:$K$820,MATCH(A178,Source!$A$5:$A$820,0))</f>
        <v>0</v>
      </c>
      <c r="L178">
        <f>INDEX(Source!$L$5:$L$820,MATCH(A178,Source!$A$5:$A$820,0))</f>
        <v>0</v>
      </c>
    </row>
    <row r="179" spans="1:12" x14ac:dyDescent="0.25">
      <c r="A179" s="25" t="s">
        <v>253</v>
      </c>
      <c r="B179" s="25" t="s">
        <v>934</v>
      </c>
      <c r="C179" t="s">
        <v>1075</v>
      </c>
      <c r="D179" t="str">
        <f>INDEX(Source!$D$6:$D$820,MATCH(Data!A179,Source!$A$6:$A$820,0))</f>
        <v>BAGS</v>
      </c>
      <c r="E179" t="str">
        <f>VLOOKUP(A179,Source!$A$5:$F$820,5,FALSE)</f>
        <v>WITHOUT EXTRA PROTECTCARE INDICATION</v>
      </c>
      <c r="F179">
        <f>(VLOOKUP(A179,Source!$A$5:$F$820,6,FALSE))*1</f>
        <v>56</v>
      </c>
      <c r="G179">
        <f>INDEX(Source!$G$6:$G$820,MATCH(Data!A179,Source!$A$6:$A$820,0))</f>
        <v>1.0826</v>
      </c>
      <c r="H179">
        <f>INDEX(Source!$H$6:$H$820,MATCH(Data!A179,Source!$A$6:$A$820,0))</f>
        <v>0.79220000000000002</v>
      </c>
      <c r="I179">
        <f>INDEX(Source!$I$6:$I$820,MATCH(Data!A179,Source!$A$6:$A$820,0))</f>
        <v>0</v>
      </c>
      <c r="J179">
        <f>INDEX(Source!$J$5:$J$820,MATCH(A179,Source!$A$5:$A$820,0))</f>
        <v>19.760000000000002</v>
      </c>
      <c r="K179">
        <f>INDEX(Source!$K$5:$K$820,MATCH(A179,Source!$A$5:$A$820,0))</f>
        <v>17.024000000000001</v>
      </c>
      <c r="L179">
        <f>INDEX(Source!$L$5:$L$820,MATCH(A179,Source!$A$5:$A$820,0))</f>
        <v>0</v>
      </c>
    </row>
    <row r="180" spans="1:12" x14ac:dyDescent="0.25">
      <c r="A180" s="25" t="s">
        <v>254</v>
      </c>
      <c r="B180" s="25" t="s">
        <v>934</v>
      </c>
      <c r="C180" t="s">
        <v>1075</v>
      </c>
      <c r="D180" t="str">
        <f>INDEX(Source!$D$6:$D$820,MATCH(Data!A180,Source!$A$6:$A$820,0))</f>
        <v>BAGS</v>
      </c>
      <c r="E180" t="str">
        <f>VLOOKUP(A180,Source!$A$5:$F$820,5,FALSE)</f>
        <v>PH BALANCED</v>
      </c>
      <c r="F180">
        <f>(VLOOKUP(A180,Source!$A$5:$F$820,6,FALSE))*1</f>
        <v>56</v>
      </c>
      <c r="G180">
        <f>INDEX(Source!$G$6:$G$820,MATCH(Data!A180,Source!$A$6:$A$820,0))</f>
        <v>0.44109999999999999</v>
      </c>
      <c r="H180">
        <f>INDEX(Source!$H$6:$H$820,MATCH(Data!A180,Source!$A$6:$A$820,0))</f>
        <v>0.41260000000000002</v>
      </c>
      <c r="I180">
        <f>INDEX(Source!$I$6:$I$820,MATCH(Data!A180,Source!$A$6:$A$820,0))</f>
        <v>4.5600000000000002E-2</v>
      </c>
      <c r="J180">
        <f>INDEX(Source!$J$5:$J$820,MATCH(A180,Source!$A$5:$A$820,0))</f>
        <v>8.4567999999999994</v>
      </c>
      <c r="K180">
        <f>INDEX(Source!$K$5:$K$820,MATCH(A180,Source!$A$5:$A$820,0))</f>
        <v>6.601</v>
      </c>
      <c r="L180">
        <f>INDEX(Source!$L$5:$L$820,MATCH(A180,Source!$A$5:$A$820,0))</f>
        <v>0.72929999999999995</v>
      </c>
    </row>
    <row r="181" spans="1:12" x14ac:dyDescent="0.25">
      <c r="A181" s="25" t="s">
        <v>250</v>
      </c>
      <c r="B181" s="25" t="s">
        <v>934</v>
      </c>
      <c r="C181" t="s">
        <v>1075</v>
      </c>
      <c r="D181" t="str">
        <f>INDEX(Source!$D$6:$D$820,MATCH(Data!A181,Source!$A$6:$A$820,0))</f>
        <v>BAGS</v>
      </c>
      <c r="E181" t="str">
        <f>VLOOKUP(A181,Source!$A$5:$F$820,5,FALSE)</f>
        <v>PH BALANCED</v>
      </c>
      <c r="F181">
        <f>(VLOOKUP(A181,Source!$A$5:$F$820,6,FALSE))*1</f>
        <v>10</v>
      </c>
      <c r="G181">
        <f>INDEX(Source!$G$6:$G$820,MATCH(Data!A181,Source!$A$6:$A$820,0))</f>
        <v>1.7111000000000001</v>
      </c>
      <c r="H181">
        <f>INDEX(Source!$H$6:$H$820,MATCH(Data!A181,Source!$A$6:$A$820,0))</f>
        <v>0.48920000000000002</v>
      </c>
      <c r="I181">
        <f>INDEX(Source!$I$6:$I$820,MATCH(Data!A181,Source!$A$6:$A$820,0))</f>
        <v>7.6600000000000001E-2</v>
      </c>
      <c r="J181">
        <f>INDEX(Source!$J$5:$J$820,MATCH(A181,Source!$A$5:$A$820,0))</f>
        <v>14.330299999999999</v>
      </c>
      <c r="K181">
        <f>INDEX(Source!$K$5:$K$820,MATCH(A181,Source!$A$5:$A$820,0))</f>
        <v>3.8454999999999999</v>
      </c>
      <c r="L181">
        <f>INDEX(Source!$L$5:$L$820,MATCH(A181,Source!$A$5:$A$820,0))</f>
        <v>0.62309999999999999</v>
      </c>
    </row>
    <row r="182" spans="1:12" x14ac:dyDescent="0.25">
      <c r="A182" s="25" t="s">
        <v>255</v>
      </c>
      <c r="B182" s="25" t="s">
        <v>934</v>
      </c>
      <c r="C182" t="s">
        <v>1075</v>
      </c>
      <c r="D182" t="str">
        <f>INDEX(Source!$D$6:$D$820,MATCH(Data!A182,Source!$A$6:$A$820,0))</f>
        <v>BAGS</v>
      </c>
      <c r="E182" t="str">
        <f>VLOOKUP(A182,Source!$A$5:$F$820,5,FALSE)</f>
        <v>SENSITIVE</v>
      </c>
      <c r="F182">
        <f>(VLOOKUP(A182,Source!$A$5:$F$820,6,FALSE))*1</f>
        <v>56</v>
      </c>
      <c r="G182">
        <f>INDEX(Source!$G$6:$G$820,MATCH(Data!A182,Source!$A$6:$A$820,0))</f>
        <v>2.1700000000000001E-2</v>
      </c>
      <c r="H182">
        <f>INDEX(Source!$H$6:$H$820,MATCH(Data!A182,Source!$A$6:$A$820,0))</f>
        <v>0</v>
      </c>
      <c r="I182">
        <f>INDEX(Source!$I$6:$I$820,MATCH(Data!A182,Source!$A$6:$A$820,0))</f>
        <v>0</v>
      </c>
      <c r="J182">
        <f>INDEX(Source!$J$5:$J$820,MATCH(A182,Source!$A$5:$A$820,0))</f>
        <v>0.48470000000000002</v>
      </c>
      <c r="K182">
        <f>INDEX(Source!$K$5:$K$820,MATCH(A182,Source!$A$5:$A$820,0))</f>
        <v>0</v>
      </c>
      <c r="L182">
        <f>INDEX(Source!$L$5:$L$820,MATCH(A182,Source!$A$5:$A$820,0))</f>
        <v>0</v>
      </c>
    </row>
    <row r="183" spans="1:12" x14ac:dyDescent="0.25">
      <c r="A183" s="25" t="s">
        <v>251</v>
      </c>
      <c r="B183" s="25" t="s">
        <v>934</v>
      </c>
      <c r="C183" t="s">
        <v>1075</v>
      </c>
      <c r="D183" t="str">
        <f>INDEX(Source!$D$6:$D$820,MATCH(Data!A183,Source!$A$6:$A$820,0))</f>
        <v>BAGS</v>
      </c>
      <c r="E183" t="str">
        <f>VLOOKUP(A183,Source!$A$5:$F$820,5,FALSE)</f>
        <v>SENSITIVE</v>
      </c>
      <c r="F183">
        <f>(VLOOKUP(A183,Source!$A$5:$F$820,6,FALSE))*1</f>
        <v>52</v>
      </c>
      <c r="G183">
        <f>INDEX(Source!$G$6:$G$820,MATCH(Data!A183,Source!$A$6:$A$820,0))</f>
        <v>88.057900000000004</v>
      </c>
      <c r="H183">
        <f>INDEX(Source!$H$6:$H$820,MATCH(Data!A183,Source!$A$6:$A$820,0))</f>
        <v>26.767399999999999</v>
      </c>
      <c r="I183">
        <f>INDEX(Source!$I$6:$I$820,MATCH(Data!A183,Source!$A$6:$A$820,0))</f>
        <v>2.3372999999999999</v>
      </c>
      <c r="J183">
        <f>INDEX(Source!$J$5:$J$820,MATCH(A183,Source!$A$5:$A$820,0))</f>
        <v>2166.7952</v>
      </c>
      <c r="K183">
        <f>INDEX(Source!$K$5:$K$820,MATCH(A183,Source!$A$5:$A$820,0))</f>
        <v>614.64589999999998</v>
      </c>
      <c r="L183">
        <f>INDEX(Source!$L$5:$L$820,MATCH(A183,Source!$A$5:$A$820,0))</f>
        <v>48.202599999999997</v>
      </c>
    </row>
    <row r="184" spans="1:12" x14ac:dyDescent="0.25">
      <c r="A184" s="25" t="s">
        <v>256</v>
      </c>
      <c r="B184" s="25" t="s">
        <v>934</v>
      </c>
      <c r="C184" t="s">
        <v>1075</v>
      </c>
      <c r="D184" t="str">
        <f>INDEX(Source!$D$6:$D$820,MATCH(Data!A184,Source!$A$6:$A$820,0))</f>
        <v>BAGS</v>
      </c>
      <c r="E184" t="str">
        <f>VLOOKUP(A184,Source!$A$5:$F$820,5,FALSE)</f>
        <v>PH BALANCED</v>
      </c>
      <c r="F184">
        <f>(VLOOKUP(A184,Source!$A$5:$F$820,6,FALSE))*1</f>
        <v>56</v>
      </c>
      <c r="G184">
        <f>INDEX(Source!$G$6:$G$820,MATCH(Data!A184,Source!$A$6:$A$820,0))</f>
        <v>1.675</v>
      </c>
      <c r="H184">
        <f>INDEX(Source!$H$6:$H$820,MATCH(Data!A184,Source!$A$6:$A$820,0))</f>
        <v>2.4634999999999998</v>
      </c>
      <c r="I184">
        <f>INDEX(Source!$I$6:$I$820,MATCH(Data!A184,Source!$A$6:$A$820,0))</f>
        <v>0.86060000000000003</v>
      </c>
      <c r="J184">
        <f>INDEX(Source!$J$5:$J$820,MATCH(A184,Source!$A$5:$A$820,0))</f>
        <v>31.331099999999999</v>
      </c>
      <c r="K184">
        <f>INDEX(Source!$K$5:$K$820,MATCH(A184,Source!$A$5:$A$820,0))</f>
        <v>43.584000000000003</v>
      </c>
      <c r="L184">
        <f>INDEX(Source!$L$5:$L$820,MATCH(A184,Source!$A$5:$A$820,0))</f>
        <v>15.645899999999999</v>
      </c>
    </row>
    <row r="185" spans="1:12" x14ac:dyDescent="0.25">
      <c r="A185" s="25" t="s">
        <v>257</v>
      </c>
      <c r="B185" s="25" t="s">
        <v>934</v>
      </c>
      <c r="C185" t="s">
        <v>1075</v>
      </c>
      <c r="D185" t="str">
        <f>INDEX(Source!$D$6:$D$820,MATCH(Data!A185,Source!$A$6:$A$820,0))</f>
        <v>BAGS</v>
      </c>
      <c r="E185" t="str">
        <f>VLOOKUP(A185,Source!$A$5:$F$820,5,FALSE)</f>
        <v>PH BALANCED</v>
      </c>
      <c r="F185">
        <f>(VLOOKUP(A185,Source!$A$5:$F$820,6,FALSE))*1</f>
        <v>56</v>
      </c>
      <c r="G185">
        <f>INDEX(Source!$G$6:$G$820,MATCH(Data!A185,Source!$A$6:$A$820,0))</f>
        <v>9.3126999999999995</v>
      </c>
      <c r="H185">
        <f>INDEX(Source!$H$6:$H$820,MATCH(Data!A185,Source!$A$6:$A$820,0))</f>
        <v>6.4108999999999998</v>
      </c>
      <c r="I185">
        <f>INDEX(Source!$I$6:$I$820,MATCH(Data!A185,Source!$A$6:$A$820,0))</f>
        <v>5.0708000000000002</v>
      </c>
      <c r="J185">
        <f>INDEX(Source!$J$5:$J$820,MATCH(A185,Source!$A$5:$A$820,0))</f>
        <v>206.11410000000001</v>
      </c>
      <c r="K185">
        <f>INDEX(Source!$K$5:$K$820,MATCH(A185,Source!$A$5:$A$820,0))</f>
        <v>126.16</v>
      </c>
      <c r="L185">
        <f>INDEX(Source!$L$5:$L$820,MATCH(A185,Source!$A$5:$A$820,0))</f>
        <v>101.6622</v>
      </c>
    </row>
    <row r="186" spans="1:12" x14ac:dyDescent="0.25">
      <c r="A186" s="25" t="s">
        <v>258</v>
      </c>
      <c r="B186" s="25" t="s">
        <v>934</v>
      </c>
      <c r="C186" t="s">
        <v>1075</v>
      </c>
      <c r="D186" t="str">
        <f>INDEX(Source!$D$6:$D$820,MATCH(Data!A186,Source!$A$6:$A$820,0))</f>
        <v>BAGS</v>
      </c>
      <c r="E186" t="str">
        <f>VLOOKUP(A186,Source!$A$5:$F$820,5,FALSE)</f>
        <v>PH BALANCED</v>
      </c>
      <c r="F186">
        <f>(VLOOKUP(A186,Source!$A$5:$F$820,6,FALSE))*1</f>
        <v>56</v>
      </c>
      <c r="G186">
        <f>INDEX(Source!$G$6:$G$820,MATCH(Data!A186,Source!$A$6:$A$820,0))</f>
        <v>11.1845</v>
      </c>
      <c r="H186">
        <f>INDEX(Source!$H$6:$H$820,MATCH(Data!A186,Source!$A$6:$A$820,0))</f>
        <v>11.7105</v>
      </c>
      <c r="I186">
        <f>INDEX(Source!$I$6:$I$820,MATCH(Data!A186,Source!$A$6:$A$820,0))</f>
        <v>3.9420000000000002</v>
      </c>
      <c r="J186">
        <f>INDEX(Source!$J$5:$J$820,MATCH(A186,Source!$A$5:$A$820,0))</f>
        <v>216.30410000000001</v>
      </c>
      <c r="K186">
        <f>INDEX(Source!$K$5:$K$820,MATCH(A186,Source!$A$5:$A$820,0))</f>
        <v>238.77709999999999</v>
      </c>
      <c r="L186">
        <f>INDEX(Source!$L$5:$L$820,MATCH(A186,Source!$A$5:$A$820,0))</f>
        <v>77.523899999999998</v>
      </c>
    </row>
    <row r="187" spans="1:12" x14ac:dyDescent="0.25">
      <c r="A187" s="25" t="s">
        <v>82</v>
      </c>
      <c r="B187" s="25" t="s">
        <v>935</v>
      </c>
      <c r="C187" t="s">
        <v>1076</v>
      </c>
      <c r="D187" t="str">
        <f>INDEX(Source!$D$6:$D$820,MATCH(Data!A187,Source!$A$6:$A$820,0))</f>
        <v>BAGS</v>
      </c>
      <c r="E187" t="str">
        <f>VLOOKUP(A187,Source!$A$5:$F$820,5,FALSE)</f>
        <v>WITHOUT EXTRA PROTECTCARE INDICATION</v>
      </c>
      <c r="F187">
        <f>(VLOOKUP(A187,Source!$A$5:$F$820,6,FALSE))*1</f>
        <v>102</v>
      </c>
      <c r="G187">
        <f>INDEX(Source!$G$6:$G$820,MATCH(Data!A187,Source!$A$6:$A$820,0))</f>
        <v>0</v>
      </c>
      <c r="H187">
        <f>INDEX(Source!$H$6:$H$820,MATCH(Data!A187,Source!$A$6:$A$820,0))</f>
        <v>0</v>
      </c>
      <c r="I187">
        <f>INDEX(Source!$I$6:$I$820,MATCH(Data!A187,Source!$A$6:$A$820,0))</f>
        <v>0</v>
      </c>
      <c r="J187">
        <f>INDEX(Source!$J$5:$J$820,MATCH(A187,Source!$A$5:$A$820,0))</f>
        <v>0</v>
      </c>
      <c r="K187">
        <f>INDEX(Source!$K$5:$K$820,MATCH(A187,Source!$A$5:$A$820,0))</f>
        <v>0</v>
      </c>
      <c r="L187">
        <f>INDEX(Source!$L$5:$L$820,MATCH(A187,Source!$A$5:$A$820,0))</f>
        <v>0</v>
      </c>
    </row>
    <row r="188" spans="1:12" x14ac:dyDescent="0.25">
      <c r="A188" s="25" t="s">
        <v>571</v>
      </c>
      <c r="B188" s="25" t="s">
        <v>936</v>
      </c>
      <c r="C188" t="s">
        <v>1077</v>
      </c>
      <c r="D188" t="str">
        <f>INDEX(Source!$D$6:$D$820,MATCH(Data!A188,Source!$A$6:$A$820,0))</f>
        <v>BAGS</v>
      </c>
      <c r="E188" t="str">
        <f>VLOOKUP(A188,Source!$A$5:$F$820,5,FALSE)</f>
        <v>PH BALANCED</v>
      </c>
      <c r="F188">
        <f>(VLOOKUP(A188,Source!$A$5:$F$820,6,FALSE))*1</f>
        <v>72</v>
      </c>
      <c r="G188">
        <f>INDEX(Source!$G$6:$G$820,MATCH(Data!A188,Source!$A$6:$A$820,0))</f>
        <v>0</v>
      </c>
      <c r="H188">
        <f>INDEX(Source!$H$6:$H$820,MATCH(Data!A188,Source!$A$6:$A$820,0))</f>
        <v>0</v>
      </c>
      <c r="I188">
        <f>INDEX(Source!$I$6:$I$820,MATCH(Data!A188,Source!$A$6:$A$820,0))</f>
        <v>9.1999999999999998E-3</v>
      </c>
      <c r="J188">
        <f>INDEX(Source!$J$5:$J$820,MATCH(A188,Source!$A$5:$A$820,0))</f>
        <v>0</v>
      </c>
      <c r="K188">
        <f>INDEX(Source!$K$5:$K$820,MATCH(A188,Source!$A$5:$A$820,0))</f>
        <v>0</v>
      </c>
      <c r="L188">
        <f>INDEX(Source!$L$5:$L$820,MATCH(A188,Source!$A$5:$A$820,0))</f>
        <v>0.30320000000000003</v>
      </c>
    </row>
    <row r="189" spans="1:12" x14ac:dyDescent="0.25">
      <c r="A189" s="25" t="s">
        <v>303</v>
      </c>
      <c r="B189" s="25" t="s">
        <v>937</v>
      </c>
      <c r="C189" t="s">
        <v>1078</v>
      </c>
      <c r="D189" t="str">
        <f>INDEX(Source!$D$6:$D$820,MATCH(Data!A189,Source!$A$6:$A$820,0))</f>
        <v>BAGS</v>
      </c>
      <c r="E189" t="str">
        <f>VLOOKUP(A189,Source!$A$5:$F$820,5,FALSE)</f>
        <v>PH BALANCED</v>
      </c>
      <c r="F189">
        <f>(VLOOKUP(A189,Source!$A$5:$F$820,6,FALSE))*1</f>
        <v>64</v>
      </c>
      <c r="G189">
        <f>INDEX(Source!$G$6:$G$820,MATCH(Data!A189,Source!$A$6:$A$820,0))</f>
        <v>0</v>
      </c>
      <c r="H189">
        <f>INDEX(Source!$H$6:$H$820,MATCH(Data!A189,Source!$A$6:$A$820,0))</f>
        <v>0</v>
      </c>
      <c r="I189">
        <f>INDEX(Source!$I$6:$I$820,MATCH(Data!A189,Source!$A$6:$A$820,0))</f>
        <v>0.16520000000000001</v>
      </c>
      <c r="J189">
        <f>INDEX(Source!$J$5:$J$820,MATCH(A189,Source!$A$5:$A$820,0))</f>
        <v>0</v>
      </c>
      <c r="K189">
        <f>INDEX(Source!$K$5:$K$820,MATCH(A189,Source!$A$5:$A$820,0))</f>
        <v>0</v>
      </c>
      <c r="L189">
        <f>INDEX(Source!$L$5:$L$820,MATCH(A189,Source!$A$5:$A$820,0))</f>
        <v>4.4053000000000004</v>
      </c>
    </row>
    <row r="190" spans="1:12" x14ac:dyDescent="0.25">
      <c r="A190" s="25" t="s">
        <v>304</v>
      </c>
      <c r="B190" s="25" t="s">
        <v>937</v>
      </c>
      <c r="C190" t="s">
        <v>1078</v>
      </c>
      <c r="D190" t="str">
        <f>INDEX(Source!$D$6:$D$820,MATCH(Data!A190,Source!$A$6:$A$820,0))</f>
        <v>BAGS</v>
      </c>
      <c r="E190" t="str">
        <f>VLOOKUP(A190,Source!$A$5:$F$820,5,FALSE)</f>
        <v>WITHOUT EXTRA PROTECTCARE INDICATION</v>
      </c>
      <c r="F190">
        <f>(VLOOKUP(A190,Source!$A$5:$F$820,6,FALSE))*1</f>
        <v>64</v>
      </c>
      <c r="G190">
        <f>INDEX(Source!$G$6:$G$820,MATCH(Data!A190,Source!$A$6:$A$820,0))</f>
        <v>2.9600000000000001E-2</v>
      </c>
      <c r="H190">
        <f>INDEX(Source!$H$6:$H$820,MATCH(Data!A190,Source!$A$6:$A$820,0))</f>
        <v>0</v>
      </c>
      <c r="I190">
        <f>INDEX(Source!$I$6:$I$820,MATCH(Data!A190,Source!$A$6:$A$820,0))</f>
        <v>0</v>
      </c>
      <c r="J190">
        <f>INDEX(Source!$J$5:$J$820,MATCH(A190,Source!$A$5:$A$820,0))</f>
        <v>0.8246</v>
      </c>
      <c r="K190">
        <f>INDEX(Source!$K$5:$K$820,MATCH(A190,Source!$A$5:$A$820,0))</f>
        <v>0</v>
      </c>
      <c r="L190">
        <f>INDEX(Source!$L$5:$L$820,MATCH(A190,Source!$A$5:$A$820,0))</f>
        <v>0</v>
      </c>
    </row>
    <row r="191" spans="1:12" x14ac:dyDescent="0.25">
      <c r="A191" s="25" t="s">
        <v>877</v>
      </c>
      <c r="B191" s="25" t="s">
        <v>937</v>
      </c>
      <c r="C191" t="s">
        <v>1078</v>
      </c>
      <c r="D191" t="str">
        <f>INDEX(Source!$D$6:$D$820,MATCH(Data!A191,Source!$A$6:$A$820,0))</f>
        <v>BAGS</v>
      </c>
      <c r="E191" t="str">
        <f>VLOOKUP(A191,Source!$A$5:$F$820,5,FALSE)</f>
        <v>ALCOHOL FREE</v>
      </c>
      <c r="F191">
        <f>(VLOOKUP(A191,Source!$A$5:$F$820,6,FALSE))*1</f>
        <v>24</v>
      </c>
      <c r="G191">
        <f>INDEX(Source!$G$6:$G$820,MATCH(Data!A191,Source!$A$6:$A$820,0))</f>
        <v>0</v>
      </c>
      <c r="H191">
        <f>INDEX(Source!$H$6:$H$820,MATCH(Data!A191,Source!$A$6:$A$820,0))</f>
        <v>0</v>
      </c>
      <c r="I191">
        <f>INDEX(Source!$I$6:$I$820,MATCH(Data!A191,Source!$A$6:$A$820,0))</f>
        <v>0</v>
      </c>
      <c r="J191">
        <f>INDEX(Source!$J$5:$J$820,MATCH(A191,Source!$A$5:$A$820,0))</f>
        <v>0</v>
      </c>
      <c r="K191">
        <f>INDEX(Source!$K$5:$K$820,MATCH(A191,Source!$A$5:$A$820,0))</f>
        <v>0</v>
      </c>
      <c r="L191">
        <f>INDEX(Source!$L$5:$L$820,MATCH(A191,Source!$A$5:$A$820,0))</f>
        <v>0</v>
      </c>
    </row>
    <row r="192" spans="1:12" x14ac:dyDescent="0.25">
      <c r="A192" s="25" t="s">
        <v>298</v>
      </c>
      <c r="B192" s="25" t="s">
        <v>937</v>
      </c>
      <c r="C192" t="s">
        <v>1078</v>
      </c>
      <c r="D192" t="str">
        <f>INDEX(Source!$D$6:$D$820,MATCH(Data!A192,Source!$A$6:$A$820,0))</f>
        <v>BAGS</v>
      </c>
      <c r="E192" t="str">
        <f>VLOOKUP(A192,Source!$A$5:$F$820,5,FALSE)</f>
        <v>ALCOHOL FREE</v>
      </c>
      <c r="F192">
        <f>(VLOOKUP(A192,Source!$A$5:$F$820,6,FALSE))*1</f>
        <v>56</v>
      </c>
      <c r="G192">
        <f>INDEX(Source!$G$6:$G$820,MATCH(Data!A192,Source!$A$6:$A$820,0))</f>
        <v>53.822000000000003</v>
      </c>
      <c r="H192">
        <f>INDEX(Source!$H$6:$H$820,MATCH(Data!A192,Source!$A$6:$A$820,0))</f>
        <v>66.983199999999997</v>
      </c>
      <c r="I192">
        <f>INDEX(Source!$I$6:$I$820,MATCH(Data!A192,Source!$A$6:$A$820,0))</f>
        <v>42.143000000000001</v>
      </c>
      <c r="J192">
        <f>INDEX(Source!$J$5:$J$820,MATCH(A192,Source!$A$5:$A$820,0))</f>
        <v>1325.5655999999999</v>
      </c>
      <c r="K192">
        <f>INDEX(Source!$K$5:$K$820,MATCH(A192,Source!$A$5:$A$820,0))</f>
        <v>1594.76</v>
      </c>
      <c r="L192">
        <f>INDEX(Source!$L$5:$L$820,MATCH(A192,Source!$A$5:$A$820,0))</f>
        <v>1015.3249</v>
      </c>
    </row>
    <row r="193" spans="1:12" x14ac:dyDescent="0.25">
      <c r="A193" s="25" t="s">
        <v>306</v>
      </c>
      <c r="B193" s="25" t="s">
        <v>937</v>
      </c>
      <c r="C193" t="s">
        <v>1078</v>
      </c>
      <c r="D193" t="str">
        <f>INDEX(Source!$D$6:$D$820,MATCH(Data!A193,Source!$A$6:$A$820,0))</f>
        <v>BAGS</v>
      </c>
      <c r="E193" t="str">
        <f>VLOOKUP(A193,Source!$A$5:$F$820,5,FALSE)</f>
        <v>WITHOUT EXTRA PROTECTCARE INDICATION</v>
      </c>
      <c r="F193">
        <f>(VLOOKUP(A193,Source!$A$5:$F$820,6,FALSE))*1</f>
        <v>72</v>
      </c>
      <c r="G193">
        <f>INDEX(Source!$G$6:$G$820,MATCH(Data!A193,Source!$A$6:$A$820,0))</f>
        <v>2.3472</v>
      </c>
      <c r="H193">
        <f>INDEX(Source!$H$6:$H$820,MATCH(Data!A193,Source!$A$6:$A$820,0))</f>
        <v>0.8044</v>
      </c>
      <c r="I193">
        <f>INDEX(Source!$I$6:$I$820,MATCH(Data!A193,Source!$A$6:$A$820,0))</f>
        <v>0</v>
      </c>
      <c r="J193">
        <f>INDEX(Source!$J$5:$J$820,MATCH(A193,Source!$A$5:$A$820,0))</f>
        <v>54.641800000000003</v>
      </c>
      <c r="K193">
        <f>INDEX(Source!$K$5:$K$820,MATCH(A193,Source!$A$5:$A$820,0))</f>
        <v>24.183599999999998</v>
      </c>
      <c r="L193">
        <f>INDEX(Source!$L$5:$L$820,MATCH(A193,Source!$A$5:$A$820,0))</f>
        <v>0</v>
      </c>
    </row>
    <row r="194" spans="1:12" x14ac:dyDescent="0.25">
      <c r="A194" s="25" t="s">
        <v>299</v>
      </c>
      <c r="B194" s="25" t="s">
        <v>937</v>
      </c>
      <c r="C194" t="s">
        <v>1078</v>
      </c>
      <c r="D194" t="str">
        <f>INDEX(Source!$D$6:$D$820,MATCH(Data!A194,Source!$A$6:$A$820,0))</f>
        <v>BAGS</v>
      </c>
      <c r="E194" t="str">
        <f>VLOOKUP(A194,Source!$A$5:$F$820,5,FALSE)</f>
        <v>ALCOHOL FREE</v>
      </c>
      <c r="F194">
        <f>(VLOOKUP(A194,Source!$A$5:$F$820,6,FALSE))*1</f>
        <v>56</v>
      </c>
      <c r="G194">
        <f>INDEX(Source!$G$6:$G$820,MATCH(Data!A194,Source!$A$6:$A$820,0))</f>
        <v>81.760300000000001</v>
      </c>
      <c r="H194">
        <f>INDEX(Source!$H$6:$H$820,MATCH(Data!A194,Source!$A$6:$A$820,0))</f>
        <v>83.135000000000005</v>
      </c>
      <c r="I194">
        <f>INDEX(Source!$I$6:$I$820,MATCH(Data!A194,Source!$A$6:$A$820,0))</f>
        <v>53.412599999999998</v>
      </c>
      <c r="J194">
        <f>INDEX(Source!$J$5:$J$820,MATCH(A194,Source!$A$5:$A$820,0))</f>
        <v>1959.0420999999999</v>
      </c>
      <c r="K194">
        <f>INDEX(Source!$K$5:$K$820,MATCH(A194,Source!$A$5:$A$820,0))</f>
        <v>1973.6881000000001</v>
      </c>
      <c r="L194">
        <f>INDEX(Source!$L$5:$L$820,MATCH(A194,Source!$A$5:$A$820,0))</f>
        <v>1284.8007</v>
      </c>
    </row>
    <row r="195" spans="1:12" x14ac:dyDescent="0.25">
      <c r="A195" s="25" t="s">
        <v>305</v>
      </c>
      <c r="B195" s="25" t="s">
        <v>937</v>
      </c>
      <c r="C195" t="s">
        <v>1078</v>
      </c>
      <c r="D195" t="str">
        <f>INDEX(Source!$D$6:$D$820,MATCH(Data!A195,Source!$A$6:$A$820,0))</f>
        <v>BAGS</v>
      </c>
      <c r="E195" t="str">
        <f>VLOOKUP(A195,Source!$A$5:$F$820,5,FALSE)</f>
        <v>WITHOUT EXTRA PROTECTCARE INDICATION</v>
      </c>
      <c r="F195">
        <f>(VLOOKUP(A195,Source!$A$5:$F$820,6,FALSE))*1</f>
        <v>64</v>
      </c>
      <c r="G195">
        <f>INDEX(Source!$G$6:$G$820,MATCH(Data!A195,Source!$A$6:$A$820,0))</f>
        <v>0</v>
      </c>
      <c r="H195">
        <f>INDEX(Source!$H$6:$H$820,MATCH(Data!A195,Source!$A$6:$A$820,0))</f>
        <v>0</v>
      </c>
      <c r="I195">
        <f>INDEX(Source!$I$6:$I$820,MATCH(Data!A195,Source!$A$6:$A$820,0))</f>
        <v>0</v>
      </c>
      <c r="J195">
        <f>INDEX(Source!$J$5:$J$820,MATCH(A195,Source!$A$5:$A$820,0))</f>
        <v>0</v>
      </c>
      <c r="K195">
        <f>INDEX(Source!$K$5:$K$820,MATCH(A195,Source!$A$5:$A$820,0))</f>
        <v>0</v>
      </c>
      <c r="L195">
        <f>INDEX(Source!$L$5:$L$820,MATCH(A195,Source!$A$5:$A$820,0))</f>
        <v>0</v>
      </c>
    </row>
    <row r="196" spans="1:12" x14ac:dyDescent="0.25">
      <c r="A196" s="25" t="s">
        <v>300</v>
      </c>
      <c r="B196" s="25" t="s">
        <v>937</v>
      </c>
      <c r="C196" t="s">
        <v>1078</v>
      </c>
      <c r="D196" t="str">
        <f>INDEX(Source!$D$6:$D$820,MATCH(Data!A196,Source!$A$6:$A$820,0))</f>
        <v>BAGS</v>
      </c>
      <c r="E196" t="str">
        <f>VLOOKUP(A196,Source!$A$5:$F$820,5,FALSE)</f>
        <v>ALCOHOL FREE</v>
      </c>
      <c r="F196">
        <f>(VLOOKUP(A196,Source!$A$5:$F$820,6,FALSE))*1</f>
        <v>56</v>
      </c>
      <c r="G196">
        <f>INDEX(Source!$G$6:$G$820,MATCH(Data!A196,Source!$A$6:$A$820,0))</f>
        <v>24.3629</v>
      </c>
      <c r="H196">
        <f>INDEX(Source!$H$6:$H$820,MATCH(Data!A196,Source!$A$6:$A$820,0))</f>
        <v>18.871200000000002</v>
      </c>
      <c r="I196">
        <f>INDEX(Source!$I$6:$I$820,MATCH(Data!A196,Source!$A$6:$A$820,0))</f>
        <v>0.95489999999999997</v>
      </c>
      <c r="J196">
        <f>INDEX(Source!$J$5:$J$820,MATCH(A196,Source!$A$5:$A$820,0))</f>
        <v>571.42309999999998</v>
      </c>
      <c r="K196">
        <f>INDEX(Source!$K$5:$K$820,MATCH(A196,Source!$A$5:$A$820,0))</f>
        <v>430.0342</v>
      </c>
      <c r="L196">
        <f>INDEX(Source!$L$5:$L$820,MATCH(A196,Source!$A$5:$A$820,0))</f>
        <v>21.356300000000001</v>
      </c>
    </row>
    <row r="197" spans="1:12" x14ac:dyDescent="0.25">
      <c r="A197" s="25" t="s">
        <v>301</v>
      </c>
      <c r="B197" s="25" t="s">
        <v>937</v>
      </c>
      <c r="C197" t="s">
        <v>1078</v>
      </c>
      <c r="D197" t="str">
        <f>INDEX(Source!$D$6:$D$820,MATCH(Data!A197,Source!$A$6:$A$820,0))</f>
        <v>BAGS</v>
      </c>
      <c r="E197" t="str">
        <f>VLOOKUP(A197,Source!$A$5:$F$820,5,FALSE)</f>
        <v>ALCOHOL FREE</v>
      </c>
      <c r="F197">
        <f>(VLOOKUP(A197,Source!$A$5:$F$820,6,FALSE))*1</f>
        <v>56</v>
      </c>
      <c r="G197">
        <f>INDEX(Source!$G$6:$G$820,MATCH(Data!A197,Source!$A$6:$A$820,0))</f>
        <v>0</v>
      </c>
      <c r="H197">
        <f>INDEX(Source!$H$6:$H$820,MATCH(Data!A197,Source!$A$6:$A$820,0))</f>
        <v>0</v>
      </c>
      <c r="I197">
        <f>INDEX(Source!$I$6:$I$820,MATCH(Data!A197,Source!$A$6:$A$820,0))</f>
        <v>0</v>
      </c>
      <c r="J197">
        <f>INDEX(Source!$J$5:$J$820,MATCH(A197,Source!$A$5:$A$820,0))</f>
        <v>0</v>
      </c>
      <c r="K197">
        <f>INDEX(Source!$K$5:$K$820,MATCH(A197,Source!$A$5:$A$820,0))</f>
        <v>0</v>
      </c>
      <c r="L197">
        <f>INDEX(Source!$L$5:$L$820,MATCH(A197,Source!$A$5:$A$820,0))</f>
        <v>0</v>
      </c>
    </row>
    <row r="198" spans="1:12" x14ac:dyDescent="0.25">
      <c r="A198" s="25" t="s">
        <v>302</v>
      </c>
      <c r="B198" s="25" t="s">
        <v>937</v>
      </c>
      <c r="C198" t="s">
        <v>1078</v>
      </c>
      <c r="D198" t="str">
        <f>INDEX(Source!$D$6:$D$820,MATCH(Data!A198,Source!$A$6:$A$820,0))</f>
        <v>BAGS</v>
      </c>
      <c r="E198" t="str">
        <f>VLOOKUP(A198,Source!$A$5:$F$820,5,FALSE)</f>
        <v>WITHOUT EXTRA PROTECTCARE INDICATION</v>
      </c>
      <c r="F198">
        <f>(VLOOKUP(A198,Source!$A$5:$F$820,6,FALSE))*1</f>
        <v>56</v>
      </c>
      <c r="G198">
        <f>INDEX(Source!$G$6:$G$820,MATCH(Data!A198,Source!$A$6:$A$820,0))</f>
        <v>6.2572999999999999</v>
      </c>
      <c r="H198">
        <f>INDEX(Source!$H$6:$H$820,MATCH(Data!A198,Source!$A$6:$A$820,0))</f>
        <v>18.031600000000001</v>
      </c>
      <c r="I198">
        <f>INDEX(Source!$I$6:$I$820,MATCH(Data!A198,Source!$A$6:$A$820,0))</f>
        <v>4.2451999999999996</v>
      </c>
      <c r="J198">
        <f>INDEX(Source!$J$5:$J$820,MATCH(A198,Source!$A$5:$A$820,0))</f>
        <v>140.29249999999999</v>
      </c>
      <c r="K198">
        <f>INDEX(Source!$K$5:$K$820,MATCH(A198,Source!$A$5:$A$820,0))</f>
        <v>398.21929999999998</v>
      </c>
      <c r="L198">
        <f>INDEX(Source!$L$5:$L$820,MATCH(A198,Source!$A$5:$A$820,0))</f>
        <v>95.220100000000002</v>
      </c>
    </row>
    <row r="199" spans="1:12" x14ac:dyDescent="0.25">
      <c r="A199" s="25" t="s">
        <v>71</v>
      </c>
      <c r="B199" s="25" t="s">
        <v>938</v>
      </c>
      <c r="C199" t="s">
        <v>1079</v>
      </c>
      <c r="D199" t="str">
        <f>INDEX(Source!$D$6:$D$820,MATCH(Data!A199,Source!$A$6:$A$820,0))</f>
        <v>BAGS</v>
      </c>
      <c r="E199" t="str">
        <f>VLOOKUP(A199,Source!$A$5:$F$820,5,FALSE)</f>
        <v>PH BALANCED</v>
      </c>
      <c r="F199">
        <f>(VLOOKUP(A199,Source!$A$5:$F$820,6,FALSE))*1</f>
        <v>120</v>
      </c>
      <c r="G199">
        <f>INDEX(Source!$G$6:$G$820,MATCH(Data!A199,Source!$A$6:$A$820,0))</f>
        <v>0.70520000000000005</v>
      </c>
      <c r="H199">
        <f>INDEX(Source!$H$6:$H$820,MATCH(Data!A199,Source!$A$6:$A$820,0))</f>
        <v>0</v>
      </c>
      <c r="I199">
        <f>INDEX(Source!$I$6:$I$820,MATCH(Data!A199,Source!$A$6:$A$820,0))</f>
        <v>0</v>
      </c>
      <c r="J199">
        <f>INDEX(Source!$J$5:$J$820,MATCH(A199,Source!$A$5:$A$820,0))</f>
        <v>47.325299999999999</v>
      </c>
      <c r="K199">
        <f>INDEX(Source!$K$5:$K$820,MATCH(A199,Source!$A$5:$A$820,0))</f>
        <v>0</v>
      </c>
      <c r="L199">
        <f>INDEX(Source!$L$5:$L$820,MATCH(A199,Source!$A$5:$A$820,0))</f>
        <v>0</v>
      </c>
    </row>
    <row r="200" spans="1:12" x14ac:dyDescent="0.25">
      <c r="A200" s="25" t="s">
        <v>388</v>
      </c>
      <c r="B200" s="25" t="s">
        <v>938</v>
      </c>
      <c r="C200" t="s">
        <v>1079</v>
      </c>
      <c r="D200" t="str">
        <f>INDEX(Source!$D$6:$D$820,MATCH(Data!A200,Source!$A$6:$A$820,0))</f>
        <v>BAGS</v>
      </c>
      <c r="E200" t="str">
        <f>VLOOKUP(A200,Source!$A$5:$F$820,5,FALSE)</f>
        <v>ALCOHOL FREE</v>
      </c>
      <c r="F200">
        <f>(VLOOKUP(A200,Source!$A$5:$F$820,6,FALSE))*1</f>
        <v>100</v>
      </c>
      <c r="G200">
        <f>INDEX(Source!$G$6:$G$820,MATCH(Data!A200,Source!$A$6:$A$820,0))</f>
        <v>0</v>
      </c>
      <c r="H200">
        <f>INDEX(Source!$H$6:$H$820,MATCH(Data!A200,Source!$A$6:$A$820,0))</f>
        <v>0</v>
      </c>
      <c r="I200">
        <f>INDEX(Source!$I$6:$I$820,MATCH(Data!A200,Source!$A$6:$A$820,0))</f>
        <v>0</v>
      </c>
      <c r="J200">
        <f>INDEX(Source!$J$5:$J$820,MATCH(A200,Source!$A$5:$A$820,0))</f>
        <v>0</v>
      </c>
      <c r="K200">
        <f>INDEX(Source!$K$5:$K$820,MATCH(A200,Source!$A$5:$A$820,0))</f>
        <v>0</v>
      </c>
      <c r="L200">
        <f>INDEX(Source!$L$5:$L$820,MATCH(A200,Source!$A$5:$A$820,0))</f>
        <v>0</v>
      </c>
    </row>
    <row r="201" spans="1:12" x14ac:dyDescent="0.25">
      <c r="A201" s="25" t="s">
        <v>686</v>
      </c>
      <c r="B201" s="25" t="s">
        <v>939</v>
      </c>
      <c r="C201" t="s">
        <v>1080</v>
      </c>
      <c r="D201" t="str">
        <f>INDEX(Source!$D$6:$D$820,MATCH(Data!A201,Source!$A$6:$A$820,0))</f>
        <v>BAGS</v>
      </c>
      <c r="E201" t="str">
        <f>VLOOKUP(A201,Source!$A$5:$F$820,5,FALSE)</f>
        <v>ALCOHOL FREE</v>
      </c>
      <c r="F201">
        <f>(VLOOKUP(A201,Source!$A$5:$F$820,6,FALSE))*1</f>
        <v>120</v>
      </c>
      <c r="G201">
        <f>INDEX(Source!$G$6:$G$820,MATCH(Data!A201,Source!$A$6:$A$820,0))</f>
        <v>0</v>
      </c>
      <c r="H201">
        <f>INDEX(Source!$H$6:$H$820,MATCH(Data!A201,Source!$A$6:$A$820,0))</f>
        <v>0</v>
      </c>
      <c r="I201">
        <f>INDEX(Source!$I$6:$I$820,MATCH(Data!A201,Source!$A$6:$A$820,0))</f>
        <v>0.1532</v>
      </c>
      <c r="J201">
        <f>INDEX(Source!$J$5:$J$820,MATCH(A201,Source!$A$5:$A$820,0))</f>
        <v>0</v>
      </c>
      <c r="K201">
        <f>INDEX(Source!$K$5:$K$820,MATCH(A201,Source!$A$5:$A$820,0))</f>
        <v>0</v>
      </c>
      <c r="L201">
        <f>INDEX(Source!$L$5:$L$820,MATCH(A201,Source!$A$5:$A$820,0))</f>
        <v>9.1946999999999992</v>
      </c>
    </row>
    <row r="202" spans="1:12" x14ac:dyDescent="0.25">
      <c r="A202" s="25" t="s">
        <v>632</v>
      </c>
      <c r="B202" s="25" t="s">
        <v>940</v>
      </c>
      <c r="C202" t="s">
        <v>1081</v>
      </c>
      <c r="D202" t="str">
        <f>INDEX(Source!$D$6:$D$820,MATCH(Data!A202,Source!$A$6:$A$820,0))</f>
        <v>BAGS</v>
      </c>
      <c r="E202" t="str">
        <f>VLOOKUP(A202,Source!$A$5:$F$820,5,FALSE)</f>
        <v>PH BALANCED</v>
      </c>
      <c r="F202">
        <f>(VLOOKUP(A202,Source!$A$5:$F$820,6,FALSE))*1</f>
        <v>72</v>
      </c>
      <c r="G202">
        <f>INDEX(Source!$G$6:$G$820,MATCH(Data!A202,Source!$A$6:$A$820,0))</f>
        <v>0.26200000000000001</v>
      </c>
      <c r="H202">
        <f>INDEX(Source!$H$6:$H$820,MATCH(Data!A202,Source!$A$6:$A$820,0))</f>
        <v>0.1656</v>
      </c>
      <c r="I202">
        <f>INDEX(Source!$I$6:$I$820,MATCH(Data!A202,Source!$A$6:$A$820,0))</f>
        <v>0</v>
      </c>
      <c r="J202">
        <f>INDEX(Source!$J$5:$J$820,MATCH(A202,Source!$A$5:$A$820,0))</f>
        <v>18.860299999999999</v>
      </c>
      <c r="K202">
        <f>INDEX(Source!$K$5:$K$820,MATCH(A202,Source!$A$5:$A$820,0))</f>
        <v>11.920500000000001</v>
      </c>
      <c r="L202">
        <f>INDEX(Source!$L$5:$L$820,MATCH(A202,Source!$A$5:$A$820,0))</f>
        <v>0</v>
      </c>
    </row>
    <row r="203" spans="1:12" x14ac:dyDescent="0.25">
      <c r="A203" s="25" t="s">
        <v>608</v>
      </c>
      <c r="B203" s="25" t="s">
        <v>941</v>
      </c>
      <c r="C203" t="s">
        <v>1032</v>
      </c>
      <c r="D203" t="str">
        <f>INDEX(Source!$D$6:$D$820,MATCH(Data!A203,Source!$A$6:$A$820,0))</f>
        <v>BAGS</v>
      </c>
      <c r="E203" t="str">
        <f>VLOOKUP(A203,Source!$A$5:$F$820,5,FALSE)</f>
        <v>ALCOHOL FREE</v>
      </c>
      <c r="F203">
        <f>(VLOOKUP(A203,Source!$A$5:$F$820,6,FALSE))*1</f>
        <v>144</v>
      </c>
      <c r="G203">
        <f>INDEX(Source!$G$6:$G$820,MATCH(Data!A203,Source!$A$6:$A$820,0))</f>
        <v>15.856</v>
      </c>
      <c r="H203">
        <f>INDEX(Source!$H$6:$H$820,MATCH(Data!A203,Source!$A$6:$A$820,0))</f>
        <v>22.015000000000001</v>
      </c>
      <c r="I203">
        <f>INDEX(Source!$I$6:$I$820,MATCH(Data!A203,Source!$A$6:$A$820,0))</f>
        <v>3.4060000000000001</v>
      </c>
      <c r="J203">
        <f>INDEX(Source!$J$5:$J$820,MATCH(A203,Source!$A$5:$A$820,0))</f>
        <v>1023.9475</v>
      </c>
      <c r="K203">
        <f>INDEX(Source!$K$5:$K$820,MATCH(A203,Source!$A$5:$A$820,0))</f>
        <v>1391.8684000000001</v>
      </c>
      <c r="L203">
        <f>INDEX(Source!$L$5:$L$820,MATCH(A203,Source!$A$5:$A$820,0))</f>
        <v>229.50649999999999</v>
      </c>
    </row>
    <row r="204" spans="1:12" x14ac:dyDescent="0.25">
      <c r="A204" s="25" t="s">
        <v>606</v>
      </c>
      <c r="B204" s="25" t="s">
        <v>941</v>
      </c>
      <c r="C204" t="s">
        <v>1032</v>
      </c>
      <c r="D204" t="str">
        <f>INDEX(Source!$D$6:$D$820,MATCH(Data!A204,Source!$A$6:$A$820,0))</f>
        <v>BAGS</v>
      </c>
      <c r="E204" t="str">
        <f>VLOOKUP(A204,Source!$A$5:$F$820,5,FALSE)</f>
        <v>ALCOHOL FREE</v>
      </c>
      <c r="F204">
        <f>(VLOOKUP(A204,Source!$A$5:$F$820,6,FALSE))*1</f>
        <v>100</v>
      </c>
      <c r="G204">
        <f>INDEX(Source!$G$6:$G$820,MATCH(Data!A204,Source!$A$6:$A$820,0))</f>
        <v>1.0042</v>
      </c>
      <c r="H204">
        <f>INDEX(Source!$H$6:$H$820,MATCH(Data!A204,Source!$A$6:$A$820,0))</f>
        <v>0</v>
      </c>
      <c r="I204">
        <f>INDEX(Source!$I$6:$I$820,MATCH(Data!A204,Source!$A$6:$A$820,0))</f>
        <v>0</v>
      </c>
      <c r="J204">
        <f>INDEX(Source!$J$5:$J$820,MATCH(A204,Source!$A$5:$A$820,0))</f>
        <v>76.638000000000005</v>
      </c>
      <c r="K204">
        <f>INDEX(Source!$K$5:$K$820,MATCH(A204,Source!$A$5:$A$820,0))</f>
        <v>0</v>
      </c>
      <c r="L204">
        <f>INDEX(Source!$L$5:$L$820,MATCH(A204,Source!$A$5:$A$820,0))</f>
        <v>0</v>
      </c>
    </row>
    <row r="205" spans="1:12" x14ac:dyDescent="0.25">
      <c r="A205" s="25" t="s">
        <v>607</v>
      </c>
      <c r="B205" s="25" t="s">
        <v>941</v>
      </c>
      <c r="C205" t="s">
        <v>1032</v>
      </c>
      <c r="D205" t="str">
        <f>INDEX(Source!$D$6:$D$820,MATCH(Data!A205,Source!$A$6:$A$820,0))</f>
        <v>BAGS</v>
      </c>
      <c r="E205" t="str">
        <f>VLOOKUP(A205,Source!$A$5:$F$820,5,FALSE)</f>
        <v>PH BALANCED</v>
      </c>
      <c r="F205">
        <f>(VLOOKUP(A205,Source!$A$5:$F$820,6,FALSE))*1</f>
        <v>120</v>
      </c>
      <c r="G205">
        <f>INDEX(Source!$G$6:$G$820,MATCH(Data!A205,Source!$A$6:$A$820,0))</f>
        <v>251.465</v>
      </c>
      <c r="H205">
        <f>INDEX(Source!$H$6:$H$820,MATCH(Data!A205,Source!$A$6:$A$820,0))</f>
        <v>145.75579999999999</v>
      </c>
      <c r="I205">
        <f>INDEX(Source!$I$6:$I$820,MATCH(Data!A205,Source!$A$6:$A$820,0))</f>
        <v>77.822699999999998</v>
      </c>
      <c r="J205">
        <f>INDEX(Source!$J$5:$J$820,MATCH(A205,Source!$A$5:$A$820,0))</f>
        <v>15122.0514</v>
      </c>
      <c r="K205">
        <f>INDEX(Source!$K$5:$K$820,MATCH(A205,Source!$A$5:$A$820,0))</f>
        <v>8717.0684000000001</v>
      </c>
      <c r="L205">
        <f>INDEX(Source!$L$5:$L$820,MATCH(A205,Source!$A$5:$A$820,0))</f>
        <v>4462.7493999999997</v>
      </c>
    </row>
    <row r="206" spans="1:12" x14ac:dyDescent="0.25">
      <c r="A206" s="25" t="s">
        <v>609</v>
      </c>
      <c r="B206" s="25" t="s">
        <v>941</v>
      </c>
      <c r="C206" t="s">
        <v>1032</v>
      </c>
      <c r="D206" t="str">
        <f>INDEX(Source!$D$6:$D$820,MATCH(Data!A206,Source!$A$6:$A$820,0))</f>
        <v>BAGS</v>
      </c>
      <c r="E206" t="str">
        <f>VLOOKUP(A206,Source!$A$5:$F$820,5,FALSE)</f>
        <v>PH BALANCED</v>
      </c>
      <c r="F206">
        <f>(VLOOKUP(A206,Source!$A$5:$F$820,6,FALSE))*1</f>
        <v>60</v>
      </c>
      <c r="G206">
        <f>INDEX(Source!$G$6:$G$820,MATCH(Data!A206,Source!$A$6:$A$820,0))</f>
        <v>0</v>
      </c>
      <c r="H206">
        <f>INDEX(Source!$H$6:$H$820,MATCH(Data!A206,Source!$A$6:$A$820,0))</f>
        <v>0</v>
      </c>
      <c r="I206">
        <f>INDEX(Source!$I$6:$I$820,MATCH(Data!A206,Source!$A$6:$A$820,0))</f>
        <v>0.28920000000000001</v>
      </c>
      <c r="J206">
        <f>INDEX(Source!$J$5:$J$820,MATCH(A206,Source!$A$5:$A$820,0))</f>
        <v>0</v>
      </c>
      <c r="K206">
        <f>INDEX(Source!$K$5:$K$820,MATCH(A206,Source!$A$5:$A$820,0))</f>
        <v>0</v>
      </c>
      <c r="L206">
        <f>INDEX(Source!$L$5:$L$820,MATCH(A206,Source!$A$5:$A$820,0))</f>
        <v>17.3521</v>
      </c>
    </row>
    <row r="207" spans="1:12" x14ac:dyDescent="0.25">
      <c r="A207" s="25" t="s">
        <v>610</v>
      </c>
      <c r="B207" s="25" t="s">
        <v>941</v>
      </c>
      <c r="C207" t="s">
        <v>1032</v>
      </c>
      <c r="D207" t="str">
        <f>INDEX(Source!$D$6:$D$820,MATCH(Data!A207,Source!$A$6:$A$820,0))</f>
        <v>BAGS</v>
      </c>
      <c r="E207" t="str">
        <f>VLOOKUP(A207,Source!$A$5:$F$820,5,FALSE)</f>
        <v>PH BALANCED</v>
      </c>
      <c r="F207">
        <f>(VLOOKUP(A207,Source!$A$5:$F$820,6,FALSE))*1</f>
        <v>72</v>
      </c>
      <c r="G207">
        <f>INDEX(Source!$G$6:$G$820,MATCH(Data!A207,Source!$A$6:$A$820,0))</f>
        <v>2.5535999999999999</v>
      </c>
      <c r="H207">
        <f>INDEX(Source!$H$6:$H$820,MATCH(Data!A207,Source!$A$6:$A$820,0))</f>
        <v>3.8500999999999999</v>
      </c>
      <c r="I207">
        <f>INDEX(Source!$I$6:$I$820,MATCH(Data!A207,Source!$A$6:$A$820,0))</f>
        <v>0.82650000000000001</v>
      </c>
      <c r="J207">
        <f>INDEX(Source!$J$5:$J$820,MATCH(A207,Source!$A$5:$A$820,0))</f>
        <v>126.3817</v>
      </c>
      <c r="K207">
        <f>INDEX(Source!$K$5:$K$820,MATCH(A207,Source!$A$5:$A$820,0))</f>
        <v>174.249</v>
      </c>
      <c r="L207">
        <f>INDEX(Source!$L$5:$L$820,MATCH(A207,Source!$A$5:$A$820,0))</f>
        <v>46.762</v>
      </c>
    </row>
    <row r="208" spans="1:12" x14ac:dyDescent="0.25">
      <c r="A208" s="25" t="s">
        <v>611</v>
      </c>
      <c r="B208" s="25" t="s">
        <v>941</v>
      </c>
      <c r="C208" t="s">
        <v>1032</v>
      </c>
      <c r="D208" t="str">
        <f>INDEX(Source!$D$6:$D$820,MATCH(Data!A208,Source!$A$6:$A$820,0))</f>
        <v>BAGS</v>
      </c>
      <c r="E208" t="str">
        <f>VLOOKUP(A208,Source!$A$5:$F$820,5,FALSE)</f>
        <v>PH BALANCED</v>
      </c>
      <c r="F208">
        <f>(VLOOKUP(A208,Source!$A$5:$F$820,6,FALSE))*1</f>
        <v>72</v>
      </c>
      <c r="G208">
        <f>INDEX(Source!$G$6:$G$820,MATCH(Data!A208,Source!$A$6:$A$820,0))</f>
        <v>0</v>
      </c>
      <c r="H208">
        <f>INDEX(Source!$H$6:$H$820,MATCH(Data!A208,Source!$A$6:$A$820,0))</f>
        <v>0.25659999999999999</v>
      </c>
      <c r="I208">
        <f>INDEX(Source!$I$6:$I$820,MATCH(Data!A208,Source!$A$6:$A$820,0))</f>
        <v>0</v>
      </c>
      <c r="J208">
        <f>INDEX(Source!$J$5:$J$820,MATCH(A208,Source!$A$5:$A$820,0))</f>
        <v>0</v>
      </c>
      <c r="K208">
        <f>INDEX(Source!$K$5:$K$820,MATCH(A208,Source!$A$5:$A$820,0))</f>
        <v>13.196899999999999</v>
      </c>
      <c r="L208">
        <f>INDEX(Source!$L$5:$L$820,MATCH(A208,Source!$A$5:$A$820,0))</f>
        <v>0</v>
      </c>
    </row>
    <row r="209" spans="1:12" x14ac:dyDescent="0.25">
      <c r="A209" s="25" t="s">
        <v>274</v>
      </c>
      <c r="B209" s="25" t="s">
        <v>942</v>
      </c>
      <c r="C209" t="s">
        <v>1082</v>
      </c>
      <c r="D209" t="str">
        <f>INDEX(Source!$D$6:$D$820,MATCH(Data!A209,Source!$A$6:$A$820,0))</f>
        <v>BAGS</v>
      </c>
      <c r="E209" t="str">
        <f>VLOOKUP(A209,Source!$A$5:$F$820,5,FALSE)</f>
        <v>SENSITIVE</v>
      </c>
      <c r="F209">
        <f>(VLOOKUP(A209,Source!$A$5:$F$820,6,FALSE))*1</f>
        <v>56</v>
      </c>
      <c r="G209">
        <f>INDEX(Source!$G$6:$G$820,MATCH(Data!A209,Source!$A$6:$A$820,0))</f>
        <v>1.0960000000000001</v>
      </c>
      <c r="H209">
        <f>INDEX(Source!$H$6:$H$820,MATCH(Data!A209,Source!$A$6:$A$820,0))</f>
        <v>0.3664</v>
      </c>
      <c r="I209">
        <f>INDEX(Source!$I$6:$I$820,MATCH(Data!A209,Source!$A$6:$A$820,0))</f>
        <v>5.7799999999999997E-2</v>
      </c>
      <c r="J209">
        <f>INDEX(Source!$J$5:$J$820,MATCH(A209,Source!$A$5:$A$820,0))</f>
        <v>13.8332</v>
      </c>
      <c r="K209">
        <f>INDEX(Source!$K$5:$K$820,MATCH(A209,Source!$A$5:$A$820,0))</f>
        <v>3.4159999999999999</v>
      </c>
      <c r="L209">
        <f>INDEX(Source!$L$5:$L$820,MATCH(A209,Source!$A$5:$A$820,0))</f>
        <v>0.48</v>
      </c>
    </row>
    <row r="210" spans="1:12" x14ac:dyDescent="0.25">
      <c r="A210" s="25" t="s">
        <v>275</v>
      </c>
      <c r="B210" s="25" t="s">
        <v>942</v>
      </c>
      <c r="C210" t="s">
        <v>1082</v>
      </c>
      <c r="D210" t="str">
        <f>INDEX(Source!$D$6:$D$820,MATCH(Data!A210,Source!$A$6:$A$820,0))</f>
        <v>BAGS</v>
      </c>
      <c r="E210" t="str">
        <f>VLOOKUP(A210,Source!$A$5:$F$820,5,FALSE)</f>
        <v>SENSITIVE</v>
      </c>
      <c r="F210">
        <f>(VLOOKUP(A210,Source!$A$5:$F$820,6,FALSE))*1</f>
        <v>56</v>
      </c>
      <c r="G210">
        <f>INDEX(Source!$G$6:$G$820,MATCH(Data!A210,Source!$A$6:$A$820,0))</f>
        <v>8.1957000000000004</v>
      </c>
      <c r="H210">
        <f>INDEX(Source!$H$6:$H$820,MATCH(Data!A210,Source!$A$6:$A$820,0))</f>
        <v>0.14119999999999999</v>
      </c>
      <c r="I210">
        <f>INDEX(Source!$I$6:$I$820,MATCH(Data!A210,Source!$A$6:$A$820,0))</f>
        <v>1.1000000000000001E-3</v>
      </c>
      <c r="J210">
        <f>INDEX(Source!$J$5:$J$820,MATCH(A210,Source!$A$5:$A$820,0))</f>
        <v>213.62710000000001</v>
      </c>
      <c r="K210">
        <f>INDEX(Source!$K$5:$K$820,MATCH(A210,Source!$A$5:$A$820,0))</f>
        <v>2.6021999999999998</v>
      </c>
      <c r="L210">
        <f>INDEX(Source!$L$5:$L$820,MATCH(A210,Source!$A$5:$A$820,0))</f>
        <v>1.6E-2</v>
      </c>
    </row>
    <row r="211" spans="1:12" x14ac:dyDescent="0.25">
      <c r="A211" s="25" t="s">
        <v>273</v>
      </c>
      <c r="B211" s="25" t="s">
        <v>942</v>
      </c>
      <c r="C211" t="s">
        <v>1082</v>
      </c>
      <c r="D211" t="str">
        <f>INDEX(Source!$D$6:$D$820,MATCH(Data!A211,Source!$A$6:$A$820,0))</f>
        <v>BAGS</v>
      </c>
      <c r="E211" t="str">
        <f>VLOOKUP(A211,Source!$A$5:$F$820,5,FALSE)</f>
        <v>ALCOHOL FREE &amp; HYPOALLERGENIC</v>
      </c>
      <c r="F211">
        <f>(VLOOKUP(A211,Source!$A$5:$F$820,6,FALSE))*1</f>
        <v>20</v>
      </c>
      <c r="G211">
        <f>INDEX(Source!$G$6:$G$820,MATCH(Data!A211,Source!$A$6:$A$820,0))</f>
        <v>0.3851</v>
      </c>
      <c r="H211">
        <f>INDEX(Source!$H$6:$H$820,MATCH(Data!A211,Source!$A$6:$A$820,0))</f>
        <v>0.10680000000000001</v>
      </c>
      <c r="I211">
        <f>INDEX(Source!$I$6:$I$820,MATCH(Data!A211,Source!$A$6:$A$820,0))</f>
        <v>0</v>
      </c>
      <c r="J211">
        <f>INDEX(Source!$J$5:$J$820,MATCH(A211,Source!$A$5:$A$820,0))</f>
        <v>4.9682000000000004</v>
      </c>
      <c r="K211">
        <f>INDEX(Source!$K$5:$K$820,MATCH(A211,Source!$A$5:$A$820,0))</f>
        <v>1.3105</v>
      </c>
      <c r="L211">
        <f>INDEX(Source!$L$5:$L$820,MATCH(A211,Source!$A$5:$A$820,0))</f>
        <v>0</v>
      </c>
    </row>
    <row r="212" spans="1:12" x14ac:dyDescent="0.25">
      <c r="A212" s="25" t="s">
        <v>276</v>
      </c>
      <c r="B212" s="25" t="s">
        <v>942</v>
      </c>
      <c r="C212" t="s">
        <v>1082</v>
      </c>
      <c r="D212" t="str">
        <f>INDEX(Source!$D$6:$D$820,MATCH(Data!A212,Source!$A$6:$A$820,0))</f>
        <v>BAGS</v>
      </c>
      <c r="E212" t="str">
        <f>VLOOKUP(A212,Source!$A$5:$F$820,5,FALSE)</f>
        <v>ALCOHOL FREE &amp; HYPOALLERGENIC</v>
      </c>
      <c r="F212">
        <f>(VLOOKUP(A212,Source!$A$5:$F$820,6,FALSE))*1</f>
        <v>56</v>
      </c>
      <c r="G212">
        <f>INDEX(Source!$G$6:$G$820,MATCH(Data!A212,Source!$A$6:$A$820,0))</f>
        <v>2.8999999999999998E-3</v>
      </c>
      <c r="H212">
        <f>INDEX(Source!$H$6:$H$820,MATCH(Data!A212,Source!$A$6:$A$820,0))</f>
        <v>0</v>
      </c>
      <c r="I212">
        <f>INDEX(Source!$I$6:$I$820,MATCH(Data!A212,Source!$A$6:$A$820,0))</f>
        <v>0</v>
      </c>
      <c r="J212">
        <f>INDEX(Source!$J$5:$J$820,MATCH(A212,Source!$A$5:$A$820,0))</f>
        <v>0.17960000000000001</v>
      </c>
      <c r="K212">
        <f>INDEX(Source!$K$5:$K$820,MATCH(A212,Source!$A$5:$A$820,0))</f>
        <v>0</v>
      </c>
      <c r="L212">
        <f>INDEX(Source!$L$5:$L$820,MATCH(A212,Source!$A$5:$A$820,0))</f>
        <v>0</v>
      </c>
    </row>
    <row r="213" spans="1:12" x14ac:dyDescent="0.25">
      <c r="A213" s="25" t="s">
        <v>277</v>
      </c>
      <c r="B213" s="25" t="s">
        <v>942</v>
      </c>
      <c r="C213" t="s">
        <v>1082</v>
      </c>
      <c r="D213" t="str">
        <f>INDEX(Source!$D$6:$D$820,MATCH(Data!A213,Source!$A$6:$A$820,0))</f>
        <v>BAGS</v>
      </c>
      <c r="E213" t="str">
        <f>VLOOKUP(A213,Source!$A$5:$F$820,5,FALSE)</f>
        <v>ALCOHOL FREE &amp; HYPOALLERGENIC</v>
      </c>
      <c r="F213">
        <f>(VLOOKUP(A213,Source!$A$5:$F$820,6,FALSE))*1</f>
        <v>56</v>
      </c>
      <c r="G213">
        <f>INDEX(Source!$G$6:$G$820,MATCH(Data!A213,Source!$A$6:$A$820,0))</f>
        <v>0</v>
      </c>
      <c r="H213">
        <f>INDEX(Source!$H$6:$H$820,MATCH(Data!A213,Source!$A$6:$A$820,0))</f>
        <v>0</v>
      </c>
      <c r="I213">
        <f>INDEX(Source!$I$6:$I$820,MATCH(Data!A213,Source!$A$6:$A$820,0))</f>
        <v>0</v>
      </c>
      <c r="J213">
        <f>INDEX(Source!$J$5:$J$820,MATCH(A213,Source!$A$5:$A$820,0))</f>
        <v>0</v>
      </c>
      <c r="K213">
        <f>INDEX(Source!$K$5:$K$820,MATCH(A213,Source!$A$5:$A$820,0))</f>
        <v>0</v>
      </c>
      <c r="L213">
        <f>INDEX(Source!$L$5:$L$820,MATCH(A213,Source!$A$5:$A$820,0))</f>
        <v>0</v>
      </c>
    </row>
    <row r="214" spans="1:12" x14ac:dyDescent="0.25">
      <c r="A214" s="25" t="s">
        <v>279</v>
      </c>
      <c r="B214" s="25" t="s">
        <v>942</v>
      </c>
      <c r="C214" t="s">
        <v>1082</v>
      </c>
      <c r="D214" t="str">
        <f>INDEX(Source!$D$6:$D$820,MATCH(Data!A214,Source!$A$6:$A$820,0))</f>
        <v>BAGS</v>
      </c>
      <c r="E214" t="str">
        <f>VLOOKUP(A214,Source!$A$5:$F$820,5,FALSE)</f>
        <v>ALCOHOL FREE &amp; HYPOALLERGENIC</v>
      </c>
      <c r="F214">
        <f>(VLOOKUP(A214,Source!$A$5:$F$820,6,FALSE))*1</f>
        <v>72</v>
      </c>
      <c r="G214">
        <f>INDEX(Source!$G$6:$G$820,MATCH(Data!A214,Source!$A$6:$A$820,0))</f>
        <v>24.499500000000001</v>
      </c>
      <c r="H214">
        <f>INDEX(Source!$H$6:$H$820,MATCH(Data!A214,Source!$A$6:$A$820,0))</f>
        <v>1.3658999999999999</v>
      </c>
      <c r="I214">
        <f>INDEX(Source!$I$6:$I$820,MATCH(Data!A214,Source!$A$6:$A$820,0))</f>
        <v>5.9999999999999995E-4</v>
      </c>
      <c r="J214">
        <f>INDEX(Source!$J$5:$J$820,MATCH(A214,Source!$A$5:$A$820,0))</f>
        <v>789.96360000000004</v>
      </c>
      <c r="K214">
        <f>INDEX(Source!$K$5:$K$820,MATCH(A214,Source!$A$5:$A$820,0))</f>
        <v>36.531500000000001</v>
      </c>
      <c r="L214">
        <f>INDEX(Source!$L$5:$L$820,MATCH(A214,Source!$A$5:$A$820,0))</f>
        <v>2.06E-2</v>
      </c>
    </row>
    <row r="215" spans="1:12" x14ac:dyDescent="0.25">
      <c r="A215" s="25" t="s">
        <v>280</v>
      </c>
      <c r="B215" s="25" t="s">
        <v>942</v>
      </c>
      <c r="C215" t="s">
        <v>1082</v>
      </c>
      <c r="D215" t="str">
        <f>INDEX(Source!$D$6:$D$820,MATCH(Data!A215,Source!$A$6:$A$820,0))</f>
        <v>BAGS</v>
      </c>
      <c r="E215" t="str">
        <f>VLOOKUP(A215,Source!$A$5:$F$820,5,FALSE)</f>
        <v>SENSITIVE</v>
      </c>
      <c r="F215">
        <f>(VLOOKUP(A215,Source!$A$5:$F$820,6,FALSE))*1</f>
        <v>72</v>
      </c>
      <c r="G215">
        <f>INDEX(Source!$G$6:$G$820,MATCH(Data!A215,Source!$A$6:$A$820,0))</f>
        <v>0</v>
      </c>
      <c r="H215">
        <f>INDEX(Source!$H$6:$H$820,MATCH(Data!A215,Source!$A$6:$A$820,0))</f>
        <v>2.8000000000000001E-2</v>
      </c>
      <c r="I215">
        <f>INDEX(Source!$I$6:$I$820,MATCH(Data!A215,Source!$A$6:$A$820,0))</f>
        <v>0</v>
      </c>
      <c r="J215">
        <f>INDEX(Source!$J$5:$J$820,MATCH(A215,Source!$A$5:$A$820,0))</f>
        <v>0</v>
      </c>
      <c r="K215">
        <f>INDEX(Source!$K$5:$K$820,MATCH(A215,Source!$A$5:$A$820,0))</f>
        <v>0.80640000000000001</v>
      </c>
      <c r="L215">
        <f>INDEX(Source!$L$5:$L$820,MATCH(A215,Source!$A$5:$A$820,0))</f>
        <v>0</v>
      </c>
    </row>
    <row r="216" spans="1:12" x14ac:dyDescent="0.25">
      <c r="A216" s="25" t="s">
        <v>278</v>
      </c>
      <c r="B216" s="25" t="s">
        <v>942</v>
      </c>
      <c r="C216" t="s">
        <v>1082</v>
      </c>
      <c r="D216" t="str">
        <f>INDEX(Source!$D$6:$D$820,MATCH(Data!A216,Source!$A$6:$A$820,0))</f>
        <v>BAGS</v>
      </c>
      <c r="E216" t="str">
        <f>VLOOKUP(A216,Source!$A$5:$F$820,5,FALSE)</f>
        <v>WITHOUT EXTRA PROTECTCARE INDICATION</v>
      </c>
      <c r="F216">
        <f>(VLOOKUP(A216,Source!$A$5:$F$820,6,FALSE))*1</f>
        <v>56</v>
      </c>
      <c r="G216">
        <f>INDEX(Source!$G$6:$G$820,MATCH(Data!A216,Source!$A$6:$A$820,0))</f>
        <v>0.22670000000000001</v>
      </c>
      <c r="H216">
        <f>INDEX(Source!$H$6:$H$820,MATCH(Data!A216,Source!$A$6:$A$820,0))</f>
        <v>0</v>
      </c>
      <c r="I216">
        <f>INDEX(Source!$I$6:$I$820,MATCH(Data!A216,Source!$A$6:$A$820,0))</f>
        <v>0</v>
      </c>
      <c r="J216">
        <f>INDEX(Source!$J$5:$J$820,MATCH(A216,Source!$A$5:$A$820,0))</f>
        <v>4.5189000000000004</v>
      </c>
      <c r="K216">
        <f>INDEX(Source!$K$5:$K$820,MATCH(A216,Source!$A$5:$A$820,0))</f>
        <v>0</v>
      </c>
      <c r="L216">
        <f>INDEX(Source!$L$5:$L$820,MATCH(A216,Source!$A$5:$A$820,0))</f>
        <v>0</v>
      </c>
    </row>
    <row r="217" spans="1:12" x14ac:dyDescent="0.25">
      <c r="A217" s="25" t="s">
        <v>634</v>
      </c>
      <c r="B217" s="25" t="s">
        <v>943</v>
      </c>
      <c r="C217" t="s">
        <v>1081</v>
      </c>
      <c r="D217" t="str">
        <f>INDEX(Source!$D$6:$D$820,MATCH(Data!A217,Source!$A$6:$A$820,0))</f>
        <v>BAGS</v>
      </c>
      <c r="E217" t="str">
        <f>VLOOKUP(A217,Source!$A$5:$F$820,5,FALSE)</f>
        <v>SENSITIVE</v>
      </c>
      <c r="F217">
        <f>(VLOOKUP(A217,Source!$A$5:$F$820,6,FALSE))*1</f>
        <v>120</v>
      </c>
      <c r="G217">
        <f>INDEX(Source!$G$6:$G$820,MATCH(Data!A217,Source!$A$6:$A$820,0))</f>
        <v>8.2482000000000006</v>
      </c>
      <c r="H217">
        <f>INDEX(Source!$H$6:$H$820,MATCH(Data!A217,Source!$A$6:$A$820,0))</f>
        <v>0.97330000000000005</v>
      </c>
      <c r="I217">
        <f>INDEX(Source!$I$6:$I$820,MATCH(Data!A217,Source!$A$6:$A$820,0))</f>
        <v>0</v>
      </c>
      <c r="J217">
        <f>INDEX(Source!$J$5:$J$820,MATCH(A217,Source!$A$5:$A$820,0))</f>
        <v>505.78250000000003</v>
      </c>
      <c r="K217">
        <f>INDEX(Source!$K$5:$K$820,MATCH(A217,Source!$A$5:$A$820,0))</f>
        <v>58.400799999999997</v>
      </c>
      <c r="L217">
        <f>INDEX(Source!$L$5:$L$820,MATCH(A217,Source!$A$5:$A$820,0))</f>
        <v>0</v>
      </c>
    </row>
    <row r="218" spans="1:12" x14ac:dyDescent="0.25">
      <c r="A218" s="25" t="s">
        <v>635</v>
      </c>
      <c r="B218" s="25" t="s">
        <v>943</v>
      </c>
      <c r="C218" t="s">
        <v>1081</v>
      </c>
      <c r="D218" t="str">
        <f>INDEX(Source!$D$6:$D$820,MATCH(Data!A218,Source!$A$6:$A$820,0))</f>
        <v>BAGS</v>
      </c>
      <c r="E218" t="str">
        <f>VLOOKUP(A218,Source!$A$5:$F$820,5,FALSE)</f>
        <v>SENSITIVE</v>
      </c>
      <c r="F218">
        <f>(VLOOKUP(A218,Source!$A$5:$F$820,6,FALSE))*1</f>
        <v>72</v>
      </c>
      <c r="G218">
        <f>INDEX(Source!$G$6:$G$820,MATCH(Data!A218,Source!$A$6:$A$820,0))</f>
        <v>0</v>
      </c>
      <c r="H218">
        <f>INDEX(Source!$H$6:$H$820,MATCH(Data!A218,Source!$A$6:$A$820,0))</f>
        <v>0</v>
      </c>
      <c r="I218">
        <f>INDEX(Source!$I$6:$I$820,MATCH(Data!A218,Source!$A$6:$A$820,0))</f>
        <v>0</v>
      </c>
      <c r="J218">
        <f>INDEX(Source!$J$5:$J$820,MATCH(A218,Source!$A$5:$A$820,0))</f>
        <v>0</v>
      </c>
      <c r="K218">
        <f>INDEX(Source!$K$5:$K$820,MATCH(A218,Source!$A$5:$A$820,0))</f>
        <v>0</v>
      </c>
      <c r="L218">
        <f>INDEX(Source!$L$5:$L$820,MATCH(A218,Source!$A$5:$A$820,0))</f>
        <v>0</v>
      </c>
    </row>
    <row r="219" spans="1:12" x14ac:dyDescent="0.25">
      <c r="A219" s="25" t="s">
        <v>636</v>
      </c>
      <c r="B219" s="25" t="s">
        <v>943</v>
      </c>
      <c r="C219" t="s">
        <v>1081</v>
      </c>
      <c r="D219" t="str">
        <f>INDEX(Source!$D$6:$D$820,MATCH(Data!A219,Source!$A$6:$A$820,0))</f>
        <v>BAGS</v>
      </c>
      <c r="E219" t="str">
        <f>VLOOKUP(A219,Source!$A$5:$F$820,5,FALSE)</f>
        <v>SENSITIVE</v>
      </c>
      <c r="F219">
        <f>(VLOOKUP(A219,Source!$A$5:$F$820,6,FALSE))*1</f>
        <v>72</v>
      </c>
      <c r="G219">
        <f>INDEX(Source!$G$6:$G$820,MATCH(Data!A219,Source!$A$6:$A$820,0))</f>
        <v>0</v>
      </c>
      <c r="H219">
        <f>INDEX(Source!$H$6:$H$820,MATCH(Data!A219,Source!$A$6:$A$820,0))</f>
        <v>0</v>
      </c>
      <c r="I219">
        <f>INDEX(Source!$I$6:$I$820,MATCH(Data!A219,Source!$A$6:$A$820,0))</f>
        <v>0</v>
      </c>
      <c r="J219">
        <f>INDEX(Source!$J$5:$J$820,MATCH(A219,Source!$A$5:$A$820,0))</f>
        <v>0</v>
      </c>
      <c r="K219">
        <f>INDEX(Source!$K$5:$K$820,MATCH(A219,Source!$A$5:$A$820,0))</f>
        <v>0</v>
      </c>
      <c r="L219">
        <f>INDEX(Source!$L$5:$L$820,MATCH(A219,Source!$A$5:$A$820,0))</f>
        <v>0</v>
      </c>
    </row>
    <row r="220" spans="1:12" x14ac:dyDescent="0.25">
      <c r="A220" s="25" t="s">
        <v>94</v>
      </c>
      <c r="B220" s="25" t="s">
        <v>944</v>
      </c>
      <c r="C220" t="s">
        <v>1149</v>
      </c>
      <c r="D220" t="str">
        <f>INDEX(Source!$D$6:$D$820,MATCH(Data!A220,Source!$A$6:$A$820,0))</f>
        <v>BAGS</v>
      </c>
      <c r="E220" t="str">
        <f>VLOOKUP(A220,Source!$A$5:$F$820,5,FALSE)</f>
        <v>ALCOHOL FREE</v>
      </c>
      <c r="F220">
        <f>(VLOOKUP(A220,Source!$A$5:$F$820,6,FALSE))*1</f>
        <v>50</v>
      </c>
      <c r="G220">
        <f>INDEX(Source!$G$6:$G$820,MATCH(Data!A220,Source!$A$6:$A$820,0))</f>
        <v>0</v>
      </c>
      <c r="H220">
        <f>INDEX(Source!$H$6:$H$820,MATCH(Data!A220,Source!$A$6:$A$820,0))</f>
        <v>2.0855999999999999</v>
      </c>
      <c r="I220">
        <f>INDEX(Source!$I$6:$I$820,MATCH(Data!A220,Source!$A$6:$A$820,0))</f>
        <v>2.5316000000000001</v>
      </c>
      <c r="J220">
        <f>INDEX(Source!$J$5:$J$820,MATCH(A220,Source!$A$5:$A$820,0))</f>
        <v>0</v>
      </c>
      <c r="K220">
        <f>INDEX(Source!$K$5:$K$820,MATCH(A220,Source!$A$5:$A$820,0))</f>
        <v>61.262700000000002</v>
      </c>
      <c r="L220">
        <f>INDEX(Source!$L$5:$L$820,MATCH(A220,Source!$A$5:$A$820,0))</f>
        <v>71.165300000000002</v>
      </c>
    </row>
    <row r="221" spans="1:12" x14ac:dyDescent="0.25">
      <c r="A221" s="25" t="s">
        <v>93</v>
      </c>
      <c r="B221" s="25" t="s">
        <v>944</v>
      </c>
      <c r="C221" t="s">
        <v>1149</v>
      </c>
      <c r="D221" t="str">
        <f>INDEX(Source!$D$6:$D$820,MATCH(Data!A221,Source!$A$6:$A$820,0))</f>
        <v>BAGS</v>
      </c>
      <c r="E221" t="str">
        <f>VLOOKUP(A221,Source!$A$5:$F$820,5,FALSE)</f>
        <v>ALCOHOL FREE</v>
      </c>
      <c r="F221">
        <f>(VLOOKUP(A221,Source!$A$5:$F$820,6,FALSE))*1</f>
        <v>120</v>
      </c>
      <c r="G221">
        <f>INDEX(Source!$G$6:$G$820,MATCH(Data!A221,Source!$A$6:$A$820,0))</f>
        <v>0</v>
      </c>
      <c r="H221">
        <f>INDEX(Source!$H$6:$H$820,MATCH(Data!A221,Source!$A$6:$A$820,0))</f>
        <v>10.5616</v>
      </c>
      <c r="I221">
        <f>INDEX(Source!$I$6:$I$820,MATCH(Data!A221,Source!$A$6:$A$820,0))</f>
        <v>42.6479</v>
      </c>
      <c r="J221">
        <f>INDEX(Source!$J$5:$J$820,MATCH(A221,Source!$A$5:$A$820,0))</f>
        <v>0</v>
      </c>
      <c r="K221">
        <f>INDEX(Source!$K$5:$K$820,MATCH(A221,Source!$A$5:$A$820,0))</f>
        <v>483.39569999999998</v>
      </c>
      <c r="L221">
        <f>INDEX(Source!$L$5:$L$820,MATCH(A221,Source!$A$5:$A$820,0))</f>
        <v>1689.356</v>
      </c>
    </row>
    <row r="222" spans="1:12" x14ac:dyDescent="0.25">
      <c r="A222" s="25" t="s">
        <v>95</v>
      </c>
      <c r="B222" s="25" t="s">
        <v>944</v>
      </c>
      <c r="C222" t="s">
        <v>1149</v>
      </c>
      <c r="D222" t="str">
        <f>INDEX(Source!$D$6:$D$820,MATCH(Data!A222,Source!$A$6:$A$820,0))</f>
        <v>BAGS</v>
      </c>
      <c r="E222" t="str">
        <f>VLOOKUP(A222,Source!$A$5:$F$820,5,FALSE)</f>
        <v>ALCOHOL FREE</v>
      </c>
      <c r="F222">
        <f>(VLOOKUP(A222,Source!$A$5:$F$820,6,FALSE))*1</f>
        <v>72</v>
      </c>
      <c r="G222">
        <f>INDEX(Source!$G$6:$G$820,MATCH(Data!A222,Source!$A$6:$A$820,0))</f>
        <v>0</v>
      </c>
      <c r="H222">
        <f>INDEX(Source!$H$6:$H$820,MATCH(Data!A222,Source!$A$6:$A$820,0))</f>
        <v>0.54479999999999995</v>
      </c>
      <c r="I222">
        <f>INDEX(Source!$I$6:$I$820,MATCH(Data!A222,Source!$A$6:$A$820,0))</f>
        <v>7.6315999999999997</v>
      </c>
      <c r="J222">
        <f>INDEX(Source!$J$5:$J$820,MATCH(A222,Source!$A$5:$A$820,0))</f>
        <v>0</v>
      </c>
      <c r="K222">
        <f>INDEX(Source!$K$5:$K$820,MATCH(A222,Source!$A$5:$A$820,0))</f>
        <v>20.880700000000001</v>
      </c>
      <c r="L222">
        <f>INDEX(Source!$L$5:$L$820,MATCH(A222,Source!$A$5:$A$820,0))</f>
        <v>330.70479999999998</v>
      </c>
    </row>
    <row r="223" spans="1:12" x14ac:dyDescent="0.25">
      <c r="A223" s="25" t="s">
        <v>199</v>
      </c>
      <c r="B223" s="25" t="s">
        <v>945</v>
      </c>
      <c r="C223" t="s">
        <v>1083</v>
      </c>
      <c r="D223" t="str">
        <f>INDEX(Source!$D$6:$D$820,MATCH(Data!A223,Source!$A$6:$A$820,0))</f>
        <v>BAGS</v>
      </c>
      <c r="E223" t="str">
        <f>VLOOKUP(A223,Source!$A$5:$F$820,5,FALSE)</f>
        <v>PH BALANCED</v>
      </c>
      <c r="F223">
        <f>(VLOOKUP(A223,Source!$A$5:$F$820,6,FALSE))*1</f>
        <v>72</v>
      </c>
      <c r="G223">
        <f>INDEX(Source!$G$6:$G$820,MATCH(Data!A223,Source!$A$6:$A$820,0))</f>
        <v>225.05289999999999</v>
      </c>
      <c r="H223">
        <f>INDEX(Source!$H$6:$H$820,MATCH(Data!A223,Source!$A$6:$A$820,0))</f>
        <v>160.9256</v>
      </c>
      <c r="I223">
        <f>INDEX(Source!$I$6:$I$820,MATCH(Data!A223,Source!$A$6:$A$820,0))</f>
        <v>66.089799999999997</v>
      </c>
      <c r="J223">
        <f>INDEX(Source!$J$5:$J$820,MATCH(A223,Source!$A$5:$A$820,0))</f>
        <v>14096.87</v>
      </c>
      <c r="K223">
        <f>INDEX(Source!$K$5:$K$820,MATCH(A223,Source!$A$5:$A$820,0))</f>
        <v>9843.2201000000005</v>
      </c>
      <c r="L223">
        <f>INDEX(Source!$L$5:$L$820,MATCH(A223,Source!$A$5:$A$820,0))</f>
        <v>3643.3836000000001</v>
      </c>
    </row>
    <row r="224" spans="1:12" x14ac:dyDescent="0.25">
      <c r="A224" s="25" t="s">
        <v>446</v>
      </c>
      <c r="B224" s="25" t="s">
        <v>946</v>
      </c>
      <c r="C224" t="s">
        <v>1084</v>
      </c>
      <c r="D224" t="str">
        <f>INDEX(Source!$D$6:$D$820,MATCH(Data!A224,Source!$A$6:$A$820,0))</f>
        <v>BAGS</v>
      </c>
      <c r="E224" t="str">
        <f>VLOOKUP(A224,Source!$A$5:$F$820,5,FALSE)</f>
        <v>ALCOHOL FREE</v>
      </c>
      <c r="F224">
        <f>(VLOOKUP(A224,Source!$A$5:$F$820,6,FALSE))*1</f>
        <v>25</v>
      </c>
      <c r="G224">
        <f>INDEX(Source!$G$6:$G$820,MATCH(Data!A224,Source!$A$6:$A$820,0))</f>
        <v>0.83640000000000003</v>
      </c>
      <c r="H224">
        <f>INDEX(Source!$H$6:$H$820,MATCH(Data!A224,Source!$A$6:$A$820,0))</f>
        <v>0.55679999999999996</v>
      </c>
      <c r="I224">
        <f>INDEX(Source!$I$6:$I$820,MATCH(Data!A224,Source!$A$6:$A$820,0))</f>
        <v>0.16950000000000001</v>
      </c>
      <c r="J224">
        <f>INDEX(Source!$J$5:$J$820,MATCH(A224,Source!$A$5:$A$820,0))</f>
        <v>3.2871000000000001</v>
      </c>
      <c r="K224">
        <f>INDEX(Source!$K$5:$K$820,MATCH(A224,Source!$A$5:$A$820,0))</f>
        <v>1.9970000000000001</v>
      </c>
      <c r="L224">
        <f>INDEX(Source!$L$5:$L$820,MATCH(A224,Source!$A$5:$A$820,0))</f>
        <v>0.75749999999999995</v>
      </c>
    </row>
    <row r="225" spans="1:12" x14ac:dyDescent="0.25">
      <c r="A225" s="25" t="s">
        <v>447</v>
      </c>
      <c r="B225" s="25" t="s">
        <v>946</v>
      </c>
      <c r="C225" t="s">
        <v>1084</v>
      </c>
      <c r="D225" t="str">
        <f>INDEX(Source!$D$6:$D$820,MATCH(Data!A225,Source!$A$6:$A$820,0))</f>
        <v>BAGS</v>
      </c>
      <c r="E225" t="str">
        <f>VLOOKUP(A225,Source!$A$5:$F$820,5,FALSE)</f>
        <v>ALCOHOL FREE</v>
      </c>
      <c r="F225">
        <f>(VLOOKUP(A225,Source!$A$5:$F$820,6,FALSE))*1</f>
        <v>70</v>
      </c>
      <c r="G225">
        <f>INDEX(Source!$G$6:$G$820,MATCH(Data!A225,Source!$A$6:$A$820,0))</f>
        <v>1.8599999999999998E-2</v>
      </c>
      <c r="H225">
        <f>INDEX(Source!$H$6:$H$820,MATCH(Data!A225,Source!$A$6:$A$820,0))</f>
        <v>0</v>
      </c>
      <c r="I225">
        <f>INDEX(Source!$I$6:$I$820,MATCH(Data!A225,Source!$A$6:$A$820,0))</f>
        <v>0</v>
      </c>
      <c r="J225">
        <f>INDEX(Source!$J$5:$J$820,MATCH(A225,Source!$A$5:$A$820,0))</f>
        <v>0.14000000000000001</v>
      </c>
      <c r="K225">
        <f>INDEX(Source!$K$5:$K$820,MATCH(A225,Source!$A$5:$A$820,0))</f>
        <v>0</v>
      </c>
      <c r="L225">
        <f>INDEX(Source!$L$5:$L$820,MATCH(A225,Source!$A$5:$A$820,0))</f>
        <v>0</v>
      </c>
    </row>
    <row r="226" spans="1:12" x14ac:dyDescent="0.25">
      <c r="A226" s="25" t="s">
        <v>448</v>
      </c>
      <c r="B226" s="25" t="s">
        <v>946</v>
      </c>
      <c r="C226" t="s">
        <v>1084</v>
      </c>
      <c r="D226" t="str">
        <f>INDEX(Source!$D$6:$D$820,MATCH(Data!A226,Source!$A$6:$A$820,0))</f>
        <v>BAGS</v>
      </c>
      <c r="E226" t="str">
        <f>VLOOKUP(A226,Source!$A$5:$F$820,5,FALSE)</f>
        <v>ALCOHOL FREE</v>
      </c>
      <c r="F226">
        <f>(VLOOKUP(A226,Source!$A$5:$F$820,6,FALSE))*1</f>
        <v>70</v>
      </c>
      <c r="G226">
        <f>INDEX(Source!$G$6:$G$820,MATCH(Data!A226,Source!$A$6:$A$820,0))</f>
        <v>0.34599999999999997</v>
      </c>
      <c r="H226">
        <f>INDEX(Source!$H$6:$H$820,MATCH(Data!A226,Source!$A$6:$A$820,0))</f>
        <v>0.3881</v>
      </c>
      <c r="I226">
        <f>INDEX(Source!$I$6:$I$820,MATCH(Data!A226,Source!$A$6:$A$820,0))</f>
        <v>0.2717</v>
      </c>
      <c r="J226">
        <f>INDEX(Source!$J$5:$J$820,MATCH(A226,Source!$A$5:$A$820,0))</f>
        <v>2.4157999999999999</v>
      </c>
      <c r="K226">
        <f>INDEX(Source!$K$5:$K$820,MATCH(A226,Source!$A$5:$A$820,0))</f>
        <v>2.4979</v>
      </c>
      <c r="L226">
        <f>INDEX(Source!$L$5:$L$820,MATCH(A226,Source!$A$5:$A$820,0))</f>
        <v>1.68</v>
      </c>
    </row>
    <row r="227" spans="1:12" x14ac:dyDescent="0.25">
      <c r="A227" s="25" t="s">
        <v>449</v>
      </c>
      <c r="B227" s="25" t="s">
        <v>946</v>
      </c>
      <c r="C227" t="s">
        <v>1084</v>
      </c>
      <c r="D227" t="str">
        <f>INDEX(Source!$D$6:$D$820,MATCH(Data!A227,Source!$A$6:$A$820,0))</f>
        <v>BAGS</v>
      </c>
      <c r="E227" t="str">
        <f>VLOOKUP(A227,Source!$A$5:$F$820,5,FALSE)</f>
        <v>ALCOHOL FREE</v>
      </c>
      <c r="F227">
        <f>(VLOOKUP(A227,Source!$A$5:$F$820,6,FALSE))*1</f>
        <v>70</v>
      </c>
      <c r="G227">
        <f>INDEX(Source!$G$6:$G$820,MATCH(Data!A227,Source!$A$6:$A$820,0))</f>
        <v>0.25569999999999998</v>
      </c>
      <c r="H227">
        <f>INDEX(Source!$H$6:$H$820,MATCH(Data!A227,Source!$A$6:$A$820,0))</f>
        <v>2.6200000000000001E-2</v>
      </c>
      <c r="I227">
        <f>INDEX(Source!$I$6:$I$820,MATCH(Data!A227,Source!$A$6:$A$820,0))</f>
        <v>0</v>
      </c>
      <c r="J227">
        <f>INDEX(Source!$J$5:$J$820,MATCH(A227,Source!$A$5:$A$820,0))</f>
        <v>2.27</v>
      </c>
      <c r="K227">
        <f>INDEX(Source!$K$5:$K$820,MATCH(A227,Source!$A$5:$A$820,0))</f>
        <v>0.31</v>
      </c>
      <c r="L227">
        <f>INDEX(Source!$L$5:$L$820,MATCH(A227,Source!$A$5:$A$820,0))</f>
        <v>0</v>
      </c>
    </row>
    <row r="228" spans="1:12" x14ac:dyDescent="0.25">
      <c r="A228" s="25" t="s">
        <v>309</v>
      </c>
      <c r="B228" s="25" t="s">
        <v>947</v>
      </c>
      <c r="C228" t="s">
        <v>1085</v>
      </c>
      <c r="D228" t="str">
        <f>INDEX(Source!$D$6:$D$820,MATCH(Data!A228,Source!$A$6:$A$820,0))</f>
        <v>BAGS</v>
      </c>
      <c r="E228" t="str">
        <f>VLOOKUP(A228,Source!$A$5:$F$820,5,FALSE)</f>
        <v>PH BALANCED</v>
      </c>
      <c r="F228">
        <f>(VLOOKUP(A228,Source!$A$5:$F$820,6,FALSE))*1</f>
        <v>80</v>
      </c>
      <c r="G228">
        <f>INDEX(Source!$G$6:$G$820,MATCH(Data!A228,Source!$A$6:$A$820,0))</f>
        <v>0.1293</v>
      </c>
      <c r="H228">
        <f>INDEX(Source!$H$6:$H$820,MATCH(Data!A228,Source!$A$6:$A$820,0))</f>
        <v>8.2299999999999998E-2</v>
      </c>
      <c r="I228">
        <f>INDEX(Source!$I$6:$I$820,MATCH(Data!A228,Source!$A$6:$A$820,0))</f>
        <v>0</v>
      </c>
      <c r="J228">
        <f>INDEX(Source!$J$5:$J$820,MATCH(A228,Source!$A$5:$A$820,0))</f>
        <v>5.4459999999999997</v>
      </c>
      <c r="K228">
        <f>INDEX(Source!$K$5:$K$820,MATCH(A228,Source!$A$5:$A$820,0))</f>
        <v>3.4649000000000001</v>
      </c>
      <c r="L228">
        <f>INDEX(Source!$L$5:$L$820,MATCH(A228,Source!$A$5:$A$820,0))</f>
        <v>0</v>
      </c>
    </row>
    <row r="229" spans="1:12" x14ac:dyDescent="0.25">
      <c r="A229" s="25" t="s">
        <v>308</v>
      </c>
      <c r="B229" s="25" t="s">
        <v>947</v>
      </c>
      <c r="C229" t="s">
        <v>1085</v>
      </c>
      <c r="D229" t="str">
        <f>INDEX(Source!$D$6:$D$820,MATCH(Data!A229,Source!$A$6:$A$820,0))</f>
        <v>BAGS</v>
      </c>
      <c r="E229" t="str">
        <f>VLOOKUP(A229,Source!$A$5:$F$820,5,FALSE)</f>
        <v>ALCOHOL FREE</v>
      </c>
      <c r="F229">
        <f>(VLOOKUP(A229,Source!$A$5:$F$820,6,FALSE))*1</f>
        <v>70</v>
      </c>
      <c r="G229">
        <f>INDEX(Source!$G$6:$G$820,MATCH(Data!A229,Source!$A$6:$A$820,0))</f>
        <v>5.9740000000000002</v>
      </c>
      <c r="H229">
        <f>INDEX(Source!$H$6:$H$820,MATCH(Data!A229,Source!$A$6:$A$820,0))</f>
        <v>0</v>
      </c>
      <c r="I229">
        <f>INDEX(Source!$I$6:$I$820,MATCH(Data!A229,Source!$A$6:$A$820,0))</f>
        <v>0</v>
      </c>
      <c r="J229">
        <f>INDEX(Source!$J$5:$J$820,MATCH(A229,Source!$A$5:$A$820,0))</f>
        <v>416.80889999999999</v>
      </c>
      <c r="K229">
        <f>INDEX(Source!$K$5:$K$820,MATCH(A229,Source!$A$5:$A$820,0))</f>
        <v>0</v>
      </c>
      <c r="L229">
        <f>INDEX(Source!$L$5:$L$820,MATCH(A229,Source!$A$5:$A$820,0))</f>
        <v>0</v>
      </c>
    </row>
    <row r="230" spans="1:12" x14ac:dyDescent="0.25">
      <c r="A230" s="25" t="s">
        <v>878</v>
      </c>
      <c r="B230" s="25" t="s">
        <v>948</v>
      </c>
      <c r="C230" t="s">
        <v>1086</v>
      </c>
      <c r="D230" t="str">
        <f>INDEX(Source!$D$6:$D$820,MATCH(Data!A230,Source!$A$6:$A$820,0))</f>
        <v>BAGS</v>
      </c>
      <c r="E230" t="str">
        <f>VLOOKUP(A230,Source!$A$5:$F$820,5,FALSE)</f>
        <v>PH BALANCED</v>
      </c>
      <c r="F230">
        <f>(VLOOKUP(A230,Source!$A$5:$F$820,6,FALSE))*1</f>
        <v>72</v>
      </c>
      <c r="G230">
        <f>INDEX(Source!$G$6:$G$820,MATCH(Data!A230,Source!$A$6:$A$820,0))</f>
        <v>0</v>
      </c>
      <c r="H230">
        <f>INDEX(Source!$H$6:$H$820,MATCH(Data!A230,Source!$A$6:$A$820,0))</f>
        <v>0</v>
      </c>
      <c r="I230">
        <f>INDEX(Source!$I$6:$I$820,MATCH(Data!A230,Source!$A$6:$A$820,0))</f>
        <v>9.8000000000000004E-2</v>
      </c>
      <c r="J230">
        <f>INDEX(Source!$J$5:$J$820,MATCH(A230,Source!$A$5:$A$820,0))</f>
        <v>0</v>
      </c>
      <c r="K230">
        <f>INDEX(Source!$K$5:$K$820,MATCH(A230,Source!$A$5:$A$820,0))</f>
        <v>0</v>
      </c>
      <c r="L230">
        <f>INDEX(Source!$L$5:$L$820,MATCH(A230,Source!$A$5:$A$820,0))</f>
        <v>3.3592</v>
      </c>
    </row>
    <row r="231" spans="1:12" x14ac:dyDescent="0.25">
      <c r="A231" s="25" t="s">
        <v>287</v>
      </c>
      <c r="B231" s="25" t="s">
        <v>949</v>
      </c>
      <c r="C231" t="s">
        <v>1087</v>
      </c>
      <c r="D231" t="str">
        <f>INDEX(Source!$D$6:$D$820,MATCH(Data!A231,Source!$A$6:$A$820,0))</f>
        <v>BAGS</v>
      </c>
      <c r="E231" t="str">
        <f>VLOOKUP(A231,Source!$A$5:$F$820,5,FALSE)</f>
        <v>PH BALANCED</v>
      </c>
      <c r="F231">
        <f>(VLOOKUP(A231,Source!$A$5:$F$820,6,FALSE))*1</f>
        <v>80</v>
      </c>
      <c r="G231">
        <f>INDEX(Source!$G$6:$G$820,MATCH(Data!A231,Source!$A$6:$A$820,0))</f>
        <v>0</v>
      </c>
      <c r="H231">
        <f>INDEX(Source!$H$6:$H$820,MATCH(Data!A231,Source!$A$6:$A$820,0))</f>
        <v>0</v>
      </c>
      <c r="I231">
        <f>INDEX(Source!$I$6:$I$820,MATCH(Data!A231,Source!$A$6:$A$820,0))</f>
        <v>0</v>
      </c>
      <c r="J231">
        <f>INDEX(Source!$J$5:$J$820,MATCH(A231,Source!$A$5:$A$820,0))</f>
        <v>0</v>
      </c>
      <c r="K231">
        <f>INDEX(Source!$K$5:$K$820,MATCH(A231,Source!$A$5:$A$820,0))</f>
        <v>0</v>
      </c>
      <c r="L231">
        <f>INDEX(Source!$L$5:$L$820,MATCH(A231,Source!$A$5:$A$820,0))</f>
        <v>0</v>
      </c>
    </row>
    <row r="232" spans="1:12" x14ac:dyDescent="0.25">
      <c r="A232" s="25" t="s">
        <v>286</v>
      </c>
      <c r="B232" s="25" t="s">
        <v>949</v>
      </c>
      <c r="C232" t="s">
        <v>1087</v>
      </c>
      <c r="D232" t="str">
        <f>INDEX(Source!$D$6:$D$820,MATCH(Data!A232,Source!$A$6:$A$820,0))</f>
        <v>BAGS</v>
      </c>
      <c r="E232" t="str">
        <f>VLOOKUP(A232,Source!$A$5:$F$820,5,FALSE)</f>
        <v>WITHOUT EXTRA PROTECTCARE INDICATION</v>
      </c>
      <c r="F232">
        <f>(VLOOKUP(A232,Source!$A$5:$F$820,6,FALSE))*1</f>
        <v>15</v>
      </c>
      <c r="G232">
        <f>INDEX(Source!$G$6:$G$820,MATCH(Data!A232,Source!$A$6:$A$820,0))</f>
        <v>1.1900000000000001E-2</v>
      </c>
      <c r="H232">
        <f>INDEX(Source!$H$6:$H$820,MATCH(Data!A232,Source!$A$6:$A$820,0))</f>
        <v>0</v>
      </c>
      <c r="I232">
        <f>INDEX(Source!$I$6:$I$820,MATCH(Data!A232,Source!$A$6:$A$820,0))</f>
        <v>0</v>
      </c>
      <c r="J232">
        <f>INDEX(Source!$J$5:$J$820,MATCH(A232,Source!$A$5:$A$820,0))</f>
        <v>0.14000000000000001</v>
      </c>
      <c r="K232">
        <f>INDEX(Source!$K$5:$K$820,MATCH(A232,Source!$A$5:$A$820,0))</f>
        <v>0</v>
      </c>
      <c r="L232">
        <f>INDEX(Source!$L$5:$L$820,MATCH(A232,Source!$A$5:$A$820,0))</f>
        <v>0</v>
      </c>
    </row>
    <row r="233" spans="1:12" x14ac:dyDescent="0.25">
      <c r="A233" s="25" t="s">
        <v>638</v>
      </c>
      <c r="B233" s="25" t="s">
        <v>950</v>
      </c>
      <c r="C233" t="s">
        <v>1081</v>
      </c>
      <c r="D233" t="str">
        <f>INDEX(Source!$D$6:$D$820,MATCH(Data!A233,Source!$A$6:$A$820,0))</f>
        <v>BAGS</v>
      </c>
      <c r="E233" t="str">
        <f>VLOOKUP(A233,Source!$A$5:$F$820,5,FALSE)</f>
        <v>ALCOHOL FREE</v>
      </c>
      <c r="F233">
        <f>(VLOOKUP(A233,Source!$A$5:$F$820,6,FALSE))*1</f>
        <v>100</v>
      </c>
      <c r="G233">
        <f>INDEX(Source!$G$6:$G$820,MATCH(Data!A233,Source!$A$6:$A$820,0))</f>
        <v>0</v>
      </c>
      <c r="H233">
        <f>INDEX(Source!$H$6:$H$820,MATCH(Data!A233,Source!$A$6:$A$820,0))</f>
        <v>0</v>
      </c>
      <c r="I233">
        <f>INDEX(Source!$I$6:$I$820,MATCH(Data!A233,Source!$A$6:$A$820,0))</f>
        <v>0</v>
      </c>
      <c r="J233">
        <f>INDEX(Source!$J$5:$J$820,MATCH(A233,Source!$A$5:$A$820,0))</f>
        <v>0</v>
      </c>
      <c r="K233">
        <f>INDEX(Source!$K$5:$K$820,MATCH(A233,Source!$A$5:$A$820,0))</f>
        <v>0</v>
      </c>
      <c r="L233">
        <f>INDEX(Source!$L$5:$L$820,MATCH(A233,Source!$A$5:$A$820,0))</f>
        <v>0</v>
      </c>
    </row>
    <row r="234" spans="1:12" x14ac:dyDescent="0.25">
      <c r="A234" s="25" t="s">
        <v>165</v>
      </c>
      <c r="B234" s="25" t="s">
        <v>915</v>
      </c>
      <c r="C234" t="s">
        <v>1062</v>
      </c>
      <c r="D234" t="str">
        <f>INDEX(Source!$D$6:$D$820,MATCH(Data!A234,Source!$A$6:$A$820,0))</f>
        <v>BAGS</v>
      </c>
      <c r="E234" t="str">
        <f>VLOOKUP(A234,Source!$A$5:$F$820,5,FALSE)</f>
        <v>SENSITIVE</v>
      </c>
      <c r="F234">
        <f>(VLOOKUP(A234,Source!$A$5:$F$820,6,FALSE))*1</f>
        <v>120</v>
      </c>
      <c r="G234">
        <f>INDEX(Source!$G$6:$G$820,MATCH(Data!A234,Source!$A$6:$A$820,0))</f>
        <v>0</v>
      </c>
      <c r="H234">
        <f>INDEX(Source!$H$6:$H$820,MATCH(Data!A234,Source!$A$6:$A$820,0))</f>
        <v>88.414900000000003</v>
      </c>
      <c r="I234">
        <f>INDEX(Source!$I$6:$I$820,MATCH(Data!A234,Source!$A$6:$A$820,0))</f>
        <v>45.6905</v>
      </c>
      <c r="J234">
        <f>INDEX(Source!$J$5:$J$820,MATCH(A234,Source!$A$5:$A$820,0))</f>
        <v>0</v>
      </c>
      <c r="K234">
        <f>INDEX(Source!$K$5:$K$820,MATCH(A234,Source!$A$5:$A$820,0))</f>
        <v>5662.4585999999999</v>
      </c>
      <c r="L234">
        <f>INDEX(Source!$L$5:$L$820,MATCH(A234,Source!$A$5:$A$820,0))</f>
        <v>2576.6464000000001</v>
      </c>
    </row>
    <row r="235" spans="1:12" x14ac:dyDescent="0.25">
      <c r="A235" s="25" t="s">
        <v>322</v>
      </c>
      <c r="B235" s="25" t="s">
        <v>951</v>
      </c>
      <c r="C235" t="s">
        <v>1088</v>
      </c>
      <c r="D235" t="str">
        <f>INDEX(Source!$D$6:$D$820,MATCH(Data!A235,Source!$A$6:$A$820,0))</f>
        <v>BAGS</v>
      </c>
      <c r="E235" t="str">
        <f>VLOOKUP(A235,Source!$A$5:$F$820,5,FALSE)</f>
        <v>ALCOHOL FREE</v>
      </c>
      <c r="F235">
        <f>(VLOOKUP(A235,Source!$A$5:$F$820,6,FALSE))*1</f>
        <v>80</v>
      </c>
      <c r="G235">
        <f>INDEX(Source!$G$6:$G$820,MATCH(Data!A235,Source!$A$6:$A$820,0))</f>
        <v>7.0000000000000001E-3</v>
      </c>
      <c r="H235">
        <f>INDEX(Source!$H$6:$H$820,MATCH(Data!A235,Source!$A$6:$A$820,0))</f>
        <v>0</v>
      </c>
      <c r="I235">
        <f>INDEX(Source!$I$6:$I$820,MATCH(Data!A235,Source!$A$6:$A$820,0))</f>
        <v>0</v>
      </c>
      <c r="J235">
        <f>INDEX(Source!$J$5:$J$820,MATCH(A235,Source!$A$5:$A$820,0))</f>
        <v>0.08</v>
      </c>
      <c r="K235">
        <f>INDEX(Source!$K$5:$K$820,MATCH(A235,Source!$A$5:$A$820,0))</f>
        <v>0</v>
      </c>
      <c r="L235">
        <f>INDEX(Source!$L$5:$L$820,MATCH(A235,Source!$A$5:$A$820,0))</f>
        <v>0</v>
      </c>
    </row>
    <row r="236" spans="1:12" x14ac:dyDescent="0.25">
      <c r="A236" s="25" t="s">
        <v>342</v>
      </c>
      <c r="B236" s="25" t="s">
        <v>952</v>
      </c>
      <c r="C236" t="s">
        <v>1089</v>
      </c>
      <c r="D236" t="str">
        <f>INDEX(Source!$D$6:$D$820,MATCH(Data!A236,Source!$A$6:$A$820,0))</f>
        <v>BAGS</v>
      </c>
      <c r="E236" t="str">
        <f>VLOOKUP(A236,Source!$A$5:$F$820,5,FALSE)</f>
        <v>WITHOUT EXTRA PROTECTCARE INDICATION</v>
      </c>
      <c r="F236">
        <f>(VLOOKUP(A236,Source!$A$5:$F$820,6,FALSE))*1</f>
        <v>72</v>
      </c>
      <c r="G236">
        <f>INDEX(Source!$G$6:$G$820,MATCH(Data!A236,Source!$A$6:$A$820,0))</f>
        <v>17.9986</v>
      </c>
      <c r="H236">
        <f>INDEX(Source!$H$6:$H$820,MATCH(Data!A236,Source!$A$6:$A$820,0))</f>
        <v>13.0489</v>
      </c>
      <c r="I236">
        <f>INDEX(Source!$I$6:$I$820,MATCH(Data!A236,Source!$A$6:$A$820,0))</f>
        <v>10.643000000000001</v>
      </c>
      <c r="J236">
        <f>INDEX(Source!$J$5:$J$820,MATCH(A236,Source!$A$5:$A$820,0))</f>
        <v>650.62580000000003</v>
      </c>
      <c r="K236">
        <f>INDEX(Source!$K$5:$K$820,MATCH(A236,Source!$A$5:$A$820,0))</f>
        <v>424.79559999999998</v>
      </c>
      <c r="L236">
        <f>INDEX(Source!$L$5:$L$820,MATCH(A236,Source!$A$5:$A$820,0))</f>
        <v>323.3997</v>
      </c>
    </row>
    <row r="237" spans="1:12" x14ac:dyDescent="0.25">
      <c r="A237" s="25" t="s">
        <v>343</v>
      </c>
      <c r="B237" s="25" t="s">
        <v>952</v>
      </c>
      <c r="C237" t="s">
        <v>1089</v>
      </c>
      <c r="D237" t="str">
        <f>INDEX(Source!$D$6:$D$820,MATCH(Data!A237,Source!$A$6:$A$820,0))</f>
        <v>BAGS</v>
      </c>
      <c r="E237" t="str">
        <f>VLOOKUP(A237,Source!$A$5:$F$820,5,FALSE)</f>
        <v>SENSITIVE</v>
      </c>
      <c r="F237">
        <f>(VLOOKUP(A237,Source!$A$5:$F$820,6,FALSE))*1</f>
        <v>72</v>
      </c>
      <c r="G237">
        <f>INDEX(Source!$G$6:$G$820,MATCH(Data!A237,Source!$A$6:$A$820,0))</f>
        <v>18.099399999999999</v>
      </c>
      <c r="H237">
        <f>INDEX(Source!$H$6:$H$820,MATCH(Data!A237,Source!$A$6:$A$820,0))</f>
        <v>12.3561</v>
      </c>
      <c r="I237">
        <f>INDEX(Source!$I$6:$I$820,MATCH(Data!A237,Source!$A$6:$A$820,0))</f>
        <v>12.3432</v>
      </c>
      <c r="J237">
        <f>INDEX(Source!$J$5:$J$820,MATCH(A237,Source!$A$5:$A$820,0))</f>
        <v>1018.4675999999999</v>
      </c>
      <c r="K237">
        <f>INDEX(Source!$K$5:$K$820,MATCH(A237,Source!$A$5:$A$820,0))</f>
        <v>683.55870000000004</v>
      </c>
      <c r="L237">
        <f>INDEX(Source!$L$5:$L$820,MATCH(A237,Source!$A$5:$A$820,0))</f>
        <v>606.59050000000002</v>
      </c>
    </row>
    <row r="238" spans="1:12" x14ac:dyDescent="0.25">
      <c r="A238" s="25" t="s">
        <v>324</v>
      </c>
      <c r="B238" s="25" t="s">
        <v>952</v>
      </c>
      <c r="C238" t="s">
        <v>1089</v>
      </c>
      <c r="D238" t="str">
        <f>INDEX(Source!$D$6:$D$820,MATCH(Data!A238,Source!$A$6:$A$820,0))</f>
        <v>BAGS</v>
      </c>
      <c r="E238" t="str">
        <f>VLOOKUP(A238,Source!$A$5:$F$820,5,FALSE)</f>
        <v>ALCOHOL FREE</v>
      </c>
      <c r="F238">
        <f>(VLOOKUP(A238,Source!$A$5:$F$820,6,FALSE))*1</f>
        <v>100</v>
      </c>
      <c r="G238">
        <f>INDEX(Source!$G$6:$G$820,MATCH(Data!A238,Source!$A$6:$A$820,0))</f>
        <v>0</v>
      </c>
      <c r="H238">
        <f>INDEX(Source!$H$6:$H$820,MATCH(Data!A238,Source!$A$6:$A$820,0))</f>
        <v>0</v>
      </c>
      <c r="I238">
        <f>INDEX(Source!$I$6:$I$820,MATCH(Data!A238,Source!$A$6:$A$820,0))</f>
        <v>0.80289999999999995</v>
      </c>
      <c r="J238">
        <f>INDEX(Source!$J$5:$J$820,MATCH(A238,Source!$A$5:$A$820,0))</f>
        <v>0</v>
      </c>
      <c r="K238">
        <f>INDEX(Source!$K$5:$K$820,MATCH(A238,Source!$A$5:$A$820,0))</f>
        <v>0</v>
      </c>
      <c r="L238">
        <f>INDEX(Source!$L$5:$L$820,MATCH(A238,Source!$A$5:$A$820,0))</f>
        <v>36.833599999999997</v>
      </c>
    </row>
    <row r="239" spans="1:12" x14ac:dyDescent="0.25">
      <c r="A239" s="25" t="s">
        <v>330</v>
      </c>
      <c r="B239" s="25" t="s">
        <v>952</v>
      </c>
      <c r="C239" t="s">
        <v>1089</v>
      </c>
      <c r="D239" t="str">
        <f>INDEX(Source!$D$6:$D$820,MATCH(Data!A239,Source!$A$6:$A$820,0))</f>
        <v>BAGS</v>
      </c>
      <c r="E239" t="str">
        <f>VLOOKUP(A239,Source!$A$5:$F$820,5,FALSE)</f>
        <v>PH BALANCED</v>
      </c>
      <c r="F239">
        <f>(VLOOKUP(A239,Source!$A$5:$F$820,6,FALSE))*1</f>
        <v>120</v>
      </c>
      <c r="G239">
        <f>INDEX(Source!$G$6:$G$820,MATCH(Data!A239,Source!$A$6:$A$820,0))</f>
        <v>39.0503</v>
      </c>
      <c r="H239">
        <f>INDEX(Source!$H$6:$H$820,MATCH(Data!A239,Source!$A$6:$A$820,0))</f>
        <v>53.6008</v>
      </c>
      <c r="I239">
        <f>INDEX(Source!$I$6:$I$820,MATCH(Data!A239,Source!$A$6:$A$820,0))</f>
        <v>45.671900000000001</v>
      </c>
      <c r="J239">
        <f>INDEX(Source!$J$5:$J$820,MATCH(A239,Source!$A$5:$A$820,0))</f>
        <v>2028.7261000000001</v>
      </c>
      <c r="K239">
        <f>INDEX(Source!$K$5:$K$820,MATCH(A239,Source!$A$5:$A$820,0))</f>
        <v>2727.4971999999998</v>
      </c>
      <c r="L239">
        <f>INDEX(Source!$L$5:$L$820,MATCH(A239,Source!$A$5:$A$820,0))</f>
        <v>2409.5587999999998</v>
      </c>
    </row>
    <row r="240" spans="1:12" x14ac:dyDescent="0.25">
      <c r="A240" s="25" t="s">
        <v>339</v>
      </c>
      <c r="B240" s="25" t="s">
        <v>952</v>
      </c>
      <c r="C240" t="s">
        <v>1089</v>
      </c>
      <c r="D240" t="str">
        <f>INDEX(Source!$D$6:$D$820,MATCH(Data!A240,Source!$A$6:$A$820,0))</f>
        <v>BAGS</v>
      </c>
      <c r="E240" t="str">
        <f>VLOOKUP(A240,Source!$A$5:$F$820,5,FALSE)</f>
        <v>ALCOHOL FREE</v>
      </c>
      <c r="F240">
        <f>(VLOOKUP(A240,Source!$A$5:$F$820,6,FALSE))*1</f>
        <v>40</v>
      </c>
      <c r="G240">
        <f>INDEX(Source!$G$6:$G$820,MATCH(Data!A240,Source!$A$6:$A$820,0))</f>
        <v>1.6268</v>
      </c>
      <c r="H240">
        <f>INDEX(Source!$H$6:$H$820,MATCH(Data!A240,Source!$A$6:$A$820,0))</f>
        <v>0</v>
      </c>
      <c r="I240">
        <f>INDEX(Source!$I$6:$I$820,MATCH(Data!A240,Source!$A$6:$A$820,0))</f>
        <v>0</v>
      </c>
      <c r="J240">
        <f>INDEX(Source!$J$5:$J$820,MATCH(A240,Source!$A$5:$A$820,0))</f>
        <v>65.1297</v>
      </c>
      <c r="K240">
        <f>INDEX(Source!$K$5:$K$820,MATCH(A240,Source!$A$5:$A$820,0))</f>
        <v>0</v>
      </c>
      <c r="L240">
        <f>INDEX(Source!$L$5:$L$820,MATCH(A240,Source!$A$5:$A$820,0))</f>
        <v>0</v>
      </c>
    </row>
    <row r="241" spans="1:12" x14ac:dyDescent="0.25">
      <c r="A241" s="25" t="s">
        <v>350</v>
      </c>
      <c r="B241" s="25" t="s">
        <v>952</v>
      </c>
      <c r="C241" t="s">
        <v>1089</v>
      </c>
      <c r="D241" t="str">
        <f>INDEX(Source!$D$6:$D$820,MATCH(Data!A241,Source!$A$6:$A$820,0))</f>
        <v>BAGS</v>
      </c>
      <c r="E241" t="str">
        <f>VLOOKUP(A241,Source!$A$5:$F$820,5,FALSE)</f>
        <v>ALCOHOL FREE</v>
      </c>
      <c r="F241">
        <f>(VLOOKUP(A241,Source!$A$5:$F$820,6,FALSE))*1</f>
        <v>80</v>
      </c>
      <c r="G241">
        <f>INDEX(Source!$G$6:$G$820,MATCH(Data!A241,Source!$A$6:$A$820,0))</f>
        <v>5.8501000000000003</v>
      </c>
      <c r="H241">
        <f>INDEX(Source!$H$6:$H$820,MATCH(Data!A241,Source!$A$6:$A$820,0))</f>
        <v>3.1604999999999999</v>
      </c>
      <c r="I241">
        <f>INDEX(Source!$I$6:$I$820,MATCH(Data!A241,Source!$A$6:$A$820,0))</f>
        <v>1.1102000000000001</v>
      </c>
      <c r="J241">
        <f>INDEX(Source!$J$5:$J$820,MATCH(A241,Source!$A$5:$A$820,0))</f>
        <v>279.7971</v>
      </c>
      <c r="K241">
        <f>INDEX(Source!$K$5:$K$820,MATCH(A241,Source!$A$5:$A$820,0))</f>
        <v>133.69110000000001</v>
      </c>
      <c r="L241">
        <f>INDEX(Source!$L$5:$L$820,MATCH(A241,Source!$A$5:$A$820,0))</f>
        <v>49.716799999999999</v>
      </c>
    </row>
    <row r="242" spans="1:12" x14ac:dyDescent="0.25">
      <c r="A242" s="25" t="s">
        <v>331</v>
      </c>
      <c r="B242" s="25" t="s">
        <v>952</v>
      </c>
      <c r="C242" t="s">
        <v>1089</v>
      </c>
      <c r="D242" t="str">
        <f>INDEX(Source!$D$6:$D$820,MATCH(Data!A242,Source!$A$6:$A$820,0))</f>
        <v>BAGS</v>
      </c>
      <c r="E242" t="str">
        <f>VLOOKUP(A242,Source!$A$5:$F$820,5,FALSE)</f>
        <v>ALCOHOL FREE</v>
      </c>
      <c r="F242">
        <f>(VLOOKUP(A242,Source!$A$5:$F$820,6,FALSE))*1</f>
        <v>120</v>
      </c>
      <c r="G242">
        <f>INDEX(Source!$G$6:$G$820,MATCH(Data!A242,Source!$A$6:$A$820,0))</f>
        <v>18.061</v>
      </c>
      <c r="H242">
        <f>INDEX(Source!$H$6:$H$820,MATCH(Data!A242,Source!$A$6:$A$820,0))</f>
        <v>20.3689</v>
      </c>
      <c r="I242">
        <f>INDEX(Source!$I$6:$I$820,MATCH(Data!A242,Source!$A$6:$A$820,0))</f>
        <v>25.3782</v>
      </c>
      <c r="J242">
        <f>INDEX(Source!$J$5:$J$820,MATCH(A242,Source!$A$5:$A$820,0))</f>
        <v>997.27200000000005</v>
      </c>
      <c r="K242">
        <f>INDEX(Source!$K$5:$K$820,MATCH(A242,Source!$A$5:$A$820,0))</f>
        <v>1129.9784999999999</v>
      </c>
      <c r="L242">
        <f>INDEX(Source!$L$5:$L$820,MATCH(A242,Source!$A$5:$A$820,0))</f>
        <v>1401.0871999999999</v>
      </c>
    </row>
    <row r="243" spans="1:12" x14ac:dyDescent="0.25">
      <c r="A243" s="25" t="s">
        <v>325</v>
      </c>
      <c r="B243" s="25" t="s">
        <v>952</v>
      </c>
      <c r="C243" t="s">
        <v>1089</v>
      </c>
      <c r="D243" t="str">
        <f>INDEX(Source!$D$6:$D$820,MATCH(Data!A243,Source!$A$6:$A$820,0))</f>
        <v>BAGS</v>
      </c>
      <c r="E243" t="str">
        <f>VLOOKUP(A243,Source!$A$5:$F$820,5,FALSE)</f>
        <v>PH BALANCED</v>
      </c>
      <c r="F243">
        <f>(VLOOKUP(A243,Source!$A$5:$F$820,6,FALSE))*1</f>
        <v>100</v>
      </c>
      <c r="G243">
        <f>INDEX(Source!$G$6:$G$820,MATCH(Data!A243,Source!$A$6:$A$820,0))</f>
        <v>9.9892000000000003</v>
      </c>
      <c r="H243">
        <f>INDEX(Source!$H$6:$H$820,MATCH(Data!A243,Source!$A$6:$A$820,0))</f>
        <v>8.1153999999999993</v>
      </c>
      <c r="I243">
        <f>INDEX(Source!$I$6:$I$820,MATCH(Data!A243,Source!$A$6:$A$820,0))</f>
        <v>3.5836999999999999</v>
      </c>
      <c r="J243">
        <f>INDEX(Source!$J$5:$J$820,MATCH(A243,Source!$A$5:$A$820,0))</f>
        <v>492.51530000000002</v>
      </c>
      <c r="K243">
        <f>INDEX(Source!$K$5:$K$820,MATCH(A243,Source!$A$5:$A$820,0))</f>
        <v>366.96510000000001</v>
      </c>
      <c r="L243">
        <f>INDEX(Source!$L$5:$L$820,MATCH(A243,Source!$A$5:$A$820,0))</f>
        <v>145.6557</v>
      </c>
    </row>
    <row r="244" spans="1:12" x14ac:dyDescent="0.25">
      <c r="A244" s="25" t="s">
        <v>332</v>
      </c>
      <c r="B244" s="25" t="s">
        <v>952</v>
      </c>
      <c r="C244" t="s">
        <v>1089</v>
      </c>
      <c r="D244" t="str">
        <f>INDEX(Source!$D$6:$D$820,MATCH(Data!A244,Source!$A$6:$A$820,0))</f>
        <v>BAGS</v>
      </c>
      <c r="E244" t="str">
        <f>VLOOKUP(A244,Source!$A$5:$F$820,5,FALSE)</f>
        <v>PH BALANCED</v>
      </c>
      <c r="F244">
        <f>(VLOOKUP(A244,Source!$A$5:$F$820,6,FALSE))*1</f>
        <v>120</v>
      </c>
      <c r="G244">
        <f>INDEX(Source!$G$6:$G$820,MATCH(Data!A244,Source!$A$6:$A$820,0))</f>
        <v>60.256900000000002</v>
      </c>
      <c r="H244">
        <f>INDEX(Source!$H$6:$H$820,MATCH(Data!A244,Source!$A$6:$A$820,0))</f>
        <v>59.171300000000002</v>
      </c>
      <c r="I244">
        <f>INDEX(Source!$I$6:$I$820,MATCH(Data!A244,Source!$A$6:$A$820,0))</f>
        <v>46.391500000000001</v>
      </c>
      <c r="J244">
        <f>INDEX(Source!$J$5:$J$820,MATCH(A244,Source!$A$5:$A$820,0))</f>
        <v>3003.9076</v>
      </c>
      <c r="K244">
        <f>INDEX(Source!$K$5:$K$820,MATCH(A244,Source!$A$5:$A$820,0))</f>
        <v>2862.6754999999998</v>
      </c>
      <c r="L244">
        <f>INDEX(Source!$L$5:$L$820,MATCH(A244,Source!$A$5:$A$820,0))</f>
        <v>2309.9086000000002</v>
      </c>
    </row>
    <row r="245" spans="1:12" x14ac:dyDescent="0.25">
      <c r="A245" s="25" t="s">
        <v>344</v>
      </c>
      <c r="B245" s="25" t="s">
        <v>952</v>
      </c>
      <c r="C245" t="s">
        <v>1089</v>
      </c>
      <c r="D245" t="str">
        <f>INDEX(Source!$D$6:$D$820,MATCH(Data!A245,Source!$A$6:$A$820,0))</f>
        <v>BAGS</v>
      </c>
      <c r="E245" t="str">
        <f>VLOOKUP(A245,Source!$A$5:$F$820,5,FALSE)</f>
        <v>WITHOUT EXTRA PROTECTCARE INDICATION</v>
      </c>
      <c r="F245">
        <f>(VLOOKUP(A245,Source!$A$5:$F$820,6,FALSE))*1</f>
        <v>72</v>
      </c>
      <c r="G245">
        <f>INDEX(Source!$G$6:$G$820,MATCH(Data!A245,Source!$A$6:$A$820,0))</f>
        <v>13.9643</v>
      </c>
      <c r="H245">
        <f>INDEX(Source!$H$6:$H$820,MATCH(Data!A245,Source!$A$6:$A$820,0))</f>
        <v>11.9328</v>
      </c>
      <c r="I245">
        <f>INDEX(Source!$I$6:$I$820,MATCH(Data!A245,Source!$A$6:$A$820,0))</f>
        <v>7.4202000000000004</v>
      </c>
      <c r="J245">
        <f>INDEX(Source!$J$5:$J$820,MATCH(A245,Source!$A$5:$A$820,0))</f>
        <v>510.25119999999998</v>
      </c>
      <c r="K245">
        <f>INDEX(Source!$K$5:$K$820,MATCH(A245,Source!$A$5:$A$820,0))</f>
        <v>382.31479999999999</v>
      </c>
      <c r="L245">
        <f>INDEX(Source!$L$5:$L$820,MATCH(A245,Source!$A$5:$A$820,0))</f>
        <v>215.15559999999999</v>
      </c>
    </row>
    <row r="246" spans="1:12" x14ac:dyDescent="0.25">
      <c r="A246" s="25" t="s">
        <v>353</v>
      </c>
      <c r="B246" s="25" t="s">
        <v>952</v>
      </c>
      <c r="C246" t="s">
        <v>1089</v>
      </c>
      <c r="D246" t="str">
        <f>INDEX(Source!$D$6:$D$820,MATCH(Data!A246,Source!$A$6:$A$820,0))</f>
        <v>BAGS</v>
      </c>
      <c r="E246" t="str">
        <f>VLOOKUP(A246,Source!$A$5:$F$820,5,FALSE)</f>
        <v>WITHOUT EXTRA PROTECTCARE INDICATION</v>
      </c>
      <c r="F246">
        <f>(VLOOKUP(A246,Source!$A$5:$F$820,6,FALSE))*1</f>
        <v>96</v>
      </c>
      <c r="G246">
        <f>INDEX(Source!$G$6:$G$820,MATCH(Data!A246,Source!$A$6:$A$820,0))</f>
        <v>0</v>
      </c>
      <c r="H246">
        <f>INDEX(Source!$H$6:$H$820,MATCH(Data!A246,Source!$A$6:$A$820,0))</f>
        <v>7.0000000000000001E-3</v>
      </c>
      <c r="I246">
        <f>INDEX(Source!$I$6:$I$820,MATCH(Data!A246,Source!$A$6:$A$820,0))</f>
        <v>0</v>
      </c>
      <c r="J246">
        <f>INDEX(Source!$J$5:$J$820,MATCH(A246,Source!$A$5:$A$820,0))</f>
        <v>0</v>
      </c>
      <c r="K246">
        <f>INDEX(Source!$K$5:$K$820,MATCH(A246,Source!$A$5:$A$820,0))</f>
        <v>0.32779999999999998</v>
      </c>
      <c r="L246">
        <f>INDEX(Source!$L$5:$L$820,MATCH(A246,Source!$A$5:$A$820,0))</f>
        <v>0</v>
      </c>
    </row>
    <row r="247" spans="1:12" x14ac:dyDescent="0.25">
      <c r="A247" s="25" t="s">
        <v>333</v>
      </c>
      <c r="B247" s="25" t="s">
        <v>952</v>
      </c>
      <c r="C247" t="s">
        <v>1089</v>
      </c>
      <c r="D247" t="str">
        <f>INDEX(Source!$D$6:$D$820,MATCH(Data!A247,Source!$A$6:$A$820,0))</f>
        <v>BAGS</v>
      </c>
      <c r="E247" t="str">
        <f>VLOOKUP(A247,Source!$A$5:$F$820,5,FALSE)</f>
        <v>PH BALANCED</v>
      </c>
      <c r="F247">
        <f>(VLOOKUP(A247,Source!$A$5:$F$820,6,FALSE))*1</f>
        <v>120</v>
      </c>
      <c r="G247">
        <f>INDEX(Source!$G$6:$G$820,MATCH(Data!A247,Source!$A$6:$A$820,0))</f>
        <v>20.0168</v>
      </c>
      <c r="H247">
        <f>INDEX(Source!$H$6:$H$820,MATCH(Data!A247,Source!$A$6:$A$820,0))</f>
        <v>19.4117</v>
      </c>
      <c r="I247">
        <f>INDEX(Source!$I$6:$I$820,MATCH(Data!A247,Source!$A$6:$A$820,0))</f>
        <v>16.676400000000001</v>
      </c>
      <c r="J247">
        <f>INDEX(Source!$J$5:$J$820,MATCH(A247,Source!$A$5:$A$820,0))</f>
        <v>1086.6414</v>
      </c>
      <c r="K247">
        <f>INDEX(Source!$K$5:$K$820,MATCH(A247,Source!$A$5:$A$820,0))</f>
        <v>1089.1328000000001</v>
      </c>
      <c r="L247">
        <f>INDEX(Source!$L$5:$L$820,MATCH(A247,Source!$A$5:$A$820,0))</f>
        <v>913.75469999999996</v>
      </c>
    </row>
    <row r="248" spans="1:12" x14ac:dyDescent="0.25">
      <c r="A248" s="25" t="s">
        <v>326</v>
      </c>
      <c r="B248" s="25" t="s">
        <v>952</v>
      </c>
      <c r="C248" t="s">
        <v>1089</v>
      </c>
      <c r="D248" t="str">
        <f>INDEX(Source!$D$6:$D$820,MATCH(Data!A248,Source!$A$6:$A$820,0))</f>
        <v>BAGS</v>
      </c>
      <c r="E248" t="str">
        <f>VLOOKUP(A248,Source!$A$5:$F$820,5,FALSE)</f>
        <v>ALCOHOL FREE</v>
      </c>
      <c r="F248">
        <f>(VLOOKUP(A248,Source!$A$5:$F$820,6,FALSE))*1</f>
        <v>100</v>
      </c>
      <c r="G248">
        <f>INDEX(Source!$G$6:$G$820,MATCH(Data!A248,Source!$A$6:$A$820,0))</f>
        <v>2.3199999999999998E-2</v>
      </c>
      <c r="H248">
        <f>INDEX(Source!$H$6:$H$820,MATCH(Data!A248,Source!$A$6:$A$820,0))</f>
        <v>2.375</v>
      </c>
      <c r="I248">
        <f>INDEX(Source!$I$6:$I$820,MATCH(Data!A248,Source!$A$6:$A$820,0))</f>
        <v>2.0299</v>
      </c>
      <c r="J248">
        <f>INDEX(Source!$J$5:$J$820,MATCH(A248,Source!$A$5:$A$820,0))</f>
        <v>1.054</v>
      </c>
      <c r="K248">
        <f>INDEX(Source!$K$5:$K$820,MATCH(A248,Source!$A$5:$A$820,0))</f>
        <v>113.97580000000001</v>
      </c>
      <c r="L248">
        <f>INDEX(Source!$L$5:$L$820,MATCH(A248,Source!$A$5:$A$820,0))</f>
        <v>89.836200000000005</v>
      </c>
    </row>
    <row r="249" spans="1:12" x14ac:dyDescent="0.25">
      <c r="A249" s="25" t="s">
        <v>327</v>
      </c>
      <c r="B249" s="25" t="s">
        <v>952</v>
      </c>
      <c r="C249" t="s">
        <v>1089</v>
      </c>
      <c r="D249" t="str">
        <f>INDEX(Source!$D$6:$D$820,MATCH(Data!A249,Source!$A$6:$A$820,0))</f>
        <v>BAGS</v>
      </c>
      <c r="E249" t="str">
        <f>VLOOKUP(A249,Source!$A$5:$F$820,5,FALSE)</f>
        <v>PH BALANCED</v>
      </c>
      <c r="F249">
        <f>(VLOOKUP(A249,Source!$A$5:$F$820,6,FALSE))*1</f>
        <v>100</v>
      </c>
      <c r="G249">
        <f>INDEX(Source!$G$6:$G$820,MATCH(Data!A249,Source!$A$6:$A$820,0))</f>
        <v>12.8912</v>
      </c>
      <c r="H249">
        <f>INDEX(Source!$H$6:$H$820,MATCH(Data!A249,Source!$A$6:$A$820,0))</f>
        <v>14.945399999999999</v>
      </c>
      <c r="I249">
        <f>INDEX(Source!$I$6:$I$820,MATCH(Data!A249,Source!$A$6:$A$820,0))</f>
        <v>2.4279000000000002</v>
      </c>
      <c r="J249">
        <f>INDEX(Source!$J$5:$J$820,MATCH(A249,Source!$A$5:$A$820,0))</f>
        <v>607.44449999999995</v>
      </c>
      <c r="K249">
        <f>INDEX(Source!$K$5:$K$820,MATCH(A249,Source!$A$5:$A$820,0))</f>
        <v>678.69550000000004</v>
      </c>
      <c r="L249">
        <f>INDEX(Source!$L$5:$L$820,MATCH(A249,Source!$A$5:$A$820,0))</f>
        <v>103.8368</v>
      </c>
    </row>
    <row r="250" spans="1:12" x14ac:dyDescent="0.25">
      <c r="A250" s="25" t="s">
        <v>334</v>
      </c>
      <c r="B250" s="25" t="s">
        <v>952</v>
      </c>
      <c r="C250" t="s">
        <v>1089</v>
      </c>
      <c r="D250" t="str">
        <f>INDEX(Source!$D$6:$D$820,MATCH(Data!A250,Source!$A$6:$A$820,0))</f>
        <v>BAGS</v>
      </c>
      <c r="E250" t="str">
        <f>VLOOKUP(A250,Source!$A$5:$F$820,5,FALSE)</f>
        <v>PH BALANCED</v>
      </c>
      <c r="F250">
        <f>(VLOOKUP(A250,Source!$A$5:$F$820,6,FALSE))*1</f>
        <v>120</v>
      </c>
      <c r="G250">
        <f>INDEX(Source!$G$6:$G$820,MATCH(Data!A250,Source!$A$6:$A$820,0))</f>
        <v>15.4658</v>
      </c>
      <c r="H250">
        <f>INDEX(Source!$H$6:$H$820,MATCH(Data!A250,Source!$A$6:$A$820,0))</f>
        <v>23.898299999999999</v>
      </c>
      <c r="I250">
        <f>INDEX(Source!$I$6:$I$820,MATCH(Data!A250,Source!$A$6:$A$820,0))</f>
        <v>20.8841</v>
      </c>
      <c r="J250">
        <f>INDEX(Source!$J$5:$J$820,MATCH(A250,Source!$A$5:$A$820,0))</f>
        <v>835.59469999999999</v>
      </c>
      <c r="K250">
        <f>INDEX(Source!$K$5:$K$820,MATCH(A250,Source!$A$5:$A$820,0))</f>
        <v>1304.8905999999999</v>
      </c>
      <c r="L250">
        <f>INDEX(Source!$L$5:$L$820,MATCH(A250,Source!$A$5:$A$820,0))</f>
        <v>1122.8086000000001</v>
      </c>
    </row>
    <row r="251" spans="1:12" x14ac:dyDescent="0.25">
      <c r="A251" s="25" t="s">
        <v>345</v>
      </c>
      <c r="B251" s="25" t="s">
        <v>952</v>
      </c>
      <c r="C251" t="s">
        <v>1089</v>
      </c>
      <c r="D251" t="str">
        <f>INDEX(Source!$D$6:$D$820,MATCH(Data!A251,Source!$A$6:$A$820,0))</f>
        <v>BAGS</v>
      </c>
      <c r="E251" t="str">
        <f>VLOOKUP(A251,Source!$A$5:$F$820,5,FALSE)</f>
        <v>PH BALANCED</v>
      </c>
      <c r="F251">
        <f>(VLOOKUP(A251,Source!$A$5:$F$820,6,FALSE))*1</f>
        <v>72</v>
      </c>
      <c r="G251">
        <f>INDEX(Source!$G$6:$G$820,MATCH(Data!A251,Source!$A$6:$A$820,0))</f>
        <v>0</v>
      </c>
      <c r="H251">
        <f>INDEX(Source!$H$6:$H$820,MATCH(Data!A251,Source!$A$6:$A$820,0))</f>
        <v>0.56559999999999999</v>
      </c>
      <c r="I251">
        <f>INDEX(Source!$I$6:$I$820,MATCH(Data!A251,Source!$A$6:$A$820,0))</f>
        <v>0.19719999999999999</v>
      </c>
      <c r="J251">
        <f>INDEX(Source!$J$5:$J$820,MATCH(A251,Source!$A$5:$A$820,0))</f>
        <v>0</v>
      </c>
      <c r="K251">
        <f>INDEX(Source!$K$5:$K$820,MATCH(A251,Source!$A$5:$A$820,0))</f>
        <v>6.4855</v>
      </c>
      <c r="L251">
        <f>INDEX(Source!$L$5:$L$820,MATCH(A251,Source!$A$5:$A$820,0))</f>
        <v>8.6998999999999995</v>
      </c>
    </row>
    <row r="252" spans="1:12" x14ac:dyDescent="0.25">
      <c r="A252" s="25" t="s">
        <v>346</v>
      </c>
      <c r="B252" s="25" t="s">
        <v>952</v>
      </c>
      <c r="C252" t="s">
        <v>1089</v>
      </c>
      <c r="D252" t="str">
        <f>INDEX(Source!$D$6:$D$820,MATCH(Data!A252,Source!$A$6:$A$820,0))</f>
        <v>BAGS</v>
      </c>
      <c r="E252" t="str">
        <f>VLOOKUP(A252,Source!$A$5:$F$820,5,FALSE)</f>
        <v>PH BALANCED</v>
      </c>
      <c r="F252">
        <f>(VLOOKUP(A252,Source!$A$5:$F$820,6,FALSE))*1</f>
        <v>72</v>
      </c>
      <c r="G252">
        <f>INDEX(Source!$G$6:$G$820,MATCH(Data!A252,Source!$A$6:$A$820,0))</f>
        <v>11.936500000000001</v>
      </c>
      <c r="H252">
        <f>INDEX(Source!$H$6:$H$820,MATCH(Data!A252,Source!$A$6:$A$820,0))</f>
        <v>11.3424</v>
      </c>
      <c r="I252">
        <f>INDEX(Source!$I$6:$I$820,MATCH(Data!A252,Source!$A$6:$A$820,0))</f>
        <v>2.8279999999999998</v>
      </c>
      <c r="J252">
        <f>INDEX(Source!$J$5:$J$820,MATCH(A252,Source!$A$5:$A$820,0))</f>
        <v>494.98500000000001</v>
      </c>
      <c r="K252">
        <f>INDEX(Source!$K$5:$K$820,MATCH(A252,Source!$A$5:$A$820,0))</f>
        <v>456.52679999999998</v>
      </c>
      <c r="L252">
        <f>INDEX(Source!$L$5:$L$820,MATCH(A252,Source!$A$5:$A$820,0))</f>
        <v>127.90179999999999</v>
      </c>
    </row>
    <row r="253" spans="1:12" x14ac:dyDescent="0.25">
      <c r="A253" s="25" t="s">
        <v>340</v>
      </c>
      <c r="B253" s="25" t="s">
        <v>952</v>
      </c>
      <c r="C253" t="s">
        <v>1089</v>
      </c>
      <c r="D253" t="str">
        <f>INDEX(Source!$D$6:$D$820,MATCH(Data!A253,Source!$A$6:$A$820,0))</f>
        <v>BAGS</v>
      </c>
      <c r="E253" t="str">
        <f>VLOOKUP(A253,Source!$A$5:$F$820,5,FALSE)</f>
        <v>ALCOHOL FREE</v>
      </c>
      <c r="F253">
        <f>(VLOOKUP(A253,Source!$A$5:$F$820,6,FALSE))*1</f>
        <v>40</v>
      </c>
      <c r="G253">
        <f>INDEX(Source!$G$6:$G$820,MATCH(Data!A253,Source!$A$6:$A$820,0))</f>
        <v>2.5358999999999998</v>
      </c>
      <c r="H253">
        <f>INDEX(Source!$H$6:$H$820,MATCH(Data!A253,Source!$A$6:$A$820,0))</f>
        <v>0</v>
      </c>
      <c r="I253">
        <f>INDEX(Source!$I$6:$I$820,MATCH(Data!A253,Source!$A$6:$A$820,0))</f>
        <v>0</v>
      </c>
      <c r="J253">
        <f>INDEX(Source!$J$5:$J$820,MATCH(A253,Source!$A$5:$A$820,0))</f>
        <v>101.7274</v>
      </c>
      <c r="K253">
        <f>INDEX(Source!$K$5:$K$820,MATCH(A253,Source!$A$5:$A$820,0))</f>
        <v>0</v>
      </c>
      <c r="L253">
        <f>INDEX(Source!$L$5:$L$820,MATCH(A253,Source!$A$5:$A$820,0))</f>
        <v>0</v>
      </c>
    </row>
    <row r="254" spans="1:12" x14ac:dyDescent="0.25">
      <c r="A254" s="25" t="s">
        <v>347</v>
      </c>
      <c r="B254" s="25" t="s">
        <v>952</v>
      </c>
      <c r="C254" t="s">
        <v>1089</v>
      </c>
      <c r="D254" t="str">
        <f>INDEX(Source!$D$6:$D$820,MATCH(Data!A254,Source!$A$6:$A$820,0))</f>
        <v>BAGS</v>
      </c>
      <c r="E254" t="str">
        <f>VLOOKUP(A254,Source!$A$5:$F$820,5,FALSE)</f>
        <v>ALCOHOL FREE</v>
      </c>
      <c r="F254">
        <f>(VLOOKUP(A254,Source!$A$5:$F$820,6,FALSE))*1</f>
        <v>72</v>
      </c>
      <c r="G254">
        <f>INDEX(Source!$G$6:$G$820,MATCH(Data!A254,Source!$A$6:$A$820,0))</f>
        <v>16.799600000000002</v>
      </c>
      <c r="H254">
        <f>INDEX(Source!$H$6:$H$820,MATCH(Data!A254,Source!$A$6:$A$820,0))</f>
        <v>11.79</v>
      </c>
      <c r="I254">
        <f>INDEX(Source!$I$6:$I$820,MATCH(Data!A254,Source!$A$6:$A$820,0))</f>
        <v>3.1292</v>
      </c>
      <c r="J254">
        <f>INDEX(Source!$J$5:$J$820,MATCH(A254,Source!$A$5:$A$820,0))</f>
        <v>633.09360000000004</v>
      </c>
      <c r="K254">
        <f>INDEX(Source!$K$5:$K$820,MATCH(A254,Source!$A$5:$A$820,0))</f>
        <v>491.60489999999999</v>
      </c>
      <c r="L254">
        <f>INDEX(Source!$L$5:$L$820,MATCH(A254,Source!$A$5:$A$820,0))</f>
        <v>123.1259</v>
      </c>
    </row>
    <row r="255" spans="1:12" x14ac:dyDescent="0.25">
      <c r="A255" s="25" t="s">
        <v>328</v>
      </c>
      <c r="B255" s="25" t="s">
        <v>952</v>
      </c>
      <c r="C255" t="s">
        <v>1089</v>
      </c>
      <c r="D255" t="str">
        <f>INDEX(Source!$D$6:$D$820,MATCH(Data!A255,Source!$A$6:$A$820,0))</f>
        <v>BAGS</v>
      </c>
      <c r="E255" t="str">
        <f>VLOOKUP(A255,Source!$A$5:$F$820,5,FALSE)</f>
        <v>WITHOUT EXTRA PROTECTCARE INDICATION</v>
      </c>
      <c r="F255">
        <f>(VLOOKUP(A255,Source!$A$5:$F$820,6,FALSE))*1</f>
        <v>100</v>
      </c>
      <c r="G255">
        <f>INDEX(Source!$G$6:$G$820,MATCH(Data!A255,Source!$A$6:$A$820,0))</f>
        <v>0</v>
      </c>
      <c r="H255">
        <f>INDEX(Source!$H$6:$H$820,MATCH(Data!A255,Source!$A$6:$A$820,0))</f>
        <v>0.01</v>
      </c>
      <c r="I255">
        <f>INDEX(Source!$I$6:$I$820,MATCH(Data!A255,Source!$A$6:$A$820,0))</f>
        <v>1.5183</v>
      </c>
      <c r="J255">
        <f>INDEX(Source!$J$5:$J$820,MATCH(A255,Source!$A$5:$A$820,0))</f>
        <v>0</v>
      </c>
      <c r="K255">
        <f>INDEX(Source!$K$5:$K$820,MATCH(A255,Source!$A$5:$A$820,0))</f>
        <v>0.48130000000000001</v>
      </c>
      <c r="L255">
        <f>INDEX(Source!$L$5:$L$820,MATCH(A255,Source!$A$5:$A$820,0))</f>
        <v>68.4452</v>
      </c>
    </row>
    <row r="256" spans="1:12" x14ac:dyDescent="0.25">
      <c r="A256" s="25" t="s">
        <v>335</v>
      </c>
      <c r="B256" s="25" t="s">
        <v>952</v>
      </c>
      <c r="C256" t="s">
        <v>1089</v>
      </c>
      <c r="D256" t="str">
        <f>INDEX(Source!$D$6:$D$820,MATCH(Data!A256,Source!$A$6:$A$820,0))</f>
        <v>BAGS</v>
      </c>
      <c r="E256" t="str">
        <f>VLOOKUP(A256,Source!$A$5:$F$820,5,FALSE)</f>
        <v>WITHOUT EXTRA PROTECTCARE INDICATION</v>
      </c>
      <c r="F256">
        <f>(VLOOKUP(A256,Source!$A$5:$F$820,6,FALSE))*1</f>
        <v>120</v>
      </c>
      <c r="G256">
        <f>INDEX(Source!$G$6:$G$820,MATCH(Data!A256,Source!$A$6:$A$820,0))</f>
        <v>17.192699999999999</v>
      </c>
      <c r="H256">
        <f>INDEX(Source!$H$6:$H$820,MATCH(Data!A256,Source!$A$6:$A$820,0))</f>
        <v>14.837400000000001</v>
      </c>
      <c r="I256">
        <f>INDEX(Source!$I$6:$I$820,MATCH(Data!A256,Source!$A$6:$A$820,0))</f>
        <v>10.0755</v>
      </c>
      <c r="J256">
        <f>INDEX(Source!$J$5:$J$820,MATCH(A256,Source!$A$5:$A$820,0))</f>
        <v>845.18690000000004</v>
      </c>
      <c r="K256">
        <f>INDEX(Source!$K$5:$K$820,MATCH(A256,Source!$A$5:$A$820,0))</f>
        <v>818.97209999999995</v>
      </c>
      <c r="L256">
        <f>INDEX(Source!$L$5:$L$820,MATCH(A256,Source!$A$5:$A$820,0))</f>
        <v>554.23329999999999</v>
      </c>
    </row>
    <row r="257" spans="1:12" x14ac:dyDescent="0.25">
      <c r="A257" s="25" t="s">
        <v>351</v>
      </c>
      <c r="B257" s="25" t="s">
        <v>952</v>
      </c>
      <c r="C257" t="s">
        <v>1089</v>
      </c>
      <c r="D257" t="str">
        <f>INDEX(Source!$D$6:$D$820,MATCH(Data!A257,Source!$A$6:$A$820,0))</f>
        <v>BAGS</v>
      </c>
      <c r="E257" t="str">
        <f>VLOOKUP(A257,Source!$A$5:$F$820,5,FALSE)</f>
        <v>WITHOUT EXTRA PROTECTCARE INDICATION</v>
      </c>
      <c r="F257">
        <f>(VLOOKUP(A257,Source!$A$5:$F$820,6,FALSE))*1</f>
        <v>80</v>
      </c>
      <c r="G257">
        <f>INDEX(Source!$G$6:$G$820,MATCH(Data!A257,Source!$A$6:$A$820,0))</f>
        <v>3.5649999999999999</v>
      </c>
      <c r="H257">
        <f>INDEX(Source!$H$6:$H$820,MATCH(Data!A257,Source!$A$6:$A$820,0))</f>
        <v>3.9624000000000001</v>
      </c>
      <c r="I257">
        <f>INDEX(Source!$I$6:$I$820,MATCH(Data!A257,Source!$A$6:$A$820,0))</f>
        <v>3.0468999999999999</v>
      </c>
      <c r="J257">
        <f>INDEX(Source!$J$5:$J$820,MATCH(A257,Source!$A$5:$A$820,0))</f>
        <v>186.07509999999999</v>
      </c>
      <c r="K257">
        <f>INDEX(Source!$K$5:$K$820,MATCH(A257,Source!$A$5:$A$820,0))</f>
        <v>188.92570000000001</v>
      </c>
      <c r="L257">
        <f>INDEX(Source!$L$5:$L$820,MATCH(A257,Source!$A$5:$A$820,0))</f>
        <v>146.31370000000001</v>
      </c>
    </row>
    <row r="258" spans="1:12" x14ac:dyDescent="0.25">
      <c r="A258" s="25" t="s">
        <v>338</v>
      </c>
      <c r="B258" s="25" t="s">
        <v>952</v>
      </c>
      <c r="C258" t="s">
        <v>1089</v>
      </c>
      <c r="D258" t="str">
        <f>INDEX(Source!$D$6:$D$820,MATCH(Data!A258,Source!$A$6:$A$820,0))</f>
        <v>BAGS</v>
      </c>
      <c r="E258" t="str">
        <f>VLOOKUP(A258,Source!$A$5:$F$820,5,FALSE)</f>
        <v>PH BALANCED</v>
      </c>
      <c r="F258">
        <f>(VLOOKUP(A258,Source!$A$5:$F$820,6,FALSE))*1</f>
        <v>20</v>
      </c>
      <c r="G258">
        <f>INDEX(Source!$G$6:$G$820,MATCH(Data!A258,Source!$A$6:$A$820,0))</f>
        <v>12.4033</v>
      </c>
      <c r="H258">
        <f>INDEX(Source!$H$6:$H$820,MATCH(Data!A258,Source!$A$6:$A$820,0))</f>
        <v>7.0781999999999998</v>
      </c>
      <c r="I258">
        <f>INDEX(Source!$I$6:$I$820,MATCH(Data!A258,Source!$A$6:$A$820,0))</f>
        <v>1.7199</v>
      </c>
      <c r="J258">
        <f>INDEX(Source!$J$5:$J$820,MATCH(A258,Source!$A$5:$A$820,0))</f>
        <v>294.48759999999999</v>
      </c>
      <c r="K258">
        <f>INDEX(Source!$K$5:$K$820,MATCH(A258,Source!$A$5:$A$820,0))</f>
        <v>150.97989999999999</v>
      </c>
      <c r="L258">
        <f>INDEX(Source!$L$5:$L$820,MATCH(A258,Source!$A$5:$A$820,0))</f>
        <v>36.068199999999997</v>
      </c>
    </row>
    <row r="259" spans="1:12" x14ac:dyDescent="0.25">
      <c r="A259" s="25" t="s">
        <v>348</v>
      </c>
      <c r="B259" s="25" t="s">
        <v>952</v>
      </c>
      <c r="C259" t="s">
        <v>1089</v>
      </c>
      <c r="D259" t="str">
        <f>INDEX(Source!$D$6:$D$820,MATCH(Data!A259,Source!$A$6:$A$820,0))</f>
        <v>BAGS</v>
      </c>
      <c r="E259" t="str">
        <f>VLOOKUP(A259,Source!$A$5:$F$820,5,FALSE)</f>
        <v>PH BALANCED</v>
      </c>
      <c r="F259">
        <f>(VLOOKUP(A259,Source!$A$5:$F$820,6,FALSE))*1</f>
        <v>72</v>
      </c>
      <c r="G259">
        <f>INDEX(Source!$G$6:$G$820,MATCH(Data!A259,Source!$A$6:$A$820,0))</f>
        <v>15.0557</v>
      </c>
      <c r="H259">
        <f>INDEX(Source!$H$6:$H$820,MATCH(Data!A259,Source!$A$6:$A$820,0))</f>
        <v>9.7439</v>
      </c>
      <c r="I259">
        <f>INDEX(Source!$I$6:$I$820,MATCH(Data!A259,Source!$A$6:$A$820,0))</f>
        <v>7.3936000000000002</v>
      </c>
      <c r="J259">
        <f>INDEX(Source!$J$5:$J$820,MATCH(A259,Source!$A$5:$A$820,0))</f>
        <v>945.80409999999995</v>
      </c>
      <c r="K259">
        <f>INDEX(Source!$K$5:$K$820,MATCH(A259,Source!$A$5:$A$820,0))</f>
        <v>583.28309999999999</v>
      </c>
      <c r="L259">
        <f>INDEX(Source!$L$5:$L$820,MATCH(A259,Source!$A$5:$A$820,0))</f>
        <v>424.78879999999998</v>
      </c>
    </row>
    <row r="260" spans="1:12" x14ac:dyDescent="0.25">
      <c r="A260" s="25" t="s">
        <v>349</v>
      </c>
      <c r="B260" s="25" t="s">
        <v>952</v>
      </c>
      <c r="C260" t="s">
        <v>1089</v>
      </c>
      <c r="D260" t="str">
        <f>INDEX(Source!$D$6:$D$820,MATCH(Data!A260,Source!$A$6:$A$820,0))</f>
        <v>BAGS</v>
      </c>
      <c r="E260" t="str">
        <f>VLOOKUP(A260,Source!$A$5:$F$820,5,FALSE)</f>
        <v>PH BALANCED</v>
      </c>
      <c r="F260">
        <f>(VLOOKUP(A260,Source!$A$5:$F$820,6,FALSE))*1</f>
        <v>72</v>
      </c>
      <c r="G260">
        <f>INDEX(Source!$G$6:$G$820,MATCH(Data!A260,Source!$A$6:$A$820,0))</f>
        <v>2.5228000000000002</v>
      </c>
      <c r="H260">
        <f>INDEX(Source!$H$6:$H$820,MATCH(Data!A260,Source!$A$6:$A$820,0))</f>
        <v>0</v>
      </c>
      <c r="I260">
        <f>INDEX(Source!$I$6:$I$820,MATCH(Data!A260,Source!$A$6:$A$820,0))</f>
        <v>0</v>
      </c>
      <c r="J260">
        <f>INDEX(Source!$J$5:$J$820,MATCH(A260,Source!$A$5:$A$820,0))</f>
        <v>102.04300000000001</v>
      </c>
      <c r="K260">
        <f>INDEX(Source!$K$5:$K$820,MATCH(A260,Source!$A$5:$A$820,0))</f>
        <v>0</v>
      </c>
      <c r="L260">
        <f>INDEX(Source!$L$5:$L$820,MATCH(A260,Source!$A$5:$A$820,0))</f>
        <v>0</v>
      </c>
    </row>
    <row r="261" spans="1:12" x14ac:dyDescent="0.25">
      <c r="A261" s="25" t="s">
        <v>352</v>
      </c>
      <c r="B261" s="25" t="s">
        <v>952</v>
      </c>
      <c r="C261" t="s">
        <v>1089</v>
      </c>
      <c r="D261" t="str">
        <f>INDEX(Source!$D$6:$D$820,MATCH(Data!A261,Source!$A$6:$A$820,0))</f>
        <v>BAGS</v>
      </c>
      <c r="E261" t="str">
        <f>VLOOKUP(A261,Source!$A$5:$F$820,5,FALSE)</f>
        <v>ALCOHOL FREE</v>
      </c>
      <c r="F261">
        <f>(VLOOKUP(A261,Source!$A$5:$F$820,6,FALSE))*1</f>
        <v>80</v>
      </c>
      <c r="G261">
        <f>INDEX(Source!$G$6:$G$820,MATCH(Data!A261,Source!$A$6:$A$820,0))</f>
        <v>4.5880999999999998</v>
      </c>
      <c r="H261">
        <f>INDEX(Source!$H$6:$H$820,MATCH(Data!A261,Source!$A$6:$A$820,0))</f>
        <v>5.0932000000000004</v>
      </c>
      <c r="I261">
        <f>INDEX(Source!$I$6:$I$820,MATCH(Data!A261,Source!$A$6:$A$820,0))</f>
        <v>5.0259</v>
      </c>
      <c r="J261">
        <f>INDEX(Source!$J$5:$J$820,MATCH(A261,Source!$A$5:$A$820,0))</f>
        <v>237.0685</v>
      </c>
      <c r="K261">
        <f>INDEX(Source!$K$5:$K$820,MATCH(A261,Source!$A$5:$A$820,0))</f>
        <v>259.80410000000001</v>
      </c>
      <c r="L261">
        <f>INDEX(Source!$L$5:$L$820,MATCH(A261,Source!$A$5:$A$820,0))</f>
        <v>248.8639</v>
      </c>
    </row>
    <row r="262" spans="1:12" x14ac:dyDescent="0.25">
      <c r="A262" s="25" t="s">
        <v>329</v>
      </c>
      <c r="B262" s="25" t="s">
        <v>952</v>
      </c>
      <c r="C262" t="s">
        <v>1089</v>
      </c>
      <c r="D262" t="str">
        <f>INDEX(Source!$D$6:$D$820,MATCH(Data!A262,Source!$A$6:$A$820,0))</f>
        <v>BAGS</v>
      </c>
      <c r="E262" t="str">
        <f>VLOOKUP(A262,Source!$A$5:$F$820,5,FALSE)</f>
        <v>ALCOHOL FREE</v>
      </c>
      <c r="F262">
        <f>(VLOOKUP(A262,Source!$A$5:$F$820,6,FALSE))*1</f>
        <v>100</v>
      </c>
      <c r="G262">
        <f>INDEX(Source!$G$6:$G$820,MATCH(Data!A262,Source!$A$6:$A$820,0))</f>
        <v>32.355400000000003</v>
      </c>
      <c r="H262">
        <f>INDEX(Source!$H$6:$H$820,MATCH(Data!A262,Source!$A$6:$A$820,0))</f>
        <v>38.555399999999999</v>
      </c>
      <c r="I262">
        <f>INDEX(Source!$I$6:$I$820,MATCH(Data!A262,Source!$A$6:$A$820,0))</f>
        <v>28.667999999999999</v>
      </c>
      <c r="J262">
        <f>INDEX(Source!$J$5:$J$820,MATCH(A262,Source!$A$5:$A$820,0))</f>
        <v>1339.7692</v>
      </c>
      <c r="K262">
        <f>INDEX(Source!$K$5:$K$820,MATCH(A262,Source!$A$5:$A$820,0))</f>
        <v>1517.8848</v>
      </c>
      <c r="L262">
        <f>INDEX(Source!$L$5:$L$820,MATCH(A262,Source!$A$5:$A$820,0))</f>
        <v>1147.3356000000001</v>
      </c>
    </row>
    <row r="263" spans="1:12" x14ac:dyDescent="0.25">
      <c r="A263" s="25" t="s">
        <v>336</v>
      </c>
      <c r="B263" s="25" t="s">
        <v>952</v>
      </c>
      <c r="C263" t="s">
        <v>1089</v>
      </c>
      <c r="D263" t="str">
        <f>INDEX(Source!$D$6:$D$820,MATCH(Data!A263,Source!$A$6:$A$820,0))</f>
        <v>BAGS</v>
      </c>
      <c r="E263" t="str">
        <f>VLOOKUP(A263,Source!$A$5:$F$820,5,FALSE)</f>
        <v>ALCOHOL FREE</v>
      </c>
      <c r="F263">
        <f>(VLOOKUP(A263,Source!$A$5:$F$820,6,FALSE))*1</f>
        <v>120</v>
      </c>
      <c r="G263">
        <f>INDEX(Source!$G$6:$G$820,MATCH(Data!A263,Source!$A$6:$A$820,0))</f>
        <v>12.4558</v>
      </c>
      <c r="H263">
        <f>INDEX(Source!$H$6:$H$820,MATCH(Data!A263,Source!$A$6:$A$820,0))</f>
        <v>19.5045</v>
      </c>
      <c r="I263">
        <f>INDEX(Source!$I$6:$I$820,MATCH(Data!A263,Source!$A$6:$A$820,0))</f>
        <v>19.680399999999999</v>
      </c>
      <c r="J263">
        <f>INDEX(Source!$J$5:$J$820,MATCH(A263,Source!$A$5:$A$820,0))</f>
        <v>695.70420000000001</v>
      </c>
      <c r="K263">
        <f>INDEX(Source!$K$5:$K$820,MATCH(A263,Source!$A$5:$A$820,0))</f>
        <v>1080.8305</v>
      </c>
      <c r="L263">
        <f>INDEX(Source!$L$5:$L$820,MATCH(A263,Source!$A$5:$A$820,0))</f>
        <v>1068.2409</v>
      </c>
    </row>
    <row r="264" spans="1:12" x14ac:dyDescent="0.25">
      <c r="A264" s="25" t="s">
        <v>337</v>
      </c>
      <c r="B264" s="25" t="s">
        <v>952</v>
      </c>
      <c r="C264" t="s">
        <v>1089</v>
      </c>
      <c r="D264" t="str">
        <f>INDEX(Source!$D$6:$D$820,MATCH(Data!A264,Source!$A$6:$A$820,0))</f>
        <v>BAGS</v>
      </c>
      <c r="E264" t="str">
        <f>VLOOKUP(A264,Source!$A$5:$F$820,5,FALSE)</f>
        <v>ALCOHOL FREE</v>
      </c>
      <c r="F264">
        <f>(VLOOKUP(A264,Source!$A$5:$F$820,6,FALSE))*1</f>
        <v>120</v>
      </c>
      <c r="G264">
        <f>INDEX(Source!$G$6:$G$820,MATCH(Data!A264,Source!$A$6:$A$820,0))</f>
        <v>29.7578</v>
      </c>
      <c r="H264">
        <f>INDEX(Source!$H$6:$H$820,MATCH(Data!A264,Source!$A$6:$A$820,0))</f>
        <v>42.059199999999997</v>
      </c>
      <c r="I264">
        <f>INDEX(Source!$I$6:$I$820,MATCH(Data!A264,Source!$A$6:$A$820,0))</f>
        <v>37.9373</v>
      </c>
      <c r="J264">
        <f>INDEX(Source!$J$5:$J$820,MATCH(A264,Source!$A$5:$A$820,0))</f>
        <v>1513.1635000000001</v>
      </c>
      <c r="K264">
        <f>INDEX(Source!$K$5:$K$820,MATCH(A264,Source!$A$5:$A$820,0))</f>
        <v>2139.8314999999998</v>
      </c>
      <c r="L264">
        <f>INDEX(Source!$L$5:$L$820,MATCH(A264,Source!$A$5:$A$820,0))</f>
        <v>1997.7666999999999</v>
      </c>
    </row>
    <row r="265" spans="1:12" x14ac:dyDescent="0.25">
      <c r="A265" s="25" t="s">
        <v>341</v>
      </c>
      <c r="B265" s="25" t="s">
        <v>952</v>
      </c>
      <c r="C265" t="s">
        <v>1089</v>
      </c>
      <c r="D265" t="str">
        <f>INDEX(Source!$D$6:$D$820,MATCH(Data!A265,Source!$A$6:$A$820,0))</f>
        <v>BAGS</v>
      </c>
      <c r="E265" t="str">
        <f>VLOOKUP(A265,Source!$A$5:$F$820,5,FALSE)</f>
        <v>WITHOUT EXTRA PROTECTCARE INDICATION</v>
      </c>
      <c r="F265">
        <f>(VLOOKUP(A265,Source!$A$5:$F$820,6,FALSE))*1</f>
        <v>60</v>
      </c>
      <c r="G265">
        <f>INDEX(Source!$G$6:$G$820,MATCH(Data!A265,Source!$A$6:$A$820,0))</f>
        <v>0</v>
      </c>
      <c r="H265">
        <f>INDEX(Source!$H$6:$H$820,MATCH(Data!A265,Source!$A$6:$A$820,0))</f>
        <v>0</v>
      </c>
      <c r="I265">
        <f>INDEX(Source!$I$6:$I$820,MATCH(Data!A265,Source!$A$6:$A$820,0))</f>
        <v>3.6318999999999999</v>
      </c>
      <c r="J265">
        <f>INDEX(Source!$J$5:$J$820,MATCH(A265,Source!$A$5:$A$820,0))</f>
        <v>0</v>
      </c>
      <c r="K265">
        <f>INDEX(Source!$K$5:$K$820,MATCH(A265,Source!$A$5:$A$820,0))</f>
        <v>0</v>
      </c>
      <c r="L265">
        <f>INDEX(Source!$L$5:$L$820,MATCH(A265,Source!$A$5:$A$820,0))</f>
        <v>71.160700000000006</v>
      </c>
    </row>
    <row r="266" spans="1:12" x14ac:dyDescent="0.25">
      <c r="A266" s="25" t="s">
        <v>167</v>
      </c>
      <c r="B266" s="25" t="s">
        <v>953</v>
      </c>
      <c r="C266" t="s">
        <v>1090</v>
      </c>
      <c r="D266" t="str">
        <f>INDEX(Source!$D$6:$D$820,MATCH(Data!A266,Source!$A$6:$A$820,0))</f>
        <v>BAGS</v>
      </c>
      <c r="E266" t="str">
        <f>VLOOKUP(A266,Source!$A$5:$F$820,5,FALSE)</f>
        <v>ALCOHOL FREE</v>
      </c>
      <c r="F266">
        <f>(VLOOKUP(A266,Source!$A$5:$F$820,6,FALSE))*1</f>
        <v>20</v>
      </c>
      <c r="G266">
        <f>INDEX(Source!$G$6:$G$820,MATCH(Data!A266,Source!$A$6:$A$820,0))</f>
        <v>8.8999999999999999E-3</v>
      </c>
      <c r="H266">
        <f>INDEX(Source!$H$6:$H$820,MATCH(Data!A266,Source!$A$6:$A$820,0))</f>
        <v>1.9E-3</v>
      </c>
      <c r="I266">
        <f>INDEX(Source!$I$6:$I$820,MATCH(Data!A266,Source!$A$6:$A$820,0))</f>
        <v>0</v>
      </c>
      <c r="J266">
        <f>INDEX(Source!$J$5:$J$820,MATCH(A266,Source!$A$5:$A$820,0))</f>
        <v>0.1</v>
      </c>
      <c r="K266">
        <f>INDEX(Source!$K$5:$K$820,MATCH(A266,Source!$A$5:$A$820,0))</f>
        <v>0.02</v>
      </c>
      <c r="L266">
        <f>INDEX(Source!$L$5:$L$820,MATCH(A266,Source!$A$5:$A$820,0))</f>
        <v>0</v>
      </c>
    </row>
    <row r="267" spans="1:12" x14ac:dyDescent="0.25">
      <c r="A267" s="25" t="s">
        <v>168</v>
      </c>
      <c r="B267" s="25" t="s">
        <v>953</v>
      </c>
      <c r="C267" t="s">
        <v>1090</v>
      </c>
      <c r="D267" t="str">
        <f>INDEX(Source!$D$6:$D$820,MATCH(Data!A267,Source!$A$6:$A$820,0))</f>
        <v>BAGS</v>
      </c>
      <c r="E267" t="str">
        <f>VLOOKUP(A267,Source!$A$5:$F$820,5,FALSE)</f>
        <v>ALCOHOL FREE</v>
      </c>
      <c r="F267">
        <f>(VLOOKUP(A267,Source!$A$5:$F$820,6,FALSE))*1</f>
        <v>20</v>
      </c>
      <c r="G267">
        <f>INDEX(Source!$G$6:$G$820,MATCH(Data!A267,Source!$A$6:$A$820,0))</f>
        <v>3.6436000000000002</v>
      </c>
      <c r="H267">
        <f>INDEX(Source!$H$6:$H$820,MATCH(Data!A267,Source!$A$6:$A$820,0))</f>
        <v>0.20610000000000001</v>
      </c>
      <c r="I267">
        <f>INDEX(Source!$I$6:$I$820,MATCH(Data!A267,Source!$A$6:$A$820,0))</f>
        <v>0.1404</v>
      </c>
      <c r="J267">
        <f>INDEX(Source!$J$5:$J$820,MATCH(A267,Source!$A$5:$A$820,0))</f>
        <v>40.526699999999998</v>
      </c>
      <c r="K267">
        <f>INDEX(Source!$K$5:$K$820,MATCH(A267,Source!$A$5:$A$820,0))</f>
        <v>2.1286999999999998</v>
      </c>
      <c r="L267">
        <f>INDEX(Source!$L$5:$L$820,MATCH(A267,Source!$A$5:$A$820,0))</f>
        <v>1.4401999999999999</v>
      </c>
    </row>
    <row r="268" spans="1:12" x14ac:dyDescent="0.25">
      <c r="A268" s="25" t="s">
        <v>169</v>
      </c>
      <c r="B268" s="25" t="s">
        <v>953</v>
      </c>
      <c r="C268" t="s">
        <v>1090</v>
      </c>
      <c r="D268" t="str">
        <f>INDEX(Source!$D$6:$D$820,MATCH(Data!A268,Source!$A$6:$A$820,0))</f>
        <v>BAGS</v>
      </c>
      <c r="E268" t="str">
        <f>VLOOKUP(A268,Source!$A$5:$F$820,5,FALSE)</f>
        <v>ALCOHOL FREE</v>
      </c>
      <c r="F268">
        <f>(VLOOKUP(A268,Source!$A$5:$F$820,6,FALSE))*1</f>
        <v>64</v>
      </c>
      <c r="G268">
        <f>INDEX(Source!$G$6:$G$820,MATCH(Data!A268,Source!$A$6:$A$820,0))</f>
        <v>4.9200000000000001E-2</v>
      </c>
      <c r="H268">
        <f>INDEX(Source!$H$6:$H$820,MATCH(Data!A268,Source!$A$6:$A$820,0))</f>
        <v>1.14E-2</v>
      </c>
      <c r="I268">
        <f>INDEX(Source!$I$6:$I$820,MATCH(Data!A268,Source!$A$6:$A$820,0))</f>
        <v>0</v>
      </c>
      <c r="J268">
        <f>INDEX(Source!$J$5:$J$820,MATCH(A268,Source!$A$5:$A$820,0))</f>
        <v>3.4851000000000001</v>
      </c>
      <c r="K268">
        <f>INDEX(Source!$K$5:$K$820,MATCH(A268,Source!$A$5:$A$820,0))</f>
        <v>0.25600000000000001</v>
      </c>
      <c r="L268">
        <f>INDEX(Source!$L$5:$L$820,MATCH(A268,Source!$A$5:$A$820,0))</f>
        <v>0</v>
      </c>
    </row>
    <row r="269" spans="1:12" x14ac:dyDescent="0.25">
      <c r="A269" s="25" t="s">
        <v>170</v>
      </c>
      <c r="B269" s="25" t="s">
        <v>953</v>
      </c>
      <c r="C269" t="s">
        <v>1090</v>
      </c>
      <c r="D269" t="str">
        <f>INDEX(Source!$D$6:$D$820,MATCH(Data!A269,Source!$A$6:$A$820,0))</f>
        <v>BAGS</v>
      </c>
      <c r="E269" t="str">
        <f>VLOOKUP(A269,Source!$A$5:$F$820,5,FALSE)</f>
        <v>ALCOHOL FREE</v>
      </c>
      <c r="F269">
        <f>(VLOOKUP(A269,Source!$A$5:$F$820,6,FALSE))*1</f>
        <v>64</v>
      </c>
      <c r="G269">
        <f>INDEX(Source!$G$6:$G$820,MATCH(Data!A269,Source!$A$6:$A$820,0))</f>
        <v>4.9882</v>
      </c>
      <c r="H269">
        <f>INDEX(Source!$H$6:$H$820,MATCH(Data!A269,Source!$A$6:$A$820,0))</f>
        <v>0.97860000000000003</v>
      </c>
      <c r="I269">
        <f>INDEX(Source!$I$6:$I$820,MATCH(Data!A269,Source!$A$6:$A$820,0))</f>
        <v>0</v>
      </c>
      <c r="J269">
        <f>INDEX(Source!$J$5:$J$820,MATCH(A269,Source!$A$5:$A$820,0))</f>
        <v>116.9594</v>
      </c>
      <c r="K269">
        <f>INDEX(Source!$K$5:$K$820,MATCH(A269,Source!$A$5:$A$820,0))</f>
        <v>26.678799999999999</v>
      </c>
      <c r="L269">
        <f>INDEX(Source!$L$5:$L$820,MATCH(A269,Source!$A$5:$A$820,0))</f>
        <v>0</v>
      </c>
    </row>
    <row r="270" spans="1:12" x14ac:dyDescent="0.25">
      <c r="A270" s="25" t="s">
        <v>54</v>
      </c>
      <c r="B270" s="25" t="s">
        <v>954</v>
      </c>
      <c r="C270" t="s">
        <v>1091</v>
      </c>
      <c r="D270" t="str">
        <f>INDEX(Source!$D$6:$D$820,MATCH(Data!A270,Source!$A$6:$A$820,0))</f>
        <v>BAGS</v>
      </c>
      <c r="E270" t="str">
        <f>VLOOKUP(A270,Source!$A$5:$F$820,5,FALSE)</f>
        <v>WITHOUT EXTRA PROTECTCARE INDICATION</v>
      </c>
      <c r="F270">
        <f>(VLOOKUP(A270,Source!$A$5:$F$820,6,FALSE))*1</f>
        <v>64</v>
      </c>
      <c r="G270">
        <f>INDEX(Source!$G$6:$G$820,MATCH(Data!A270,Source!$A$6:$A$820,0))</f>
        <v>11.11</v>
      </c>
      <c r="H270">
        <f>INDEX(Source!$H$6:$H$820,MATCH(Data!A270,Source!$A$6:$A$820,0))</f>
        <v>8.9543999999999997</v>
      </c>
      <c r="I270">
        <f>INDEX(Source!$I$6:$I$820,MATCH(Data!A270,Source!$A$6:$A$820,0))</f>
        <v>2.2328999999999999</v>
      </c>
      <c r="J270">
        <f>INDEX(Source!$J$5:$J$820,MATCH(A270,Source!$A$5:$A$820,0))</f>
        <v>523.16819999999996</v>
      </c>
      <c r="K270">
        <f>INDEX(Source!$K$5:$K$820,MATCH(A270,Source!$A$5:$A$820,0))</f>
        <v>387.32229999999998</v>
      </c>
      <c r="L270">
        <f>INDEX(Source!$L$5:$L$820,MATCH(A270,Source!$A$5:$A$820,0))</f>
        <v>84.428399999999996</v>
      </c>
    </row>
    <row r="271" spans="1:12" x14ac:dyDescent="0.25">
      <c r="A271" s="25" t="s">
        <v>55</v>
      </c>
      <c r="B271" s="25" t="s">
        <v>954</v>
      </c>
      <c r="C271" t="s">
        <v>1091</v>
      </c>
      <c r="D271" t="str">
        <f>INDEX(Source!$D$6:$D$820,MATCH(Data!A271,Source!$A$6:$A$820,0))</f>
        <v>BAGS</v>
      </c>
      <c r="E271" t="str">
        <f>VLOOKUP(A271,Source!$A$5:$F$820,5,FALSE)</f>
        <v>WITHOUT EXTRA PROTECTCARE INDICATION</v>
      </c>
      <c r="F271">
        <f>(VLOOKUP(A271,Source!$A$5:$F$820,6,FALSE))*1</f>
        <v>64</v>
      </c>
      <c r="G271">
        <f>INDEX(Source!$G$6:$G$820,MATCH(Data!A271,Source!$A$6:$A$820,0))</f>
        <v>79.953000000000003</v>
      </c>
      <c r="H271">
        <f>INDEX(Source!$H$6:$H$820,MATCH(Data!A271,Source!$A$6:$A$820,0))</f>
        <v>73.757099999999994</v>
      </c>
      <c r="I271">
        <f>INDEX(Source!$I$6:$I$820,MATCH(Data!A271,Source!$A$6:$A$820,0))</f>
        <v>40.362299999999998</v>
      </c>
      <c r="J271">
        <f>INDEX(Source!$J$5:$J$820,MATCH(A271,Source!$A$5:$A$820,0))</f>
        <v>3388.3481999999999</v>
      </c>
      <c r="K271">
        <f>INDEX(Source!$K$5:$K$820,MATCH(A271,Source!$A$5:$A$820,0))</f>
        <v>2840.8843000000002</v>
      </c>
      <c r="L271">
        <f>INDEX(Source!$L$5:$L$820,MATCH(A271,Source!$A$5:$A$820,0))</f>
        <v>1387.0689</v>
      </c>
    </row>
    <row r="272" spans="1:12" x14ac:dyDescent="0.25">
      <c r="A272" s="25" t="s">
        <v>56</v>
      </c>
      <c r="B272" s="25" t="s">
        <v>954</v>
      </c>
      <c r="C272" t="s">
        <v>1091</v>
      </c>
      <c r="D272" t="str">
        <f>INDEX(Source!$D$6:$D$820,MATCH(Data!A272,Source!$A$6:$A$820,0))</f>
        <v>BAGS</v>
      </c>
      <c r="E272" t="str">
        <f>VLOOKUP(A272,Source!$A$5:$F$820,5,FALSE)</f>
        <v>WITHOUT EXTRA PROTECTCARE INDICATION</v>
      </c>
      <c r="F272">
        <f>(VLOOKUP(A272,Source!$A$5:$F$820,6,FALSE))*1</f>
        <v>64</v>
      </c>
      <c r="G272">
        <f>INDEX(Source!$G$6:$G$820,MATCH(Data!A272,Source!$A$6:$A$820,0))</f>
        <v>12.195</v>
      </c>
      <c r="H272">
        <f>INDEX(Source!$H$6:$H$820,MATCH(Data!A272,Source!$A$6:$A$820,0))</f>
        <v>8.5597999999999992</v>
      </c>
      <c r="I272">
        <f>INDEX(Source!$I$6:$I$820,MATCH(Data!A272,Source!$A$6:$A$820,0))</f>
        <v>1.6516999999999999</v>
      </c>
      <c r="J272">
        <f>INDEX(Source!$J$5:$J$820,MATCH(A272,Source!$A$5:$A$820,0))</f>
        <v>553.03880000000004</v>
      </c>
      <c r="K272">
        <f>INDEX(Source!$K$5:$K$820,MATCH(A272,Source!$A$5:$A$820,0))</f>
        <v>369.83049999999997</v>
      </c>
      <c r="L272">
        <f>INDEX(Source!$L$5:$L$820,MATCH(A272,Source!$A$5:$A$820,0))</f>
        <v>64.100099999999998</v>
      </c>
    </row>
    <row r="273" spans="1:12" x14ac:dyDescent="0.25">
      <c r="A273" s="25" t="s">
        <v>57</v>
      </c>
      <c r="B273" s="25" t="s">
        <v>954</v>
      </c>
      <c r="C273" t="s">
        <v>1091</v>
      </c>
      <c r="D273" t="str">
        <f>INDEX(Source!$D$6:$D$820,MATCH(Data!A273,Source!$A$6:$A$820,0))</f>
        <v>BAGS</v>
      </c>
      <c r="E273" t="str">
        <f>VLOOKUP(A273,Source!$A$5:$F$820,5,FALSE)</f>
        <v>WITHOUT EXTRA PROTECTCARE INDICATION</v>
      </c>
      <c r="F273">
        <f>(VLOOKUP(A273,Source!$A$5:$F$820,6,FALSE))*1</f>
        <v>64</v>
      </c>
      <c r="G273">
        <f>INDEX(Source!$G$6:$G$820,MATCH(Data!A273,Source!$A$6:$A$820,0))</f>
        <v>60.510800000000003</v>
      </c>
      <c r="H273">
        <f>INDEX(Source!$H$6:$H$820,MATCH(Data!A273,Source!$A$6:$A$820,0))</f>
        <v>52.405999999999999</v>
      </c>
      <c r="I273">
        <f>INDEX(Source!$I$6:$I$820,MATCH(Data!A273,Source!$A$6:$A$820,0))</f>
        <v>30.122800000000002</v>
      </c>
      <c r="J273">
        <f>INDEX(Source!$J$5:$J$820,MATCH(A273,Source!$A$5:$A$820,0))</f>
        <v>2540.1291999999999</v>
      </c>
      <c r="K273">
        <f>INDEX(Source!$K$5:$K$820,MATCH(A273,Source!$A$5:$A$820,0))</f>
        <v>2011.4869000000001</v>
      </c>
      <c r="L273">
        <f>INDEX(Source!$L$5:$L$820,MATCH(A273,Source!$A$5:$A$820,0))</f>
        <v>1066.0352</v>
      </c>
    </row>
    <row r="274" spans="1:12" x14ac:dyDescent="0.25">
      <c r="A274" s="25" t="s">
        <v>58</v>
      </c>
      <c r="B274" s="25" t="s">
        <v>954</v>
      </c>
      <c r="C274" t="s">
        <v>1091</v>
      </c>
      <c r="D274" t="str">
        <f>INDEX(Source!$D$6:$D$820,MATCH(Data!A274,Source!$A$6:$A$820,0))</f>
        <v>BAGS</v>
      </c>
      <c r="E274" t="str">
        <f>VLOOKUP(A274,Source!$A$5:$F$820,5,FALSE)</f>
        <v>WITHOUT EXTRA PROTECTCARE INDICATION</v>
      </c>
      <c r="F274">
        <f>(VLOOKUP(A274,Source!$A$5:$F$820,6,FALSE))*1</f>
        <v>64</v>
      </c>
      <c r="G274">
        <f>INDEX(Source!$G$6:$G$820,MATCH(Data!A274,Source!$A$6:$A$820,0))</f>
        <v>47.8005</v>
      </c>
      <c r="H274">
        <f>INDEX(Source!$H$6:$H$820,MATCH(Data!A274,Source!$A$6:$A$820,0))</f>
        <v>51.199100000000001</v>
      </c>
      <c r="I274">
        <f>INDEX(Source!$I$6:$I$820,MATCH(Data!A274,Source!$A$6:$A$820,0))</f>
        <v>29.6906</v>
      </c>
      <c r="J274">
        <f>INDEX(Source!$J$5:$J$820,MATCH(A274,Source!$A$5:$A$820,0))</f>
        <v>1970.2177999999999</v>
      </c>
      <c r="K274">
        <f>INDEX(Source!$K$5:$K$820,MATCH(A274,Source!$A$5:$A$820,0))</f>
        <v>1924.2328</v>
      </c>
      <c r="L274">
        <f>INDEX(Source!$L$5:$L$820,MATCH(A274,Source!$A$5:$A$820,0))</f>
        <v>1027.8571999999999</v>
      </c>
    </row>
    <row r="275" spans="1:12" x14ac:dyDescent="0.25">
      <c r="A275" s="25" t="s">
        <v>59</v>
      </c>
      <c r="B275" s="25" t="s">
        <v>954</v>
      </c>
      <c r="C275" t="s">
        <v>1091</v>
      </c>
      <c r="D275" t="str">
        <f>INDEX(Source!$D$6:$D$820,MATCH(Data!A275,Source!$A$6:$A$820,0))</f>
        <v>BAGS</v>
      </c>
      <c r="E275" t="str">
        <f>VLOOKUP(A275,Source!$A$5:$F$820,5,FALSE)</f>
        <v>PH BALANCED</v>
      </c>
      <c r="F275">
        <f>(VLOOKUP(A275,Source!$A$5:$F$820,6,FALSE))*1</f>
        <v>64</v>
      </c>
      <c r="G275">
        <f>INDEX(Source!$G$6:$G$820,MATCH(Data!A275,Source!$A$6:$A$820,0))</f>
        <v>0</v>
      </c>
      <c r="H275">
        <f>INDEX(Source!$H$6:$H$820,MATCH(Data!A275,Source!$A$6:$A$820,0))</f>
        <v>3.2536</v>
      </c>
      <c r="I275">
        <f>INDEX(Source!$I$6:$I$820,MATCH(Data!A275,Source!$A$6:$A$820,0))</f>
        <v>4.3144</v>
      </c>
      <c r="J275">
        <f>INDEX(Source!$J$5:$J$820,MATCH(A275,Source!$A$5:$A$820,0))</f>
        <v>0</v>
      </c>
      <c r="K275">
        <f>INDEX(Source!$K$5:$K$820,MATCH(A275,Source!$A$5:$A$820,0))</f>
        <v>139.34979999999999</v>
      </c>
      <c r="L275">
        <f>INDEX(Source!$L$5:$L$820,MATCH(A275,Source!$A$5:$A$820,0))</f>
        <v>169.84690000000001</v>
      </c>
    </row>
    <row r="276" spans="1:12" x14ac:dyDescent="0.25">
      <c r="A276" s="25" t="s">
        <v>60</v>
      </c>
      <c r="B276" s="25" t="s">
        <v>954</v>
      </c>
      <c r="C276" t="s">
        <v>1091</v>
      </c>
      <c r="D276" t="str">
        <f>INDEX(Source!$D$6:$D$820,MATCH(Data!A276,Source!$A$6:$A$820,0))</f>
        <v>BAGS</v>
      </c>
      <c r="E276" t="str">
        <f>VLOOKUP(A276,Source!$A$5:$F$820,5,FALSE)</f>
        <v>PH BALANCED</v>
      </c>
      <c r="F276">
        <f>(VLOOKUP(A276,Source!$A$5:$F$820,6,FALSE))*1</f>
        <v>64</v>
      </c>
      <c r="G276">
        <f>INDEX(Source!$G$6:$G$820,MATCH(Data!A276,Source!$A$6:$A$820,0))</f>
        <v>5.5922000000000001</v>
      </c>
      <c r="H276">
        <f>INDEX(Source!$H$6:$H$820,MATCH(Data!A276,Source!$A$6:$A$820,0))</f>
        <v>5.3672000000000004</v>
      </c>
      <c r="I276">
        <f>INDEX(Source!$I$6:$I$820,MATCH(Data!A276,Source!$A$6:$A$820,0))</f>
        <v>2.5727000000000002</v>
      </c>
      <c r="J276">
        <f>INDEX(Source!$J$5:$J$820,MATCH(A276,Source!$A$5:$A$820,0))</f>
        <v>261.04790000000003</v>
      </c>
      <c r="K276">
        <f>INDEX(Source!$K$5:$K$820,MATCH(A276,Source!$A$5:$A$820,0))</f>
        <v>232.43600000000001</v>
      </c>
      <c r="L276">
        <f>INDEX(Source!$L$5:$L$820,MATCH(A276,Source!$A$5:$A$820,0))</f>
        <v>93.995500000000007</v>
      </c>
    </row>
    <row r="277" spans="1:12" x14ac:dyDescent="0.25">
      <c r="A277" s="25" t="s">
        <v>61</v>
      </c>
      <c r="B277" s="25" t="s">
        <v>954</v>
      </c>
      <c r="C277" t="s">
        <v>1091</v>
      </c>
      <c r="D277" t="str">
        <f>INDEX(Source!$D$6:$D$820,MATCH(Data!A277,Source!$A$6:$A$820,0))</f>
        <v>BAGS</v>
      </c>
      <c r="E277" t="str">
        <f>VLOOKUP(A277,Source!$A$5:$F$820,5,FALSE)</f>
        <v>PH BALANCED</v>
      </c>
      <c r="F277">
        <f>(VLOOKUP(A277,Source!$A$5:$F$820,6,FALSE))*1</f>
        <v>64</v>
      </c>
      <c r="G277">
        <f>INDEX(Source!$G$6:$G$820,MATCH(Data!A277,Source!$A$6:$A$820,0))</f>
        <v>53.490699999999997</v>
      </c>
      <c r="H277">
        <f>INDEX(Source!$H$6:$H$820,MATCH(Data!A277,Source!$A$6:$A$820,0))</f>
        <v>44.783700000000003</v>
      </c>
      <c r="I277">
        <f>INDEX(Source!$I$6:$I$820,MATCH(Data!A277,Source!$A$6:$A$820,0))</f>
        <v>26.440899999999999</v>
      </c>
      <c r="J277">
        <f>INDEX(Source!$J$5:$J$820,MATCH(A277,Source!$A$5:$A$820,0))</f>
        <v>2262.5698000000002</v>
      </c>
      <c r="K277">
        <f>INDEX(Source!$K$5:$K$820,MATCH(A277,Source!$A$5:$A$820,0))</f>
        <v>1667.4681</v>
      </c>
      <c r="L277">
        <f>INDEX(Source!$L$5:$L$820,MATCH(A277,Source!$A$5:$A$820,0))</f>
        <v>920.88139999999999</v>
      </c>
    </row>
    <row r="278" spans="1:12" x14ac:dyDescent="0.25">
      <c r="A278" s="25" t="s">
        <v>66</v>
      </c>
      <c r="B278" s="25" t="s">
        <v>954</v>
      </c>
      <c r="C278" t="s">
        <v>1091</v>
      </c>
      <c r="D278" t="str">
        <f>INDEX(Source!$D$6:$D$820,MATCH(Data!A278,Source!$A$6:$A$820,0))</f>
        <v>BAGS</v>
      </c>
      <c r="E278" t="str">
        <f>VLOOKUP(A278,Source!$A$5:$F$820,5,FALSE)</f>
        <v>ALCOHOL FREE</v>
      </c>
      <c r="F278">
        <f>(VLOOKUP(A278,Source!$A$5:$F$820,6,FALSE))*1</f>
        <v>90</v>
      </c>
      <c r="G278">
        <f>INDEX(Source!$G$6:$G$820,MATCH(Data!A278,Source!$A$6:$A$820,0))</f>
        <v>49.5715</v>
      </c>
      <c r="H278">
        <f>INDEX(Source!$H$6:$H$820,MATCH(Data!A278,Source!$A$6:$A$820,0))</f>
        <v>57.943199999999997</v>
      </c>
      <c r="I278">
        <f>INDEX(Source!$I$6:$I$820,MATCH(Data!A278,Source!$A$6:$A$820,0))</f>
        <v>41.595799999999997</v>
      </c>
      <c r="J278">
        <f>INDEX(Source!$J$5:$J$820,MATCH(A278,Source!$A$5:$A$820,0))</f>
        <v>2203.8969999999999</v>
      </c>
      <c r="K278">
        <f>INDEX(Source!$K$5:$K$820,MATCH(A278,Source!$A$5:$A$820,0))</f>
        <v>2377.6914999999999</v>
      </c>
      <c r="L278">
        <f>INDEX(Source!$L$5:$L$820,MATCH(A278,Source!$A$5:$A$820,0))</f>
        <v>1614.8326999999999</v>
      </c>
    </row>
    <row r="279" spans="1:12" x14ac:dyDescent="0.25">
      <c r="A279" s="25" t="s">
        <v>62</v>
      </c>
      <c r="B279" s="25" t="s">
        <v>954</v>
      </c>
      <c r="C279" t="s">
        <v>1091</v>
      </c>
      <c r="D279" t="str">
        <f>INDEX(Source!$D$6:$D$820,MATCH(Data!A279,Source!$A$6:$A$820,0))</f>
        <v>BAGS</v>
      </c>
      <c r="E279" t="str">
        <f>VLOOKUP(A279,Source!$A$5:$F$820,5,FALSE)</f>
        <v>SENSITIVE</v>
      </c>
      <c r="F279">
        <f>(VLOOKUP(A279,Source!$A$5:$F$820,6,FALSE))*1</f>
        <v>64</v>
      </c>
      <c r="G279">
        <f>INDEX(Source!$G$6:$G$820,MATCH(Data!A279,Source!$A$6:$A$820,0))</f>
        <v>8.2710000000000008</v>
      </c>
      <c r="H279">
        <f>INDEX(Source!$H$6:$H$820,MATCH(Data!A279,Source!$A$6:$A$820,0))</f>
        <v>9.9309999999999992</v>
      </c>
      <c r="I279">
        <f>INDEX(Source!$I$6:$I$820,MATCH(Data!A279,Source!$A$6:$A$820,0))</f>
        <v>1.1805000000000001</v>
      </c>
      <c r="J279">
        <f>INDEX(Source!$J$5:$J$820,MATCH(A279,Source!$A$5:$A$820,0))</f>
        <v>392.0086</v>
      </c>
      <c r="K279">
        <f>INDEX(Source!$K$5:$K$820,MATCH(A279,Source!$A$5:$A$820,0))</f>
        <v>426.19690000000003</v>
      </c>
      <c r="L279">
        <f>INDEX(Source!$L$5:$L$820,MATCH(A279,Source!$A$5:$A$820,0))</f>
        <v>46.280799999999999</v>
      </c>
    </row>
    <row r="280" spans="1:12" x14ac:dyDescent="0.25">
      <c r="A280" s="25" t="s">
        <v>64</v>
      </c>
      <c r="B280" s="25" t="s">
        <v>954</v>
      </c>
      <c r="C280" t="s">
        <v>1091</v>
      </c>
      <c r="D280" t="str">
        <f>INDEX(Source!$D$6:$D$820,MATCH(Data!A280,Source!$A$6:$A$820,0))</f>
        <v>BAGS</v>
      </c>
      <c r="E280" t="str">
        <f>VLOOKUP(A280,Source!$A$5:$F$820,5,FALSE)</f>
        <v>SENSITIVE</v>
      </c>
      <c r="F280">
        <f>(VLOOKUP(A280,Source!$A$5:$F$820,6,FALSE))*1</f>
        <v>64</v>
      </c>
      <c r="G280">
        <f>INDEX(Source!$G$6:$G$820,MATCH(Data!A280,Source!$A$6:$A$820,0))</f>
        <v>70.562299999999993</v>
      </c>
      <c r="H280">
        <f>INDEX(Source!$H$6:$H$820,MATCH(Data!A280,Source!$A$6:$A$820,0))</f>
        <v>56.785600000000002</v>
      </c>
      <c r="I280">
        <f>INDEX(Source!$I$6:$I$820,MATCH(Data!A280,Source!$A$6:$A$820,0))</f>
        <v>30.796600000000002</v>
      </c>
      <c r="J280">
        <f>INDEX(Source!$J$5:$J$820,MATCH(A280,Source!$A$5:$A$820,0))</f>
        <v>2842.3220000000001</v>
      </c>
      <c r="K280">
        <f>INDEX(Source!$K$5:$K$820,MATCH(A280,Source!$A$5:$A$820,0))</f>
        <v>2121.0371</v>
      </c>
      <c r="L280">
        <f>INDEX(Source!$L$5:$L$820,MATCH(A280,Source!$A$5:$A$820,0))</f>
        <v>1067.8224</v>
      </c>
    </row>
    <row r="281" spans="1:12" x14ac:dyDescent="0.25">
      <c r="A281" s="25" t="s">
        <v>53</v>
      </c>
      <c r="B281" s="25" t="s">
        <v>954</v>
      </c>
      <c r="C281" t="s">
        <v>1091</v>
      </c>
      <c r="D281" t="str">
        <f>INDEX(Source!$D$6:$D$820,MATCH(Data!A281,Source!$A$6:$A$820,0))</f>
        <v>BAGS</v>
      </c>
      <c r="E281" t="str">
        <f>VLOOKUP(A281,Source!$A$5:$F$820,5,FALSE)</f>
        <v>PH BALANCED</v>
      </c>
      <c r="F281">
        <f>(VLOOKUP(A281,Source!$A$5:$F$820,6,FALSE))*1</f>
        <v>120</v>
      </c>
      <c r="G281">
        <f>INDEX(Source!$G$6:$G$820,MATCH(Data!A281,Source!$A$6:$A$820,0))</f>
        <v>78.227999999999994</v>
      </c>
      <c r="H281">
        <f>INDEX(Source!$H$6:$H$820,MATCH(Data!A281,Source!$A$6:$A$820,0))</f>
        <v>99.030500000000004</v>
      </c>
      <c r="I281">
        <f>INDEX(Source!$I$6:$I$820,MATCH(Data!A281,Source!$A$6:$A$820,0))</f>
        <v>56.674100000000003</v>
      </c>
      <c r="J281">
        <f>INDEX(Source!$J$5:$J$820,MATCH(A281,Source!$A$5:$A$820,0))</f>
        <v>4816.5708000000004</v>
      </c>
      <c r="K281">
        <f>INDEX(Source!$K$5:$K$820,MATCH(A281,Source!$A$5:$A$820,0))</f>
        <v>5822.6243999999997</v>
      </c>
      <c r="L281">
        <f>INDEX(Source!$L$5:$L$820,MATCH(A281,Source!$A$5:$A$820,0))</f>
        <v>2923.4182999999998</v>
      </c>
    </row>
    <row r="282" spans="1:12" x14ac:dyDescent="0.25">
      <c r="A282" s="25" t="s">
        <v>65</v>
      </c>
      <c r="B282" s="25" t="s">
        <v>954</v>
      </c>
      <c r="C282" t="s">
        <v>1091</v>
      </c>
      <c r="D282" t="str">
        <f>INDEX(Source!$D$6:$D$820,MATCH(Data!A282,Source!$A$6:$A$820,0))</f>
        <v>BAGS</v>
      </c>
      <c r="E282" t="str">
        <f>VLOOKUP(A282,Source!$A$5:$F$820,5,FALSE)</f>
        <v>PH BALANCED</v>
      </c>
      <c r="F282">
        <f>(VLOOKUP(A282,Source!$A$5:$F$820,6,FALSE))*1</f>
        <v>64</v>
      </c>
      <c r="G282">
        <f>INDEX(Source!$G$6:$G$820,MATCH(Data!A282,Source!$A$6:$A$820,0))</f>
        <v>34.495899999999999</v>
      </c>
      <c r="H282">
        <f>INDEX(Source!$H$6:$H$820,MATCH(Data!A282,Source!$A$6:$A$820,0))</f>
        <v>35.333399999999997</v>
      </c>
      <c r="I282">
        <f>INDEX(Source!$I$6:$I$820,MATCH(Data!A282,Source!$A$6:$A$820,0))</f>
        <v>28.078199999999999</v>
      </c>
      <c r="J282">
        <f>INDEX(Source!$J$5:$J$820,MATCH(A282,Source!$A$5:$A$820,0))</f>
        <v>1446.3839</v>
      </c>
      <c r="K282">
        <f>INDEX(Source!$K$5:$K$820,MATCH(A282,Source!$A$5:$A$820,0))</f>
        <v>1359.9783</v>
      </c>
      <c r="L282">
        <f>INDEX(Source!$L$5:$L$820,MATCH(A282,Source!$A$5:$A$820,0))</f>
        <v>967.9162</v>
      </c>
    </row>
    <row r="283" spans="1:12" x14ac:dyDescent="0.25">
      <c r="A283" s="25" t="s">
        <v>201</v>
      </c>
      <c r="B283" s="25" t="s">
        <v>955</v>
      </c>
      <c r="C283" t="s">
        <v>1048</v>
      </c>
      <c r="D283" t="str">
        <f>INDEX(Source!$D$6:$D$820,MATCH(Data!A283,Source!$A$6:$A$820,0))</f>
        <v>BAGS</v>
      </c>
      <c r="E283" t="str">
        <f>VLOOKUP(A283,Source!$A$5:$F$820,5,FALSE)</f>
        <v>ALCOHOL FREE</v>
      </c>
      <c r="F283">
        <f>(VLOOKUP(A283,Source!$A$5:$F$820,6,FALSE))*1</f>
        <v>72</v>
      </c>
      <c r="G283">
        <f>INDEX(Source!$G$6:$G$820,MATCH(Data!A283,Source!$A$6:$A$820,0))</f>
        <v>27.677700000000002</v>
      </c>
      <c r="H283">
        <f>INDEX(Source!$H$6:$H$820,MATCH(Data!A283,Source!$A$6:$A$820,0))</f>
        <v>22.1416</v>
      </c>
      <c r="I283">
        <f>INDEX(Source!$I$6:$I$820,MATCH(Data!A283,Source!$A$6:$A$820,0))</f>
        <v>9.0610999999999997</v>
      </c>
      <c r="J283">
        <f>INDEX(Source!$J$5:$J$820,MATCH(A283,Source!$A$5:$A$820,0))</f>
        <v>1974.3932</v>
      </c>
      <c r="K283">
        <f>INDEX(Source!$K$5:$K$820,MATCH(A283,Source!$A$5:$A$820,0))</f>
        <v>1482.2675999999999</v>
      </c>
      <c r="L283">
        <f>INDEX(Source!$L$5:$L$820,MATCH(A283,Source!$A$5:$A$820,0))</f>
        <v>601.1807</v>
      </c>
    </row>
    <row r="284" spans="1:12" x14ac:dyDescent="0.25">
      <c r="A284" s="25" t="s">
        <v>875</v>
      </c>
      <c r="B284" s="25" t="s">
        <v>956</v>
      </c>
      <c r="C284" t="s">
        <v>1048</v>
      </c>
      <c r="D284" t="str">
        <f>INDEX(Source!$D$6:$D$820,MATCH(Data!A284,Source!$A$6:$A$820,0))</f>
        <v>BAGS</v>
      </c>
      <c r="E284" t="str">
        <f>VLOOKUP(A284,Source!$A$5:$F$820,5,FALSE)</f>
        <v>ALCOHOL FREE</v>
      </c>
      <c r="F284">
        <f>(VLOOKUP(A284,Source!$A$5:$F$820,6,FALSE))*1</f>
        <v>72</v>
      </c>
      <c r="G284">
        <f>INDEX(Source!$G$6:$G$820,MATCH(Data!A284,Source!$A$6:$A$820,0))</f>
        <v>0</v>
      </c>
      <c r="H284">
        <f>INDEX(Source!$H$6:$H$820,MATCH(Data!A284,Source!$A$6:$A$820,0))</f>
        <v>0</v>
      </c>
      <c r="I284">
        <f>INDEX(Source!$I$6:$I$820,MATCH(Data!A284,Source!$A$6:$A$820,0))</f>
        <v>0</v>
      </c>
      <c r="J284">
        <f>INDEX(Source!$J$5:$J$820,MATCH(A284,Source!$A$5:$A$820,0))</f>
        <v>0</v>
      </c>
      <c r="K284">
        <f>INDEX(Source!$K$5:$K$820,MATCH(A284,Source!$A$5:$A$820,0))</f>
        <v>0</v>
      </c>
      <c r="L284">
        <f>INDEX(Source!$L$5:$L$820,MATCH(A284,Source!$A$5:$A$820,0))</f>
        <v>0</v>
      </c>
    </row>
    <row r="285" spans="1:12" x14ac:dyDescent="0.25">
      <c r="A285" s="25" t="s">
        <v>70</v>
      </c>
      <c r="B285" s="25" t="s">
        <v>957</v>
      </c>
      <c r="C285" t="s">
        <v>1092</v>
      </c>
      <c r="D285" t="str">
        <f>INDEX(Source!$D$6:$D$820,MATCH(Data!A285,Source!$A$6:$A$820,0))</f>
        <v>BAGS</v>
      </c>
      <c r="E285" t="str">
        <f>VLOOKUP(A285,Source!$A$5:$F$820,5,FALSE)</f>
        <v>PH BALANCED</v>
      </c>
      <c r="F285">
        <f>(VLOOKUP(A285,Source!$A$5:$F$820,6,FALSE))*1</f>
        <v>90</v>
      </c>
      <c r="G285">
        <f>INDEX(Source!$G$6:$G$820,MATCH(Data!A285,Source!$A$6:$A$820,0))</f>
        <v>0</v>
      </c>
      <c r="H285">
        <f>INDEX(Source!$H$6:$H$820,MATCH(Data!A285,Source!$A$6:$A$820,0))</f>
        <v>4.4634999999999998</v>
      </c>
      <c r="I285">
        <f>INDEX(Source!$I$6:$I$820,MATCH(Data!A285,Source!$A$6:$A$820,0))</f>
        <v>0.1893</v>
      </c>
      <c r="J285">
        <f>INDEX(Source!$J$5:$J$820,MATCH(A285,Source!$A$5:$A$820,0))</f>
        <v>0</v>
      </c>
      <c r="K285">
        <f>INDEX(Source!$K$5:$K$820,MATCH(A285,Source!$A$5:$A$820,0))</f>
        <v>231.33420000000001</v>
      </c>
      <c r="L285">
        <f>INDEX(Source!$L$5:$L$820,MATCH(A285,Source!$A$5:$A$820,0))</f>
        <v>9.7352000000000007</v>
      </c>
    </row>
    <row r="286" spans="1:12" x14ac:dyDescent="0.25">
      <c r="A286" s="25" t="s">
        <v>69</v>
      </c>
      <c r="B286" s="25" t="s">
        <v>957</v>
      </c>
      <c r="C286" t="s">
        <v>1092</v>
      </c>
      <c r="D286" t="str">
        <f>INDEX(Source!$D$6:$D$820,MATCH(Data!A286,Source!$A$6:$A$820,0))</f>
        <v>BAGS</v>
      </c>
      <c r="E286" t="str">
        <f>VLOOKUP(A286,Source!$A$5:$F$820,5,FALSE)</f>
        <v>PH BALANCED</v>
      </c>
      <c r="F286">
        <f>(VLOOKUP(A286,Source!$A$5:$F$820,6,FALSE))*1</f>
        <v>120</v>
      </c>
      <c r="G286">
        <f>INDEX(Source!$G$6:$G$820,MATCH(Data!A286,Source!$A$6:$A$820,0))</f>
        <v>0</v>
      </c>
      <c r="H286">
        <f>INDEX(Source!$H$6:$H$820,MATCH(Data!A286,Source!$A$6:$A$820,0))</f>
        <v>0</v>
      </c>
      <c r="I286">
        <f>INDEX(Source!$I$6:$I$820,MATCH(Data!A286,Source!$A$6:$A$820,0))</f>
        <v>5.7117000000000004</v>
      </c>
      <c r="J286">
        <f>INDEX(Source!$J$5:$J$820,MATCH(A286,Source!$A$5:$A$820,0))</f>
        <v>0</v>
      </c>
      <c r="K286">
        <f>INDEX(Source!$K$5:$K$820,MATCH(A286,Source!$A$5:$A$820,0))</f>
        <v>0</v>
      </c>
      <c r="L286">
        <f>INDEX(Source!$L$5:$L$820,MATCH(A286,Source!$A$5:$A$820,0))</f>
        <v>338.46300000000002</v>
      </c>
    </row>
    <row r="287" spans="1:12" x14ac:dyDescent="0.25">
      <c r="A287" s="25" t="s">
        <v>389</v>
      </c>
      <c r="B287" s="25" t="s">
        <v>958</v>
      </c>
      <c r="C287" t="s">
        <v>1093</v>
      </c>
      <c r="D287" t="str">
        <f>INDEX(Source!$D$6:$D$820,MATCH(Data!A287,Source!$A$6:$A$820,0))</f>
        <v>BAGS</v>
      </c>
      <c r="E287" t="str">
        <f>VLOOKUP(A287,Source!$A$5:$F$820,5,FALSE)</f>
        <v>HYPOALLERGENIC</v>
      </c>
      <c r="F287">
        <f>(VLOOKUP(A287,Source!$A$5:$F$820,6,FALSE))*1</f>
        <v>72</v>
      </c>
      <c r="G287">
        <f>INDEX(Source!$G$6:$G$820,MATCH(Data!A287,Source!$A$6:$A$820,0))</f>
        <v>0</v>
      </c>
      <c r="H287">
        <f>INDEX(Source!$H$6:$H$820,MATCH(Data!A287,Source!$A$6:$A$820,0))</f>
        <v>6.2138</v>
      </c>
      <c r="I287">
        <f>INDEX(Source!$I$6:$I$820,MATCH(Data!A287,Source!$A$6:$A$820,0))</f>
        <v>8.77E-2</v>
      </c>
      <c r="J287">
        <f>INDEX(Source!$J$5:$J$820,MATCH(A287,Source!$A$5:$A$820,0))</f>
        <v>0</v>
      </c>
      <c r="K287">
        <f>INDEX(Source!$K$5:$K$820,MATCH(A287,Source!$A$5:$A$820,0))</f>
        <v>384.83499999999998</v>
      </c>
      <c r="L287">
        <f>INDEX(Source!$L$5:$L$820,MATCH(A287,Source!$A$5:$A$820,0))</f>
        <v>5.7408999999999999</v>
      </c>
    </row>
    <row r="288" spans="1:12" x14ac:dyDescent="0.25">
      <c r="A288" s="25" t="s">
        <v>282</v>
      </c>
      <c r="B288" s="25" t="s">
        <v>959</v>
      </c>
      <c r="C288" t="s">
        <v>1094</v>
      </c>
      <c r="D288" t="str">
        <f>INDEX(Source!$D$6:$D$820,MATCH(Data!A288,Source!$A$6:$A$820,0))</f>
        <v>BAGS</v>
      </c>
      <c r="E288" t="str">
        <f>VLOOKUP(A288,Source!$A$5:$F$820,5,FALSE)</f>
        <v>PH BALANCED</v>
      </c>
      <c r="F288">
        <f>(VLOOKUP(A288,Source!$A$5:$F$820,6,FALSE))*1</f>
        <v>72</v>
      </c>
      <c r="G288">
        <f>INDEX(Source!$G$6:$G$820,MATCH(Data!A288,Source!$A$6:$A$820,0))</f>
        <v>0</v>
      </c>
      <c r="H288">
        <f>INDEX(Source!$H$6:$H$820,MATCH(Data!A288,Source!$A$6:$A$820,0))</f>
        <v>10.2052</v>
      </c>
      <c r="I288">
        <f>INDEX(Source!$I$6:$I$820,MATCH(Data!A288,Source!$A$6:$A$820,0))</f>
        <v>14.4321</v>
      </c>
      <c r="J288">
        <f>INDEX(Source!$J$5:$J$820,MATCH(A288,Source!$A$5:$A$820,0))</f>
        <v>0</v>
      </c>
      <c r="K288">
        <f>INDEX(Source!$K$5:$K$820,MATCH(A288,Source!$A$5:$A$820,0))</f>
        <v>569.2527</v>
      </c>
      <c r="L288">
        <f>INDEX(Source!$L$5:$L$820,MATCH(A288,Source!$A$5:$A$820,0))</f>
        <v>716.4248</v>
      </c>
    </row>
    <row r="289" spans="1:12" x14ac:dyDescent="0.25">
      <c r="A289" s="25" t="s">
        <v>588</v>
      </c>
      <c r="B289" s="25" t="s">
        <v>960</v>
      </c>
      <c r="C289" t="s">
        <v>1095</v>
      </c>
      <c r="D289" t="str">
        <f>INDEX(Source!$D$6:$D$820,MATCH(Data!A289,Source!$A$6:$A$820,0))</f>
        <v>BAGS</v>
      </c>
      <c r="E289" t="str">
        <f>VLOOKUP(A289,Source!$A$5:$F$820,5,FALSE)</f>
        <v>PH BALANCED</v>
      </c>
      <c r="F289">
        <f>(VLOOKUP(A289,Source!$A$5:$F$820,6,FALSE))*1</f>
        <v>72</v>
      </c>
      <c r="G289">
        <f>INDEX(Source!$G$6:$G$820,MATCH(Data!A289,Source!$A$6:$A$820,0))</f>
        <v>16.393699999999999</v>
      </c>
      <c r="H289">
        <f>INDEX(Source!$H$6:$H$820,MATCH(Data!A289,Source!$A$6:$A$820,0))</f>
        <v>13.5199</v>
      </c>
      <c r="I289">
        <f>INDEX(Source!$I$6:$I$820,MATCH(Data!A289,Source!$A$6:$A$820,0))</f>
        <v>5.5843999999999996</v>
      </c>
      <c r="J289">
        <f>INDEX(Source!$J$5:$J$820,MATCH(A289,Source!$A$5:$A$820,0))</f>
        <v>841.14940000000001</v>
      </c>
      <c r="K289">
        <f>INDEX(Source!$K$5:$K$820,MATCH(A289,Source!$A$5:$A$820,0))</f>
        <v>693.07759999999996</v>
      </c>
      <c r="L289">
        <f>INDEX(Source!$L$5:$L$820,MATCH(A289,Source!$A$5:$A$820,0))</f>
        <v>305.17070000000001</v>
      </c>
    </row>
    <row r="290" spans="1:12" x14ac:dyDescent="0.25">
      <c r="A290" s="25" t="s">
        <v>589</v>
      </c>
      <c r="B290" s="25" t="s">
        <v>960</v>
      </c>
      <c r="C290" t="s">
        <v>1095</v>
      </c>
      <c r="D290" t="str">
        <f>INDEX(Source!$D$6:$D$820,MATCH(Data!A290,Source!$A$6:$A$820,0))</f>
        <v>BAGS</v>
      </c>
      <c r="E290" t="str">
        <f>VLOOKUP(A290,Source!$A$5:$F$820,5,FALSE)</f>
        <v>PH BALANCED</v>
      </c>
      <c r="F290">
        <f>(VLOOKUP(A290,Source!$A$5:$F$820,6,FALSE))*1</f>
        <v>72</v>
      </c>
      <c r="G290">
        <f>INDEX(Source!$G$6:$G$820,MATCH(Data!A290,Source!$A$6:$A$820,0))</f>
        <v>2.1175000000000002</v>
      </c>
      <c r="H290">
        <f>INDEX(Source!$H$6:$H$820,MATCH(Data!A290,Source!$A$6:$A$820,0))</f>
        <v>0.66620000000000001</v>
      </c>
      <c r="I290">
        <f>INDEX(Source!$I$6:$I$820,MATCH(Data!A290,Source!$A$6:$A$820,0))</f>
        <v>0</v>
      </c>
      <c r="J290">
        <f>INDEX(Source!$J$5:$J$820,MATCH(A290,Source!$A$5:$A$820,0))</f>
        <v>137.34479999999999</v>
      </c>
      <c r="K290">
        <f>INDEX(Source!$K$5:$K$820,MATCH(A290,Source!$A$5:$A$820,0))</f>
        <v>41.348700000000001</v>
      </c>
      <c r="L290">
        <f>INDEX(Source!$L$5:$L$820,MATCH(A290,Source!$A$5:$A$820,0))</f>
        <v>0</v>
      </c>
    </row>
    <row r="291" spans="1:12" x14ac:dyDescent="0.25">
      <c r="A291" s="25" t="s">
        <v>572</v>
      </c>
      <c r="B291" s="25" t="s">
        <v>961</v>
      </c>
      <c r="C291" t="s">
        <v>1096</v>
      </c>
      <c r="D291" t="str">
        <f>INDEX(Source!$D$6:$D$820,MATCH(Data!A291,Source!$A$6:$A$820,0))</f>
        <v>BAGS</v>
      </c>
      <c r="E291" t="str">
        <f>VLOOKUP(A291,Source!$A$5:$F$820,5,FALSE)</f>
        <v>PH BALANCED</v>
      </c>
      <c r="F291">
        <f>(VLOOKUP(A291,Source!$A$5:$F$820,6,FALSE))*1</f>
        <v>72</v>
      </c>
      <c r="G291">
        <f>INDEX(Source!$G$6:$G$820,MATCH(Data!A291,Source!$A$6:$A$820,0))</f>
        <v>0</v>
      </c>
      <c r="H291">
        <f>INDEX(Source!$H$6:$H$820,MATCH(Data!A291,Source!$A$6:$A$820,0))</f>
        <v>0</v>
      </c>
      <c r="I291">
        <f>INDEX(Source!$I$6:$I$820,MATCH(Data!A291,Source!$A$6:$A$820,0))</f>
        <v>0</v>
      </c>
      <c r="J291">
        <f>INDEX(Source!$J$5:$J$820,MATCH(A291,Source!$A$5:$A$820,0))</f>
        <v>0</v>
      </c>
      <c r="K291">
        <f>INDEX(Source!$K$5:$K$820,MATCH(A291,Source!$A$5:$A$820,0))</f>
        <v>0</v>
      </c>
      <c r="L291">
        <f>INDEX(Source!$L$5:$L$820,MATCH(A291,Source!$A$5:$A$820,0))</f>
        <v>0</v>
      </c>
    </row>
    <row r="292" spans="1:12" x14ac:dyDescent="0.25">
      <c r="A292" s="25" t="s">
        <v>578</v>
      </c>
      <c r="B292" s="25" t="s">
        <v>962</v>
      </c>
      <c r="C292" t="s">
        <v>1060</v>
      </c>
      <c r="D292" t="str">
        <f>INDEX(Source!$D$6:$D$820,MATCH(Data!A292,Source!$A$6:$A$820,0))</f>
        <v>BAGS</v>
      </c>
      <c r="E292" t="str">
        <f>VLOOKUP(A292,Source!$A$5:$F$820,5,FALSE)</f>
        <v>ALCOHOL FREE</v>
      </c>
      <c r="F292">
        <f>(VLOOKUP(A292,Source!$A$5:$F$820,6,FALSE))*1</f>
        <v>60</v>
      </c>
      <c r="G292">
        <f>INDEX(Source!$G$6:$G$820,MATCH(Data!A292,Source!$A$6:$A$820,0))</f>
        <v>14.513400000000001</v>
      </c>
      <c r="H292">
        <f>INDEX(Source!$H$6:$H$820,MATCH(Data!A292,Source!$A$6:$A$820,0))</f>
        <v>11.551399999999999</v>
      </c>
      <c r="I292">
        <f>INDEX(Source!$I$6:$I$820,MATCH(Data!A292,Source!$A$6:$A$820,0))</f>
        <v>8.6715</v>
      </c>
      <c r="J292">
        <f>INDEX(Source!$J$5:$J$820,MATCH(A292,Source!$A$5:$A$820,0))</f>
        <v>383.46769999999998</v>
      </c>
      <c r="K292">
        <f>INDEX(Source!$K$5:$K$820,MATCH(A292,Source!$A$5:$A$820,0))</f>
        <v>307.81580000000002</v>
      </c>
      <c r="L292">
        <f>INDEX(Source!$L$5:$L$820,MATCH(A292,Source!$A$5:$A$820,0))</f>
        <v>255.3304</v>
      </c>
    </row>
    <row r="293" spans="1:12" x14ac:dyDescent="0.25">
      <c r="A293" s="25" t="s">
        <v>579</v>
      </c>
      <c r="B293" s="25" t="s">
        <v>962</v>
      </c>
      <c r="C293" t="s">
        <v>1060</v>
      </c>
      <c r="D293" t="str">
        <f>INDEX(Source!$D$6:$D$820,MATCH(Data!A293,Source!$A$6:$A$820,0))</f>
        <v>BAGS</v>
      </c>
      <c r="E293" t="str">
        <f>VLOOKUP(A293,Source!$A$5:$F$820,5,FALSE)</f>
        <v>ALCOHOL FREE</v>
      </c>
      <c r="F293">
        <f>(VLOOKUP(A293,Source!$A$5:$F$820,6,FALSE))*1</f>
        <v>60</v>
      </c>
      <c r="G293">
        <f>INDEX(Source!$G$6:$G$820,MATCH(Data!A293,Source!$A$6:$A$820,0))</f>
        <v>17.654699999999998</v>
      </c>
      <c r="H293">
        <f>INDEX(Source!$H$6:$H$820,MATCH(Data!A293,Source!$A$6:$A$820,0))</f>
        <v>12.539</v>
      </c>
      <c r="I293">
        <f>INDEX(Source!$I$6:$I$820,MATCH(Data!A293,Source!$A$6:$A$820,0))</f>
        <v>4.6113</v>
      </c>
      <c r="J293">
        <f>INDEX(Source!$J$5:$J$820,MATCH(A293,Source!$A$5:$A$820,0))</f>
        <v>482.61590000000001</v>
      </c>
      <c r="K293">
        <f>INDEX(Source!$K$5:$K$820,MATCH(A293,Source!$A$5:$A$820,0))</f>
        <v>340.10579999999999</v>
      </c>
      <c r="L293">
        <f>INDEX(Source!$L$5:$L$820,MATCH(A293,Source!$A$5:$A$820,0))</f>
        <v>153.12389999999999</v>
      </c>
    </row>
    <row r="294" spans="1:12" x14ac:dyDescent="0.25">
      <c r="A294" s="25" t="s">
        <v>577</v>
      </c>
      <c r="B294" s="25" t="s">
        <v>962</v>
      </c>
      <c r="C294" t="s">
        <v>1060</v>
      </c>
      <c r="D294" t="str">
        <f>INDEX(Source!$D$6:$D$820,MATCH(Data!A294,Source!$A$6:$A$820,0))</f>
        <v>BAGS</v>
      </c>
      <c r="E294" t="str">
        <f>VLOOKUP(A294,Source!$A$5:$F$820,5,FALSE)</f>
        <v>ALCOHOL FREE</v>
      </c>
      <c r="F294">
        <f>(VLOOKUP(A294,Source!$A$5:$F$820,6,FALSE))*1</f>
        <v>24</v>
      </c>
      <c r="G294">
        <f>INDEX(Source!$G$6:$G$820,MATCH(Data!A294,Source!$A$6:$A$820,0))</f>
        <v>6.7664999999999997</v>
      </c>
      <c r="H294">
        <f>INDEX(Source!$H$6:$H$820,MATCH(Data!A294,Source!$A$6:$A$820,0))</f>
        <v>0.54779999999999995</v>
      </c>
      <c r="I294">
        <f>INDEX(Source!$I$6:$I$820,MATCH(Data!A294,Source!$A$6:$A$820,0))</f>
        <v>0</v>
      </c>
      <c r="J294">
        <f>INDEX(Source!$J$5:$J$820,MATCH(A294,Source!$A$5:$A$820,0))</f>
        <v>162.6651</v>
      </c>
      <c r="K294">
        <f>INDEX(Source!$K$5:$K$820,MATCH(A294,Source!$A$5:$A$820,0))</f>
        <v>12.7288</v>
      </c>
      <c r="L294">
        <f>INDEX(Source!$L$5:$L$820,MATCH(A294,Source!$A$5:$A$820,0))</f>
        <v>0</v>
      </c>
    </row>
    <row r="295" spans="1:12" x14ac:dyDescent="0.25">
      <c r="A295" s="25" t="s">
        <v>458</v>
      </c>
      <c r="B295" s="25" t="s">
        <v>963</v>
      </c>
      <c r="C295" t="s">
        <v>1097</v>
      </c>
      <c r="D295" t="str">
        <f>INDEX(Source!$D$6:$D$820,MATCH(Data!A295,Source!$A$6:$A$820,0))</f>
        <v>BAGS</v>
      </c>
      <c r="E295" t="str">
        <f>VLOOKUP(A295,Source!$A$5:$F$820,5,FALSE)</f>
        <v>WITHOUT EXTRA PROTECTCARE INDICATION</v>
      </c>
      <c r="F295">
        <f>(VLOOKUP(A295,Source!$A$5:$F$820,6,FALSE))*1</f>
        <v>64</v>
      </c>
      <c r="G295">
        <f>INDEX(Source!$G$6:$G$820,MATCH(Data!A295,Source!$A$6:$A$820,0))</f>
        <v>192.72300000000001</v>
      </c>
      <c r="H295">
        <f>INDEX(Source!$H$6:$H$820,MATCH(Data!A295,Source!$A$6:$A$820,0))</f>
        <v>183.24340000000001</v>
      </c>
      <c r="I295">
        <f>INDEX(Source!$I$6:$I$820,MATCH(Data!A295,Source!$A$6:$A$820,0))</f>
        <v>97.209599999999995</v>
      </c>
      <c r="J295">
        <f>INDEX(Source!$J$5:$J$820,MATCH(A295,Source!$A$5:$A$820,0))</f>
        <v>7900.9691000000003</v>
      </c>
      <c r="K295">
        <f>INDEX(Source!$K$5:$K$820,MATCH(A295,Source!$A$5:$A$820,0))</f>
        <v>6838.8454000000002</v>
      </c>
      <c r="L295">
        <f>INDEX(Source!$L$5:$L$820,MATCH(A295,Source!$A$5:$A$820,0))</f>
        <v>3264.5805999999998</v>
      </c>
    </row>
    <row r="296" spans="1:12" x14ac:dyDescent="0.25">
      <c r="A296" s="25" t="s">
        <v>216</v>
      </c>
      <c r="B296" s="25" t="s">
        <v>964</v>
      </c>
      <c r="C296" t="s">
        <v>1098</v>
      </c>
      <c r="D296" t="str">
        <f>INDEX(Source!$D$6:$D$820,MATCH(Data!A296,Source!$A$6:$A$820,0))</f>
        <v>BAGS</v>
      </c>
      <c r="E296" t="str">
        <f>VLOOKUP(A296,Source!$A$5:$F$820,5,FALSE)</f>
        <v>SENSITIVE</v>
      </c>
      <c r="F296">
        <f>(VLOOKUP(A296,Source!$A$5:$F$820,6,FALSE))*1</f>
        <v>72</v>
      </c>
      <c r="G296">
        <f>INDEX(Source!$G$6:$G$820,MATCH(Data!A296,Source!$A$6:$A$820,0))</f>
        <v>7.4866999999999999</v>
      </c>
      <c r="H296">
        <f>INDEX(Source!$H$6:$H$820,MATCH(Data!A296,Source!$A$6:$A$820,0))</f>
        <v>1.5100000000000001E-2</v>
      </c>
      <c r="I296">
        <f>INDEX(Source!$I$6:$I$820,MATCH(Data!A296,Source!$A$6:$A$820,0))</f>
        <v>0</v>
      </c>
      <c r="J296">
        <f>INDEX(Source!$J$5:$J$820,MATCH(A296,Source!$A$5:$A$820,0))</f>
        <v>509.18150000000003</v>
      </c>
      <c r="K296">
        <f>INDEX(Source!$K$5:$K$820,MATCH(A296,Source!$A$5:$A$820,0))</f>
        <v>0.77590000000000003</v>
      </c>
      <c r="L296">
        <f>INDEX(Source!$L$5:$L$820,MATCH(A296,Source!$A$5:$A$820,0))</f>
        <v>0</v>
      </c>
    </row>
    <row r="297" spans="1:12" x14ac:dyDescent="0.25">
      <c r="A297" s="25" t="s">
        <v>141</v>
      </c>
      <c r="B297" s="25" t="s">
        <v>965</v>
      </c>
      <c r="C297" t="s">
        <v>1148</v>
      </c>
      <c r="D297" t="str">
        <f>INDEX(Source!$D$6:$D$820,MATCH(Data!A297,Source!$A$6:$A$820,0))</f>
        <v>BAGS</v>
      </c>
      <c r="E297" t="str">
        <f>VLOOKUP(A297,Source!$A$5:$F$820,5,FALSE)</f>
        <v>PH BALANCED</v>
      </c>
      <c r="F297">
        <f>(VLOOKUP(A297,Source!$A$5:$F$820,6,FALSE))*1</f>
        <v>15</v>
      </c>
      <c r="G297">
        <f>INDEX(Source!$G$6:$G$820,MATCH(Data!A297,Source!$A$6:$A$820,0))</f>
        <v>9.5548999999999999</v>
      </c>
      <c r="H297">
        <f>INDEX(Source!$H$6:$H$820,MATCH(Data!A297,Source!$A$6:$A$820,0))</f>
        <v>16.797000000000001</v>
      </c>
      <c r="I297">
        <f>INDEX(Source!$I$6:$I$820,MATCH(Data!A297,Source!$A$6:$A$820,0))</f>
        <v>14.8012</v>
      </c>
      <c r="J297">
        <f>INDEX(Source!$J$5:$J$820,MATCH(A297,Source!$A$5:$A$820,0))</f>
        <v>338.9522</v>
      </c>
      <c r="K297">
        <f>INDEX(Source!$K$5:$K$820,MATCH(A297,Source!$A$5:$A$820,0))</f>
        <v>643.8528</v>
      </c>
      <c r="L297">
        <f>INDEX(Source!$L$5:$L$820,MATCH(A297,Source!$A$5:$A$820,0))</f>
        <v>454.05590000000001</v>
      </c>
    </row>
    <row r="298" spans="1:12" x14ac:dyDescent="0.25">
      <c r="A298" s="25" t="s">
        <v>365</v>
      </c>
      <c r="B298" s="25" t="s">
        <v>966</v>
      </c>
      <c r="C298" t="s">
        <v>1099</v>
      </c>
      <c r="D298" t="str">
        <f>INDEX(Source!$D$6:$D$820,MATCH(Data!A298,Source!$A$6:$A$820,0))</f>
        <v>BAGS</v>
      </c>
      <c r="E298" t="str">
        <f>VLOOKUP(A298,Source!$A$5:$F$820,5,FALSE)</f>
        <v>WITHOUT EXTRA PROTECTCARE INDICATION</v>
      </c>
      <c r="F298">
        <f>(VLOOKUP(A298,Source!$A$5:$F$820,6,FALSE))*1</f>
        <v>64</v>
      </c>
      <c r="G298">
        <f>INDEX(Source!$G$6:$G$820,MATCH(Data!A298,Source!$A$6:$A$820,0))</f>
        <v>13.539</v>
      </c>
      <c r="H298">
        <f>INDEX(Source!$H$6:$H$820,MATCH(Data!A298,Source!$A$6:$A$820,0))</f>
        <v>14.939299999999999</v>
      </c>
      <c r="I298">
        <f>INDEX(Source!$I$6:$I$820,MATCH(Data!A298,Source!$A$6:$A$820,0))</f>
        <v>5.9192</v>
      </c>
      <c r="J298">
        <f>INDEX(Source!$J$5:$J$820,MATCH(A298,Source!$A$5:$A$820,0))</f>
        <v>399.25150000000002</v>
      </c>
      <c r="K298">
        <f>INDEX(Source!$K$5:$K$820,MATCH(A298,Source!$A$5:$A$820,0))</f>
        <v>471.38619999999997</v>
      </c>
      <c r="L298">
        <f>INDEX(Source!$L$5:$L$820,MATCH(A298,Source!$A$5:$A$820,0))</f>
        <v>172.6644</v>
      </c>
    </row>
    <row r="299" spans="1:12" x14ac:dyDescent="0.25">
      <c r="A299" s="25" t="s">
        <v>366</v>
      </c>
      <c r="B299" s="25" t="s">
        <v>966</v>
      </c>
      <c r="C299" t="s">
        <v>1099</v>
      </c>
      <c r="D299" t="str">
        <f>INDEX(Source!$D$6:$D$820,MATCH(Data!A299,Source!$A$6:$A$820,0))</f>
        <v>BAGS</v>
      </c>
      <c r="E299" t="str">
        <f>VLOOKUP(A299,Source!$A$5:$F$820,5,FALSE)</f>
        <v>WITHOUT EXTRA PROTECTCARE INDICATION</v>
      </c>
      <c r="F299">
        <f>(VLOOKUP(A299,Source!$A$5:$F$820,6,FALSE))*1</f>
        <v>64</v>
      </c>
      <c r="G299">
        <f>INDEX(Source!$G$6:$G$820,MATCH(Data!A299,Source!$A$6:$A$820,0))</f>
        <v>9.7232000000000003</v>
      </c>
      <c r="H299">
        <f>INDEX(Source!$H$6:$H$820,MATCH(Data!A299,Source!$A$6:$A$820,0))</f>
        <v>14.417199999999999</v>
      </c>
      <c r="I299">
        <f>INDEX(Source!$I$6:$I$820,MATCH(Data!A299,Source!$A$6:$A$820,0))</f>
        <v>5.9874999999999998</v>
      </c>
      <c r="J299">
        <f>INDEX(Source!$J$5:$J$820,MATCH(A299,Source!$A$5:$A$820,0))</f>
        <v>300.88780000000003</v>
      </c>
      <c r="K299">
        <f>INDEX(Source!$K$5:$K$820,MATCH(A299,Source!$A$5:$A$820,0))</f>
        <v>488.67129999999997</v>
      </c>
      <c r="L299">
        <f>INDEX(Source!$L$5:$L$820,MATCH(A299,Source!$A$5:$A$820,0))</f>
        <v>199.4579</v>
      </c>
    </row>
    <row r="300" spans="1:12" x14ac:dyDescent="0.25">
      <c r="A300" s="25" t="s">
        <v>367</v>
      </c>
      <c r="B300" s="25" t="s">
        <v>966</v>
      </c>
      <c r="C300" t="s">
        <v>1099</v>
      </c>
      <c r="D300" t="str">
        <f>INDEX(Source!$D$6:$D$820,MATCH(Data!A300,Source!$A$6:$A$820,0))</f>
        <v>BAGS</v>
      </c>
      <c r="E300" t="str">
        <f>VLOOKUP(A300,Source!$A$5:$F$820,5,FALSE)</f>
        <v>PH BALANCED</v>
      </c>
      <c r="F300">
        <f>(VLOOKUP(A300,Source!$A$5:$F$820,6,FALSE))*1</f>
        <v>72</v>
      </c>
      <c r="G300">
        <f>INDEX(Source!$G$6:$G$820,MATCH(Data!A300,Source!$A$6:$A$820,0))</f>
        <v>0.4834</v>
      </c>
      <c r="H300">
        <f>INDEX(Source!$H$6:$H$820,MATCH(Data!A300,Source!$A$6:$A$820,0))</f>
        <v>0</v>
      </c>
      <c r="I300">
        <f>INDEX(Source!$I$6:$I$820,MATCH(Data!A300,Source!$A$6:$A$820,0))</f>
        <v>0</v>
      </c>
      <c r="J300">
        <f>INDEX(Source!$J$5:$J$820,MATCH(A300,Source!$A$5:$A$820,0))</f>
        <v>12.901899999999999</v>
      </c>
      <c r="K300">
        <f>INDEX(Source!$K$5:$K$820,MATCH(A300,Source!$A$5:$A$820,0))</f>
        <v>0</v>
      </c>
      <c r="L300">
        <f>INDEX(Source!$L$5:$L$820,MATCH(A300,Source!$A$5:$A$820,0))</f>
        <v>0</v>
      </c>
    </row>
    <row r="301" spans="1:12" x14ac:dyDescent="0.25">
      <c r="A301" s="25" t="s">
        <v>677</v>
      </c>
      <c r="B301" s="25" t="s">
        <v>967</v>
      </c>
      <c r="C301" t="s">
        <v>1031</v>
      </c>
      <c r="D301" t="str">
        <f>INDEX(Source!$D$6:$D$820,MATCH(Data!A301,Source!$A$6:$A$820,0))</f>
        <v>BAGS</v>
      </c>
      <c r="E301" t="str">
        <f>VLOOKUP(A301,Source!$A$5:$F$820,5,FALSE)</f>
        <v>PH BALANCED</v>
      </c>
      <c r="F301">
        <f>(VLOOKUP(A301,Source!$A$5:$F$820,6,FALSE))*1</f>
        <v>72</v>
      </c>
      <c r="G301">
        <f>INDEX(Source!$G$6:$G$820,MATCH(Data!A301,Source!$A$6:$A$820,0))</f>
        <v>0.1076</v>
      </c>
      <c r="H301">
        <f>INDEX(Source!$H$6:$H$820,MATCH(Data!A301,Source!$A$6:$A$820,0))</f>
        <v>0.1249</v>
      </c>
      <c r="I301">
        <f>INDEX(Source!$I$6:$I$820,MATCH(Data!A301,Source!$A$6:$A$820,0))</f>
        <v>7.1900000000000006E-2</v>
      </c>
      <c r="J301">
        <f>INDEX(Source!$J$5:$J$820,MATCH(A301,Source!$A$5:$A$820,0))</f>
        <v>5.5374999999999996</v>
      </c>
      <c r="K301">
        <f>INDEX(Source!$K$5:$K$820,MATCH(A301,Source!$A$5:$A$820,0))</f>
        <v>6.4203000000000001</v>
      </c>
      <c r="L301">
        <f>INDEX(Source!$L$5:$L$820,MATCH(A301,Source!$A$5:$A$820,0))</f>
        <v>3.698</v>
      </c>
    </row>
    <row r="302" spans="1:12" x14ac:dyDescent="0.25">
      <c r="A302" s="25" t="s">
        <v>236</v>
      </c>
      <c r="B302" s="25" t="s">
        <v>968</v>
      </c>
      <c r="C302" t="s">
        <v>1100</v>
      </c>
      <c r="D302" t="str">
        <f>INDEX(Source!$D$6:$D$820,MATCH(Data!A302,Source!$A$6:$A$820,0))</f>
        <v>BAGS</v>
      </c>
      <c r="E302" t="str">
        <f>VLOOKUP(A302,Source!$A$5:$F$820,5,FALSE)</f>
        <v>PH BALANCED</v>
      </c>
      <c r="F302">
        <f>(VLOOKUP(A302,Source!$A$5:$F$820,6,FALSE))*1</f>
        <v>50</v>
      </c>
      <c r="G302">
        <f>INDEX(Source!$G$6:$G$820,MATCH(Data!A302,Source!$A$6:$A$820,0))</f>
        <v>0.37059999999999998</v>
      </c>
      <c r="H302">
        <f>INDEX(Source!$H$6:$H$820,MATCH(Data!A302,Source!$A$6:$A$820,0))</f>
        <v>0.24890000000000001</v>
      </c>
      <c r="I302">
        <f>INDEX(Source!$I$6:$I$820,MATCH(Data!A302,Source!$A$6:$A$820,0))</f>
        <v>0</v>
      </c>
      <c r="J302">
        <f>INDEX(Source!$J$5:$J$820,MATCH(A302,Source!$A$5:$A$820,0))</f>
        <v>9.2727000000000004</v>
      </c>
      <c r="K302">
        <f>INDEX(Source!$K$5:$K$820,MATCH(A302,Source!$A$5:$A$820,0))</f>
        <v>7.0415000000000001</v>
      </c>
      <c r="L302">
        <f>INDEX(Source!$L$5:$L$820,MATCH(A302,Source!$A$5:$A$820,0))</f>
        <v>0</v>
      </c>
    </row>
    <row r="303" spans="1:12" x14ac:dyDescent="0.25">
      <c r="A303" s="25" t="s">
        <v>237</v>
      </c>
      <c r="B303" s="25" t="s">
        <v>968</v>
      </c>
      <c r="C303" t="s">
        <v>1100</v>
      </c>
      <c r="D303" t="str">
        <f>INDEX(Source!$D$6:$D$820,MATCH(Data!A303,Source!$A$6:$A$820,0))</f>
        <v>BAGS</v>
      </c>
      <c r="E303" t="str">
        <f>VLOOKUP(A303,Source!$A$5:$F$820,5,FALSE)</f>
        <v>PH BALANCED</v>
      </c>
      <c r="F303">
        <f>(VLOOKUP(A303,Source!$A$5:$F$820,6,FALSE))*1</f>
        <v>60</v>
      </c>
      <c r="G303">
        <f>INDEX(Source!$G$6:$G$820,MATCH(Data!A303,Source!$A$6:$A$820,0))</f>
        <v>29.4162</v>
      </c>
      <c r="H303">
        <f>INDEX(Source!$H$6:$H$820,MATCH(Data!A303,Source!$A$6:$A$820,0))</f>
        <v>107.9663</v>
      </c>
      <c r="I303">
        <f>INDEX(Source!$I$6:$I$820,MATCH(Data!A303,Source!$A$6:$A$820,0))</f>
        <v>52.6723</v>
      </c>
      <c r="J303">
        <f>INDEX(Source!$J$5:$J$820,MATCH(A303,Source!$A$5:$A$820,0))</f>
        <v>866.39819999999997</v>
      </c>
      <c r="K303">
        <f>INDEX(Source!$K$5:$K$820,MATCH(A303,Source!$A$5:$A$820,0))</f>
        <v>3176.0981999999999</v>
      </c>
      <c r="L303">
        <f>INDEX(Source!$L$5:$L$820,MATCH(A303,Source!$A$5:$A$820,0))</f>
        <v>1396.3396</v>
      </c>
    </row>
    <row r="304" spans="1:12" x14ac:dyDescent="0.25">
      <c r="A304" s="25" t="s">
        <v>238</v>
      </c>
      <c r="B304" s="25" t="s">
        <v>968</v>
      </c>
      <c r="C304" t="s">
        <v>1100</v>
      </c>
      <c r="D304" t="str">
        <f>INDEX(Source!$D$6:$D$820,MATCH(Data!A304,Source!$A$6:$A$820,0))</f>
        <v>BAGS</v>
      </c>
      <c r="E304" t="str">
        <f>VLOOKUP(A304,Source!$A$5:$F$820,5,FALSE)</f>
        <v>PH BALANCED</v>
      </c>
      <c r="F304">
        <f>(VLOOKUP(A304,Source!$A$5:$F$820,6,FALSE))*1</f>
        <v>60</v>
      </c>
      <c r="G304">
        <f>INDEX(Source!$G$6:$G$820,MATCH(Data!A304,Source!$A$6:$A$820,0))</f>
        <v>2.2702</v>
      </c>
      <c r="H304">
        <f>INDEX(Source!$H$6:$H$820,MATCH(Data!A304,Source!$A$6:$A$820,0))</f>
        <v>6.8476999999999997</v>
      </c>
      <c r="I304">
        <f>INDEX(Source!$I$6:$I$820,MATCH(Data!A304,Source!$A$6:$A$820,0))</f>
        <v>4.3963000000000001</v>
      </c>
      <c r="J304">
        <f>INDEX(Source!$J$5:$J$820,MATCH(A304,Source!$A$5:$A$820,0))</f>
        <v>71.277600000000007</v>
      </c>
      <c r="K304">
        <f>INDEX(Source!$K$5:$K$820,MATCH(A304,Source!$A$5:$A$820,0))</f>
        <v>210.60059999999999</v>
      </c>
      <c r="L304">
        <f>INDEX(Source!$L$5:$L$820,MATCH(A304,Source!$A$5:$A$820,0))</f>
        <v>121.2728</v>
      </c>
    </row>
    <row r="305" spans="1:12" x14ac:dyDescent="0.25">
      <c r="A305" s="25" t="s">
        <v>239</v>
      </c>
      <c r="B305" s="25" t="s">
        <v>968</v>
      </c>
      <c r="C305" t="s">
        <v>1100</v>
      </c>
      <c r="D305" t="str">
        <f>INDEX(Source!$D$6:$D$820,MATCH(Data!A305,Source!$A$6:$A$820,0))</f>
        <v>BAGS</v>
      </c>
      <c r="E305" t="str">
        <f>VLOOKUP(A305,Source!$A$5:$F$820,5,FALSE)</f>
        <v>PH BALANCED</v>
      </c>
      <c r="F305">
        <f>(VLOOKUP(A305,Source!$A$5:$F$820,6,FALSE))*1</f>
        <v>60</v>
      </c>
      <c r="G305">
        <f>INDEX(Source!$G$6:$G$820,MATCH(Data!A305,Source!$A$6:$A$820,0))</f>
        <v>296.26589999999999</v>
      </c>
      <c r="H305">
        <f>INDEX(Source!$H$6:$H$820,MATCH(Data!A305,Source!$A$6:$A$820,0))</f>
        <v>290.55259999999998</v>
      </c>
      <c r="I305">
        <f>INDEX(Source!$I$6:$I$820,MATCH(Data!A305,Source!$A$6:$A$820,0))</f>
        <v>128.1713</v>
      </c>
      <c r="J305">
        <f>INDEX(Source!$J$5:$J$820,MATCH(A305,Source!$A$5:$A$820,0))</f>
        <v>8749.3634000000002</v>
      </c>
      <c r="K305">
        <f>INDEX(Source!$K$5:$K$820,MATCH(A305,Source!$A$5:$A$820,0))</f>
        <v>8593.8201000000008</v>
      </c>
      <c r="L305">
        <f>INDEX(Source!$L$5:$L$820,MATCH(A305,Source!$A$5:$A$820,0))</f>
        <v>3618.6093999999998</v>
      </c>
    </row>
    <row r="306" spans="1:12" x14ac:dyDescent="0.25">
      <c r="A306" s="25" t="s">
        <v>240</v>
      </c>
      <c r="B306" s="25" t="s">
        <v>968</v>
      </c>
      <c r="C306" t="s">
        <v>1100</v>
      </c>
      <c r="D306" t="str">
        <f>INDEX(Source!$D$6:$D$820,MATCH(Data!A306,Source!$A$6:$A$820,0))</f>
        <v>BAGS</v>
      </c>
      <c r="E306" t="str">
        <f>VLOOKUP(A306,Source!$A$5:$F$820,5,FALSE)</f>
        <v>PH BALANCED</v>
      </c>
      <c r="F306">
        <f>(VLOOKUP(A306,Source!$A$5:$F$820,6,FALSE))*1</f>
        <v>60</v>
      </c>
      <c r="G306">
        <f>INDEX(Source!$G$6:$G$820,MATCH(Data!A306,Source!$A$6:$A$820,0))</f>
        <v>2.9716999999999998</v>
      </c>
      <c r="H306">
        <f>INDEX(Source!$H$6:$H$820,MATCH(Data!A306,Source!$A$6:$A$820,0))</f>
        <v>0.47810000000000002</v>
      </c>
      <c r="I306">
        <f>INDEX(Source!$I$6:$I$820,MATCH(Data!A306,Source!$A$6:$A$820,0))</f>
        <v>0.26490000000000002</v>
      </c>
      <c r="J306">
        <f>INDEX(Source!$J$5:$J$820,MATCH(A306,Source!$A$5:$A$820,0))</f>
        <v>93.2804</v>
      </c>
      <c r="K306">
        <f>INDEX(Source!$K$5:$K$820,MATCH(A306,Source!$A$5:$A$820,0))</f>
        <v>14.5885</v>
      </c>
      <c r="L306">
        <f>INDEX(Source!$L$5:$L$820,MATCH(A306,Source!$A$5:$A$820,0))</f>
        <v>7.5808999999999997</v>
      </c>
    </row>
    <row r="307" spans="1:12" x14ac:dyDescent="0.25">
      <c r="A307" s="25" t="s">
        <v>241</v>
      </c>
      <c r="B307" s="25" t="s">
        <v>968</v>
      </c>
      <c r="C307" t="s">
        <v>1100</v>
      </c>
      <c r="D307" t="str">
        <f>INDEX(Source!$D$6:$D$820,MATCH(Data!A307,Source!$A$6:$A$820,0))</f>
        <v>BAGS</v>
      </c>
      <c r="E307" t="str">
        <f>VLOOKUP(A307,Source!$A$5:$F$820,5,FALSE)</f>
        <v>PH BALANCED</v>
      </c>
      <c r="F307">
        <f>(VLOOKUP(A307,Source!$A$5:$F$820,6,FALSE))*1</f>
        <v>63</v>
      </c>
      <c r="G307">
        <f>INDEX(Source!$G$6:$G$820,MATCH(Data!A307,Source!$A$6:$A$820,0))</f>
        <v>0.21840000000000001</v>
      </c>
      <c r="H307">
        <f>INDEX(Source!$H$6:$H$820,MATCH(Data!A307,Source!$A$6:$A$820,0))</f>
        <v>0</v>
      </c>
      <c r="I307">
        <f>INDEX(Source!$I$6:$I$820,MATCH(Data!A307,Source!$A$6:$A$820,0))</f>
        <v>0</v>
      </c>
      <c r="J307">
        <f>INDEX(Source!$J$5:$J$820,MATCH(A307,Source!$A$5:$A$820,0))</f>
        <v>7.3784000000000001</v>
      </c>
      <c r="K307">
        <f>INDEX(Source!$K$5:$K$820,MATCH(A307,Source!$A$5:$A$820,0))</f>
        <v>0</v>
      </c>
      <c r="L307">
        <f>INDEX(Source!$L$5:$L$820,MATCH(A307,Source!$A$5:$A$820,0))</f>
        <v>0</v>
      </c>
    </row>
    <row r="308" spans="1:12" x14ac:dyDescent="0.25">
      <c r="A308" s="25" t="s">
        <v>242</v>
      </c>
      <c r="B308" s="25" t="s">
        <v>968</v>
      </c>
      <c r="C308" t="s">
        <v>1100</v>
      </c>
      <c r="D308" t="str">
        <f>INDEX(Source!$D$6:$D$820,MATCH(Data!A308,Source!$A$6:$A$820,0))</f>
        <v>BAGS</v>
      </c>
      <c r="E308" t="str">
        <f>VLOOKUP(A308,Source!$A$5:$F$820,5,FALSE)</f>
        <v>WITHOUT EXTRA PROTECTCARE INDICATION</v>
      </c>
      <c r="F308">
        <f>(VLOOKUP(A308,Source!$A$5:$F$820,6,FALSE))*1</f>
        <v>63</v>
      </c>
      <c r="G308">
        <f>INDEX(Source!$G$6:$G$820,MATCH(Data!A308,Source!$A$6:$A$820,0))</f>
        <v>0.50360000000000005</v>
      </c>
      <c r="H308">
        <f>INDEX(Source!$H$6:$H$820,MATCH(Data!A308,Source!$A$6:$A$820,0))</f>
        <v>0</v>
      </c>
      <c r="I308">
        <f>INDEX(Source!$I$6:$I$820,MATCH(Data!A308,Source!$A$6:$A$820,0))</f>
        <v>0</v>
      </c>
      <c r="J308">
        <f>INDEX(Source!$J$5:$J$820,MATCH(A308,Source!$A$5:$A$820,0))</f>
        <v>14.988200000000001</v>
      </c>
      <c r="K308">
        <f>INDEX(Source!$K$5:$K$820,MATCH(A308,Source!$A$5:$A$820,0))</f>
        <v>0</v>
      </c>
      <c r="L308">
        <f>INDEX(Source!$L$5:$L$820,MATCH(A308,Source!$A$5:$A$820,0))</f>
        <v>0</v>
      </c>
    </row>
    <row r="309" spans="1:12" x14ac:dyDescent="0.25">
      <c r="A309" s="25" t="s">
        <v>235</v>
      </c>
      <c r="B309" s="25" t="s">
        <v>968</v>
      </c>
      <c r="C309" t="s">
        <v>1100</v>
      </c>
      <c r="D309" t="str">
        <f>INDEX(Source!$D$6:$D$820,MATCH(Data!A309,Source!$A$6:$A$820,0))</f>
        <v>BAGS</v>
      </c>
      <c r="E309" t="str">
        <f>VLOOKUP(A309,Source!$A$5:$F$820,5,FALSE)</f>
        <v>SENSITIVE</v>
      </c>
      <c r="F309">
        <f>(VLOOKUP(A309,Source!$A$5:$F$820,6,FALSE))*1</f>
        <v>40</v>
      </c>
      <c r="G309">
        <f>INDEX(Source!$G$6:$G$820,MATCH(Data!A309,Source!$A$6:$A$820,0))</f>
        <v>0</v>
      </c>
      <c r="H309">
        <f>INDEX(Source!$H$6:$H$820,MATCH(Data!A309,Source!$A$6:$A$820,0))</f>
        <v>0</v>
      </c>
      <c r="I309">
        <f>INDEX(Source!$I$6:$I$820,MATCH(Data!A309,Source!$A$6:$A$820,0))</f>
        <v>0</v>
      </c>
      <c r="J309">
        <f>INDEX(Source!$J$5:$J$820,MATCH(A309,Source!$A$5:$A$820,0))</f>
        <v>0</v>
      </c>
      <c r="K309">
        <f>INDEX(Source!$K$5:$K$820,MATCH(A309,Source!$A$5:$A$820,0))</f>
        <v>0</v>
      </c>
      <c r="L309">
        <f>INDEX(Source!$L$5:$L$820,MATCH(A309,Source!$A$5:$A$820,0))</f>
        <v>0</v>
      </c>
    </row>
    <row r="310" spans="1:12" x14ac:dyDescent="0.25">
      <c r="A310" s="25" t="s">
        <v>397</v>
      </c>
      <c r="B310" s="25" t="s">
        <v>969</v>
      </c>
      <c r="C310" t="s">
        <v>1101</v>
      </c>
      <c r="D310" t="str">
        <f>INDEX(Source!$D$6:$D$820,MATCH(Data!A310,Source!$A$6:$A$820,0))</f>
        <v>BAGS</v>
      </c>
      <c r="E310" t="str">
        <f>VLOOKUP(A310,Source!$A$5:$F$820,5,FALSE)</f>
        <v>PH BALANCED</v>
      </c>
      <c r="F310">
        <f>(VLOOKUP(A310,Source!$A$5:$F$820,6,FALSE))*1</f>
        <v>120</v>
      </c>
      <c r="G310">
        <f>INDEX(Source!$G$6:$G$820,MATCH(Data!A310,Source!$A$6:$A$820,0))</f>
        <v>12.6196</v>
      </c>
      <c r="H310">
        <f>INDEX(Source!$H$6:$H$820,MATCH(Data!A310,Source!$A$6:$A$820,0))</f>
        <v>0.30170000000000002</v>
      </c>
      <c r="I310">
        <f>INDEX(Source!$I$6:$I$820,MATCH(Data!A310,Source!$A$6:$A$820,0))</f>
        <v>0</v>
      </c>
      <c r="J310">
        <f>INDEX(Source!$J$5:$J$820,MATCH(A310,Source!$A$5:$A$820,0))</f>
        <v>774.8818</v>
      </c>
      <c r="K310">
        <f>INDEX(Source!$K$5:$K$820,MATCH(A310,Source!$A$5:$A$820,0))</f>
        <v>18.222799999999999</v>
      </c>
      <c r="L310">
        <f>INDEX(Source!$L$5:$L$820,MATCH(A310,Source!$A$5:$A$820,0))</f>
        <v>0</v>
      </c>
    </row>
    <row r="311" spans="1:12" x14ac:dyDescent="0.25">
      <c r="A311" s="25" t="s">
        <v>313</v>
      </c>
      <c r="B311" s="25" t="s">
        <v>970</v>
      </c>
      <c r="C311" t="s">
        <v>1102</v>
      </c>
      <c r="D311" t="str">
        <f>INDEX(Source!$D$6:$D$820,MATCH(Data!A311,Source!$A$6:$A$820,0))</f>
        <v>BAGS</v>
      </c>
      <c r="E311" t="str">
        <f>VLOOKUP(A311,Source!$A$5:$F$820,5,FALSE)</f>
        <v>HYPOALLERGENIC</v>
      </c>
      <c r="F311">
        <f>(VLOOKUP(A311,Source!$A$5:$F$820,6,FALSE))*1</f>
        <v>25</v>
      </c>
      <c r="G311">
        <f>INDEX(Source!$G$6:$G$820,MATCH(Data!A311,Source!$A$6:$A$820,0))</f>
        <v>8.2699999999999996E-2</v>
      </c>
      <c r="H311">
        <f>INDEX(Source!$H$6:$H$820,MATCH(Data!A311,Source!$A$6:$A$820,0))</f>
        <v>4.5199999999999997E-2</v>
      </c>
      <c r="I311">
        <f>INDEX(Source!$I$6:$I$820,MATCH(Data!A311,Source!$A$6:$A$820,0))</f>
        <v>5.4999999999999997E-3</v>
      </c>
      <c r="J311">
        <f>INDEX(Source!$J$5:$J$820,MATCH(A311,Source!$A$5:$A$820,0))</f>
        <v>0.35360000000000003</v>
      </c>
      <c r="K311">
        <f>INDEX(Source!$K$5:$K$820,MATCH(A311,Source!$A$5:$A$820,0))</f>
        <v>0.2</v>
      </c>
      <c r="L311">
        <f>INDEX(Source!$L$5:$L$820,MATCH(A311,Source!$A$5:$A$820,0))</f>
        <v>2.5000000000000001E-2</v>
      </c>
    </row>
    <row r="312" spans="1:12" x14ac:dyDescent="0.25">
      <c r="A312" s="25" t="s">
        <v>314</v>
      </c>
      <c r="B312" s="25" t="s">
        <v>970</v>
      </c>
      <c r="C312" t="s">
        <v>1102</v>
      </c>
      <c r="D312" t="str">
        <f>INDEX(Source!$D$6:$D$820,MATCH(Data!A312,Source!$A$6:$A$820,0))</f>
        <v>BAGS</v>
      </c>
      <c r="E312" t="str">
        <f>VLOOKUP(A312,Source!$A$5:$F$820,5,FALSE)</f>
        <v>HYPOALLERGENIC</v>
      </c>
      <c r="F312">
        <f>(VLOOKUP(A312,Source!$A$5:$F$820,6,FALSE))*1</f>
        <v>25</v>
      </c>
      <c r="G312">
        <f>INDEX(Source!$G$6:$G$820,MATCH(Data!A312,Source!$A$6:$A$820,0))</f>
        <v>2.0510000000000002</v>
      </c>
      <c r="H312">
        <f>INDEX(Source!$H$6:$H$820,MATCH(Data!A312,Source!$A$6:$A$820,0))</f>
        <v>2.5941999999999998</v>
      </c>
      <c r="I312">
        <f>INDEX(Source!$I$6:$I$820,MATCH(Data!A312,Source!$A$6:$A$820,0))</f>
        <v>0.76219999999999999</v>
      </c>
      <c r="J312">
        <f>INDEX(Source!$J$5:$J$820,MATCH(A312,Source!$A$5:$A$820,0))</f>
        <v>8.6088000000000005</v>
      </c>
      <c r="K312">
        <f>INDEX(Source!$K$5:$K$820,MATCH(A312,Source!$A$5:$A$820,0))</f>
        <v>11.446400000000001</v>
      </c>
      <c r="L312">
        <f>INDEX(Source!$L$5:$L$820,MATCH(A312,Source!$A$5:$A$820,0))</f>
        <v>3.6349999999999998</v>
      </c>
    </row>
    <row r="313" spans="1:12" x14ac:dyDescent="0.25">
      <c r="A313" s="25" t="s">
        <v>317</v>
      </c>
      <c r="B313" s="25" t="s">
        <v>970</v>
      </c>
      <c r="C313" t="s">
        <v>1102</v>
      </c>
      <c r="D313" t="str">
        <f>INDEX(Source!$D$6:$D$820,MATCH(Data!A313,Source!$A$6:$A$820,0))</f>
        <v>BAGS</v>
      </c>
      <c r="E313" t="str">
        <f>VLOOKUP(A313,Source!$A$5:$F$820,5,FALSE)</f>
        <v>WITHOUT EXTRA PROTECTCARE INDICATION</v>
      </c>
      <c r="F313">
        <f>(VLOOKUP(A313,Source!$A$5:$F$820,6,FALSE))*1</f>
        <v>60</v>
      </c>
      <c r="G313">
        <f>INDEX(Source!$G$6:$G$820,MATCH(Data!A313,Source!$A$6:$A$820,0))</f>
        <v>0</v>
      </c>
      <c r="H313">
        <f>INDEX(Source!$H$6:$H$820,MATCH(Data!A313,Source!$A$6:$A$820,0))</f>
        <v>0</v>
      </c>
      <c r="I313">
        <f>INDEX(Source!$I$6:$I$820,MATCH(Data!A313,Source!$A$6:$A$820,0))</f>
        <v>0.18790000000000001</v>
      </c>
      <c r="J313">
        <f>INDEX(Source!$J$5:$J$820,MATCH(A313,Source!$A$5:$A$820,0))</f>
        <v>0</v>
      </c>
      <c r="K313">
        <f>INDEX(Source!$K$5:$K$820,MATCH(A313,Source!$A$5:$A$820,0))</f>
        <v>0</v>
      </c>
      <c r="L313">
        <f>INDEX(Source!$L$5:$L$820,MATCH(A313,Source!$A$5:$A$820,0))</f>
        <v>1.0885</v>
      </c>
    </row>
    <row r="314" spans="1:12" x14ac:dyDescent="0.25">
      <c r="A314" s="25" t="s">
        <v>318</v>
      </c>
      <c r="B314" s="25" t="s">
        <v>970</v>
      </c>
      <c r="C314" t="s">
        <v>1102</v>
      </c>
      <c r="D314" t="str">
        <f>INDEX(Source!$D$6:$D$820,MATCH(Data!A314,Source!$A$6:$A$820,0))</f>
        <v>BAGS</v>
      </c>
      <c r="E314" t="str">
        <f>VLOOKUP(A314,Source!$A$5:$F$820,5,FALSE)</f>
        <v>WITHOUT EXTRA PROTECTCARE INDICATION</v>
      </c>
      <c r="F314">
        <f>(VLOOKUP(A314,Source!$A$5:$F$820,6,FALSE))*1</f>
        <v>70</v>
      </c>
      <c r="G314">
        <f>INDEX(Source!$G$6:$G$820,MATCH(Data!A314,Source!$A$6:$A$820,0))</f>
        <v>1.4366000000000001</v>
      </c>
      <c r="H314">
        <f>INDEX(Source!$H$6:$H$820,MATCH(Data!A314,Source!$A$6:$A$820,0))</f>
        <v>2.8525</v>
      </c>
      <c r="I314">
        <f>INDEX(Source!$I$6:$I$820,MATCH(Data!A314,Source!$A$6:$A$820,0))</f>
        <v>1.1071</v>
      </c>
      <c r="J314">
        <f>INDEX(Source!$J$5:$J$820,MATCH(A314,Source!$A$5:$A$820,0))</f>
        <v>10.09</v>
      </c>
      <c r="K314">
        <f>INDEX(Source!$K$5:$K$820,MATCH(A314,Source!$A$5:$A$820,0))</f>
        <v>20.329999999999998</v>
      </c>
      <c r="L314">
        <f>INDEX(Source!$L$5:$L$820,MATCH(A314,Source!$A$5:$A$820,0))</f>
        <v>7.64</v>
      </c>
    </row>
    <row r="315" spans="1:12" x14ac:dyDescent="0.25">
      <c r="A315" s="25" t="s">
        <v>319</v>
      </c>
      <c r="B315" s="25" t="s">
        <v>970</v>
      </c>
      <c r="C315" t="s">
        <v>1102</v>
      </c>
      <c r="D315" t="str">
        <f>INDEX(Source!$D$6:$D$820,MATCH(Data!A315,Source!$A$6:$A$820,0))</f>
        <v>BAGS</v>
      </c>
      <c r="E315" t="str">
        <f>VLOOKUP(A315,Source!$A$5:$F$820,5,FALSE)</f>
        <v>HYPOALLERGENIC</v>
      </c>
      <c r="F315">
        <f>(VLOOKUP(A315,Source!$A$5:$F$820,6,FALSE))*1</f>
        <v>70</v>
      </c>
      <c r="G315">
        <f>INDEX(Source!$G$6:$G$820,MATCH(Data!A315,Source!$A$6:$A$820,0))</f>
        <v>6.5038999999999998</v>
      </c>
      <c r="H315">
        <f>INDEX(Source!$H$6:$H$820,MATCH(Data!A315,Source!$A$6:$A$820,0))</f>
        <v>6.5046999999999997</v>
      </c>
      <c r="I315">
        <f>INDEX(Source!$I$6:$I$820,MATCH(Data!A315,Source!$A$6:$A$820,0))</f>
        <v>1.2238</v>
      </c>
      <c r="J315">
        <f>INDEX(Source!$J$5:$J$820,MATCH(A315,Source!$A$5:$A$820,0))</f>
        <v>46.08</v>
      </c>
      <c r="K315">
        <f>INDEX(Source!$K$5:$K$820,MATCH(A315,Source!$A$5:$A$820,0))</f>
        <v>47.101700000000001</v>
      </c>
      <c r="L315">
        <f>INDEX(Source!$L$5:$L$820,MATCH(A315,Source!$A$5:$A$820,0))</f>
        <v>9.65</v>
      </c>
    </row>
    <row r="316" spans="1:12" x14ac:dyDescent="0.25">
      <c r="A316" s="25" t="s">
        <v>320</v>
      </c>
      <c r="B316" s="25" t="s">
        <v>970</v>
      </c>
      <c r="C316" t="s">
        <v>1102</v>
      </c>
      <c r="D316" t="str">
        <f>INDEX(Source!$D$6:$D$820,MATCH(Data!A316,Source!$A$6:$A$820,0))</f>
        <v>BAGS</v>
      </c>
      <c r="E316" t="str">
        <f>VLOOKUP(A316,Source!$A$5:$F$820,5,FALSE)</f>
        <v>ALCOHOL FREE</v>
      </c>
      <c r="F316">
        <f>(VLOOKUP(A316,Source!$A$5:$F$820,6,FALSE))*1</f>
        <v>70</v>
      </c>
      <c r="G316">
        <f>INDEX(Source!$G$6:$G$820,MATCH(Data!A316,Source!$A$6:$A$820,0))</f>
        <v>0</v>
      </c>
      <c r="H316">
        <f>INDEX(Source!$H$6:$H$820,MATCH(Data!A316,Source!$A$6:$A$820,0))</f>
        <v>6.5199999999999994E-2</v>
      </c>
      <c r="I316">
        <f>INDEX(Source!$I$6:$I$820,MATCH(Data!A316,Source!$A$6:$A$820,0))</f>
        <v>0</v>
      </c>
      <c r="J316">
        <f>INDEX(Source!$J$5:$J$820,MATCH(A316,Source!$A$5:$A$820,0))</f>
        <v>0</v>
      </c>
      <c r="K316">
        <f>INDEX(Source!$K$5:$K$820,MATCH(A316,Source!$A$5:$A$820,0))</f>
        <v>0.35370000000000001</v>
      </c>
      <c r="L316">
        <f>INDEX(Source!$L$5:$L$820,MATCH(A316,Source!$A$5:$A$820,0))</f>
        <v>0</v>
      </c>
    </row>
    <row r="317" spans="1:12" x14ac:dyDescent="0.25">
      <c r="A317" s="25" t="s">
        <v>315</v>
      </c>
      <c r="B317" s="25" t="s">
        <v>970</v>
      </c>
      <c r="C317" t="s">
        <v>1102</v>
      </c>
      <c r="D317" t="str">
        <f>INDEX(Source!$D$6:$D$820,MATCH(Data!A317,Source!$A$6:$A$820,0))</f>
        <v>BAGS</v>
      </c>
      <c r="E317" t="str">
        <f>VLOOKUP(A317,Source!$A$5:$F$820,5,FALSE)</f>
        <v>HYPOALLERGENIC</v>
      </c>
      <c r="F317">
        <f>(VLOOKUP(A317,Source!$A$5:$F$820,6,FALSE))*1</f>
        <v>50</v>
      </c>
      <c r="G317">
        <f>INDEX(Source!$G$6:$G$820,MATCH(Data!A317,Source!$A$6:$A$820,0))</f>
        <v>10.297499999999999</v>
      </c>
      <c r="H317">
        <f>INDEX(Source!$H$6:$H$820,MATCH(Data!A317,Source!$A$6:$A$820,0))</f>
        <v>4.8240999999999996</v>
      </c>
      <c r="I317">
        <f>INDEX(Source!$I$6:$I$820,MATCH(Data!A317,Source!$A$6:$A$820,0))</f>
        <v>4.976</v>
      </c>
      <c r="J317">
        <f>INDEX(Source!$J$5:$J$820,MATCH(A317,Source!$A$5:$A$820,0))</f>
        <v>49.665700000000001</v>
      </c>
      <c r="K317">
        <f>INDEX(Source!$K$5:$K$820,MATCH(A317,Source!$A$5:$A$820,0))</f>
        <v>27.7622</v>
      </c>
      <c r="L317">
        <f>INDEX(Source!$L$5:$L$820,MATCH(A317,Source!$A$5:$A$820,0))</f>
        <v>22.308599999999998</v>
      </c>
    </row>
    <row r="318" spans="1:12" x14ac:dyDescent="0.25">
      <c r="A318" s="25" t="s">
        <v>316</v>
      </c>
      <c r="B318" s="25" t="s">
        <v>970</v>
      </c>
      <c r="C318" t="s">
        <v>1102</v>
      </c>
      <c r="D318" t="str">
        <f>INDEX(Source!$D$6:$D$820,MATCH(Data!A318,Source!$A$6:$A$820,0))</f>
        <v>BAGS</v>
      </c>
      <c r="E318" t="str">
        <f>VLOOKUP(A318,Source!$A$5:$F$820,5,FALSE)</f>
        <v>HYPOALLERGENIC</v>
      </c>
      <c r="F318">
        <f>(VLOOKUP(A318,Source!$A$5:$F$820,6,FALSE))*1</f>
        <v>50</v>
      </c>
      <c r="G318">
        <f>INDEX(Source!$G$6:$G$820,MATCH(Data!A318,Source!$A$6:$A$820,0))</f>
        <v>0.2089</v>
      </c>
      <c r="H318">
        <f>INDEX(Source!$H$6:$H$820,MATCH(Data!A318,Source!$A$6:$A$820,0))</f>
        <v>0</v>
      </c>
      <c r="I318">
        <f>INDEX(Source!$I$6:$I$820,MATCH(Data!A318,Source!$A$6:$A$820,0))</f>
        <v>0</v>
      </c>
      <c r="J318">
        <f>INDEX(Source!$J$5:$J$820,MATCH(A318,Source!$A$5:$A$820,0))</f>
        <v>1.25</v>
      </c>
      <c r="K318">
        <f>INDEX(Source!$K$5:$K$820,MATCH(A318,Source!$A$5:$A$820,0))</f>
        <v>0</v>
      </c>
      <c r="L318">
        <f>INDEX(Source!$L$5:$L$820,MATCH(A318,Source!$A$5:$A$820,0))</f>
        <v>0</v>
      </c>
    </row>
    <row r="319" spans="1:12" x14ac:dyDescent="0.25">
      <c r="A319" s="25" t="s">
        <v>142</v>
      </c>
      <c r="B319" s="25" t="s">
        <v>971</v>
      </c>
      <c r="C319" t="s">
        <v>1148</v>
      </c>
      <c r="D319" t="str">
        <f>INDEX(Source!$D$6:$D$820,MATCH(Data!A319,Source!$A$6:$A$820,0))</f>
        <v>BAGS</v>
      </c>
      <c r="E319" t="str">
        <f>VLOOKUP(A319,Source!$A$5:$F$820,5,FALSE)</f>
        <v>PH BALANCED</v>
      </c>
      <c r="F319">
        <f>(VLOOKUP(A319,Source!$A$5:$F$820,6,FALSE))*1</f>
        <v>120</v>
      </c>
      <c r="G319">
        <f>INDEX(Source!$G$6:$G$820,MATCH(Data!A319,Source!$A$6:$A$820,0))</f>
        <v>21.0763</v>
      </c>
      <c r="H319">
        <f>INDEX(Source!$H$6:$H$820,MATCH(Data!A319,Source!$A$6:$A$820,0))</f>
        <v>7.9172000000000002</v>
      </c>
      <c r="I319">
        <f>INDEX(Source!$I$6:$I$820,MATCH(Data!A319,Source!$A$6:$A$820,0))</f>
        <v>0.35720000000000002</v>
      </c>
      <c r="J319">
        <f>INDEX(Source!$J$5:$J$820,MATCH(A319,Source!$A$5:$A$820,0))</f>
        <v>1178.5386000000001</v>
      </c>
      <c r="K319">
        <f>INDEX(Source!$K$5:$K$820,MATCH(A319,Source!$A$5:$A$820,0))</f>
        <v>421.82799999999997</v>
      </c>
      <c r="L319">
        <f>INDEX(Source!$L$5:$L$820,MATCH(A319,Source!$A$5:$A$820,0))</f>
        <v>19.481100000000001</v>
      </c>
    </row>
    <row r="320" spans="1:12" x14ac:dyDescent="0.25">
      <c r="A320" s="25" t="s">
        <v>143</v>
      </c>
      <c r="B320" s="25" t="s">
        <v>971</v>
      </c>
      <c r="C320" t="s">
        <v>1148</v>
      </c>
      <c r="D320" t="str">
        <f>INDEX(Source!$D$6:$D$820,MATCH(Data!A320,Source!$A$6:$A$820,0))</f>
        <v>BAGS</v>
      </c>
      <c r="E320" t="str">
        <f>VLOOKUP(A320,Source!$A$5:$F$820,5,FALSE)</f>
        <v>ALCOHOL FREE</v>
      </c>
      <c r="F320">
        <f>(VLOOKUP(A320,Source!$A$5:$F$820,6,FALSE))*1</f>
        <v>120</v>
      </c>
      <c r="G320">
        <f>INDEX(Source!$G$6:$G$820,MATCH(Data!A320,Source!$A$6:$A$820,0))</f>
        <v>59.8855</v>
      </c>
      <c r="H320">
        <f>INDEX(Source!$H$6:$H$820,MATCH(Data!A320,Source!$A$6:$A$820,0))</f>
        <v>18.673500000000001</v>
      </c>
      <c r="I320">
        <f>INDEX(Source!$I$6:$I$820,MATCH(Data!A320,Source!$A$6:$A$820,0))</f>
        <v>4.4382000000000001</v>
      </c>
      <c r="J320">
        <f>INDEX(Source!$J$5:$J$820,MATCH(A320,Source!$A$5:$A$820,0))</f>
        <v>3588.4739</v>
      </c>
      <c r="K320">
        <f>INDEX(Source!$K$5:$K$820,MATCH(A320,Source!$A$5:$A$820,0))</f>
        <v>1054.2443000000001</v>
      </c>
      <c r="L320">
        <f>INDEX(Source!$L$5:$L$820,MATCH(A320,Source!$A$5:$A$820,0))</f>
        <v>241.28020000000001</v>
      </c>
    </row>
    <row r="321" spans="1:12" x14ac:dyDescent="0.25">
      <c r="A321" s="25" t="s">
        <v>414</v>
      </c>
      <c r="B321" s="25" t="s">
        <v>972</v>
      </c>
      <c r="C321" t="s">
        <v>1069</v>
      </c>
      <c r="D321" t="str">
        <f>INDEX(Source!$D$6:$D$820,MATCH(Data!A321,Source!$A$6:$A$820,0))</f>
        <v>BAGS</v>
      </c>
      <c r="E321" t="str">
        <f>VLOOKUP(A321,Source!$A$5:$F$820,5,FALSE)</f>
        <v>WITHOUT EXTRA PROTECTCARE INDICATION</v>
      </c>
      <c r="F321">
        <f>(VLOOKUP(A321,Source!$A$5:$F$820,6,FALSE))*1</f>
        <v>80</v>
      </c>
      <c r="G321">
        <f>INDEX(Source!$G$6:$G$820,MATCH(Data!A321,Source!$A$6:$A$820,0))</f>
        <v>1.0731999999999999</v>
      </c>
      <c r="H321">
        <f>INDEX(Source!$H$6:$H$820,MATCH(Data!A321,Source!$A$6:$A$820,0))</f>
        <v>0</v>
      </c>
      <c r="I321">
        <f>INDEX(Source!$I$6:$I$820,MATCH(Data!A321,Source!$A$6:$A$820,0))</f>
        <v>0</v>
      </c>
      <c r="J321">
        <f>INDEX(Source!$J$5:$J$820,MATCH(A321,Source!$A$5:$A$820,0))</f>
        <v>47.075600000000001</v>
      </c>
      <c r="K321">
        <f>INDEX(Source!$K$5:$K$820,MATCH(A321,Source!$A$5:$A$820,0))</f>
        <v>0</v>
      </c>
      <c r="L321">
        <f>INDEX(Source!$L$5:$L$820,MATCH(A321,Source!$A$5:$A$820,0))</f>
        <v>0</v>
      </c>
    </row>
    <row r="322" spans="1:12" x14ac:dyDescent="0.25">
      <c r="A322" s="25" t="s">
        <v>214</v>
      </c>
      <c r="B322" s="25" t="s">
        <v>973</v>
      </c>
      <c r="C322" t="s">
        <v>1103</v>
      </c>
      <c r="D322" t="str">
        <f>INDEX(Source!$D$6:$D$820,MATCH(Data!A322,Source!$A$6:$A$820,0))</f>
        <v>BAGS</v>
      </c>
      <c r="E322" t="str">
        <f>VLOOKUP(A322,Source!$A$5:$F$820,5,FALSE)</f>
        <v>PH BALANCED</v>
      </c>
      <c r="F322">
        <f>(VLOOKUP(A322,Source!$A$5:$F$820,6,FALSE))*1</f>
        <v>100</v>
      </c>
      <c r="G322">
        <f>INDEX(Source!$G$6:$G$820,MATCH(Data!A322,Source!$A$6:$A$820,0))</f>
        <v>14.2293</v>
      </c>
      <c r="H322">
        <f>INDEX(Source!$H$6:$H$820,MATCH(Data!A322,Source!$A$6:$A$820,0))</f>
        <v>21.789000000000001</v>
      </c>
      <c r="I322">
        <f>INDEX(Source!$I$6:$I$820,MATCH(Data!A322,Source!$A$6:$A$820,0))</f>
        <v>7.9466000000000001</v>
      </c>
      <c r="J322">
        <f>INDEX(Source!$J$5:$J$820,MATCH(A322,Source!$A$5:$A$820,0))</f>
        <v>761.61429999999996</v>
      </c>
      <c r="K322">
        <f>INDEX(Source!$K$5:$K$820,MATCH(A322,Source!$A$5:$A$820,0))</f>
        <v>1129.7994000000001</v>
      </c>
      <c r="L322">
        <f>INDEX(Source!$L$5:$L$820,MATCH(A322,Source!$A$5:$A$820,0))</f>
        <v>412.24349999999998</v>
      </c>
    </row>
    <row r="323" spans="1:12" x14ac:dyDescent="0.25">
      <c r="A323" s="25" t="s">
        <v>670</v>
      </c>
      <c r="B323" s="25" t="s">
        <v>974</v>
      </c>
      <c r="C323" t="s">
        <v>1104</v>
      </c>
      <c r="D323" t="str">
        <f>INDEX(Source!$D$6:$D$820,MATCH(Data!A323,Source!$A$6:$A$820,0))</f>
        <v>BAGS</v>
      </c>
      <c r="E323" t="str">
        <f>VLOOKUP(A323,Source!$A$5:$F$820,5,FALSE)</f>
        <v>WITHOUT EXTRA PROTECTCARE INDICATION</v>
      </c>
      <c r="F323">
        <f>(VLOOKUP(A323,Source!$A$5:$F$820,6,FALSE))*1</f>
        <v>20</v>
      </c>
      <c r="G323">
        <f>INDEX(Source!$G$6:$G$820,MATCH(Data!A323,Source!$A$6:$A$820,0))</f>
        <v>0</v>
      </c>
      <c r="H323">
        <f>INDEX(Source!$H$6:$H$820,MATCH(Data!A323,Source!$A$6:$A$820,0))</f>
        <v>0</v>
      </c>
      <c r="I323">
        <f>INDEX(Source!$I$6:$I$820,MATCH(Data!A323,Source!$A$6:$A$820,0))</f>
        <v>0</v>
      </c>
      <c r="J323">
        <f>INDEX(Source!$J$5:$J$820,MATCH(A323,Source!$A$5:$A$820,0))</f>
        <v>0</v>
      </c>
      <c r="K323">
        <f>INDEX(Source!$K$5:$K$820,MATCH(A323,Source!$A$5:$A$820,0))</f>
        <v>0</v>
      </c>
      <c r="L323">
        <f>INDEX(Source!$L$5:$L$820,MATCH(A323,Source!$A$5:$A$820,0))</f>
        <v>0</v>
      </c>
    </row>
    <row r="324" spans="1:12" x14ac:dyDescent="0.25">
      <c r="A324" s="25" t="s">
        <v>671</v>
      </c>
      <c r="B324" s="25" t="s">
        <v>974</v>
      </c>
      <c r="C324" t="s">
        <v>1104</v>
      </c>
      <c r="D324" t="str">
        <f>INDEX(Source!$D$6:$D$820,MATCH(Data!A324,Source!$A$6:$A$820,0))</f>
        <v>BAGS</v>
      </c>
      <c r="E324" t="str">
        <f>VLOOKUP(A324,Source!$A$5:$F$820,5,FALSE)</f>
        <v>WITHOUT EXTRA PROTECTCARE INDICATION</v>
      </c>
      <c r="F324">
        <f>(VLOOKUP(A324,Source!$A$5:$F$820,6,FALSE))*1</f>
        <v>72</v>
      </c>
      <c r="G324">
        <f>INDEX(Source!$G$6:$G$820,MATCH(Data!A324,Source!$A$6:$A$820,0))</f>
        <v>0</v>
      </c>
      <c r="H324">
        <f>INDEX(Source!$H$6:$H$820,MATCH(Data!A324,Source!$A$6:$A$820,0))</f>
        <v>0</v>
      </c>
      <c r="I324">
        <f>INDEX(Source!$I$6:$I$820,MATCH(Data!A324,Source!$A$6:$A$820,0))</f>
        <v>0</v>
      </c>
      <c r="J324">
        <f>INDEX(Source!$J$5:$J$820,MATCH(A324,Source!$A$5:$A$820,0))</f>
        <v>0</v>
      </c>
      <c r="K324">
        <f>INDEX(Source!$K$5:$K$820,MATCH(A324,Source!$A$5:$A$820,0))</f>
        <v>0</v>
      </c>
      <c r="L324">
        <f>INDEX(Source!$L$5:$L$820,MATCH(A324,Source!$A$5:$A$820,0))</f>
        <v>0</v>
      </c>
    </row>
    <row r="325" spans="1:12" x14ac:dyDescent="0.25">
      <c r="A325" s="25" t="s">
        <v>402</v>
      </c>
      <c r="B325" s="25" t="s">
        <v>975</v>
      </c>
      <c r="C325" t="s">
        <v>1105</v>
      </c>
      <c r="D325" t="str">
        <f>INDEX(Source!$D$6:$D$820,MATCH(Data!A325,Source!$A$6:$A$820,0))</f>
        <v>BAGS</v>
      </c>
      <c r="E325" t="str">
        <f>VLOOKUP(A325,Source!$A$5:$F$820,5,FALSE)</f>
        <v>SENSITIVE</v>
      </c>
      <c r="F325">
        <f>(VLOOKUP(A325,Source!$A$5:$F$820,6,FALSE))*1</f>
        <v>56</v>
      </c>
      <c r="G325">
        <f>INDEX(Source!$G$6:$G$820,MATCH(Data!A325,Source!$A$6:$A$820,0))</f>
        <v>0.1139</v>
      </c>
      <c r="H325">
        <f>INDEX(Source!$H$6:$H$820,MATCH(Data!A325,Source!$A$6:$A$820,0))</f>
        <v>4.0300000000000002E-2</v>
      </c>
      <c r="I325">
        <f>INDEX(Source!$I$6:$I$820,MATCH(Data!A325,Source!$A$6:$A$820,0))</f>
        <v>0</v>
      </c>
      <c r="J325">
        <f>INDEX(Source!$J$5:$J$820,MATCH(A325,Source!$A$5:$A$820,0))</f>
        <v>0.85599999999999998</v>
      </c>
      <c r="K325">
        <f>INDEX(Source!$K$5:$K$820,MATCH(A325,Source!$A$5:$A$820,0))</f>
        <v>0.30399999999999999</v>
      </c>
      <c r="L325">
        <f>INDEX(Source!$L$5:$L$820,MATCH(A325,Source!$A$5:$A$820,0))</f>
        <v>0</v>
      </c>
    </row>
    <row r="326" spans="1:12" x14ac:dyDescent="0.25">
      <c r="A326" s="25" t="s">
        <v>403</v>
      </c>
      <c r="B326" s="25" t="s">
        <v>975</v>
      </c>
      <c r="C326" t="s">
        <v>1105</v>
      </c>
      <c r="D326" t="str">
        <f>INDEX(Source!$D$6:$D$820,MATCH(Data!A326,Source!$A$6:$A$820,0))</f>
        <v>BAGS</v>
      </c>
      <c r="E326" t="str">
        <f>VLOOKUP(A326,Source!$A$5:$F$820,5,FALSE)</f>
        <v>SENSITIVE</v>
      </c>
      <c r="F326">
        <f>(VLOOKUP(A326,Source!$A$5:$F$820,6,FALSE))*1</f>
        <v>56</v>
      </c>
      <c r="G326">
        <f>INDEX(Source!$G$6:$G$820,MATCH(Data!A326,Source!$A$6:$A$820,0))</f>
        <v>0.19919999999999999</v>
      </c>
      <c r="H326">
        <f>INDEX(Source!$H$6:$H$820,MATCH(Data!A326,Source!$A$6:$A$820,0))</f>
        <v>0</v>
      </c>
      <c r="I326">
        <f>INDEX(Source!$I$6:$I$820,MATCH(Data!A326,Source!$A$6:$A$820,0))</f>
        <v>0</v>
      </c>
      <c r="J326">
        <f>INDEX(Source!$J$5:$J$820,MATCH(A326,Source!$A$5:$A$820,0))</f>
        <v>1.496</v>
      </c>
      <c r="K326">
        <f>INDEX(Source!$K$5:$K$820,MATCH(A326,Source!$A$5:$A$820,0))</f>
        <v>0</v>
      </c>
      <c r="L326">
        <f>INDEX(Source!$L$5:$L$820,MATCH(A326,Source!$A$5:$A$820,0))</f>
        <v>0</v>
      </c>
    </row>
    <row r="327" spans="1:12" x14ac:dyDescent="0.25">
      <c r="A327" s="25" t="s">
        <v>206</v>
      </c>
      <c r="B327" s="25" t="s">
        <v>976</v>
      </c>
      <c r="C327" t="s">
        <v>1048</v>
      </c>
      <c r="D327" t="str">
        <f>INDEX(Source!$D$6:$D$820,MATCH(Data!A327,Source!$A$6:$A$820,0))</f>
        <v>BAGS</v>
      </c>
      <c r="E327" t="str">
        <f>VLOOKUP(A327,Source!$A$5:$F$820,5,FALSE)</f>
        <v>ALCOHOL FREE</v>
      </c>
      <c r="F327">
        <f>(VLOOKUP(A327,Source!$A$5:$F$820,6,FALSE))*1</f>
        <v>72</v>
      </c>
      <c r="G327">
        <f>INDEX(Source!$G$6:$G$820,MATCH(Data!A327,Source!$A$6:$A$820,0))</f>
        <v>0</v>
      </c>
      <c r="H327">
        <f>INDEX(Source!$H$6:$H$820,MATCH(Data!A327,Source!$A$6:$A$820,0))</f>
        <v>0</v>
      </c>
      <c r="I327">
        <f>INDEX(Source!$I$6:$I$820,MATCH(Data!A327,Source!$A$6:$A$820,0))</f>
        <v>0.36020000000000002</v>
      </c>
      <c r="J327">
        <f>INDEX(Source!$J$5:$J$820,MATCH(A327,Source!$A$5:$A$820,0))</f>
        <v>0</v>
      </c>
      <c r="K327">
        <f>INDEX(Source!$K$5:$K$820,MATCH(A327,Source!$A$5:$A$820,0))</f>
        <v>0</v>
      </c>
      <c r="L327">
        <f>INDEX(Source!$L$5:$L$820,MATCH(A327,Source!$A$5:$A$820,0))</f>
        <v>18.523700000000002</v>
      </c>
    </row>
    <row r="328" spans="1:12" x14ac:dyDescent="0.25">
      <c r="A328" s="25" t="s">
        <v>207</v>
      </c>
      <c r="B328" s="25" t="s">
        <v>976</v>
      </c>
      <c r="C328" t="s">
        <v>1048</v>
      </c>
      <c r="D328" t="str">
        <f>INDEX(Source!$D$6:$D$820,MATCH(Data!A328,Source!$A$6:$A$820,0))</f>
        <v>BAGS</v>
      </c>
      <c r="E328" t="str">
        <f>VLOOKUP(A328,Source!$A$5:$F$820,5,FALSE)</f>
        <v>WITHOUT EXTRA PROTECTCARE INDICATION</v>
      </c>
      <c r="F328">
        <f>(VLOOKUP(A328,Source!$A$5:$F$820,6,FALSE))*1</f>
        <v>72</v>
      </c>
      <c r="G328">
        <f>INDEX(Source!$G$6:$G$820,MATCH(Data!A328,Source!$A$6:$A$820,0))</f>
        <v>50.296300000000002</v>
      </c>
      <c r="H328">
        <f>INDEX(Source!$H$6:$H$820,MATCH(Data!A328,Source!$A$6:$A$820,0))</f>
        <v>34.107599999999998</v>
      </c>
      <c r="I328">
        <f>INDEX(Source!$I$6:$I$820,MATCH(Data!A328,Source!$A$6:$A$820,0))</f>
        <v>15.9543</v>
      </c>
      <c r="J328">
        <f>INDEX(Source!$J$5:$J$820,MATCH(A328,Source!$A$5:$A$820,0))</f>
        <v>3350.8564000000001</v>
      </c>
      <c r="K328">
        <f>INDEX(Source!$K$5:$K$820,MATCH(A328,Source!$A$5:$A$820,0))</f>
        <v>2178.5326</v>
      </c>
      <c r="L328">
        <f>INDEX(Source!$L$5:$L$820,MATCH(A328,Source!$A$5:$A$820,0))</f>
        <v>866.22</v>
      </c>
    </row>
    <row r="329" spans="1:12" x14ac:dyDescent="0.25">
      <c r="A329" s="25" t="s">
        <v>204</v>
      </c>
      <c r="B329" s="25" t="s">
        <v>976</v>
      </c>
      <c r="C329" t="s">
        <v>1048</v>
      </c>
      <c r="D329" t="str">
        <f>INDEX(Source!$D$6:$D$820,MATCH(Data!A329,Source!$A$6:$A$820,0))</f>
        <v>BAGS</v>
      </c>
      <c r="E329" t="str">
        <f>VLOOKUP(A329,Source!$A$5:$F$820,5,FALSE)</f>
        <v>ALCOHOL FREE</v>
      </c>
      <c r="F329">
        <f>(VLOOKUP(A329,Source!$A$5:$F$820,6,FALSE))*1</f>
        <v>120</v>
      </c>
      <c r="G329">
        <f>INDEX(Source!$G$6:$G$820,MATCH(Data!A329,Source!$A$6:$A$820,0))</f>
        <v>41.221899999999998</v>
      </c>
      <c r="H329">
        <f>INDEX(Source!$H$6:$H$820,MATCH(Data!A329,Source!$A$6:$A$820,0))</f>
        <v>44.201300000000003</v>
      </c>
      <c r="I329">
        <f>INDEX(Source!$I$6:$I$820,MATCH(Data!A329,Source!$A$6:$A$820,0))</f>
        <v>20.616900000000001</v>
      </c>
      <c r="J329">
        <f>INDEX(Source!$J$5:$J$820,MATCH(A329,Source!$A$5:$A$820,0))</f>
        <v>1922.9742000000001</v>
      </c>
      <c r="K329">
        <f>INDEX(Source!$K$5:$K$820,MATCH(A329,Source!$A$5:$A$820,0))</f>
        <v>2020.3897999999999</v>
      </c>
      <c r="L329">
        <f>INDEX(Source!$L$5:$L$820,MATCH(A329,Source!$A$5:$A$820,0))</f>
        <v>923.72320000000002</v>
      </c>
    </row>
    <row r="330" spans="1:12" x14ac:dyDescent="0.25">
      <c r="A330" s="25" t="s">
        <v>205</v>
      </c>
      <c r="B330" s="25" t="s">
        <v>976</v>
      </c>
      <c r="C330" t="s">
        <v>1048</v>
      </c>
      <c r="D330" t="str">
        <f>INDEX(Source!$D$6:$D$820,MATCH(Data!A330,Source!$A$6:$A$820,0))</f>
        <v>BAGS</v>
      </c>
      <c r="E330" t="str">
        <f>VLOOKUP(A330,Source!$A$5:$F$820,5,FALSE)</f>
        <v>ALCOHOL FREE</v>
      </c>
      <c r="F330">
        <f>(VLOOKUP(A330,Source!$A$5:$F$820,6,FALSE))*1</f>
        <v>120</v>
      </c>
      <c r="G330">
        <f>INDEX(Source!$G$6:$G$820,MATCH(Data!A330,Source!$A$6:$A$820,0))</f>
        <v>41.486600000000003</v>
      </c>
      <c r="H330">
        <f>INDEX(Source!$H$6:$H$820,MATCH(Data!A330,Source!$A$6:$A$820,0))</f>
        <v>73.395700000000005</v>
      </c>
      <c r="I330">
        <f>INDEX(Source!$I$6:$I$820,MATCH(Data!A330,Source!$A$6:$A$820,0))</f>
        <v>40.033299999999997</v>
      </c>
      <c r="J330">
        <f>INDEX(Source!$J$5:$J$820,MATCH(A330,Source!$A$5:$A$820,0))</f>
        <v>2454.0007999999998</v>
      </c>
      <c r="K330">
        <f>INDEX(Source!$K$5:$K$820,MATCH(A330,Source!$A$5:$A$820,0))</f>
        <v>4307.1679999999997</v>
      </c>
      <c r="L330">
        <f>INDEX(Source!$L$5:$L$820,MATCH(A330,Source!$A$5:$A$820,0))</f>
        <v>2180.9749000000002</v>
      </c>
    </row>
    <row r="331" spans="1:12" x14ac:dyDescent="0.25">
      <c r="A331" s="25" t="s">
        <v>208</v>
      </c>
      <c r="B331" s="25" t="s">
        <v>976</v>
      </c>
      <c r="C331" t="s">
        <v>1048</v>
      </c>
      <c r="D331" t="str">
        <f>INDEX(Source!$D$6:$D$820,MATCH(Data!A331,Source!$A$6:$A$820,0))</f>
        <v>BAGS</v>
      </c>
      <c r="E331" t="str">
        <f>VLOOKUP(A331,Source!$A$5:$F$820,5,FALSE)</f>
        <v>WITHOUT EXTRA PROTECTCARE INDICATION</v>
      </c>
      <c r="F331">
        <f>(VLOOKUP(A331,Source!$A$5:$F$820,6,FALSE))*1</f>
        <v>72</v>
      </c>
      <c r="G331">
        <f>INDEX(Source!$G$6:$G$820,MATCH(Data!A331,Source!$A$6:$A$820,0))</f>
        <v>5.0095999999999998</v>
      </c>
      <c r="H331">
        <f>INDEX(Source!$H$6:$H$820,MATCH(Data!A331,Source!$A$6:$A$820,0))</f>
        <v>5.5152000000000001</v>
      </c>
      <c r="I331">
        <f>INDEX(Source!$I$6:$I$820,MATCH(Data!A331,Source!$A$6:$A$820,0))</f>
        <v>4.4993999999999996</v>
      </c>
      <c r="J331">
        <f>INDEX(Source!$J$5:$J$820,MATCH(A331,Source!$A$5:$A$820,0))</f>
        <v>141.5444</v>
      </c>
      <c r="K331">
        <f>INDEX(Source!$K$5:$K$820,MATCH(A331,Source!$A$5:$A$820,0))</f>
        <v>154.2473</v>
      </c>
      <c r="L331">
        <f>INDEX(Source!$L$5:$L$820,MATCH(A331,Source!$A$5:$A$820,0))</f>
        <v>124.59650000000001</v>
      </c>
    </row>
    <row r="332" spans="1:12" x14ac:dyDescent="0.25">
      <c r="A332" s="25" t="s">
        <v>144</v>
      </c>
      <c r="B332" s="25" t="s">
        <v>977</v>
      </c>
      <c r="C332" t="s">
        <v>1148</v>
      </c>
      <c r="D332" t="str">
        <f>INDEX(Source!$D$6:$D$820,MATCH(Data!A332,Source!$A$6:$A$820,0))</f>
        <v>BAGS</v>
      </c>
      <c r="E332" t="str">
        <f>VLOOKUP(A332,Source!$A$5:$F$820,5,FALSE)</f>
        <v>PH BALANCED</v>
      </c>
      <c r="F332">
        <f>(VLOOKUP(A332,Source!$A$5:$F$820,6,FALSE))*1</f>
        <v>120</v>
      </c>
      <c r="G332">
        <f>INDEX(Source!$G$6:$G$820,MATCH(Data!A332,Source!$A$6:$A$820,0))</f>
        <v>37.596899999999998</v>
      </c>
      <c r="H332">
        <f>INDEX(Source!$H$6:$H$820,MATCH(Data!A332,Source!$A$6:$A$820,0))</f>
        <v>28.031099999999999</v>
      </c>
      <c r="I332">
        <f>INDEX(Source!$I$6:$I$820,MATCH(Data!A332,Source!$A$6:$A$820,0))</f>
        <v>1.2394000000000001</v>
      </c>
      <c r="J332">
        <f>INDEX(Source!$J$5:$J$820,MATCH(A332,Source!$A$5:$A$820,0))</f>
        <v>2231.0284000000001</v>
      </c>
      <c r="K332">
        <f>INDEX(Source!$K$5:$K$820,MATCH(A332,Source!$A$5:$A$820,0))</f>
        <v>1606.1090999999999</v>
      </c>
      <c r="L332">
        <f>INDEX(Source!$L$5:$L$820,MATCH(A332,Source!$A$5:$A$820,0))</f>
        <v>64.665899999999993</v>
      </c>
    </row>
    <row r="333" spans="1:12" x14ac:dyDescent="0.25">
      <c r="A333" s="25" t="s">
        <v>640</v>
      </c>
      <c r="B333" s="25" t="s">
        <v>978</v>
      </c>
      <c r="C333" t="s">
        <v>1081</v>
      </c>
      <c r="D333" t="str">
        <f>INDEX(Source!$D$6:$D$820,MATCH(Data!A333,Source!$A$6:$A$820,0))</f>
        <v>BAGS</v>
      </c>
      <c r="E333" t="str">
        <f>VLOOKUP(A333,Source!$A$5:$F$820,5,FALSE)</f>
        <v>PH BALANCED</v>
      </c>
      <c r="F333">
        <f>(VLOOKUP(A333,Source!$A$5:$F$820,6,FALSE))*1</f>
        <v>72</v>
      </c>
      <c r="G333">
        <f>INDEX(Source!$G$6:$G$820,MATCH(Data!A333,Source!$A$6:$A$820,0))</f>
        <v>0</v>
      </c>
      <c r="H333">
        <f>INDEX(Source!$H$6:$H$820,MATCH(Data!A333,Source!$A$6:$A$820,0))</f>
        <v>0</v>
      </c>
      <c r="I333">
        <f>INDEX(Source!$I$6:$I$820,MATCH(Data!A333,Source!$A$6:$A$820,0))</f>
        <v>0</v>
      </c>
      <c r="J333">
        <f>INDEX(Source!$J$5:$J$820,MATCH(A333,Source!$A$5:$A$820,0))</f>
        <v>0</v>
      </c>
      <c r="K333">
        <f>INDEX(Source!$K$5:$K$820,MATCH(A333,Source!$A$5:$A$820,0))</f>
        <v>0</v>
      </c>
      <c r="L333">
        <f>INDEX(Source!$L$5:$L$820,MATCH(A333,Source!$A$5:$A$820,0))</f>
        <v>0</v>
      </c>
    </row>
    <row r="334" spans="1:12" x14ac:dyDescent="0.25">
      <c r="A334" s="25" t="s">
        <v>642</v>
      </c>
      <c r="B334" s="25" t="s">
        <v>979</v>
      </c>
      <c r="C334" t="s">
        <v>1081</v>
      </c>
      <c r="D334" t="str">
        <f>INDEX(Source!$D$6:$D$820,MATCH(Data!A334,Source!$A$6:$A$820,0))</f>
        <v>BAGS</v>
      </c>
      <c r="E334" t="str">
        <f>VLOOKUP(A334,Source!$A$5:$F$820,5,FALSE)</f>
        <v>ALCOHOL FREE</v>
      </c>
      <c r="F334">
        <f>(VLOOKUP(A334,Source!$A$5:$F$820,6,FALSE))*1</f>
        <v>120</v>
      </c>
      <c r="G334">
        <f>INDEX(Source!$G$6:$G$820,MATCH(Data!A334,Source!$A$6:$A$820,0))</f>
        <v>5.7763</v>
      </c>
      <c r="H334">
        <f>INDEX(Source!$H$6:$H$820,MATCH(Data!A334,Source!$A$6:$A$820,0))</f>
        <v>9.2917000000000005</v>
      </c>
      <c r="I334">
        <f>INDEX(Source!$I$6:$I$820,MATCH(Data!A334,Source!$A$6:$A$820,0))</f>
        <v>0.95250000000000001</v>
      </c>
      <c r="J334">
        <f>INDEX(Source!$J$5:$J$820,MATCH(A334,Source!$A$5:$A$820,0))</f>
        <v>311.05720000000002</v>
      </c>
      <c r="K334">
        <f>INDEX(Source!$K$5:$K$820,MATCH(A334,Source!$A$5:$A$820,0))</f>
        <v>539.97619999999995</v>
      </c>
      <c r="L334">
        <f>INDEX(Source!$L$5:$L$820,MATCH(A334,Source!$A$5:$A$820,0))</f>
        <v>61.781700000000001</v>
      </c>
    </row>
    <row r="335" spans="1:12" x14ac:dyDescent="0.25">
      <c r="A335" s="25" t="s">
        <v>120</v>
      </c>
      <c r="B335" s="25" t="s">
        <v>980</v>
      </c>
      <c r="C335" t="s">
        <v>1106</v>
      </c>
      <c r="D335" t="str">
        <f>INDEX(Source!$D$6:$D$820,MATCH(Data!A335,Source!$A$6:$A$820,0))</f>
        <v>BAGS</v>
      </c>
      <c r="E335" t="str">
        <f>VLOOKUP(A335,Source!$A$5:$F$820,5,FALSE)</f>
        <v>WITHOUT EXTRA PROTECTCARE INDICATION</v>
      </c>
      <c r="F335">
        <f>(VLOOKUP(A335,Source!$A$5:$F$820,6,FALSE))*1</f>
        <v>63</v>
      </c>
      <c r="G335">
        <f>INDEX(Source!$G$6:$G$820,MATCH(Data!A335,Source!$A$6:$A$820,0))</f>
        <v>41.314100000000003</v>
      </c>
      <c r="H335">
        <f>INDEX(Source!$H$6:$H$820,MATCH(Data!A335,Source!$A$6:$A$820,0))</f>
        <v>32.422600000000003</v>
      </c>
      <c r="I335">
        <f>INDEX(Source!$I$6:$I$820,MATCH(Data!A335,Source!$A$6:$A$820,0))</f>
        <v>18.6829</v>
      </c>
      <c r="J335">
        <f>INDEX(Source!$J$5:$J$820,MATCH(A335,Source!$A$5:$A$820,0))</f>
        <v>549.64080000000001</v>
      </c>
      <c r="K335">
        <f>INDEX(Source!$K$5:$K$820,MATCH(A335,Source!$A$5:$A$820,0))</f>
        <v>416.84789999999998</v>
      </c>
      <c r="L335">
        <f>INDEX(Source!$L$5:$L$820,MATCH(A335,Source!$A$5:$A$820,0))</f>
        <v>241.38910000000001</v>
      </c>
    </row>
    <row r="336" spans="1:12" x14ac:dyDescent="0.25">
      <c r="A336" s="25" t="s">
        <v>122</v>
      </c>
      <c r="B336" s="25" t="s">
        <v>980</v>
      </c>
      <c r="C336" t="s">
        <v>1106</v>
      </c>
      <c r="D336" t="str">
        <f>INDEX(Source!$D$6:$D$820,MATCH(Data!A336,Source!$A$6:$A$820,0))</f>
        <v>BAGS</v>
      </c>
      <c r="E336" t="str">
        <f>VLOOKUP(A336,Source!$A$5:$F$820,5,FALSE)</f>
        <v>ALCOHOL FREE</v>
      </c>
      <c r="F336">
        <f>(VLOOKUP(A336,Source!$A$5:$F$820,6,FALSE))*1</f>
        <v>63</v>
      </c>
      <c r="G336">
        <f>INDEX(Source!$G$6:$G$820,MATCH(Data!A336,Source!$A$6:$A$820,0))</f>
        <v>10.5054</v>
      </c>
      <c r="H336">
        <f>INDEX(Source!$H$6:$H$820,MATCH(Data!A336,Source!$A$6:$A$820,0))</f>
        <v>0.496</v>
      </c>
      <c r="I336">
        <f>INDEX(Source!$I$6:$I$820,MATCH(Data!A336,Source!$A$6:$A$820,0))</f>
        <v>0</v>
      </c>
      <c r="J336">
        <f>INDEX(Source!$J$5:$J$820,MATCH(A336,Source!$A$5:$A$820,0))</f>
        <v>168.06010000000001</v>
      </c>
      <c r="K336">
        <f>INDEX(Source!$K$5:$K$820,MATCH(A336,Source!$A$5:$A$820,0))</f>
        <v>9.3780000000000001</v>
      </c>
      <c r="L336">
        <f>INDEX(Source!$L$5:$L$820,MATCH(A336,Source!$A$5:$A$820,0))</f>
        <v>0</v>
      </c>
    </row>
    <row r="337" spans="1:12" x14ac:dyDescent="0.25">
      <c r="A337" s="25" t="s">
        <v>118</v>
      </c>
      <c r="B337" s="25" t="s">
        <v>980</v>
      </c>
      <c r="C337" t="s">
        <v>1106</v>
      </c>
      <c r="D337" t="str">
        <f>INDEX(Source!$D$6:$D$820,MATCH(Data!A337,Source!$A$6:$A$820,0))</f>
        <v>BAGS</v>
      </c>
      <c r="E337" t="str">
        <f>VLOOKUP(A337,Source!$A$5:$F$820,5,FALSE)</f>
        <v>WITHOUT EXTRA PROTECTCARE INDICATION</v>
      </c>
      <c r="F337">
        <f>(VLOOKUP(A337,Source!$A$5:$F$820,6,FALSE))*1</f>
        <v>20</v>
      </c>
      <c r="G337">
        <f>INDEX(Source!$G$6:$G$820,MATCH(Data!A337,Source!$A$6:$A$820,0))</f>
        <v>15.0191</v>
      </c>
      <c r="H337">
        <f>INDEX(Source!$H$6:$H$820,MATCH(Data!A337,Source!$A$6:$A$820,0))</f>
        <v>17.616800000000001</v>
      </c>
      <c r="I337">
        <f>INDEX(Source!$I$6:$I$820,MATCH(Data!A337,Source!$A$6:$A$820,0))</f>
        <v>13.700200000000001</v>
      </c>
      <c r="J337">
        <f>INDEX(Source!$J$5:$J$820,MATCH(A337,Source!$A$5:$A$820,0))</f>
        <v>121.4559</v>
      </c>
      <c r="K337">
        <f>INDEX(Source!$K$5:$K$820,MATCH(A337,Source!$A$5:$A$820,0))</f>
        <v>162.24</v>
      </c>
      <c r="L337">
        <f>INDEX(Source!$L$5:$L$820,MATCH(A337,Source!$A$5:$A$820,0))</f>
        <v>126.0534</v>
      </c>
    </row>
    <row r="338" spans="1:12" x14ac:dyDescent="0.25">
      <c r="A338" s="25" t="s">
        <v>123</v>
      </c>
      <c r="B338" s="25" t="s">
        <v>980</v>
      </c>
      <c r="C338" t="s">
        <v>1106</v>
      </c>
      <c r="D338" t="str">
        <f>INDEX(Source!$D$6:$D$820,MATCH(Data!A338,Source!$A$6:$A$820,0))</f>
        <v>BAGS</v>
      </c>
      <c r="E338" t="str">
        <f>VLOOKUP(A338,Source!$A$5:$F$820,5,FALSE)</f>
        <v>WITHOUT EXTRA PROTECTCARE INDICATION</v>
      </c>
      <c r="F338">
        <f>(VLOOKUP(A338,Source!$A$5:$F$820,6,FALSE))*1</f>
        <v>63</v>
      </c>
      <c r="G338">
        <f>INDEX(Source!$G$6:$G$820,MATCH(Data!A338,Source!$A$6:$A$820,0))</f>
        <v>26.694099999999999</v>
      </c>
      <c r="H338">
        <f>INDEX(Source!$H$6:$H$820,MATCH(Data!A338,Source!$A$6:$A$820,0))</f>
        <v>16.9801</v>
      </c>
      <c r="I338">
        <f>INDEX(Source!$I$6:$I$820,MATCH(Data!A338,Source!$A$6:$A$820,0))</f>
        <v>8.3484999999999996</v>
      </c>
      <c r="J338">
        <f>INDEX(Source!$J$5:$J$820,MATCH(A338,Source!$A$5:$A$820,0))</f>
        <v>362.30340000000001</v>
      </c>
      <c r="K338">
        <f>INDEX(Source!$K$5:$K$820,MATCH(A338,Source!$A$5:$A$820,0))</f>
        <v>234.6001</v>
      </c>
      <c r="L338">
        <f>INDEX(Source!$L$5:$L$820,MATCH(A338,Source!$A$5:$A$820,0))</f>
        <v>111.9991</v>
      </c>
    </row>
    <row r="339" spans="1:12" x14ac:dyDescent="0.25">
      <c r="A339" s="25" t="s">
        <v>119</v>
      </c>
      <c r="B339" s="25" t="s">
        <v>980</v>
      </c>
      <c r="C339" t="s">
        <v>1106</v>
      </c>
      <c r="D339" t="str">
        <f>INDEX(Source!$D$6:$D$820,MATCH(Data!A339,Source!$A$6:$A$820,0))</f>
        <v>BAGS</v>
      </c>
      <c r="E339" t="str">
        <f>VLOOKUP(A339,Source!$A$5:$F$820,5,FALSE)</f>
        <v>WITHOUT EXTRA PROTECTCARE INDICATION</v>
      </c>
      <c r="F339">
        <f>(VLOOKUP(A339,Source!$A$5:$F$820,6,FALSE))*1</f>
        <v>60</v>
      </c>
      <c r="G339">
        <f>INDEX(Source!$G$6:$G$820,MATCH(Data!A339,Source!$A$6:$A$820,0))</f>
        <v>19.776399999999999</v>
      </c>
      <c r="H339">
        <f>INDEX(Source!$H$6:$H$820,MATCH(Data!A339,Source!$A$6:$A$820,0))</f>
        <v>13.798299999999999</v>
      </c>
      <c r="I339">
        <f>INDEX(Source!$I$6:$I$820,MATCH(Data!A339,Source!$A$6:$A$820,0))</f>
        <v>7.5656999999999996</v>
      </c>
      <c r="J339">
        <f>INDEX(Source!$J$5:$J$820,MATCH(A339,Source!$A$5:$A$820,0))</f>
        <v>281.97280000000001</v>
      </c>
      <c r="K339">
        <f>INDEX(Source!$K$5:$K$820,MATCH(A339,Source!$A$5:$A$820,0))</f>
        <v>222.7071</v>
      </c>
      <c r="L339">
        <f>INDEX(Source!$L$5:$L$820,MATCH(A339,Source!$A$5:$A$820,0))</f>
        <v>118.9547</v>
      </c>
    </row>
    <row r="340" spans="1:12" x14ac:dyDescent="0.25">
      <c r="A340" s="25" t="s">
        <v>873</v>
      </c>
      <c r="B340" s="25" t="s">
        <v>981</v>
      </c>
      <c r="C340" t="s">
        <v>1107</v>
      </c>
      <c r="D340" t="str">
        <f>INDEX(Source!$D$6:$D$820,MATCH(Data!A340,Source!$A$6:$A$820,0))</f>
        <v>BAGS</v>
      </c>
      <c r="E340" t="str">
        <f>VLOOKUP(A340,Source!$A$5:$F$820,5,FALSE)</f>
        <v>WITHOUT EXTRA PROTECTCARE INDICATION</v>
      </c>
      <c r="F340">
        <f>(VLOOKUP(A340,Source!$A$5:$F$820,6,FALSE))*1</f>
        <v>60</v>
      </c>
      <c r="G340">
        <f>INDEX(Source!$G$6:$G$820,MATCH(Data!A340,Source!$A$6:$A$820,0))</f>
        <v>1.03E-2</v>
      </c>
      <c r="H340">
        <f>INDEX(Source!$H$6:$H$820,MATCH(Data!A340,Source!$A$6:$A$820,0))</f>
        <v>0</v>
      </c>
      <c r="I340">
        <f>INDEX(Source!$I$6:$I$820,MATCH(Data!A340,Source!$A$6:$A$820,0))</f>
        <v>0</v>
      </c>
      <c r="J340">
        <f>INDEX(Source!$J$5:$J$820,MATCH(A340,Source!$A$5:$A$820,0))</f>
        <v>0.3876</v>
      </c>
      <c r="K340">
        <f>INDEX(Source!$K$5:$K$820,MATCH(A340,Source!$A$5:$A$820,0))</f>
        <v>0</v>
      </c>
      <c r="L340">
        <f>INDEX(Source!$L$5:$L$820,MATCH(A340,Source!$A$5:$A$820,0))</f>
        <v>0</v>
      </c>
    </row>
    <row r="341" spans="1:12" x14ac:dyDescent="0.25">
      <c r="A341" s="25" t="s">
        <v>149</v>
      </c>
      <c r="B341" s="25" t="s">
        <v>982</v>
      </c>
      <c r="C341" t="s">
        <v>1108</v>
      </c>
      <c r="D341" t="str">
        <f>INDEX(Source!$D$6:$D$820,MATCH(Data!A341,Source!$A$6:$A$820,0))</f>
        <v>BAGS</v>
      </c>
      <c r="E341" t="str">
        <f>VLOOKUP(A341,Source!$A$5:$F$820,5,FALSE)</f>
        <v>ALCOHOL FREE</v>
      </c>
      <c r="F341">
        <f>(VLOOKUP(A341,Source!$A$5:$F$820,6,FALSE))*1</f>
        <v>120</v>
      </c>
      <c r="G341">
        <f>INDEX(Source!$G$6:$G$820,MATCH(Data!A341,Source!$A$6:$A$820,0))</f>
        <v>8.9794</v>
      </c>
      <c r="H341">
        <f>INDEX(Source!$H$6:$H$820,MATCH(Data!A341,Source!$A$6:$A$820,0))</f>
        <v>0</v>
      </c>
      <c r="I341">
        <f>INDEX(Source!$I$6:$I$820,MATCH(Data!A341,Source!$A$6:$A$820,0))</f>
        <v>0</v>
      </c>
      <c r="J341">
        <f>INDEX(Source!$J$5:$J$820,MATCH(A341,Source!$A$5:$A$820,0))</f>
        <v>618.46879999999999</v>
      </c>
      <c r="K341">
        <f>INDEX(Source!$K$5:$K$820,MATCH(A341,Source!$A$5:$A$820,0))</f>
        <v>0</v>
      </c>
      <c r="L341">
        <f>INDEX(Source!$L$5:$L$820,MATCH(A341,Source!$A$5:$A$820,0))</f>
        <v>0</v>
      </c>
    </row>
    <row r="342" spans="1:12" x14ac:dyDescent="0.25">
      <c r="A342" s="25" t="s">
        <v>150</v>
      </c>
      <c r="B342" s="25" t="s">
        <v>982</v>
      </c>
      <c r="C342" t="s">
        <v>1108</v>
      </c>
      <c r="D342" t="str">
        <f>INDEX(Source!$D$6:$D$820,MATCH(Data!A342,Source!$A$6:$A$820,0))</f>
        <v>BAGS</v>
      </c>
      <c r="E342" t="str">
        <f>VLOOKUP(A342,Source!$A$5:$F$820,5,FALSE)</f>
        <v>ALCOHOL FREE</v>
      </c>
      <c r="F342">
        <f>(VLOOKUP(A342,Source!$A$5:$F$820,6,FALSE))*1</f>
        <v>80</v>
      </c>
      <c r="G342">
        <f>INDEX(Source!$G$6:$G$820,MATCH(Data!A342,Source!$A$6:$A$820,0))</f>
        <v>0</v>
      </c>
      <c r="H342">
        <f>INDEX(Source!$H$6:$H$820,MATCH(Data!A342,Source!$A$6:$A$820,0))</f>
        <v>0</v>
      </c>
      <c r="I342">
        <f>INDEX(Source!$I$6:$I$820,MATCH(Data!A342,Source!$A$6:$A$820,0))</f>
        <v>0</v>
      </c>
      <c r="J342">
        <f>INDEX(Source!$J$5:$J$820,MATCH(A342,Source!$A$5:$A$820,0))</f>
        <v>0</v>
      </c>
      <c r="K342">
        <f>INDEX(Source!$K$5:$K$820,MATCH(A342,Source!$A$5:$A$820,0))</f>
        <v>0</v>
      </c>
      <c r="L342">
        <f>INDEX(Source!$L$5:$L$820,MATCH(A342,Source!$A$5:$A$820,0))</f>
        <v>0</v>
      </c>
    </row>
    <row r="343" spans="1:12" x14ac:dyDescent="0.25">
      <c r="A343" s="25" t="s">
        <v>547</v>
      </c>
      <c r="B343" s="25" t="s">
        <v>983</v>
      </c>
      <c r="C343" t="s">
        <v>1109</v>
      </c>
      <c r="D343" t="str">
        <f>INDEX(Source!$D$6:$D$820,MATCH(Data!A343,Source!$A$6:$A$820,0))</f>
        <v>BAGS</v>
      </c>
      <c r="E343" t="str">
        <f>VLOOKUP(A343,Source!$A$5:$F$820,5,FALSE)</f>
        <v>WITHOUT EXTRA PROTECTCARE INDICATION</v>
      </c>
      <c r="F343">
        <f>(VLOOKUP(A343,Source!$A$5:$F$820,6,FALSE))*1</f>
        <v>72</v>
      </c>
      <c r="G343">
        <f>INDEX(Source!$G$6:$G$820,MATCH(Data!A343,Source!$A$6:$A$820,0))</f>
        <v>0.18679999999999999</v>
      </c>
      <c r="H343">
        <f>INDEX(Source!$H$6:$H$820,MATCH(Data!A343,Source!$A$6:$A$820,0))</f>
        <v>0</v>
      </c>
      <c r="I343">
        <f>INDEX(Source!$I$6:$I$820,MATCH(Data!A343,Source!$A$6:$A$820,0))</f>
        <v>0</v>
      </c>
      <c r="J343">
        <f>INDEX(Source!$J$5:$J$820,MATCH(A343,Source!$A$5:$A$820,0))</f>
        <v>4.4957000000000003</v>
      </c>
      <c r="K343">
        <f>INDEX(Source!$K$5:$K$820,MATCH(A343,Source!$A$5:$A$820,0))</f>
        <v>0</v>
      </c>
      <c r="L343">
        <f>INDEX(Source!$L$5:$L$820,MATCH(A343,Source!$A$5:$A$820,0))</f>
        <v>0</v>
      </c>
    </row>
    <row r="344" spans="1:12" x14ac:dyDescent="0.25">
      <c r="A344" s="25" t="s">
        <v>469</v>
      </c>
      <c r="B344" s="25" t="s">
        <v>983</v>
      </c>
      <c r="C344" t="s">
        <v>1109</v>
      </c>
      <c r="D344" t="str">
        <f>INDEX(Source!$D$6:$D$820,MATCH(Data!A344,Source!$A$6:$A$820,0))</f>
        <v>BAGS</v>
      </c>
      <c r="E344" t="str">
        <f>VLOOKUP(A344,Source!$A$5:$F$820,5,FALSE)</f>
        <v>ALCOHOL FREE</v>
      </c>
      <c r="F344">
        <f>(VLOOKUP(A344,Source!$A$5:$F$820,6,FALSE))*1</f>
        <v>48</v>
      </c>
      <c r="G344">
        <f>INDEX(Source!$G$6:$G$820,MATCH(Data!A344,Source!$A$6:$A$820,0))</f>
        <v>0</v>
      </c>
      <c r="H344">
        <f>INDEX(Source!$H$6:$H$820,MATCH(Data!A344,Source!$A$6:$A$820,0))</f>
        <v>0</v>
      </c>
      <c r="I344">
        <f>INDEX(Source!$I$6:$I$820,MATCH(Data!A344,Source!$A$6:$A$820,0))</f>
        <v>20.740400000000001</v>
      </c>
      <c r="J344">
        <f>INDEX(Source!$J$5:$J$820,MATCH(A344,Source!$A$5:$A$820,0))</f>
        <v>0</v>
      </c>
      <c r="K344">
        <f>INDEX(Source!$K$5:$K$820,MATCH(A344,Source!$A$5:$A$820,0))</f>
        <v>0</v>
      </c>
      <c r="L344">
        <f>INDEX(Source!$L$5:$L$820,MATCH(A344,Source!$A$5:$A$820,0))</f>
        <v>310.0301</v>
      </c>
    </row>
    <row r="345" spans="1:12" x14ac:dyDescent="0.25">
      <c r="A345" s="25" t="s">
        <v>471</v>
      </c>
      <c r="B345" s="25" t="s">
        <v>983</v>
      </c>
      <c r="C345" t="s">
        <v>1109</v>
      </c>
      <c r="D345" t="str">
        <f>INDEX(Source!$D$6:$D$820,MATCH(Data!A345,Source!$A$6:$A$820,0))</f>
        <v>BAGS</v>
      </c>
      <c r="E345" t="str">
        <f>VLOOKUP(A345,Source!$A$5:$F$820,5,FALSE)</f>
        <v>ALCOHOL FREE</v>
      </c>
      <c r="F345">
        <f>(VLOOKUP(A345,Source!$A$5:$F$820,6,FALSE))*1</f>
        <v>48</v>
      </c>
      <c r="G345">
        <f>INDEX(Source!$G$6:$G$820,MATCH(Data!A345,Source!$A$6:$A$820,0))</f>
        <v>0</v>
      </c>
      <c r="H345">
        <f>INDEX(Source!$H$6:$H$820,MATCH(Data!A345,Source!$A$6:$A$820,0))</f>
        <v>0</v>
      </c>
      <c r="I345">
        <f>INDEX(Source!$I$6:$I$820,MATCH(Data!A345,Source!$A$6:$A$820,0))</f>
        <v>1.2435</v>
      </c>
      <c r="J345">
        <f>INDEX(Source!$J$5:$J$820,MATCH(A345,Source!$A$5:$A$820,0))</f>
        <v>0</v>
      </c>
      <c r="K345">
        <f>INDEX(Source!$K$5:$K$820,MATCH(A345,Source!$A$5:$A$820,0))</f>
        <v>0</v>
      </c>
      <c r="L345">
        <f>INDEX(Source!$L$5:$L$820,MATCH(A345,Source!$A$5:$A$820,0))</f>
        <v>17.1813</v>
      </c>
    </row>
    <row r="346" spans="1:12" x14ac:dyDescent="0.25">
      <c r="A346" s="25" t="s">
        <v>460</v>
      </c>
      <c r="B346" s="25" t="s">
        <v>983</v>
      </c>
      <c r="C346" t="s">
        <v>1109</v>
      </c>
      <c r="D346" t="str">
        <f>INDEX(Source!$D$6:$D$820,MATCH(Data!A346,Source!$A$6:$A$820,0))</f>
        <v>BAGS</v>
      </c>
      <c r="E346" t="str">
        <f>VLOOKUP(A346,Source!$A$5:$F$820,5,FALSE)</f>
        <v>ALCOHOL FREE</v>
      </c>
      <c r="F346">
        <f>(VLOOKUP(A346,Source!$A$5:$F$820,6,FALSE))*1</f>
        <v>12</v>
      </c>
      <c r="G346">
        <f>INDEX(Source!$G$6:$G$820,MATCH(Data!A346,Source!$A$6:$A$820,0))</f>
        <v>6.59E-2</v>
      </c>
      <c r="H346">
        <f>INDEX(Source!$H$6:$H$820,MATCH(Data!A346,Source!$A$6:$A$820,0))</f>
        <v>0.95820000000000005</v>
      </c>
      <c r="I346">
        <f>INDEX(Source!$I$6:$I$820,MATCH(Data!A346,Source!$A$6:$A$820,0))</f>
        <v>0</v>
      </c>
      <c r="J346">
        <f>INDEX(Source!$J$5:$J$820,MATCH(A346,Source!$A$5:$A$820,0))</f>
        <v>0.18509999999999999</v>
      </c>
      <c r="K346">
        <f>INDEX(Source!$K$5:$K$820,MATCH(A346,Source!$A$5:$A$820,0))</f>
        <v>3.0327999999999999</v>
      </c>
      <c r="L346">
        <f>INDEX(Source!$L$5:$L$820,MATCH(A346,Source!$A$5:$A$820,0))</f>
        <v>0</v>
      </c>
    </row>
    <row r="347" spans="1:12" x14ac:dyDescent="0.25">
      <c r="A347" s="25" t="s">
        <v>461</v>
      </c>
      <c r="B347" s="25" t="s">
        <v>983</v>
      </c>
      <c r="C347" t="s">
        <v>1109</v>
      </c>
      <c r="D347" t="str">
        <f>INDEX(Source!$D$6:$D$820,MATCH(Data!A347,Source!$A$6:$A$820,0))</f>
        <v>BAGS</v>
      </c>
      <c r="E347" t="str">
        <f>VLOOKUP(A347,Source!$A$5:$F$820,5,FALSE)</f>
        <v>ALCOHOL FREE</v>
      </c>
      <c r="F347">
        <f>(VLOOKUP(A347,Source!$A$5:$F$820,6,FALSE))*1</f>
        <v>12</v>
      </c>
      <c r="G347">
        <f>INDEX(Source!$G$6:$G$820,MATCH(Data!A347,Source!$A$6:$A$820,0))</f>
        <v>5.1000000000000004E-3</v>
      </c>
      <c r="H347">
        <f>INDEX(Source!$H$6:$H$820,MATCH(Data!A347,Source!$A$6:$A$820,0))</f>
        <v>0.40570000000000001</v>
      </c>
      <c r="I347">
        <f>INDEX(Source!$I$6:$I$820,MATCH(Data!A347,Source!$A$6:$A$820,0))</f>
        <v>0</v>
      </c>
      <c r="J347">
        <f>INDEX(Source!$J$5:$J$820,MATCH(A347,Source!$A$5:$A$820,0))</f>
        <v>1.37E-2</v>
      </c>
      <c r="K347">
        <f>INDEX(Source!$K$5:$K$820,MATCH(A347,Source!$A$5:$A$820,0))</f>
        <v>1.3527</v>
      </c>
      <c r="L347">
        <f>INDEX(Source!$L$5:$L$820,MATCH(A347,Source!$A$5:$A$820,0))</f>
        <v>0</v>
      </c>
    </row>
    <row r="348" spans="1:12" x14ac:dyDescent="0.25">
      <c r="A348" s="25" t="s">
        <v>462</v>
      </c>
      <c r="B348" s="25" t="s">
        <v>983</v>
      </c>
      <c r="C348" t="s">
        <v>1109</v>
      </c>
      <c r="D348" t="str">
        <f>INDEX(Source!$D$6:$D$820,MATCH(Data!A348,Source!$A$6:$A$820,0))</f>
        <v>BAGS</v>
      </c>
      <c r="E348" t="str">
        <f>VLOOKUP(A348,Source!$A$5:$F$820,5,FALSE)</f>
        <v>ALCOHOL FREE</v>
      </c>
      <c r="F348">
        <f>(VLOOKUP(A348,Source!$A$5:$F$820,6,FALSE))*1</f>
        <v>12</v>
      </c>
      <c r="G348">
        <f>INDEX(Source!$G$6:$G$820,MATCH(Data!A348,Source!$A$6:$A$820,0))</f>
        <v>0.1182</v>
      </c>
      <c r="H348">
        <f>INDEX(Source!$H$6:$H$820,MATCH(Data!A348,Source!$A$6:$A$820,0))</f>
        <v>1.0884</v>
      </c>
      <c r="I348">
        <f>INDEX(Source!$I$6:$I$820,MATCH(Data!A348,Source!$A$6:$A$820,0))</f>
        <v>0</v>
      </c>
      <c r="J348">
        <f>INDEX(Source!$J$5:$J$820,MATCH(A348,Source!$A$5:$A$820,0))</f>
        <v>0.31890000000000002</v>
      </c>
      <c r="K348">
        <f>INDEX(Source!$K$5:$K$820,MATCH(A348,Source!$A$5:$A$820,0))</f>
        <v>3.3033999999999999</v>
      </c>
      <c r="L348">
        <f>INDEX(Source!$L$5:$L$820,MATCH(A348,Source!$A$5:$A$820,0))</f>
        <v>0</v>
      </c>
    </row>
    <row r="349" spans="1:12" x14ac:dyDescent="0.25">
      <c r="A349" s="25" t="s">
        <v>472</v>
      </c>
      <c r="B349" s="25" t="s">
        <v>983</v>
      </c>
      <c r="C349" t="s">
        <v>1109</v>
      </c>
      <c r="D349" t="str">
        <f>INDEX(Source!$D$6:$D$820,MATCH(Data!A349,Source!$A$6:$A$820,0))</f>
        <v>BAGS</v>
      </c>
      <c r="E349" t="str">
        <f>VLOOKUP(A349,Source!$A$5:$F$820,5,FALSE)</f>
        <v>ALCOHOL FREE</v>
      </c>
      <c r="F349">
        <f>(VLOOKUP(A349,Source!$A$5:$F$820,6,FALSE))*1</f>
        <v>48</v>
      </c>
      <c r="G349">
        <f>INDEX(Source!$G$6:$G$820,MATCH(Data!A349,Source!$A$6:$A$820,0))</f>
        <v>4.0780000000000003</v>
      </c>
      <c r="H349">
        <f>INDEX(Source!$H$6:$H$820,MATCH(Data!A349,Source!$A$6:$A$820,0))</f>
        <v>35.126199999999997</v>
      </c>
      <c r="I349">
        <f>INDEX(Source!$I$6:$I$820,MATCH(Data!A349,Source!$A$6:$A$820,0))</f>
        <v>26.273900000000001</v>
      </c>
      <c r="J349">
        <f>INDEX(Source!$J$5:$J$820,MATCH(A349,Source!$A$5:$A$820,0))</f>
        <v>71.718599999999995</v>
      </c>
      <c r="K349">
        <f>INDEX(Source!$K$5:$K$820,MATCH(A349,Source!$A$5:$A$820,0))</f>
        <v>592.5693</v>
      </c>
      <c r="L349">
        <f>INDEX(Source!$L$5:$L$820,MATCH(A349,Source!$A$5:$A$820,0))</f>
        <v>441.30500000000001</v>
      </c>
    </row>
    <row r="350" spans="1:12" x14ac:dyDescent="0.25">
      <c r="A350" s="25" t="s">
        <v>473</v>
      </c>
      <c r="B350" s="25" t="s">
        <v>983</v>
      </c>
      <c r="C350" t="s">
        <v>1109</v>
      </c>
      <c r="D350" t="str">
        <f>INDEX(Source!$D$6:$D$820,MATCH(Data!A350,Source!$A$6:$A$820,0))</f>
        <v>BAGS</v>
      </c>
      <c r="E350" t="str">
        <f>VLOOKUP(A350,Source!$A$5:$F$820,5,FALSE)</f>
        <v>ALCOHOL FREE</v>
      </c>
      <c r="F350">
        <f>(VLOOKUP(A350,Source!$A$5:$F$820,6,FALSE))*1</f>
        <v>48</v>
      </c>
      <c r="G350">
        <f>INDEX(Source!$G$6:$G$820,MATCH(Data!A350,Source!$A$6:$A$820,0))</f>
        <v>264.06810000000002</v>
      </c>
      <c r="H350">
        <f>INDEX(Source!$H$6:$H$820,MATCH(Data!A350,Source!$A$6:$A$820,0))</f>
        <v>329.44319999999999</v>
      </c>
      <c r="I350">
        <f>INDEX(Source!$I$6:$I$820,MATCH(Data!A350,Source!$A$6:$A$820,0))</f>
        <v>205.9486</v>
      </c>
      <c r="J350">
        <f>INDEX(Source!$J$5:$J$820,MATCH(A350,Source!$A$5:$A$820,0))</f>
        <v>3958.0279</v>
      </c>
      <c r="K350">
        <f>INDEX(Source!$K$5:$K$820,MATCH(A350,Source!$A$5:$A$820,0))</f>
        <v>5113.9928</v>
      </c>
      <c r="L350">
        <f>INDEX(Source!$L$5:$L$820,MATCH(A350,Source!$A$5:$A$820,0))</f>
        <v>2876.5592000000001</v>
      </c>
    </row>
    <row r="351" spans="1:12" x14ac:dyDescent="0.25">
      <c r="A351" s="25" t="s">
        <v>466</v>
      </c>
      <c r="B351" s="25" t="s">
        <v>983</v>
      </c>
      <c r="C351" t="s">
        <v>1109</v>
      </c>
      <c r="D351" t="str">
        <f>INDEX(Source!$D$6:$D$820,MATCH(Data!A351,Source!$A$6:$A$820,0))</f>
        <v>BAGS</v>
      </c>
      <c r="E351" t="str">
        <f>VLOOKUP(A351,Source!$A$5:$F$820,5,FALSE)</f>
        <v>ALCOHOL FREE</v>
      </c>
      <c r="F351">
        <f>(VLOOKUP(A351,Source!$A$5:$F$820,6,FALSE))*1</f>
        <v>24</v>
      </c>
      <c r="G351">
        <f>INDEX(Source!$G$6:$G$820,MATCH(Data!A351,Source!$A$6:$A$820,0))</f>
        <v>9.06E-2</v>
      </c>
      <c r="H351">
        <f>INDEX(Source!$H$6:$H$820,MATCH(Data!A351,Source!$A$6:$A$820,0))</f>
        <v>0</v>
      </c>
      <c r="I351">
        <f>INDEX(Source!$I$6:$I$820,MATCH(Data!A351,Source!$A$6:$A$820,0))</f>
        <v>0</v>
      </c>
      <c r="J351">
        <f>INDEX(Source!$J$5:$J$820,MATCH(A351,Source!$A$5:$A$820,0))</f>
        <v>1.3372999999999999</v>
      </c>
      <c r="K351">
        <f>INDEX(Source!$K$5:$K$820,MATCH(A351,Source!$A$5:$A$820,0))</f>
        <v>0</v>
      </c>
      <c r="L351">
        <f>INDEX(Source!$L$5:$L$820,MATCH(A351,Source!$A$5:$A$820,0))</f>
        <v>0</v>
      </c>
    </row>
    <row r="352" spans="1:12" x14ac:dyDescent="0.25">
      <c r="A352" s="25" t="s">
        <v>522</v>
      </c>
      <c r="B352" s="25" t="s">
        <v>983</v>
      </c>
      <c r="C352" t="s">
        <v>1109</v>
      </c>
      <c r="D352" t="str">
        <f>INDEX(Source!$D$6:$D$820,MATCH(Data!A352,Source!$A$6:$A$820,0))</f>
        <v>BAGS</v>
      </c>
      <c r="E352" t="str">
        <f>VLOOKUP(A352,Source!$A$5:$F$820,5,FALSE)</f>
        <v>ALCOHOL FREE</v>
      </c>
      <c r="F352">
        <f>(VLOOKUP(A352,Source!$A$5:$F$820,6,FALSE))*1</f>
        <v>64</v>
      </c>
      <c r="G352">
        <f>INDEX(Source!$G$6:$G$820,MATCH(Data!A352,Source!$A$6:$A$820,0))</f>
        <v>15.5359</v>
      </c>
      <c r="H352">
        <f>INDEX(Source!$H$6:$H$820,MATCH(Data!A352,Source!$A$6:$A$820,0))</f>
        <v>0.67789999999999995</v>
      </c>
      <c r="I352">
        <f>INDEX(Source!$I$6:$I$820,MATCH(Data!A352,Source!$A$6:$A$820,0))</f>
        <v>0</v>
      </c>
      <c r="J352">
        <f>INDEX(Source!$J$5:$J$820,MATCH(A352,Source!$A$5:$A$820,0))</f>
        <v>345.3125</v>
      </c>
      <c r="K352">
        <f>INDEX(Source!$K$5:$K$820,MATCH(A352,Source!$A$5:$A$820,0))</f>
        <v>13.0631</v>
      </c>
      <c r="L352">
        <f>INDEX(Source!$L$5:$L$820,MATCH(A352,Source!$A$5:$A$820,0))</f>
        <v>0</v>
      </c>
    </row>
    <row r="353" spans="1:12" x14ac:dyDescent="0.25">
      <c r="A353" s="25" t="s">
        <v>475</v>
      </c>
      <c r="B353" s="25" t="s">
        <v>983</v>
      </c>
      <c r="C353" t="s">
        <v>1109</v>
      </c>
      <c r="D353" t="str">
        <f>INDEX(Source!$D$6:$D$820,MATCH(Data!A353,Source!$A$6:$A$820,0))</f>
        <v>BAGS</v>
      </c>
      <c r="E353" t="str">
        <f>VLOOKUP(A353,Source!$A$5:$F$820,5,FALSE)</f>
        <v>ALCOHOL FREE</v>
      </c>
      <c r="F353">
        <f>(VLOOKUP(A353,Source!$A$5:$F$820,6,FALSE))*1</f>
        <v>52</v>
      </c>
      <c r="G353">
        <f>INDEX(Source!$G$6:$G$820,MATCH(Data!A353,Source!$A$6:$A$820,0))</f>
        <v>8.5046999999999997</v>
      </c>
      <c r="H353">
        <f>INDEX(Source!$H$6:$H$820,MATCH(Data!A353,Source!$A$6:$A$820,0))</f>
        <v>12.872299999999999</v>
      </c>
      <c r="I353">
        <f>INDEX(Source!$I$6:$I$820,MATCH(Data!A353,Source!$A$6:$A$820,0))</f>
        <v>4.3821000000000003</v>
      </c>
      <c r="J353">
        <f>INDEX(Source!$J$5:$J$820,MATCH(A353,Source!$A$5:$A$820,0))</f>
        <v>194.4057</v>
      </c>
      <c r="K353">
        <f>INDEX(Source!$K$5:$K$820,MATCH(A353,Source!$A$5:$A$820,0))</f>
        <v>338.25259999999997</v>
      </c>
      <c r="L353">
        <f>INDEX(Source!$L$5:$L$820,MATCH(A353,Source!$A$5:$A$820,0))</f>
        <v>110.48520000000001</v>
      </c>
    </row>
    <row r="354" spans="1:12" x14ac:dyDescent="0.25">
      <c r="A354" s="25" t="s">
        <v>476</v>
      </c>
      <c r="B354" s="25" t="s">
        <v>983</v>
      </c>
      <c r="C354" t="s">
        <v>1109</v>
      </c>
      <c r="D354" t="str">
        <f>INDEX(Source!$D$6:$D$820,MATCH(Data!A354,Source!$A$6:$A$820,0))</f>
        <v>BAGS</v>
      </c>
      <c r="E354" t="str">
        <f>VLOOKUP(A354,Source!$A$5:$F$820,5,FALSE)</f>
        <v>ALCOHOL FREE</v>
      </c>
      <c r="F354">
        <f>(VLOOKUP(A354,Source!$A$5:$F$820,6,FALSE))*1</f>
        <v>52</v>
      </c>
      <c r="G354">
        <f>INDEX(Source!$G$6:$G$820,MATCH(Data!A354,Source!$A$6:$A$820,0))</f>
        <v>171.4581</v>
      </c>
      <c r="H354">
        <f>INDEX(Source!$H$6:$H$820,MATCH(Data!A354,Source!$A$6:$A$820,0))</f>
        <v>146.56880000000001</v>
      </c>
      <c r="I354">
        <f>INDEX(Source!$I$6:$I$820,MATCH(Data!A354,Source!$A$6:$A$820,0))</f>
        <v>94.527100000000004</v>
      </c>
      <c r="J354">
        <f>INDEX(Source!$J$5:$J$820,MATCH(A354,Source!$A$5:$A$820,0))</f>
        <v>5827.8176999999996</v>
      </c>
      <c r="K354">
        <f>INDEX(Source!$K$5:$K$820,MATCH(A354,Source!$A$5:$A$820,0))</f>
        <v>5036.4476000000004</v>
      </c>
      <c r="L354">
        <f>INDEX(Source!$L$5:$L$820,MATCH(A354,Source!$A$5:$A$820,0))</f>
        <v>3121.8564000000001</v>
      </c>
    </row>
    <row r="355" spans="1:12" x14ac:dyDescent="0.25">
      <c r="A355" s="25" t="s">
        <v>523</v>
      </c>
      <c r="B355" s="25" t="s">
        <v>983</v>
      </c>
      <c r="C355" t="s">
        <v>1109</v>
      </c>
      <c r="D355" t="str">
        <f>INDEX(Source!$D$6:$D$820,MATCH(Data!A355,Source!$A$6:$A$820,0))</f>
        <v>BAGS</v>
      </c>
      <c r="E355" t="str">
        <f>VLOOKUP(A355,Source!$A$5:$F$820,5,FALSE)</f>
        <v>WITHOUT EXTRA PROTECTCARE INDICATION</v>
      </c>
      <c r="F355">
        <f>(VLOOKUP(A355,Source!$A$5:$F$820,6,FALSE))*1</f>
        <v>64</v>
      </c>
      <c r="G355">
        <f>INDEX(Source!$G$6:$G$820,MATCH(Data!A355,Source!$A$6:$A$820,0))</f>
        <v>0.33579999999999999</v>
      </c>
      <c r="H355">
        <f>INDEX(Source!$H$6:$H$820,MATCH(Data!A355,Source!$A$6:$A$820,0))</f>
        <v>0</v>
      </c>
      <c r="I355">
        <f>INDEX(Source!$I$6:$I$820,MATCH(Data!A355,Source!$A$6:$A$820,0))</f>
        <v>0</v>
      </c>
      <c r="J355">
        <f>INDEX(Source!$J$5:$J$820,MATCH(A355,Source!$A$5:$A$820,0))</f>
        <v>9.1472999999999995</v>
      </c>
      <c r="K355">
        <f>INDEX(Source!$K$5:$K$820,MATCH(A355,Source!$A$5:$A$820,0))</f>
        <v>0</v>
      </c>
      <c r="L355">
        <f>INDEX(Source!$L$5:$L$820,MATCH(A355,Source!$A$5:$A$820,0))</f>
        <v>0</v>
      </c>
    </row>
    <row r="356" spans="1:12" x14ac:dyDescent="0.25">
      <c r="A356" s="25" t="s">
        <v>477</v>
      </c>
      <c r="B356" s="25" t="s">
        <v>983</v>
      </c>
      <c r="C356" t="s">
        <v>1109</v>
      </c>
      <c r="D356" t="str">
        <f>INDEX(Source!$D$6:$D$820,MATCH(Data!A356,Source!$A$6:$A$820,0))</f>
        <v>BAGS</v>
      </c>
      <c r="E356" t="str">
        <f>VLOOKUP(A356,Source!$A$5:$F$820,5,FALSE)</f>
        <v>ALCOHOL FREE</v>
      </c>
      <c r="F356">
        <f>(VLOOKUP(A356,Source!$A$5:$F$820,6,FALSE))*1</f>
        <v>52</v>
      </c>
      <c r="G356">
        <f>INDEX(Source!$G$6:$G$820,MATCH(Data!A356,Source!$A$6:$A$820,0))</f>
        <v>195.73400000000001</v>
      </c>
      <c r="H356">
        <f>INDEX(Source!$H$6:$H$820,MATCH(Data!A356,Source!$A$6:$A$820,0))</f>
        <v>242.5813</v>
      </c>
      <c r="I356">
        <f>INDEX(Source!$I$6:$I$820,MATCH(Data!A356,Source!$A$6:$A$820,0))</f>
        <v>163.20820000000001</v>
      </c>
      <c r="J356">
        <f>INDEX(Source!$J$5:$J$820,MATCH(A356,Source!$A$5:$A$820,0))</f>
        <v>3936.1988000000001</v>
      </c>
      <c r="K356">
        <f>INDEX(Source!$K$5:$K$820,MATCH(A356,Source!$A$5:$A$820,0))</f>
        <v>5003.2757000000001</v>
      </c>
      <c r="L356">
        <f>INDEX(Source!$L$5:$L$820,MATCH(A356,Source!$A$5:$A$820,0))</f>
        <v>3062.0891000000001</v>
      </c>
    </row>
    <row r="357" spans="1:12" x14ac:dyDescent="0.25">
      <c r="A357" s="25" t="s">
        <v>478</v>
      </c>
      <c r="B357" s="25" t="s">
        <v>983</v>
      </c>
      <c r="C357" t="s">
        <v>1109</v>
      </c>
      <c r="D357" t="str">
        <f>INDEX(Source!$D$6:$D$820,MATCH(Data!A357,Source!$A$6:$A$820,0))</f>
        <v>BAGS</v>
      </c>
      <c r="E357" t="str">
        <f>VLOOKUP(A357,Source!$A$5:$F$820,5,FALSE)</f>
        <v>ALCOHOL FREE</v>
      </c>
      <c r="F357">
        <f>(VLOOKUP(A357,Source!$A$5:$F$820,6,FALSE))*1</f>
        <v>52</v>
      </c>
      <c r="G357">
        <f>INDEX(Source!$G$6:$G$820,MATCH(Data!A357,Source!$A$6:$A$820,0))</f>
        <v>0.2492</v>
      </c>
      <c r="H357">
        <f>INDEX(Source!$H$6:$H$820,MATCH(Data!A357,Source!$A$6:$A$820,0))</f>
        <v>5.8500000000000003E-2</v>
      </c>
      <c r="I357">
        <f>INDEX(Source!$I$6:$I$820,MATCH(Data!A357,Source!$A$6:$A$820,0))</f>
        <v>0</v>
      </c>
      <c r="J357">
        <f>INDEX(Source!$J$5:$J$820,MATCH(A357,Source!$A$5:$A$820,0))</f>
        <v>4.6970000000000001</v>
      </c>
      <c r="K357">
        <f>INDEX(Source!$K$5:$K$820,MATCH(A357,Source!$A$5:$A$820,0))</f>
        <v>1.1557999999999999</v>
      </c>
      <c r="L357">
        <f>INDEX(Source!$L$5:$L$820,MATCH(A357,Source!$A$5:$A$820,0))</f>
        <v>0</v>
      </c>
    </row>
    <row r="358" spans="1:12" x14ac:dyDescent="0.25">
      <c r="A358" s="25" t="s">
        <v>479</v>
      </c>
      <c r="B358" s="25" t="s">
        <v>983</v>
      </c>
      <c r="C358" t="s">
        <v>1109</v>
      </c>
      <c r="D358" t="str">
        <f>INDEX(Source!$D$6:$D$820,MATCH(Data!A358,Source!$A$6:$A$820,0))</f>
        <v>BAGS</v>
      </c>
      <c r="E358" t="str">
        <f>VLOOKUP(A358,Source!$A$5:$F$820,5,FALSE)</f>
        <v>ALCOHOL FREE</v>
      </c>
      <c r="F358">
        <f>(VLOOKUP(A358,Source!$A$5:$F$820,6,FALSE))*1</f>
        <v>52</v>
      </c>
      <c r="G358">
        <f>INDEX(Source!$G$6:$G$820,MATCH(Data!A358,Source!$A$6:$A$820,0))</f>
        <v>0.97950000000000004</v>
      </c>
      <c r="H358">
        <f>INDEX(Source!$H$6:$H$820,MATCH(Data!A358,Source!$A$6:$A$820,0))</f>
        <v>0</v>
      </c>
      <c r="I358">
        <f>INDEX(Source!$I$6:$I$820,MATCH(Data!A358,Source!$A$6:$A$820,0))</f>
        <v>0</v>
      </c>
      <c r="J358">
        <f>INDEX(Source!$J$5:$J$820,MATCH(A358,Source!$A$5:$A$820,0))</f>
        <v>23.239000000000001</v>
      </c>
      <c r="K358">
        <f>INDEX(Source!$K$5:$K$820,MATCH(A358,Source!$A$5:$A$820,0))</f>
        <v>0</v>
      </c>
      <c r="L358">
        <f>INDEX(Source!$L$5:$L$820,MATCH(A358,Source!$A$5:$A$820,0))</f>
        <v>0</v>
      </c>
    </row>
    <row r="359" spans="1:12" x14ac:dyDescent="0.25">
      <c r="A359" s="25" t="s">
        <v>480</v>
      </c>
      <c r="B359" s="25" t="s">
        <v>983</v>
      </c>
      <c r="C359" t="s">
        <v>1109</v>
      </c>
      <c r="D359" t="str">
        <f>INDEX(Source!$D$6:$D$820,MATCH(Data!A359,Source!$A$6:$A$820,0))</f>
        <v>BAGS</v>
      </c>
      <c r="E359" t="str">
        <f>VLOOKUP(A359,Source!$A$5:$F$820,5,FALSE)</f>
        <v>ALCOHOL FREE</v>
      </c>
      <c r="F359">
        <f>(VLOOKUP(A359,Source!$A$5:$F$820,6,FALSE))*1</f>
        <v>52</v>
      </c>
      <c r="G359">
        <f>INDEX(Source!$G$6:$G$820,MATCH(Data!A359,Source!$A$6:$A$820,0))</f>
        <v>1.0518000000000001</v>
      </c>
      <c r="H359">
        <f>INDEX(Source!$H$6:$H$820,MATCH(Data!A359,Source!$A$6:$A$820,0))</f>
        <v>0</v>
      </c>
      <c r="I359">
        <f>INDEX(Source!$I$6:$I$820,MATCH(Data!A359,Source!$A$6:$A$820,0))</f>
        <v>0</v>
      </c>
      <c r="J359">
        <f>INDEX(Source!$J$5:$J$820,MATCH(A359,Source!$A$5:$A$820,0))</f>
        <v>15.4772</v>
      </c>
      <c r="K359">
        <f>INDEX(Source!$K$5:$K$820,MATCH(A359,Source!$A$5:$A$820,0))</f>
        <v>0</v>
      </c>
      <c r="L359">
        <f>INDEX(Source!$L$5:$L$820,MATCH(A359,Source!$A$5:$A$820,0))</f>
        <v>0</v>
      </c>
    </row>
    <row r="360" spans="1:12" x14ac:dyDescent="0.25">
      <c r="A360" s="25" t="s">
        <v>481</v>
      </c>
      <c r="B360" s="25" t="s">
        <v>983</v>
      </c>
      <c r="C360" t="s">
        <v>1109</v>
      </c>
      <c r="D360" t="str">
        <f>INDEX(Source!$D$6:$D$820,MATCH(Data!A360,Source!$A$6:$A$820,0))</f>
        <v>BAGS</v>
      </c>
      <c r="E360" t="str">
        <f>VLOOKUP(A360,Source!$A$5:$F$820,5,FALSE)</f>
        <v>ALCOHOL FREE</v>
      </c>
      <c r="F360">
        <f>(VLOOKUP(A360,Source!$A$5:$F$820,6,FALSE))*1</f>
        <v>52</v>
      </c>
      <c r="G360">
        <f>INDEX(Source!$G$6:$G$820,MATCH(Data!A360,Source!$A$6:$A$820,0))</f>
        <v>1.23</v>
      </c>
      <c r="H360">
        <f>INDEX(Source!$H$6:$H$820,MATCH(Data!A360,Source!$A$6:$A$820,0))</f>
        <v>5.5100000000000003E-2</v>
      </c>
      <c r="I360">
        <f>INDEX(Source!$I$6:$I$820,MATCH(Data!A360,Source!$A$6:$A$820,0))</f>
        <v>0</v>
      </c>
      <c r="J360">
        <f>INDEX(Source!$J$5:$J$820,MATCH(A360,Source!$A$5:$A$820,0))</f>
        <v>22.518699999999999</v>
      </c>
      <c r="K360">
        <f>INDEX(Source!$K$5:$K$820,MATCH(A360,Source!$A$5:$A$820,0))</f>
        <v>1.0911</v>
      </c>
      <c r="L360">
        <f>INDEX(Source!$L$5:$L$820,MATCH(A360,Source!$A$5:$A$820,0))</f>
        <v>0</v>
      </c>
    </row>
    <row r="361" spans="1:12" x14ac:dyDescent="0.25">
      <c r="A361" s="25" t="s">
        <v>482</v>
      </c>
      <c r="B361" s="25" t="s">
        <v>983</v>
      </c>
      <c r="C361" t="s">
        <v>1109</v>
      </c>
      <c r="D361" t="str">
        <f>INDEX(Source!$D$6:$D$820,MATCH(Data!A361,Source!$A$6:$A$820,0))</f>
        <v>BAGS</v>
      </c>
      <c r="E361" t="str">
        <f>VLOOKUP(A361,Source!$A$5:$F$820,5,FALSE)</f>
        <v>ALCOHOL FREE</v>
      </c>
      <c r="F361">
        <f>(VLOOKUP(A361,Source!$A$5:$F$820,6,FALSE))*1</f>
        <v>52</v>
      </c>
      <c r="G361">
        <f>INDEX(Source!$G$6:$G$820,MATCH(Data!A361,Source!$A$6:$A$820,0))</f>
        <v>0.64070000000000005</v>
      </c>
      <c r="H361">
        <f>INDEX(Source!$H$6:$H$820,MATCH(Data!A361,Source!$A$6:$A$820,0))</f>
        <v>0</v>
      </c>
      <c r="I361">
        <f>INDEX(Source!$I$6:$I$820,MATCH(Data!A361,Source!$A$6:$A$820,0))</f>
        <v>0</v>
      </c>
      <c r="J361">
        <f>INDEX(Source!$J$5:$J$820,MATCH(A361,Source!$A$5:$A$820,0))</f>
        <v>15.170299999999999</v>
      </c>
      <c r="K361">
        <f>INDEX(Source!$K$5:$K$820,MATCH(A361,Source!$A$5:$A$820,0))</f>
        <v>0</v>
      </c>
      <c r="L361">
        <f>INDEX(Source!$L$5:$L$820,MATCH(A361,Source!$A$5:$A$820,0))</f>
        <v>0</v>
      </c>
    </row>
    <row r="362" spans="1:12" x14ac:dyDescent="0.25">
      <c r="A362" s="25" t="s">
        <v>483</v>
      </c>
      <c r="B362" s="25" t="s">
        <v>983</v>
      </c>
      <c r="C362" t="s">
        <v>1109</v>
      </c>
      <c r="D362" t="str">
        <f>INDEX(Source!$D$6:$D$820,MATCH(Data!A362,Source!$A$6:$A$820,0))</f>
        <v>BAGS</v>
      </c>
      <c r="E362" t="str">
        <f>VLOOKUP(A362,Source!$A$5:$F$820,5,FALSE)</f>
        <v>ALCOHOL FREE</v>
      </c>
      <c r="F362">
        <f>(VLOOKUP(A362,Source!$A$5:$F$820,6,FALSE))*1</f>
        <v>52</v>
      </c>
      <c r="G362">
        <f>INDEX(Source!$G$6:$G$820,MATCH(Data!A362,Source!$A$6:$A$820,0))</f>
        <v>0.8125</v>
      </c>
      <c r="H362">
        <f>INDEX(Source!$H$6:$H$820,MATCH(Data!A362,Source!$A$6:$A$820,0))</f>
        <v>2.2100000000000002E-2</v>
      </c>
      <c r="I362">
        <f>INDEX(Source!$I$6:$I$820,MATCH(Data!A362,Source!$A$6:$A$820,0))</f>
        <v>0</v>
      </c>
      <c r="J362">
        <f>INDEX(Source!$J$5:$J$820,MATCH(A362,Source!$A$5:$A$820,0))</f>
        <v>14.451000000000001</v>
      </c>
      <c r="K362">
        <f>INDEX(Source!$K$5:$K$820,MATCH(A362,Source!$A$5:$A$820,0))</f>
        <v>0.38290000000000002</v>
      </c>
      <c r="L362">
        <f>INDEX(Source!$L$5:$L$820,MATCH(A362,Source!$A$5:$A$820,0))</f>
        <v>0</v>
      </c>
    </row>
    <row r="363" spans="1:12" x14ac:dyDescent="0.25">
      <c r="A363" s="25" t="s">
        <v>484</v>
      </c>
      <c r="B363" s="25" t="s">
        <v>983</v>
      </c>
      <c r="C363" t="s">
        <v>1109</v>
      </c>
      <c r="D363" t="str">
        <f>INDEX(Source!$D$6:$D$820,MATCH(Data!A363,Source!$A$6:$A$820,0))</f>
        <v>BAGS</v>
      </c>
      <c r="E363" t="str">
        <f>VLOOKUP(A363,Source!$A$5:$F$820,5,FALSE)</f>
        <v>ALCOHOL FREE</v>
      </c>
      <c r="F363">
        <f>(VLOOKUP(A363,Source!$A$5:$F$820,6,FALSE))*1</f>
        <v>52</v>
      </c>
      <c r="G363">
        <f>INDEX(Source!$G$6:$G$820,MATCH(Data!A363,Source!$A$6:$A$820,0))</f>
        <v>0.40889999999999999</v>
      </c>
      <c r="H363">
        <f>INDEX(Source!$H$6:$H$820,MATCH(Data!A363,Source!$A$6:$A$820,0))</f>
        <v>7.7899999999999997E-2</v>
      </c>
      <c r="I363">
        <f>INDEX(Source!$I$6:$I$820,MATCH(Data!A363,Source!$A$6:$A$820,0))</f>
        <v>0</v>
      </c>
      <c r="J363">
        <f>INDEX(Source!$J$5:$J$820,MATCH(A363,Source!$A$5:$A$820,0))</f>
        <v>9.6999999999999993</v>
      </c>
      <c r="K363">
        <f>INDEX(Source!$K$5:$K$820,MATCH(A363,Source!$A$5:$A$820,0))</f>
        <v>1.9962</v>
      </c>
      <c r="L363">
        <f>INDEX(Source!$L$5:$L$820,MATCH(A363,Source!$A$5:$A$820,0))</f>
        <v>0</v>
      </c>
    </row>
    <row r="364" spans="1:12" x14ac:dyDescent="0.25">
      <c r="A364" s="25" t="s">
        <v>485</v>
      </c>
      <c r="B364" s="25" t="s">
        <v>983</v>
      </c>
      <c r="C364" t="s">
        <v>1109</v>
      </c>
      <c r="D364" t="str">
        <f>INDEX(Source!$D$6:$D$820,MATCH(Data!A364,Source!$A$6:$A$820,0))</f>
        <v>BAGS</v>
      </c>
      <c r="E364" t="str">
        <f>VLOOKUP(A364,Source!$A$5:$F$820,5,FALSE)</f>
        <v>ALCOHOL FREE</v>
      </c>
      <c r="F364">
        <f>(VLOOKUP(A364,Source!$A$5:$F$820,6,FALSE))*1</f>
        <v>52</v>
      </c>
      <c r="G364">
        <f>INDEX(Source!$G$6:$G$820,MATCH(Data!A364,Source!$A$6:$A$820,0))</f>
        <v>1.716</v>
      </c>
      <c r="H364">
        <f>INDEX(Source!$H$6:$H$820,MATCH(Data!A364,Source!$A$6:$A$820,0))</f>
        <v>0</v>
      </c>
      <c r="I364">
        <f>INDEX(Source!$I$6:$I$820,MATCH(Data!A364,Source!$A$6:$A$820,0))</f>
        <v>0</v>
      </c>
      <c r="J364">
        <f>INDEX(Source!$J$5:$J$820,MATCH(A364,Source!$A$5:$A$820,0))</f>
        <v>43.815600000000003</v>
      </c>
      <c r="K364">
        <f>INDEX(Source!$K$5:$K$820,MATCH(A364,Source!$A$5:$A$820,0))</f>
        <v>0</v>
      </c>
      <c r="L364">
        <f>INDEX(Source!$L$5:$L$820,MATCH(A364,Source!$A$5:$A$820,0))</f>
        <v>0</v>
      </c>
    </row>
    <row r="365" spans="1:12" x14ac:dyDescent="0.25">
      <c r="A365" s="25" t="s">
        <v>486</v>
      </c>
      <c r="B365" s="25" t="s">
        <v>983</v>
      </c>
      <c r="C365" t="s">
        <v>1109</v>
      </c>
      <c r="D365" t="str">
        <f>INDEX(Source!$D$6:$D$820,MATCH(Data!A365,Source!$A$6:$A$820,0))</f>
        <v>BAGS</v>
      </c>
      <c r="E365" t="str">
        <f>VLOOKUP(A365,Source!$A$5:$F$820,5,FALSE)</f>
        <v>ALCOHOL FREE</v>
      </c>
      <c r="F365">
        <f>(VLOOKUP(A365,Source!$A$5:$F$820,6,FALSE))*1</f>
        <v>52</v>
      </c>
      <c r="G365">
        <f>INDEX(Source!$G$6:$G$820,MATCH(Data!A365,Source!$A$6:$A$820,0))</f>
        <v>0.17050000000000001</v>
      </c>
      <c r="H365">
        <f>INDEX(Source!$H$6:$H$820,MATCH(Data!A365,Source!$A$6:$A$820,0))</f>
        <v>7.7700000000000005E-2</v>
      </c>
      <c r="I365">
        <f>INDEX(Source!$I$6:$I$820,MATCH(Data!A365,Source!$A$6:$A$820,0))</f>
        <v>0</v>
      </c>
      <c r="J365">
        <f>INDEX(Source!$J$5:$J$820,MATCH(A365,Source!$A$5:$A$820,0))</f>
        <v>3.5674000000000001</v>
      </c>
      <c r="K365">
        <f>INDEX(Source!$K$5:$K$820,MATCH(A365,Source!$A$5:$A$820,0))</f>
        <v>1.7087000000000001</v>
      </c>
      <c r="L365">
        <f>INDEX(Source!$L$5:$L$820,MATCH(A365,Source!$A$5:$A$820,0))</f>
        <v>0</v>
      </c>
    </row>
    <row r="366" spans="1:12" x14ac:dyDescent="0.25">
      <c r="A366" s="25" t="s">
        <v>487</v>
      </c>
      <c r="B366" s="25" t="s">
        <v>983</v>
      </c>
      <c r="C366" t="s">
        <v>1109</v>
      </c>
      <c r="D366" t="str">
        <f>INDEX(Source!$D$6:$D$820,MATCH(Data!A366,Source!$A$6:$A$820,0))</f>
        <v>BAGS</v>
      </c>
      <c r="E366" t="str">
        <f>VLOOKUP(A366,Source!$A$5:$F$820,5,FALSE)</f>
        <v>ALCOHOL FREE</v>
      </c>
      <c r="F366">
        <f>(VLOOKUP(A366,Source!$A$5:$F$820,6,FALSE))*1</f>
        <v>52</v>
      </c>
      <c r="G366">
        <f>INDEX(Source!$G$6:$G$820,MATCH(Data!A366,Source!$A$6:$A$820,0))</f>
        <v>1.5501</v>
      </c>
      <c r="H366">
        <f>INDEX(Source!$H$6:$H$820,MATCH(Data!A366,Source!$A$6:$A$820,0))</f>
        <v>0.42659999999999998</v>
      </c>
      <c r="I366">
        <f>INDEX(Source!$I$6:$I$820,MATCH(Data!A366,Source!$A$6:$A$820,0))</f>
        <v>0.12859999999999999</v>
      </c>
      <c r="J366">
        <f>INDEX(Source!$J$5:$J$820,MATCH(A366,Source!$A$5:$A$820,0))</f>
        <v>28.959800000000001</v>
      </c>
      <c r="K366">
        <f>INDEX(Source!$K$5:$K$820,MATCH(A366,Source!$A$5:$A$820,0))</f>
        <v>8.7736999999999998</v>
      </c>
      <c r="L366">
        <f>INDEX(Source!$L$5:$L$820,MATCH(A366,Source!$A$5:$A$820,0))</f>
        <v>2.5320999999999998</v>
      </c>
    </row>
    <row r="367" spans="1:12" x14ac:dyDescent="0.25">
      <c r="A367" s="25" t="s">
        <v>488</v>
      </c>
      <c r="B367" s="25" t="s">
        <v>983</v>
      </c>
      <c r="C367" t="s">
        <v>1109</v>
      </c>
      <c r="D367" t="str">
        <f>INDEX(Source!$D$6:$D$820,MATCH(Data!A367,Source!$A$6:$A$820,0))</f>
        <v>BAGS</v>
      </c>
      <c r="E367" t="str">
        <f>VLOOKUP(A367,Source!$A$5:$F$820,5,FALSE)</f>
        <v>ALCOHOL FREE</v>
      </c>
      <c r="F367">
        <f>(VLOOKUP(A367,Source!$A$5:$F$820,6,FALSE))*1</f>
        <v>52</v>
      </c>
      <c r="G367">
        <f>INDEX(Source!$G$6:$G$820,MATCH(Data!A367,Source!$A$6:$A$820,0))</f>
        <v>0.83640000000000003</v>
      </c>
      <c r="H367">
        <f>INDEX(Source!$H$6:$H$820,MATCH(Data!A367,Source!$A$6:$A$820,0))</f>
        <v>0.51139999999999997</v>
      </c>
      <c r="I367">
        <f>INDEX(Source!$I$6:$I$820,MATCH(Data!A367,Source!$A$6:$A$820,0))</f>
        <v>0</v>
      </c>
      <c r="J367">
        <f>INDEX(Source!$J$5:$J$820,MATCH(A367,Source!$A$5:$A$820,0))</f>
        <v>18.6389</v>
      </c>
      <c r="K367">
        <f>INDEX(Source!$K$5:$K$820,MATCH(A367,Source!$A$5:$A$820,0))</f>
        <v>9.5508000000000006</v>
      </c>
      <c r="L367">
        <f>INDEX(Source!$L$5:$L$820,MATCH(A367,Source!$A$5:$A$820,0))</f>
        <v>0</v>
      </c>
    </row>
    <row r="368" spans="1:12" x14ac:dyDescent="0.25">
      <c r="A368" s="25" t="s">
        <v>489</v>
      </c>
      <c r="B368" s="25" t="s">
        <v>983</v>
      </c>
      <c r="C368" t="s">
        <v>1109</v>
      </c>
      <c r="D368" t="str">
        <f>INDEX(Source!$D$6:$D$820,MATCH(Data!A368,Source!$A$6:$A$820,0))</f>
        <v>BAGS</v>
      </c>
      <c r="E368" t="str">
        <f>VLOOKUP(A368,Source!$A$5:$F$820,5,FALSE)</f>
        <v>ALCOHOL FREE</v>
      </c>
      <c r="F368">
        <f>(VLOOKUP(A368,Source!$A$5:$F$820,6,FALSE))*1</f>
        <v>52</v>
      </c>
      <c r="G368">
        <f>INDEX(Source!$G$6:$G$820,MATCH(Data!A368,Source!$A$6:$A$820,0))</f>
        <v>0.72089999999999999</v>
      </c>
      <c r="H368">
        <f>INDEX(Source!$H$6:$H$820,MATCH(Data!A368,Source!$A$6:$A$820,0))</f>
        <v>0</v>
      </c>
      <c r="I368">
        <f>INDEX(Source!$I$6:$I$820,MATCH(Data!A368,Source!$A$6:$A$820,0))</f>
        <v>0</v>
      </c>
      <c r="J368">
        <f>INDEX(Source!$J$5:$J$820,MATCH(A368,Source!$A$5:$A$820,0))</f>
        <v>9.8262</v>
      </c>
      <c r="K368">
        <f>INDEX(Source!$K$5:$K$820,MATCH(A368,Source!$A$5:$A$820,0))</f>
        <v>0</v>
      </c>
      <c r="L368">
        <f>INDEX(Source!$L$5:$L$820,MATCH(A368,Source!$A$5:$A$820,0))</f>
        <v>0</v>
      </c>
    </row>
    <row r="369" spans="1:12" x14ac:dyDescent="0.25">
      <c r="A369" s="25" t="s">
        <v>490</v>
      </c>
      <c r="B369" s="25" t="s">
        <v>983</v>
      </c>
      <c r="C369" t="s">
        <v>1109</v>
      </c>
      <c r="D369" t="str">
        <f>INDEX(Source!$D$6:$D$820,MATCH(Data!A369,Source!$A$6:$A$820,0))</f>
        <v>BAGS</v>
      </c>
      <c r="E369" t="str">
        <f>VLOOKUP(A369,Source!$A$5:$F$820,5,FALSE)</f>
        <v>ALCOHOL FREE</v>
      </c>
      <c r="F369">
        <f>(VLOOKUP(A369,Source!$A$5:$F$820,6,FALSE))*1</f>
        <v>52</v>
      </c>
      <c r="G369">
        <f>INDEX(Source!$G$6:$G$820,MATCH(Data!A369,Source!$A$6:$A$820,0))</f>
        <v>0.48470000000000002</v>
      </c>
      <c r="H369">
        <f>INDEX(Source!$H$6:$H$820,MATCH(Data!A369,Source!$A$6:$A$820,0))</f>
        <v>0</v>
      </c>
      <c r="I369">
        <f>INDEX(Source!$I$6:$I$820,MATCH(Data!A369,Source!$A$6:$A$820,0))</f>
        <v>0</v>
      </c>
      <c r="J369">
        <f>INDEX(Source!$J$5:$J$820,MATCH(A369,Source!$A$5:$A$820,0))</f>
        <v>10.088699999999999</v>
      </c>
      <c r="K369">
        <f>INDEX(Source!$K$5:$K$820,MATCH(A369,Source!$A$5:$A$820,0))</f>
        <v>0</v>
      </c>
      <c r="L369">
        <f>INDEX(Source!$L$5:$L$820,MATCH(A369,Source!$A$5:$A$820,0))</f>
        <v>0</v>
      </c>
    </row>
    <row r="370" spans="1:12" x14ac:dyDescent="0.25">
      <c r="A370" s="25" t="s">
        <v>491</v>
      </c>
      <c r="B370" s="25" t="s">
        <v>983</v>
      </c>
      <c r="C370" t="s">
        <v>1109</v>
      </c>
      <c r="D370" t="str">
        <f>INDEX(Source!$D$6:$D$820,MATCH(Data!A370,Source!$A$6:$A$820,0))</f>
        <v>BAGS</v>
      </c>
      <c r="E370" t="str">
        <f>VLOOKUP(A370,Source!$A$5:$F$820,5,FALSE)</f>
        <v>ALCOHOL FREE</v>
      </c>
      <c r="F370">
        <f>(VLOOKUP(A370,Source!$A$5:$F$820,6,FALSE))*1</f>
        <v>52</v>
      </c>
      <c r="G370">
        <f>INDEX(Source!$G$6:$G$820,MATCH(Data!A370,Source!$A$6:$A$820,0))</f>
        <v>1.3634999999999999</v>
      </c>
      <c r="H370">
        <f>INDEX(Source!$H$6:$H$820,MATCH(Data!A370,Source!$A$6:$A$820,0))</f>
        <v>2.1999999999999999E-2</v>
      </c>
      <c r="I370">
        <f>INDEX(Source!$I$6:$I$820,MATCH(Data!A370,Source!$A$6:$A$820,0))</f>
        <v>0</v>
      </c>
      <c r="J370">
        <f>INDEX(Source!$J$5:$J$820,MATCH(A370,Source!$A$5:$A$820,0))</f>
        <v>21.971299999999999</v>
      </c>
      <c r="K370">
        <f>INDEX(Source!$K$5:$K$820,MATCH(A370,Source!$A$5:$A$820,0))</f>
        <v>0.34660000000000002</v>
      </c>
      <c r="L370">
        <f>INDEX(Source!$L$5:$L$820,MATCH(A370,Source!$A$5:$A$820,0))</f>
        <v>0</v>
      </c>
    </row>
    <row r="371" spans="1:12" x14ac:dyDescent="0.25">
      <c r="A371" s="25" t="s">
        <v>492</v>
      </c>
      <c r="B371" s="25" t="s">
        <v>983</v>
      </c>
      <c r="C371" t="s">
        <v>1109</v>
      </c>
      <c r="D371" t="str">
        <f>INDEX(Source!$D$6:$D$820,MATCH(Data!A371,Source!$A$6:$A$820,0))</f>
        <v>BAGS</v>
      </c>
      <c r="E371" t="str">
        <f>VLOOKUP(A371,Source!$A$5:$F$820,5,FALSE)</f>
        <v>ALCOHOL FREE</v>
      </c>
      <c r="F371">
        <f>(VLOOKUP(A371,Source!$A$5:$F$820,6,FALSE))*1</f>
        <v>52</v>
      </c>
      <c r="G371">
        <f>INDEX(Source!$G$6:$G$820,MATCH(Data!A371,Source!$A$6:$A$820,0))</f>
        <v>0.2001</v>
      </c>
      <c r="H371">
        <f>INDEX(Source!$H$6:$H$820,MATCH(Data!A371,Source!$A$6:$A$820,0))</f>
        <v>0</v>
      </c>
      <c r="I371">
        <f>INDEX(Source!$I$6:$I$820,MATCH(Data!A371,Source!$A$6:$A$820,0))</f>
        <v>0</v>
      </c>
      <c r="J371">
        <f>INDEX(Source!$J$5:$J$820,MATCH(A371,Source!$A$5:$A$820,0))</f>
        <v>3.1530999999999998</v>
      </c>
      <c r="K371">
        <f>INDEX(Source!$K$5:$K$820,MATCH(A371,Source!$A$5:$A$820,0))</f>
        <v>0</v>
      </c>
      <c r="L371">
        <f>INDEX(Source!$L$5:$L$820,MATCH(A371,Source!$A$5:$A$820,0))</f>
        <v>0</v>
      </c>
    </row>
    <row r="372" spans="1:12" x14ac:dyDescent="0.25">
      <c r="A372" s="25" t="s">
        <v>493</v>
      </c>
      <c r="B372" s="25" t="s">
        <v>983</v>
      </c>
      <c r="C372" t="s">
        <v>1109</v>
      </c>
      <c r="D372" t="str">
        <f>INDEX(Source!$D$6:$D$820,MATCH(Data!A372,Source!$A$6:$A$820,0))</f>
        <v>BAGS</v>
      </c>
      <c r="E372" t="str">
        <f>VLOOKUP(A372,Source!$A$5:$F$820,5,FALSE)</f>
        <v>ALCOHOL FREE</v>
      </c>
      <c r="F372">
        <f>(VLOOKUP(A372,Source!$A$5:$F$820,6,FALSE))*1</f>
        <v>52</v>
      </c>
      <c r="G372">
        <f>INDEX(Source!$G$6:$G$820,MATCH(Data!A372,Source!$A$6:$A$820,0))</f>
        <v>0.30409999999999998</v>
      </c>
      <c r="H372">
        <f>INDEX(Source!$H$6:$H$820,MATCH(Data!A372,Source!$A$6:$A$820,0))</f>
        <v>0</v>
      </c>
      <c r="I372">
        <f>INDEX(Source!$I$6:$I$820,MATCH(Data!A372,Source!$A$6:$A$820,0))</f>
        <v>0</v>
      </c>
      <c r="J372">
        <f>INDEX(Source!$J$5:$J$820,MATCH(A372,Source!$A$5:$A$820,0))</f>
        <v>4.4311999999999996</v>
      </c>
      <c r="K372">
        <f>INDEX(Source!$K$5:$K$820,MATCH(A372,Source!$A$5:$A$820,0))</f>
        <v>0</v>
      </c>
      <c r="L372">
        <f>INDEX(Source!$L$5:$L$820,MATCH(A372,Source!$A$5:$A$820,0))</f>
        <v>0</v>
      </c>
    </row>
    <row r="373" spans="1:12" x14ac:dyDescent="0.25">
      <c r="A373" s="25" t="s">
        <v>494</v>
      </c>
      <c r="B373" s="25" t="s">
        <v>983</v>
      </c>
      <c r="C373" t="s">
        <v>1109</v>
      </c>
      <c r="D373" t="str">
        <f>INDEX(Source!$D$6:$D$820,MATCH(Data!A373,Source!$A$6:$A$820,0))</f>
        <v>BAGS</v>
      </c>
      <c r="E373" t="str">
        <f>VLOOKUP(A373,Source!$A$5:$F$820,5,FALSE)</f>
        <v>ALCOHOL FREE</v>
      </c>
      <c r="F373">
        <f>(VLOOKUP(A373,Source!$A$5:$F$820,6,FALSE))*1</f>
        <v>52</v>
      </c>
      <c r="G373">
        <f>INDEX(Source!$G$6:$G$820,MATCH(Data!A373,Source!$A$6:$A$820,0))</f>
        <v>1.4756</v>
      </c>
      <c r="H373">
        <f>INDEX(Source!$H$6:$H$820,MATCH(Data!A373,Source!$A$6:$A$820,0))</f>
        <v>0.29549999999999998</v>
      </c>
      <c r="I373">
        <f>INDEX(Source!$I$6:$I$820,MATCH(Data!A373,Source!$A$6:$A$820,0))</f>
        <v>0.13869999999999999</v>
      </c>
      <c r="J373">
        <f>INDEX(Source!$J$5:$J$820,MATCH(A373,Source!$A$5:$A$820,0))</f>
        <v>38.575499999999998</v>
      </c>
      <c r="K373">
        <f>INDEX(Source!$K$5:$K$820,MATCH(A373,Source!$A$5:$A$820,0))</f>
        <v>5.6929999999999996</v>
      </c>
      <c r="L373">
        <f>INDEX(Source!$L$5:$L$820,MATCH(A373,Source!$A$5:$A$820,0))</f>
        <v>2.5320999999999998</v>
      </c>
    </row>
    <row r="374" spans="1:12" x14ac:dyDescent="0.25">
      <c r="A374" s="25" t="s">
        <v>495</v>
      </c>
      <c r="B374" s="25" t="s">
        <v>983</v>
      </c>
      <c r="C374" t="s">
        <v>1109</v>
      </c>
      <c r="D374" t="str">
        <f>INDEX(Source!$D$6:$D$820,MATCH(Data!A374,Source!$A$6:$A$820,0))</f>
        <v>BAGS</v>
      </c>
      <c r="E374" t="str">
        <f>VLOOKUP(A374,Source!$A$5:$F$820,5,FALSE)</f>
        <v>ALCOHOL FREE</v>
      </c>
      <c r="F374">
        <f>(VLOOKUP(A374,Source!$A$5:$F$820,6,FALSE))*1</f>
        <v>52</v>
      </c>
      <c r="G374">
        <f>INDEX(Source!$G$6:$G$820,MATCH(Data!A374,Source!$A$6:$A$820,0))</f>
        <v>0.92279999999999995</v>
      </c>
      <c r="H374">
        <f>INDEX(Source!$H$6:$H$820,MATCH(Data!A374,Source!$A$6:$A$820,0))</f>
        <v>0</v>
      </c>
      <c r="I374">
        <f>INDEX(Source!$I$6:$I$820,MATCH(Data!A374,Source!$A$6:$A$820,0))</f>
        <v>0</v>
      </c>
      <c r="J374">
        <f>INDEX(Source!$J$5:$J$820,MATCH(A374,Source!$A$5:$A$820,0))</f>
        <v>21.822199999999999</v>
      </c>
      <c r="K374">
        <f>INDEX(Source!$K$5:$K$820,MATCH(A374,Source!$A$5:$A$820,0))</f>
        <v>0</v>
      </c>
      <c r="L374">
        <f>INDEX(Source!$L$5:$L$820,MATCH(A374,Source!$A$5:$A$820,0))</f>
        <v>0</v>
      </c>
    </row>
    <row r="375" spans="1:12" x14ac:dyDescent="0.25">
      <c r="A375" s="25" t="s">
        <v>524</v>
      </c>
      <c r="B375" s="25" t="s">
        <v>983</v>
      </c>
      <c r="C375" t="s">
        <v>1109</v>
      </c>
      <c r="D375" t="str">
        <f>INDEX(Source!$D$6:$D$820,MATCH(Data!A375,Source!$A$6:$A$820,0))</f>
        <v>BAGS</v>
      </c>
      <c r="E375" t="str">
        <f>VLOOKUP(A375,Source!$A$5:$F$820,5,FALSE)</f>
        <v>WITHOUT EXTRA PROTECTCARE INDICATION</v>
      </c>
      <c r="F375">
        <f>(VLOOKUP(A375,Source!$A$5:$F$820,6,FALSE))*1</f>
        <v>64</v>
      </c>
      <c r="G375">
        <f>INDEX(Source!$G$6:$G$820,MATCH(Data!A375,Source!$A$6:$A$820,0))</f>
        <v>27.901900000000001</v>
      </c>
      <c r="H375">
        <f>INDEX(Source!$H$6:$H$820,MATCH(Data!A375,Source!$A$6:$A$820,0))</f>
        <v>8.1903000000000006</v>
      </c>
      <c r="I375">
        <f>INDEX(Source!$I$6:$I$820,MATCH(Data!A375,Source!$A$6:$A$820,0))</f>
        <v>0.88470000000000004</v>
      </c>
      <c r="J375">
        <f>INDEX(Source!$J$5:$J$820,MATCH(A375,Source!$A$5:$A$820,0))</f>
        <v>618.1096</v>
      </c>
      <c r="K375">
        <f>INDEX(Source!$K$5:$K$820,MATCH(A375,Source!$A$5:$A$820,0))</f>
        <v>185.2071</v>
      </c>
      <c r="L375">
        <f>INDEX(Source!$L$5:$L$820,MATCH(A375,Source!$A$5:$A$820,0))</f>
        <v>18.353999999999999</v>
      </c>
    </row>
    <row r="376" spans="1:12" x14ac:dyDescent="0.25">
      <c r="A376" s="25" t="s">
        <v>525</v>
      </c>
      <c r="B376" s="25" t="s">
        <v>983</v>
      </c>
      <c r="C376" t="s">
        <v>1109</v>
      </c>
      <c r="D376" t="str">
        <f>INDEX(Source!$D$6:$D$820,MATCH(Data!A376,Source!$A$6:$A$820,0))</f>
        <v>BAGS</v>
      </c>
      <c r="E376" t="str">
        <f>VLOOKUP(A376,Source!$A$5:$F$820,5,FALSE)</f>
        <v>WITHOUT EXTRA PROTECTCARE INDICATION</v>
      </c>
      <c r="F376">
        <f>(VLOOKUP(A376,Source!$A$5:$F$820,6,FALSE))*1</f>
        <v>64</v>
      </c>
      <c r="G376">
        <f>INDEX(Source!$G$6:$G$820,MATCH(Data!A376,Source!$A$6:$A$820,0))</f>
        <v>2.58E-2</v>
      </c>
      <c r="H376">
        <f>INDEX(Source!$H$6:$H$820,MATCH(Data!A376,Source!$A$6:$A$820,0))</f>
        <v>7.9000000000000008E-3</v>
      </c>
      <c r="I376">
        <f>INDEX(Source!$I$6:$I$820,MATCH(Data!A376,Source!$A$6:$A$820,0))</f>
        <v>0</v>
      </c>
      <c r="J376">
        <f>INDEX(Source!$J$5:$J$820,MATCH(A376,Source!$A$5:$A$820,0))</f>
        <v>0.57599999999999996</v>
      </c>
      <c r="K376">
        <f>INDEX(Source!$K$5:$K$820,MATCH(A376,Source!$A$5:$A$820,0))</f>
        <v>0.38400000000000001</v>
      </c>
      <c r="L376">
        <f>INDEX(Source!$L$5:$L$820,MATCH(A376,Source!$A$5:$A$820,0))</f>
        <v>0</v>
      </c>
    </row>
    <row r="377" spans="1:12" x14ac:dyDescent="0.25">
      <c r="A377" s="25" t="s">
        <v>526</v>
      </c>
      <c r="B377" s="25" t="s">
        <v>983</v>
      </c>
      <c r="C377" t="s">
        <v>1109</v>
      </c>
      <c r="D377" t="str">
        <f>INDEX(Source!$D$6:$D$820,MATCH(Data!A377,Source!$A$6:$A$820,0))</f>
        <v>BAGS</v>
      </c>
      <c r="E377" t="str">
        <f>VLOOKUP(A377,Source!$A$5:$F$820,5,FALSE)</f>
        <v>WITHOUT EXTRA PROTECTCARE INDICATION</v>
      </c>
      <c r="F377">
        <f>(VLOOKUP(A377,Source!$A$5:$F$820,6,FALSE))*1</f>
        <v>64</v>
      </c>
      <c r="G377">
        <f>INDEX(Source!$G$6:$G$820,MATCH(Data!A377,Source!$A$6:$A$820,0))</f>
        <v>0</v>
      </c>
      <c r="H377">
        <f>INDEX(Source!$H$6:$H$820,MATCH(Data!A377,Source!$A$6:$A$820,0))</f>
        <v>0</v>
      </c>
      <c r="I377">
        <f>INDEX(Source!$I$6:$I$820,MATCH(Data!A377,Source!$A$6:$A$820,0))</f>
        <v>0</v>
      </c>
      <c r="J377">
        <f>INDEX(Source!$J$5:$J$820,MATCH(A377,Source!$A$5:$A$820,0))</f>
        <v>0</v>
      </c>
      <c r="K377">
        <f>INDEX(Source!$K$5:$K$820,MATCH(A377,Source!$A$5:$A$820,0))</f>
        <v>0</v>
      </c>
      <c r="L377">
        <f>INDEX(Source!$L$5:$L$820,MATCH(A377,Source!$A$5:$A$820,0))</f>
        <v>0</v>
      </c>
    </row>
    <row r="378" spans="1:12" x14ac:dyDescent="0.25">
      <c r="A378" s="25" t="s">
        <v>527</v>
      </c>
      <c r="B378" s="25" t="s">
        <v>983</v>
      </c>
      <c r="C378" t="s">
        <v>1109</v>
      </c>
      <c r="D378" t="str">
        <f>INDEX(Source!$D$6:$D$820,MATCH(Data!A378,Source!$A$6:$A$820,0))</f>
        <v>BAGS</v>
      </c>
      <c r="E378" t="str">
        <f>VLOOKUP(A378,Source!$A$5:$F$820,5,FALSE)</f>
        <v>WITHOUT EXTRA PROTECTCARE INDICATION</v>
      </c>
      <c r="F378">
        <f>(VLOOKUP(A378,Source!$A$5:$F$820,6,FALSE))*1</f>
        <v>64</v>
      </c>
      <c r="G378">
        <f>INDEX(Source!$G$6:$G$820,MATCH(Data!A378,Source!$A$6:$A$820,0))</f>
        <v>0.55289999999999995</v>
      </c>
      <c r="H378">
        <f>INDEX(Source!$H$6:$H$820,MATCH(Data!A378,Source!$A$6:$A$820,0))</f>
        <v>0.47820000000000001</v>
      </c>
      <c r="I378">
        <f>INDEX(Source!$I$6:$I$820,MATCH(Data!A378,Source!$A$6:$A$820,0))</f>
        <v>8.14E-2</v>
      </c>
      <c r="J378">
        <f>INDEX(Source!$J$5:$J$820,MATCH(A378,Source!$A$5:$A$820,0))</f>
        <v>17.2395</v>
      </c>
      <c r="K378">
        <f>INDEX(Source!$K$5:$K$820,MATCH(A378,Source!$A$5:$A$820,0))</f>
        <v>16.416799999999999</v>
      </c>
      <c r="L378">
        <f>INDEX(Source!$L$5:$L$820,MATCH(A378,Source!$A$5:$A$820,0))</f>
        <v>2.5183</v>
      </c>
    </row>
    <row r="379" spans="1:12" x14ac:dyDescent="0.25">
      <c r="A379" s="25" t="s">
        <v>496</v>
      </c>
      <c r="B379" s="25" t="s">
        <v>983</v>
      </c>
      <c r="C379" t="s">
        <v>1109</v>
      </c>
      <c r="D379" t="str">
        <f>INDEX(Source!$D$6:$D$820,MATCH(Data!A379,Source!$A$6:$A$820,0))</f>
        <v>BAGS</v>
      </c>
      <c r="E379" t="str">
        <f>VLOOKUP(A379,Source!$A$5:$F$820,5,FALSE)</f>
        <v>ALCOHOL FREE</v>
      </c>
      <c r="F379">
        <f>(VLOOKUP(A379,Source!$A$5:$F$820,6,FALSE))*1</f>
        <v>52</v>
      </c>
      <c r="G379">
        <f>INDEX(Source!$G$6:$G$820,MATCH(Data!A379,Source!$A$6:$A$820,0))</f>
        <v>105.723</v>
      </c>
      <c r="H379">
        <f>INDEX(Source!$H$6:$H$820,MATCH(Data!A379,Source!$A$6:$A$820,0))</f>
        <v>231.39109999999999</v>
      </c>
      <c r="I379">
        <f>INDEX(Source!$I$6:$I$820,MATCH(Data!A379,Source!$A$6:$A$820,0))</f>
        <v>190.30779999999999</v>
      </c>
      <c r="J379">
        <f>INDEX(Source!$J$5:$J$820,MATCH(A379,Source!$A$5:$A$820,0))</f>
        <v>3632.1455999999998</v>
      </c>
      <c r="K379">
        <f>INDEX(Source!$K$5:$K$820,MATCH(A379,Source!$A$5:$A$820,0))</f>
        <v>7878.6941999999999</v>
      </c>
      <c r="L379">
        <f>INDEX(Source!$L$5:$L$820,MATCH(A379,Source!$A$5:$A$820,0))</f>
        <v>6167.0902999999998</v>
      </c>
    </row>
    <row r="380" spans="1:12" x14ac:dyDescent="0.25">
      <c r="A380" s="25" t="s">
        <v>528</v>
      </c>
      <c r="B380" s="25" t="s">
        <v>983</v>
      </c>
      <c r="C380" t="s">
        <v>1109</v>
      </c>
      <c r="D380" t="str">
        <f>INDEX(Source!$D$6:$D$820,MATCH(Data!A380,Source!$A$6:$A$820,0))</f>
        <v>BAGS</v>
      </c>
      <c r="E380" t="str">
        <f>VLOOKUP(A380,Source!$A$5:$F$820,5,FALSE)</f>
        <v>WITHOUT EXTRA PROTECTCARE INDICATION</v>
      </c>
      <c r="F380">
        <f>(VLOOKUP(A380,Source!$A$5:$F$820,6,FALSE))*1</f>
        <v>64</v>
      </c>
      <c r="G380">
        <f>INDEX(Source!$G$6:$G$820,MATCH(Data!A380,Source!$A$6:$A$820,0))</f>
        <v>3.53</v>
      </c>
      <c r="H380">
        <f>INDEX(Source!$H$6:$H$820,MATCH(Data!A380,Source!$A$6:$A$820,0))</f>
        <v>1.6247</v>
      </c>
      <c r="I380">
        <f>INDEX(Source!$I$6:$I$820,MATCH(Data!A380,Source!$A$6:$A$820,0))</f>
        <v>0</v>
      </c>
      <c r="J380">
        <f>INDEX(Source!$J$5:$J$820,MATCH(A380,Source!$A$5:$A$820,0))</f>
        <v>92.468000000000004</v>
      </c>
      <c r="K380">
        <f>INDEX(Source!$K$5:$K$820,MATCH(A380,Source!$A$5:$A$820,0))</f>
        <v>38.321599999999997</v>
      </c>
      <c r="L380">
        <f>INDEX(Source!$L$5:$L$820,MATCH(A380,Source!$A$5:$A$820,0))</f>
        <v>0</v>
      </c>
    </row>
    <row r="381" spans="1:12" x14ac:dyDescent="0.25">
      <c r="A381" s="25" t="s">
        <v>497</v>
      </c>
      <c r="B381" s="25" t="s">
        <v>983</v>
      </c>
      <c r="C381" t="s">
        <v>1109</v>
      </c>
      <c r="D381" t="str">
        <f>INDEX(Source!$D$6:$D$820,MATCH(Data!A381,Source!$A$6:$A$820,0))</f>
        <v>BAGS</v>
      </c>
      <c r="E381" t="str">
        <f>VLOOKUP(A381,Source!$A$5:$F$820,5,FALSE)</f>
        <v>ALCOHOL FREE</v>
      </c>
      <c r="F381">
        <f>(VLOOKUP(A381,Source!$A$5:$F$820,6,FALSE))*1</f>
        <v>52</v>
      </c>
      <c r="G381">
        <f>INDEX(Source!$G$6:$G$820,MATCH(Data!A381,Source!$A$6:$A$820,0))</f>
        <v>0.97140000000000004</v>
      </c>
      <c r="H381">
        <f>INDEX(Source!$H$6:$H$820,MATCH(Data!A381,Source!$A$6:$A$820,0))</f>
        <v>3.1E-2</v>
      </c>
      <c r="I381">
        <f>INDEX(Source!$I$6:$I$820,MATCH(Data!A381,Source!$A$6:$A$820,0))</f>
        <v>0</v>
      </c>
      <c r="J381">
        <f>INDEX(Source!$J$5:$J$820,MATCH(A381,Source!$A$5:$A$820,0))</f>
        <v>22.952100000000002</v>
      </c>
      <c r="K381">
        <f>INDEX(Source!$K$5:$K$820,MATCH(A381,Source!$A$5:$A$820,0))</f>
        <v>0.70540000000000003</v>
      </c>
      <c r="L381">
        <f>INDEX(Source!$L$5:$L$820,MATCH(A381,Source!$A$5:$A$820,0))</f>
        <v>0</v>
      </c>
    </row>
    <row r="382" spans="1:12" x14ac:dyDescent="0.25">
      <c r="A382" s="25" t="s">
        <v>498</v>
      </c>
      <c r="B382" s="25" t="s">
        <v>983</v>
      </c>
      <c r="C382" t="s">
        <v>1109</v>
      </c>
      <c r="D382" t="str">
        <f>INDEX(Source!$D$6:$D$820,MATCH(Data!A382,Source!$A$6:$A$820,0))</f>
        <v>BAGS</v>
      </c>
      <c r="E382" t="str">
        <f>VLOOKUP(A382,Source!$A$5:$F$820,5,FALSE)</f>
        <v>ALCOHOL FREE</v>
      </c>
      <c r="F382">
        <f>(VLOOKUP(A382,Source!$A$5:$F$820,6,FALSE))*1</f>
        <v>52</v>
      </c>
      <c r="G382">
        <f>INDEX(Source!$G$6:$G$820,MATCH(Data!A382,Source!$A$6:$A$820,0))</f>
        <v>0.23680000000000001</v>
      </c>
      <c r="H382">
        <f>INDEX(Source!$H$6:$H$820,MATCH(Data!A382,Source!$A$6:$A$820,0))</f>
        <v>0</v>
      </c>
      <c r="I382">
        <f>INDEX(Source!$I$6:$I$820,MATCH(Data!A382,Source!$A$6:$A$820,0))</f>
        <v>0</v>
      </c>
      <c r="J382">
        <f>INDEX(Source!$J$5:$J$820,MATCH(A382,Source!$A$5:$A$820,0))</f>
        <v>4.3052000000000001</v>
      </c>
      <c r="K382">
        <f>INDEX(Source!$K$5:$K$820,MATCH(A382,Source!$A$5:$A$820,0))</f>
        <v>0</v>
      </c>
      <c r="L382">
        <f>INDEX(Source!$L$5:$L$820,MATCH(A382,Source!$A$5:$A$820,0))</f>
        <v>0</v>
      </c>
    </row>
    <row r="383" spans="1:12" x14ac:dyDescent="0.25">
      <c r="A383" s="25" t="s">
        <v>540</v>
      </c>
      <c r="B383" s="25" t="s">
        <v>983</v>
      </c>
      <c r="C383" t="s">
        <v>1109</v>
      </c>
      <c r="D383" t="str">
        <f>INDEX(Source!$D$6:$D$820,MATCH(Data!A383,Source!$A$6:$A$820,0))</f>
        <v>BAGS</v>
      </c>
      <c r="E383" t="str">
        <f>VLOOKUP(A383,Source!$A$5:$F$820,5,FALSE)</f>
        <v>ALCOHOL FREE</v>
      </c>
      <c r="F383">
        <f>(VLOOKUP(A383,Source!$A$5:$F$820,6,FALSE))*1</f>
        <v>80</v>
      </c>
      <c r="G383">
        <f>INDEX(Source!$G$6:$G$820,MATCH(Data!A383,Source!$A$6:$A$820,0))</f>
        <v>299.24509999999998</v>
      </c>
      <c r="H383">
        <f>INDEX(Source!$H$6:$H$820,MATCH(Data!A383,Source!$A$6:$A$820,0))</f>
        <v>239.40260000000001</v>
      </c>
      <c r="I383">
        <f>INDEX(Source!$I$6:$I$820,MATCH(Data!A383,Source!$A$6:$A$820,0))</f>
        <v>70.132900000000006</v>
      </c>
      <c r="J383">
        <f>INDEX(Source!$J$5:$J$820,MATCH(A383,Source!$A$5:$A$820,0))</f>
        <v>8505.4575000000004</v>
      </c>
      <c r="K383">
        <f>INDEX(Source!$K$5:$K$820,MATCH(A383,Source!$A$5:$A$820,0))</f>
        <v>6543.0663999999997</v>
      </c>
      <c r="L383">
        <f>INDEX(Source!$L$5:$L$820,MATCH(A383,Source!$A$5:$A$820,0))</f>
        <v>1626.3281999999999</v>
      </c>
    </row>
    <row r="384" spans="1:12" x14ac:dyDescent="0.25">
      <c r="A384" s="25" t="s">
        <v>529</v>
      </c>
      <c r="B384" s="25" t="s">
        <v>983</v>
      </c>
      <c r="C384" t="s">
        <v>1109</v>
      </c>
      <c r="D384" t="str">
        <f>INDEX(Source!$D$6:$D$820,MATCH(Data!A384,Source!$A$6:$A$820,0))</f>
        <v>BAGS</v>
      </c>
      <c r="E384" t="str">
        <f>VLOOKUP(A384,Source!$A$5:$F$820,5,FALSE)</f>
        <v>ALCOHOL FREE</v>
      </c>
      <c r="F384">
        <f>(VLOOKUP(A384,Source!$A$5:$F$820,6,FALSE))*1</f>
        <v>64</v>
      </c>
      <c r="G384">
        <f>INDEX(Source!$G$6:$G$820,MATCH(Data!A384,Source!$A$6:$A$820,0))</f>
        <v>0.42930000000000001</v>
      </c>
      <c r="H384">
        <f>INDEX(Source!$H$6:$H$820,MATCH(Data!A384,Source!$A$6:$A$820,0))</f>
        <v>0.67159999999999997</v>
      </c>
      <c r="I384">
        <f>INDEX(Source!$I$6:$I$820,MATCH(Data!A384,Source!$A$6:$A$820,0))</f>
        <v>0</v>
      </c>
      <c r="J384">
        <f>INDEX(Source!$J$5:$J$820,MATCH(A384,Source!$A$5:$A$820,0))</f>
        <v>9.3439999999999994</v>
      </c>
      <c r="K384">
        <f>INDEX(Source!$K$5:$K$820,MATCH(A384,Source!$A$5:$A$820,0))</f>
        <v>12.986599999999999</v>
      </c>
      <c r="L384">
        <f>INDEX(Source!$L$5:$L$820,MATCH(A384,Source!$A$5:$A$820,0))</f>
        <v>0</v>
      </c>
    </row>
    <row r="385" spans="1:12" x14ac:dyDescent="0.25">
      <c r="A385" s="25" t="s">
        <v>530</v>
      </c>
      <c r="B385" s="25" t="s">
        <v>983</v>
      </c>
      <c r="C385" t="s">
        <v>1109</v>
      </c>
      <c r="D385" t="str">
        <f>INDEX(Source!$D$6:$D$820,MATCH(Data!A385,Source!$A$6:$A$820,0))</f>
        <v>BAGS</v>
      </c>
      <c r="E385" t="str">
        <f>VLOOKUP(A385,Source!$A$5:$F$820,5,FALSE)</f>
        <v>WITHOUT EXTRA PROTECTCARE INDICATION</v>
      </c>
      <c r="F385">
        <f>(VLOOKUP(A385,Source!$A$5:$F$820,6,FALSE))*1</f>
        <v>64</v>
      </c>
      <c r="G385">
        <f>INDEX(Source!$G$6:$G$820,MATCH(Data!A385,Source!$A$6:$A$820,0))</f>
        <v>0.48170000000000002</v>
      </c>
      <c r="H385">
        <f>INDEX(Source!$H$6:$H$820,MATCH(Data!A385,Source!$A$6:$A$820,0))</f>
        <v>0</v>
      </c>
      <c r="I385">
        <f>INDEX(Source!$I$6:$I$820,MATCH(Data!A385,Source!$A$6:$A$820,0))</f>
        <v>0</v>
      </c>
      <c r="J385">
        <f>INDEX(Source!$J$5:$J$820,MATCH(A385,Source!$A$5:$A$820,0))</f>
        <v>13.007199999999999</v>
      </c>
      <c r="K385">
        <f>INDEX(Source!$K$5:$K$820,MATCH(A385,Source!$A$5:$A$820,0))</f>
        <v>0</v>
      </c>
      <c r="L385">
        <f>INDEX(Source!$L$5:$L$820,MATCH(A385,Source!$A$5:$A$820,0))</f>
        <v>0</v>
      </c>
    </row>
    <row r="386" spans="1:12" x14ac:dyDescent="0.25">
      <c r="A386" s="25" t="s">
        <v>531</v>
      </c>
      <c r="B386" s="25" t="s">
        <v>983</v>
      </c>
      <c r="C386" t="s">
        <v>1109</v>
      </c>
      <c r="D386" t="str">
        <f>INDEX(Source!$D$6:$D$820,MATCH(Data!A386,Source!$A$6:$A$820,0))</f>
        <v>BAGS</v>
      </c>
      <c r="E386" t="str">
        <f>VLOOKUP(A386,Source!$A$5:$F$820,5,FALSE)</f>
        <v>WITHOUT EXTRA PROTECTCARE INDICATION</v>
      </c>
      <c r="F386">
        <f>(VLOOKUP(A386,Source!$A$5:$F$820,6,FALSE))*1</f>
        <v>64</v>
      </c>
      <c r="G386">
        <f>INDEX(Source!$G$6:$G$820,MATCH(Data!A386,Source!$A$6:$A$820,0))</f>
        <v>0</v>
      </c>
      <c r="H386">
        <f>INDEX(Source!$H$6:$H$820,MATCH(Data!A386,Source!$A$6:$A$820,0))</f>
        <v>0</v>
      </c>
      <c r="I386">
        <f>INDEX(Source!$I$6:$I$820,MATCH(Data!A386,Source!$A$6:$A$820,0))</f>
        <v>8.9800000000000005E-2</v>
      </c>
      <c r="J386">
        <f>INDEX(Source!$J$5:$J$820,MATCH(A386,Source!$A$5:$A$820,0))</f>
        <v>0</v>
      </c>
      <c r="K386">
        <f>INDEX(Source!$K$5:$K$820,MATCH(A386,Source!$A$5:$A$820,0))</f>
        <v>0</v>
      </c>
      <c r="L386">
        <f>INDEX(Source!$L$5:$L$820,MATCH(A386,Source!$A$5:$A$820,0))</f>
        <v>1.9842</v>
      </c>
    </row>
    <row r="387" spans="1:12" x14ac:dyDescent="0.25">
      <c r="A387" s="25" t="s">
        <v>532</v>
      </c>
      <c r="B387" s="25" t="s">
        <v>983</v>
      </c>
      <c r="C387" t="s">
        <v>1109</v>
      </c>
      <c r="D387" t="str">
        <f>INDEX(Source!$D$6:$D$820,MATCH(Data!A387,Source!$A$6:$A$820,0))</f>
        <v>BAGS</v>
      </c>
      <c r="E387" t="str">
        <f>VLOOKUP(A387,Source!$A$5:$F$820,5,FALSE)</f>
        <v>WITHOUT EXTRA PROTECTCARE INDICATION</v>
      </c>
      <c r="F387">
        <f>(VLOOKUP(A387,Source!$A$5:$F$820,6,FALSE))*1</f>
        <v>64</v>
      </c>
      <c r="G387">
        <f>INDEX(Source!$G$6:$G$820,MATCH(Data!A387,Source!$A$6:$A$820,0))</f>
        <v>0</v>
      </c>
      <c r="H387">
        <f>INDEX(Source!$H$6:$H$820,MATCH(Data!A387,Source!$A$6:$A$820,0))</f>
        <v>0</v>
      </c>
      <c r="I387">
        <f>INDEX(Source!$I$6:$I$820,MATCH(Data!A387,Source!$A$6:$A$820,0))</f>
        <v>0</v>
      </c>
      <c r="J387">
        <f>INDEX(Source!$J$5:$J$820,MATCH(A387,Source!$A$5:$A$820,0))</f>
        <v>0</v>
      </c>
      <c r="K387">
        <f>INDEX(Source!$K$5:$K$820,MATCH(A387,Source!$A$5:$A$820,0))</f>
        <v>0</v>
      </c>
      <c r="L387">
        <f>INDEX(Source!$L$5:$L$820,MATCH(A387,Source!$A$5:$A$820,0))</f>
        <v>0</v>
      </c>
    </row>
    <row r="388" spans="1:12" x14ac:dyDescent="0.25">
      <c r="A388" s="25" t="s">
        <v>533</v>
      </c>
      <c r="B388" s="25" t="s">
        <v>983</v>
      </c>
      <c r="C388" t="s">
        <v>1109</v>
      </c>
      <c r="D388" t="str">
        <f>INDEX(Source!$D$6:$D$820,MATCH(Data!A388,Source!$A$6:$A$820,0))</f>
        <v>BAGS</v>
      </c>
      <c r="E388" t="str">
        <f>VLOOKUP(A388,Source!$A$5:$F$820,5,FALSE)</f>
        <v>WITHOUT EXTRA PROTECTCARE INDICATION</v>
      </c>
      <c r="F388">
        <f>(VLOOKUP(A388,Source!$A$5:$F$820,6,FALSE))*1</f>
        <v>64</v>
      </c>
      <c r="G388">
        <f>INDEX(Source!$G$6:$G$820,MATCH(Data!A388,Source!$A$6:$A$820,0))</f>
        <v>0</v>
      </c>
      <c r="H388">
        <f>INDEX(Source!$H$6:$H$820,MATCH(Data!A388,Source!$A$6:$A$820,0))</f>
        <v>0</v>
      </c>
      <c r="I388">
        <f>INDEX(Source!$I$6:$I$820,MATCH(Data!A388,Source!$A$6:$A$820,0))</f>
        <v>0.16889999999999999</v>
      </c>
      <c r="J388">
        <f>INDEX(Source!$J$5:$J$820,MATCH(A388,Source!$A$5:$A$820,0))</f>
        <v>0</v>
      </c>
      <c r="K388">
        <f>INDEX(Source!$K$5:$K$820,MATCH(A388,Source!$A$5:$A$820,0))</f>
        <v>0</v>
      </c>
      <c r="L388">
        <f>INDEX(Source!$L$5:$L$820,MATCH(A388,Source!$A$5:$A$820,0))</f>
        <v>4.3247</v>
      </c>
    </row>
    <row r="389" spans="1:12" x14ac:dyDescent="0.25">
      <c r="A389" s="25" t="s">
        <v>542</v>
      </c>
      <c r="B389" s="25" t="s">
        <v>983</v>
      </c>
      <c r="C389" t="s">
        <v>1109</v>
      </c>
      <c r="D389" t="str">
        <f>INDEX(Source!$D$6:$D$820,MATCH(Data!A389,Source!$A$6:$A$820,0))</f>
        <v>BAGS</v>
      </c>
      <c r="E389" t="str">
        <f>VLOOKUP(A389,Source!$A$5:$F$820,5,FALSE)</f>
        <v>ALCOHOL FREE</v>
      </c>
      <c r="F389">
        <f>(VLOOKUP(A389,Source!$A$5:$F$820,6,FALSE))*1</f>
        <v>42</v>
      </c>
      <c r="G389">
        <f>INDEX(Source!$G$6:$G$820,MATCH(Data!A389,Source!$A$6:$A$820,0))</f>
        <v>0</v>
      </c>
      <c r="H389">
        <f>INDEX(Source!$H$6:$H$820,MATCH(Data!A389,Source!$A$6:$A$820,0))</f>
        <v>0</v>
      </c>
      <c r="I389">
        <f>INDEX(Source!$I$6:$I$820,MATCH(Data!A389,Source!$A$6:$A$820,0))</f>
        <v>4.2099999999999999E-2</v>
      </c>
      <c r="J389">
        <f>INDEX(Source!$J$5:$J$820,MATCH(A389,Source!$A$5:$A$820,0))</f>
        <v>0</v>
      </c>
      <c r="K389">
        <f>INDEX(Source!$K$5:$K$820,MATCH(A389,Source!$A$5:$A$820,0))</f>
        <v>0</v>
      </c>
      <c r="L389">
        <f>INDEX(Source!$L$5:$L$820,MATCH(A389,Source!$A$5:$A$820,0))</f>
        <v>0.45</v>
      </c>
    </row>
    <row r="390" spans="1:12" x14ac:dyDescent="0.25">
      <c r="A390" s="25" t="s">
        <v>544</v>
      </c>
      <c r="B390" s="25" t="s">
        <v>983</v>
      </c>
      <c r="C390" t="s">
        <v>1109</v>
      </c>
      <c r="D390" t="str">
        <f>INDEX(Source!$D$6:$D$820,MATCH(Data!A390,Source!$A$6:$A$820,0))</f>
        <v>BAGS</v>
      </c>
      <c r="E390" t="str">
        <f>VLOOKUP(A390,Source!$A$5:$F$820,5,FALSE)</f>
        <v>ALCOHOL FREE</v>
      </c>
      <c r="F390">
        <f>(VLOOKUP(A390,Source!$A$5:$F$820,6,FALSE))*1</f>
        <v>42</v>
      </c>
      <c r="G390">
        <f>INDEX(Source!$G$6:$G$820,MATCH(Data!A390,Source!$A$6:$A$820,0))</f>
        <v>0</v>
      </c>
      <c r="H390">
        <f>INDEX(Source!$H$6:$H$820,MATCH(Data!A390,Source!$A$6:$A$820,0))</f>
        <v>0</v>
      </c>
      <c r="I390">
        <f>INDEX(Source!$I$6:$I$820,MATCH(Data!A390,Source!$A$6:$A$820,0))</f>
        <v>0.3543</v>
      </c>
      <c r="J390">
        <f>INDEX(Source!$J$5:$J$820,MATCH(A390,Source!$A$5:$A$820,0))</f>
        <v>0</v>
      </c>
      <c r="K390">
        <f>INDEX(Source!$K$5:$K$820,MATCH(A390,Source!$A$5:$A$820,0))</f>
        <v>0</v>
      </c>
      <c r="L390">
        <f>INDEX(Source!$L$5:$L$820,MATCH(A390,Source!$A$5:$A$820,0))</f>
        <v>4.1279000000000003</v>
      </c>
    </row>
    <row r="391" spans="1:12" x14ac:dyDescent="0.25">
      <c r="A391" s="25" t="s">
        <v>534</v>
      </c>
      <c r="B391" s="25" t="s">
        <v>983</v>
      </c>
      <c r="C391" t="s">
        <v>1109</v>
      </c>
      <c r="D391" t="str">
        <f>INDEX(Source!$D$6:$D$820,MATCH(Data!A391,Source!$A$6:$A$820,0))</f>
        <v>BAGS</v>
      </c>
      <c r="E391" t="str">
        <f>VLOOKUP(A391,Source!$A$5:$F$820,5,FALSE)</f>
        <v>WITHOUT EXTRA PROTECTCARE INDICATION</v>
      </c>
      <c r="F391">
        <f>(VLOOKUP(A391,Source!$A$5:$F$820,6,FALSE))*1</f>
        <v>64</v>
      </c>
      <c r="G391">
        <f>INDEX(Source!$G$6:$G$820,MATCH(Data!A391,Source!$A$6:$A$820,0))</f>
        <v>4.2949000000000002</v>
      </c>
      <c r="H391">
        <f>INDEX(Source!$H$6:$H$820,MATCH(Data!A391,Source!$A$6:$A$820,0))</f>
        <v>0.33839999999999998</v>
      </c>
      <c r="I391">
        <f>INDEX(Source!$I$6:$I$820,MATCH(Data!A391,Source!$A$6:$A$820,0))</f>
        <v>0</v>
      </c>
      <c r="J391">
        <f>INDEX(Source!$J$5:$J$820,MATCH(A391,Source!$A$5:$A$820,0))</f>
        <v>87.926599999999993</v>
      </c>
      <c r="K391">
        <f>INDEX(Source!$K$5:$K$820,MATCH(A391,Source!$A$5:$A$820,0))</f>
        <v>6.2496999999999998</v>
      </c>
      <c r="L391">
        <f>INDEX(Source!$L$5:$L$820,MATCH(A391,Source!$A$5:$A$820,0))</f>
        <v>0</v>
      </c>
    </row>
    <row r="392" spans="1:12" x14ac:dyDescent="0.25">
      <c r="A392" s="25" t="s">
        <v>535</v>
      </c>
      <c r="B392" s="25" t="s">
        <v>983</v>
      </c>
      <c r="C392" t="s">
        <v>1109</v>
      </c>
      <c r="D392" t="str">
        <f>INDEX(Source!$D$6:$D$820,MATCH(Data!A392,Source!$A$6:$A$820,0))</f>
        <v>BAGS</v>
      </c>
      <c r="E392" t="str">
        <f>VLOOKUP(A392,Source!$A$5:$F$820,5,FALSE)</f>
        <v>WITHOUT EXTRA PROTECTCARE INDICATION</v>
      </c>
      <c r="F392">
        <f>(VLOOKUP(A392,Source!$A$5:$F$820,6,FALSE))*1</f>
        <v>64</v>
      </c>
      <c r="G392">
        <f>INDEX(Source!$G$6:$G$820,MATCH(Data!A392,Source!$A$6:$A$820,0))</f>
        <v>13.5303</v>
      </c>
      <c r="H392">
        <f>INDEX(Source!$H$6:$H$820,MATCH(Data!A392,Source!$A$6:$A$820,0))</f>
        <v>2.3972000000000002</v>
      </c>
      <c r="I392">
        <f>INDEX(Source!$I$6:$I$820,MATCH(Data!A392,Source!$A$6:$A$820,0))</f>
        <v>0.73670000000000002</v>
      </c>
      <c r="J392">
        <f>INDEX(Source!$J$5:$J$820,MATCH(A392,Source!$A$5:$A$820,0))</f>
        <v>272.4522</v>
      </c>
      <c r="K392">
        <f>INDEX(Source!$K$5:$K$820,MATCH(A392,Source!$A$5:$A$820,0))</f>
        <v>43.2258</v>
      </c>
      <c r="L392">
        <f>INDEX(Source!$L$5:$L$820,MATCH(A392,Source!$A$5:$A$820,0))</f>
        <v>13.669700000000001</v>
      </c>
    </row>
    <row r="393" spans="1:12" x14ac:dyDescent="0.25">
      <c r="A393" s="25" t="s">
        <v>536</v>
      </c>
      <c r="B393" s="25" t="s">
        <v>983</v>
      </c>
      <c r="C393" t="s">
        <v>1109</v>
      </c>
      <c r="D393" t="str">
        <f>INDEX(Source!$D$6:$D$820,MATCH(Data!A393,Source!$A$6:$A$820,0))</f>
        <v>BAGS</v>
      </c>
      <c r="E393" t="str">
        <f>VLOOKUP(A393,Source!$A$5:$F$820,5,FALSE)</f>
        <v>WITHOUT EXTRA PROTECTCARE INDICATION</v>
      </c>
      <c r="F393">
        <f>(VLOOKUP(A393,Source!$A$5:$F$820,6,FALSE))*1</f>
        <v>64</v>
      </c>
      <c r="G393">
        <f>INDEX(Source!$G$6:$G$820,MATCH(Data!A393,Source!$A$6:$A$820,0))</f>
        <v>8.9724000000000004</v>
      </c>
      <c r="H393">
        <f>INDEX(Source!$H$6:$H$820,MATCH(Data!A393,Source!$A$6:$A$820,0))</f>
        <v>2.3250000000000002</v>
      </c>
      <c r="I393">
        <f>INDEX(Source!$I$6:$I$820,MATCH(Data!A393,Source!$A$6:$A$820,0))</f>
        <v>9.6000000000000002E-2</v>
      </c>
      <c r="J393">
        <f>INDEX(Source!$J$5:$J$820,MATCH(A393,Source!$A$5:$A$820,0))</f>
        <v>202.00700000000001</v>
      </c>
      <c r="K393">
        <f>INDEX(Source!$K$5:$K$820,MATCH(A393,Source!$A$5:$A$820,0))</f>
        <v>55.267699999999998</v>
      </c>
      <c r="L393">
        <f>INDEX(Source!$L$5:$L$820,MATCH(A393,Source!$A$5:$A$820,0))</f>
        <v>2.0488</v>
      </c>
    </row>
    <row r="394" spans="1:12" x14ac:dyDescent="0.25">
      <c r="A394" s="25" t="s">
        <v>537</v>
      </c>
      <c r="B394" s="25" t="s">
        <v>983</v>
      </c>
      <c r="C394" t="s">
        <v>1109</v>
      </c>
      <c r="D394" t="str">
        <f>INDEX(Source!$D$6:$D$820,MATCH(Data!A394,Source!$A$6:$A$820,0))</f>
        <v>BAGS</v>
      </c>
      <c r="E394" t="str">
        <f>VLOOKUP(A394,Source!$A$5:$F$820,5,FALSE)</f>
        <v>WITHOUT EXTRA PROTECTCARE INDICATION</v>
      </c>
      <c r="F394">
        <f>(VLOOKUP(A394,Source!$A$5:$F$820,6,FALSE))*1</f>
        <v>64</v>
      </c>
      <c r="G394">
        <f>INDEX(Source!$G$6:$G$820,MATCH(Data!A394,Source!$A$6:$A$820,0))</f>
        <v>0.24310000000000001</v>
      </c>
      <c r="H394">
        <f>INDEX(Source!$H$6:$H$820,MATCH(Data!A394,Source!$A$6:$A$820,0))</f>
        <v>0.1048</v>
      </c>
      <c r="I394">
        <f>INDEX(Source!$I$6:$I$820,MATCH(Data!A394,Source!$A$6:$A$820,0))</f>
        <v>0</v>
      </c>
      <c r="J394">
        <f>INDEX(Source!$J$5:$J$820,MATCH(A394,Source!$A$5:$A$820,0))</f>
        <v>5.5039999999999996</v>
      </c>
      <c r="K394">
        <f>INDEX(Source!$K$5:$K$820,MATCH(A394,Source!$A$5:$A$820,0))</f>
        <v>2.3589000000000002</v>
      </c>
      <c r="L394">
        <f>INDEX(Source!$L$5:$L$820,MATCH(A394,Source!$A$5:$A$820,0))</f>
        <v>0</v>
      </c>
    </row>
    <row r="395" spans="1:12" x14ac:dyDescent="0.25">
      <c r="A395" s="25" t="s">
        <v>538</v>
      </c>
      <c r="B395" s="25" t="s">
        <v>983</v>
      </c>
      <c r="C395" t="s">
        <v>1109</v>
      </c>
      <c r="D395" t="str">
        <f>INDEX(Source!$D$6:$D$820,MATCH(Data!A395,Source!$A$6:$A$820,0))</f>
        <v>BAGS</v>
      </c>
      <c r="E395" t="str">
        <f>VLOOKUP(A395,Source!$A$5:$F$820,5,FALSE)</f>
        <v>WITHOUT EXTRA PROTECTCARE INDICATION</v>
      </c>
      <c r="F395">
        <f>(VLOOKUP(A395,Source!$A$5:$F$820,6,FALSE))*1</f>
        <v>64</v>
      </c>
      <c r="G395">
        <f>INDEX(Source!$G$6:$G$820,MATCH(Data!A395,Source!$A$6:$A$820,0))</f>
        <v>0</v>
      </c>
      <c r="H395">
        <f>INDEX(Source!$H$6:$H$820,MATCH(Data!A395,Source!$A$6:$A$820,0))</f>
        <v>0</v>
      </c>
      <c r="I395">
        <f>INDEX(Source!$I$6:$I$820,MATCH(Data!A395,Source!$A$6:$A$820,0))</f>
        <v>0</v>
      </c>
      <c r="J395">
        <f>INDEX(Source!$J$5:$J$820,MATCH(A395,Source!$A$5:$A$820,0))</f>
        <v>0</v>
      </c>
      <c r="K395">
        <f>INDEX(Source!$K$5:$K$820,MATCH(A395,Source!$A$5:$A$820,0))</f>
        <v>0</v>
      </c>
      <c r="L395">
        <f>INDEX(Source!$L$5:$L$820,MATCH(A395,Source!$A$5:$A$820,0))</f>
        <v>0</v>
      </c>
    </row>
    <row r="396" spans="1:12" x14ac:dyDescent="0.25">
      <c r="A396" s="25" t="s">
        <v>539</v>
      </c>
      <c r="B396" s="25" t="s">
        <v>983</v>
      </c>
      <c r="C396" t="s">
        <v>1109</v>
      </c>
      <c r="D396" t="str">
        <f>INDEX(Source!$D$6:$D$820,MATCH(Data!A396,Source!$A$6:$A$820,0))</f>
        <v>BAGS</v>
      </c>
      <c r="E396" t="str">
        <f>VLOOKUP(A396,Source!$A$5:$F$820,5,FALSE)</f>
        <v>WITHOUT EXTRA PROTECTCARE INDICATION</v>
      </c>
      <c r="F396">
        <f>(VLOOKUP(A396,Source!$A$5:$F$820,6,FALSE))*1</f>
        <v>64</v>
      </c>
      <c r="G396">
        <f>INDEX(Source!$G$6:$G$820,MATCH(Data!A396,Source!$A$6:$A$820,0))</f>
        <v>0</v>
      </c>
      <c r="H396">
        <f>INDEX(Source!$H$6:$H$820,MATCH(Data!A396,Source!$A$6:$A$820,0))</f>
        <v>0</v>
      </c>
      <c r="I396">
        <f>INDEX(Source!$I$6:$I$820,MATCH(Data!A396,Source!$A$6:$A$820,0))</f>
        <v>0</v>
      </c>
      <c r="J396">
        <f>INDEX(Source!$J$5:$J$820,MATCH(A396,Source!$A$5:$A$820,0))</f>
        <v>0</v>
      </c>
      <c r="K396">
        <f>INDEX(Source!$K$5:$K$820,MATCH(A396,Source!$A$5:$A$820,0))</f>
        <v>0</v>
      </c>
      <c r="L396">
        <f>INDEX(Source!$L$5:$L$820,MATCH(A396,Source!$A$5:$A$820,0))</f>
        <v>0</v>
      </c>
    </row>
    <row r="397" spans="1:12" x14ac:dyDescent="0.25">
      <c r="A397" s="25" t="s">
        <v>545</v>
      </c>
      <c r="B397" s="25" t="s">
        <v>983</v>
      </c>
      <c r="C397" t="s">
        <v>1109</v>
      </c>
      <c r="D397" t="str">
        <f>INDEX(Source!$D$6:$D$820,MATCH(Data!A397,Source!$A$6:$A$820,0))</f>
        <v>BAGS</v>
      </c>
      <c r="E397" t="str">
        <f>VLOOKUP(A397,Source!$A$5:$F$820,5,FALSE)</f>
        <v>ALCOHOL FREE</v>
      </c>
      <c r="F397">
        <f>(VLOOKUP(A397,Source!$A$5:$F$820,6,FALSE))*1</f>
        <v>42</v>
      </c>
      <c r="G397">
        <f>INDEX(Source!$G$6:$G$820,MATCH(Data!A397,Source!$A$6:$A$820,0))</f>
        <v>9.0039999999999996</v>
      </c>
      <c r="H397">
        <f>INDEX(Source!$H$6:$H$820,MATCH(Data!A397,Source!$A$6:$A$820,0))</f>
        <v>27.005199999999999</v>
      </c>
      <c r="I397">
        <f>INDEX(Source!$I$6:$I$820,MATCH(Data!A397,Source!$A$6:$A$820,0))</f>
        <v>7.3737000000000004</v>
      </c>
      <c r="J397">
        <f>INDEX(Source!$J$5:$J$820,MATCH(A397,Source!$A$5:$A$820,0))</f>
        <v>168.55369999999999</v>
      </c>
      <c r="K397">
        <f>INDEX(Source!$K$5:$K$820,MATCH(A397,Source!$A$5:$A$820,0))</f>
        <v>470.04379999999998</v>
      </c>
      <c r="L397">
        <f>INDEX(Source!$L$5:$L$820,MATCH(A397,Source!$A$5:$A$820,0))</f>
        <v>117.492</v>
      </c>
    </row>
    <row r="398" spans="1:12" x14ac:dyDescent="0.25">
      <c r="A398" s="25" t="s">
        <v>546</v>
      </c>
      <c r="B398" s="25" t="s">
        <v>983</v>
      </c>
      <c r="C398" t="s">
        <v>1109</v>
      </c>
      <c r="D398" t="str">
        <f>INDEX(Source!$D$6:$D$820,MATCH(Data!A398,Source!$A$6:$A$820,0))</f>
        <v>BAGS</v>
      </c>
      <c r="E398" t="str">
        <f>VLOOKUP(A398,Source!$A$5:$F$820,5,FALSE)</f>
        <v>ALCOHOL FREE</v>
      </c>
      <c r="F398">
        <f>(VLOOKUP(A398,Source!$A$5:$F$820,6,FALSE))*1</f>
        <v>42</v>
      </c>
      <c r="G398">
        <f>INDEX(Source!$G$6:$G$820,MATCH(Data!A398,Source!$A$6:$A$820,0))</f>
        <v>9.5648</v>
      </c>
      <c r="H398">
        <f>INDEX(Source!$H$6:$H$820,MATCH(Data!A398,Source!$A$6:$A$820,0))</f>
        <v>36.633899999999997</v>
      </c>
      <c r="I398">
        <f>INDEX(Source!$I$6:$I$820,MATCH(Data!A398,Source!$A$6:$A$820,0))</f>
        <v>14.959</v>
      </c>
      <c r="J398">
        <f>INDEX(Source!$J$5:$J$820,MATCH(A398,Source!$A$5:$A$820,0))</f>
        <v>136.73179999999999</v>
      </c>
      <c r="K398">
        <f>INDEX(Source!$K$5:$K$820,MATCH(A398,Source!$A$5:$A$820,0))</f>
        <v>512.46489999999994</v>
      </c>
      <c r="L398">
        <f>INDEX(Source!$L$5:$L$820,MATCH(A398,Source!$A$5:$A$820,0))</f>
        <v>178.05029999999999</v>
      </c>
    </row>
    <row r="399" spans="1:12" x14ac:dyDescent="0.25">
      <c r="A399" s="25" t="s">
        <v>504</v>
      </c>
      <c r="B399" s="25" t="s">
        <v>983</v>
      </c>
      <c r="C399" t="s">
        <v>1109</v>
      </c>
      <c r="D399" t="str">
        <f>INDEX(Source!$D$6:$D$820,MATCH(Data!A399,Source!$A$6:$A$820,0))</f>
        <v>BAGS</v>
      </c>
      <c r="E399" t="str">
        <f>VLOOKUP(A399,Source!$A$5:$F$820,5,FALSE)</f>
        <v>SENSITIVE</v>
      </c>
      <c r="F399">
        <f>(VLOOKUP(A399,Source!$A$5:$F$820,6,FALSE))*1</f>
        <v>56</v>
      </c>
      <c r="G399">
        <f>INDEX(Source!$G$6:$G$820,MATCH(Data!A399,Source!$A$6:$A$820,0))</f>
        <v>0.76639999999999997</v>
      </c>
      <c r="H399">
        <f>INDEX(Source!$H$6:$H$820,MATCH(Data!A399,Source!$A$6:$A$820,0))</f>
        <v>3.6499999999999998E-2</v>
      </c>
      <c r="I399">
        <f>INDEX(Source!$I$6:$I$820,MATCH(Data!A399,Source!$A$6:$A$820,0))</f>
        <v>0</v>
      </c>
      <c r="J399">
        <f>INDEX(Source!$J$5:$J$820,MATCH(A399,Source!$A$5:$A$820,0))</f>
        <v>14.48</v>
      </c>
      <c r="K399">
        <f>INDEX(Source!$K$5:$K$820,MATCH(A399,Source!$A$5:$A$820,0))</f>
        <v>0.67200000000000004</v>
      </c>
      <c r="L399">
        <f>INDEX(Source!$L$5:$L$820,MATCH(A399,Source!$A$5:$A$820,0))</f>
        <v>0</v>
      </c>
    </row>
    <row r="400" spans="1:12" x14ac:dyDescent="0.25">
      <c r="A400" s="25" t="s">
        <v>505</v>
      </c>
      <c r="B400" s="25" t="s">
        <v>983</v>
      </c>
      <c r="C400" t="s">
        <v>1109</v>
      </c>
      <c r="D400" t="str">
        <f>INDEX(Source!$D$6:$D$820,MATCH(Data!A400,Source!$A$6:$A$820,0))</f>
        <v>BAGS</v>
      </c>
      <c r="E400" t="str">
        <f>VLOOKUP(A400,Source!$A$5:$F$820,5,FALSE)</f>
        <v>SENSITIVE</v>
      </c>
      <c r="F400">
        <f>(VLOOKUP(A400,Source!$A$5:$F$820,6,FALSE))*1</f>
        <v>56</v>
      </c>
      <c r="G400">
        <f>INDEX(Source!$G$6:$G$820,MATCH(Data!A400,Source!$A$6:$A$820,0))</f>
        <v>0.17649999999999999</v>
      </c>
      <c r="H400">
        <f>INDEX(Source!$H$6:$H$820,MATCH(Data!A400,Source!$A$6:$A$820,0))</f>
        <v>0</v>
      </c>
      <c r="I400">
        <f>INDEX(Source!$I$6:$I$820,MATCH(Data!A400,Source!$A$6:$A$820,0))</f>
        <v>0</v>
      </c>
      <c r="J400">
        <f>INDEX(Source!$J$5:$J$820,MATCH(A400,Source!$A$5:$A$820,0))</f>
        <v>2.9144999999999999</v>
      </c>
      <c r="K400">
        <f>INDEX(Source!$K$5:$K$820,MATCH(A400,Source!$A$5:$A$820,0))</f>
        <v>0</v>
      </c>
      <c r="L400">
        <f>INDEX(Source!$L$5:$L$820,MATCH(A400,Source!$A$5:$A$820,0))</f>
        <v>0</v>
      </c>
    </row>
    <row r="401" spans="1:12" x14ac:dyDescent="0.25">
      <c r="A401" s="25" t="s">
        <v>474</v>
      </c>
      <c r="B401" s="25" t="s">
        <v>983</v>
      </c>
      <c r="C401" t="s">
        <v>1109</v>
      </c>
      <c r="D401" t="str">
        <f>INDEX(Source!$D$6:$D$820,MATCH(Data!A401,Source!$A$6:$A$820,0))</f>
        <v>BAGS</v>
      </c>
      <c r="E401" t="str">
        <f>VLOOKUP(A401,Source!$A$5:$F$820,5,FALSE)</f>
        <v>SENSITIVE</v>
      </c>
      <c r="F401">
        <f>(VLOOKUP(A401,Source!$A$5:$F$820,6,FALSE))*1</f>
        <v>50</v>
      </c>
      <c r="G401">
        <f>INDEX(Source!$G$6:$G$820,MATCH(Data!A401,Source!$A$6:$A$820,0))</f>
        <v>0</v>
      </c>
      <c r="H401">
        <f>INDEX(Source!$H$6:$H$820,MATCH(Data!A401,Source!$A$6:$A$820,0))</f>
        <v>0</v>
      </c>
      <c r="I401">
        <f>INDEX(Source!$I$6:$I$820,MATCH(Data!A401,Source!$A$6:$A$820,0))</f>
        <v>0</v>
      </c>
      <c r="J401">
        <f>INDEX(Source!$J$5:$J$820,MATCH(A401,Source!$A$5:$A$820,0))</f>
        <v>0</v>
      </c>
      <c r="K401">
        <f>INDEX(Source!$K$5:$K$820,MATCH(A401,Source!$A$5:$A$820,0))</f>
        <v>0</v>
      </c>
      <c r="L401">
        <f>INDEX(Source!$L$5:$L$820,MATCH(A401,Source!$A$5:$A$820,0))</f>
        <v>0</v>
      </c>
    </row>
    <row r="402" spans="1:12" x14ac:dyDescent="0.25">
      <c r="A402" s="25" t="s">
        <v>503</v>
      </c>
      <c r="B402" s="25" t="s">
        <v>983</v>
      </c>
      <c r="C402" t="s">
        <v>1109</v>
      </c>
      <c r="D402" t="str">
        <f>INDEX(Source!$D$6:$D$820,MATCH(Data!A402,Source!$A$6:$A$820,0))</f>
        <v>BAGS</v>
      </c>
      <c r="E402" t="str">
        <f>VLOOKUP(A402,Source!$A$5:$F$820,5,FALSE)</f>
        <v>SENSITIVE</v>
      </c>
      <c r="F402">
        <f>(VLOOKUP(A402,Source!$A$5:$F$820,6,FALSE))*1</f>
        <v>54</v>
      </c>
      <c r="G402">
        <f>INDEX(Source!$G$6:$G$820,MATCH(Data!A402,Source!$A$6:$A$820,0))</f>
        <v>19.249199999999998</v>
      </c>
      <c r="H402">
        <f>INDEX(Source!$H$6:$H$820,MATCH(Data!A402,Source!$A$6:$A$820,0))</f>
        <v>1.4004000000000001</v>
      </c>
      <c r="I402">
        <f>INDEX(Source!$I$6:$I$820,MATCH(Data!A402,Source!$A$6:$A$820,0))</f>
        <v>0</v>
      </c>
      <c r="J402">
        <f>INDEX(Source!$J$5:$J$820,MATCH(A402,Source!$A$5:$A$820,0))</f>
        <v>316.69850000000002</v>
      </c>
      <c r="K402">
        <f>INDEX(Source!$K$5:$K$820,MATCH(A402,Source!$A$5:$A$820,0))</f>
        <v>25.215900000000001</v>
      </c>
      <c r="L402">
        <f>INDEX(Source!$L$5:$L$820,MATCH(A402,Source!$A$5:$A$820,0))</f>
        <v>0</v>
      </c>
    </row>
    <row r="403" spans="1:12" x14ac:dyDescent="0.25">
      <c r="A403" s="25" t="s">
        <v>506</v>
      </c>
      <c r="B403" s="25" t="s">
        <v>983</v>
      </c>
      <c r="C403" t="s">
        <v>1109</v>
      </c>
      <c r="D403" t="str">
        <f>INDEX(Source!$D$6:$D$820,MATCH(Data!A403,Source!$A$6:$A$820,0))</f>
        <v>BAGS</v>
      </c>
      <c r="E403" t="str">
        <f>VLOOKUP(A403,Source!$A$5:$F$820,5,FALSE)</f>
        <v>SENSITIVE</v>
      </c>
      <c r="F403">
        <f>(VLOOKUP(A403,Source!$A$5:$F$820,6,FALSE))*1</f>
        <v>56</v>
      </c>
      <c r="G403">
        <f>INDEX(Source!$G$6:$G$820,MATCH(Data!A403,Source!$A$6:$A$820,0))</f>
        <v>3.9998</v>
      </c>
      <c r="H403">
        <f>INDEX(Source!$H$6:$H$820,MATCH(Data!A403,Source!$A$6:$A$820,0))</f>
        <v>2.0327000000000002</v>
      </c>
      <c r="I403">
        <f>INDEX(Source!$I$6:$I$820,MATCH(Data!A403,Source!$A$6:$A$820,0))</f>
        <v>0.44619999999999999</v>
      </c>
      <c r="J403">
        <f>INDEX(Source!$J$5:$J$820,MATCH(A403,Source!$A$5:$A$820,0))</f>
        <v>76.599100000000007</v>
      </c>
      <c r="K403">
        <f>INDEX(Source!$K$5:$K$820,MATCH(A403,Source!$A$5:$A$820,0))</f>
        <v>45.206499999999998</v>
      </c>
      <c r="L403">
        <f>INDEX(Source!$L$5:$L$820,MATCH(A403,Source!$A$5:$A$820,0))</f>
        <v>9.7993000000000006</v>
      </c>
    </row>
    <row r="404" spans="1:12" x14ac:dyDescent="0.25">
      <c r="A404" s="25" t="s">
        <v>507</v>
      </c>
      <c r="B404" s="25" t="s">
        <v>983</v>
      </c>
      <c r="C404" t="s">
        <v>1109</v>
      </c>
      <c r="D404" t="str">
        <f>INDEX(Source!$D$6:$D$820,MATCH(Data!A404,Source!$A$6:$A$820,0))</f>
        <v>BAGS</v>
      </c>
      <c r="E404" t="str">
        <f>VLOOKUP(A404,Source!$A$5:$F$820,5,FALSE)</f>
        <v>SENSITIVE</v>
      </c>
      <c r="F404">
        <f>(VLOOKUP(A404,Source!$A$5:$F$820,6,FALSE))*1</f>
        <v>56</v>
      </c>
      <c r="G404">
        <f>INDEX(Source!$G$6:$G$820,MATCH(Data!A404,Source!$A$6:$A$820,0))</f>
        <v>3.4256000000000002</v>
      </c>
      <c r="H404">
        <f>INDEX(Source!$H$6:$H$820,MATCH(Data!A404,Source!$A$6:$A$820,0))</f>
        <v>0.1051</v>
      </c>
      <c r="I404">
        <f>INDEX(Source!$I$6:$I$820,MATCH(Data!A404,Source!$A$6:$A$820,0))</f>
        <v>0</v>
      </c>
      <c r="J404">
        <f>INDEX(Source!$J$5:$J$820,MATCH(A404,Source!$A$5:$A$820,0))</f>
        <v>52.9163</v>
      </c>
      <c r="K404">
        <f>INDEX(Source!$K$5:$K$820,MATCH(A404,Source!$A$5:$A$820,0))</f>
        <v>1.5987</v>
      </c>
      <c r="L404">
        <f>INDEX(Source!$L$5:$L$820,MATCH(A404,Source!$A$5:$A$820,0))</f>
        <v>0</v>
      </c>
    </row>
    <row r="405" spans="1:12" x14ac:dyDescent="0.25">
      <c r="A405" s="25" t="s">
        <v>508</v>
      </c>
      <c r="B405" s="25" t="s">
        <v>983</v>
      </c>
      <c r="C405" t="s">
        <v>1109</v>
      </c>
      <c r="D405" t="str">
        <f>INDEX(Source!$D$6:$D$820,MATCH(Data!A405,Source!$A$6:$A$820,0))</f>
        <v>BAGS</v>
      </c>
      <c r="E405" t="str">
        <f>VLOOKUP(A405,Source!$A$5:$F$820,5,FALSE)</f>
        <v>SENSITIVE</v>
      </c>
      <c r="F405">
        <f>(VLOOKUP(A405,Source!$A$5:$F$820,6,FALSE))*1</f>
        <v>56</v>
      </c>
      <c r="G405">
        <f>INDEX(Source!$G$6:$G$820,MATCH(Data!A405,Source!$A$6:$A$820,0))</f>
        <v>2.7799999999999998E-2</v>
      </c>
      <c r="H405">
        <f>INDEX(Source!$H$6:$H$820,MATCH(Data!A405,Source!$A$6:$A$820,0))</f>
        <v>0</v>
      </c>
      <c r="I405">
        <f>INDEX(Source!$I$6:$I$820,MATCH(Data!A405,Source!$A$6:$A$820,0))</f>
        <v>0</v>
      </c>
      <c r="J405">
        <f>INDEX(Source!$J$5:$J$820,MATCH(A405,Source!$A$5:$A$820,0))</f>
        <v>0.59</v>
      </c>
      <c r="K405">
        <f>INDEX(Source!$K$5:$K$820,MATCH(A405,Source!$A$5:$A$820,0))</f>
        <v>0</v>
      </c>
      <c r="L405">
        <f>INDEX(Source!$L$5:$L$820,MATCH(A405,Source!$A$5:$A$820,0))</f>
        <v>0</v>
      </c>
    </row>
    <row r="406" spans="1:12" x14ac:dyDescent="0.25">
      <c r="A406" s="25" t="s">
        <v>509</v>
      </c>
      <c r="B406" s="25" t="s">
        <v>983</v>
      </c>
      <c r="C406" t="s">
        <v>1109</v>
      </c>
      <c r="D406" t="str">
        <f>INDEX(Source!$D$6:$D$820,MATCH(Data!A406,Source!$A$6:$A$820,0))</f>
        <v>BAGS</v>
      </c>
      <c r="E406" t="str">
        <f>VLOOKUP(A406,Source!$A$5:$F$820,5,FALSE)</f>
        <v>SENSITIVE</v>
      </c>
      <c r="F406">
        <f>(VLOOKUP(A406,Source!$A$5:$F$820,6,FALSE))*1</f>
        <v>56</v>
      </c>
      <c r="G406">
        <f>INDEX(Source!$G$6:$G$820,MATCH(Data!A406,Source!$A$6:$A$820,0))</f>
        <v>2.0205000000000002</v>
      </c>
      <c r="H406">
        <f>INDEX(Source!$H$6:$H$820,MATCH(Data!A406,Source!$A$6:$A$820,0))</f>
        <v>6.1100000000000002E-2</v>
      </c>
      <c r="I406">
        <f>INDEX(Source!$I$6:$I$820,MATCH(Data!A406,Source!$A$6:$A$820,0))</f>
        <v>4.3E-3</v>
      </c>
      <c r="J406">
        <f>INDEX(Source!$J$5:$J$820,MATCH(A406,Source!$A$5:$A$820,0))</f>
        <v>30.746600000000001</v>
      </c>
      <c r="K406">
        <f>INDEX(Source!$K$5:$K$820,MATCH(A406,Source!$A$5:$A$820,0))</f>
        <v>0.89600000000000002</v>
      </c>
      <c r="L406">
        <f>INDEX(Source!$L$5:$L$820,MATCH(A406,Source!$A$5:$A$820,0))</f>
        <v>5.6000000000000001E-2</v>
      </c>
    </row>
    <row r="407" spans="1:12" x14ac:dyDescent="0.25">
      <c r="A407" s="25" t="s">
        <v>510</v>
      </c>
      <c r="B407" s="25" t="s">
        <v>983</v>
      </c>
      <c r="C407" t="s">
        <v>1109</v>
      </c>
      <c r="D407" t="str">
        <f>INDEX(Source!$D$6:$D$820,MATCH(Data!A407,Source!$A$6:$A$820,0))</f>
        <v>BAGS</v>
      </c>
      <c r="E407" t="str">
        <f>VLOOKUP(A407,Source!$A$5:$F$820,5,FALSE)</f>
        <v>SENSITIVE</v>
      </c>
      <c r="F407">
        <f>(VLOOKUP(A407,Source!$A$5:$F$820,6,FALSE))*1</f>
        <v>56</v>
      </c>
      <c r="G407">
        <f>INDEX(Source!$G$6:$G$820,MATCH(Data!A407,Source!$A$6:$A$820,0))</f>
        <v>0</v>
      </c>
      <c r="H407">
        <f>INDEX(Source!$H$6:$H$820,MATCH(Data!A407,Source!$A$6:$A$820,0))</f>
        <v>0</v>
      </c>
      <c r="I407">
        <f>INDEX(Source!$I$6:$I$820,MATCH(Data!A407,Source!$A$6:$A$820,0))</f>
        <v>0</v>
      </c>
      <c r="J407">
        <f>INDEX(Source!$J$5:$J$820,MATCH(A407,Source!$A$5:$A$820,0))</f>
        <v>0</v>
      </c>
      <c r="K407">
        <f>INDEX(Source!$K$5:$K$820,MATCH(A407,Source!$A$5:$A$820,0))</f>
        <v>0</v>
      </c>
      <c r="L407">
        <f>INDEX(Source!$L$5:$L$820,MATCH(A407,Source!$A$5:$A$820,0))</f>
        <v>0</v>
      </c>
    </row>
    <row r="408" spans="1:12" x14ac:dyDescent="0.25">
      <c r="A408" s="25" t="s">
        <v>511</v>
      </c>
      <c r="B408" s="25" t="s">
        <v>983</v>
      </c>
      <c r="C408" t="s">
        <v>1109</v>
      </c>
      <c r="D408" t="str">
        <f>INDEX(Source!$D$6:$D$820,MATCH(Data!A408,Source!$A$6:$A$820,0))</f>
        <v>BAGS</v>
      </c>
      <c r="E408" t="str">
        <f>VLOOKUP(A408,Source!$A$5:$F$820,5,FALSE)</f>
        <v>SENSITIVE</v>
      </c>
      <c r="F408">
        <f>(VLOOKUP(A408,Source!$A$5:$F$820,6,FALSE))*1</f>
        <v>56</v>
      </c>
      <c r="G408">
        <f>INDEX(Source!$G$6:$G$820,MATCH(Data!A408,Source!$A$6:$A$820,0))</f>
        <v>2.1128999999999998</v>
      </c>
      <c r="H408">
        <f>INDEX(Source!$H$6:$H$820,MATCH(Data!A408,Source!$A$6:$A$820,0))</f>
        <v>3.0200000000000001E-2</v>
      </c>
      <c r="I408">
        <f>INDEX(Source!$I$6:$I$820,MATCH(Data!A408,Source!$A$6:$A$820,0))</f>
        <v>0</v>
      </c>
      <c r="J408">
        <f>INDEX(Source!$J$5:$J$820,MATCH(A408,Source!$A$5:$A$820,0))</f>
        <v>32.116500000000002</v>
      </c>
      <c r="K408">
        <f>INDEX(Source!$K$5:$K$820,MATCH(A408,Source!$A$5:$A$820,0))</f>
        <v>0.44800000000000001</v>
      </c>
      <c r="L408">
        <f>INDEX(Source!$L$5:$L$820,MATCH(A408,Source!$A$5:$A$820,0))</f>
        <v>0</v>
      </c>
    </row>
    <row r="409" spans="1:12" x14ac:dyDescent="0.25">
      <c r="A409" s="25" t="s">
        <v>512</v>
      </c>
      <c r="B409" s="25" t="s">
        <v>983</v>
      </c>
      <c r="C409" t="s">
        <v>1109</v>
      </c>
      <c r="D409" t="str">
        <f>INDEX(Source!$D$6:$D$820,MATCH(Data!A409,Source!$A$6:$A$820,0))</f>
        <v>BAGS</v>
      </c>
      <c r="E409" t="str">
        <f>VLOOKUP(A409,Source!$A$5:$F$820,5,FALSE)</f>
        <v>SENSITIVE</v>
      </c>
      <c r="F409">
        <f>(VLOOKUP(A409,Source!$A$5:$F$820,6,FALSE))*1</f>
        <v>56</v>
      </c>
      <c r="G409">
        <f>INDEX(Source!$G$6:$G$820,MATCH(Data!A409,Source!$A$6:$A$820,0))</f>
        <v>0</v>
      </c>
      <c r="H409">
        <f>INDEX(Source!$H$6:$H$820,MATCH(Data!A409,Source!$A$6:$A$820,0))</f>
        <v>0</v>
      </c>
      <c r="I409">
        <f>INDEX(Source!$I$6:$I$820,MATCH(Data!A409,Source!$A$6:$A$820,0))</f>
        <v>0</v>
      </c>
      <c r="J409">
        <f>INDEX(Source!$J$5:$J$820,MATCH(A409,Source!$A$5:$A$820,0))</f>
        <v>0</v>
      </c>
      <c r="K409">
        <f>INDEX(Source!$K$5:$K$820,MATCH(A409,Source!$A$5:$A$820,0))</f>
        <v>0</v>
      </c>
      <c r="L409">
        <f>INDEX(Source!$L$5:$L$820,MATCH(A409,Source!$A$5:$A$820,0))</f>
        <v>0</v>
      </c>
    </row>
    <row r="410" spans="1:12" x14ac:dyDescent="0.25">
      <c r="A410" s="25" t="s">
        <v>513</v>
      </c>
      <c r="B410" s="25" t="s">
        <v>983</v>
      </c>
      <c r="C410" t="s">
        <v>1109</v>
      </c>
      <c r="D410" t="str">
        <f>INDEX(Source!$D$6:$D$820,MATCH(Data!A410,Source!$A$6:$A$820,0))</f>
        <v>BAGS</v>
      </c>
      <c r="E410" t="str">
        <f>VLOOKUP(A410,Source!$A$5:$F$820,5,FALSE)</f>
        <v>SENSITIVE</v>
      </c>
      <c r="F410">
        <f>(VLOOKUP(A410,Source!$A$5:$F$820,6,FALSE))*1</f>
        <v>56</v>
      </c>
      <c r="G410">
        <f>INDEX(Source!$G$6:$G$820,MATCH(Data!A410,Source!$A$6:$A$820,0))</f>
        <v>0.03</v>
      </c>
      <c r="H410">
        <f>INDEX(Source!$H$6:$H$820,MATCH(Data!A410,Source!$A$6:$A$820,0))</f>
        <v>5.8999999999999999E-3</v>
      </c>
      <c r="I410">
        <f>INDEX(Source!$I$6:$I$820,MATCH(Data!A410,Source!$A$6:$A$820,0))</f>
        <v>0</v>
      </c>
      <c r="J410">
        <f>INDEX(Source!$J$5:$J$820,MATCH(A410,Source!$A$5:$A$820,0))</f>
        <v>0.67200000000000004</v>
      </c>
      <c r="K410">
        <f>INDEX(Source!$K$5:$K$820,MATCH(A410,Source!$A$5:$A$820,0))</f>
        <v>0.16800000000000001</v>
      </c>
      <c r="L410">
        <f>INDEX(Source!$L$5:$L$820,MATCH(A410,Source!$A$5:$A$820,0))</f>
        <v>0</v>
      </c>
    </row>
    <row r="411" spans="1:12" x14ac:dyDescent="0.25">
      <c r="A411" s="25" t="s">
        <v>514</v>
      </c>
      <c r="B411" s="25" t="s">
        <v>983</v>
      </c>
      <c r="C411" t="s">
        <v>1109</v>
      </c>
      <c r="D411" t="str">
        <f>INDEX(Source!$D$6:$D$820,MATCH(Data!A411,Source!$A$6:$A$820,0))</f>
        <v>BAGS</v>
      </c>
      <c r="E411" t="str">
        <f>VLOOKUP(A411,Source!$A$5:$F$820,5,FALSE)</f>
        <v>SENSITIVE</v>
      </c>
      <c r="F411">
        <f>(VLOOKUP(A411,Source!$A$5:$F$820,6,FALSE))*1</f>
        <v>56</v>
      </c>
      <c r="G411">
        <f>INDEX(Source!$G$6:$G$820,MATCH(Data!A411,Source!$A$6:$A$820,0))</f>
        <v>3.5200000000000002E-2</v>
      </c>
      <c r="H411">
        <f>INDEX(Source!$H$6:$H$820,MATCH(Data!A411,Source!$A$6:$A$820,0))</f>
        <v>0</v>
      </c>
      <c r="I411">
        <f>INDEX(Source!$I$6:$I$820,MATCH(Data!A411,Source!$A$6:$A$820,0))</f>
        <v>0</v>
      </c>
      <c r="J411">
        <f>INDEX(Source!$J$5:$J$820,MATCH(A411,Source!$A$5:$A$820,0))</f>
        <v>0.65949999999999998</v>
      </c>
      <c r="K411">
        <f>INDEX(Source!$K$5:$K$820,MATCH(A411,Source!$A$5:$A$820,0))</f>
        <v>0</v>
      </c>
      <c r="L411">
        <f>INDEX(Source!$L$5:$L$820,MATCH(A411,Source!$A$5:$A$820,0))</f>
        <v>0</v>
      </c>
    </row>
    <row r="412" spans="1:12" x14ac:dyDescent="0.25">
      <c r="A412" s="25" t="s">
        <v>515</v>
      </c>
      <c r="B412" s="25" t="s">
        <v>983</v>
      </c>
      <c r="C412" t="s">
        <v>1109</v>
      </c>
      <c r="D412" t="str">
        <f>INDEX(Source!$D$6:$D$820,MATCH(Data!A412,Source!$A$6:$A$820,0))</f>
        <v>BAGS</v>
      </c>
      <c r="E412" t="str">
        <f>VLOOKUP(A412,Source!$A$5:$F$820,5,FALSE)</f>
        <v>SENSITIVE</v>
      </c>
      <c r="F412">
        <f>(VLOOKUP(A412,Source!$A$5:$F$820,6,FALSE))*1</f>
        <v>56</v>
      </c>
      <c r="G412">
        <f>INDEX(Source!$G$6:$G$820,MATCH(Data!A412,Source!$A$6:$A$820,0))</f>
        <v>0.17460000000000001</v>
      </c>
      <c r="H412">
        <f>INDEX(Source!$H$6:$H$820,MATCH(Data!A412,Source!$A$6:$A$820,0))</f>
        <v>5.2699999999999997E-2</v>
      </c>
      <c r="I412">
        <f>INDEX(Source!$I$6:$I$820,MATCH(Data!A412,Source!$A$6:$A$820,0))</f>
        <v>1.09E-2</v>
      </c>
      <c r="J412">
        <f>INDEX(Source!$J$5:$J$820,MATCH(A412,Source!$A$5:$A$820,0))</f>
        <v>3.8159000000000001</v>
      </c>
      <c r="K412">
        <f>INDEX(Source!$K$5:$K$820,MATCH(A412,Source!$A$5:$A$820,0))</f>
        <v>1.4</v>
      </c>
      <c r="L412">
        <f>INDEX(Source!$L$5:$L$820,MATCH(A412,Source!$A$5:$A$820,0))</f>
        <v>0.28000000000000003</v>
      </c>
    </row>
    <row r="413" spans="1:12" x14ac:dyDescent="0.25">
      <c r="A413" s="25" t="s">
        <v>548</v>
      </c>
      <c r="B413" s="25" t="s">
        <v>983</v>
      </c>
      <c r="C413" t="s">
        <v>1109</v>
      </c>
      <c r="D413" t="str">
        <f>INDEX(Source!$D$6:$D$820,MATCH(Data!A413,Source!$A$6:$A$820,0))</f>
        <v>BOX</v>
      </c>
      <c r="E413" t="str">
        <f>VLOOKUP(A413,Source!$A$5:$F$820,5,FALSE)</f>
        <v>SENSITIVE</v>
      </c>
      <c r="F413">
        <f>(VLOOKUP(A413,Source!$A$5:$F$820,6,FALSE))*1</f>
        <v>56</v>
      </c>
      <c r="G413">
        <f>INDEX(Source!$G$6:$G$820,MATCH(Data!A413,Source!$A$6:$A$820,0))</f>
        <v>0.2319</v>
      </c>
      <c r="H413">
        <f>INDEX(Source!$H$6:$H$820,MATCH(Data!A413,Source!$A$6:$A$820,0))</f>
        <v>0</v>
      </c>
      <c r="I413">
        <f>INDEX(Source!$I$6:$I$820,MATCH(Data!A413,Source!$A$6:$A$820,0))</f>
        <v>0</v>
      </c>
      <c r="J413">
        <f>INDEX(Source!$J$5:$J$820,MATCH(A413,Source!$A$5:$A$820,0))</f>
        <v>3.4005999999999998</v>
      </c>
      <c r="K413">
        <f>INDEX(Source!$K$5:$K$820,MATCH(A413,Source!$A$5:$A$820,0))</f>
        <v>0</v>
      </c>
      <c r="L413">
        <f>INDEX(Source!$L$5:$L$820,MATCH(A413,Source!$A$5:$A$820,0))</f>
        <v>0</v>
      </c>
    </row>
    <row r="414" spans="1:12" x14ac:dyDescent="0.25">
      <c r="A414" s="25" t="s">
        <v>516</v>
      </c>
      <c r="B414" s="25" t="s">
        <v>983</v>
      </c>
      <c r="C414" t="s">
        <v>1109</v>
      </c>
      <c r="D414" t="str">
        <f>INDEX(Source!$D$6:$D$820,MATCH(Data!A414,Source!$A$6:$A$820,0))</f>
        <v>BAGS</v>
      </c>
      <c r="E414" t="str">
        <f>VLOOKUP(A414,Source!$A$5:$F$820,5,FALSE)</f>
        <v>SENSITIVE</v>
      </c>
      <c r="F414">
        <f>(VLOOKUP(A414,Source!$A$5:$F$820,6,FALSE))*1</f>
        <v>56</v>
      </c>
      <c r="G414">
        <f>INDEX(Source!$G$6:$G$820,MATCH(Data!A414,Source!$A$6:$A$820,0))</f>
        <v>0</v>
      </c>
      <c r="H414">
        <f>INDEX(Source!$H$6:$H$820,MATCH(Data!A414,Source!$A$6:$A$820,0))</f>
        <v>0</v>
      </c>
      <c r="I414">
        <f>INDEX(Source!$I$6:$I$820,MATCH(Data!A414,Source!$A$6:$A$820,0))</f>
        <v>0</v>
      </c>
      <c r="J414">
        <f>INDEX(Source!$J$5:$J$820,MATCH(A414,Source!$A$5:$A$820,0))</f>
        <v>0</v>
      </c>
      <c r="K414">
        <f>INDEX(Source!$K$5:$K$820,MATCH(A414,Source!$A$5:$A$820,0))</f>
        <v>0</v>
      </c>
      <c r="L414">
        <f>INDEX(Source!$L$5:$L$820,MATCH(A414,Source!$A$5:$A$820,0))</f>
        <v>0</v>
      </c>
    </row>
    <row r="415" spans="1:12" x14ac:dyDescent="0.25">
      <c r="A415" s="25" t="s">
        <v>517</v>
      </c>
      <c r="B415" s="25" t="s">
        <v>983</v>
      </c>
      <c r="C415" t="s">
        <v>1109</v>
      </c>
      <c r="D415" t="str">
        <f>INDEX(Source!$D$6:$D$820,MATCH(Data!A415,Source!$A$6:$A$820,0))</f>
        <v>BAGS</v>
      </c>
      <c r="E415" t="str">
        <f>VLOOKUP(A415,Source!$A$5:$F$820,5,FALSE)</f>
        <v>SENSITIVE</v>
      </c>
      <c r="F415">
        <f>(VLOOKUP(A415,Source!$A$5:$F$820,6,FALSE))*1</f>
        <v>56</v>
      </c>
      <c r="G415">
        <f>INDEX(Source!$G$6:$G$820,MATCH(Data!A415,Source!$A$6:$A$820,0))</f>
        <v>1.0412999999999999</v>
      </c>
      <c r="H415">
        <f>INDEX(Source!$H$6:$H$820,MATCH(Data!A415,Source!$A$6:$A$820,0))</f>
        <v>0</v>
      </c>
      <c r="I415">
        <f>INDEX(Source!$I$6:$I$820,MATCH(Data!A415,Source!$A$6:$A$820,0))</f>
        <v>0</v>
      </c>
      <c r="J415">
        <f>INDEX(Source!$J$5:$J$820,MATCH(A415,Source!$A$5:$A$820,0))</f>
        <v>23.5031</v>
      </c>
      <c r="K415">
        <f>INDEX(Source!$K$5:$K$820,MATCH(A415,Source!$A$5:$A$820,0))</f>
        <v>0</v>
      </c>
      <c r="L415">
        <f>INDEX(Source!$L$5:$L$820,MATCH(A415,Source!$A$5:$A$820,0))</f>
        <v>0</v>
      </c>
    </row>
    <row r="416" spans="1:12" x14ac:dyDescent="0.25">
      <c r="A416" s="25" t="s">
        <v>463</v>
      </c>
      <c r="B416" s="25" t="s">
        <v>983</v>
      </c>
      <c r="C416" t="s">
        <v>1109</v>
      </c>
      <c r="D416" t="str">
        <f>INDEX(Source!$D$6:$D$820,MATCH(Data!A416,Source!$A$6:$A$820,0))</f>
        <v>BAGS</v>
      </c>
      <c r="E416" t="str">
        <f>VLOOKUP(A416,Source!$A$5:$F$820,5,FALSE)</f>
        <v>SENSITIVE</v>
      </c>
      <c r="F416">
        <f>(VLOOKUP(A416,Source!$A$5:$F$820,6,FALSE))*1</f>
        <v>12</v>
      </c>
      <c r="G416">
        <f>INDEX(Source!$G$6:$G$820,MATCH(Data!A416,Source!$A$6:$A$820,0))</f>
        <v>0.87180000000000002</v>
      </c>
      <c r="H416">
        <f>INDEX(Source!$H$6:$H$820,MATCH(Data!A416,Source!$A$6:$A$820,0))</f>
        <v>4.3999999999999997E-2</v>
      </c>
      <c r="I416">
        <f>INDEX(Source!$I$6:$I$820,MATCH(Data!A416,Source!$A$6:$A$820,0))</f>
        <v>0</v>
      </c>
      <c r="J416">
        <f>INDEX(Source!$J$5:$J$820,MATCH(A416,Source!$A$5:$A$820,0))</f>
        <v>8.5823999999999998</v>
      </c>
      <c r="K416">
        <f>INDEX(Source!$K$5:$K$820,MATCH(A416,Source!$A$5:$A$820,0))</f>
        <v>0.58599999999999997</v>
      </c>
      <c r="L416">
        <f>INDEX(Source!$L$5:$L$820,MATCH(A416,Source!$A$5:$A$820,0))</f>
        <v>0</v>
      </c>
    </row>
    <row r="417" spans="1:12" x14ac:dyDescent="0.25">
      <c r="A417" s="25" t="s">
        <v>518</v>
      </c>
      <c r="B417" s="25" t="s">
        <v>983</v>
      </c>
      <c r="C417" t="s">
        <v>1109</v>
      </c>
      <c r="D417" t="str">
        <f>INDEX(Source!$D$6:$D$820,MATCH(Data!A417,Source!$A$6:$A$820,0))</f>
        <v>BAGS</v>
      </c>
      <c r="E417" t="str">
        <f>VLOOKUP(A417,Source!$A$5:$F$820,5,FALSE)</f>
        <v>SENSITIVE</v>
      </c>
      <c r="F417">
        <f>(VLOOKUP(A417,Source!$A$5:$F$820,6,FALSE))*1</f>
        <v>56</v>
      </c>
      <c r="G417">
        <f>INDEX(Source!$G$6:$G$820,MATCH(Data!A417,Source!$A$6:$A$820,0))</f>
        <v>3.8100000000000002E-2</v>
      </c>
      <c r="H417">
        <f>INDEX(Source!$H$6:$H$820,MATCH(Data!A417,Source!$A$6:$A$820,0))</f>
        <v>7.4000000000000003E-3</v>
      </c>
      <c r="I417">
        <f>INDEX(Source!$I$6:$I$820,MATCH(Data!A417,Source!$A$6:$A$820,0))</f>
        <v>1.11E-2</v>
      </c>
      <c r="J417">
        <f>INDEX(Source!$J$5:$J$820,MATCH(A417,Source!$A$5:$A$820,0))</f>
        <v>0.67200000000000004</v>
      </c>
      <c r="K417">
        <f>INDEX(Source!$K$5:$K$820,MATCH(A417,Source!$A$5:$A$820,0))</f>
        <v>0.112</v>
      </c>
      <c r="L417">
        <f>INDEX(Source!$L$5:$L$820,MATCH(A417,Source!$A$5:$A$820,0))</f>
        <v>0.16800000000000001</v>
      </c>
    </row>
    <row r="418" spans="1:12" x14ac:dyDescent="0.25">
      <c r="A418" s="25" t="s">
        <v>464</v>
      </c>
      <c r="B418" s="25" t="s">
        <v>983</v>
      </c>
      <c r="C418" t="s">
        <v>1109</v>
      </c>
      <c r="D418" t="str">
        <f>INDEX(Source!$D$6:$D$820,MATCH(Data!A418,Source!$A$6:$A$820,0))</f>
        <v>BAGS</v>
      </c>
      <c r="E418" t="str">
        <f>VLOOKUP(A418,Source!$A$5:$F$820,5,FALSE)</f>
        <v>SENSITIVE</v>
      </c>
      <c r="F418">
        <f>(VLOOKUP(A418,Source!$A$5:$F$820,6,FALSE))*1</f>
        <v>12</v>
      </c>
      <c r="G418">
        <f>INDEX(Source!$G$6:$G$820,MATCH(Data!A418,Source!$A$6:$A$820,0))</f>
        <v>5.4508000000000001</v>
      </c>
      <c r="H418">
        <f>INDEX(Source!$H$6:$H$820,MATCH(Data!A418,Source!$A$6:$A$820,0))</f>
        <v>2.1189</v>
      </c>
      <c r="I418">
        <f>INDEX(Source!$I$6:$I$820,MATCH(Data!A418,Source!$A$6:$A$820,0))</f>
        <v>0.77749999999999997</v>
      </c>
      <c r="J418">
        <f>INDEX(Source!$J$5:$J$820,MATCH(A418,Source!$A$5:$A$820,0))</f>
        <v>70.866600000000005</v>
      </c>
      <c r="K418">
        <f>INDEX(Source!$K$5:$K$820,MATCH(A418,Source!$A$5:$A$820,0))</f>
        <v>26.7118</v>
      </c>
      <c r="L418">
        <f>INDEX(Source!$L$5:$L$820,MATCH(A418,Source!$A$5:$A$820,0))</f>
        <v>8.9403000000000006</v>
      </c>
    </row>
    <row r="419" spans="1:12" x14ac:dyDescent="0.25">
      <c r="A419" s="25" t="s">
        <v>499</v>
      </c>
      <c r="B419" s="25" t="s">
        <v>983</v>
      </c>
      <c r="C419" t="s">
        <v>1109</v>
      </c>
      <c r="D419" t="str">
        <f>INDEX(Source!$D$6:$D$820,MATCH(Data!A419,Source!$A$6:$A$820,0))</f>
        <v>BAGS</v>
      </c>
      <c r="E419" t="str">
        <f>VLOOKUP(A419,Source!$A$5:$F$820,5,FALSE)</f>
        <v>SENSITIVE</v>
      </c>
      <c r="F419">
        <f>(VLOOKUP(A419,Source!$A$5:$F$820,6,FALSE))*1</f>
        <v>52</v>
      </c>
      <c r="G419">
        <f>INDEX(Source!$G$6:$G$820,MATCH(Data!A419,Source!$A$6:$A$820,0))</f>
        <v>40.155500000000004</v>
      </c>
      <c r="H419">
        <f>INDEX(Source!$H$6:$H$820,MATCH(Data!A419,Source!$A$6:$A$820,0))</f>
        <v>53.039099999999998</v>
      </c>
      <c r="I419">
        <f>INDEX(Source!$I$6:$I$820,MATCH(Data!A419,Source!$A$6:$A$820,0))</f>
        <v>19.640599999999999</v>
      </c>
      <c r="J419">
        <f>INDEX(Source!$J$5:$J$820,MATCH(A419,Source!$A$5:$A$820,0))</f>
        <v>809.24120000000005</v>
      </c>
      <c r="K419">
        <f>INDEX(Source!$K$5:$K$820,MATCH(A419,Source!$A$5:$A$820,0))</f>
        <v>1117.5988</v>
      </c>
      <c r="L419">
        <f>INDEX(Source!$L$5:$L$820,MATCH(A419,Source!$A$5:$A$820,0))</f>
        <v>353.57029999999997</v>
      </c>
    </row>
    <row r="420" spans="1:12" x14ac:dyDescent="0.25">
      <c r="A420" s="25" t="s">
        <v>500</v>
      </c>
      <c r="B420" s="25" t="s">
        <v>983</v>
      </c>
      <c r="C420" t="s">
        <v>1109</v>
      </c>
      <c r="D420" t="str">
        <f>INDEX(Source!$D$6:$D$820,MATCH(Data!A420,Source!$A$6:$A$820,0))</f>
        <v>BAGS</v>
      </c>
      <c r="E420" t="str">
        <f>VLOOKUP(A420,Source!$A$5:$F$820,5,FALSE)</f>
        <v>SENSITIVE</v>
      </c>
      <c r="F420">
        <f>(VLOOKUP(A420,Source!$A$5:$F$820,6,FALSE))*1</f>
        <v>52</v>
      </c>
      <c r="G420">
        <f>INDEX(Source!$G$6:$G$820,MATCH(Data!A420,Source!$A$6:$A$820,0))</f>
        <v>124.0141</v>
      </c>
      <c r="H420">
        <f>INDEX(Source!$H$6:$H$820,MATCH(Data!A420,Source!$A$6:$A$820,0))</f>
        <v>119.1621</v>
      </c>
      <c r="I420">
        <f>INDEX(Source!$I$6:$I$820,MATCH(Data!A420,Source!$A$6:$A$820,0))</f>
        <v>72.991100000000003</v>
      </c>
      <c r="J420">
        <f>INDEX(Source!$J$5:$J$820,MATCH(A420,Source!$A$5:$A$820,0))</f>
        <v>4179.8078999999998</v>
      </c>
      <c r="K420">
        <f>INDEX(Source!$K$5:$K$820,MATCH(A420,Source!$A$5:$A$820,0))</f>
        <v>4057.9854</v>
      </c>
      <c r="L420">
        <f>INDEX(Source!$L$5:$L$820,MATCH(A420,Source!$A$5:$A$820,0))</f>
        <v>2439.5360000000001</v>
      </c>
    </row>
    <row r="421" spans="1:12" x14ac:dyDescent="0.25">
      <c r="A421" s="25" t="s">
        <v>501</v>
      </c>
      <c r="B421" s="25" t="s">
        <v>983</v>
      </c>
      <c r="C421" t="s">
        <v>1109</v>
      </c>
      <c r="D421" t="str">
        <f>INDEX(Source!$D$6:$D$820,MATCH(Data!A421,Source!$A$6:$A$820,0))</f>
        <v>BAGS</v>
      </c>
      <c r="E421" t="str">
        <f>VLOOKUP(A421,Source!$A$5:$F$820,5,FALSE)</f>
        <v>SENSITIVE</v>
      </c>
      <c r="F421">
        <f>(VLOOKUP(A421,Source!$A$5:$F$820,6,FALSE))*1</f>
        <v>52</v>
      </c>
      <c r="G421">
        <f>INDEX(Source!$G$6:$G$820,MATCH(Data!A421,Source!$A$6:$A$820,0))</f>
        <v>126.2456</v>
      </c>
      <c r="H421">
        <f>INDEX(Source!$H$6:$H$820,MATCH(Data!A421,Source!$A$6:$A$820,0))</f>
        <v>161.7927</v>
      </c>
      <c r="I421">
        <f>INDEX(Source!$I$6:$I$820,MATCH(Data!A421,Source!$A$6:$A$820,0))</f>
        <v>82.616799999999998</v>
      </c>
      <c r="J421">
        <f>INDEX(Source!$J$5:$J$820,MATCH(A421,Source!$A$5:$A$820,0))</f>
        <v>2585.6873000000001</v>
      </c>
      <c r="K421">
        <f>INDEX(Source!$K$5:$K$820,MATCH(A421,Source!$A$5:$A$820,0))</f>
        <v>3416.431</v>
      </c>
      <c r="L421">
        <f>INDEX(Source!$L$5:$L$820,MATCH(A421,Source!$A$5:$A$820,0))</f>
        <v>1611.8206</v>
      </c>
    </row>
    <row r="422" spans="1:12" x14ac:dyDescent="0.25">
      <c r="A422" s="25" t="s">
        <v>502</v>
      </c>
      <c r="B422" s="25" t="s">
        <v>983</v>
      </c>
      <c r="C422" t="s">
        <v>1109</v>
      </c>
      <c r="D422" t="str">
        <f>INDEX(Source!$D$6:$D$820,MATCH(Data!A422,Source!$A$6:$A$820,0))</f>
        <v>BAGS</v>
      </c>
      <c r="E422" t="str">
        <f>VLOOKUP(A422,Source!$A$5:$F$820,5,FALSE)</f>
        <v>SENSITIVE</v>
      </c>
      <c r="F422">
        <f>(VLOOKUP(A422,Source!$A$5:$F$820,6,FALSE))*1</f>
        <v>52</v>
      </c>
      <c r="G422">
        <f>INDEX(Source!$G$6:$G$820,MATCH(Data!A422,Source!$A$6:$A$820,0))</f>
        <v>95.148099999999999</v>
      </c>
      <c r="H422">
        <f>INDEX(Source!$H$6:$H$820,MATCH(Data!A422,Source!$A$6:$A$820,0))</f>
        <v>213.16730000000001</v>
      </c>
      <c r="I422">
        <f>INDEX(Source!$I$6:$I$820,MATCH(Data!A422,Source!$A$6:$A$820,0))</f>
        <v>155.60400000000001</v>
      </c>
      <c r="J422">
        <f>INDEX(Source!$J$5:$J$820,MATCH(A422,Source!$A$5:$A$820,0))</f>
        <v>3171.4767999999999</v>
      </c>
      <c r="K422">
        <f>INDEX(Source!$K$5:$K$820,MATCH(A422,Source!$A$5:$A$820,0))</f>
        <v>7264.2154</v>
      </c>
      <c r="L422">
        <f>INDEX(Source!$L$5:$L$820,MATCH(A422,Source!$A$5:$A$820,0))</f>
        <v>5013.7686000000003</v>
      </c>
    </row>
    <row r="423" spans="1:12" x14ac:dyDescent="0.25">
      <c r="A423" s="25" t="s">
        <v>541</v>
      </c>
      <c r="B423" s="25" t="s">
        <v>983</v>
      </c>
      <c r="C423" t="s">
        <v>1109</v>
      </c>
      <c r="D423" t="str">
        <f>INDEX(Source!$D$6:$D$820,MATCH(Data!A423,Source!$A$6:$A$820,0))</f>
        <v>BAGS</v>
      </c>
      <c r="E423" t="str">
        <f>VLOOKUP(A423,Source!$A$5:$F$820,5,FALSE)</f>
        <v>SENSITIVE</v>
      </c>
      <c r="F423">
        <f>(VLOOKUP(A423,Source!$A$5:$F$820,6,FALSE))*1</f>
        <v>80</v>
      </c>
      <c r="G423">
        <f>INDEX(Source!$G$6:$G$820,MATCH(Data!A423,Source!$A$6:$A$820,0))</f>
        <v>228.9504</v>
      </c>
      <c r="H423">
        <f>INDEX(Source!$H$6:$H$820,MATCH(Data!A423,Source!$A$6:$A$820,0))</f>
        <v>220.107</v>
      </c>
      <c r="I423">
        <f>INDEX(Source!$I$6:$I$820,MATCH(Data!A423,Source!$A$6:$A$820,0))</f>
        <v>99.616699999999994</v>
      </c>
      <c r="J423">
        <f>INDEX(Source!$J$5:$J$820,MATCH(A423,Source!$A$5:$A$820,0))</f>
        <v>6068.1558999999997</v>
      </c>
      <c r="K423">
        <f>INDEX(Source!$K$5:$K$820,MATCH(A423,Source!$A$5:$A$820,0))</f>
        <v>5788.4287000000004</v>
      </c>
      <c r="L423">
        <f>INDEX(Source!$L$5:$L$820,MATCH(A423,Source!$A$5:$A$820,0))</f>
        <v>2377.8838000000001</v>
      </c>
    </row>
    <row r="424" spans="1:12" x14ac:dyDescent="0.25">
      <c r="A424" s="25" t="s">
        <v>465</v>
      </c>
      <c r="B424" s="25" t="s">
        <v>983</v>
      </c>
      <c r="C424" t="s">
        <v>1109</v>
      </c>
      <c r="D424" t="str">
        <f>INDEX(Source!$D$6:$D$820,MATCH(Data!A424,Source!$A$6:$A$820,0))</f>
        <v>BAGS</v>
      </c>
      <c r="E424" t="str">
        <f>VLOOKUP(A424,Source!$A$5:$F$820,5,FALSE)</f>
        <v>SENSITIVE</v>
      </c>
      <c r="F424">
        <f>(VLOOKUP(A424,Source!$A$5:$F$820,6,FALSE))*1</f>
        <v>12</v>
      </c>
      <c r="G424">
        <f>INDEX(Source!$G$6:$G$820,MATCH(Data!A424,Source!$A$6:$A$820,0))</f>
        <v>0</v>
      </c>
      <c r="H424">
        <f>INDEX(Source!$H$6:$H$820,MATCH(Data!A424,Source!$A$6:$A$820,0))</f>
        <v>0</v>
      </c>
      <c r="I424">
        <f>INDEX(Source!$I$6:$I$820,MATCH(Data!A424,Source!$A$6:$A$820,0))</f>
        <v>0</v>
      </c>
      <c r="J424">
        <f>INDEX(Source!$J$5:$J$820,MATCH(A424,Source!$A$5:$A$820,0))</f>
        <v>0</v>
      </c>
      <c r="K424">
        <f>INDEX(Source!$K$5:$K$820,MATCH(A424,Source!$A$5:$A$820,0))</f>
        <v>0</v>
      </c>
      <c r="L424">
        <f>INDEX(Source!$L$5:$L$820,MATCH(A424,Source!$A$5:$A$820,0))</f>
        <v>0</v>
      </c>
    </row>
    <row r="425" spans="1:12" x14ac:dyDescent="0.25">
      <c r="A425" s="25" t="s">
        <v>519</v>
      </c>
      <c r="B425" s="25" t="s">
        <v>983</v>
      </c>
      <c r="C425" t="s">
        <v>1109</v>
      </c>
      <c r="D425" t="str">
        <f>INDEX(Source!$D$6:$D$820,MATCH(Data!A425,Source!$A$6:$A$820,0))</f>
        <v>BAGS</v>
      </c>
      <c r="E425" t="str">
        <f>VLOOKUP(A425,Source!$A$5:$F$820,5,FALSE)</f>
        <v>SENSITIVE</v>
      </c>
      <c r="F425">
        <f>(VLOOKUP(A425,Source!$A$5:$F$820,6,FALSE))*1</f>
        <v>56</v>
      </c>
      <c r="G425">
        <f>INDEX(Source!$G$6:$G$820,MATCH(Data!A425,Source!$A$6:$A$820,0))</f>
        <v>1.0855999999999999</v>
      </c>
      <c r="H425">
        <f>INDEX(Source!$H$6:$H$820,MATCH(Data!A425,Source!$A$6:$A$820,0))</f>
        <v>0.58120000000000005</v>
      </c>
      <c r="I425">
        <f>INDEX(Source!$I$6:$I$820,MATCH(Data!A425,Source!$A$6:$A$820,0))</f>
        <v>0</v>
      </c>
      <c r="J425">
        <f>INDEX(Source!$J$5:$J$820,MATCH(A425,Source!$A$5:$A$820,0))</f>
        <v>19.170200000000001</v>
      </c>
      <c r="K425">
        <f>INDEX(Source!$K$5:$K$820,MATCH(A425,Source!$A$5:$A$820,0))</f>
        <v>10.2963</v>
      </c>
      <c r="L425">
        <f>INDEX(Source!$L$5:$L$820,MATCH(A425,Source!$A$5:$A$820,0))</f>
        <v>0</v>
      </c>
    </row>
    <row r="426" spans="1:12" x14ac:dyDescent="0.25">
      <c r="A426" s="25" t="s">
        <v>520</v>
      </c>
      <c r="B426" s="25" t="s">
        <v>983</v>
      </c>
      <c r="C426" t="s">
        <v>1109</v>
      </c>
      <c r="D426" t="str">
        <f>INDEX(Source!$D$6:$D$820,MATCH(Data!A426,Source!$A$6:$A$820,0))</f>
        <v>BAGS</v>
      </c>
      <c r="E426" t="str">
        <f>VLOOKUP(A426,Source!$A$5:$F$820,5,FALSE)</f>
        <v>SENSITIVE</v>
      </c>
      <c r="F426">
        <f>(VLOOKUP(A426,Source!$A$5:$F$820,6,FALSE))*1</f>
        <v>56</v>
      </c>
      <c r="G426">
        <f>INDEX(Source!$G$6:$G$820,MATCH(Data!A426,Source!$A$6:$A$820,0))</f>
        <v>0.72109999999999996</v>
      </c>
      <c r="H426">
        <f>INDEX(Source!$H$6:$H$820,MATCH(Data!A426,Source!$A$6:$A$820,0))</f>
        <v>5.3105000000000002</v>
      </c>
      <c r="I426">
        <f>INDEX(Source!$I$6:$I$820,MATCH(Data!A426,Source!$A$6:$A$820,0))</f>
        <v>0</v>
      </c>
      <c r="J426">
        <f>INDEX(Source!$J$5:$J$820,MATCH(A426,Source!$A$5:$A$820,0))</f>
        <v>13.8162</v>
      </c>
      <c r="K426">
        <f>INDEX(Source!$K$5:$K$820,MATCH(A426,Source!$A$5:$A$820,0))</f>
        <v>130.43450000000001</v>
      </c>
      <c r="L426">
        <f>INDEX(Source!$L$5:$L$820,MATCH(A426,Source!$A$5:$A$820,0))</f>
        <v>0</v>
      </c>
    </row>
    <row r="427" spans="1:12" x14ac:dyDescent="0.25">
      <c r="A427" s="25" t="s">
        <v>521</v>
      </c>
      <c r="B427" s="25" t="s">
        <v>983</v>
      </c>
      <c r="C427" t="s">
        <v>1109</v>
      </c>
      <c r="D427" t="str">
        <f>INDEX(Source!$D$6:$D$820,MATCH(Data!A427,Source!$A$6:$A$820,0))</f>
        <v>BAGS</v>
      </c>
      <c r="E427" t="str">
        <f>VLOOKUP(A427,Source!$A$5:$F$820,5,FALSE)</f>
        <v>SENSITIVE</v>
      </c>
      <c r="F427">
        <f>(VLOOKUP(A427,Source!$A$5:$F$820,6,FALSE))*1</f>
        <v>56</v>
      </c>
      <c r="G427">
        <f>INDEX(Source!$G$6:$G$820,MATCH(Data!A427,Source!$A$6:$A$820,0))</f>
        <v>0.80620000000000003</v>
      </c>
      <c r="H427">
        <f>INDEX(Source!$H$6:$H$820,MATCH(Data!A427,Source!$A$6:$A$820,0))</f>
        <v>0</v>
      </c>
      <c r="I427">
        <f>INDEX(Source!$I$6:$I$820,MATCH(Data!A427,Source!$A$6:$A$820,0))</f>
        <v>0</v>
      </c>
      <c r="J427">
        <f>INDEX(Source!$J$5:$J$820,MATCH(A427,Source!$A$5:$A$820,0))</f>
        <v>18.060500000000001</v>
      </c>
      <c r="K427">
        <f>INDEX(Source!$K$5:$K$820,MATCH(A427,Source!$A$5:$A$820,0))</f>
        <v>0</v>
      </c>
      <c r="L427">
        <f>INDEX(Source!$L$5:$L$820,MATCH(A427,Source!$A$5:$A$820,0))</f>
        <v>0</v>
      </c>
    </row>
    <row r="428" spans="1:12" x14ac:dyDescent="0.25">
      <c r="A428" s="25" t="s">
        <v>467</v>
      </c>
      <c r="B428" s="25" t="s">
        <v>983</v>
      </c>
      <c r="C428" t="s">
        <v>1109</v>
      </c>
      <c r="D428" t="str">
        <f>INDEX(Source!$D$6:$D$820,MATCH(Data!A428,Source!$A$6:$A$820,0))</f>
        <v>BAGS</v>
      </c>
      <c r="E428" t="str">
        <f>VLOOKUP(A428,Source!$A$5:$F$820,5,FALSE)</f>
        <v>WITHOUT EXTRA PROTECTCARE INDICATION</v>
      </c>
      <c r="F428">
        <f>(VLOOKUP(A428,Source!$A$5:$F$820,6,FALSE))*1</f>
        <v>37</v>
      </c>
      <c r="G428">
        <f>INDEX(Source!$G$6:$G$820,MATCH(Data!A428,Source!$A$6:$A$820,0))</f>
        <v>1.3827</v>
      </c>
      <c r="H428">
        <f>INDEX(Source!$H$6:$H$820,MATCH(Data!A428,Source!$A$6:$A$820,0))</f>
        <v>0.7681</v>
      </c>
      <c r="I428">
        <f>INDEX(Source!$I$6:$I$820,MATCH(Data!A428,Source!$A$6:$A$820,0))</f>
        <v>2.3199999999999998E-2</v>
      </c>
      <c r="J428">
        <f>INDEX(Source!$J$5:$J$820,MATCH(A428,Source!$A$5:$A$820,0))</f>
        <v>23.328099999999999</v>
      </c>
      <c r="K428">
        <f>INDEX(Source!$K$5:$K$820,MATCH(A428,Source!$A$5:$A$820,0))</f>
        <v>13.2523</v>
      </c>
      <c r="L428">
        <f>INDEX(Source!$L$5:$L$820,MATCH(A428,Source!$A$5:$A$820,0))</f>
        <v>0.52669999999999995</v>
      </c>
    </row>
    <row r="429" spans="1:12" x14ac:dyDescent="0.25">
      <c r="A429" s="25" t="s">
        <v>439</v>
      </c>
      <c r="B429" s="25" t="s">
        <v>984</v>
      </c>
      <c r="C429" t="s">
        <v>1110</v>
      </c>
      <c r="D429" t="str">
        <f>INDEX(Source!$D$6:$D$820,MATCH(Data!A429,Source!$A$6:$A$820,0))</f>
        <v>BAGS</v>
      </c>
      <c r="E429" t="str">
        <f>VLOOKUP(A429,Source!$A$5:$F$820,5,FALSE)</f>
        <v>PH BALANCED</v>
      </c>
      <c r="F429">
        <f>(VLOOKUP(A429,Source!$A$5:$F$820,6,FALSE))*1</f>
        <v>90</v>
      </c>
      <c r="G429">
        <f>INDEX(Source!$G$6:$G$820,MATCH(Data!A429,Source!$A$6:$A$820,0))</f>
        <v>0.36020000000000002</v>
      </c>
      <c r="H429">
        <f>INDEX(Source!$H$6:$H$820,MATCH(Data!A429,Source!$A$6:$A$820,0))</f>
        <v>5.21E-2</v>
      </c>
      <c r="I429">
        <f>INDEX(Source!$I$6:$I$820,MATCH(Data!A429,Source!$A$6:$A$820,0))</f>
        <v>9.4000000000000004E-3</v>
      </c>
      <c r="J429">
        <f>INDEX(Source!$J$5:$J$820,MATCH(A429,Source!$A$5:$A$820,0))</f>
        <v>19.065100000000001</v>
      </c>
      <c r="K429">
        <f>INDEX(Source!$K$5:$K$820,MATCH(A429,Source!$A$5:$A$820,0))</f>
        <v>2.6206</v>
      </c>
      <c r="L429">
        <f>INDEX(Source!$L$5:$L$820,MATCH(A429,Source!$A$5:$A$820,0))</f>
        <v>0.48</v>
      </c>
    </row>
    <row r="430" spans="1:12" x14ac:dyDescent="0.25">
      <c r="A430" s="25" t="s">
        <v>72</v>
      </c>
      <c r="B430" s="25" t="s">
        <v>985</v>
      </c>
      <c r="C430" t="s">
        <v>1111</v>
      </c>
      <c r="D430" t="str">
        <f>INDEX(Source!$D$6:$D$820,MATCH(Data!A430,Source!$A$6:$A$820,0))</f>
        <v>BAGS</v>
      </c>
      <c r="E430" t="str">
        <f>VLOOKUP(A430,Source!$A$5:$F$820,5,FALSE)</f>
        <v>PH BALANCED</v>
      </c>
      <c r="F430">
        <f>(VLOOKUP(A430,Source!$A$5:$F$820,6,FALSE))*1</f>
        <v>100</v>
      </c>
      <c r="G430">
        <f>INDEX(Source!$G$6:$G$820,MATCH(Data!A430,Source!$A$6:$A$820,0))</f>
        <v>0.76280000000000003</v>
      </c>
      <c r="H430">
        <f>INDEX(Source!$H$6:$H$820,MATCH(Data!A430,Source!$A$6:$A$820,0))</f>
        <v>0.23669999999999999</v>
      </c>
      <c r="I430">
        <f>INDEX(Source!$I$6:$I$820,MATCH(Data!A430,Source!$A$6:$A$820,0))</f>
        <v>0.1135</v>
      </c>
      <c r="J430">
        <f>INDEX(Source!$J$5:$J$820,MATCH(A430,Source!$A$5:$A$820,0))</f>
        <v>43.074599999999997</v>
      </c>
      <c r="K430">
        <f>INDEX(Source!$K$5:$K$820,MATCH(A430,Source!$A$5:$A$820,0))</f>
        <v>13.9861</v>
      </c>
      <c r="L430">
        <f>INDEX(Source!$L$5:$L$820,MATCH(A430,Source!$A$5:$A$820,0))</f>
        <v>6.5488999999999997</v>
      </c>
    </row>
    <row r="431" spans="1:12" x14ac:dyDescent="0.25">
      <c r="A431" s="25" t="s">
        <v>73</v>
      </c>
      <c r="B431" s="25" t="s">
        <v>985</v>
      </c>
      <c r="C431" t="s">
        <v>1111</v>
      </c>
      <c r="D431" t="str">
        <f>INDEX(Source!$D$6:$D$820,MATCH(Data!A431,Source!$A$6:$A$820,0))</f>
        <v>BAGS</v>
      </c>
      <c r="E431" t="str">
        <f>VLOOKUP(A431,Source!$A$5:$F$820,5,FALSE)</f>
        <v>SENSITIVE</v>
      </c>
      <c r="F431">
        <f>(VLOOKUP(A431,Source!$A$5:$F$820,6,FALSE))*1</f>
        <v>100</v>
      </c>
      <c r="G431">
        <f>INDEX(Source!$G$6:$G$820,MATCH(Data!A431,Source!$A$6:$A$820,0))</f>
        <v>14.3467</v>
      </c>
      <c r="H431">
        <f>INDEX(Source!$H$6:$H$820,MATCH(Data!A431,Source!$A$6:$A$820,0))</f>
        <v>14.9893</v>
      </c>
      <c r="I431">
        <f>INDEX(Source!$I$6:$I$820,MATCH(Data!A431,Source!$A$6:$A$820,0))</f>
        <v>7.9457000000000004</v>
      </c>
      <c r="J431">
        <f>INDEX(Source!$J$5:$J$820,MATCH(A431,Source!$A$5:$A$820,0))</f>
        <v>749.43960000000004</v>
      </c>
      <c r="K431">
        <f>INDEX(Source!$K$5:$K$820,MATCH(A431,Source!$A$5:$A$820,0))</f>
        <v>788.71510000000001</v>
      </c>
      <c r="L431">
        <f>INDEX(Source!$L$5:$L$820,MATCH(A431,Source!$A$5:$A$820,0))</f>
        <v>388.85250000000002</v>
      </c>
    </row>
    <row r="432" spans="1:12" x14ac:dyDescent="0.25">
      <c r="A432" s="25" t="s">
        <v>74</v>
      </c>
      <c r="B432" s="25" t="s">
        <v>985</v>
      </c>
      <c r="C432" t="s">
        <v>1111</v>
      </c>
      <c r="D432" t="str">
        <f>INDEX(Source!$D$6:$D$820,MATCH(Data!A432,Source!$A$6:$A$820,0))</f>
        <v>BAGS</v>
      </c>
      <c r="E432" t="str">
        <f>VLOOKUP(A432,Source!$A$5:$F$820,5,FALSE)</f>
        <v>WITHOUT EXTRA PROTECTCARE INDICATION</v>
      </c>
      <c r="F432">
        <f>(VLOOKUP(A432,Source!$A$5:$F$820,6,FALSE))*1</f>
        <v>100</v>
      </c>
      <c r="G432">
        <f>INDEX(Source!$G$6:$G$820,MATCH(Data!A432,Source!$A$6:$A$820,0))</f>
        <v>9.9741999999999997</v>
      </c>
      <c r="H432">
        <f>INDEX(Source!$H$6:$H$820,MATCH(Data!A432,Source!$A$6:$A$820,0))</f>
        <v>17.767600000000002</v>
      </c>
      <c r="I432">
        <f>INDEX(Source!$I$6:$I$820,MATCH(Data!A432,Source!$A$6:$A$820,0))</f>
        <v>9.7081</v>
      </c>
      <c r="J432">
        <f>INDEX(Source!$J$5:$J$820,MATCH(A432,Source!$A$5:$A$820,0))</f>
        <v>530.94489999999996</v>
      </c>
      <c r="K432">
        <f>INDEX(Source!$K$5:$K$820,MATCH(A432,Source!$A$5:$A$820,0))</f>
        <v>921.25450000000001</v>
      </c>
      <c r="L432">
        <f>INDEX(Source!$L$5:$L$820,MATCH(A432,Source!$A$5:$A$820,0))</f>
        <v>442.90179999999998</v>
      </c>
    </row>
    <row r="433" spans="1:12" x14ac:dyDescent="0.25">
      <c r="A433" s="25" t="s">
        <v>75</v>
      </c>
      <c r="B433" s="25" t="s">
        <v>985</v>
      </c>
      <c r="C433" t="s">
        <v>1111</v>
      </c>
      <c r="D433" t="str">
        <f>INDEX(Source!$D$6:$D$820,MATCH(Data!A433,Source!$A$6:$A$820,0))</f>
        <v>BAGS</v>
      </c>
      <c r="E433" t="str">
        <f>VLOOKUP(A433,Source!$A$5:$F$820,5,FALSE)</f>
        <v>WITHOUT EXTRA PROTECTCARE INDICATION</v>
      </c>
      <c r="F433">
        <f>(VLOOKUP(A433,Source!$A$5:$F$820,6,FALSE))*1</f>
        <v>100</v>
      </c>
      <c r="G433">
        <f>INDEX(Source!$G$6:$G$820,MATCH(Data!A433,Source!$A$6:$A$820,0))</f>
        <v>15.1808</v>
      </c>
      <c r="H433">
        <f>INDEX(Source!$H$6:$H$820,MATCH(Data!A433,Source!$A$6:$A$820,0))</f>
        <v>9.7044999999999995</v>
      </c>
      <c r="I433">
        <f>INDEX(Source!$I$6:$I$820,MATCH(Data!A433,Source!$A$6:$A$820,0))</f>
        <v>2.6509999999999998</v>
      </c>
      <c r="J433">
        <f>INDEX(Source!$J$5:$J$820,MATCH(A433,Source!$A$5:$A$820,0))</f>
        <v>814.55730000000005</v>
      </c>
      <c r="K433">
        <f>INDEX(Source!$K$5:$K$820,MATCH(A433,Source!$A$5:$A$820,0))</f>
        <v>531.53909999999996</v>
      </c>
      <c r="L433">
        <f>INDEX(Source!$L$5:$L$820,MATCH(A433,Source!$A$5:$A$820,0))</f>
        <v>144.98150000000001</v>
      </c>
    </row>
    <row r="434" spans="1:12" x14ac:dyDescent="0.25">
      <c r="A434" s="25" t="s">
        <v>80</v>
      </c>
      <c r="B434" s="25" t="s">
        <v>985</v>
      </c>
      <c r="C434" t="s">
        <v>1111</v>
      </c>
      <c r="D434" t="str">
        <f>INDEX(Source!$D$6:$D$820,MATCH(Data!A434,Source!$A$6:$A$820,0))</f>
        <v>BAGS</v>
      </c>
      <c r="E434" t="str">
        <f>VLOOKUP(A434,Source!$A$5:$F$820,5,FALSE)</f>
        <v>SENSITIVE</v>
      </c>
      <c r="F434">
        <f>(VLOOKUP(A434,Source!$A$5:$F$820,6,FALSE))*1</f>
        <v>72</v>
      </c>
      <c r="G434">
        <f>INDEX(Source!$G$6:$G$820,MATCH(Data!A434,Source!$A$6:$A$820,0))</f>
        <v>0.72840000000000005</v>
      </c>
      <c r="H434">
        <f>INDEX(Source!$H$6:$H$820,MATCH(Data!A434,Source!$A$6:$A$820,0))</f>
        <v>0</v>
      </c>
      <c r="I434">
        <f>INDEX(Source!$I$6:$I$820,MATCH(Data!A434,Source!$A$6:$A$820,0))</f>
        <v>0</v>
      </c>
      <c r="J434">
        <f>INDEX(Source!$J$5:$J$820,MATCH(A434,Source!$A$5:$A$820,0))</f>
        <v>51.0182</v>
      </c>
      <c r="K434">
        <f>INDEX(Source!$K$5:$K$820,MATCH(A434,Source!$A$5:$A$820,0))</f>
        <v>0</v>
      </c>
      <c r="L434">
        <f>INDEX(Source!$L$5:$L$820,MATCH(A434,Source!$A$5:$A$820,0))</f>
        <v>0</v>
      </c>
    </row>
    <row r="435" spans="1:12" x14ac:dyDescent="0.25">
      <c r="A435" s="25" t="s">
        <v>76</v>
      </c>
      <c r="B435" s="25" t="s">
        <v>985</v>
      </c>
      <c r="C435" t="s">
        <v>1111</v>
      </c>
      <c r="D435" t="str">
        <f>INDEX(Source!$D$6:$D$820,MATCH(Data!A435,Source!$A$6:$A$820,0))</f>
        <v>BAGS</v>
      </c>
      <c r="E435" t="str">
        <f>VLOOKUP(A435,Source!$A$5:$F$820,5,FALSE)</f>
        <v>PH BALANCED</v>
      </c>
      <c r="F435">
        <f>(VLOOKUP(A435,Source!$A$5:$F$820,6,FALSE))*1</f>
        <v>100</v>
      </c>
      <c r="G435">
        <f>INDEX(Source!$G$6:$G$820,MATCH(Data!A435,Source!$A$6:$A$820,0))</f>
        <v>18.2471</v>
      </c>
      <c r="H435">
        <f>INDEX(Source!$H$6:$H$820,MATCH(Data!A435,Source!$A$6:$A$820,0))</f>
        <v>19.903099999999998</v>
      </c>
      <c r="I435">
        <f>INDEX(Source!$I$6:$I$820,MATCH(Data!A435,Source!$A$6:$A$820,0))</f>
        <v>8.7614000000000001</v>
      </c>
      <c r="J435">
        <f>INDEX(Source!$J$5:$J$820,MATCH(A435,Source!$A$5:$A$820,0))</f>
        <v>989.38980000000004</v>
      </c>
      <c r="K435">
        <f>INDEX(Source!$K$5:$K$820,MATCH(A435,Source!$A$5:$A$820,0))</f>
        <v>1044.1582000000001</v>
      </c>
      <c r="L435">
        <f>INDEX(Source!$L$5:$L$820,MATCH(A435,Source!$A$5:$A$820,0))</f>
        <v>387.44209999999998</v>
      </c>
    </row>
    <row r="436" spans="1:12" x14ac:dyDescent="0.25">
      <c r="A436" s="25" t="s">
        <v>77</v>
      </c>
      <c r="B436" s="25" t="s">
        <v>985</v>
      </c>
      <c r="C436" t="s">
        <v>1111</v>
      </c>
      <c r="D436" t="str">
        <f>INDEX(Source!$D$6:$D$820,MATCH(Data!A436,Source!$A$6:$A$820,0))</f>
        <v>BAGS</v>
      </c>
      <c r="E436" t="str">
        <f>VLOOKUP(A436,Source!$A$5:$F$820,5,FALSE)</f>
        <v>PH BALANCED</v>
      </c>
      <c r="F436">
        <f>(VLOOKUP(A436,Source!$A$5:$F$820,6,FALSE))*1</f>
        <v>100</v>
      </c>
      <c r="G436">
        <f>INDEX(Source!$G$6:$G$820,MATCH(Data!A436,Source!$A$6:$A$820,0))</f>
        <v>13.7898</v>
      </c>
      <c r="H436">
        <f>INDEX(Source!$H$6:$H$820,MATCH(Data!A436,Source!$A$6:$A$820,0))</f>
        <v>10.6778</v>
      </c>
      <c r="I436">
        <f>INDEX(Source!$I$6:$I$820,MATCH(Data!A436,Source!$A$6:$A$820,0))</f>
        <v>5.2233000000000001</v>
      </c>
      <c r="J436">
        <f>INDEX(Source!$J$5:$J$820,MATCH(A436,Source!$A$5:$A$820,0))</f>
        <v>726.86360000000002</v>
      </c>
      <c r="K436">
        <f>INDEX(Source!$K$5:$K$820,MATCH(A436,Source!$A$5:$A$820,0))</f>
        <v>563.28449999999998</v>
      </c>
      <c r="L436">
        <f>INDEX(Source!$L$5:$L$820,MATCH(A436,Source!$A$5:$A$820,0))</f>
        <v>268.45999999999998</v>
      </c>
    </row>
    <row r="437" spans="1:12" x14ac:dyDescent="0.25">
      <c r="A437" s="25" t="s">
        <v>78</v>
      </c>
      <c r="B437" s="25" t="s">
        <v>985</v>
      </c>
      <c r="C437" t="s">
        <v>1111</v>
      </c>
      <c r="D437" t="str">
        <f>INDEX(Source!$D$6:$D$820,MATCH(Data!A437,Source!$A$6:$A$820,0))</f>
        <v>BAGS</v>
      </c>
      <c r="E437" t="str">
        <f>VLOOKUP(A437,Source!$A$5:$F$820,5,FALSE)</f>
        <v>WITHOUT EXTRA PROTECTCARE INDICATION</v>
      </c>
      <c r="F437">
        <f>(VLOOKUP(A437,Source!$A$5:$F$820,6,FALSE))*1</f>
        <v>100</v>
      </c>
      <c r="G437">
        <f>INDEX(Source!$G$6:$G$820,MATCH(Data!A437,Source!$A$6:$A$820,0))</f>
        <v>0</v>
      </c>
      <c r="H437">
        <f>INDEX(Source!$H$6:$H$820,MATCH(Data!A437,Source!$A$6:$A$820,0))</f>
        <v>0</v>
      </c>
      <c r="I437">
        <f>INDEX(Source!$I$6:$I$820,MATCH(Data!A437,Source!$A$6:$A$820,0))</f>
        <v>0</v>
      </c>
      <c r="J437">
        <f>INDEX(Source!$J$5:$J$820,MATCH(A437,Source!$A$5:$A$820,0))</f>
        <v>0</v>
      </c>
      <c r="K437">
        <f>INDEX(Source!$K$5:$K$820,MATCH(A437,Source!$A$5:$A$820,0))</f>
        <v>0</v>
      </c>
      <c r="L437">
        <f>INDEX(Source!$L$5:$L$820,MATCH(A437,Source!$A$5:$A$820,0))</f>
        <v>0</v>
      </c>
    </row>
    <row r="438" spans="1:12" x14ac:dyDescent="0.25">
      <c r="A438" s="25" t="s">
        <v>79</v>
      </c>
      <c r="B438" s="25" t="s">
        <v>985</v>
      </c>
      <c r="C438" t="s">
        <v>1111</v>
      </c>
      <c r="D438" t="str">
        <f>INDEX(Source!$D$6:$D$820,MATCH(Data!A438,Source!$A$6:$A$820,0))</f>
        <v>BAGS</v>
      </c>
      <c r="E438" t="str">
        <f>VLOOKUP(A438,Source!$A$5:$F$820,5,FALSE)</f>
        <v>PH BALANCED</v>
      </c>
      <c r="F438">
        <f>(VLOOKUP(A438,Source!$A$5:$F$820,6,FALSE))*1</f>
        <v>120</v>
      </c>
      <c r="G438">
        <f>INDEX(Source!$G$6:$G$820,MATCH(Data!A438,Source!$A$6:$A$820,0))</f>
        <v>29.590800000000002</v>
      </c>
      <c r="H438">
        <f>INDEX(Source!$H$6:$H$820,MATCH(Data!A438,Source!$A$6:$A$820,0))</f>
        <v>20.845300000000002</v>
      </c>
      <c r="I438">
        <f>INDEX(Source!$I$6:$I$820,MATCH(Data!A438,Source!$A$6:$A$820,0))</f>
        <v>11.449400000000001</v>
      </c>
      <c r="J438">
        <f>INDEX(Source!$J$5:$J$820,MATCH(A438,Source!$A$5:$A$820,0))</f>
        <v>1741.4848</v>
      </c>
      <c r="K438">
        <f>INDEX(Source!$K$5:$K$820,MATCH(A438,Source!$A$5:$A$820,0))</f>
        <v>1127.5655999999999</v>
      </c>
      <c r="L438">
        <f>INDEX(Source!$L$5:$L$820,MATCH(A438,Source!$A$5:$A$820,0))</f>
        <v>585.96109999999999</v>
      </c>
    </row>
    <row r="439" spans="1:12" x14ac:dyDescent="0.25">
      <c r="A439" s="25" t="s">
        <v>81</v>
      </c>
      <c r="B439" s="25" t="s">
        <v>985</v>
      </c>
      <c r="C439" t="s">
        <v>1111</v>
      </c>
      <c r="D439" t="str">
        <f>INDEX(Source!$D$6:$D$820,MATCH(Data!A439,Source!$A$6:$A$820,0))</f>
        <v>BAGS</v>
      </c>
      <c r="E439" t="str">
        <f>VLOOKUP(A439,Source!$A$5:$F$820,5,FALSE)</f>
        <v>ALCOHOL FREE</v>
      </c>
      <c r="F439">
        <f>(VLOOKUP(A439,Source!$A$5:$F$820,6,FALSE))*1</f>
        <v>90</v>
      </c>
      <c r="G439">
        <f>INDEX(Source!$G$6:$G$820,MATCH(Data!A439,Source!$A$6:$A$820,0))</f>
        <v>2.0455000000000001</v>
      </c>
      <c r="H439">
        <f>INDEX(Source!$H$6:$H$820,MATCH(Data!A439,Source!$A$6:$A$820,0))</f>
        <v>0.30070000000000002</v>
      </c>
      <c r="I439">
        <f>INDEX(Source!$I$6:$I$820,MATCH(Data!A439,Source!$A$6:$A$820,0))</f>
        <v>9.6000000000000002E-2</v>
      </c>
      <c r="J439">
        <f>INDEX(Source!$J$5:$J$820,MATCH(A439,Source!$A$5:$A$820,0))</f>
        <v>81.869600000000005</v>
      </c>
      <c r="K439">
        <f>INDEX(Source!$K$5:$K$820,MATCH(A439,Source!$A$5:$A$820,0))</f>
        <v>11.870100000000001</v>
      </c>
      <c r="L439">
        <f>INDEX(Source!$L$5:$L$820,MATCH(A439,Source!$A$5:$A$820,0))</f>
        <v>3.7711999999999999</v>
      </c>
    </row>
    <row r="440" spans="1:12" x14ac:dyDescent="0.25">
      <c r="A440" s="25" t="s">
        <v>876</v>
      </c>
      <c r="B440" s="25" t="s">
        <v>986</v>
      </c>
      <c r="C440" t="s">
        <v>1112</v>
      </c>
      <c r="D440" t="str">
        <f>INDEX(Source!$D$6:$D$820,MATCH(Data!A440,Source!$A$6:$A$820,0))</f>
        <v>BAGS</v>
      </c>
      <c r="E440" t="str">
        <f>VLOOKUP(A440,Source!$A$5:$F$820,5,FALSE)</f>
        <v>WITHOUT EXTRA PROTECTCARE INDICATION</v>
      </c>
      <c r="F440">
        <f>(VLOOKUP(A440,Source!$A$5:$F$820,6,FALSE))*1</f>
        <v>56</v>
      </c>
      <c r="G440">
        <f>INDEX(Source!$G$6:$G$820,MATCH(Data!A440,Source!$A$6:$A$820,0))</f>
        <v>0</v>
      </c>
      <c r="H440">
        <f>INDEX(Source!$H$6:$H$820,MATCH(Data!A440,Source!$A$6:$A$820,0))</f>
        <v>0.2286</v>
      </c>
      <c r="I440">
        <f>INDEX(Source!$I$6:$I$820,MATCH(Data!A440,Source!$A$6:$A$820,0))</f>
        <v>8.4099999999999994E-2</v>
      </c>
      <c r="J440">
        <f>INDEX(Source!$J$5:$J$820,MATCH(A440,Source!$A$5:$A$820,0))</f>
        <v>0</v>
      </c>
      <c r="K440">
        <f>INDEX(Source!$K$5:$K$820,MATCH(A440,Source!$A$5:$A$820,0))</f>
        <v>3.6671999999999998</v>
      </c>
      <c r="L440">
        <f>INDEX(Source!$L$5:$L$820,MATCH(A440,Source!$A$5:$A$820,0))</f>
        <v>1.3489</v>
      </c>
    </row>
    <row r="441" spans="1:12" x14ac:dyDescent="0.25">
      <c r="A441" s="25" t="s">
        <v>644</v>
      </c>
      <c r="B441" s="25" t="s">
        <v>987</v>
      </c>
      <c r="C441" t="s">
        <v>1081</v>
      </c>
      <c r="D441" t="str">
        <f>INDEX(Source!$D$6:$D$820,MATCH(Data!A441,Source!$A$6:$A$820,0))</f>
        <v>BAGS</v>
      </c>
      <c r="E441" t="str">
        <f>VLOOKUP(A441,Source!$A$5:$F$820,5,FALSE)</f>
        <v>PH BALANCED</v>
      </c>
      <c r="F441">
        <f>(VLOOKUP(A441,Source!$A$5:$F$820,6,FALSE))*1</f>
        <v>100</v>
      </c>
      <c r="G441">
        <f>INDEX(Source!$G$6:$G$820,MATCH(Data!A441,Source!$A$6:$A$820,0))</f>
        <v>55.7286</v>
      </c>
      <c r="H441">
        <f>INDEX(Source!$H$6:$H$820,MATCH(Data!A441,Source!$A$6:$A$820,0))</f>
        <v>53.311300000000003</v>
      </c>
      <c r="I441">
        <f>INDEX(Source!$I$6:$I$820,MATCH(Data!A441,Source!$A$6:$A$820,0))</f>
        <v>19.850100000000001</v>
      </c>
      <c r="J441">
        <f>INDEX(Source!$J$5:$J$820,MATCH(A441,Source!$A$5:$A$820,0))</f>
        <v>3644.6801999999998</v>
      </c>
      <c r="K441">
        <f>INDEX(Source!$K$5:$K$820,MATCH(A441,Source!$A$5:$A$820,0))</f>
        <v>3675.9913999999999</v>
      </c>
      <c r="L441">
        <f>INDEX(Source!$L$5:$L$820,MATCH(A441,Source!$A$5:$A$820,0))</f>
        <v>1253.7541000000001</v>
      </c>
    </row>
    <row r="442" spans="1:12" x14ac:dyDescent="0.25">
      <c r="A442" s="25" t="s">
        <v>645</v>
      </c>
      <c r="B442" s="25" t="s">
        <v>987</v>
      </c>
      <c r="C442" t="s">
        <v>1081</v>
      </c>
      <c r="D442" t="str">
        <f>INDEX(Source!$D$6:$D$820,MATCH(Data!A442,Source!$A$6:$A$820,0))</f>
        <v>BAGS</v>
      </c>
      <c r="E442" t="str">
        <f>VLOOKUP(A442,Source!$A$5:$F$820,5,FALSE)</f>
        <v>ALCOHOL FREE</v>
      </c>
      <c r="F442">
        <f>(VLOOKUP(A442,Source!$A$5:$F$820,6,FALSE))*1</f>
        <v>120</v>
      </c>
      <c r="G442">
        <f>INDEX(Source!$G$6:$G$820,MATCH(Data!A442,Source!$A$6:$A$820,0))</f>
        <v>0</v>
      </c>
      <c r="H442">
        <f>INDEX(Source!$H$6:$H$820,MATCH(Data!A442,Source!$A$6:$A$820,0))</f>
        <v>4.4955999999999996</v>
      </c>
      <c r="I442">
        <f>INDEX(Source!$I$6:$I$820,MATCH(Data!A442,Source!$A$6:$A$820,0))</f>
        <v>0</v>
      </c>
      <c r="J442">
        <f>INDEX(Source!$J$5:$J$820,MATCH(A442,Source!$A$5:$A$820,0))</f>
        <v>0</v>
      </c>
      <c r="K442">
        <f>INDEX(Source!$K$5:$K$820,MATCH(A442,Source!$A$5:$A$820,0))</f>
        <v>365.2654</v>
      </c>
      <c r="L442">
        <f>INDEX(Source!$L$5:$L$820,MATCH(A442,Source!$A$5:$A$820,0))</f>
        <v>0</v>
      </c>
    </row>
    <row r="443" spans="1:12" x14ac:dyDescent="0.25">
      <c r="A443" s="25" t="s">
        <v>646</v>
      </c>
      <c r="B443" s="25" t="s">
        <v>987</v>
      </c>
      <c r="C443" t="s">
        <v>1081</v>
      </c>
      <c r="D443" t="str">
        <f>INDEX(Source!$D$6:$D$820,MATCH(Data!A443,Source!$A$6:$A$820,0))</f>
        <v>BAGS</v>
      </c>
      <c r="E443" t="str">
        <f>VLOOKUP(A443,Source!$A$5:$F$820,5,FALSE)</f>
        <v>PH BALANCED</v>
      </c>
      <c r="F443">
        <f>(VLOOKUP(A443,Source!$A$5:$F$820,6,FALSE))*1</f>
        <v>70</v>
      </c>
      <c r="G443">
        <f>INDEX(Source!$G$6:$G$820,MATCH(Data!A443,Source!$A$6:$A$820,0))</f>
        <v>5.5199999999999999E-2</v>
      </c>
      <c r="H443">
        <f>INDEX(Source!$H$6:$H$820,MATCH(Data!A443,Source!$A$6:$A$820,0))</f>
        <v>0</v>
      </c>
      <c r="I443">
        <f>INDEX(Source!$I$6:$I$820,MATCH(Data!A443,Source!$A$6:$A$820,0))</f>
        <v>0</v>
      </c>
      <c r="J443">
        <f>INDEX(Source!$J$5:$J$820,MATCH(A443,Source!$A$5:$A$820,0))</f>
        <v>3.36</v>
      </c>
      <c r="K443">
        <f>INDEX(Source!$K$5:$K$820,MATCH(A443,Source!$A$5:$A$820,0))</f>
        <v>0</v>
      </c>
      <c r="L443">
        <f>INDEX(Source!$L$5:$L$820,MATCH(A443,Source!$A$5:$A$820,0))</f>
        <v>0</v>
      </c>
    </row>
    <row r="444" spans="1:12" x14ac:dyDescent="0.25">
      <c r="A444" s="25" t="s">
        <v>271</v>
      </c>
      <c r="B444" s="25" t="s">
        <v>988</v>
      </c>
      <c r="C444" t="s">
        <v>1112</v>
      </c>
      <c r="D444" t="str">
        <f>INDEX(Source!$D$6:$D$820,MATCH(Data!A444,Source!$A$6:$A$820,0))</f>
        <v>BAGS</v>
      </c>
      <c r="E444" t="str">
        <f>VLOOKUP(A444,Source!$A$5:$F$820,5,FALSE)</f>
        <v>WITHOUT EXTRA PROTECTCARE INDICATION</v>
      </c>
      <c r="F444">
        <f>(VLOOKUP(A444,Source!$A$5:$F$820,6,FALSE))*1</f>
        <v>56</v>
      </c>
      <c r="G444">
        <f>INDEX(Source!$G$6:$G$820,MATCH(Data!A444,Source!$A$6:$A$820,0))</f>
        <v>0</v>
      </c>
      <c r="H444">
        <f>INDEX(Source!$H$6:$H$820,MATCH(Data!A444,Source!$A$6:$A$820,0))</f>
        <v>0.22009999999999999</v>
      </c>
      <c r="I444">
        <f>INDEX(Source!$I$6:$I$820,MATCH(Data!A444,Source!$A$6:$A$820,0))</f>
        <v>0.1012</v>
      </c>
      <c r="J444">
        <f>INDEX(Source!$J$5:$J$820,MATCH(A444,Source!$A$5:$A$820,0))</f>
        <v>0</v>
      </c>
      <c r="K444">
        <f>INDEX(Source!$K$5:$K$820,MATCH(A444,Source!$A$5:$A$820,0))</f>
        <v>3.5211000000000001</v>
      </c>
      <c r="L444">
        <f>INDEX(Source!$L$5:$L$820,MATCH(A444,Source!$A$5:$A$820,0))</f>
        <v>1.6187</v>
      </c>
    </row>
    <row r="445" spans="1:12" x14ac:dyDescent="0.25">
      <c r="A445" s="25" t="s">
        <v>441</v>
      </c>
      <c r="B445" s="25" t="s">
        <v>989</v>
      </c>
      <c r="C445" t="s">
        <v>1113</v>
      </c>
      <c r="D445" t="str">
        <f>INDEX(Source!$D$6:$D$820,MATCH(Data!A445,Source!$A$6:$A$820,0))</f>
        <v>BAGS</v>
      </c>
      <c r="E445" t="str">
        <f>VLOOKUP(A445,Source!$A$5:$F$820,5,FALSE)</f>
        <v>PH BALANCED</v>
      </c>
      <c r="F445">
        <f>(VLOOKUP(A445,Source!$A$5:$F$820,6,FALSE))*1</f>
        <v>80</v>
      </c>
      <c r="G445">
        <f>INDEX(Source!$G$6:$G$820,MATCH(Data!A445,Source!$A$6:$A$820,0))</f>
        <v>0</v>
      </c>
      <c r="H445">
        <f>INDEX(Source!$H$6:$H$820,MATCH(Data!A445,Source!$A$6:$A$820,0))</f>
        <v>0</v>
      </c>
      <c r="I445">
        <f>INDEX(Source!$I$6:$I$820,MATCH(Data!A445,Source!$A$6:$A$820,0))</f>
        <v>2.0999999999999999E-3</v>
      </c>
      <c r="J445">
        <f>INDEX(Source!$J$5:$J$820,MATCH(A445,Source!$A$5:$A$820,0))</f>
        <v>0</v>
      </c>
      <c r="K445">
        <f>INDEX(Source!$K$5:$K$820,MATCH(A445,Source!$A$5:$A$820,0))</f>
        <v>0</v>
      </c>
      <c r="L445">
        <f>INDEX(Source!$L$5:$L$820,MATCH(A445,Source!$A$5:$A$820,0))</f>
        <v>0.17710000000000001</v>
      </c>
    </row>
    <row r="446" spans="1:12" x14ac:dyDescent="0.25">
      <c r="A446" s="25" t="s">
        <v>232</v>
      </c>
      <c r="B446" s="25" t="s">
        <v>990</v>
      </c>
      <c r="C446" t="s">
        <v>1056</v>
      </c>
      <c r="D446" t="str">
        <f>INDEX(Source!$D$6:$D$820,MATCH(Data!A446,Source!$A$6:$A$820,0))</f>
        <v>BAGS</v>
      </c>
      <c r="E446" t="str">
        <f>VLOOKUP(A446,Source!$A$5:$F$820,5,FALSE)</f>
        <v>WITHOUT EXTRA PROTECTCARE INDICATION</v>
      </c>
      <c r="F446">
        <f>(VLOOKUP(A446,Source!$A$5:$F$820,6,FALSE))*1</f>
        <v>120</v>
      </c>
      <c r="G446">
        <f>INDEX(Source!$G$6:$G$820,MATCH(Data!A446,Source!$A$6:$A$820,0))</f>
        <v>6.1999999999999998E-3</v>
      </c>
      <c r="H446">
        <f>INDEX(Source!$H$6:$H$820,MATCH(Data!A446,Source!$A$6:$A$820,0))</f>
        <v>21.155899999999999</v>
      </c>
      <c r="I446">
        <f>INDEX(Source!$I$6:$I$820,MATCH(Data!A446,Source!$A$6:$A$820,0))</f>
        <v>10.029400000000001</v>
      </c>
      <c r="J446">
        <f>INDEX(Source!$J$5:$J$820,MATCH(A446,Source!$A$5:$A$820,0))</f>
        <v>0.32569999999999999</v>
      </c>
      <c r="K446">
        <f>INDEX(Source!$K$5:$K$820,MATCH(A446,Source!$A$5:$A$820,0))</f>
        <v>1092.0349000000001</v>
      </c>
      <c r="L446">
        <f>INDEX(Source!$L$5:$L$820,MATCH(A446,Source!$A$5:$A$820,0))</f>
        <v>489.28280000000001</v>
      </c>
    </row>
    <row r="447" spans="1:12" x14ac:dyDescent="0.25">
      <c r="A447" s="25" t="s">
        <v>233</v>
      </c>
      <c r="B447" s="25" t="s">
        <v>990</v>
      </c>
      <c r="C447" t="s">
        <v>1056</v>
      </c>
      <c r="D447" t="str">
        <f>INDEX(Source!$D$6:$D$820,MATCH(Data!A447,Source!$A$6:$A$820,0))</f>
        <v>BAGS</v>
      </c>
      <c r="E447" t="str">
        <f>VLOOKUP(A447,Source!$A$5:$F$820,5,FALSE)</f>
        <v>WITHOUT EXTRA PROTECTCARE INDICATION</v>
      </c>
      <c r="F447">
        <f>(VLOOKUP(A447,Source!$A$5:$F$820,6,FALSE))*1</f>
        <v>72</v>
      </c>
      <c r="G447">
        <f>INDEX(Source!$G$6:$G$820,MATCH(Data!A447,Source!$A$6:$A$820,0))</f>
        <v>230.74209999999999</v>
      </c>
      <c r="H447">
        <f>INDEX(Source!$H$6:$H$820,MATCH(Data!A447,Source!$A$6:$A$820,0))</f>
        <v>277.85789999999997</v>
      </c>
      <c r="I447">
        <f>INDEX(Source!$I$6:$I$820,MATCH(Data!A447,Source!$A$6:$A$820,0))</f>
        <v>133.2149</v>
      </c>
      <c r="J447">
        <f>INDEX(Source!$J$5:$J$820,MATCH(A447,Source!$A$5:$A$820,0))</f>
        <v>11792.3397</v>
      </c>
      <c r="K447">
        <f>INDEX(Source!$K$5:$K$820,MATCH(A447,Source!$A$5:$A$820,0))</f>
        <v>14416.314700000001</v>
      </c>
      <c r="L447">
        <f>INDEX(Source!$L$5:$L$820,MATCH(A447,Source!$A$5:$A$820,0))</f>
        <v>6626.5474000000004</v>
      </c>
    </row>
    <row r="448" spans="1:12" x14ac:dyDescent="0.25">
      <c r="A448" s="25" t="s">
        <v>84</v>
      </c>
      <c r="B448" s="25" t="s">
        <v>991</v>
      </c>
      <c r="C448" t="s">
        <v>1076</v>
      </c>
      <c r="D448" t="str">
        <f>INDEX(Source!$D$6:$D$820,MATCH(Data!A448,Source!$A$6:$A$820,0))</f>
        <v>BAGS</v>
      </c>
      <c r="E448" t="str">
        <f>VLOOKUP(A448,Source!$A$5:$F$820,5,FALSE)</f>
        <v>WITHOUT EXTRA PROTECTCARE INDICATION</v>
      </c>
      <c r="F448">
        <f>(VLOOKUP(A448,Source!$A$5:$F$820,6,FALSE))*1</f>
        <v>120</v>
      </c>
      <c r="G448">
        <f>INDEX(Source!$G$6:$G$820,MATCH(Data!A448,Source!$A$6:$A$820,0))</f>
        <v>1.0717000000000001</v>
      </c>
      <c r="H448">
        <f>INDEX(Source!$H$6:$H$820,MATCH(Data!A448,Source!$A$6:$A$820,0))</f>
        <v>1.6845000000000001</v>
      </c>
      <c r="I448">
        <f>INDEX(Source!$I$6:$I$820,MATCH(Data!A448,Source!$A$6:$A$820,0))</f>
        <v>0.2092</v>
      </c>
      <c r="J448">
        <f>INDEX(Source!$J$5:$J$820,MATCH(A448,Source!$A$5:$A$820,0))</f>
        <v>53.428199999999997</v>
      </c>
      <c r="K448">
        <f>INDEX(Source!$K$5:$K$820,MATCH(A448,Source!$A$5:$A$820,0))</f>
        <v>83.401399999999995</v>
      </c>
      <c r="L448">
        <f>INDEX(Source!$L$5:$L$820,MATCH(A448,Source!$A$5:$A$820,0))</f>
        <v>9.5612999999999992</v>
      </c>
    </row>
    <row r="449" spans="1:12" x14ac:dyDescent="0.25">
      <c r="A449" s="25" t="s">
        <v>85</v>
      </c>
      <c r="B449" s="25" t="s">
        <v>991</v>
      </c>
      <c r="C449" t="s">
        <v>1076</v>
      </c>
      <c r="D449" t="str">
        <f>INDEX(Source!$D$6:$D$820,MATCH(Data!A449,Source!$A$6:$A$820,0))</f>
        <v>BAGS</v>
      </c>
      <c r="E449" t="str">
        <f>VLOOKUP(A449,Source!$A$5:$F$820,5,FALSE)</f>
        <v>WITHOUT EXTRA PROTECTCARE INDICATION</v>
      </c>
      <c r="F449">
        <f>(VLOOKUP(A449,Source!$A$5:$F$820,6,FALSE))*1</f>
        <v>72</v>
      </c>
      <c r="G449">
        <f>INDEX(Source!$G$6:$G$820,MATCH(Data!A449,Source!$A$6:$A$820,0))</f>
        <v>0.46760000000000002</v>
      </c>
      <c r="H449">
        <f>INDEX(Source!$H$6:$H$820,MATCH(Data!A449,Source!$A$6:$A$820,0))</f>
        <v>0.37340000000000001</v>
      </c>
      <c r="I449">
        <f>INDEX(Source!$I$6:$I$820,MATCH(Data!A449,Source!$A$6:$A$820,0))</f>
        <v>0.47289999999999999</v>
      </c>
      <c r="J449">
        <f>INDEX(Source!$J$5:$J$820,MATCH(A449,Source!$A$5:$A$820,0))</f>
        <v>17.929200000000002</v>
      </c>
      <c r="K449">
        <f>INDEX(Source!$K$5:$K$820,MATCH(A449,Source!$A$5:$A$820,0))</f>
        <v>13.441700000000001</v>
      </c>
      <c r="L449">
        <f>INDEX(Source!$L$5:$L$820,MATCH(A449,Source!$A$5:$A$820,0))</f>
        <v>18.149699999999999</v>
      </c>
    </row>
    <row r="450" spans="1:12" x14ac:dyDescent="0.25">
      <c r="A450" s="25" t="s">
        <v>222</v>
      </c>
      <c r="B450" s="25" t="s">
        <v>992</v>
      </c>
      <c r="C450" t="s">
        <v>1114</v>
      </c>
      <c r="D450" t="str">
        <f>INDEX(Source!$D$6:$D$820,MATCH(Data!A450,Source!$A$6:$A$820,0))</f>
        <v>BAGS</v>
      </c>
      <c r="E450" t="str">
        <f>VLOOKUP(A450,Source!$A$5:$F$820,5,FALSE)</f>
        <v>WITHOUT EXTRA PROTECTCARE INDICATION</v>
      </c>
      <c r="F450">
        <f>(VLOOKUP(A450,Source!$A$5:$F$820,6,FALSE))*1</f>
        <v>72</v>
      </c>
      <c r="G450">
        <f>INDEX(Source!$G$6:$G$820,MATCH(Data!A450,Source!$A$6:$A$820,0))</f>
        <v>63.770400000000002</v>
      </c>
      <c r="H450">
        <f>INDEX(Source!$H$6:$H$820,MATCH(Data!A450,Source!$A$6:$A$820,0))</f>
        <v>23.340299999999999</v>
      </c>
      <c r="I450">
        <f>INDEX(Source!$I$6:$I$820,MATCH(Data!A450,Source!$A$6:$A$820,0))</f>
        <v>11.8607</v>
      </c>
      <c r="J450">
        <f>INDEX(Source!$J$5:$J$820,MATCH(A450,Source!$A$5:$A$820,0))</f>
        <v>2545.3452000000002</v>
      </c>
      <c r="K450">
        <f>INDEX(Source!$K$5:$K$820,MATCH(A450,Source!$A$5:$A$820,0))</f>
        <v>949.45609999999999</v>
      </c>
      <c r="L450">
        <f>INDEX(Source!$L$5:$L$820,MATCH(A450,Source!$A$5:$A$820,0))</f>
        <v>459.19099999999997</v>
      </c>
    </row>
    <row r="451" spans="1:12" x14ac:dyDescent="0.25">
      <c r="A451" s="25" t="s">
        <v>223</v>
      </c>
      <c r="B451" s="25" t="s">
        <v>992</v>
      </c>
      <c r="C451" t="s">
        <v>1114</v>
      </c>
      <c r="D451" t="str">
        <f>INDEX(Source!$D$6:$D$820,MATCH(Data!A451,Source!$A$6:$A$820,0))</f>
        <v>BAGS</v>
      </c>
      <c r="E451" t="str">
        <f>VLOOKUP(A451,Source!$A$5:$F$820,5,FALSE)</f>
        <v>ALCOHOL FREE</v>
      </c>
      <c r="F451">
        <f>(VLOOKUP(A451,Source!$A$5:$F$820,6,FALSE))*1</f>
        <v>72</v>
      </c>
      <c r="G451">
        <f>INDEX(Source!$G$6:$G$820,MATCH(Data!A451,Source!$A$6:$A$820,0))</f>
        <v>12.7019</v>
      </c>
      <c r="H451">
        <f>INDEX(Source!$H$6:$H$820,MATCH(Data!A451,Source!$A$6:$A$820,0))</f>
        <v>13.0259</v>
      </c>
      <c r="I451">
        <f>INDEX(Source!$I$6:$I$820,MATCH(Data!A451,Source!$A$6:$A$820,0))</f>
        <v>5.5613999999999999</v>
      </c>
      <c r="J451">
        <f>INDEX(Source!$J$5:$J$820,MATCH(A451,Source!$A$5:$A$820,0))</f>
        <v>553.99599999999998</v>
      </c>
      <c r="K451">
        <f>INDEX(Source!$K$5:$K$820,MATCH(A451,Source!$A$5:$A$820,0))</f>
        <v>562.68320000000006</v>
      </c>
      <c r="L451">
        <f>INDEX(Source!$L$5:$L$820,MATCH(A451,Source!$A$5:$A$820,0))</f>
        <v>225.62440000000001</v>
      </c>
    </row>
    <row r="452" spans="1:12" x14ac:dyDescent="0.25">
      <c r="A452" s="25" t="s">
        <v>225</v>
      </c>
      <c r="B452" s="25" t="s">
        <v>993</v>
      </c>
      <c r="C452" t="s">
        <v>1114</v>
      </c>
      <c r="D452" t="str">
        <f>INDEX(Source!$D$6:$D$820,MATCH(Data!A452,Source!$A$6:$A$820,0))</f>
        <v>BAGS</v>
      </c>
      <c r="E452" t="str">
        <f>VLOOKUP(A452,Source!$A$5:$F$820,5,FALSE)</f>
        <v>PH BALANCED</v>
      </c>
      <c r="F452">
        <f>(VLOOKUP(A452,Source!$A$5:$F$820,6,FALSE))*1</f>
        <v>72</v>
      </c>
      <c r="G452">
        <f>INDEX(Source!$G$6:$G$820,MATCH(Data!A452,Source!$A$6:$A$820,0))</f>
        <v>0.59</v>
      </c>
      <c r="H452">
        <f>INDEX(Source!$H$6:$H$820,MATCH(Data!A452,Source!$A$6:$A$820,0))</f>
        <v>0</v>
      </c>
      <c r="I452">
        <f>INDEX(Source!$I$6:$I$820,MATCH(Data!A452,Source!$A$6:$A$820,0))</f>
        <v>0</v>
      </c>
      <c r="J452">
        <f>INDEX(Source!$J$5:$J$820,MATCH(A452,Source!$A$5:$A$820,0))</f>
        <v>18.470099999999999</v>
      </c>
      <c r="K452">
        <f>INDEX(Source!$K$5:$K$820,MATCH(A452,Source!$A$5:$A$820,0))</f>
        <v>0</v>
      </c>
      <c r="L452">
        <f>INDEX(Source!$L$5:$L$820,MATCH(A452,Source!$A$5:$A$820,0))</f>
        <v>0</v>
      </c>
    </row>
    <row r="453" spans="1:12" x14ac:dyDescent="0.25">
      <c r="A453" s="25" t="s">
        <v>226</v>
      </c>
      <c r="B453" s="25" t="s">
        <v>993</v>
      </c>
      <c r="C453" t="s">
        <v>1114</v>
      </c>
      <c r="D453" t="str">
        <f>INDEX(Source!$D$6:$D$820,MATCH(Data!A453,Source!$A$6:$A$820,0))</f>
        <v>BAGS</v>
      </c>
      <c r="E453" t="str">
        <f>VLOOKUP(A453,Source!$A$5:$F$820,5,FALSE)</f>
        <v>ALCOHOL FREE</v>
      </c>
      <c r="F453">
        <f>(VLOOKUP(A453,Source!$A$5:$F$820,6,FALSE))*1</f>
        <v>72</v>
      </c>
      <c r="G453">
        <f>INDEX(Source!$G$6:$G$820,MATCH(Data!A453,Source!$A$6:$A$820,0))</f>
        <v>0.59</v>
      </c>
      <c r="H453">
        <f>INDEX(Source!$H$6:$H$820,MATCH(Data!A453,Source!$A$6:$A$820,0))</f>
        <v>0</v>
      </c>
      <c r="I453">
        <f>INDEX(Source!$I$6:$I$820,MATCH(Data!A453,Source!$A$6:$A$820,0))</f>
        <v>0</v>
      </c>
      <c r="J453">
        <f>INDEX(Source!$J$5:$J$820,MATCH(A453,Source!$A$5:$A$820,0))</f>
        <v>18.470099999999999</v>
      </c>
      <c r="K453">
        <f>INDEX(Source!$K$5:$K$820,MATCH(A453,Source!$A$5:$A$820,0))</f>
        <v>0</v>
      </c>
      <c r="L453">
        <f>INDEX(Source!$L$5:$L$820,MATCH(A453,Source!$A$5:$A$820,0))</f>
        <v>0</v>
      </c>
    </row>
    <row r="454" spans="1:12" x14ac:dyDescent="0.25">
      <c r="A454" s="25" t="s">
        <v>210</v>
      </c>
      <c r="B454" s="25" t="s">
        <v>994</v>
      </c>
      <c r="C454" t="s">
        <v>1048</v>
      </c>
      <c r="D454" t="str">
        <f>INDEX(Source!$D$6:$D$820,MATCH(Data!A454,Source!$A$6:$A$820,0))</f>
        <v>BAGS</v>
      </c>
      <c r="E454" t="str">
        <f>VLOOKUP(A454,Source!$A$5:$F$820,5,FALSE)</f>
        <v>ALCOHOL FREE</v>
      </c>
      <c r="F454">
        <f>(VLOOKUP(A454,Source!$A$5:$F$820,6,FALSE))*1</f>
        <v>72</v>
      </c>
      <c r="G454">
        <f>INDEX(Source!$G$6:$G$820,MATCH(Data!A454,Source!$A$6:$A$820,0))</f>
        <v>4.6416000000000004</v>
      </c>
      <c r="H454">
        <f>INDEX(Source!$H$6:$H$820,MATCH(Data!A454,Source!$A$6:$A$820,0))</f>
        <v>5.1684999999999999</v>
      </c>
      <c r="I454">
        <f>INDEX(Source!$I$6:$I$820,MATCH(Data!A454,Source!$A$6:$A$820,0))</f>
        <v>0.78010000000000002</v>
      </c>
      <c r="J454">
        <f>INDEX(Source!$J$5:$J$820,MATCH(A454,Source!$A$5:$A$820,0))</f>
        <v>142.55420000000001</v>
      </c>
      <c r="K454">
        <f>INDEX(Source!$K$5:$K$820,MATCH(A454,Source!$A$5:$A$820,0))</f>
        <v>145.93899999999999</v>
      </c>
      <c r="L454">
        <f>INDEX(Source!$L$5:$L$820,MATCH(A454,Source!$A$5:$A$820,0))</f>
        <v>21.435099999999998</v>
      </c>
    </row>
    <row r="455" spans="1:12" x14ac:dyDescent="0.25">
      <c r="A455" s="25" t="s">
        <v>879</v>
      </c>
      <c r="B455" s="25" t="s">
        <v>995</v>
      </c>
      <c r="C455" t="s">
        <v>1109</v>
      </c>
      <c r="D455" t="str">
        <f>INDEX(Source!$D$6:$D$820,MATCH(Data!A455,Source!$A$6:$A$820,0))</f>
        <v>BAGS</v>
      </c>
      <c r="E455" t="str">
        <f>VLOOKUP(A455,Source!$A$5:$F$820,5,FALSE)</f>
        <v>WITHOUT EXTRA PROTECTCARE INDICATION</v>
      </c>
      <c r="F455">
        <f>(VLOOKUP(A455,Source!$A$5:$F$820,6,FALSE))*1</f>
        <v>64</v>
      </c>
      <c r="G455">
        <f>INDEX(Source!$G$6:$G$820,MATCH(Data!A455,Source!$A$6:$A$820,0))</f>
        <v>0.10589999999999999</v>
      </c>
      <c r="H455">
        <f>INDEX(Source!$H$6:$H$820,MATCH(Data!A455,Source!$A$6:$A$820,0))</f>
        <v>1.12E-2</v>
      </c>
      <c r="I455">
        <f>INDEX(Source!$I$6:$I$820,MATCH(Data!A455,Source!$A$6:$A$820,0))</f>
        <v>0</v>
      </c>
      <c r="J455">
        <f>INDEX(Source!$J$5:$J$820,MATCH(A455,Source!$A$5:$A$820,0))</f>
        <v>2.2591999999999999</v>
      </c>
      <c r="K455">
        <f>INDEX(Source!$K$5:$K$820,MATCH(A455,Source!$A$5:$A$820,0))</f>
        <v>0.2389</v>
      </c>
      <c r="L455">
        <f>INDEX(Source!$L$5:$L$820,MATCH(A455,Source!$A$5:$A$820,0))</f>
        <v>0</v>
      </c>
    </row>
    <row r="456" spans="1:12" x14ac:dyDescent="0.25">
      <c r="A456" s="25" t="s">
        <v>551</v>
      </c>
      <c r="B456" s="25" t="s">
        <v>995</v>
      </c>
      <c r="C456" t="s">
        <v>1109</v>
      </c>
      <c r="D456" t="str">
        <f>INDEX(Source!$D$6:$D$820,MATCH(Data!A456,Source!$A$6:$A$820,0))</f>
        <v>BAGS</v>
      </c>
      <c r="E456" t="str">
        <f>VLOOKUP(A456,Source!$A$5:$F$820,5,FALSE)</f>
        <v>SENSITIVE</v>
      </c>
      <c r="F456">
        <f>(VLOOKUP(A456,Source!$A$5:$F$820,6,FALSE))*1</f>
        <v>56</v>
      </c>
      <c r="G456">
        <f>INDEX(Source!$G$6:$G$820,MATCH(Data!A456,Source!$A$6:$A$820,0))</f>
        <v>0.2671</v>
      </c>
      <c r="H456">
        <f>INDEX(Source!$H$6:$H$820,MATCH(Data!A456,Source!$A$6:$A$820,0))</f>
        <v>0</v>
      </c>
      <c r="I456">
        <f>INDEX(Source!$I$6:$I$820,MATCH(Data!A456,Source!$A$6:$A$820,0))</f>
        <v>0</v>
      </c>
      <c r="J456">
        <f>INDEX(Source!$J$5:$J$820,MATCH(A456,Source!$A$5:$A$820,0))</f>
        <v>5.0296000000000003</v>
      </c>
      <c r="K456">
        <f>INDEX(Source!$K$5:$K$820,MATCH(A456,Source!$A$5:$A$820,0))</f>
        <v>0</v>
      </c>
      <c r="L456">
        <f>INDEX(Source!$L$5:$L$820,MATCH(A456,Source!$A$5:$A$820,0))</f>
        <v>0</v>
      </c>
    </row>
    <row r="457" spans="1:12" x14ac:dyDescent="0.25">
      <c r="A457" s="25" t="s">
        <v>220</v>
      </c>
      <c r="B457" s="25" t="s">
        <v>996</v>
      </c>
      <c r="C457" t="s">
        <v>1150</v>
      </c>
      <c r="D457" t="str">
        <f>INDEX(Source!$D$6:$D$820,MATCH(Data!A457,Source!$A$6:$A$820,0))</f>
        <v>BAGS</v>
      </c>
      <c r="E457" t="str">
        <f>VLOOKUP(A457,Source!$A$5:$F$820,5,FALSE)</f>
        <v>ALCOHOL FREE</v>
      </c>
      <c r="F457">
        <f>(VLOOKUP(A457,Source!$A$5:$F$820,6,FALSE))*1</f>
        <v>72</v>
      </c>
      <c r="G457">
        <f>INDEX(Source!$G$6:$G$820,MATCH(Data!A457,Source!$A$6:$A$820,0))</f>
        <v>7.7927999999999997</v>
      </c>
      <c r="H457">
        <f>INDEX(Source!$H$6:$H$820,MATCH(Data!A457,Source!$A$6:$A$820,0))</f>
        <v>0</v>
      </c>
      <c r="I457">
        <f>INDEX(Source!$I$6:$I$820,MATCH(Data!A457,Source!$A$6:$A$820,0))</f>
        <v>0</v>
      </c>
      <c r="J457">
        <f>INDEX(Source!$J$5:$J$820,MATCH(A457,Source!$A$5:$A$820,0))</f>
        <v>362.96660000000003</v>
      </c>
      <c r="K457">
        <f>INDEX(Source!$K$5:$K$820,MATCH(A457,Source!$A$5:$A$820,0))</f>
        <v>0</v>
      </c>
      <c r="L457">
        <f>INDEX(Source!$L$5:$L$820,MATCH(A457,Source!$A$5:$A$820,0))</f>
        <v>0</v>
      </c>
    </row>
    <row r="458" spans="1:12" x14ac:dyDescent="0.25">
      <c r="A458" s="25" t="s">
        <v>218</v>
      </c>
      <c r="B458" s="25" t="s">
        <v>996</v>
      </c>
      <c r="C458" t="s">
        <v>1150</v>
      </c>
      <c r="D458" t="str">
        <f>INDEX(Source!$D$6:$D$820,MATCH(Data!A458,Source!$A$6:$A$820,0))</f>
        <v>BAGS</v>
      </c>
      <c r="E458" t="str">
        <f>VLOOKUP(A458,Source!$A$5:$F$820,5,FALSE)</f>
        <v>SENSITIVE</v>
      </c>
      <c r="F458">
        <f>(VLOOKUP(A458,Source!$A$5:$F$820,6,FALSE))*1</f>
        <v>63</v>
      </c>
      <c r="G458">
        <f>INDEX(Source!$G$6:$G$820,MATCH(Data!A458,Source!$A$6:$A$820,0))</f>
        <v>0</v>
      </c>
      <c r="H458">
        <f>INDEX(Source!$H$6:$H$820,MATCH(Data!A458,Source!$A$6:$A$820,0))</f>
        <v>0</v>
      </c>
      <c r="I458">
        <f>INDEX(Source!$I$6:$I$820,MATCH(Data!A458,Source!$A$6:$A$820,0))</f>
        <v>0</v>
      </c>
      <c r="J458">
        <f>INDEX(Source!$J$5:$J$820,MATCH(A458,Source!$A$5:$A$820,0))</f>
        <v>0</v>
      </c>
      <c r="K458">
        <f>INDEX(Source!$K$5:$K$820,MATCH(A458,Source!$A$5:$A$820,0))</f>
        <v>0</v>
      </c>
      <c r="L458">
        <f>INDEX(Source!$L$5:$L$820,MATCH(A458,Source!$A$5:$A$820,0))</f>
        <v>0</v>
      </c>
    </row>
    <row r="459" spans="1:12" x14ac:dyDescent="0.25">
      <c r="A459" s="25" t="s">
        <v>219</v>
      </c>
      <c r="B459" s="25" t="s">
        <v>996</v>
      </c>
      <c r="C459" t="s">
        <v>1150</v>
      </c>
      <c r="D459" t="str">
        <f>INDEX(Source!$D$6:$D$820,MATCH(Data!A459,Source!$A$6:$A$820,0))</f>
        <v>BAGS</v>
      </c>
      <c r="E459" t="str">
        <f>VLOOKUP(A459,Source!$A$5:$F$820,5,FALSE)</f>
        <v>SENSITIVE</v>
      </c>
      <c r="F459">
        <f>(VLOOKUP(A459,Source!$A$5:$F$820,6,FALSE))*1</f>
        <v>63</v>
      </c>
      <c r="G459">
        <f>INDEX(Source!$G$6:$G$820,MATCH(Data!A459,Source!$A$6:$A$820,0))</f>
        <v>1.3945000000000001</v>
      </c>
      <c r="H459">
        <f>INDEX(Source!$H$6:$H$820,MATCH(Data!A459,Source!$A$6:$A$820,0))</f>
        <v>0</v>
      </c>
      <c r="I459">
        <f>INDEX(Source!$I$6:$I$820,MATCH(Data!A459,Source!$A$6:$A$820,0))</f>
        <v>0</v>
      </c>
      <c r="J459">
        <f>INDEX(Source!$J$5:$J$820,MATCH(A459,Source!$A$5:$A$820,0))</f>
        <v>67.202299999999994</v>
      </c>
      <c r="K459">
        <f>INDEX(Source!$K$5:$K$820,MATCH(A459,Source!$A$5:$A$820,0))</f>
        <v>0</v>
      </c>
      <c r="L459">
        <f>INDEX(Source!$L$5:$L$820,MATCH(A459,Source!$A$5:$A$820,0))</f>
        <v>0</v>
      </c>
    </row>
    <row r="460" spans="1:12" x14ac:dyDescent="0.25">
      <c r="A460" s="25" t="s">
        <v>688</v>
      </c>
      <c r="B460" s="25" t="s">
        <v>997</v>
      </c>
      <c r="C460" t="s">
        <v>1115</v>
      </c>
      <c r="D460" t="str">
        <f>INDEX(Source!$D$6:$D$820,MATCH(Data!A460,Source!$A$6:$A$820,0))</f>
        <v>BAGS</v>
      </c>
      <c r="E460" t="str">
        <f>VLOOKUP(A460,Source!$A$5:$F$820,5,FALSE)</f>
        <v>ALCOHOL FREE</v>
      </c>
      <c r="F460">
        <f>(VLOOKUP(A460,Source!$A$5:$F$820,6,FALSE))*1</f>
        <v>72</v>
      </c>
      <c r="G460">
        <f>INDEX(Source!$G$6:$G$820,MATCH(Data!A460,Source!$A$6:$A$820,0))</f>
        <v>0</v>
      </c>
      <c r="H460">
        <f>INDEX(Source!$H$6:$H$820,MATCH(Data!A460,Source!$A$6:$A$820,0))</f>
        <v>2.8000000000000001E-2</v>
      </c>
      <c r="I460">
        <f>INDEX(Source!$I$6:$I$820,MATCH(Data!A460,Source!$A$6:$A$820,0))</f>
        <v>14.061199999999999</v>
      </c>
      <c r="J460">
        <f>INDEX(Source!$J$5:$J$820,MATCH(A460,Source!$A$5:$A$820,0))</f>
        <v>0</v>
      </c>
      <c r="K460">
        <f>INDEX(Source!$K$5:$K$820,MATCH(A460,Source!$A$5:$A$820,0))</f>
        <v>1.8513999999999999</v>
      </c>
      <c r="L460">
        <f>INDEX(Source!$L$5:$L$820,MATCH(A460,Source!$A$5:$A$820,0))</f>
        <v>850.57989999999995</v>
      </c>
    </row>
    <row r="461" spans="1:12" x14ac:dyDescent="0.25">
      <c r="A461" s="25" t="s">
        <v>689</v>
      </c>
      <c r="B461" s="25" t="s">
        <v>997</v>
      </c>
      <c r="C461" t="s">
        <v>1115</v>
      </c>
      <c r="D461" t="str">
        <f>INDEX(Source!$D$6:$D$820,MATCH(Data!A461,Source!$A$6:$A$820,0))</f>
        <v>BAGS</v>
      </c>
      <c r="E461" t="str">
        <f>VLOOKUP(A461,Source!$A$5:$F$820,5,FALSE)</f>
        <v>ALCOHOL FREE</v>
      </c>
      <c r="F461">
        <f>(VLOOKUP(A461,Source!$A$5:$F$820,6,FALSE))*1</f>
        <v>72</v>
      </c>
      <c r="G461">
        <f>INDEX(Source!$G$6:$G$820,MATCH(Data!A461,Source!$A$6:$A$820,0))</f>
        <v>0</v>
      </c>
      <c r="H461">
        <f>INDEX(Source!$H$6:$H$820,MATCH(Data!A461,Source!$A$6:$A$820,0))</f>
        <v>3.1899999999999998E-2</v>
      </c>
      <c r="I461">
        <f>INDEX(Source!$I$6:$I$820,MATCH(Data!A461,Source!$A$6:$A$820,0))</f>
        <v>8.1054999999999993</v>
      </c>
      <c r="J461">
        <f>INDEX(Source!$J$5:$J$820,MATCH(A461,Source!$A$5:$A$820,0))</f>
        <v>0</v>
      </c>
      <c r="K461">
        <f>INDEX(Source!$K$5:$K$820,MATCH(A461,Source!$A$5:$A$820,0))</f>
        <v>2.1086</v>
      </c>
      <c r="L461">
        <f>INDEX(Source!$L$5:$L$820,MATCH(A461,Source!$A$5:$A$820,0))</f>
        <v>502.96</v>
      </c>
    </row>
    <row r="462" spans="1:12" x14ac:dyDescent="0.25">
      <c r="A462" s="25" t="s">
        <v>416</v>
      </c>
      <c r="B462" s="25" t="s">
        <v>998</v>
      </c>
      <c r="C462" t="s">
        <v>1069</v>
      </c>
      <c r="D462" t="str">
        <f>INDEX(Source!$D$6:$D$820,MATCH(Data!A462,Source!$A$6:$A$820,0))</f>
        <v>BAGS</v>
      </c>
      <c r="E462" t="str">
        <f>VLOOKUP(A462,Source!$A$5:$F$820,5,FALSE)</f>
        <v>SENSITIVE</v>
      </c>
      <c r="F462">
        <f>(VLOOKUP(A462,Source!$A$5:$F$820,6,FALSE))*1</f>
        <v>88</v>
      </c>
      <c r="G462">
        <f>INDEX(Source!$G$6:$G$820,MATCH(Data!A462,Source!$A$6:$A$820,0))</f>
        <v>2.6486999999999998</v>
      </c>
      <c r="H462">
        <f>INDEX(Source!$H$6:$H$820,MATCH(Data!A462,Source!$A$6:$A$820,0))</f>
        <v>0</v>
      </c>
      <c r="I462">
        <f>INDEX(Source!$I$6:$I$820,MATCH(Data!A462,Source!$A$6:$A$820,0))</f>
        <v>0</v>
      </c>
      <c r="J462">
        <f>INDEX(Source!$J$5:$J$820,MATCH(A462,Source!$A$5:$A$820,0))</f>
        <v>124.62050000000001</v>
      </c>
      <c r="K462">
        <f>INDEX(Source!$K$5:$K$820,MATCH(A462,Source!$A$5:$A$820,0))</f>
        <v>0</v>
      </c>
      <c r="L462">
        <f>INDEX(Source!$L$5:$L$820,MATCH(A462,Source!$A$5:$A$820,0))</f>
        <v>0</v>
      </c>
    </row>
    <row r="463" spans="1:12" x14ac:dyDescent="0.25">
      <c r="A463" s="25" t="s">
        <v>427</v>
      </c>
      <c r="B463" s="25" t="s">
        <v>998</v>
      </c>
      <c r="C463" t="s">
        <v>1069</v>
      </c>
      <c r="D463" t="str">
        <f>INDEX(Source!$D$6:$D$820,MATCH(Data!A463,Source!$A$6:$A$820,0))</f>
        <v>BAGS</v>
      </c>
      <c r="E463" t="str">
        <f>VLOOKUP(A463,Source!$A$5:$F$820,5,FALSE)</f>
        <v>PH BALANCED</v>
      </c>
      <c r="F463">
        <f>(VLOOKUP(A463,Source!$A$5:$F$820,6,FALSE))*1</f>
        <v>120</v>
      </c>
      <c r="G463">
        <f>INDEX(Source!$G$6:$G$820,MATCH(Data!A463,Source!$A$6:$A$820,0))</f>
        <v>2.5480999999999998</v>
      </c>
      <c r="H463">
        <f>INDEX(Source!$H$6:$H$820,MATCH(Data!A463,Source!$A$6:$A$820,0))</f>
        <v>2.6009000000000002</v>
      </c>
      <c r="I463">
        <f>INDEX(Source!$I$6:$I$820,MATCH(Data!A463,Source!$A$6:$A$820,0))</f>
        <v>0</v>
      </c>
      <c r="J463">
        <f>INDEX(Source!$J$5:$J$820,MATCH(A463,Source!$A$5:$A$820,0))</f>
        <v>132.16820000000001</v>
      </c>
      <c r="K463">
        <f>INDEX(Source!$K$5:$K$820,MATCH(A463,Source!$A$5:$A$820,0))</f>
        <v>141.76490000000001</v>
      </c>
      <c r="L463">
        <f>INDEX(Source!$L$5:$L$820,MATCH(A463,Source!$A$5:$A$820,0))</f>
        <v>0</v>
      </c>
    </row>
    <row r="464" spans="1:12" x14ac:dyDescent="0.25">
      <c r="A464" s="25" t="s">
        <v>356</v>
      </c>
      <c r="B464" s="25" t="s">
        <v>998</v>
      </c>
      <c r="C464" t="s">
        <v>1069</v>
      </c>
      <c r="D464" t="str">
        <f>INDEX(Source!$D$6:$D$820,MATCH(Data!A464,Source!$A$6:$A$820,0))</f>
        <v>BAGS</v>
      </c>
      <c r="E464" t="str">
        <f>VLOOKUP(A464,Source!$A$5:$F$820,5,FALSE)</f>
        <v>PH BALANCED</v>
      </c>
      <c r="F464">
        <f>(VLOOKUP(A464,Source!$A$5:$F$820,6,FALSE))*1</f>
        <v>120</v>
      </c>
      <c r="G464">
        <f>INDEX(Source!$G$6:$G$820,MATCH(Data!A464,Source!$A$6:$A$820,0))</f>
        <v>3.0200000000000001E-2</v>
      </c>
      <c r="H464">
        <f>INDEX(Source!$H$6:$H$820,MATCH(Data!A464,Source!$A$6:$A$820,0))</f>
        <v>2.0104000000000002</v>
      </c>
      <c r="I464">
        <f>INDEX(Source!$I$6:$I$820,MATCH(Data!A464,Source!$A$6:$A$820,0))</f>
        <v>1.0045999999999999</v>
      </c>
      <c r="J464">
        <f>INDEX(Source!$J$5:$J$820,MATCH(A464,Source!$A$5:$A$820,0))</f>
        <v>1.4571000000000001</v>
      </c>
      <c r="K464">
        <f>INDEX(Source!$K$5:$K$820,MATCH(A464,Source!$A$5:$A$820,0))</f>
        <v>118.0438</v>
      </c>
      <c r="L464">
        <f>INDEX(Source!$L$5:$L$820,MATCH(A464,Source!$A$5:$A$820,0))</f>
        <v>56.873399999999997</v>
      </c>
    </row>
    <row r="465" spans="1:12" x14ac:dyDescent="0.25">
      <c r="A465" s="25" t="s">
        <v>151</v>
      </c>
      <c r="B465" s="25" t="s">
        <v>999</v>
      </c>
      <c r="C465" t="s">
        <v>1151</v>
      </c>
      <c r="D465" t="str">
        <f>INDEX(Source!$D$6:$D$820,MATCH(Data!A465,Source!$A$6:$A$820,0))</f>
        <v>BAGS</v>
      </c>
      <c r="E465" t="str">
        <f>VLOOKUP(A465,Source!$A$5:$F$820,5,FALSE)</f>
        <v>PH BALANCED</v>
      </c>
      <c r="F465">
        <f>(VLOOKUP(A465,Source!$A$5:$F$820,6,FALSE))*1</f>
        <v>120</v>
      </c>
      <c r="G465">
        <f>INDEX(Source!$G$6:$G$820,MATCH(Data!A465,Source!$A$6:$A$820,0))</f>
        <v>0</v>
      </c>
      <c r="H465">
        <f>INDEX(Source!$H$6:$H$820,MATCH(Data!A465,Source!$A$6:$A$820,0))</f>
        <v>9.4999999999999998E-3</v>
      </c>
      <c r="I465">
        <f>INDEX(Source!$I$6:$I$820,MATCH(Data!A465,Source!$A$6:$A$820,0))</f>
        <v>0</v>
      </c>
      <c r="J465">
        <f>INDEX(Source!$J$5:$J$820,MATCH(A465,Source!$A$5:$A$820,0))</f>
        <v>0</v>
      </c>
      <c r="K465">
        <f>INDEX(Source!$K$5:$K$820,MATCH(A465,Source!$A$5:$A$820,0))</f>
        <v>0.51649999999999996</v>
      </c>
      <c r="L465">
        <f>INDEX(Source!$L$5:$L$820,MATCH(A465,Source!$A$5:$A$820,0))</f>
        <v>0</v>
      </c>
    </row>
    <row r="466" spans="1:12" x14ac:dyDescent="0.25">
      <c r="A466" s="25" t="s">
        <v>212</v>
      </c>
      <c r="B466" s="25" t="s">
        <v>999</v>
      </c>
      <c r="C466" t="s">
        <v>1151</v>
      </c>
      <c r="D466" t="str">
        <f>INDEX(Source!$D$6:$D$820,MATCH(Data!A466,Source!$A$6:$A$820,0))</f>
        <v>BAGS</v>
      </c>
      <c r="E466" t="str">
        <f>VLOOKUP(A466,Source!$A$5:$F$820,5,FALSE)</f>
        <v>ALCOHOL FREE</v>
      </c>
      <c r="F466">
        <f>(VLOOKUP(A466,Source!$A$5:$F$820,6,FALSE))*1</f>
        <v>120</v>
      </c>
      <c r="G466">
        <f>INDEX(Source!$G$6:$G$820,MATCH(Data!A466,Source!$A$6:$A$820,0))</f>
        <v>137.1788</v>
      </c>
      <c r="H466">
        <f>INDEX(Source!$H$6:$H$820,MATCH(Data!A466,Source!$A$6:$A$820,0))</f>
        <v>116.5658</v>
      </c>
      <c r="I466">
        <f>INDEX(Source!$I$6:$I$820,MATCH(Data!A466,Source!$A$6:$A$820,0))</f>
        <v>65.912899999999993</v>
      </c>
      <c r="J466">
        <f>INDEX(Source!$J$5:$J$820,MATCH(A466,Source!$A$5:$A$820,0))</f>
        <v>7929.3796000000002</v>
      </c>
      <c r="K466">
        <f>INDEX(Source!$K$5:$K$820,MATCH(A466,Source!$A$5:$A$820,0))</f>
        <v>6740.5910999999996</v>
      </c>
      <c r="L466">
        <f>INDEX(Source!$L$5:$L$820,MATCH(A466,Source!$A$5:$A$820,0))</f>
        <v>3524.3125</v>
      </c>
    </row>
    <row r="467" spans="1:12" x14ac:dyDescent="0.25">
      <c r="A467" s="25" t="s">
        <v>295</v>
      </c>
      <c r="B467" s="25" t="s">
        <v>1000</v>
      </c>
      <c r="C467" t="s">
        <v>1116</v>
      </c>
      <c r="D467" t="str">
        <f>INDEX(Source!$D$6:$D$820,MATCH(Data!A467,Source!$A$6:$A$820,0))</f>
        <v>BAGS</v>
      </c>
      <c r="E467" t="str">
        <f>VLOOKUP(A467,Source!$A$5:$F$820,5,FALSE)</f>
        <v>PH BALANCED</v>
      </c>
      <c r="F467">
        <f>(VLOOKUP(A467,Source!$A$5:$F$820,6,FALSE))*1</f>
        <v>72</v>
      </c>
      <c r="G467">
        <f>INDEX(Source!$G$6:$G$820,MATCH(Data!A467,Source!$A$6:$A$820,0))</f>
        <v>8.5007999999999999</v>
      </c>
      <c r="H467">
        <f>INDEX(Source!$H$6:$H$820,MATCH(Data!A467,Source!$A$6:$A$820,0))</f>
        <v>1.8512999999999999</v>
      </c>
      <c r="I467">
        <f>INDEX(Source!$I$6:$I$820,MATCH(Data!A467,Source!$A$6:$A$820,0))</f>
        <v>0.35020000000000001</v>
      </c>
      <c r="J467">
        <f>INDEX(Source!$J$5:$J$820,MATCH(A467,Source!$A$5:$A$820,0))</f>
        <v>288.41750000000002</v>
      </c>
      <c r="K467">
        <f>INDEX(Source!$K$5:$K$820,MATCH(A467,Source!$A$5:$A$820,0))</f>
        <v>66.691299999999998</v>
      </c>
      <c r="L467">
        <f>INDEX(Source!$L$5:$L$820,MATCH(A467,Source!$A$5:$A$820,0))</f>
        <v>13.4161</v>
      </c>
    </row>
    <row r="468" spans="1:12" x14ac:dyDescent="0.25">
      <c r="A468" s="25" t="s">
        <v>651</v>
      </c>
      <c r="B468" s="25" t="s">
        <v>1000</v>
      </c>
      <c r="C468" t="s">
        <v>1116</v>
      </c>
      <c r="D468" t="str">
        <f>INDEX(Source!$D$6:$D$820,MATCH(Data!A468,Source!$A$6:$A$820,0))</f>
        <v>BAGS</v>
      </c>
      <c r="E468" t="str">
        <f>VLOOKUP(A468,Source!$A$5:$F$820,5,FALSE)</f>
        <v>PH BALANCED</v>
      </c>
      <c r="F468">
        <f>(VLOOKUP(A468,Source!$A$5:$F$820,6,FALSE))*1</f>
        <v>72</v>
      </c>
      <c r="G468">
        <f>INDEX(Source!$G$6:$G$820,MATCH(Data!A468,Source!$A$6:$A$820,0))</f>
        <v>73.361099999999993</v>
      </c>
      <c r="H468">
        <f>INDEX(Source!$H$6:$H$820,MATCH(Data!A468,Source!$A$6:$A$820,0))</f>
        <v>57.603700000000003</v>
      </c>
      <c r="I468">
        <f>INDEX(Source!$I$6:$I$820,MATCH(Data!A468,Source!$A$6:$A$820,0))</f>
        <v>12.2355</v>
      </c>
      <c r="J468">
        <f>INDEX(Source!$J$5:$J$820,MATCH(A468,Source!$A$5:$A$820,0))</f>
        <v>4307.2969000000003</v>
      </c>
      <c r="K468">
        <f>INDEX(Source!$K$5:$K$820,MATCH(A468,Source!$A$5:$A$820,0))</f>
        <v>3235.6705999999999</v>
      </c>
      <c r="L468">
        <f>INDEX(Source!$L$5:$L$820,MATCH(A468,Source!$A$5:$A$820,0))</f>
        <v>650.06870000000004</v>
      </c>
    </row>
    <row r="469" spans="1:12" x14ac:dyDescent="0.25">
      <c r="A469" s="25" t="s">
        <v>652</v>
      </c>
      <c r="B469" s="25" t="s">
        <v>1000</v>
      </c>
      <c r="C469" t="s">
        <v>1116</v>
      </c>
      <c r="D469" t="str">
        <f>INDEX(Source!$D$6:$D$820,MATCH(Data!A469,Source!$A$6:$A$820,0))</f>
        <v>BAGS</v>
      </c>
      <c r="E469" t="str">
        <f>VLOOKUP(A469,Source!$A$5:$F$820,5,FALSE)</f>
        <v>PH BALANCED</v>
      </c>
      <c r="F469">
        <f>(VLOOKUP(A469,Source!$A$5:$F$820,6,FALSE))*1</f>
        <v>72</v>
      </c>
      <c r="G469">
        <f>INDEX(Source!$G$6:$G$820,MATCH(Data!A469,Source!$A$6:$A$820,0))</f>
        <v>7.6637000000000004</v>
      </c>
      <c r="H469">
        <f>INDEX(Source!$H$6:$H$820,MATCH(Data!A469,Source!$A$6:$A$820,0))</f>
        <v>5.7187999999999999</v>
      </c>
      <c r="I469">
        <f>INDEX(Source!$I$6:$I$820,MATCH(Data!A469,Source!$A$6:$A$820,0))</f>
        <v>3.4293999999999998</v>
      </c>
      <c r="J469">
        <f>INDEX(Source!$J$5:$J$820,MATCH(A469,Source!$A$5:$A$820,0))</f>
        <v>412.75630000000001</v>
      </c>
      <c r="K469">
        <f>INDEX(Source!$K$5:$K$820,MATCH(A469,Source!$A$5:$A$820,0))</f>
        <v>314.68810000000002</v>
      </c>
      <c r="L469">
        <f>INDEX(Source!$L$5:$L$820,MATCH(A469,Source!$A$5:$A$820,0))</f>
        <v>185.42320000000001</v>
      </c>
    </row>
    <row r="470" spans="1:12" x14ac:dyDescent="0.25">
      <c r="A470" s="25" t="s">
        <v>654</v>
      </c>
      <c r="B470" s="25" t="s">
        <v>1000</v>
      </c>
      <c r="C470" t="s">
        <v>1116</v>
      </c>
      <c r="D470" t="str">
        <f>INDEX(Source!$D$6:$D$820,MATCH(Data!A470,Source!$A$6:$A$820,0))</f>
        <v>BAGS</v>
      </c>
      <c r="E470" t="str">
        <f>VLOOKUP(A470,Source!$A$5:$F$820,5,FALSE)</f>
        <v>PH BALANCED</v>
      </c>
      <c r="F470">
        <f>(VLOOKUP(A470,Source!$A$5:$F$820,6,FALSE))*1</f>
        <v>80</v>
      </c>
      <c r="G470">
        <f>INDEX(Source!$G$6:$G$820,MATCH(Data!A470,Source!$A$6:$A$820,0))</f>
        <v>137.74010000000001</v>
      </c>
      <c r="H470">
        <f>INDEX(Source!$H$6:$H$820,MATCH(Data!A470,Source!$A$6:$A$820,0))</f>
        <v>71.2029</v>
      </c>
      <c r="I470">
        <f>INDEX(Source!$I$6:$I$820,MATCH(Data!A470,Source!$A$6:$A$820,0))</f>
        <v>36.735799999999998</v>
      </c>
      <c r="J470">
        <f>INDEX(Source!$J$5:$J$820,MATCH(A470,Source!$A$5:$A$820,0))</f>
        <v>9592.0316999999995</v>
      </c>
      <c r="K470">
        <f>INDEX(Source!$K$5:$K$820,MATCH(A470,Source!$A$5:$A$820,0))</f>
        <v>4713.7775000000001</v>
      </c>
      <c r="L470">
        <f>INDEX(Source!$L$5:$L$820,MATCH(A470,Source!$A$5:$A$820,0))</f>
        <v>2155.8667</v>
      </c>
    </row>
    <row r="471" spans="1:12" x14ac:dyDescent="0.25">
      <c r="A471" s="25" t="s">
        <v>655</v>
      </c>
      <c r="B471" s="25" t="s">
        <v>1000</v>
      </c>
      <c r="C471" t="s">
        <v>1116</v>
      </c>
      <c r="D471" t="str">
        <f>INDEX(Source!$D$6:$D$820,MATCH(Data!A471,Source!$A$6:$A$820,0))</f>
        <v>BAGS</v>
      </c>
      <c r="E471" t="str">
        <f>VLOOKUP(A471,Source!$A$5:$F$820,5,FALSE)</f>
        <v>ALCOHOL FREE</v>
      </c>
      <c r="F471">
        <f>(VLOOKUP(A471,Source!$A$5:$F$820,6,FALSE))*1</f>
        <v>80</v>
      </c>
      <c r="G471">
        <f>INDEX(Source!$G$6:$G$820,MATCH(Data!A471,Source!$A$6:$A$820,0))</f>
        <v>34.508099999999999</v>
      </c>
      <c r="H471">
        <f>INDEX(Source!$H$6:$H$820,MATCH(Data!A471,Source!$A$6:$A$820,0))</f>
        <v>21.348800000000001</v>
      </c>
      <c r="I471">
        <f>INDEX(Source!$I$6:$I$820,MATCH(Data!A471,Source!$A$6:$A$820,0))</f>
        <v>13.753299999999999</v>
      </c>
      <c r="J471">
        <f>INDEX(Source!$J$5:$J$820,MATCH(A471,Source!$A$5:$A$820,0))</f>
        <v>2073.3334</v>
      </c>
      <c r="K471">
        <f>INDEX(Source!$K$5:$K$820,MATCH(A471,Source!$A$5:$A$820,0))</f>
        <v>1342.2397000000001</v>
      </c>
      <c r="L471">
        <f>INDEX(Source!$L$5:$L$820,MATCH(A471,Source!$A$5:$A$820,0))</f>
        <v>736.28099999999995</v>
      </c>
    </row>
    <row r="472" spans="1:12" x14ac:dyDescent="0.25">
      <c r="A472" s="25" t="s">
        <v>648</v>
      </c>
      <c r="B472" s="25" t="s">
        <v>1000</v>
      </c>
      <c r="C472" t="s">
        <v>1116</v>
      </c>
      <c r="D472" t="str">
        <f>INDEX(Source!$D$6:$D$820,MATCH(Data!A472,Source!$A$6:$A$820,0))</f>
        <v>BAGS</v>
      </c>
      <c r="E472" t="str">
        <f>VLOOKUP(A472,Source!$A$5:$F$820,5,FALSE)</f>
        <v>PH BALANCED</v>
      </c>
      <c r="F472">
        <f>(VLOOKUP(A472,Source!$A$5:$F$820,6,FALSE))*1</f>
        <v>120</v>
      </c>
      <c r="G472">
        <f>INDEX(Source!$G$6:$G$820,MATCH(Data!A472,Source!$A$6:$A$820,0))</f>
        <v>5.3959999999999999</v>
      </c>
      <c r="H472">
        <f>INDEX(Source!$H$6:$H$820,MATCH(Data!A472,Source!$A$6:$A$820,0))</f>
        <v>7.0095999999999998</v>
      </c>
      <c r="I472">
        <f>INDEX(Source!$I$6:$I$820,MATCH(Data!A472,Source!$A$6:$A$820,0))</f>
        <v>3.0608</v>
      </c>
      <c r="J472">
        <f>INDEX(Source!$J$5:$J$820,MATCH(A472,Source!$A$5:$A$820,0))</f>
        <v>290.08819999999997</v>
      </c>
      <c r="K472">
        <f>INDEX(Source!$K$5:$K$820,MATCH(A472,Source!$A$5:$A$820,0))</f>
        <v>393.84969999999998</v>
      </c>
      <c r="L472">
        <f>INDEX(Source!$L$5:$L$820,MATCH(A472,Source!$A$5:$A$820,0))</f>
        <v>158.0343</v>
      </c>
    </row>
    <row r="473" spans="1:12" x14ac:dyDescent="0.25">
      <c r="A473" s="25" t="s">
        <v>649</v>
      </c>
      <c r="B473" s="25" t="s">
        <v>1000</v>
      </c>
      <c r="C473" t="s">
        <v>1116</v>
      </c>
      <c r="D473" t="str">
        <f>INDEX(Source!$D$6:$D$820,MATCH(Data!A473,Source!$A$6:$A$820,0))</f>
        <v>BAGS</v>
      </c>
      <c r="E473" t="str">
        <f>VLOOKUP(A473,Source!$A$5:$F$820,5,FALSE)</f>
        <v>ALCOHOL FREE</v>
      </c>
      <c r="F473">
        <f>(VLOOKUP(A473,Source!$A$5:$F$820,6,FALSE))*1</f>
        <v>130</v>
      </c>
      <c r="G473">
        <f>INDEX(Source!$G$6:$G$820,MATCH(Data!A473,Source!$A$6:$A$820,0))</f>
        <v>39.775100000000002</v>
      </c>
      <c r="H473">
        <f>INDEX(Source!$H$6:$H$820,MATCH(Data!A473,Source!$A$6:$A$820,0))</f>
        <v>29.160399999999999</v>
      </c>
      <c r="I473">
        <f>INDEX(Source!$I$6:$I$820,MATCH(Data!A473,Source!$A$6:$A$820,0))</f>
        <v>6.0876999999999999</v>
      </c>
      <c r="J473">
        <f>INDEX(Source!$J$5:$J$820,MATCH(A473,Source!$A$5:$A$820,0))</f>
        <v>2342.4566</v>
      </c>
      <c r="K473">
        <f>INDEX(Source!$K$5:$K$820,MATCH(A473,Source!$A$5:$A$820,0))</f>
        <v>1534.7882999999999</v>
      </c>
      <c r="L473">
        <f>INDEX(Source!$L$5:$L$820,MATCH(A473,Source!$A$5:$A$820,0))</f>
        <v>287.5865</v>
      </c>
    </row>
    <row r="474" spans="1:12" x14ac:dyDescent="0.25">
      <c r="A474" s="25" t="s">
        <v>653</v>
      </c>
      <c r="B474" s="25" t="s">
        <v>1000</v>
      </c>
      <c r="C474" t="s">
        <v>1116</v>
      </c>
      <c r="D474" t="str">
        <f>INDEX(Source!$D$6:$D$820,MATCH(Data!A474,Source!$A$6:$A$820,0))</f>
        <v>BAGS</v>
      </c>
      <c r="E474" t="str">
        <f>VLOOKUP(A474,Source!$A$5:$F$820,5,FALSE)</f>
        <v>PH BALANCED</v>
      </c>
      <c r="F474">
        <f>(VLOOKUP(A474,Source!$A$5:$F$820,6,FALSE))*1</f>
        <v>72</v>
      </c>
      <c r="G474">
        <f>INDEX(Source!$G$6:$G$820,MATCH(Data!A474,Source!$A$6:$A$820,0))</f>
        <v>97.800700000000006</v>
      </c>
      <c r="H474">
        <f>INDEX(Source!$H$6:$H$820,MATCH(Data!A474,Source!$A$6:$A$820,0))</f>
        <v>61.680799999999998</v>
      </c>
      <c r="I474">
        <f>INDEX(Source!$I$6:$I$820,MATCH(Data!A474,Source!$A$6:$A$820,0))</f>
        <v>23.825800000000001</v>
      </c>
      <c r="J474">
        <f>INDEX(Source!$J$5:$J$820,MATCH(A474,Source!$A$5:$A$820,0))</f>
        <v>4426.3535000000002</v>
      </c>
      <c r="K474">
        <f>INDEX(Source!$K$5:$K$820,MATCH(A474,Source!$A$5:$A$820,0))</f>
        <v>2861.6763999999998</v>
      </c>
      <c r="L474">
        <f>INDEX(Source!$L$5:$L$820,MATCH(A474,Source!$A$5:$A$820,0))</f>
        <v>975.65369999999996</v>
      </c>
    </row>
    <row r="475" spans="1:12" x14ac:dyDescent="0.25">
      <c r="A475" s="25" t="s">
        <v>296</v>
      </c>
      <c r="B475" s="25" t="s">
        <v>1000</v>
      </c>
      <c r="C475" t="s">
        <v>1116</v>
      </c>
      <c r="D475" t="str">
        <f>INDEX(Source!$D$6:$D$820,MATCH(Data!A475,Source!$A$6:$A$820,0))</f>
        <v>BAGS</v>
      </c>
      <c r="E475" t="str">
        <f>VLOOKUP(A475,Source!$A$5:$F$820,5,FALSE)</f>
        <v>PH BALANCED</v>
      </c>
      <c r="F475">
        <f>(VLOOKUP(A475,Source!$A$5:$F$820,6,FALSE))*1</f>
        <v>72</v>
      </c>
      <c r="G475">
        <f>INDEX(Source!$G$6:$G$820,MATCH(Data!A475,Source!$A$6:$A$820,0))</f>
        <v>32.951099999999997</v>
      </c>
      <c r="H475">
        <f>INDEX(Source!$H$6:$H$820,MATCH(Data!A475,Source!$A$6:$A$820,0))</f>
        <v>14.947100000000001</v>
      </c>
      <c r="I475">
        <f>INDEX(Source!$I$6:$I$820,MATCH(Data!A475,Source!$A$6:$A$820,0))</f>
        <v>4.2103999999999999</v>
      </c>
      <c r="J475">
        <f>INDEX(Source!$J$5:$J$820,MATCH(A475,Source!$A$5:$A$820,0))</f>
        <v>1259.2874999999999</v>
      </c>
      <c r="K475">
        <f>INDEX(Source!$K$5:$K$820,MATCH(A475,Source!$A$5:$A$820,0))</f>
        <v>556.85670000000005</v>
      </c>
      <c r="L475">
        <f>INDEX(Source!$L$5:$L$820,MATCH(A475,Source!$A$5:$A$820,0))</f>
        <v>163.69149999999999</v>
      </c>
    </row>
    <row r="476" spans="1:12" x14ac:dyDescent="0.25">
      <c r="A476" s="25" t="s">
        <v>293</v>
      </c>
      <c r="B476" s="25" t="s">
        <v>1000</v>
      </c>
      <c r="C476" t="s">
        <v>1116</v>
      </c>
      <c r="D476" t="str">
        <f>INDEX(Source!$D$6:$D$820,MATCH(Data!A476,Source!$A$6:$A$820,0))</f>
        <v>BAGS</v>
      </c>
      <c r="E476" t="str">
        <f>VLOOKUP(A476,Source!$A$5:$F$820,5,FALSE)</f>
        <v>ALCOHOL FREE</v>
      </c>
      <c r="F476">
        <f>(VLOOKUP(A476,Source!$A$5:$F$820,6,FALSE))*1</f>
        <v>70</v>
      </c>
      <c r="G476">
        <f>INDEX(Source!$G$6:$G$820,MATCH(Data!A476,Source!$A$6:$A$820,0))</f>
        <v>0</v>
      </c>
      <c r="H476">
        <f>INDEX(Source!$H$6:$H$820,MATCH(Data!A476,Source!$A$6:$A$820,0))</f>
        <v>0</v>
      </c>
      <c r="I476">
        <f>INDEX(Source!$I$6:$I$820,MATCH(Data!A476,Source!$A$6:$A$820,0))</f>
        <v>2.2185000000000001</v>
      </c>
      <c r="J476">
        <f>INDEX(Source!$J$5:$J$820,MATCH(A476,Source!$A$5:$A$820,0))</f>
        <v>0</v>
      </c>
      <c r="K476">
        <f>INDEX(Source!$K$5:$K$820,MATCH(A476,Source!$A$5:$A$820,0))</f>
        <v>0</v>
      </c>
      <c r="L476">
        <f>INDEX(Source!$L$5:$L$820,MATCH(A476,Source!$A$5:$A$820,0))</f>
        <v>128.51750000000001</v>
      </c>
    </row>
    <row r="477" spans="1:12" x14ac:dyDescent="0.25">
      <c r="A477" s="25" t="s">
        <v>294</v>
      </c>
      <c r="B477" s="25" t="s">
        <v>1000</v>
      </c>
      <c r="C477" t="s">
        <v>1116</v>
      </c>
      <c r="D477" t="str">
        <f>INDEX(Source!$D$6:$D$820,MATCH(Data!A477,Source!$A$6:$A$820,0))</f>
        <v>BAGS</v>
      </c>
      <c r="E477" t="str">
        <f>VLOOKUP(A477,Source!$A$5:$F$820,5,FALSE)</f>
        <v>PH BALANCED</v>
      </c>
      <c r="F477">
        <f>(VLOOKUP(A477,Source!$A$5:$F$820,6,FALSE))*1</f>
        <v>70</v>
      </c>
      <c r="G477">
        <f>INDEX(Source!$G$6:$G$820,MATCH(Data!A477,Source!$A$6:$A$820,0))</f>
        <v>0</v>
      </c>
      <c r="H477">
        <f>INDEX(Source!$H$6:$H$820,MATCH(Data!A477,Source!$A$6:$A$820,0))</f>
        <v>7.0191999999999997</v>
      </c>
      <c r="I477">
        <f>INDEX(Source!$I$6:$I$820,MATCH(Data!A477,Source!$A$6:$A$820,0))</f>
        <v>7.8216999999999999</v>
      </c>
      <c r="J477">
        <f>INDEX(Source!$J$5:$J$820,MATCH(A477,Source!$A$5:$A$820,0))</f>
        <v>0</v>
      </c>
      <c r="K477">
        <f>INDEX(Source!$K$5:$K$820,MATCH(A477,Source!$A$5:$A$820,0))</f>
        <v>471.142</v>
      </c>
      <c r="L477">
        <f>INDEX(Source!$L$5:$L$820,MATCH(A477,Source!$A$5:$A$820,0))</f>
        <v>503.7824</v>
      </c>
    </row>
    <row r="478" spans="1:12" x14ac:dyDescent="0.25">
      <c r="A478" s="25" t="s">
        <v>292</v>
      </c>
      <c r="B478" s="25" t="s">
        <v>1000</v>
      </c>
      <c r="C478" t="s">
        <v>1116</v>
      </c>
      <c r="D478" t="str">
        <f>INDEX(Source!$D$6:$D$820,MATCH(Data!A478,Source!$A$6:$A$820,0))</f>
        <v>BAGS</v>
      </c>
      <c r="E478" t="str">
        <f>VLOOKUP(A478,Source!$A$5:$F$820,5,FALSE)</f>
        <v>PH BALANCED</v>
      </c>
      <c r="F478">
        <f>(VLOOKUP(A478,Source!$A$5:$F$820,6,FALSE))*1</f>
        <v>120</v>
      </c>
      <c r="G478">
        <f>INDEX(Source!$G$6:$G$820,MATCH(Data!A478,Source!$A$6:$A$820,0))</f>
        <v>0</v>
      </c>
      <c r="H478">
        <f>INDEX(Source!$H$6:$H$820,MATCH(Data!A478,Source!$A$6:$A$820,0))</f>
        <v>3.2099999999999997E-2</v>
      </c>
      <c r="I478">
        <f>INDEX(Source!$I$6:$I$820,MATCH(Data!A478,Source!$A$6:$A$820,0))</f>
        <v>0.19070000000000001</v>
      </c>
      <c r="J478">
        <f>INDEX(Source!$J$5:$J$820,MATCH(A478,Source!$A$5:$A$820,0))</f>
        <v>0</v>
      </c>
      <c r="K478">
        <f>INDEX(Source!$K$5:$K$820,MATCH(A478,Source!$A$5:$A$820,0))</f>
        <v>1.7567999999999999</v>
      </c>
      <c r="L478">
        <f>INDEX(Source!$L$5:$L$820,MATCH(A478,Source!$A$5:$A$820,0))</f>
        <v>7.8956</v>
      </c>
    </row>
    <row r="479" spans="1:12" x14ac:dyDescent="0.25">
      <c r="A479" s="25" t="s">
        <v>587</v>
      </c>
      <c r="B479" s="25" t="s">
        <v>1001</v>
      </c>
      <c r="C479" t="s">
        <v>1117</v>
      </c>
      <c r="D479" t="str">
        <f>INDEX(Source!$D$6:$D$820,MATCH(Data!A479,Source!$A$6:$A$820,0))</f>
        <v>BOX</v>
      </c>
      <c r="E479" t="str">
        <f>VLOOKUP(A479,Source!$A$5:$F$820,5,FALSE)</f>
        <v>WITHOUT EXTRA PROTECTCARE INDICATION</v>
      </c>
      <c r="F479">
        <f>(VLOOKUP(A479,Source!$A$5:$F$820,6,FALSE))*1</f>
        <v>70</v>
      </c>
      <c r="G479">
        <f>INDEX(Source!$G$6:$G$820,MATCH(Data!A479,Source!$A$6:$A$820,0))</f>
        <v>0.8034</v>
      </c>
      <c r="H479">
        <f>INDEX(Source!$H$6:$H$820,MATCH(Data!A479,Source!$A$6:$A$820,0))</f>
        <v>0.64690000000000003</v>
      </c>
      <c r="I479">
        <f>INDEX(Source!$I$6:$I$820,MATCH(Data!A479,Source!$A$6:$A$820,0))</f>
        <v>0.2069</v>
      </c>
      <c r="J479">
        <f>INDEX(Source!$J$5:$J$820,MATCH(A479,Source!$A$5:$A$820,0))</f>
        <v>3.92</v>
      </c>
      <c r="K479">
        <f>INDEX(Source!$K$5:$K$820,MATCH(A479,Source!$A$5:$A$820,0))</f>
        <v>3.48</v>
      </c>
      <c r="L479">
        <f>INDEX(Source!$L$5:$L$820,MATCH(A479,Source!$A$5:$A$820,0))</f>
        <v>1.1399999999999999</v>
      </c>
    </row>
    <row r="480" spans="1:12" x14ac:dyDescent="0.25">
      <c r="A480" s="25" t="s">
        <v>586</v>
      </c>
      <c r="B480" s="25" t="s">
        <v>1001</v>
      </c>
      <c r="C480" t="s">
        <v>1117</v>
      </c>
      <c r="D480" t="str">
        <f>INDEX(Source!$D$6:$D$820,MATCH(Data!A480,Source!$A$6:$A$820,0))</f>
        <v>BAGS</v>
      </c>
      <c r="E480" t="str">
        <f>VLOOKUP(A480,Source!$A$5:$F$820,5,FALSE)</f>
        <v>WITHOUT EXTRA PROTECTCARE INDICATION</v>
      </c>
      <c r="F480">
        <f>(VLOOKUP(A480,Source!$A$5:$F$820,6,FALSE))*1</f>
        <v>72</v>
      </c>
      <c r="G480">
        <f>INDEX(Source!$G$6:$G$820,MATCH(Data!A480,Source!$A$6:$A$820,0))</f>
        <v>0.1701</v>
      </c>
      <c r="H480">
        <f>INDEX(Source!$H$6:$H$820,MATCH(Data!A480,Source!$A$6:$A$820,0))</f>
        <v>0.71989999999999998</v>
      </c>
      <c r="I480">
        <f>INDEX(Source!$I$6:$I$820,MATCH(Data!A480,Source!$A$6:$A$820,0))</f>
        <v>4.9299999999999997E-2</v>
      </c>
      <c r="J480">
        <f>INDEX(Source!$J$5:$J$820,MATCH(A480,Source!$A$5:$A$820,0))</f>
        <v>1.008</v>
      </c>
      <c r="K480">
        <f>INDEX(Source!$K$5:$K$820,MATCH(A480,Source!$A$5:$A$820,0))</f>
        <v>3.8765000000000001</v>
      </c>
      <c r="L480">
        <f>INDEX(Source!$L$5:$L$820,MATCH(A480,Source!$A$5:$A$820,0))</f>
        <v>0.28799999999999998</v>
      </c>
    </row>
    <row r="481" spans="1:12" x14ac:dyDescent="0.25">
      <c r="A481" s="25" t="s">
        <v>567</v>
      </c>
      <c r="B481" s="25" t="s">
        <v>1002</v>
      </c>
      <c r="C481" t="s">
        <v>1047</v>
      </c>
      <c r="D481" t="str">
        <f>INDEX(Source!$D$6:$D$820,MATCH(Data!A481,Source!$A$6:$A$820,0))</f>
        <v>BAGS</v>
      </c>
      <c r="E481" t="str">
        <f>VLOOKUP(A481,Source!$A$5:$F$820,5,FALSE)</f>
        <v>PH BALANCED</v>
      </c>
      <c r="F481">
        <f>(VLOOKUP(A481,Source!$A$5:$F$820,6,FALSE))*1</f>
        <v>102</v>
      </c>
      <c r="G481">
        <f>INDEX(Source!$G$6:$G$820,MATCH(Data!A481,Source!$A$6:$A$820,0))</f>
        <v>1.4174</v>
      </c>
      <c r="H481">
        <f>INDEX(Source!$H$6:$H$820,MATCH(Data!A481,Source!$A$6:$A$820,0))</f>
        <v>2.3006000000000002</v>
      </c>
      <c r="I481">
        <f>INDEX(Source!$I$6:$I$820,MATCH(Data!A481,Source!$A$6:$A$820,0))</f>
        <v>0</v>
      </c>
      <c r="J481">
        <f>INDEX(Source!$J$5:$J$820,MATCH(A481,Source!$A$5:$A$820,0))</f>
        <v>78.384500000000003</v>
      </c>
      <c r="K481">
        <f>INDEX(Source!$K$5:$K$820,MATCH(A481,Source!$A$5:$A$820,0))</f>
        <v>113.29300000000001</v>
      </c>
      <c r="L481">
        <f>INDEX(Source!$L$5:$L$820,MATCH(A481,Source!$A$5:$A$820,0))</f>
        <v>0</v>
      </c>
    </row>
    <row r="482" spans="1:12" x14ac:dyDescent="0.25">
      <c r="A482" s="25" t="s">
        <v>657</v>
      </c>
      <c r="B482" s="25" t="s">
        <v>1003</v>
      </c>
      <c r="C482" t="s">
        <v>1081</v>
      </c>
      <c r="D482" t="str">
        <f>INDEX(Source!$D$6:$D$820,MATCH(Data!A482,Source!$A$6:$A$820,0))</f>
        <v>BAGS</v>
      </c>
      <c r="E482" t="str">
        <f>VLOOKUP(A482,Source!$A$5:$F$820,5,FALSE)</f>
        <v>PH BALANCED</v>
      </c>
      <c r="F482">
        <f>(VLOOKUP(A482,Source!$A$5:$F$820,6,FALSE))*1</f>
        <v>72</v>
      </c>
      <c r="G482">
        <f>INDEX(Source!$G$6:$G$820,MATCH(Data!A482,Source!$A$6:$A$820,0))</f>
        <v>0</v>
      </c>
      <c r="H482">
        <f>INDEX(Source!$H$6:$H$820,MATCH(Data!A482,Source!$A$6:$A$820,0))</f>
        <v>0</v>
      </c>
      <c r="I482">
        <f>INDEX(Source!$I$6:$I$820,MATCH(Data!A482,Source!$A$6:$A$820,0))</f>
        <v>0</v>
      </c>
      <c r="J482">
        <f>INDEX(Source!$J$5:$J$820,MATCH(A482,Source!$A$5:$A$820,0))</f>
        <v>0</v>
      </c>
      <c r="K482">
        <f>INDEX(Source!$K$5:$K$820,MATCH(A482,Source!$A$5:$A$820,0))</f>
        <v>0</v>
      </c>
      <c r="L482">
        <f>INDEX(Source!$L$5:$L$820,MATCH(A482,Source!$A$5:$A$820,0))</f>
        <v>0</v>
      </c>
    </row>
    <row r="483" spans="1:12" x14ac:dyDescent="0.25">
      <c r="A483" s="25" t="s">
        <v>369</v>
      </c>
      <c r="B483" s="25" t="s">
        <v>1004</v>
      </c>
      <c r="C483" t="s">
        <v>1118</v>
      </c>
      <c r="D483" t="str">
        <f>INDEX(Source!$D$6:$D$820,MATCH(Data!A483,Source!$A$6:$A$820,0))</f>
        <v>BAGS</v>
      </c>
      <c r="E483" t="str">
        <f>VLOOKUP(A483,Source!$A$5:$F$820,5,FALSE)</f>
        <v>SENSITIVE</v>
      </c>
      <c r="F483">
        <f>(VLOOKUP(A483,Source!$A$5:$F$820,6,FALSE))*1</f>
        <v>60</v>
      </c>
      <c r="G483">
        <f>INDEX(Source!$G$6:$G$820,MATCH(Data!A483,Source!$A$6:$A$820,0))</f>
        <v>0.13550000000000001</v>
      </c>
      <c r="H483">
        <f>INDEX(Source!$H$6:$H$820,MATCH(Data!A483,Source!$A$6:$A$820,0))</f>
        <v>0</v>
      </c>
      <c r="I483">
        <f>INDEX(Source!$I$6:$I$820,MATCH(Data!A483,Source!$A$6:$A$820,0))</f>
        <v>0</v>
      </c>
      <c r="J483">
        <f>INDEX(Source!$J$5:$J$820,MATCH(A483,Source!$A$5:$A$820,0))</f>
        <v>3.2519</v>
      </c>
      <c r="K483">
        <f>INDEX(Source!$K$5:$K$820,MATCH(A483,Source!$A$5:$A$820,0))</f>
        <v>0</v>
      </c>
      <c r="L483">
        <f>INDEX(Source!$L$5:$L$820,MATCH(A483,Source!$A$5:$A$820,0))</f>
        <v>0</v>
      </c>
    </row>
    <row r="484" spans="1:12" x14ac:dyDescent="0.25">
      <c r="A484" s="25" t="s">
        <v>620</v>
      </c>
      <c r="B484" s="25" t="s">
        <v>1005</v>
      </c>
      <c r="C484" t="s">
        <v>1119</v>
      </c>
      <c r="D484" t="str">
        <f>INDEX(Source!$D$6:$D$820,MATCH(Data!A484,Source!$A$6:$A$820,0))</f>
        <v>BAGS</v>
      </c>
      <c r="E484" t="str">
        <f>VLOOKUP(A484,Source!$A$5:$F$820,5,FALSE)</f>
        <v>WITHOUT EXTRA PROTECTCARE INDICATION</v>
      </c>
      <c r="F484">
        <f>(VLOOKUP(A484,Source!$A$5:$F$820,6,FALSE))*1</f>
        <v>64</v>
      </c>
      <c r="G484">
        <f>INDEX(Source!$G$6:$G$820,MATCH(Data!A484,Source!$A$6:$A$820,0))</f>
        <v>0.22650000000000001</v>
      </c>
      <c r="H484">
        <f>INDEX(Source!$H$6:$H$820,MATCH(Data!A484,Source!$A$6:$A$820,0))</f>
        <v>0</v>
      </c>
      <c r="I484">
        <f>INDEX(Source!$I$6:$I$820,MATCH(Data!A484,Source!$A$6:$A$820,0))</f>
        <v>0</v>
      </c>
      <c r="J484">
        <f>INDEX(Source!$J$5:$J$820,MATCH(A484,Source!$A$5:$A$820,0))</f>
        <v>7.2465999999999999</v>
      </c>
      <c r="K484">
        <f>INDEX(Source!$K$5:$K$820,MATCH(A484,Source!$A$5:$A$820,0))</f>
        <v>0</v>
      </c>
      <c r="L484">
        <f>INDEX(Source!$L$5:$L$820,MATCH(A484,Source!$A$5:$A$820,0))</f>
        <v>0</v>
      </c>
    </row>
    <row r="485" spans="1:12" x14ac:dyDescent="0.25">
      <c r="A485" s="25" t="s">
        <v>614</v>
      </c>
      <c r="B485" s="25" t="s">
        <v>1005</v>
      </c>
      <c r="C485" t="s">
        <v>1119</v>
      </c>
      <c r="D485" t="str">
        <f>INDEX(Source!$D$6:$D$820,MATCH(Data!A485,Source!$A$6:$A$820,0))</f>
        <v>BAGS</v>
      </c>
      <c r="E485" t="str">
        <f>VLOOKUP(A485,Source!$A$5:$F$820,5,FALSE)</f>
        <v>ALCOHOL FREE</v>
      </c>
      <c r="F485">
        <f>(VLOOKUP(A485,Source!$A$5:$F$820,6,FALSE))*1</f>
        <v>20</v>
      </c>
      <c r="G485">
        <f>INDEX(Source!$G$6:$G$820,MATCH(Data!A485,Source!$A$6:$A$820,0))</f>
        <v>4.7511999999999999</v>
      </c>
      <c r="H485">
        <f>INDEX(Source!$H$6:$H$820,MATCH(Data!A485,Source!$A$6:$A$820,0))</f>
        <v>3.7549000000000001</v>
      </c>
      <c r="I485">
        <f>INDEX(Source!$I$6:$I$820,MATCH(Data!A485,Source!$A$6:$A$820,0))</f>
        <v>1.1405000000000001</v>
      </c>
      <c r="J485">
        <f>INDEX(Source!$J$5:$J$820,MATCH(A485,Source!$A$5:$A$820,0))</f>
        <v>70.328999999999994</v>
      </c>
      <c r="K485">
        <f>INDEX(Source!$K$5:$K$820,MATCH(A485,Source!$A$5:$A$820,0))</f>
        <v>55.465600000000002</v>
      </c>
      <c r="L485">
        <f>INDEX(Source!$L$5:$L$820,MATCH(A485,Source!$A$5:$A$820,0))</f>
        <v>16.475899999999999</v>
      </c>
    </row>
    <row r="486" spans="1:12" x14ac:dyDescent="0.25">
      <c r="A486" s="25" t="s">
        <v>613</v>
      </c>
      <c r="B486" s="25" t="s">
        <v>1005</v>
      </c>
      <c r="C486" t="s">
        <v>1119</v>
      </c>
      <c r="D486" t="str">
        <f>INDEX(Source!$D$6:$D$820,MATCH(Data!A486,Source!$A$6:$A$820,0))</f>
        <v>BAGS</v>
      </c>
      <c r="E486" t="str">
        <f>VLOOKUP(A486,Source!$A$5:$F$820,5,FALSE)</f>
        <v>ALCOHOL FREE</v>
      </c>
      <c r="F486">
        <f>(VLOOKUP(A486,Source!$A$5:$F$820,6,FALSE))*1</f>
        <v>12</v>
      </c>
      <c r="G486">
        <f>INDEX(Source!$G$6:$G$820,MATCH(Data!A486,Source!$A$6:$A$820,0))</f>
        <v>0</v>
      </c>
      <c r="H486">
        <f>INDEX(Source!$H$6:$H$820,MATCH(Data!A486,Source!$A$6:$A$820,0))</f>
        <v>0.5504</v>
      </c>
      <c r="I486">
        <f>INDEX(Source!$I$6:$I$820,MATCH(Data!A486,Source!$A$6:$A$820,0))</f>
        <v>0.74670000000000003</v>
      </c>
      <c r="J486">
        <f>INDEX(Source!$J$5:$J$820,MATCH(A486,Source!$A$5:$A$820,0))</f>
        <v>0</v>
      </c>
      <c r="K486">
        <f>INDEX(Source!$K$5:$K$820,MATCH(A486,Source!$A$5:$A$820,0))</f>
        <v>6.7556000000000003</v>
      </c>
      <c r="L486">
        <f>INDEX(Source!$L$5:$L$820,MATCH(A486,Source!$A$5:$A$820,0))</f>
        <v>9.0073000000000008</v>
      </c>
    </row>
    <row r="487" spans="1:12" x14ac:dyDescent="0.25">
      <c r="A487" s="25" t="s">
        <v>618</v>
      </c>
      <c r="B487" s="25" t="s">
        <v>1005</v>
      </c>
      <c r="C487" t="s">
        <v>1119</v>
      </c>
      <c r="D487" t="str">
        <f>INDEX(Source!$D$6:$D$820,MATCH(Data!A487,Source!$A$6:$A$820,0))</f>
        <v>BAGS</v>
      </c>
      <c r="E487" t="str">
        <f>VLOOKUP(A487,Source!$A$5:$F$820,5,FALSE)</f>
        <v>ALCOHOL FREE</v>
      </c>
      <c r="F487">
        <f>(VLOOKUP(A487,Source!$A$5:$F$820,6,FALSE))*1</f>
        <v>57</v>
      </c>
      <c r="G487">
        <f>INDEX(Source!$G$6:$G$820,MATCH(Data!A487,Source!$A$6:$A$820,0))</f>
        <v>2.3999999999999998E-3</v>
      </c>
      <c r="H487">
        <f>INDEX(Source!$H$6:$H$820,MATCH(Data!A487,Source!$A$6:$A$820,0))</f>
        <v>0</v>
      </c>
      <c r="I487">
        <f>INDEX(Source!$I$6:$I$820,MATCH(Data!A487,Source!$A$6:$A$820,0))</f>
        <v>0</v>
      </c>
      <c r="J487">
        <f>INDEX(Source!$J$5:$J$820,MATCH(A487,Source!$A$5:$A$820,0))</f>
        <v>5.7000000000000002E-2</v>
      </c>
      <c r="K487">
        <f>INDEX(Source!$K$5:$K$820,MATCH(A487,Source!$A$5:$A$820,0))</f>
        <v>0</v>
      </c>
      <c r="L487">
        <f>INDEX(Source!$L$5:$L$820,MATCH(A487,Source!$A$5:$A$820,0))</f>
        <v>0</v>
      </c>
    </row>
    <row r="488" spans="1:12" x14ac:dyDescent="0.25">
      <c r="A488" s="25" t="s">
        <v>628</v>
      </c>
      <c r="B488" s="25" t="s">
        <v>1005</v>
      </c>
      <c r="C488" t="s">
        <v>1119</v>
      </c>
      <c r="D488" t="str">
        <f>INDEX(Source!$D$6:$D$820,MATCH(Data!A488,Source!$A$6:$A$820,0))</f>
        <v>BAGS</v>
      </c>
      <c r="E488" t="str">
        <f>VLOOKUP(A488,Source!$A$5:$F$820,5,FALSE)</f>
        <v>ALCOHOL FREE</v>
      </c>
      <c r="F488">
        <f>(VLOOKUP(A488,Source!$A$5:$F$820,6,FALSE))*1</f>
        <v>75</v>
      </c>
      <c r="G488">
        <f>INDEX(Source!$G$6:$G$820,MATCH(Data!A488,Source!$A$6:$A$820,0))</f>
        <v>0.32700000000000001</v>
      </c>
      <c r="H488">
        <f>INDEX(Source!$H$6:$H$820,MATCH(Data!A488,Source!$A$6:$A$820,0))</f>
        <v>7.9399999999999998E-2</v>
      </c>
      <c r="I488">
        <f>INDEX(Source!$I$6:$I$820,MATCH(Data!A488,Source!$A$6:$A$820,0))</f>
        <v>0</v>
      </c>
      <c r="J488">
        <f>INDEX(Source!$J$5:$J$820,MATCH(A488,Source!$A$5:$A$820,0))</f>
        <v>8.1380999999999997</v>
      </c>
      <c r="K488">
        <f>INDEX(Source!$K$5:$K$820,MATCH(A488,Source!$A$5:$A$820,0))</f>
        <v>2.0009000000000001</v>
      </c>
      <c r="L488">
        <f>INDEX(Source!$L$5:$L$820,MATCH(A488,Source!$A$5:$A$820,0))</f>
        <v>0</v>
      </c>
    </row>
    <row r="489" spans="1:12" x14ac:dyDescent="0.25">
      <c r="A489" s="25" t="s">
        <v>630</v>
      </c>
      <c r="B489" s="25" t="s">
        <v>1005</v>
      </c>
      <c r="C489" t="s">
        <v>1119</v>
      </c>
      <c r="D489" t="str">
        <f>INDEX(Source!$D$6:$D$820,MATCH(Data!A489,Source!$A$6:$A$820,0))</f>
        <v>BAGS</v>
      </c>
      <c r="E489" t="str">
        <f>VLOOKUP(A489,Source!$A$5:$F$820,5,FALSE)</f>
        <v>ALCOHOL FREE</v>
      </c>
      <c r="F489">
        <f>(VLOOKUP(A489,Source!$A$5:$F$820,6,FALSE))*1</f>
        <v>80</v>
      </c>
      <c r="G489">
        <f>INDEX(Source!$G$6:$G$820,MATCH(Data!A489,Source!$A$6:$A$820,0))</f>
        <v>30.607399999999998</v>
      </c>
      <c r="H489">
        <f>INDEX(Source!$H$6:$H$820,MATCH(Data!A489,Source!$A$6:$A$820,0))</f>
        <v>87.617999999999995</v>
      </c>
      <c r="I489">
        <f>INDEX(Source!$I$6:$I$820,MATCH(Data!A489,Source!$A$6:$A$820,0))</f>
        <v>25.586099999999998</v>
      </c>
      <c r="J489">
        <f>INDEX(Source!$J$5:$J$820,MATCH(A489,Source!$A$5:$A$820,0))</f>
        <v>1468.2443000000001</v>
      </c>
      <c r="K489">
        <f>INDEX(Source!$K$5:$K$820,MATCH(A489,Source!$A$5:$A$820,0))</f>
        <v>4062.0709999999999</v>
      </c>
      <c r="L489">
        <f>INDEX(Source!$L$5:$L$820,MATCH(A489,Source!$A$5:$A$820,0))</f>
        <v>1119.9051999999999</v>
      </c>
    </row>
    <row r="490" spans="1:12" x14ac:dyDescent="0.25">
      <c r="A490" s="25" t="s">
        <v>615</v>
      </c>
      <c r="B490" s="25" t="s">
        <v>1005</v>
      </c>
      <c r="C490" t="s">
        <v>1119</v>
      </c>
      <c r="D490" t="str">
        <f>INDEX(Source!$D$6:$D$820,MATCH(Data!A490,Source!$A$6:$A$820,0))</f>
        <v>BAGS</v>
      </c>
      <c r="E490" t="str">
        <f>VLOOKUP(A490,Source!$A$5:$F$820,5,FALSE)</f>
        <v>WITHOUT EXTRA PROTECTCARE INDICATION</v>
      </c>
      <c r="F490">
        <f>(VLOOKUP(A490,Source!$A$5:$F$820,6,FALSE))*1</f>
        <v>20</v>
      </c>
      <c r="G490">
        <f>INDEX(Source!$G$6:$G$820,MATCH(Data!A490,Source!$A$6:$A$820,0))</f>
        <v>1.23E-2</v>
      </c>
      <c r="H490">
        <f>INDEX(Source!$H$6:$H$820,MATCH(Data!A490,Source!$A$6:$A$820,0))</f>
        <v>2.7799999999999998E-2</v>
      </c>
      <c r="I490">
        <f>INDEX(Source!$I$6:$I$820,MATCH(Data!A490,Source!$A$6:$A$820,0))</f>
        <v>0</v>
      </c>
      <c r="J490">
        <f>INDEX(Source!$J$5:$J$820,MATCH(A490,Source!$A$5:$A$820,0))</f>
        <v>0.18</v>
      </c>
      <c r="K490">
        <f>INDEX(Source!$K$5:$K$820,MATCH(A490,Source!$A$5:$A$820,0))</f>
        <v>0.46179999999999999</v>
      </c>
      <c r="L490">
        <f>INDEX(Source!$L$5:$L$820,MATCH(A490,Source!$A$5:$A$820,0))</f>
        <v>0</v>
      </c>
    </row>
    <row r="491" spans="1:12" x14ac:dyDescent="0.25">
      <c r="A491" s="25" t="s">
        <v>621</v>
      </c>
      <c r="B491" s="25" t="s">
        <v>1005</v>
      </c>
      <c r="C491" t="s">
        <v>1119</v>
      </c>
      <c r="D491" t="str">
        <f>INDEX(Source!$D$6:$D$820,MATCH(Data!A491,Source!$A$6:$A$820,0))</f>
        <v>BAGS</v>
      </c>
      <c r="E491" t="str">
        <f>VLOOKUP(A491,Source!$A$5:$F$820,5,FALSE)</f>
        <v>PH BALANCED</v>
      </c>
      <c r="F491">
        <f>(VLOOKUP(A491,Source!$A$5:$F$820,6,FALSE))*1</f>
        <v>64</v>
      </c>
      <c r="G491">
        <f>INDEX(Source!$G$6:$G$820,MATCH(Data!A491,Source!$A$6:$A$820,0))</f>
        <v>0.74809999999999999</v>
      </c>
      <c r="H491">
        <f>INDEX(Source!$H$6:$H$820,MATCH(Data!A491,Source!$A$6:$A$820,0))</f>
        <v>0</v>
      </c>
      <c r="I491">
        <f>INDEX(Source!$I$6:$I$820,MATCH(Data!A491,Source!$A$6:$A$820,0))</f>
        <v>0</v>
      </c>
      <c r="J491">
        <f>INDEX(Source!$J$5:$J$820,MATCH(A491,Source!$A$5:$A$820,0))</f>
        <v>25.650500000000001</v>
      </c>
      <c r="K491">
        <f>INDEX(Source!$K$5:$K$820,MATCH(A491,Source!$A$5:$A$820,0))</f>
        <v>0</v>
      </c>
      <c r="L491">
        <f>INDEX(Source!$L$5:$L$820,MATCH(A491,Source!$A$5:$A$820,0))</f>
        <v>0</v>
      </c>
    </row>
    <row r="492" spans="1:12" x14ac:dyDescent="0.25">
      <c r="A492" s="25" t="s">
        <v>622</v>
      </c>
      <c r="B492" s="25" t="s">
        <v>1005</v>
      </c>
      <c r="C492" t="s">
        <v>1119</v>
      </c>
      <c r="D492" t="str">
        <f>INDEX(Source!$D$6:$D$820,MATCH(Data!A492,Source!$A$6:$A$820,0))</f>
        <v>BAGS</v>
      </c>
      <c r="E492" t="str">
        <f>VLOOKUP(A492,Source!$A$5:$F$820,5,FALSE)</f>
        <v>PH BALANCED</v>
      </c>
      <c r="F492">
        <f>(VLOOKUP(A492,Source!$A$5:$F$820,6,FALSE))*1</f>
        <v>64</v>
      </c>
      <c r="G492">
        <f>INDEX(Source!$G$6:$G$820,MATCH(Data!A492,Source!$A$6:$A$820,0))</f>
        <v>7.1352000000000002</v>
      </c>
      <c r="H492">
        <f>INDEX(Source!$H$6:$H$820,MATCH(Data!A492,Source!$A$6:$A$820,0))</f>
        <v>0.98229999999999995</v>
      </c>
      <c r="I492">
        <f>INDEX(Source!$I$6:$I$820,MATCH(Data!A492,Source!$A$6:$A$820,0))</f>
        <v>0.17499999999999999</v>
      </c>
      <c r="J492">
        <f>INDEX(Source!$J$5:$J$820,MATCH(A492,Source!$A$5:$A$820,0))</f>
        <v>199.79089999999999</v>
      </c>
      <c r="K492">
        <f>INDEX(Source!$K$5:$K$820,MATCH(A492,Source!$A$5:$A$820,0))</f>
        <v>31.398199999999999</v>
      </c>
      <c r="L492">
        <f>INDEX(Source!$L$5:$L$820,MATCH(A492,Source!$A$5:$A$820,0))</f>
        <v>5.5553999999999997</v>
      </c>
    </row>
    <row r="493" spans="1:12" x14ac:dyDescent="0.25">
      <c r="A493" s="25" t="s">
        <v>623</v>
      </c>
      <c r="B493" s="25" t="s">
        <v>1005</v>
      </c>
      <c r="C493" t="s">
        <v>1119</v>
      </c>
      <c r="D493" t="str">
        <f>INDEX(Source!$D$6:$D$820,MATCH(Data!A493,Source!$A$6:$A$820,0))</f>
        <v>BAGS</v>
      </c>
      <c r="E493" t="str">
        <f>VLOOKUP(A493,Source!$A$5:$F$820,5,FALSE)</f>
        <v>PH BALANCED</v>
      </c>
      <c r="F493">
        <f>(VLOOKUP(A493,Source!$A$5:$F$820,6,FALSE))*1</f>
        <v>64</v>
      </c>
      <c r="G493">
        <f>INDEX(Source!$G$6:$G$820,MATCH(Data!A493,Source!$A$6:$A$820,0))</f>
        <v>38.636499999999998</v>
      </c>
      <c r="H493">
        <f>INDEX(Source!$H$6:$H$820,MATCH(Data!A493,Source!$A$6:$A$820,0))</f>
        <v>25.403500000000001</v>
      </c>
      <c r="I493">
        <f>INDEX(Source!$I$6:$I$820,MATCH(Data!A493,Source!$A$6:$A$820,0))</f>
        <v>9.4920000000000009</v>
      </c>
      <c r="J493">
        <f>INDEX(Source!$J$5:$J$820,MATCH(A493,Source!$A$5:$A$820,0))</f>
        <v>1064.7156</v>
      </c>
      <c r="K493">
        <f>INDEX(Source!$K$5:$K$820,MATCH(A493,Source!$A$5:$A$820,0))</f>
        <v>712.85350000000005</v>
      </c>
      <c r="L493">
        <f>INDEX(Source!$L$5:$L$820,MATCH(A493,Source!$A$5:$A$820,0))</f>
        <v>244.268</v>
      </c>
    </row>
    <row r="494" spans="1:12" x14ac:dyDescent="0.25">
      <c r="A494" s="25" t="s">
        <v>627</v>
      </c>
      <c r="B494" s="25" t="s">
        <v>1005</v>
      </c>
      <c r="C494" t="s">
        <v>1119</v>
      </c>
      <c r="D494" t="str">
        <f>INDEX(Source!$D$6:$D$820,MATCH(Data!A494,Source!$A$6:$A$820,0))</f>
        <v>BAGS</v>
      </c>
      <c r="E494" t="str">
        <f>VLOOKUP(A494,Source!$A$5:$F$820,5,FALSE)</f>
        <v>ALCOHOL FREE</v>
      </c>
      <c r="F494">
        <f>(VLOOKUP(A494,Source!$A$5:$F$820,6,FALSE))*1</f>
        <v>72</v>
      </c>
      <c r="G494">
        <f>INDEX(Source!$G$6:$G$820,MATCH(Data!A494,Source!$A$6:$A$820,0))</f>
        <v>0.84319999999999995</v>
      </c>
      <c r="H494">
        <f>INDEX(Source!$H$6:$H$820,MATCH(Data!A494,Source!$A$6:$A$820,0))</f>
        <v>0</v>
      </c>
      <c r="I494">
        <f>INDEX(Source!$I$6:$I$820,MATCH(Data!A494,Source!$A$6:$A$820,0))</f>
        <v>0</v>
      </c>
      <c r="J494">
        <f>INDEX(Source!$J$5:$J$820,MATCH(A494,Source!$A$5:$A$820,0))</f>
        <v>38.896500000000003</v>
      </c>
      <c r="K494">
        <f>INDEX(Source!$K$5:$K$820,MATCH(A494,Source!$A$5:$A$820,0))</f>
        <v>0</v>
      </c>
      <c r="L494">
        <f>INDEX(Source!$L$5:$L$820,MATCH(A494,Source!$A$5:$A$820,0))</f>
        <v>0</v>
      </c>
    </row>
    <row r="495" spans="1:12" x14ac:dyDescent="0.25">
      <c r="A495" s="25" t="s">
        <v>616</v>
      </c>
      <c r="B495" s="25" t="s">
        <v>1005</v>
      </c>
      <c r="C495" t="s">
        <v>1119</v>
      </c>
      <c r="D495" t="str">
        <f>INDEX(Source!$D$6:$D$820,MATCH(Data!A495,Source!$A$6:$A$820,0))</f>
        <v>BAGS</v>
      </c>
      <c r="E495" t="str">
        <f>VLOOKUP(A495,Source!$A$5:$F$820,5,FALSE)</f>
        <v>SENSITIVE</v>
      </c>
      <c r="F495">
        <f>(VLOOKUP(A495,Source!$A$5:$F$820,6,FALSE))*1</f>
        <v>20</v>
      </c>
      <c r="G495">
        <f>INDEX(Source!$G$6:$G$820,MATCH(Data!A495,Source!$A$6:$A$820,0))</f>
        <v>11.1968</v>
      </c>
      <c r="H495">
        <f>INDEX(Source!$H$6:$H$820,MATCH(Data!A495,Source!$A$6:$A$820,0))</f>
        <v>6.3734000000000002</v>
      </c>
      <c r="I495">
        <f>INDEX(Source!$I$6:$I$820,MATCH(Data!A495,Source!$A$6:$A$820,0))</f>
        <v>1.3038000000000001</v>
      </c>
      <c r="J495">
        <f>INDEX(Source!$J$5:$J$820,MATCH(A495,Source!$A$5:$A$820,0))</f>
        <v>170.3914</v>
      </c>
      <c r="K495">
        <f>INDEX(Source!$K$5:$K$820,MATCH(A495,Source!$A$5:$A$820,0))</f>
        <v>94.576999999999998</v>
      </c>
      <c r="L495">
        <f>INDEX(Source!$L$5:$L$820,MATCH(A495,Source!$A$5:$A$820,0))</f>
        <v>19.252400000000002</v>
      </c>
    </row>
    <row r="496" spans="1:12" x14ac:dyDescent="0.25">
      <c r="A496" s="25" t="s">
        <v>624</v>
      </c>
      <c r="B496" s="25" t="s">
        <v>1005</v>
      </c>
      <c r="C496" t="s">
        <v>1119</v>
      </c>
      <c r="D496" t="str">
        <f>INDEX(Source!$D$6:$D$820,MATCH(Data!A496,Source!$A$6:$A$820,0))</f>
        <v>BAGS</v>
      </c>
      <c r="E496" t="str">
        <f>VLOOKUP(A496,Source!$A$5:$F$820,5,FALSE)</f>
        <v>SENSITIVE</v>
      </c>
      <c r="F496">
        <f>(VLOOKUP(A496,Source!$A$5:$F$820,6,FALSE))*1</f>
        <v>64</v>
      </c>
      <c r="G496">
        <f>INDEX(Source!$G$6:$G$820,MATCH(Data!A496,Source!$A$6:$A$820,0))</f>
        <v>0</v>
      </c>
      <c r="H496">
        <f>INDEX(Source!$H$6:$H$820,MATCH(Data!A496,Source!$A$6:$A$820,0))</f>
        <v>0</v>
      </c>
      <c r="I496">
        <f>INDEX(Source!$I$6:$I$820,MATCH(Data!A496,Source!$A$6:$A$820,0))</f>
        <v>0</v>
      </c>
      <c r="J496">
        <f>INDEX(Source!$J$5:$J$820,MATCH(A496,Source!$A$5:$A$820,0))</f>
        <v>0</v>
      </c>
      <c r="K496">
        <f>INDEX(Source!$K$5:$K$820,MATCH(A496,Source!$A$5:$A$820,0))</f>
        <v>0</v>
      </c>
      <c r="L496">
        <f>INDEX(Source!$L$5:$L$820,MATCH(A496,Source!$A$5:$A$820,0))</f>
        <v>0</v>
      </c>
    </row>
    <row r="497" spans="1:12" x14ac:dyDescent="0.25">
      <c r="A497" s="25" t="s">
        <v>625</v>
      </c>
      <c r="B497" s="25" t="s">
        <v>1005</v>
      </c>
      <c r="C497" t="s">
        <v>1119</v>
      </c>
      <c r="D497" t="str">
        <f>INDEX(Source!$D$6:$D$820,MATCH(Data!A497,Source!$A$6:$A$820,0))</f>
        <v>BAGS</v>
      </c>
      <c r="E497" t="str">
        <f>VLOOKUP(A497,Source!$A$5:$F$820,5,FALSE)</f>
        <v>SENSITIVE</v>
      </c>
      <c r="F497">
        <f>(VLOOKUP(A497,Source!$A$5:$F$820,6,FALSE))*1</f>
        <v>64</v>
      </c>
      <c r="G497">
        <f>INDEX(Source!$G$6:$G$820,MATCH(Data!A497,Source!$A$6:$A$820,0))</f>
        <v>3.0739999999999998</v>
      </c>
      <c r="H497">
        <f>INDEX(Source!$H$6:$H$820,MATCH(Data!A497,Source!$A$6:$A$820,0))</f>
        <v>0.314</v>
      </c>
      <c r="I497">
        <f>INDEX(Source!$I$6:$I$820,MATCH(Data!A497,Source!$A$6:$A$820,0))</f>
        <v>6.4199999999999993E-2</v>
      </c>
      <c r="J497">
        <f>INDEX(Source!$J$5:$J$820,MATCH(A497,Source!$A$5:$A$820,0))</f>
        <v>79.571700000000007</v>
      </c>
      <c r="K497">
        <f>INDEX(Source!$K$5:$K$820,MATCH(A497,Source!$A$5:$A$820,0))</f>
        <v>7.3994999999999997</v>
      </c>
      <c r="L497">
        <f>INDEX(Source!$L$5:$L$820,MATCH(A497,Source!$A$5:$A$820,0))</f>
        <v>1.5809</v>
      </c>
    </row>
    <row r="498" spans="1:12" x14ac:dyDescent="0.25">
      <c r="A498" s="25" t="s">
        <v>617</v>
      </c>
      <c r="B498" s="25" t="s">
        <v>1005</v>
      </c>
      <c r="C498" t="s">
        <v>1119</v>
      </c>
      <c r="D498" t="str">
        <f>INDEX(Source!$D$6:$D$820,MATCH(Data!A498,Source!$A$6:$A$820,0))</f>
        <v>BAGS</v>
      </c>
      <c r="E498" t="str">
        <f>VLOOKUP(A498,Source!$A$5:$F$820,5,FALSE)</f>
        <v>SENSITIVE</v>
      </c>
      <c r="F498">
        <f>(VLOOKUP(A498,Source!$A$5:$F$820,6,FALSE))*1</f>
        <v>54</v>
      </c>
      <c r="G498">
        <f>INDEX(Source!$G$6:$G$820,MATCH(Data!A498,Source!$A$6:$A$820,0))</f>
        <v>0</v>
      </c>
      <c r="H498">
        <f>INDEX(Source!$H$6:$H$820,MATCH(Data!A498,Source!$A$6:$A$820,0))</f>
        <v>0.89970000000000006</v>
      </c>
      <c r="I498">
        <f>INDEX(Source!$I$6:$I$820,MATCH(Data!A498,Source!$A$6:$A$820,0))</f>
        <v>2.4813999999999998</v>
      </c>
      <c r="J498">
        <f>INDEX(Source!$J$5:$J$820,MATCH(A498,Source!$A$5:$A$820,0))</f>
        <v>0</v>
      </c>
      <c r="K498">
        <f>INDEX(Source!$K$5:$K$820,MATCH(A498,Source!$A$5:$A$820,0))</f>
        <v>21.057300000000001</v>
      </c>
      <c r="L498">
        <f>INDEX(Source!$L$5:$L$820,MATCH(A498,Source!$A$5:$A$820,0))</f>
        <v>55.505499999999998</v>
      </c>
    </row>
    <row r="499" spans="1:12" x14ac:dyDescent="0.25">
      <c r="A499" s="25" t="s">
        <v>626</v>
      </c>
      <c r="B499" s="25" t="s">
        <v>1005</v>
      </c>
      <c r="C499" t="s">
        <v>1119</v>
      </c>
      <c r="D499" t="str">
        <f>INDEX(Source!$D$6:$D$820,MATCH(Data!A499,Source!$A$6:$A$820,0))</f>
        <v>BAGS</v>
      </c>
      <c r="E499" t="str">
        <f>VLOOKUP(A499,Source!$A$5:$F$820,5,FALSE)</f>
        <v>SENSITIVE</v>
      </c>
      <c r="F499">
        <f>(VLOOKUP(A499,Source!$A$5:$F$820,6,FALSE))*1</f>
        <v>64</v>
      </c>
      <c r="G499">
        <f>INDEX(Source!$G$6:$G$820,MATCH(Data!A499,Source!$A$6:$A$820,0))</f>
        <v>57.373899999999999</v>
      </c>
      <c r="H499">
        <f>INDEX(Source!$H$6:$H$820,MATCH(Data!A499,Source!$A$6:$A$820,0))</f>
        <v>28.978999999999999</v>
      </c>
      <c r="I499">
        <f>INDEX(Source!$I$6:$I$820,MATCH(Data!A499,Source!$A$6:$A$820,0))</f>
        <v>4.5244999999999997</v>
      </c>
      <c r="J499">
        <f>INDEX(Source!$J$5:$J$820,MATCH(A499,Source!$A$5:$A$820,0))</f>
        <v>1605.2121</v>
      </c>
      <c r="K499">
        <f>INDEX(Source!$K$5:$K$820,MATCH(A499,Source!$A$5:$A$820,0))</f>
        <v>798.29169999999999</v>
      </c>
      <c r="L499">
        <f>INDEX(Source!$L$5:$L$820,MATCH(A499,Source!$A$5:$A$820,0))</f>
        <v>128.11799999999999</v>
      </c>
    </row>
    <row r="500" spans="1:12" x14ac:dyDescent="0.25">
      <c r="A500" s="25" t="s">
        <v>166</v>
      </c>
      <c r="B500" s="25" t="s">
        <v>1006</v>
      </c>
      <c r="C500" t="s">
        <v>1120</v>
      </c>
      <c r="D500" t="str">
        <f>INDEX(Source!$D$6:$D$820,MATCH(Data!A500,Source!$A$6:$A$820,0))</f>
        <v>BAGS</v>
      </c>
      <c r="E500" t="str">
        <f>VLOOKUP(A500,Source!$A$5:$F$820,5,FALSE)</f>
        <v>PH BALANCED</v>
      </c>
      <c r="F500">
        <f>(VLOOKUP(A500,Source!$A$5:$F$820,6,FALSE))*1</f>
        <v>72</v>
      </c>
      <c r="G500">
        <f>INDEX(Source!$G$6:$G$820,MATCH(Data!A500,Source!$A$6:$A$820,0))</f>
        <v>0.24010000000000001</v>
      </c>
      <c r="H500">
        <f>INDEX(Source!$H$6:$H$820,MATCH(Data!A500,Source!$A$6:$A$820,0))</f>
        <v>0</v>
      </c>
      <c r="I500">
        <f>INDEX(Source!$I$6:$I$820,MATCH(Data!A500,Source!$A$6:$A$820,0))</f>
        <v>0</v>
      </c>
      <c r="J500">
        <f>INDEX(Source!$J$5:$J$820,MATCH(A500,Source!$A$5:$A$820,0))</f>
        <v>10.8056</v>
      </c>
      <c r="K500">
        <f>INDEX(Source!$K$5:$K$820,MATCH(A500,Source!$A$5:$A$820,0))</f>
        <v>0</v>
      </c>
      <c r="L500">
        <f>INDEX(Source!$L$5:$L$820,MATCH(A500,Source!$A$5:$A$820,0))</f>
        <v>0</v>
      </c>
    </row>
    <row r="501" spans="1:12" x14ac:dyDescent="0.25">
      <c r="A501" s="25" t="s">
        <v>154</v>
      </c>
      <c r="B501" s="25" t="s">
        <v>1007</v>
      </c>
      <c r="C501" t="s">
        <v>1151</v>
      </c>
      <c r="D501" t="str">
        <f>INDEX(Source!$D$6:$D$820,MATCH(Data!A501,Source!$A$6:$A$820,0))</f>
        <v>BAGS</v>
      </c>
      <c r="E501" t="str">
        <f>VLOOKUP(A501,Source!$A$5:$F$820,5,FALSE)</f>
        <v>ALCOHOL FREE</v>
      </c>
      <c r="F501">
        <f>(VLOOKUP(A501,Source!$A$5:$F$820,6,FALSE))*1</f>
        <v>120</v>
      </c>
      <c r="G501">
        <f>INDEX(Source!$G$6:$G$820,MATCH(Data!A501,Source!$A$6:$A$820,0))</f>
        <v>0</v>
      </c>
      <c r="H501">
        <f>INDEX(Source!$H$6:$H$820,MATCH(Data!A501,Source!$A$6:$A$820,0))</f>
        <v>36.513300000000001</v>
      </c>
      <c r="I501">
        <f>INDEX(Source!$I$6:$I$820,MATCH(Data!A501,Source!$A$6:$A$820,0))</f>
        <v>9.9184000000000001</v>
      </c>
      <c r="J501">
        <f>INDEX(Source!$J$5:$J$820,MATCH(A501,Source!$A$5:$A$820,0))</f>
        <v>0</v>
      </c>
      <c r="K501">
        <f>INDEX(Source!$K$5:$K$820,MATCH(A501,Source!$A$5:$A$820,0))</f>
        <v>2225.7903999999999</v>
      </c>
      <c r="L501">
        <f>INDEX(Source!$L$5:$L$820,MATCH(A501,Source!$A$5:$A$820,0))</f>
        <v>665.84569999999997</v>
      </c>
    </row>
    <row r="502" spans="1:12" x14ac:dyDescent="0.25">
      <c r="A502" s="25" t="s">
        <v>155</v>
      </c>
      <c r="B502" s="25" t="s">
        <v>1007</v>
      </c>
      <c r="C502" t="s">
        <v>1151</v>
      </c>
      <c r="D502" t="str">
        <f>INDEX(Source!$D$6:$D$820,MATCH(Data!A502,Source!$A$6:$A$820,0))</f>
        <v>BAGS</v>
      </c>
      <c r="E502" t="str">
        <f>VLOOKUP(A502,Source!$A$5:$F$820,5,FALSE)</f>
        <v>ALCOHOL FREE</v>
      </c>
      <c r="F502">
        <f>(VLOOKUP(A502,Source!$A$5:$F$820,6,FALSE))*1</f>
        <v>120</v>
      </c>
      <c r="G502">
        <f>INDEX(Source!$G$6:$G$820,MATCH(Data!A502,Source!$A$6:$A$820,0))</f>
        <v>0</v>
      </c>
      <c r="H502">
        <f>INDEX(Source!$H$6:$H$820,MATCH(Data!A502,Source!$A$6:$A$820,0))</f>
        <v>28.314</v>
      </c>
      <c r="I502">
        <f>INDEX(Source!$I$6:$I$820,MATCH(Data!A502,Source!$A$6:$A$820,0))</f>
        <v>9.1574000000000009</v>
      </c>
      <c r="J502">
        <f>INDEX(Source!$J$5:$J$820,MATCH(A502,Source!$A$5:$A$820,0))</f>
        <v>0</v>
      </c>
      <c r="K502">
        <f>INDEX(Source!$K$5:$K$820,MATCH(A502,Source!$A$5:$A$820,0))</f>
        <v>1712.6693</v>
      </c>
      <c r="L502">
        <f>INDEX(Source!$L$5:$L$820,MATCH(A502,Source!$A$5:$A$820,0))</f>
        <v>592.38390000000004</v>
      </c>
    </row>
    <row r="503" spans="1:12" x14ac:dyDescent="0.25">
      <c r="A503" s="25" t="s">
        <v>159</v>
      </c>
      <c r="B503" s="25" t="s">
        <v>1007</v>
      </c>
      <c r="C503" t="s">
        <v>1151</v>
      </c>
      <c r="D503" t="str">
        <f>INDEX(Source!$D$6:$D$820,MATCH(Data!A503,Source!$A$6:$A$820,0))</f>
        <v>BAGS</v>
      </c>
      <c r="E503" t="str">
        <f>VLOOKUP(A503,Source!$A$5:$F$820,5,FALSE)</f>
        <v>PH BALANCED</v>
      </c>
      <c r="F503">
        <f>(VLOOKUP(A503,Source!$A$5:$F$820,6,FALSE))*1</f>
        <v>15</v>
      </c>
      <c r="G503">
        <f>INDEX(Source!$G$6:$G$820,MATCH(Data!A503,Source!$A$6:$A$820,0))</f>
        <v>1.24</v>
      </c>
      <c r="H503">
        <f>INDEX(Source!$H$6:$H$820,MATCH(Data!A503,Source!$A$6:$A$820,0))</f>
        <v>2.9891000000000001</v>
      </c>
      <c r="I503">
        <f>INDEX(Source!$I$6:$I$820,MATCH(Data!A503,Source!$A$6:$A$820,0))</f>
        <v>0.81240000000000001</v>
      </c>
      <c r="J503">
        <f>INDEX(Source!$J$5:$J$820,MATCH(A503,Source!$A$5:$A$820,0))</f>
        <v>69.486800000000002</v>
      </c>
      <c r="K503">
        <f>INDEX(Source!$K$5:$K$820,MATCH(A503,Source!$A$5:$A$820,0))</f>
        <v>154.24979999999999</v>
      </c>
      <c r="L503">
        <f>INDEX(Source!$L$5:$L$820,MATCH(A503,Source!$A$5:$A$820,0))</f>
        <v>41.637500000000003</v>
      </c>
    </row>
    <row r="504" spans="1:12" x14ac:dyDescent="0.25">
      <c r="A504" s="25" t="s">
        <v>156</v>
      </c>
      <c r="B504" s="25" t="s">
        <v>1007</v>
      </c>
      <c r="C504" t="s">
        <v>1151</v>
      </c>
      <c r="D504" t="str">
        <f>INDEX(Source!$D$6:$D$820,MATCH(Data!A504,Source!$A$6:$A$820,0))</f>
        <v>BAGS</v>
      </c>
      <c r="E504" t="str">
        <f>VLOOKUP(A504,Source!$A$5:$F$820,5,FALSE)</f>
        <v>ALCOHOL FREE</v>
      </c>
      <c r="F504">
        <f>(VLOOKUP(A504,Source!$A$5:$F$820,6,FALSE))*1</f>
        <v>120</v>
      </c>
      <c r="G504">
        <f>INDEX(Source!$G$6:$G$820,MATCH(Data!A504,Source!$A$6:$A$820,0))</f>
        <v>0</v>
      </c>
      <c r="H504">
        <f>INDEX(Source!$H$6:$H$820,MATCH(Data!A504,Source!$A$6:$A$820,0))</f>
        <v>24.999500000000001</v>
      </c>
      <c r="I504">
        <f>INDEX(Source!$I$6:$I$820,MATCH(Data!A504,Source!$A$6:$A$820,0))</f>
        <v>5.0659999999999998</v>
      </c>
      <c r="J504">
        <f>INDEX(Source!$J$5:$J$820,MATCH(A504,Source!$A$5:$A$820,0))</f>
        <v>0</v>
      </c>
      <c r="K504">
        <f>INDEX(Source!$K$5:$K$820,MATCH(A504,Source!$A$5:$A$820,0))</f>
        <v>1534.4268</v>
      </c>
      <c r="L504">
        <f>INDEX(Source!$L$5:$L$820,MATCH(A504,Source!$A$5:$A$820,0))</f>
        <v>349.95659999999998</v>
      </c>
    </row>
    <row r="505" spans="1:12" x14ac:dyDescent="0.25">
      <c r="A505" s="25" t="s">
        <v>157</v>
      </c>
      <c r="B505" s="25" t="s">
        <v>1007</v>
      </c>
      <c r="C505" t="s">
        <v>1151</v>
      </c>
      <c r="D505" t="str">
        <f>INDEX(Source!$D$6:$D$820,MATCH(Data!A505,Source!$A$6:$A$820,0))</f>
        <v>BAGS</v>
      </c>
      <c r="E505" t="str">
        <f>VLOOKUP(A505,Source!$A$5:$F$820,5,FALSE)</f>
        <v>PH BALANCED</v>
      </c>
      <c r="F505">
        <f>(VLOOKUP(A505,Source!$A$5:$F$820,6,FALSE))*1</f>
        <v>120</v>
      </c>
      <c r="G505">
        <f>INDEX(Source!$G$6:$G$820,MATCH(Data!A505,Source!$A$6:$A$820,0))</f>
        <v>25.1</v>
      </c>
      <c r="H505">
        <f>INDEX(Source!$H$6:$H$820,MATCH(Data!A505,Source!$A$6:$A$820,0))</f>
        <v>61.22</v>
      </c>
      <c r="I505">
        <f>INDEX(Source!$I$6:$I$820,MATCH(Data!A505,Source!$A$6:$A$820,0))</f>
        <v>8.9021000000000008</v>
      </c>
      <c r="J505">
        <f>INDEX(Source!$J$5:$J$820,MATCH(A505,Source!$A$5:$A$820,0))</f>
        <v>1136.2986000000001</v>
      </c>
      <c r="K505">
        <f>INDEX(Source!$K$5:$K$820,MATCH(A505,Source!$A$5:$A$820,0))</f>
        <v>3402.5661</v>
      </c>
      <c r="L505">
        <f>INDEX(Source!$L$5:$L$820,MATCH(A505,Source!$A$5:$A$820,0))</f>
        <v>613.3809</v>
      </c>
    </row>
    <row r="506" spans="1:12" x14ac:dyDescent="0.25">
      <c r="A506" s="25" t="s">
        <v>160</v>
      </c>
      <c r="B506" s="25" t="s">
        <v>1007</v>
      </c>
      <c r="C506" t="s">
        <v>1151</v>
      </c>
      <c r="D506" t="str">
        <f>INDEX(Source!$D$6:$D$820,MATCH(Data!A506,Source!$A$6:$A$820,0))</f>
        <v>BAGS</v>
      </c>
      <c r="E506" t="str">
        <f>VLOOKUP(A506,Source!$A$5:$F$820,5,FALSE)</f>
        <v>PH BALANCED</v>
      </c>
      <c r="F506">
        <f>(VLOOKUP(A506,Source!$A$5:$F$820,6,FALSE))*1</f>
        <v>70</v>
      </c>
      <c r="G506">
        <f>INDEX(Source!$G$6:$G$820,MATCH(Data!A506,Source!$A$6:$A$820,0))</f>
        <v>1.1599999999999999</v>
      </c>
      <c r="H506">
        <f>INDEX(Source!$H$6:$H$820,MATCH(Data!A506,Source!$A$6:$A$820,0))</f>
        <v>1.8923000000000001</v>
      </c>
      <c r="I506">
        <f>INDEX(Source!$I$6:$I$820,MATCH(Data!A506,Source!$A$6:$A$820,0))</f>
        <v>0</v>
      </c>
      <c r="J506">
        <f>INDEX(Source!$J$5:$J$820,MATCH(A506,Source!$A$5:$A$820,0))</f>
        <v>44.862200000000001</v>
      </c>
      <c r="K506">
        <f>INDEX(Source!$K$5:$K$820,MATCH(A506,Source!$A$5:$A$820,0))</f>
        <v>87.694800000000001</v>
      </c>
      <c r="L506">
        <f>INDEX(Source!$L$5:$L$820,MATCH(A506,Source!$A$5:$A$820,0))</f>
        <v>0</v>
      </c>
    </row>
    <row r="507" spans="1:12" x14ac:dyDescent="0.25">
      <c r="A507" s="25" t="s">
        <v>152</v>
      </c>
      <c r="B507" s="25" t="s">
        <v>1007</v>
      </c>
      <c r="C507" t="s">
        <v>1151</v>
      </c>
      <c r="D507" t="str">
        <f>INDEX(Source!$D$6:$D$820,MATCH(Data!A507,Source!$A$6:$A$820,0))</f>
        <v>BAGS</v>
      </c>
      <c r="E507" t="str">
        <f>VLOOKUP(A507,Source!$A$5:$F$820,5,FALSE)</f>
        <v>SENSITIVE</v>
      </c>
      <c r="F507">
        <f>(VLOOKUP(A507,Source!$A$5:$F$820,6,FALSE))*1</f>
        <v>110</v>
      </c>
      <c r="G507">
        <f>INDEX(Source!$G$6:$G$820,MATCH(Data!A507,Source!$A$6:$A$820,0))</f>
        <v>0.34189999999999998</v>
      </c>
      <c r="H507">
        <f>INDEX(Source!$H$6:$H$820,MATCH(Data!A507,Source!$A$6:$A$820,0))</f>
        <v>0</v>
      </c>
      <c r="I507">
        <f>INDEX(Source!$I$6:$I$820,MATCH(Data!A507,Source!$A$6:$A$820,0))</f>
        <v>0</v>
      </c>
      <c r="J507">
        <f>INDEX(Source!$J$5:$J$820,MATCH(A507,Source!$A$5:$A$820,0))</f>
        <v>17.095199999999998</v>
      </c>
      <c r="K507">
        <f>INDEX(Source!$K$5:$K$820,MATCH(A507,Source!$A$5:$A$820,0))</f>
        <v>0</v>
      </c>
      <c r="L507">
        <f>INDEX(Source!$L$5:$L$820,MATCH(A507,Source!$A$5:$A$820,0))</f>
        <v>0</v>
      </c>
    </row>
    <row r="508" spans="1:12" x14ac:dyDescent="0.25">
      <c r="A508" s="25" t="s">
        <v>874</v>
      </c>
      <c r="B508" s="25" t="s">
        <v>1007</v>
      </c>
      <c r="C508" t="s">
        <v>1151</v>
      </c>
      <c r="D508" t="str">
        <f>INDEX(Source!$D$6:$D$820,MATCH(Data!A508,Source!$A$6:$A$820,0))</f>
        <v>BAGS</v>
      </c>
      <c r="E508" t="str">
        <f>VLOOKUP(A508,Source!$A$5:$F$820,5,FALSE)</f>
        <v>WITHOUT EXTRA PROTECTCARE INDICATION</v>
      </c>
      <c r="F508">
        <f>(VLOOKUP(A508,Source!$A$5:$F$820,6,FALSE))*1</f>
        <v>90</v>
      </c>
      <c r="G508">
        <f>INDEX(Source!$G$6:$G$820,MATCH(Data!A508,Source!$A$6:$A$820,0))</f>
        <v>0</v>
      </c>
      <c r="H508">
        <f>INDEX(Source!$H$6:$H$820,MATCH(Data!A508,Source!$A$6:$A$820,0))</f>
        <v>14.477</v>
      </c>
      <c r="I508">
        <f>INDEX(Source!$I$6:$I$820,MATCH(Data!A508,Source!$A$6:$A$820,0))</f>
        <v>3.1046999999999998</v>
      </c>
      <c r="J508">
        <f>INDEX(Source!$J$5:$J$820,MATCH(A508,Source!$A$5:$A$820,0))</f>
        <v>0</v>
      </c>
      <c r="K508">
        <f>INDEX(Source!$K$5:$K$820,MATCH(A508,Source!$A$5:$A$820,0))</f>
        <v>762.29949999999997</v>
      </c>
      <c r="L508">
        <f>INDEX(Source!$L$5:$L$820,MATCH(A508,Source!$A$5:$A$820,0))</f>
        <v>149.91970000000001</v>
      </c>
    </row>
    <row r="509" spans="1:12" x14ac:dyDescent="0.25">
      <c r="A509" s="25" t="s">
        <v>158</v>
      </c>
      <c r="B509" s="25" t="s">
        <v>1007</v>
      </c>
      <c r="C509" t="s">
        <v>1151</v>
      </c>
      <c r="D509" t="str">
        <f>INDEX(Source!$D$6:$D$820,MATCH(Data!A509,Source!$A$6:$A$820,0))</f>
        <v>BAGS</v>
      </c>
      <c r="E509" t="str">
        <f>VLOOKUP(A509,Source!$A$5:$F$820,5,FALSE)</f>
        <v>ALCOHOL FREE</v>
      </c>
      <c r="F509">
        <f>(VLOOKUP(A509,Source!$A$5:$F$820,6,FALSE))*1</f>
        <v>120</v>
      </c>
      <c r="G509">
        <f>INDEX(Source!$G$6:$G$820,MATCH(Data!A509,Source!$A$6:$A$820,0))</f>
        <v>0</v>
      </c>
      <c r="H509">
        <f>INDEX(Source!$H$6:$H$820,MATCH(Data!A509,Source!$A$6:$A$820,0))</f>
        <v>18.822399999999998</v>
      </c>
      <c r="I509">
        <f>INDEX(Source!$I$6:$I$820,MATCH(Data!A509,Source!$A$6:$A$820,0))</f>
        <v>7.1738</v>
      </c>
      <c r="J509">
        <f>INDEX(Source!$J$5:$J$820,MATCH(A509,Source!$A$5:$A$820,0))</f>
        <v>0</v>
      </c>
      <c r="K509">
        <f>INDEX(Source!$K$5:$K$820,MATCH(A509,Source!$A$5:$A$820,0))</f>
        <v>1176.8929000000001</v>
      </c>
      <c r="L509">
        <f>INDEX(Source!$L$5:$L$820,MATCH(A509,Source!$A$5:$A$820,0))</f>
        <v>487.85019999999997</v>
      </c>
    </row>
    <row r="510" spans="1:12" x14ac:dyDescent="0.25">
      <c r="A510" s="25" t="s">
        <v>456</v>
      </c>
      <c r="B510" s="25" t="s">
        <v>1008</v>
      </c>
      <c r="C510" t="s">
        <v>1121</v>
      </c>
      <c r="D510" t="str">
        <f>INDEX(Source!$D$6:$D$820,MATCH(Data!A510,Source!$A$6:$A$820,0))</f>
        <v>BAGS</v>
      </c>
      <c r="E510" t="str">
        <f>VLOOKUP(A510,Source!$A$5:$F$820,5,FALSE)</f>
        <v>SENSITIVE</v>
      </c>
      <c r="F510">
        <f>(VLOOKUP(A510,Source!$A$5:$F$820,6,FALSE))*1</f>
        <v>120</v>
      </c>
      <c r="G510">
        <f>INDEX(Source!$G$6:$G$820,MATCH(Data!A510,Source!$A$6:$A$820,0))</f>
        <v>0</v>
      </c>
      <c r="H510">
        <f>INDEX(Source!$H$6:$H$820,MATCH(Data!A510,Source!$A$6:$A$820,0))</f>
        <v>0</v>
      </c>
      <c r="I510">
        <f>INDEX(Source!$I$6:$I$820,MATCH(Data!A510,Source!$A$6:$A$820,0))</f>
        <v>0.624</v>
      </c>
      <c r="J510">
        <f>INDEX(Source!$J$5:$J$820,MATCH(A510,Source!$A$5:$A$820,0))</f>
        <v>0</v>
      </c>
      <c r="K510">
        <f>INDEX(Source!$K$5:$K$820,MATCH(A510,Source!$A$5:$A$820,0))</f>
        <v>0</v>
      </c>
      <c r="L510">
        <f>INDEX(Source!$L$5:$L$820,MATCH(A510,Source!$A$5:$A$820,0))</f>
        <v>34.035699999999999</v>
      </c>
    </row>
    <row r="511" spans="1:12" x14ac:dyDescent="0.25">
      <c r="A511" s="25" t="s">
        <v>125</v>
      </c>
      <c r="B511" s="25" t="s">
        <v>1009</v>
      </c>
      <c r="C511" t="s">
        <v>1122</v>
      </c>
      <c r="D511" t="str">
        <f>INDEX(Source!$D$6:$D$820,MATCH(Data!A511,Source!$A$6:$A$820,0))</f>
        <v>BAGS</v>
      </c>
      <c r="E511" t="str">
        <f>VLOOKUP(A511,Source!$A$5:$F$820,5,FALSE)</f>
        <v>PH BALANCED</v>
      </c>
      <c r="F511">
        <f>(VLOOKUP(A511,Source!$A$5:$F$820,6,FALSE))*1</f>
        <v>60</v>
      </c>
      <c r="G511">
        <f>INDEX(Source!$G$6:$G$820,MATCH(Data!A511,Source!$A$6:$A$820,0))</f>
        <v>0.52039999999999997</v>
      </c>
      <c r="H511">
        <f>INDEX(Source!$H$6:$H$820,MATCH(Data!A511,Source!$A$6:$A$820,0))</f>
        <v>1.6072</v>
      </c>
      <c r="I511">
        <f>INDEX(Source!$I$6:$I$820,MATCH(Data!A511,Source!$A$6:$A$820,0))</f>
        <v>0.16420000000000001</v>
      </c>
      <c r="J511">
        <f>INDEX(Source!$J$5:$J$820,MATCH(A511,Source!$A$5:$A$820,0))</f>
        <v>10.5198</v>
      </c>
      <c r="K511">
        <f>INDEX(Source!$K$5:$K$820,MATCH(A511,Source!$A$5:$A$820,0))</f>
        <v>34.4998</v>
      </c>
      <c r="L511">
        <f>INDEX(Source!$L$5:$L$820,MATCH(A511,Source!$A$5:$A$820,0))</f>
        <v>3.1461000000000001</v>
      </c>
    </row>
    <row r="512" spans="1:12" x14ac:dyDescent="0.25">
      <c r="A512" s="25" t="s">
        <v>569</v>
      </c>
      <c r="B512" s="25" t="s">
        <v>1010</v>
      </c>
      <c r="C512" t="s">
        <v>1123</v>
      </c>
      <c r="D512" t="str">
        <f>INDEX(Source!$D$6:$D$820,MATCH(Data!A512,Source!$A$6:$A$820,0))</f>
        <v>BAGS</v>
      </c>
      <c r="E512" t="str">
        <f>VLOOKUP(A512,Source!$A$5:$F$820,5,FALSE)</f>
        <v>HYPOALLERGENIC</v>
      </c>
      <c r="F512">
        <f>(VLOOKUP(A512,Source!$A$5:$F$820,6,FALSE))*1</f>
        <v>72</v>
      </c>
      <c r="G512">
        <f>INDEX(Source!$G$6:$G$820,MATCH(Data!A512,Source!$A$6:$A$820,0))</f>
        <v>2.9096000000000002</v>
      </c>
      <c r="H512">
        <f>INDEX(Source!$H$6:$H$820,MATCH(Data!A512,Source!$A$6:$A$820,0))</f>
        <v>6.0198</v>
      </c>
      <c r="I512">
        <f>INDEX(Source!$I$6:$I$820,MATCH(Data!A512,Source!$A$6:$A$820,0))</f>
        <v>5.5109000000000004</v>
      </c>
      <c r="J512">
        <f>INDEX(Source!$J$5:$J$820,MATCH(A512,Source!$A$5:$A$820,0))</f>
        <v>55.366500000000002</v>
      </c>
      <c r="K512">
        <f>INDEX(Source!$K$5:$K$820,MATCH(A512,Source!$A$5:$A$820,0))</f>
        <v>108.4705</v>
      </c>
      <c r="L512">
        <f>INDEX(Source!$L$5:$L$820,MATCH(A512,Source!$A$5:$A$820,0))</f>
        <v>98.710099999999997</v>
      </c>
    </row>
    <row r="513" spans="1:12" x14ac:dyDescent="0.25">
      <c r="A513" s="25" t="s">
        <v>126</v>
      </c>
      <c r="B513" s="25" t="s">
        <v>1011</v>
      </c>
      <c r="C513" t="s">
        <v>1124</v>
      </c>
      <c r="D513" t="str">
        <f>INDEX(Source!$D$6:$D$820,MATCH(Data!A513,Source!$A$6:$A$820,0))</f>
        <v>BAGS</v>
      </c>
      <c r="E513" t="str">
        <f>VLOOKUP(A513,Source!$A$5:$F$820,5,FALSE)</f>
        <v>PH BALANCED</v>
      </c>
      <c r="F513">
        <f>(VLOOKUP(A513,Source!$A$5:$F$820,6,FALSE))*1</f>
        <v>120</v>
      </c>
      <c r="G513">
        <f>INDEX(Source!$G$6:$G$820,MATCH(Data!A513,Source!$A$6:$A$820,0))</f>
        <v>0</v>
      </c>
      <c r="H513">
        <f>INDEX(Source!$H$6:$H$820,MATCH(Data!A513,Source!$A$6:$A$820,0))</f>
        <v>0</v>
      </c>
      <c r="I513">
        <f>INDEX(Source!$I$6:$I$820,MATCH(Data!A513,Source!$A$6:$A$820,0))</f>
        <v>0</v>
      </c>
      <c r="J513">
        <f>INDEX(Source!$J$5:$J$820,MATCH(A513,Source!$A$5:$A$820,0))</f>
        <v>0</v>
      </c>
      <c r="K513">
        <f>INDEX(Source!$K$5:$K$820,MATCH(A513,Source!$A$5:$A$820,0))</f>
        <v>0</v>
      </c>
      <c r="L513">
        <f>INDEX(Source!$L$5:$L$820,MATCH(A513,Source!$A$5:$A$820,0))</f>
        <v>0</v>
      </c>
    </row>
    <row r="514" spans="1:12" x14ac:dyDescent="0.25">
      <c r="A514" s="25" t="s">
        <v>429</v>
      </c>
      <c r="B514" s="25" t="s">
        <v>1012</v>
      </c>
      <c r="C514" t="s">
        <v>1125</v>
      </c>
      <c r="D514" t="str">
        <f>INDEX(Source!$D$6:$D$820,MATCH(Data!A514,Source!$A$6:$A$820,0))</f>
        <v>BAGS</v>
      </c>
      <c r="E514" t="str">
        <f>VLOOKUP(A514,Source!$A$5:$F$820,5,FALSE)</f>
        <v>HYPOALLERGENIC</v>
      </c>
      <c r="F514">
        <f>(VLOOKUP(A514,Source!$A$5:$F$820,6,FALSE))*1</f>
        <v>20</v>
      </c>
      <c r="G514">
        <f>INDEX(Source!$G$6:$G$820,MATCH(Data!A514,Source!$A$6:$A$820,0))</f>
        <v>0.15809999999999999</v>
      </c>
      <c r="H514">
        <f>INDEX(Source!$H$6:$H$820,MATCH(Data!A514,Source!$A$6:$A$820,0))</f>
        <v>2E-3</v>
      </c>
      <c r="I514">
        <f>INDEX(Source!$I$6:$I$820,MATCH(Data!A514,Source!$A$6:$A$820,0))</f>
        <v>1E-3</v>
      </c>
      <c r="J514">
        <f>INDEX(Source!$J$5:$J$820,MATCH(A514,Source!$A$5:$A$820,0))</f>
        <v>2.1</v>
      </c>
      <c r="K514">
        <f>INDEX(Source!$K$5:$K$820,MATCH(A514,Source!$A$5:$A$820,0))</f>
        <v>0.02</v>
      </c>
      <c r="L514">
        <f>INDEX(Source!$L$5:$L$820,MATCH(A514,Source!$A$5:$A$820,0))</f>
        <v>0.02</v>
      </c>
    </row>
    <row r="515" spans="1:12" x14ac:dyDescent="0.25">
      <c r="A515" s="25" t="s">
        <v>880</v>
      </c>
      <c r="B515" s="25" t="s">
        <v>1013</v>
      </c>
      <c r="C515" t="s">
        <v>1060</v>
      </c>
      <c r="D515" t="str">
        <f>INDEX(Source!$D$6:$D$820,MATCH(Data!A515,Source!$A$6:$A$820,0))</f>
        <v>BAGS</v>
      </c>
      <c r="E515" t="str">
        <f>VLOOKUP(A515,Source!$A$5:$F$820,5,FALSE)</f>
        <v>WITHOUT EXTRA PROTECTCARE INDICATION</v>
      </c>
      <c r="F515">
        <f>(VLOOKUP(A515,Source!$A$5:$F$820,6,FALSE))*1</f>
        <v>120</v>
      </c>
      <c r="G515">
        <f>INDEX(Source!$G$6:$G$820,MATCH(Data!A515,Source!$A$6:$A$820,0))</f>
        <v>20.231999999999999</v>
      </c>
      <c r="H515">
        <f>INDEX(Source!$H$6:$H$820,MATCH(Data!A515,Source!$A$6:$A$820,0))</f>
        <v>11.313700000000001</v>
      </c>
      <c r="I515">
        <f>INDEX(Source!$I$6:$I$820,MATCH(Data!A515,Source!$A$6:$A$820,0))</f>
        <v>0</v>
      </c>
      <c r="J515">
        <f>INDEX(Source!$J$5:$J$820,MATCH(A515,Source!$A$5:$A$820,0))</f>
        <v>583.67819999999995</v>
      </c>
      <c r="K515">
        <f>INDEX(Source!$K$5:$K$820,MATCH(A515,Source!$A$5:$A$820,0))</f>
        <v>345.19709999999998</v>
      </c>
      <c r="L515">
        <f>INDEX(Source!$L$5:$L$820,MATCH(A515,Source!$A$5:$A$820,0))</f>
        <v>0</v>
      </c>
    </row>
    <row r="516" spans="1:12" x14ac:dyDescent="0.25">
      <c r="A516" s="25" t="s">
        <v>581</v>
      </c>
      <c r="B516" s="25" t="s">
        <v>1013</v>
      </c>
      <c r="C516" t="s">
        <v>1060</v>
      </c>
      <c r="D516" t="str">
        <f>INDEX(Source!$D$6:$D$820,MATCH(Data!A516,Source!$A$6:$A$820,0))</f>
        <v>BAGS</v>
      </c>
      <c r="E516" t="str">
        <f>VLOOKUP(A516,Source!$A$5:$F$820,5,FALSE)</f>
        <v>PH BALANCED</v>
      </c>
      <c r="F516">
        <f>(VLOOKUP(A516,Source!$A$5:$F$820,6,FALSE))*1</f>
        <v>72</v>
      </c>
      <c r="G516">
        <f>INDEX(Source!$G$6:$G$820,MATCH(Data!A516,Source!$A$6:$A$820,0))</f>
        <v>0</v>
      </c>
      <c r="H516">
        <f>INDEX(Source!$H$6:$H$820,MATCH(Data!A516,Source!$A$6:$A$820,0))</f>
        <v>0</v>
      </c>
      <c r="I516">
        <f>INDEX(Source!$I$6:$I$820,MATCH(Data!A516,Source!$A$6:$A$820,0))</f>
        <v>0</v>
      </c>
      <c r="J516">
        <f>INDEX(Source!$J$5:$J$820,MATCH(A516,Source!$A$5:$A$820,0))</f>
        <v>0</v>
      </c>
      <c r="K516">
        <f>INDEX(Source!$K$5:$K$820,MATCH(A516,Source!$A$5:$A$820,0))</f>
        <v>0</v>
      </c>
      <c r="L516">
        <f>INDEX(Source!$L$5:$L$820,MATCH(A516,Source!$A$5:$A$820,0))</f>
        <v>0</v>
      </c>
    </row>
    <row r="517" spans="1:12" x14ac:dyDescent="0.25">
      <c r="A517" s="25" t="s">
        <v>659</v>
      </c>
      <c r="B517" s="25" t="s">
        <v>1014</v>
      </c>
      <c r="C517" t="s">
        <v>1081</v>
      </c>
      <c r="D517" t="str">
        <f>INDEX(Source!$D$6:$D$820,MATCH(Data!A517,Source!$A$6:$A$820,0))</f>
        <v>BAGS</v>
      </c>
      <c r="E517" t="str">
        <f>VLOOKUP(A517,Source!$A$5:$F$820,5,FALSE)</f>
        <v>PH BALANCED</v>
      </c>
      <c r="F517">
        <f>(VLOOKUP(A517,Source!$A$5:$F$820,6,FALSE))*1</f>
        <v>72</v>
      </c>
      <c r="G517">
        <f>INDEX(Source!$G$6:$G$820,MATCH(Data!A517,Source!$A$6:$A$820,0))</f>
        <v>0</v>
      </c>
      <c r="H517">
        <f>INDEX(Source!$H$6:$H$820,MATCH(Data!A517,Source!$A$6:$A$820,0))</f>
        <v>3.1300000000000001E-2</v>
      </c>
      <c r="I517">
        <f>INDEX(Source!$I$6:$I$820,MATCH(Data!A517,Source!$A$6:$A$820,0))</f>
        <v>0</v>
      </c>
      <c r="J517">
        <f>INDEX(Source!$J$5:$J$820,MATCH(A517,Source!$A$5:$A$820,0))</f>
        <v>0</v>
      </c>
      <c r="K517">
        <f>INDEX(Source!$K$5:$K$820,MATCH(A517,Source!$A$5:$A$820,0))</f>
        <v>1.2579</v>
      </c>
      <c r="L517">
        <f>INDEX(Source!$L$5:$L$820,MATCH(A517,Source!$A$5:$A$820,0))</f>
        <v>0</v>
      </c>
    </row>
    <row r="518" spans="1:12" x14ac:dyDescent="0.25">
      <c r="A518" s="25" t="s">
        <v>311</v>
      </c>
      <c r="B518" s="25" t="s">
        <v>1015</v>
      </c>
      <c r="C518" t="s">
        <v>1126</v>
      </c>
      <c r="D518" t="str">
        <f>INDEX(Source!$D$6:$D$820,MATCH(Data!A518,Source!$A$6:$A$820,0))</f>
        <v>BAGS</v>
      </c>
      <c r="E518" t="str">
        <f>VLOOKUP(A518,Source!$A$5:$F$820,5,FALSE)</f>
        <v>ALCOHOL FREE</v>
      </c>
      <c r="F518">
        <f>(VLOOKUP(A518,Source!$A$5:$F$820,6,FALSE))*1</f>
        <v>72</v>
      </c>
      <c r="G518">
        <f>INDEX(Source!$G$6:$G$820,MATCH(Data!A518,Source!$A$6:$A$820,0))</f>
        <v>11.181699999999999</v>
      </c>
      <c r="H518">
        <f>INDEX(Source!$H$6:$H$820,MATCH(Data!A518,Source!$A$6:$A$820,0))</f>
        <v>15.1816</v>
      </c>
      <c r="I518">
        <f>INDEX(Source!$I$6:$I$820,MATCH(Data!A518,Source!$A$6:$A$820,0))</f>
        <v>9.6165000000000003</v>
      </c>
      <c r="J518">
        <f>INDEX(Source!$J$5:$J$820,MATCH(A518,Source!$A$5:$A$820,0))</f>
        <v>586.38080000000002</v>
      </c>
      <c r="K518">
        <f>INDEX(Source!$K$5:$K$820,MATCH(A518,Source!$A$5:$A$820,0))</f>
        <v>752.94479999999999</v>
      </c>
      <c r="L518">
        <f>INDEX(Source!$L$5:$L$820,MATCH(A518,Source!$A$5:$A$820,0))</f>
        <v>438.76389999999998</v>
      </c>
    </row>
    <row r="519" spans="1:12" x14ac:dyDescent="0.25">
      <c r="A519" s="25" t="s">
        <v>114</v>
      </c>
      <c r="B519" s="25" t="s">
        <v>1016</v>
      </c>
      <c r="C519" t="s">
        <v>1127</v>
      </c>
      <c r="D519" t="str">
        <f>INDEX(Source!$D$6:$D$820,MATCH(Data!A519,Source!$A$6:$A$820,0))</f>
        <v>BAGS</v>
      </c>
      <c r="E519" t="str">
        <f>VLOOKUP(A519,Source!$A$5:$F$820,5,FALSE)</f>
        <v>PH BALANCED</v>
      </c>
      <c r="F519">
        <f>(VLOOKUP(A519,Source!$A$5:$F$820,6,FALSE))*1</f>
        <v>100</v>
      </c>
      <c r="G519">
        <f>INDEX(Source!$G$6:$G$820,MATCH(Data!A519,Source!$A$6:$A$820,0))</f>
        <v>0</v>
      </c>
      <c r="H519">
        <f>INDEX(Source!$H$6:$H$820,MATCH(Data!A519,Source!$A$6:$A$820,0))</f>
        <v>0</v>
      </c>
      <c r="I519">
        <f>INDEX(Source!$I$6:$I$820,MATCH(Data!A519,Source!$A$6:$A$820,0))</f>
        <v>0.24490000000000001</v>
      </c>
      <c r="J519">
        <f>INDEX(Source!$J$5:$J$820,MATCH(A519,Source!$A$5:$A$820,0))</f>
        <v>0</v>
      </c>
      <c r="K519">
        <f>INDEX(Source!$K$5:$K$820,MATCH(A519,Source!$A$5:$A$820,0))</f>
        <v>0</v>
      </c>
      <c r="L519">
        <f>INDEX(Source!$L$5:$L$820,MATCH(A519,Source!$A$5:$A$820,0))</f>
        <v>9.7979000000000003</v>
      </c>
    </row>
    <row r="520" spans="1:12" x14ac:dyDescent="0.25">
      <c r="A520" s="25" t="s">
        <v>115</v>
      </c>
      <c r="B520" s="25" t="s">
        <v>1016</v>
      </c>
      <c r="C520" t="s">
        <v>1127</v>
      </c>
      <c r="D520" t="str">
        <f>INDEX(Source!$D$6:$D$820,MATCH(Data!A520,Source!$A$6:$A$820,0))</f>
        <v>BAGS</v>
      </c>
      <c r="E520" t="str">
        <f>VLOOKUP(A520,Source!$A$5:$F$820,5,FALSE)</f>
        <v>PH BALANCED</v>
      </c>
      <c r="F520">
        <f>(VLOOKUP(A520,Source!$A$5:$F$820,6,FALSE))*1</f>
        <v>100</v>
      </c>
      <c r="G520">
        <f>INDEX(Source!$G$6:$G$820,MATCH(Data!A520,Source!$A$6:$A$820,0))</f>
        <v>0.22359999999999999</v>
      </c>
      <c r="H520">
        <f>INDEX(Source!$H$6:$H$820,MATCH(Data!A520,Source!$A$6:$A$820,0))</f>
        <v>1.0136000000000001</v>
      </c>
      <c r="I520">
        <f>INDEX(Source!$I$6:$I$820,MATCH(Data!A520,Source!$A$6:$A$820,0))</f>
        <v>0.81230000000000002</v>
      </c>
      <c r="J520">
        <f>INDEX(Source!$J$5:$J$820,MATCH(A520,Source!$A$5:$A$820,0))</f>
        <v>12.2155</v>
      </c>
      <c r="K520">
        <f>INDEX(Source!$K$5:$K$820,MATCH(A520,Source!$A$5:$A$820,0))</f>
        <v>49.151600000000002</v>
      </c>
      <c r="L520">
        <f>INDEX(Source!$L$5:$L$820,MATCH(A520,Source!$A$5:$A$820,0))</f>
        <v>34.919499999999999</v>
      </c>
    </row>
    <row r="521" spans="1:12" x14ac:dyDescent="0.25">
      <c r="A521" s="25" t="s">
        <v>420</v>
      </c>
      <c r="B521" s="25" t="s">
        <v>1017</v>
      </c>
      <c r="C521" t="s">
        <v>1069</v>
      </c>
      <c r="D521" t="str">
        <f>INDEX(Source!$D$6:$D$820,MATCH(Data!A521,Source!$A$6:$A$820,0))</f>
        <v>BAGS</v>
      </c>
      <c r="E521" t="str">
        <f>VLOOKUP(A521,Source!$A$5:$F$820,5,FALSE)</f>
        <v>PH BALANCED</v>
      </c>
      <c r="F521">
        <f>(VLOOKUP(A521,Source!$A$5:$F$820,6,FALSE))*1</f>
        <v>72</v>
      </c>
      <c r="G521">
        <f>INDEX(Source!$G$6:$G$820,MATCH(Data!A521,Source!$A$6:$A$820,0))</f>
        <v>24.440899999999999</v>
      </c>
      <c r="H521">
        <f>INDEX(Source!$H$6:$H$820,MATCH(Data!A521,Source!$A$6:$A$820,0))</f>
        <v>13.931900000000001</v>
      </c>
      <c r="I521">
        <f>INDEX(Source!$I$6:$I$820,MATCH(Data!A521,Source!$A$6:$A$820,0))</f>
        <v>5.4257</v>
      </c>
      <c r="J521">
        <f>INDEX(Source!$J$5:$J$820,MATCH(A521,Source!$A$5:$A$820,0))</f>
        <v>1419.3269</v>
      </c>
      <c r="K521">
        <f>INDEX(Source!$K$5:$K$820,MATCH(A521,Source!$A$5:$A$820,0))</f>
        <v>757.8877</v>
      </c>
      <c r="L521">
        <f>INDEX(Source!$L$5:$L$820,MATCH(A521,Source!$A$5:$A$820,0))</f>
        <v>289.12630000000001</v>
      </c>
    </row>
    <row r="522" spans="1:12" x14ac:dyDescent="0.25">
      <c r="A522" s="25" t="s">
        <v>419</v>
      </c>
      <c r="B522" s="25" t="s">
        <v>1017</v>
      </c>
      <c r="C522" t="s">
        <v>1069</v>
      </c>
      <c r="D522" t="str">
        <f>INDEX(Source!$D$6:$D$820,MATCH(Data!A522,Source!$A$6:$A$820,0))</f>
        <v>BAGS</v>
      </c>
      <c r="E522" t="str">
        <f>VLOOKUP(A522,Source!$A$5:$F$820,5,FALSE)</f>
        <v>PH BALANCED</v>
      </c>
      <c r="F522">
        <f>(VLOOKUP(A522,Source!$A$5:$F$820,6,FALSE))*1</f>
        <v>120</v>
      </c>
      <c r="G522">
        <f>INDEX(Source!$G$6:$G$820,MATCH(Data!A522,Source!$A$6:$A$820,0))</f>
        <v>84.095799999999997</v>
      </c>
      <c r="H522">
        <f>INDEX(Source!$H$6:$H$820,MATCH(Data!A522,Source!$A$6:$A$820,0))</f>
        <v>151.49979999999999</v>
      </c>
      <c r="I522">
        <f>INDEX(Source!$I$6:$I$820,MATCH(Data!A522,Source!$A$6:$A$820,0))</f>
        <v>39.488900000000001</v>
      </c>
      <c r="J522">
        <f>INDEX(Source!$J$5:$J$820,MATCH(A522,Source!$A$5:$A$820,0))</f>
        <v>4863.5491000000002</v>
      </c>
      <c r="K522">
        <f>INDEX(Source!$K$5:$K$820,MATCH(A522,Source!$A$5:$A$820,0))</f>
        <v>8687.4974999999995</v>
      </c>
      <c r="L522">
        <f>INDEX(Source!$L$5:$L$820,MATCH(A522,Source!$A$5:$A$820,0))</f>
        <v>2240.9688000000001</v>
      </c>
    </row>
    <row r="523" spans="1:12" x14ac:dyDescent="0.25">
      <c r="A523" s="25" t="s">
        <v>421</v>
      </c>
      <c r="B523" s="25" t="s">
        <v>1017</v>
      </c>
      <c r="C523" t="s">
        <v>1069</v>
      </c>
      <c r="D523" t="str">
        <f>INDEX(Source!$D$6:$D$820,MATCH(Data!A523,Source!$A$6:$A$820,0))</f>
        <v>BAGS</v>
      </c>
      <c r="E523" t="str">
        <f>VLOOKUP(A523,Source!$A$5:$F$820,5,FALSE)</f>
        <v>PH BALANCED</v>
      </c>
      <c r="F523">
        <f>(VLOOKUP(A523,Source!$A$5:$F$820,6,FALSE))*1</f>
        <v>72</v>
      </c>
      <c r="G523">
        <f>INDEX(Source!$G$6:$G$820,MATCH(Data!A523,Source!$A$6:$A$820,0))</f>
        <v>2.0893000000000002</v>
      </c>
      <c r="H523">
        <f>INDEX(Source!$H$6:$H$820,MATCH(Data!A523,Source!$A$6:$A$820,0))</f>
        <v>2.5973000000000002</v>
      </c>
      <c r="I523">
        <f>INDEX(Source!$I$6:$I$820,MATCH(Data!A523,Source!$A$6:$A$820,0))</f>
        <v>0.1109</v>
      </c>
      <c r="J523">
        <f>INDEX(Source!$J$5:$J$820,MATCH(A523,Source!$A$5:$A$820,0))</f>
        <v>135.5565</v>
      </c>
      <c r="K523">
        <f>INDEX(Source!$K$5:$K$820,MATCH(A523,Source!$A$5:$A$820,0))</f>
        <v>141.02850000000001</v>
      </c>
      <c r="L523">
        <f>INDEX(Source!$L$5:$L$820,MATCH(A523,Source!$A$5:$A$820,0))</f>
        <v>6.4691999999999998</v>
      </c>
    </row>
    <row r="524" spans="1:12" x14ac:dyDescent="0.25">
      <c r="A524" s="25" t="s">
        <v>358</v>
      </c>
      <c r="B524" s="25" t="s">
        <v>1018</v>
      </c>
      <c r="C524" t="s">
        <v>1128</v>
      </c>
      <c r="D524" t="str">
        <f>INDEX(Source!$D$6:$D$820,MATCH(Data!A524,Source!$A$6:$A$820,0))</f>
        <v>BAGS</v>
      </c>
      <c r="E524" t="str">
        <f>VLOOKUP(A524,Source!$A$5:$F$820,5,FALSE)</f>
        <v>WITHOUT EXTRA PROTECTCARE INDICATION</v>
      </c>
      <c r="F524">
        <f>(VLOOKUP(A524,Source!$A$5:$F$820,6,FALSE))*1</f>
        <v>72</v>
      </c>
      <c r="G524">
        <f>INDEX(Source!$G$6:$G$820,MATCH(Data!A524,Source!$A$6:$A$820,0))</f>
        <v>0.1913</v>
      </c>
      <c r="H524">
        <f>INDEX(Source!$H$6:$H$820,MATCH(Data!A524,Source!$A$6:$A$820,0))</f>
        <v>0.55200000000000005</v>
      </c>
      <c r="I524">
        <f>INDEX(Source!$I$6:$I$820,MATCH(Data!A524,Source!$A$6:$A$820,0))</f>
        <v>4.3700000000000003E-2</v>
      </c>
      <c r="J524">
        <f>INDEX(Source!$J$5:$J$820,MATCH(A524,Source!$A$5:$A$820,0))</f>
        <v>6.9211999999999998</v>
      </c>
      <c r="K524">
        <f>INDEX(Source!$K$5:$K$820,MATCH(A524,Source!$A$5:$A$820,0))</f>
        <v>19.9695</v>
      </c>
      <c r="L524">
        <f>INDEX(Source!$L$5:$L$820,MATCH(A524,Source!$A$5:$A$820,0))</f>
        <v>1.2094</v>
      </c>
    </row>
    <row r="525" spans="1:12" x14ac:dyDescent="0.25">
      <c r="A525" s="25" t="s">
        <v>881</v>
      </c>
      <c r="B525" s="25" t="s">
        <v>1019</v>
      </c>
      <c r="C525" t="s">
        <v>1129</v>
      </c>
      <c r="D525" t="str">
        <f>INDEX(Source!$D$6:$D$820,MATCH(Data!A525,Source!$A$6:$A$820,0))</f>
        <v>BAGS</v>
      </c>
      <c r="E525" t="str">
        <f>VLOOKUP(A525,Source!$A$5:$F$820,5,FALSE)</f>
        <v>PH BALANCED</v>
      </c>
      <c r="F525">
        <f>(VLOOKUP(A525,Source!$A$5:$F$820,6,FALSE))*1</f>
        <v>120</v>
      </c>
      <c r="G525">
        <f>INDEX(Source!$G$6:$G$820,MATCH(Data!A525,Source!$A$6:$A$820,0))</f>
        <v>0</v>
      </c>
      <c r="H525">
        <f>INDEX(Source!$H$6:$H$820,MATCH(Data!A525,Source!$A$6:$A$820,0))</f>
        <v>0</v>
      </c>
      <c r="I525">
        <f>INDEX(Source!$I$6:$I$820,MATCH(Data!A525,Source!$A$6:$A$820,0))</f>
        <v>3.1633</v>
      </c>
      <c r="J525">
        <f>INDEX(Source!$J$5:$J$820,MATCH(A525,Source!$A$5:$A$820,0))</f>
        <v>0</v>
      </c>
      <c r="K525">
        <f>INDEX(Source!$K$5:$K$820,MATCH(A525,Source!$A$5:$A$820,0))</f>
        <v>0</v>
      </c>
      <c r="L525">
        <f>INDEX(Source!$L$5:$L$820,MATCH(A525,Source!$A$5:$A$820,0))</f>
        <v>171.71680000000001</v>
      </c>
    </row>
    <row r="526" spans="1:12" x14ac:dyDescent="0.25">
      <c r="A526" s="25" t="s">
        <v>86</v>
      </c>
      <c r="B526" s="25" t="s">
        <v>1020</v>
      </c>
      <c r="C526" t="s">
        <v>1130</v>
      </c>
      <c r="D526" t="str">
        <f>INDEX(Source!$D$6:$D$820,MATCH(Data!A526,Source!$A$6:$A$820,0))</f>
        <v>BAGS</v>
      </c>
      <c r="E526" t="str">
        <f>VLOOKUP(A526,Source!$A$5:$F$820,5,FALSE)</f>
        <v>WITHOUT EXTRA PROTECTCARE INDICATION</v>
      </c>
      <c r="F526">
        <f>(VLOOKUP(A526,Source!$A$5:$F$820,6,FALSE))*1</f>
        <v>20</v>
      </c>
      <c r="G526">
        <f>INDEX(Source!$G$6:$G$820,MATCH(Data!A526,Source!$A$6:$A$820,0))</f>
        <v>4.4499999999999998E-2</v>
      </c>
      <c r="H526">
        <f>INDEX(Source!$H$6:$H$820,MATCH(Data!A526,Source!$A$6:$A$820,0))</f>
        <v>6.2E-2</v>
      </c>
      <c r="I526">
        <f>INDEX(Source!$I$6:$I$820,MATCH(Data!A526,Source!$A$6:$A$820,0))</f>
        <v>0</v>
      </c>
      <c r="J526">
        <f>INDEX(Source!$J$5:$J$820,MATCH(A526,Source!$A$5:$A$820,0))</f>
        <v>0.36759999999999998</v>
      </c>
      <c r="K526">
        <f>INDEX(Source!$K$5:$K$820,MATCH(A526,Source!$A$5:$A$820,0))</f>
        <v>0.48380000000000001</v>
      </c>
      <c r="L526">
        <f>INDEX(Source!$L$5:$L$820,MATCH(A526,Source!$A$5:$A$820,0))</f>
        <v>0</v>
      </c>
    </row>
    <row r="527" spans="1:12" x14ac:dyDescent="0.25">
      <c r="A527" s="25" t="s">
        <v>90</v>
      </c>
      <c r="B527" s="25" t="s">
        <v>1021</v>
      </c>
      <c r="C527" t="s">
        <v>1073</v>
      </c>
      <c r="D527" t="str">
        <f>INDEX(Source!$D$6:$D$820,MATCH(Data!A527,Source!$A$6:$A$820,0))</f>
        <v>BAGS</v>
      </c>
      <c r="E527" t="str">
        <f>VLOOKUP(A527,Source!$A$5:$F$820,5,FALSE)</f>
        <v>ALCOHOL FREE</v>
      </c>
      <c r="F527">
        <f>(VLOOKUP(A527,Source!$A$5:$F$820,6,FALSE))*1</f>
        <v>120</v>
      </c>
      <c r="G527">
        <f>INDEX(Source!$G$6:$G$820,MATCH(Data!A527,Source!$A$6:$A$820,0))</f>
        <v>1.2582</v>
      </c>
      <c r="H527">
        <f>INDEX(Source!$H$6:$H$820,MATCH(Data!A527,Source!$A$6:$A$820,0))</f>
        <v>4.4390999999999998</v>
      </c>
      <c r="I527">
        <f>INDEX(Source!$I$6:$I$820,MATCH(Data!A527,Source!$A$6:$A$820,0))</f>
        <v>0.70909999999999995</v>
      </c>
      <c r="J527">
        <f>INDEX(Source!$J$5:$J$820,MATCH(A527,Source!$A$5:$A$820,0))</f>
        <v>67.526600000000002</v>
      </c>
      <c r="K527">
        <f>INDEX(Source!$K$5:$K$820,MATCH(A527,Source!$A$5:$A$820,0))</f>
        <v>226.15649999999999</v>
      </c>
      <c r="L527">
        <f>INDEX(Source!$L$5:$L$820,MATCH(A527,Source!$A$5:$A$820,0))</f>
        <v>33.759099999999997</v>
      </c>
    </row>
    <row r="528" spans="1:12" x14ac:dyDescent="0.25">
      <c r="A528" s="25" t="s">
        <v>92</v>
      </c>
      <c r="B528" s="25" t="s">
        <v>1021</v>
      </c>
      <c r="C528" t="s">
        <v>1073</v>
      </c>
      <c r="D528" t="str">
        <f>INDEX(Source!$D$6:$D$820,MATCH(Data!A528,Source!$A$6:$A$820,0))</f>
        <v>BAGS</v>
      </c>
      <c r="E528" t="str">
        <f>VLOOKUP(A528,Source!$A$5:$F$820,5,FALSE)</f>
        <v>ALCOHOL FREE</v>
      </c>
      <c r="F528">
        <f>(VLOOKUP(A528,Source!$A$5:$F$820,6,FALSE))*1</f>
        <v>72</v>
      </c>
      <c r="G528">
        <f>INDEX(Source!$G$6:$G$820,MATCH(Data!A528,Source!$A$6:$A$820,0))</f>
        <v>0.94640000000000002</v>
      </c>
      <c r="H528">
        <f>INDEX(Source!$H$6:$H$820,MATCH(Data!A528,Source!$A$6:$A$820,0))</f>
        <v>1.6005</v>
      </c>
      <c r="I528">
        <f>INDEX(Source!$I$6:$I$820,MATCH(Data!A528,Source!$A$6:$A$820,0))</f>
        <v>1.0179</v>
      </c>
      <c r="J528">
        <f>INDEX(Source!$J$5:$J$820,MATCH(A528,Source!$A$5:$A$820,0))</f>
        <v>54.868499999999997</v>
      </c>
      <c r="K528">
        <f>INDEX(Source!$K$5:$K$820,MATCH(A528,Source!$A$5:$A$820,0))</f>
        <v>87.027500000000003</v>
      </c>
      <c r="L528">
        <f>INDEX(Source!$L$5:$L$820,MATCH(A528,Source!$A$5:$A$820,0))</f>
        <v>38.080399999999997</v>
      </c>
    </row>
    <row r="529" spans="1:12" x14ac:dyDescent="0.25">
      <c r="A529" s="25" t="s">
        <v>870</v>
      </c>
      <c r="B529" s="25" t="s">
        <v>1021</v>
      </c>
      <c r="C529" t="s">
        <v>1073</v>
      </c>
      <c r="D529" t="str">
        <f>INDEX(Source!$D$6:$D$820,MATCH(Data!A529,Source!$A$6:$A$820,0))</f>
        <v>BAGS</v>
      </c>
      <c r="E529" t="str">
        <f>VLOOKUP(A529,Source!$A$5:$F$820,5,FALSE)</f>
        <v>PH BALANCED</v>
      </c>
      <c r="F529">
        <f>(VLOOKUP(A529,Source!$A$5:$F$820,6,FALSE))*1</f>
        <v>72</v>
      </c>
      <c r="G529">
        <f>INDEX(Source!$G$6:$G$820,MATCH(Data!A529,Source!$A$6:$A$820,0))</f>
        <v>1.8199000000000001</v>
      </c>
      <c r="H529">
        <f>INDEX(Source!$H$6:$H$820,MATCH(Data!A529,Source!$A$6:$A$820,0))</f>
        <v>0.76910000000000001</v>
      </c>
      <c r="I529">
        <f>INDEX(Source!$I$6:$I$820,MATCH(Data!A529,Source!$A$6:$A$820,0))</f>
        <v>0.73480000000000001</v>
      </c>
      <c r="J529">
        <f>INDEX(Source!$J$5:$J$820,MATCH(A529,Source!$A$5:$A$820,0))</f>
        <v>83.522300000000001</v>
      </c>
      <c r="K529">
        <f>INDEX(Source!$K$5:$K$820,MATCH(A529,Source!$A$5:$A$820,0))</f>
        <v>35.127499999999998</v>
      </c>
      <c r="L529">
        <f>INDEX(Source!$L$5:$L$820,MATCH(A529,Source!$A$5:$A$820,0))</f>
        <v>37.258200000000002</v>
      </c>
    </row>
    <row r="530" spans="1:12" x14ac:dyDescent="0.25">
      <c r="A530" s="25" t="s">
        <v>91</v>
      </c>
      <c r="B530" s="25" t="s">
        <v>1021</v>
      </c>
      <c r="C530" t="s">
        <v>1073</v>
      </c>
      <c r="D530" t="str">
        <f>INDEX(Source!$D$6:$D$820,MATCH(Data!A530,Source!$A$6:$A$820,0))</f>
        <v>BAGS</v>
      </c>
      <c r="E530" t="str">
        <f>VLOOKUP(A530,Source!$A$5:$F$820,5,FALSE)</f>
        <v>ALCOHOL FREE</v>
      </c>
      <c r="F530">
        <f>(VLOOKUP(A530,Source!$A$5:$F$820,6,FALSE))*1</f>
        <v>120</v>
      </c>
      <c r="G530">
        <f>INDEX(Source!$G$6:$G$820,MATCH(Data!A530,Source!$A$6:$A$820,0))</f>
        <v>4.5986000000000002</v>
      </c>
      <c r="H530">
        <f>INDEX(Source!$H$6:$H$820,MATCH(Data!A530,Source!$A$6:$A$820,0))</f>
        <v>6.1303000000000001</v>
      </c>
      <c r="I530">
        <f>INDEX(Source!$I$6:$I$820,MATCH(Data!A530,Source!$A$6:$A$820,0))</f>
        <v>2.8555999999999999</v>
      </c>
      <c r="J530">
        <f>INDEX(Source!$J$5:$J$820,MATCH(A530,Source!$A$5:$A$820,0))</f>
        <v>228.69929999999999</v>
      </c>
      <c r="K530">
        <f>INDEX(Source!$K$5:$K$820,MATCH(A530,Source!$A$5:$A$820,0))</f>
        <v>310.51369999999997</v>
      </c>
      <c r="L530">
        <f>INDEX(Source!$L$5:$L$820,MATCH(A530,Source!$A$5:$A$820,0))</f>
        <v>123.6022</v>
      </c>
    </row>
    <row r="531" spans="1:12" x14ac:dyDescent="0.25">
      <c r="A531" s="25" t="s">
        <v>693</v>
      </c>
      <c r="B531" s="25" t="s">
        <v>1022</v>
      </c>
      <c r="C531" t="s">
        <v>1131</v>
      </c>
      <c r="D531" t="str">
        <f>INDEX(Source!$D$6:$D$820,MATCH(Data!A531,Source!$A$6:$A$820,0))</f>
        <v>BAGS</v>
      </c>
      <c r="E531" t="str">
        <f>VLOOKUP(A531,Source!$A$5:$F$820,5,FALSE)</f>
        <v>ALCOHOL FREE</v>
      </c>
      <c r="F531">
        <f>(VLOOKUP(A531,Source!$A$5:$F$820,6,FALSE))*1</f>
        <v>120</v>
      </c>
      <c r="G531">
        <f>INDEX(Source!$G$6:$G$820,MATCH(Data!A531,Source!$A$6:$A$820,0))</f>
        <v>25.839099999999998</v>
      </c>
      <c r="H531">
        <f>INDEX(Source!$H$6:$H$820,MATCH(Data!A531,Source!$A$6:$A$820,0))</f>
        <v>9.0121000000000002</v>
      </c>
      <c r="I531">
        <f>INDEX(Source!$I$6:$I$820,MATCH(Data!A531,Source!$A$6:$A$820,0))</f>
        <v>10.0204</v>
      </c>
      <c r="J531">
        <f>INDEX(Source!$J$5:$J$820,MATCH(A531,Source!$A$5:$A$820,0))</f>
        <v>1539.4739</v>
      </c>
      <c r="K531">
        <f>INDEX(Source!$K$5:$K$820,MATCH(A531,Source!$A$5:$A$820,0))</f>
        <v>509.45670000000001</v>
      </c>
      <c r="L531">
        <f>INDEX(Source!$L$5:$L$820,MATCH(A531,Source!$A$5:$A$820,0))</f>
        <v>585.52229999999997</v>
      </c>
    </row>
    <row r="532" spans="1:12" x14ac:dyDescent="0.25">
      <c r="A532" s="25" t="s">
        <v>99</v>
      </c>
      <c r="B532" s="25" t="s">
        <v>1023</v>
      </c>
      <c r="C532" t="s">
        <v>1132</v>
      </c>
      <c r="D532" t="str">
        <f>INDEX(Source!$D$6:$D$820,MATCH(Data!A532,Source!$A$6:$A$820,0))</f>
        <v>BAGS</v>
      </c>
      <c r="E532" t="str">
        <f>VLOOKUP(A532,Source!$A$5:$F$820,5,FALSE)</f>
        <v>PH BALANCED</v>
      </c>
      <c r="F532">
        <f>(VLOOKUP(A532,Source!$A$5:$F$820,6,FALSE))*1</f>
        <v>72</v>
      </c>
      <c r="G532">
        <f>INDEX(Source!$G$6:$G$820,MATCH(Data!A532,Source!$A$6:$A$820,0))</f>
        <v>0</v>
      </c>
      <c r="H532">
        <f>INDEX(Source!$H$6:$H$820,MATCH(Data!A532,Source!$A$6:$A$820,0))</f>
        <v>0</v>
      </c>
      <c r="I532">
        <f>INDEX(Source!$I$6:$I$820,MATCH(Data!A532,Source!$A$6:$A$820,0))</f>
        <v>5.57E-2</v>
      </c>
      <c r="J532">
        <f>INDEX(Source!$J$5:$J$820,MATCH(A532,Source!$A$5:$A$820,0))</f>
        <v>0</v>
      </c>
      <c r="K532">
        <f>INDEX(Source!$K$5:$K$820,MATCH(A532,Source!$A$5:$A$820,0))</f>
        <v>0</v>
      </c>
      <c r="L532">
        <f>INDEX(Source!$L$5:$L$820,MATCH(A532,Source!$A$5:$A$820,0))</f>
        <v>1.7425999999999999</v>
      </c>
    </row>
    <row r="533" spans="1:12" x14ac:dyDescent="0.25">
      <c r="A533" s="25" t="s">
        <v>553</v>
      </c>
      <c r="B533" s="25" t="s">
        <v>1024</v>
      </c>
      <c r="C533" t="s">
        <v>1133</v>
      </c>
      <c r="D533" t="str">
        <f>INDEX(Source!$D$6:$D$820,MATCH(Data!A533,Source!$A$6:$A$820,0))</f>
        <v>BAGS</v>
      </c>
      <c r="E533" t="str">
        <f>VLOOKUP(A533,Source!$A$5:$F$820,5,FALSE)</f>
        <v>ALCOHOL FREE &amp; HYPOALLERGENIC</v>
      </c>
      <c r="F533">
        <f>(VLOOKUP(A533,Source!$A$5:$F$820,6,FALSE))*1</f>
        <v>70</v>
      </c>
      <c r="G533">
        <f>INDEX(Source!$G$6:$G$820,MATCH(Data!A533,Source!$A$6:$A$820,0))</f>
        <v>2.1598999999999999</v>
      </c>
      <c r="H533">
        <f>INDEX(Source!$H$6:$H$820,MATCH(Data!A533,Source!$A$6:$A$820,0))</f>
        <v>5.1025</v>
      </c>
      <c r="I533">
        <f>INDEX(Source!$I$6:$I$820,MATCH(Data!A533,Source!$A$6:$A$820,0))</f>
        <v>6.3079000000000001</v>
      </c>
      <c r="J533">
        <f>INDEX(Source!$J$5:$J$820,MATCH(A533,Source!$A$5:$A$820,0))</f>
        <v>36.4</v>
      </c>
      <c r="K533">
        <f>INDEX(Source!$K$5:$K$820,MATCH(A533,Source!$A$5:$A$820,0))</f>
        <v>77.862799999999993</v>
      </c>
      <c r="L533">
        <f>INDEX(Source!$L$5:$L$820,MATCH(A533,Source!$A$5:$A$820,0))</f>
        <v>91.042100000000005</v>
      </c>
    </row>
    <row r="534" spans="1:12" x14ac:dyDescent="0.25">
      <c r="A534" s="25" t="s">
        <v>554</v>
      </c>
      <c r="B534" s="25" t="s">
        <v>1024</v>
      </c>
      <c r="C534" t="s">
        <v>1133</v>
      </c>
      <c r="D534" t="str">
        <f>INDEX(Source!$D$6:$D$820,MATCH(Data!A534,Source!$A$6:$A$820,0))</f>
        <v>BAGS</v>
      </c>
      <c r="E534" t="str">
        <f>VLOOKUP(A534,Source!$A$5:$F$820,5,FALSE)</f>
        <v>ALCOHOL FREE &amp; HYPOALLERGENIC</v>
      </c>
      <c r="F534">
        <f>(VLOOKUP(A534,Source!$A$5:$F$820,6,FALSE))*1</f>
        <v>70</v>
      </c>
      <c r="G534">
        <f>INDEX(Source!$G$6:$G$820,MATCH(Data!A534,Source!$A$6:$A$820,0))</f>
        <v>10.1408</v>
      </c>
      <c r="H534">
        <f>INDEX(Source!$H$6:$H$820,MATCH(Data!A534,Source!$A$6:$A$820,0))</f>
        <v>7.4416000000000002</v>
      </c>
      <c r="I534">
        <f>INDEX(Source!$I$6:$I$820,MATCH(Data!A534,Source!$A$6:$A$820,0))</f>
        <v>2.3571</v>
      </c>
      <c r="J534">
        <f>INDEX(Source!$J$5:$J$820,MATCH(A534,Source!$A$5:$A$820,0))</f>
        <v>91.191500000000005</v>
      </c>
      <c r="K534">
        <f>INDEX(Source!$K$5:$K$820,MATCH(A534,Source!$A$5:$A$820,0))</f>
        <v>64.807599999999994</v>
      </c>
      <c r="L534">
        <f>INDEX(Source!$L$5:$L$820,MATCH(A534,Source!$A$5:$A$820,0))</f>
        <v>19.349299999999999</v>
      </c>
    </row>
    <row r="535" spans="1:12" x14ac:dyDescent="0.25">
      <c r="A535" s="25" t="s">
        <v>561</v>
      </c>
      <c r="B535" s="25" t="s">
        <v>1025</v>
      </c>
      <c r="C535" t="s">
        <v>1051</v>
      </c>
      <c r="D535" t="str">
        <f>INDEX(Source!$D$6:$D$820,MATCH(Data!A535,Source!$A$6:$A$820,0))</f>
        <v>BAGS</v>
      </c>
      <c r="E535" t="str">
        <f>VLOOKUP(A535,Source!$A$5:$F$820,5,FALSE)</f>
        <v>PH BALANCED</v>
      </c>
      <c r="F535">
        <f>(VLOOKUP(A535,Source!$A$5:$F$820,6,FALSE))*1</f>
        <v>144</v>
      </c>
      <c r="G535">
        <f>INDEX(Source!$G$6:$G$820,MATCH(Data!A535,Source!$A$6:$A$820,0))</f>
        <v>59.2014</v>
      </c>
      <c r="H535">
        <f>INDEX(Source!$H$6:$H$820,MATCH(Data!A535,Source!$A$6:$A$820,0))</f>
        <v>82.022099999999995</v>
      </c>
      <c r="I535">
        <f>INDEX(Source!$I$6:$I$820,MATCH(Data!A535,Source!$A$6:$A$820,0))</f>
        <v>31.495899999999999</v>
      </c>
      <c r="J535">
        <f>INDEX(Source!$J$5:$J$820,MATCH(A535,Source!$A$5:$A$820,0))</f>
        <v>4163.6220999999996</v>
      </c>
      <c r="K535">
        <f>INDEX(Source!$K$5:$K$820,MATCH(A535,Source!$A$5:$A$820,0))</f>
        <v>5172.0583999999999</v>
      </c>
      <c r="L535">
        <f>INDEX(Source!$L$5:$L$820,MATCH(A535,Source!$A$5:$A$820,0))</f>
        <v>1931.7985000000001</v>
      </c>
    </row>
    <row r="536" spans="1:12" x14ac:dyDescent="0.25">
      <c r="A536" s="25" t="s">
        <v>563</v>
      </c>
      <c r="B536" s="25" t="s">
        <v>1025</v>
      </c>
      <c r="C536" t="s">
        <v>1051</v>
      </c>
      <c r="D536" t="str">
        <f>INDEX(Source!$D$6:$D$820,MATCH(Data!A536,Source!$A$6:$A$820,0))</f>
        <v>BAGS</v>
      </c>
      <c r="E536" t="str">
        <f>VLOOKUP(A536,Source!$A$5:$F$820,5,FALSE)</f>
        <v>PH BALANCED</v>
      </c>
      <c r="F536">
        <f>(VLOOKUP(A536,Source!$A$5:$F$820,6,FALSE))*1</f>
        <v>144</v>
      </c>
      <c r="G536">
        <f>INDEX(Source!$G$6:$G$820,MATCH(Data!A536,Source!$A$6:$A$820,0))</f>
        <v>6.7272999999999996</v>
      </c>
      <c r="H536">
        <f>INDEX(Source!$H$6:$H$820,MATCH(Data!A536,Source!$A$6:$A$820,0))</f>
        <v>1.7110000000000001</v>
      </c>
      <c r="I536">
        <f>INDEX(Source!$I$6:$I$820,MATCH(Data!A536,Source!$A$6:$A$820,0))</f>
        <v>1.5649999999999999</v>
      </c>
      <c r="J536">
        <f>INDEX(Source!$J$5:$J$820,MATCH(A536,Source!$A$5:$A$820,0))</f>
        <v>473.34</v>
      </c>
      <c r="K536">
        <f>INDEX(Source!$K$5:$K$820,MATCH(A536,Source!$A$5:$A$820,0))</f>
        <v>112.14570000000001</v>
      </c>
      <c r="L536">
        <f>INDEX(Source!$L$5:$L$820,MATCH(A536,Source!$A$5:$A$820,0))</f>
        <v>108.86020000000001</v>
      </c>
    </row>
    <row r="537" spans="1:12" x14ac:dyDescent="0.25">
      <c r="A537" s="25" t="s">
        <v>667</v>
      </c>
      <c r="B537" s="25" t="s">
        <v>1026</v>
      </c>
      <c r="C537" t="s">
        <v>1134</v>
      </c>
      <c r="D537" t="str">
        <f>INDEX(Source!$D$6:$D$820,MATCH(Data!A537,Source!$A$6:$A$820,0))</f>
        <v>BAGS</v>
      </c>
      <c r="E537" t="str">
        <f>VLOOKUP(A537,Source!$A$5:$F$820,5,FALSE)</f>
        <v>PH BALANCED</v>
      </c>
      <c r="F537">
        <f>(VLOOKUP(A537,Source!$A$5:$F$820,6,FALSE))*1</f>
        <v>72</v>
      </c>
      <c r="G537">
        <f>INDEX(Source!$G$6:$G$820,MATCH(Data!A537,Source!$A$6:$A$820,0))</f>
        <v>0.27539999999999998</v>
      </c>
      <c r="H537">
        <f>INDEX(Source!$H$6:$H$820,MATCH(Data!A537,Source!$A$6:$A$820,0))</f>
        <v>0</v>
      </c>
      <c r="I537">
        <f>INDEX(Source!$I$6:$I$820,MATCH(Data!A537,Source!$A$6:$A$820,0))</f>
        <v>0</v>
      </c>
      <c r="J537">
        <f>INDEX(Source!$J$5:$J$820,MATCH(A537,Source!$A$5:$A$820,0))</f>
        <v>11.6632</v>
      </c>
      <c r="K537">
        <f>INDEX(Source!$K$5:$K$820,MATCH(A537,Source!$A$5:$A$820,0))</f>
        <v>0</v>
      </c>
      <c r="L537">
        <f>INDEX(Source!$L$5:$L$820,MATCH(A537,Source!$A$5:$A$820,0))</f>
        <v>0</v>
      </c>
    </row>
    <row r="538" spans="1:12" x14ac:dyDescent="0.25">
      <c r="A538" s="25" t="s">
        <v>666</v>
      </c>
      <c r="B538" s="25" t="s">
        <v>1026</v>
      </c>
      <c r="C538" t="s">
        <v>1134</v>
      </c>
      <c r="D538" t="str">
        <f>INDEX(Source!$D$6:$D$820,MATCH(Data!A538,Source!$A$6:$A$820,0))</f>
        <v>BAGS</v>
      </c>
      <c r="E538" t="str">
        <f>VLOOKUP(A538,Source!$A$5:$F$820,5,FALSE)</f>
        <v>PH BALANCED</v>
      </c>
      <c r="F538">
        <f>(VLOOKUP(A538,Source!$A$5:$F$820,6,FALSE))*1</f>
        <v>120</v>
      </c>
      <c r="G538">
        <f>INDEX(Source!$G$6:$G$820,MATCH(Data!A538,Source!$A$6:$A$820,0))</f>
        <v>3.4049</v>
      </c>
      <c r="H538">
        <f>INDEX(Source!$H$6:$H$820,MATCH(Data!A538,Source!$A$6:$A$820,0))</f>
        <v>0</v>
      </c>
      <c r="I538">
        <f>INDEX(Source!$I$6:$I$820,MATCH(Data!A538,Source!$A$6:$A$820,0))</f>
        <v>0</v>
      </c>
      <c r="J538">
        <f>INDEX(Source!$J$5:$J$820,MATCH(A538,Source!$A$5:$A$820,0))</f>
        <v>181.5942</v>
      </c>
      <c r="K538">
        <f>INDEX(Source!$K$5:$K$820,MATCH(A538,Source!$A$5:$A$820,0))</f>
        <v>0</v>
      </c>
      <c r="L538">
        <f>INDEX(Source!$L$5:$L$820,MATCH(A538,Source!$A$5:$A$820,0))</f>
        <v>0</v>
      </c>
    </row>
    <row r="539" spans="1:12" x14ac:dyDescent="0.25">
      <c r="A539" s="25" t="s">
        <v>668</v>
      </c>
      <c r="B539" s="25" t="s">
        <v>1026</v>
      </c>
      <c r="C539" t="s">
        <v>1134</v>
      </c>
      <c r="D539" t="str">
        <f>INDEX(Source!$D$6:$D$820,MATCH(Data!A539,Source!$A$6:$A$820,0))</f>
        <v>BAGS</v>
      </c>
      <c r="E539" t="str">
        <f>VLOOKUP(A539,Source!$A$5:$F$820,5,FALSE)</f>
        <v>PH BALANCED</v>
      </c>
      <c r="F539">
        <f>(VLOOKUP(A539,Source!$A$5:$F$820,6,FALSE))*1</f>
        <v>72</v>
      </c>
      <c r="G539">
        <f>INDEX(Source!$G$6:$G$820,MATCH(Data!A539,Source!$A$6:$A$820,0))</f>
        <v>0.36249999999999999</v>
      </c>
      <c r="H539">
        <f>INDEX(Source!$H$6:$H$820,MATCH(Data!A539,Source!$A$6:$A$820,0))</f>
        <v>0</v>
      </c>
      <c r="I539">
        <f>INDEX(Source!$I$6:$I$820,MATCH(Data!A539,Source!$A$6:$A$820,0))</f>
        <v>0</v>
      </c>
      <c r="J539">
        <f>INDEX(Source!$J$5:$J$820,MATCH(A539,Source!$A$5:$A$820,0))</f>
        <v>17.400500000000001</v>
      </c>
      <c r="K539">
        <f>INDEX(Source!$K$5:$K$820,MATCH(A539,Source!$A$5:$A$820,0))</f>
        <v>0</v>
      </c>
      <c r="L539">
        <f>INDEX(Source!$L$5:$L$820,MATCH(A539,Source!$A$5:$A$820,0))</f>
        <v>0</v>
      </c>
    </row>
    <row r="540" spans="1:12" x14ac:dyDescent="0.25">
      <c r="A540" s="25" t="s">
        <v>664</v>
      </c>
      <c r="B540" s="25" t="s">
        <v>1026</v>
      </c>
      <c r="C540" t="s">
        <v>1134</v>
      </c>
      <c r="D540" t="str">
        <f>INDEX(Source!$D$6:$D$820,MATCH(Data!A540,Source!$A$6:$A$820,0))</f>
        <v>BAGS</v>
      </c>
      <c r="E540" t="str">
        <f>VLOOKUP(A540,Source!$A$5:$F$820,5,FALSE)</f>
        <v>PH BALANCED</v>
      </c>
      <c r="F540">
        <f>(VLOOKUP(A540,Source!$A$5:$F$820,6,FALSE))*1</f>
        <v>100</v>
      </c>
      <c r="G540">
        <f>INDEX(Source!$G$6:$G$820,MATCH(Data!A540,Source!$A$6:$A$820,0))</f>
        <v>1.2095</v>
      </c>
      <c r="H540">
        <f>INDEX(Source!$H$6:$H$820,MATCH(Data!A540,Source!$A$6:$A$820,0))</f>
        <v>0</v>
      </c>
      <c r="I540">
        <f>INDEX(Source!$I$6:$I$820,MATCH(Data!A540,Source!$A$6:$A$820,0))</f>
        <v>0</v>
      </c>
      <c r="J540">
        <f>INDEX(Source!$J$5:$J$820,MATCH(A540,Source!$A$5:$A$820,0))</f>
        <v>58.601599999999998</v>
      </c>
      <c r="K540">
        <f>INDEX(Source!$K$5:$K$820,MATCH(A540,Source!$A$5:$A$820,0))</f>
        <v>0</v>
      </c>
      <c r="L540">
        <f>INDEX(Source!$L$5:$L$820,MATCH(A540,Source!$A$5:$A$820,0))</f>
        <v>0</v>
      </c>
    </row>
    <row r="541" spans="1:12" x14ac:dyDescent="0.25">
      <c r="A541" s="25" t="s">
        <v>665</v>
      </c>
      <c r="B541" s="25" t="s">
        <v>1026</v>
      </c>
      <c r="C541" t="s">
        <v>1134</v>
      </c>
      <c r="D541" t="str">
        <f>INDEX(Source!$D$6:$D$820,MATCH(Data!A541,Source!$A$6:$A$820,0))</f>
        <v>BAGS</v>
      </c>
      <c r="E541" t="str">
        <f>VLOOKUP(A541,Source!$A$5:$F$820,5,FALSE)</f>
        <v>PH BALANCED</v>
      </c>
      <c r="F541">
        <f>(VLOOKUP(A541,Source!$A$5:$F$820,6,FALSE))*1</f>
        <v>100</v>
      </c>
      <c r="G541">
        <f>INDEX(Source!$G$6:$G$820,MATCH(Data!A541,Source!$A$6:$A$820,0))</f>
        <v>0</v>
      </c>
      <c r="H541">
        <f>INDEX(Source!$H$6:$H$820,MATCH(Data!A541,Source!$A$6:$A$820,0))</f>
        <v>0</v>
      </c>
      <c r="I541">
        <f>INDEX(Source!$I$6:$I$820,MATCH(Data!A541,Source!$A$6:$A$820,0))</f>
        <v>0</v>
      </c>
      <c r="J541">
        <f>INDEX(Source!$J$5:$J$820,MATCH(A541,Source!$A$5:$A$820,0))</f>
        <v>0</v>
      </c>
      <c r="K541">
        <f>INDEX(Source!$K$5:$K$820,MATCH(A541,Source!$A$5:$A$820,0))</f>
        <v>0</v>
      </c>
      <c r="L541">
        <f>INDEX(Source!$L$5:$L$820,MATCH(A541,Source!$A$5:$A$820,0))</f>
        <v>0</v>
      </c>
    </row>
    <row r="542" spans="1:12" x14ac:dyDescent="0.25">
      <c r="A542" s="25" t="s">
        <v>262</v>
      </c>
      <c r="B542" s="25" t="s">
        <v>1027</v>
      </c>
      <c r="C542" t="s">
        <v>1135</v>
      </c>
      <c r="D542" t="str">
        <f>INDEX(Source!$D$6:$D$820,MATCH(Data!A542,Source!$A$6:$A$820,0))</f>
        <v>BAGS</v>
      </c>
      <c r="E542" t="str">
        <f>VLOOKUP(A542,Source!$A$5:$F$820,5,FALSE)</f>
        <v>WITHOUT EXTRA PROTECTCARE INDICATION</v>
      </c>
      <c r="F542">
        <f>(VLOOKUP(A542,Source!$A$5:$F$820,6,FALSE))*1</f>
        <v>10</v>
      </c>
      <c r="G542">
        <f>INDEX(Source!$G$6:$G$820,MATCH(Data!A542,Source!$A$6:$A$820,0))</f>
        <v>0.61529999999999996</v>
      </c>
      <c r="H542">
        <f>INDEX(Source!$H$6:$H$820,MATCH(Data!A542,Source!$A$6:$A$820,0))</f>
        <v>0.502</v>
      </c>
      <c r="I542">
        <f>INDEX(Source!$I$6:$I$820,MATCH(Data!A542,Source!$A$6:$A$820,0))</f>
        <v>4.99E-2</v>
      </c>
      <c r="J542">
        <f>INDEX(Source!$J$5:$J$820,MATCH(A542,Source!$A$5:$A$820,0))</f>
        <v>4.0616000000000003</v>
      </c>
      <c r="K542">
        <f>INDEX(Source!$K$5:$K$820,MATCH(A542,Source!$A$5:$A$820,0))</f>
        <v>3.2562000000000002</v>
      </c>
      <c r="L542">
        <f>INDEX(Source!$L$5:$L$820,MATCH(A542,Source!$A$5:$A$820,0))</f>
        <v>0.25269999999999998</v>
      </c>
    </row>
    <row r="543" spans="1:12" x14ac:dyDescent="0.25">
      <c r="A543" s="25" t="s">
        <v>263</v>
      </c>
      <c r="B543" s="25" t="s">
        <v>1027</v>
      </c>
      <c r="C543" t="s">
        <v>1135</v>
      </c>
      <c r="D543" t="str">
        <f>INDEX(Source!$D$6:$D$820,MATCH(Data!A543,Source!$A$6:$A$820,0))</f>
        <v>BAGS</v>
      </c>
      <c r="E543" t="str">
        <f>VLOOKUP(A543,Source!$A$5:$F$820,5,FALSE)</f>
        <v>WITHOUT EXTRA PROTECTCARE INDICATION</v>
      </c>
      <c r="F543">
        <f>(VLOOKUP(A543,Source!$A$5:$F$820,6,FALSE))*1</f>
        <v>240</v>
      </c>
      <c r="G543">
        <f>INDEX(Source!$G$6:$G$820,MATCH(Data!A543,Source!$A$6:$A$820,0))</f>
        <v>18.4224</v>
      </c>
      <c r="H543">
        <f>INDEX(Source!$H$6:$H$820,MATCH(Data!A543,Source!$A$6:$A$820,0))</f>
        <v>21.849599999999999</v>
      </c>
      <c r="I543">
        <f>INDEX(Source!$I$6:$I$820,MATCH(Data!A543,Source!$A$6:$A$820,0))</f>
        <v>15.9329</v>
      </c>
      <c r="J543">
        <f>INDEX(Source!$J$5:$J$820,MATCH(A543,Source!$A$5:$A$820,0))</f>
        <v>154.90440000000001</v>
      </c>
      <c r="K543">
        <f>INDEX(Source!$K$5:$K$820,MATCH(A543,Source!$A$5:$A$820,0))</f>
        <v>191.65379999999999</v>
      </c>
      <c r="L543">
        <f>INDEX(Source!$L$5:$L$820,MATCH(A543,Source!$A$5:$A$820,0))</f>
        <v>151.1</v>
      </c>
    </row>
    <row r="544" spans="1:12" x14ac:dyDescent="0.25">
      <c r="A544" s="25" t="s">
        <v>265</v>
      </c>
      <c r="B544" s="25" t="s">
        <v>1027</v>
      </c>
      <c r="C544" t="s">
        <v>1135</v>
      </c>
      <c r="D544" t="str">
        <f>INDEX(Source!$D$6:$D$820,MATCH(Data!A544,Source!$A$6:$A$820,0))</f>
        <v>BAGS</v>
      </c>
      <c r="E544" t="str">
        <f>VLOOKUP(A544,Source!$A$5:$F$820,5,FALSE)</f>
        <v>WITHOUT EXTRA PROTECTCARE INDICATION</v>
      </c>
      <c r="F544">
        <f>(VLOOKUP(A544,Source!$A$5:$F$820,6,FALSE))*1</f>
        <v>28</v>
      </c>
      <c r="G544">
        <f>INDEX(Source!$G$6:$G$820,MATCH(Data!A544,Source!$A$6:$A$820,0))</f>
        <v>1.851</v>
      </c>
      <c r="H544">
        <f>INDEX(Source!$H$6:$H$820,MATCH(Data!A544,Source!$A$6:$A$820,0))</f>
        <v>2.4146999999999998</v>
      </c>
      <c r="I544">
        <f>INDEX(Source!$I$6:$I$820,MATCH(Data!A544,Source!$A$6:$A$820,0))</f>
        <v>0.80920000000000003</v>
      </c>
      <c r="J544">
        <f>INDEX(Source!$J$5:$J$820,MATCH(A544,Source!$A$5:$A$820,0))</f>
        <v>10.083500000000001</v>
      </c>
      <c r="K544">
        <f>INDEX(Source!$K$5:$K$820,MATCH(A544,Source!$A$5:$A$820,0))</f>
        <v>14.928100000000001</v>
      </c>
      <c r="L544">
        <f>INDEX(Source!$L$5:$L$820,MATCH(A544,Source!$A$5:$A$820,0))</f>
        <v>5.5830000000000002</v>
      </c>
    </row>
    <row r="545" spans="1:12" x14ac:dyDescent="0.25">
      <c r="A545" s="25" t="s">
        <v>267</v>
      </c>
      <c r="B545" s="25" t="s">
        <v>1027</v>
      </c>
      <c r="C545" t="s">
        <v>1135</v>
      </c>
      <c r="D545" t="str">
        <f>INDEX(Source!$D$6:$D$820,MATCH(Data!A545,Source!$A$6:$A$820,0))</f>
        <v>BAGS</v>
      </c>
      <c r="E545" t="str">
        <f>VLOOKUP(A545,Source!$A$5:$F$820,5,FALSE)</f>
        <v>WITHOUT EXTRA PROTECTCARE INDICATION</v>
      </c>
      <c r="F545">
        <f>(VLOOKUP(A545,Source!$A$5:$F$820,6,FALSE))*1</f>
        <v>60</v>
      </c>
      <c r="G545">
        <f>INDEX(Source!$G$6:$G$820,MATCH(Data!A545,Source!$A$6:$A$820,0))</f>
        <v>198.11109999999999</v>
      </c>
      <c r="H545">
        <f>INDEX(Source!$H$6:$H$820,MATCH(Data!A545,Source!$A$6:$A$820,0))</f>
        <v>233.6309</v>
      </c>
      <c r="I545">
        <f>INDEX(Source!$I$6:$I$820,MATCH(Data!A545,Source!$A$6:$A$820,0))</f>
        <v>113.3126</v>
      </c>
      <c r="J545">
        <f>INDEX(Source!$J$5:$J$820,MATCH(A545,Source!$A$5:$A$820,0))</f>
        <v>1569.5084999999999</v>
      </c>
      <c r="K545">
        <f>INDEX(Source!$K$5:$K$820,MATCH(A545,Source!$A$5:$A$820,0))</f>
        <v>2030.1902</v>
      </c>
      <c r="L545">
        <f>INDEX(Source!$L$5:$L$820,MATCH(A545,Source!$A$5:$A$820,0))</f>
        <v>989.67420000000004</v>
      </c>
    </row>
    <row r="546" spans="1:12" x14ac:dyDescent="0.25">
      <c r="A546" s="25" t="s">
        <v>268</v>
      </c>
      <c r="B546" s="25" t="s">
        <v>1027</v>
      </c>
      <c r="C546" t="s">
        <v>1135</v>
      </c>
      <c r="D546" t="str">
        <f>INDEX(Source!$D$6:$D$820,MATCH(Data!A546,Source!$A$6:$A$820,0))</f>
        <v>BAGS</v>
      </c>
      <c r="E546" t="str">
        <f>VLOOKUP(A546,Source!$A$5:$F$820,5,FALSE)</f>
        <v>WITHOUT EXTRA PROTECTCARE INDICATION</v>
      </c>
      <c r="F546">
        <f>(VLOOKUP(A546,Source!$A$5:$F$820,6,FALSE))*1</f>
        <v>60</v>
      </c>
      <c r="G546">
        <f>INDEX(Source!$G$6:$G$820,MATCH(Data!A546,Source!$A$6:$A$820,0))</f>
        <v>1.278</v>
      </c>
      <c r="H546">
        <f>INDEX(Source!$H$6:$H$820,MATCH(Data!A546,Source!$A$6:$A$820,0))</f>
        <v>13.6012</v>
      </c>
      <c r="I546">
        <f>INDEX(Source!$I$6:$I$820,MATCH(Data!A546,Source!$A$6:$A$820,0))</f>
        <v>11.1342</v>
      </c>
      <c r="J546">
        <f>INDEX(Source!$J$5:$J$820,MATCH(A546,Source!$A$5:$A$820,0))</f>
        <v>10.3644</v>
      </c>
      <c r="K546">
        <f>INDEX(Source!$K$5:$K$820,MATCH(A546,Source!$A$5:$A$820,0))</f>
        <v>118.5029</v>
      </c>
      <c r="L546">
        <f>INDEX(Source!$L$5:$L$820,MATCH(A546,Source!$A$5:$A$820,0))</f>
        <v>94.131399999999999</v>
      </c>
    </row>
    <row r="547" spans="1:12" x14ac:dyDescent="0.25">
      <c r="A547" s="25" t="s">
        <v>145</v>
      </c>
      <c r="B547" s="25" t="s">
        <v>1028</v>
      </c>
      <c r="C547" t="s">
        <v>1148</v>
      </c>
      <c r="D547" t="str">
        <f>INDEX(Source!$D$6:$D$820,MATCH(Data!A547,Source!$A$6:$A$820,0))</f>
        <v>BAGS</v>
      </c>
      <c r="E547" t="str">
        <f>VLOOKUP(A547,Source!$A$5:$F$820,5,FALSE)</f>
        <v>PH BALANCED</v>
      </c>
      <c r="F547">
        <f>(VLOOKUP(A547,Source!$A$5:$F$820,6,FALSE))*1</f>
        <v>72</v>
      </c>
      <c r="G547">
        <f>INDEX(Source!$G$6:$G$820,MATCH(Data!A547,Source!$A$6:$A$820,0))</f>
        <v>4.1798000000000002</v>
      </c>
      <c r="H547">
        <f>INDEX(Source!$H$6:$H$820,MATCH(Data!A547,Source!$A$6:$A$820,0))</f>
        <v>0</v>
      </c>
      <c r="I547">
        <f>INDEX(Source!$I$6:$I$820,MATCH(Data!A547,Source!$A$6:$A$820,0))</f>
        <v>0</v>
      </c>
      <c r="J547">
        <f>INDEX(Source!$J$5:$J$820,MATCH(A547,Source!$A$5:$A$820,0))</f>
        <v>212.80930000000001</v>
      </c>
      <c r="K547">
        <f>INDEX(Source!$K$5:$K$820,MATCH(A547,Source!$A$5:$A$820,0))</f>
        <v>0</v>
      </c>
      <c r="L547">
        <f>INDEX(Source!$L$5:$L$820,MATCH(A547,Source!$A$5:$A$820,0))</f>
        <v>0</v>
      </c>
    </row>
    <row r="548" spans="1:12" x14ac:dyDescent="0.25">
      <c r="A548" s="25" t="s">
        <v>146</v>
      </c>
      <c r="B548" s="25" t="s">
        <v>1028</v>
      </c>
      <c r="C548" t="s">
        <v>1148</v>
      </c>
      <c r="D548" t="str">
        <f>INDEX(Source!$D$6:$D$820,MATCH(Data!A548,Source!$A$6:$A$820,0))</f>
        <v>BAGS</v>
      </c>
      <c r="E548" t="str">
        <f>VLOOKUP(A548,Source!$A$5:$F$820,5,FALSE)</f>
        <v>PH BALANCED</v>
      </c>
      <c r="F548">
        <f>(VLOOKUP(A548,Source!$A$5:$F$820,6,FALSE))*1</f>
        <v>72</v>
      </c>
      <c r="G548">
        <f>INDEX(Source!$G$6:$G$820,MATCH(Data!A548,Source!$A$6:$A$820,0))</f>
        <v>16.9573</v>
      </c>
      <c r="H548">
        <f>INDEX(Source!$H$6:$H$820,MATCH(Data!A548,Source!$A$6:$A$820,0))</f>
        <v>8.0383999999999993</v>
      </c>
      <c r="I548">
        <f>INDEX(Source!$I$6:$I$820,MATCH(Data!A548,Source!$A$6:$A$820,0))</f>
        <v>4.7045000000000003</v>
      </c>
      <c r="J548">
        <f>INDEX(Source!$J$5:$J$820,MATCH(A548,Source!$A$5:$A$820,0))</f>
        <v>973.13670000000002</v>
      </c>
      <c r="K548">
        <f>INDEX(Source!$K$5:$K$820,MATCH(A548,Source!$A$5:$A$820,0))</f>
        <v>460.75880000000001</v>
      </c>
      <c r="L548">
        <f>INDEX(Source!$L$5:$L$820,MATCH(A548,Source!$A$5:$A$820,0))</f>
        <v>246.6643</v>
      </c>
    </row>
    <row r="549" spans="1:12" x14ac:dyDescent="0.25">
      <c r="A549" s="25" t="s">
        <v>399</v>
      </c>
      <c r="B549" s="25" t="s">
        <v>1029</v>
      </c>
      <c r="C549" t="s">
        <v>1101</v>
      </c>
      <c r="D549" t="str">
        <f>INDEX(Source!$D$6:$D$820,MATCH(Data!A549,Source!$A$6:$A$820,0))</f>
        <v>BAGS</v>
      </c>
      <c r="E549" t="str">
        <f>VLOOKUP(A549,Source!$A$5:$F$820,5,FALSE)</f>
        <v>ALCOHOL FREE</v>
      </c>
      <c r="F549">
        <f>(VLOOKUP(A549,Source!$A$5:$F$820,6,FALSE))*1</f>
        <v>120</v>
      </c>
      <c r="G549">
        <f>INDEX(Source!$G$6:$G$820,MATCH(Data!A549,Source!$A$6:$A$820,0))</f>
        <v>0</v>
      </c>
      <c r="H549">
        <f>INDEX(Source!$H$6:$H$820,MATCH(Data!A549,Source!$A$6:$A$820,0))</f>
        <v>39.128300000000003</v>
      </c>
      <c r="I549">
        <f>INDEX(Source!$I$6:$I$820,MATCH(Data!A549,Source!$A$6:$A$820,0))</f>
        <v>18.019200000000001</v>
      </c>
      <c r="J549">
        <f>INDEX(Source!$J$5:$J$820,MATCH(A549,Source!$A$5:$A$820,0))</f>
        <v>0</v>
      </c>
      <c r="K549">
        <f>INDEX(Source!$K$5:$K$820,MATCH(A549,Source!$A$5:$A$820,0))</f>
        <v>2116.4569999999999</v>
      </c>
      <c r="L549">
        <f>INDEX(Source!$L$5:$L$820,MATCH(A549,Source!$A$5:$A$820,0))</f>
        <v>1056.0386000000001</v>
      </c>
    </row>
    <row r="550" spans="1:12" x14ac:dyDescent="0.25">
      <c r="A550" s="25" t="s">
        <v>400</v>
      </c>
      <c r="B550" s="25" t="s">
        <v>1029</v>
      </c>
      <c r="C550" t="s">
        <v>1101</v>
      </c>
      <c r="D550" t="str">
        <f>INDEX(Source!$D$6:$D$820,MATCH(Data!A550,Source!$A$6:$A$820,0))</f>
        <v>BAGS</v>
      </c>
      <c r="E550" t="str">
        <f>VLOOKUP(A550,Source!$A$5:$F$820,5,FALSE)</f>
        <v>ALCOHOL FREE</v>
      </c>
      <c r="F550">
        <f>(VLOOKUP(A550,Source!$A$5:$F$820,6,FALSE))*1</f>
        <v>72</v>
      </c>
      <c r="G550">
        <f>INDEX(Source!$G$6:$G$820,MATCH(Data!A550,Source!$A$6:$A$820,0))</f>
        <v>14.5854</v>
      </c>
      <c r="H550">
        <f>INDEX(Source!$H$6:$H$820,MATCH(Data!A550,Source!$A$6:$A$820,0))</f>
        <v>45.532299999999999</v>
      </c>
      <c r="I550">
        <f>INDEX(Source!$I$6:$I$820,MATCH(Data!A550,Source!$A$6:$A$820,0))</f>
        <v>49.915700000000001</v>
      </c>
      <c r="J550">
        <f>INDEX(Source!$J$5:$J$820,MATCH(A550,Source!$A$5:$A$820,0))</f>
        <v>930.23509999999999</v>
      </c>
      <c r="K550">
        <f>INDEX(Source!$K$5:$K$820,MATCH(A550,Source!$A$5:$A$820,0))</f>
        <v>2490.5082000000002</v>
      </c>
      <c r="L550">
        <f>INDEX(Source!$L$5:$L$820,MATCH(A550,Source!$A$5:$A$820,0))</f>
        <v>2411.3348000000001</v>
      </c>
    </row>
    <row r="551" spans="1:12" x14ac:dyDescent="0.25">
      <c r="A551" s="25" t="s">
        <v>162</v>
      </c>
      <c r="B551" s="25" t="s">
        <v>1030</v>
      </c>
      <c r="C551" t="s">
        <v>1136</v>
      </c>
      <c r="D551" t="str">
        <f>INDEX(Source!$D$6:$D$820,MATCH(Data!A551,Source!$A$6:$A$820,0))</f>
        <v>BAGS</v>
      </c>
      <c r="E551" t="str">
        <f>VLOOKUP(A551,Source!$A$5:$F$820,5,FALSE)</f>
        <v>ALCOHOL FREE</v>
      </c>
      <c r="F551">
        <f>(VLOOKUP(A551,Source!$A$5:$F$820,6,FALSE))*1</f>
        <v>120</v>
      </c>
      <c r="G551">
        <f>INDEX(Source!$G$6:$G$820,MATCH(Data!A551,Source!$A$6:$A$820,0))</f>
        <v>0.25940000000000002</v>
      </c>
      <c r="H551">
        <f>INDEX(Source!$H$6:$H$820,MATCH(Data!A551,Source!$A$6:$A$820,0))</f>
        <v>47.287300000000002</v>
      </c>
      <c r="I551">
        <f>INDEX(Source!$I$6:$I$820,MATCH(Data!A551,Source!$A$6:$A$820,0))</f>
        <v>13.3363</v>
      </c>
      <c r="J551">
        <f>INDEX(Source!$J$5:$J$820,MATCH(A551,Source!$A$5:$A$820,0))</f>
        <v>15.5664</v>
      </c>
      <c r="K551">
        <f>INDEX(Source!$K$5:$K$820,MATCH(A551,Source!$A$5:$A$820,0))</f>
        <v>2338.1842000000001</v>
      </c>
      <c r="L551">
        <f>INDEX(Source!$L$5:$L$820,MATCH(A551,Source!$A$5:$A$820,0))</f>
        <v>671.9117</v>
      </c>
    </row>
    <row r="552" spans="1:12" x14ac:dyDescent="0.25">
      <c r="A552" s="25" t="s">
        <v>163</v>
      </c>
      <c r="B552" s="25" t="s">
        <v>1030</v>
      </c>
      <c r="C552" t="s">
        <v>1136</v>
      </c>
      <c r="D552" t="str">
        <f>INDEX(Source!$D$6:$D$820,MATCH(Data!A552,Source!$A$6:$A$820,0))</f>
        <v>BAGS</v>
      </c>
      <c r="E552" t="str">
        <f>VLOOKUP(A552,Source!$A$5:$F$820,5,FALSE)</f>
        <v>ALCOHOL FREE</v>
      </c>
      <c r="F552">
        <f>(VLOOKUP(A552,Source!$A$5:$F$820,6,FALSE))*1</f>
        <v>15</v>
      </c>
      <c r="G552">
        <f>INDEX(Source!$G$6:$G$820,MATCH(Data!A552,Source!$A$6:$A$820,0))</f>
        <v>0</v>
      </c>
      <c r="H552">
        <f>INDEX(Source!$H$6:$H$820,MATCH(Data!A552,Source!$A$6:$A$820,0))</f>
        <v>5.6702000000000004</v>
      </c>
      <c r="I552">
        <f>INDEX(Source!$I$6:$I$820,MATCH(Data!A552,Source!$A$6:$A$820,0))</f>
        <v>10.135199999999999</v>
      </c>
      <c r="J552">
        <f>INDEX(Source!$J$5:$J$820,MATCH(A552,Source!$A$5:$A$820,0))</f>
        <v>0</v>
      </c>
      <c r="K552">
        <f>INDEX(Source!$K$5:$K$820,MATCH(A552,Source!$A$5:$A$820,0))</f>
        <v>206.95869999999999</v>
      </c>
      <c r="L552">
        <f>INDEX(Source!$L$5:$L$820,MATCH(A552,Source!$A$5:$A$820,0))</f>
        <v>365.12360000000001</v>
      </c>
    </row>
  </sheetData>
  <autoFilter ref="A1:L552" xr:uid="{71035C88-5147-48C7-B2B2-46093CB396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9F6ED-312E-4CF2-86B6-66BD9FD12DEC}">
  <dimension ref="A2:E44"/>
  <sheetViews>
    <sheetView topLeftCell="A40" workbookViewId="0">
      <selection activeCell="C10" sqref="C10"/>
    </sheetView>
  </sheetViews>
  <sheetFormatPr defaultRowHeight="15" x14ac:dyDescent="0.25"/>
  <cols>
    <col min="1" max="1" width="13.140625" bestFit="1" customWidth="1"/>
    <col min="2" max="3" width="19.28515625" bestFit="1" customWidth="1"/>
    <col min="4" max="4" width="21.140625" bestFit="1" customWidth="1"/>
    <col min="5" max="5" width="40.7109375" bestFit="1" customWidth="1"/>
    <col min="6" max="6" width="36.85546875" bestFit="1" customWidth="1"/>
    <col min="7" max="7" width="43.5703125" bestFit="1" customWidth="1"/>
    <col min="8" max="8" width="46.42578125" bestFit="1" customWidth="1"/>
    <col min="9" max="9" width="110.28515625" customWidth="1"/>
    <col min="10" max="10" width="35.42578125" bestFit="1" customWidth="1"/>
    <col min="11" max="11" width="38.140625" bestFit="1" customWidth="1"/>
    <col min="12" max="12" width="44.140625" bestFit="1" customWidth="1"/>
    <col min="13" max="13" width="39.7109375" bestFit="1" customWidth="1"/>
    <col min="14" max="14" width="39.85546875" bestFit="1" customWidth="1"/>
    <col min="15" max="15" width="36.140625" bestFit="1" customWidth="1"/>
    <col min="16" max="16" width="32.28515625" bestFit="1" customWidth="1"/>
    <col min="17" max="17" width="38.7109375" bestFit="1" customWidth="1"/>
    <col min="18" max="18" width="39.42578125" bestFit="1" customWidth="1"/>
    <col min="19" max="19" width="39.5703125" bestFit="1" customWidth="1"/>
    <col min="20" max="20" width="41.42578125" bestFit="1" customWidth="1"/>
    <col min="21" max="21" width="37" bestFit="1" customWidth="1"/>
    <col min="22" max="22" width="39.7109375" bestFit="1" customWidth="1"/>
    <col min="23" max="24" width="24.7109375" bestFit="1" customWidth="1"/>
    <col min="25" max="25" width="27.28515625" bestFit="1" customWidth="1"/>
    <col min="26" max="26" width="40.7109375" bestFit="1" customWidth="1"/>
    <col min="27" max="27" width="39.5703125" bestFit="1" customWidth="1"/>
    <col min="28" max="31" width="31.85546875" bestFit="1" customWidth="1"/>
    <col min="32" max="32" width="41.85546875" bestFit="1" customWidth="1"/>
    <col min="33" max="33" width="46.42578125" bestFit="1" customWidth="1"/>
    <col min="34" max="34" width="44" bestFit="1" customWidth="1"/>
    <col min="35" max="36" width="41.7109375" bestFit="1" customWidth="1"/>
    <col min="37" max="37" width="34.5703125" bestFit="1" customWidth="1"/>
    <col min="38" max="38" width="39.42578125" bestFit="1" customWidth="1"/>
    <col min="39" max="39" width="41.85546875" bestFit="1" customWidth="1"/>
    <col min="40" max="40" width="44.42578125" bestFit="1" customWidth="1"/>
    <col min="41" max="41" width="47" bestFit="1" customWidth="1"/>
    <col min="42" max="42" width="39" bestFit="1" customWidth="1"/>
    <col min="43" max="44" width="33.28515625" bestFit="1" customWidth="1"/>
    <col min="45" max="45" width="43.5703125" bestFit="1" customWidth="1"/>
    <col min="46" max="46" width="41.5703125" bestFit="1" customWidth="1"/>
    <col min="47" max="47" width="41.85546875" bestFit="1" customWidth="1"/>
    <col min="48" max="48" width="39" bestFit="1" customWidth="1"/>
    <col min="49" max="49" width="44.7109375" bestFit="1" customWidth="1"/>
    <col min="50" max="50" width="45.85546875" bestFit="1" customWidth="1"/>
    <col min="51" max="51" width="48.140625" bestFit="1" customWidth="1"/>
    <col min="52" max="52" width="47.7109375" bestFit="1" customWidth="1"/>
    <col min="53" max="53" width="47.140625" bestFit="1" customWidth="1"/>
    <col min="54" max="54" width="45.5703125" bestFit="1" customWidth="1"/>
    <col min="55" max="55" width="43.85546875" bestFit="1" customWidth="1"/>
    <col min="56" max="56" width="44.28515625" bestFit="1" customWidth="1"/>
    <col min="57" max="57" width="44.140625" bestFit="1" customWidth="1"/>
    <col min="58" max="58" width="45.42578125" bestFit="1" customWidth="1"/>
    <col min="59" max="59" width="37.140625" bestFit="1" customWidth="1"/>
    <col min="60" max="61" width="25.140625" bestFit="1" customWidth="1"/>
    <col min="62" max="62" width="31.85546875" bestFit="1" customWidth="1"/>
    <col min="63" max="63" width="34.7109375" bestFit="1" customWidth="1"/>
    <col min="64" max="64" width="43.28515625" bestFit="1" customWidth="1"/>
    <col min="65" max="65" width="42.28515625" bestFit="1" customWidth="1"/>
    <col min="66" max="66" width="41.28515625" bestFit="1" customWidth="1"/>
    <col min="67" max="67" width="42.85546875" bestFit="1" customWidth="1"/>
    <col min="68" max="68" width="42.5703125" bestFit="1" customWidth="1"/>
    <col min="69" max="69" width="41.85546875" bestFit="1" customWidth="1"/>
    <col min="70" max="70" width="42.5703125" bestFit="1" customWidth="1"/>
    <col min="71" max="71" width="30.85546875" bestFit="1" customWidth="1"/>
    <col min="72" max="72" width="29.28515625" bestFit="1" customWidth="1"/>
    <col min="73" max="74" width="29.7109375" bestFit="1" customWidth="1"/>
    <col min="75" max="75" width="37.28515625" bestFit="1" customWidth="1"/>
    <col min="76" max="76" width="39.85546875" bestFit="1" customWidth="1"/>
    <col min="77" max="77" width="39.140625" bestFit="1" customWidth="1"/>
    <col min="78" max="78" width="44.42578125" bestFit="1" customWidth="1"/>
    <col min="79" max="79" width="42.85546875" bestFit="1" customWidth="1"/>
    <col min="80" max="80" width="49" bestFit="1" customWidth="1"/>
    <col min="81" max="81" width="47.7109375" bestFit="1" customWidth="1"/>
    <col min="82" max="82" width="48.85546875" bestFit="1" customWidth="1"/>
    <col min="83" max="83" width="40.140625" bestFit="1" customWidth="1"/>
    <col min="84" max="84" width="36.7109375" bestFit="1" customWidth="1"/>
    <col min="85" max="85" width="41.7109375" bestFit="1" customWidth="1"/>
    <col min="86" max="87" width="38.7109375" bestFit="1" customWidth="1"/>
    <col min="88" max="88" width="38.5703125" bestFit="1" customWidth="1"/>
    <col min="89" max="90" width="41.140625" bestFit="1" customWidth="1"/>
    <col min="91" max="91" width="39.7109375" bestFit="1" customWidth="1"/>
    <col min="92" max="93" width="40.85546875" bestFit="1" customWidth="1"/>
    <col min="94" max="95" width="41.7109375" bestFit="1" customWidth="1"/>
    <col min="96" max="98" width="42.5703125" bestFit="1" customWidth="1"/>
    <col min="99" max="99" width="27.42578125" bestFit="1" customWidth="1"/>
    <col min="100" max="100" width="31.42578125" bestFit="1" customWidth="1"/>
    <col min="101" max="101" width="36.28515625" bestFit="1" customWidth="1"/>
    <col min="102" max="102" width="28.85546875" bestFit="1" customWidth="1"/>
    <col min="103" max="103" width="43" bestFit="1" customWidth="1"/>
    <col min="104" max="104" width="43.5703125" bestFit="1" customWidth="1"/>
    <col min="105" max="105" width="44.7109375" bestFit="1" customWidth="1"/>
    <col min="106" max="106" width="36.140625" bestFit="1" customWidth="1"/>
    <col min="107" max="107" width="35.140625" bestFit="1" customWidth="1"/>
    <col min="108" max="108" width="22.85546875" bestFit="1" customWidth="1"/>
    <col min="109" max="109" width="32.85546875" bestFit="1" customWidth="1"/>
    <col min="110" max="110" width="43.85546875" bestFit="1" customWidth="1"/>
    <col min="111" max="111" width="34.85546875" bestFit="1" customWidth="1"/>
    <col min="112" max="112" width="43.85546875" bestFit="1" customWidth="1"/>
    <col min="113" max="113" width="40.42578125" bestFit="1" customWidth="1"/>
    <col min="114" max="114" width="42.140625" bestFit="1" customWidth="1"/>
    <col min="115" max="115" width="39.140625" bestFit="1" customWidth="1"/>
    <col min="116" max="116" width="35.5703125" bestFit="1" customWidth="1"/>
    <col min="117" max="118" width="42.85546875" bestFit="1" customWidth="1"/>
    <col min="119" max="119" width="40.5703125" bestFit="1" customWidth="1"/>
    <col min="120" max="120" width="38" bestFit="1" customWidth="1"/>
    <col min="121" max="121" width="42.85546875" bestFit="1" customWidth="1"/>
    <col min="122" max="122" width="41.5703125" bestFit="1" customWidth="1"/>
    <col min="123" max="123" width="32.7109375" bestFit="1" customWidth="1"/>
    <col min="124" max="124" width="41.140625" bestFit="1" customWidth="1"/>
    <col min="125" max="125" width="40.7109375" bestFit="1" customWidth="1"/>
    <col min="126" max="126" width="42.42578125" bestFit="1" customWidth="1"/>
    <col min="127" max="128" width="40.140625" bestFit="1" customWidth="1"/>
    <col min="129" max="129" width="36.5703125" bestFit="1" customWidth="1"/>
    <col min="130" max="130" width="39.140625" bestFit="1" customWidth="1"/>
    <col min="131" max="131" width="44.28515625" bestFit="1" customWidth="1"/>
    <col min="132" max="132" width="44.42578125" bestFit="1" customWidth="1"/>
    <col min="133" max="134" width="44.5703125" bestFit="1" customWidth="1"/>
    <col min="135" max="135" width="44" bestFit="1" customWidth="1"/>
    <col min="136" max="136" width="46.7109375" bestFit="1" customWidth="1"/>
    <col min="137" max="137" width="42.7109375" bestFit="1" customWidth="1"/>
    <col min="138" max="138" width="42.140625" bestFit="1" customWidth="1"/>
    <col min="139" max="139" width="44.42578125" bestFit="1" customWidth="1"/>
    <col min="140" max="140" width="37.7109375" bestFit="1" customWidth="1"/>
    <col min="141" max="141" width="40" bestFit="1" customWidth="1"/>
    <col min="142" max="142" width="38.140625" bestFit="1" customWidth="1"/>
    <col min="143" max="143" width="36.7109375" bestFit="1" customWidth="1"/>
    <col min="144" max="144" width="27.140625" bestFit="1" customWidth="1"/>
    <col min="145" max="145" width="26.7109375" bestFit="1" customWidth="1"/>
    <col min="146" max="146" width="33.28515625" bestFit="1" customWidth="1"/>
    <col min="147" max="147" width="42.140625" bestFit="1" customWidth="1"/>
    <col min="148" max="148" width="40.5703125" bestFit="1" customWidth="1"/>
    <col min="149" max="149" width="33.140625" bestFit="1" customWidth="1"/>
    <col min="150" max="150" width="34" bestFit="1" customWidth="1"/>
    <col min="151" max="151" width="39" bestFit="1" customWidth="1"/>
    <col min="152" max="152" width="42.140625" bestFit="1" customWidth="1"/>
    <col min="153" max="153" width="43.5703125" bestFit="1" customWidth="1"/>
    <col min="154" max="154" width="35.28515625" bestFit="1" customWidth="1"/>
    <col min="155" max="155" width="41.85546875" bestFit="1" customWidth="1"/>
    <col min="156" max="156" width="42.5703125" bestFit="1" customWidth="1"/>
    <col min="157" max="157" width="42.140625" bestFit="1" customWidth="1"/>
    <col min="158" max="158" width="28.140625" bestFit="1" customWidth="1"/>
    <col min="159" max="159" width="40.7109375" bestFit="1" customWidth="1"/>
    <col min="160" max="160" width="41.140625" bestFit="1" customWidth="1"/>
    <col min="161" max="161" width="40" bestFit="1" customWidth="1"/>
    <col min="162" max="162" width="42.28515625" bestFit="1" customWidth="1"/>
    <col min="163" max="163" width="26.85546875" bestFit="1" customWidth="1"/>
    <col min="164" max="164" width="42.140625" bestFit="1" customWidth="1"/>
    <col min="165" max="165" width="36.140625" bestFit="1" customWidth="1"/>
    <col min="166" max="166" width="41.42578125" bestFit="1" customWidth="1"/>
    <col min="167" max="167" width="34.140625" bestFit="1" customWidth="1"/>
    <col min="168" max="168" width="33" bestFit="1" customWidth="1"/>
    <col min="169" max="169" width="28.42578125" bestFit="1" customWidth="1"/>
    <col min="170" max="170" width="27.42578125" bestFit="1" customWidth="1"/>
    <col min="171" max="171" width="34.5703125" bestFit="1" customWidth="1"/>
    <col min="172" max="172" width="34.7109375" bestFit="1" customWidth="1"/>
    <col min="173" max="173" width="34.85546875" bestFit="1" customWidth="1"/>
    <col min="174" max="174" width="34.42578125" bestFit="1" customWidth="1"/>
    <col min="175" max="176" width="44.85546875" bestFit="1" customWidth="1"/>
    <col min="177" max="178" width="48.140625" bestFit="1" customWidth="1"/>
    <col min="179" max="179" width="28.5703125" bestFit="1" customWidth="1"/>
    <col min="180" max="180" width="34.85546875" bestFit="1" customWidth="1"/>
    <col min="181" max="181" width="40.5703125" bestFit="1" customWidth="1"/>
    <col min="182" max="182" width="41.28515625" bestFit="1" customWidth="1"/>
    <col min="183" max="183" width="43.7109375" bestFit="1" customWidth="1"/>
    <col min="184" max="184" width="44.140625" bestFit="1" customWidth="1"/>
    <col min="185" max="185" width="44.5703125" bestFit="1" customWidth="1"/>
    <col min="186" max="186" width="45.28515625" bestFit="1" customWidth="1"/>
    <col min="187" max="187" width="43.7109375" bestFit="1" customWidth="1"/>
    <col min="188" max="188" width="40.42578125" bestFit="1" customWidth="1"/>
    <col min="189" max="189" width="29.140625" bestFit="1" customWidth="1"/>
    <col min="190" max="190" width="32.42578125" bestFit="1" customWidth="1"/>
    <col min="191" max="191" width="40.28515625" bestFit="1" customWidth="1"/>
    <col min="192" max="192" width="43.42578125" bestFit="1" customWidth="1"/>
    <col min="193" max="193" width="35.140625" bestFit="1" customWidth="1"/>
    <col min="194" max="195" width="46.7109375" bestFit="1" customWidth="1"/>
    <col min="196" max="196" width="30.7109375" bestFit="1" customWidth="1"/>
    <col min="197" max="197" width="45.5703125" bestFit="1" customWidth="1"/>
    <col min="198" max="198" width="37.140625" bestFit="1" customWidth="1"/>
    <col min="199" max="199" width="36.85546875" bestFit="1" customWidth="1"/>
    <col min="200" max="200" width="36.7109375" bestFit="1" customWidth="1"/>
    <col min="201" max="201" width="31" bestFit="1" customWidth="1"/>
    <col min="202" max="202" width="36.140625" bestFit="1" customWidth="1"/>
    <col min="203" max="203" width="42.7109375" bestFit="1" customWidth="1"/>
    <col min="204" max="204" width="40.42578125" bestFit="1" customWidth="1"/>
    <col min="205" max="205" width="41.7109375" bestFit="1" customWidth="1"/>
    <col min="206" max="207" width="40.7109375" bestFit="1" customWidth="1"/>
    <col min="208" max="208" width="41.42578125" bestFit="1" customWidth="1"/>
    <col min="209" max="209" width="46.5703125" bestFit="1" customWidth="1"/>
    <col min="210" max="210" width="45.7109375" bestFit="1" customWidth="1"/>
    <col min="211" max="211" width="41.85546875" bestFit="1" customWidth="1"/>
    <col min="212" max="212" width="44.140625" bestFit="1" customWidth="1"/>
    <col min="213" max="213" width="41.85546875" bestFit="1" customWidth="1"/>
    <col min="214" max="214" width="43.5703125" bestFit="1" customWidth="1"/>
    <col min="215" max="215" width="42.42578125" bestFit="1" customWidth="1"/>
    <col min="216" max="216" width="38.140625" bestFit="1" customWidth="1"/>
    <col min="217" max="217" width="43.5703125" bestFit="1" customWidth="1"/>
    <col min="218" max="218" width="35.85546875" bestFit="1" customWidth="1"/>
    <col min="219" max="219" width="42.5703125" bestFit="1" customWidth="1"/>
    <col min="220" max="220" width="35.140625" bestFit="1" customWidth="1"/>
    <col min="221" max="221" width="43.5703125" bestFit="1" customWidth="1"/>
    <col min="222" max="222" width="35.28515625" bestFit="1" customWidth="1"/>
    <col min="223" max="223" width="39.5703125" bestFit="1" customWidth="1"/>
    <col min="224" max="224" width="43.7109375" bestFit="1" customWidth="1"/>
    <col min="225" max="225" width="44.42578125" bestFit="1" customWidth="1"/>
    <col min="226" max="226" width="43.42578125" bestFit="1" customWidth="1"/>
    <col min="227" max="227" width="40.85546875" bestFit="1" customWidth="1"/>
    <col min="228" max="230" width="35.85546875" bestFit="1" customWidth="1"/>
    <col min="231" max="231" width="38.85546875" bestFit="1" customWidth="1"/>
    <col min="232" max="232" width="32.7109375" bestFit="1" customWidth="1"/>
    <col min="233" max="233" width="37.7109375" bestFit="1" customWidth="1"/>
    <col min="234" max="234" width="38.140625" bestFit="1" customWidth="1"/>
    <col min="235" max="235" width="40.42578125" bestFit="1" customWidth="1"/>
    <col min="236" max="236" width="35.7109375" bestFit="1" customWidth="1"/>
    <col min="237" max="237" width="35.42578125" bestFit="1" customWidth="1"/>
    <col min="238" max="239" width="43.42578125" bestFit="1" customWidth="1"/>
    <col min="240" max="240" width="35.7109375" bestFit="1" customWidth="1"/>
    <col min="241" max="241" width="42.42578125" bestFit="1" customWidth="1"/>
    <col min="242" max="242" width="44" bestFit="1" customWidth="1"/>
    <col min="243" max="244" width="43.7109375" bestFit="1" customWidth="1"/>
    <col min="245" max="245" width="45.42578125" bestFit="1" customWidth="1"/>
    <col min="246" max="246" width="40.85546875" bestFit="1" customWidth="1"/>
    <col min="247" max="247" width="40.42578125" bestFit="1" customWidth="1"/>
    <col min="248" max="248" width="41" bestFit="1" customWidth="1"/>
    <col min="249" max="250" width="43" bestFit="1" customWidth="1"/>
    <col min="251" max="251" width="30.85546875" bestFit="1" customWidth="1"/>
    <col min="252" max="252" width="37.42578125" bestFit="1" customWidth="1"/>
    <col min="253" max="254" width="41.5703125" bestFit="1" customWidth="1"/>
    <col min="255" max="256" width="43.42578125" bestFit="1" customWidth="1"/>
    <col min="257" max="257" width="42.42578125" bestFit="1" customWidth="1"/>
    <col min="258" max="258" width="38.140625" bestFit="1" customWidth="1"/>
    <col min="259" max="259" width="32.42578125" bestFit="1" customWidth="1"/>
    <col min="260" max="260" width="42.5703125" bestFit="1" customWidth="1"/>
    <col min="261" max="261" width="45.28515625" bestFit="1" customWidth="1"/>
    <col min="262" max="263" width="46.28515625" bestFit="1" customWidth="1"/>
    <col min="264" max="264" width="44.28515625" bestFit="1" customWidth="1"/>
    <col min="265" max="265" width="41.5703125" bestFit="1" customWidth="1"/>
    <col min="266" max="266" width="30.42578125" bestFit="1" customWidth="1"/>
    <col min="267" max="267" width="35" bestFit="1" customWidth="1"/>
    <col min="268" max="268" width="37.140625" bestFit="1" customWidth="1"/>
    <col min="269" max="269" width="35" bestFit="1" customWidth="1"/>
    <col min="270" max="270" width="32.140625" bestFit="1" customWidth="1"/>
    <col min="271" max="271" width="38.85546875" bestFit="1" customWidth="1"/>
    <col min="272" max="272" width="26.42578125" bestFit="1" customWidth="1"/>
    <col min="273" max="273" width="33" bestFit="1" customWidth="1"/>
    <col min="274" max="274" width="29.28515625" bestFit="1" customWidth="1"/>
    <col min="275" max="275" width="34.5703125" bestFit="1" customWidth="1"/>
    <col min="276" max="276" width="35.85546875" bestFit="1" customWidth="1"/>
    <col min="277" max="277" width="36.85546875" bestFit="1" customWidth="1"/>
    <col min="278" max="278" width="42.140625" bestFit="1" customWidth="1"/>
    <col min="279" max="279" width="39" bestFit="1" customWidth="1"/>
    <col min="280" max="280" width="31.85546875" bestFit="1" customWidth="1"/>
    <col min="281" max="281" width="32.42578125" bestFit="1" customWidth="1"/>
    <col min="282" max="282" width="32" bestFit="1" customWidth="1"/>
    <col min="283" max="283" width="39" bestFit="1" customWidth="1"/>
    <col min="284" max="285" width="34.7109375" bestFit="1" customWidth="1"/>
    <col min="286" max="286" width="35.28515625" bestFit="1" customWidth="1"/>
    <col min="287" max="287" width="43.42578125" bestFit="1" customWidth="1"/>
    <col min="288" max="288" width="42.42578125" bestFit="1" customWidth="1"/>
    <col min="289" max="289" width="36.28515625" bestFit="1" customWidth="1"/>
    <col min="290" max="290" width="38.7109375" bestFit="1" customWidth="1"/>
    <col min="291" max="291" width="37" bestFit="1" customWidth="1"/>
    <col min="292" max="292" width="44.42578125" bestFit="1" customWidth="1"/>
    <col min="293" max="293" width="46.7109375" bestFit="1" customWidth="1"/>
    <col min="294" max="294" width="47.140625" bestFit="1" customWidth="1"/>
    <col min="295" max="295" width="45" bestFit="1" customWidth="1"/>
    <col min="296" max="296" width="40.5703125" bestFit="1" customWidth="1"/>
    <col min="297" max="297" width="30.85546875" bestFit="1" customWidth="1"/>
    <col min="298" max="298" width="31.7109375" bestFit="1" customWidth="1"/>
    <col min="299" max="299" width="33.28515625" bestFit="1" customWidth="1"/>
    <col min="300" max="300" width="33.42578125" bestFit="1" customWidth="1"/>
    <col min="301" max="301" width="42.140625" bestFit="1" customWidth="1"/>
    <col min="302" max="302" width="43" bestFit="1" customWidth="1"/>
    <col min="303" max="303" width="44.42578125" bestFit="1" customWidth="1"/>
    <col min="304" max="304" width="43" bestFit="1" customWidth="1"/>
    <col min="305" max="305" width="42.28515625" bestFit="1" customWidth="1"/>
    <col min="306" max="307" width="38.85546875" bestFit="1" customWidth="1"/>
    <col min="308" max="308" width="29.140625" bestFit="1" customWidth="1"/>
    <col min="309" max="309" width="32.42578125" bestFit="1" customWidth="1"/>
    <col min="310" max="310" width="41.140625" bestFit="1" customWidth="1"/>
    <col min="311" max="311" width="34.7109375" bestFit="1" customWidth="1"/>
    <col min="312" max="312" width="40" bestFit="1" customWidth="1"/>
    <col min="313" max="313" width="34.7109375" bestFit="1" customWidth="1"/>
    <col min="314" max="314" width="44.5703125" bestFit="1" customWidth="1"/>
    <col min="315" max="315" width="41.28515625" bestFit="1" customWidth="1"/>
    <col min="316" max="316" width="44.5703125" bestFit="1" customWidth="1"/>
    <col min="317" max="317" width="41.7109375" bestFit="1" customWidth="1"/>
    <col min="318" max="318" width="48.140625" bestFit="1" customWidth="1"/>
    <col min="319" max="319" width="41.5703125" bestFit="1" customWidth="1"/>
    <col min="320" max="320" width="45.28515625" bestFit="1" customWidth="1"/>
    <col min="321" max="321" width="39.7109375" bestFit="1" customWidth="1"/>
    <col min="322" max="322" width="42.85546875" bestFit="1" customWidth="1"/>
    <col min="323" max="324" width="47.140625" bestFit="1" customWidth="1"/>
    <col min="325" max="325" width="35.28515625" bestFit="1" customWidth="1"/>
    <col min="326" max="326" width="33.140625" bestFit="1" customWidth="1"/>
    <col min="327" max="327" width="36.42578125" bestFit="1" customWidth="1"/>
    <col min="328" max="328" width="42.7109375" bestFit="1" customWidth="1"/>
    <col min="329" max="329" width="35.5703125" bestFit="1" customWidth="1"/>
    <col min="330" max="330" width="43" bestFit="1" customWidth="1"/>
    <col min="331" max="331" width="48.42578125" bestFit="1" customWidth="1"/>
    <col min="332" max="332" width="41" bestFit="1" customWidth="1"/>
    <col min="333" max="333" width="34.28515625" bestFit="1" customWidth="1"/>
    <col min="334" max="334" width="40.85546875" bestFit="1" customWidth="1"/>
    <col min="335" max="335" width="31.28515625" bestFit="1" customWidth="1"/>
    <col min="336" max="336" width="37.28515625" bestFit="1" customWidth="1"/>
    <col min="337" max="338" width="31.7109375" bestFit="1" customWidth="1"/>
    <col min="339" max="339" width="31.5703125" bestFit="1" customWidth="1"/>
    <col min="340" max="340" width="38.140625" bestFit="1" customWidth="1"/>
    <col min="341" max="341" width="44.42578125" bestFit="1" customWidth="1"/>
    <col min="342" max="342" width="43.42578125" bestFit="1" customWidth="1"/>
    <col min="343" max="343" width="18.140625" bestFit="1" customWidth="1"/>
    <col min="344" max="344" width="46.42578125" bestFit="1" customWidth="1"/>
    <col min="345" max="345" width="45.28515625" bestFit="1" customWidth="1"/>
    <col min="346" max="346" width="40.85546875" bestFit="1" customWidth="1"/>
    <col min="347" max="348" width="43" bestFit="1" customWidth="1"/>
    <col min="349" max="349" width="38.85546875" bestFit="1" customWidth="1"/>
    <col min="350" max="350" width="36.5703125" bestFit="1" customWidth="1"/>
    <col min="351" max="351" width="27.85546875" bestFit="1" customWidth="1"/>
    <col min="352" max="352" width="35.5703125" bestFit="1" customWidth="1"/>
    <col min="353" max="355" width="39" bestFit="1" customWidth="1"/>
    <col min="356" max="356" width="36.7109375" bestFit="1" customWidth="1"/>
    <col min="357" max="371" width="43.5703125" bestFit="1" customWidth="1"/>
    <col min="372" max="372" width="44.140625" bestFit="1" customWidth="1"/>
    <col min="373" max="373" width="43.140625" bestFit="1" customWidth="1"/>
    <col min="374" max="374" width="44.140625" bestFit="1" customWidth="1"/>
    <col min="375" max="375" width="36.7109375" bestFit="1" customWidth="1"/>
    <col min="376" max="377" width="43.5703125" bestFit="1" customWidth="1"/>
    <col min="378" max="378" width="43.140625" bestFit="1" customWidth="1"/>
    <col min="379" max="379" width="39" bestFit="1" customWidth="1"/>
    <col min="380" max="380" width="43" bestFit="1" customWidth="1"/>
    <col min="381" max="381" width="43.7109375" bestFit="1" customWidth="1"/>
    <col min="382" max="382" width="44.7109375" bestFit="1" customWidth="1"/>
    <col min="383" max="383" width="40.42578125" bestFit="1" customWidth="1"/>
    <col min="384" max="384" width="42.85546875" bestFit="1" customWidth="1"/>
    <col min="385" max="385" width="45.28515625" bestFit="1" customWidth="1"/>
    <col min="386" max="386" width="44.28515625" bestFit="1" customWidth="1"/>
    <col min="387" max="387" width="44.5703125" bestFit="1" customWidth="1"/>
    <col min="388" max="388" width="29" bestFit="1" customWidth="1"/>
    <col min="389" max="389" width="42.85546875" bestFit="1" customWidth="1"/>
    <col min="390" max="390" width="40.5703125" bestFit="1" customWidth="1"/>
    <col min="391" max="391" width="41.140625" bestFit="1" customWidth="1"/>
    <col min="392" max="392" width="45.5703125" bestFit="1" customWidth="1"/>
    <col min="393" max="393" width="38.85546875" bestFit="1" customWidth="1"/>
    <col min="394" max="394" width="47.140625" bestFit="1" customWidth="1"/>
    <col min="395" max="395" width="48.42578125" bestFit="1" customWidth="1"/>
    <col min="396" max="396" width="47.85546875" bestFit="1" customWidth="1"/>
    <col min="397" max="397" width="41.28515625" bestFit="1" customWidth="1"/>
    <col min="398" max="398" width="39.140625" bestFit="1" customWidth="1"/>
    <col min="399" max="400" width="28.28515625" bestFit="1" customWidth="1"/>
    <col min="401" max="401" width="26.140625" bestFit="1" customWidth="1"/>
    <col min="402" max="402" width="32.7109375" bestFit="1" customWidth="1"/>
    <col min="403" max="403" width="26.140625" bestFit="1" customWidth="1"/>
    <col min="404" max="404" width="32.7109375" bestFit="1" customWidth="1"/>
    <col min="405" max="407" width="40.42578125" bestFit="1" customWidth="1"/>
    <col min="408" max="408" width="41.85546875" bestFit="1" customWidth="1"/>
    <col min="409" max="410" width="40.42578125" bestFit="1" customWidth="1"/>
    <col min="411" max="412" width="44" bestFit="1" customWidth="1"/>
    <col min="413" max="413" width="26" bestFit="1" customWidth="1"/>
    <col min="414" max="414" width="40" bestFit="1" customWidth="1"/>
    <col min="415" max="415" width="37.28515625" bestFit="1" customWidth="1"/>
    <col min="416" max="416" width="34.85546875" bestFit="1" customWidth="1"/>
    <col min="417" max="417" width="43.28515625" bestFit="1" customWidth="1"/>
    <col min="418" max="418" width="31.7109375" bestFit="1" customWidth="1"/>
    <col min="419" max="420" width="34" bestFit="1" customWidth="1"/>
    <col min="421" max="421" width="31.7109375" bestFit="1" customWidth="1"/>
    <col min="422" max="422" width="34" bestFit="1" customWidth="1"/>
    <col min="423" max="423" width="35.42578125" bestFit="1" customWidth="1"/>
    <col min="424" max="424" width="40.28515625" bestFit="1" customWidth="1"/>
    <col min="425" max="425" width="42.5703125" bestFit="1" customWidth="1"/>
    <col min="426" max="426" width="34.85546875" bestFit="1" customWidth="1"/>
    <col min="427" max="427" width="41.42578125" bestFit="1" customWidth="1"/>
    <col min="428" max="428" width="44.5703125" bestFit="1" customWidth="1"/>
    <col min="429" max="429" width="38.42578125" bestFit="1" customWidth="1"/>
    <col min="430" max="430" width="42.42578125" bestFit="1" customWidth="1"/>
    <col min="431" max="431" width="41.42578125" bestFit="1" customWidth="1"/>
    <col min="432" max="432" width="41.85546875" bestFit="1" customWidth="1"/>
    <col min="433" max="433" width="42.5703125" bestFit="1" customWidth="1"/>
    <col min="434" max="434" width="38.42578125" bestFit="1" customWidth="1"/>
    <col min="435" max="435" width="46.5703125" bestFit="1" customWidth="1"/>
    <col min="436" max="436" width="45" bestFit="1" customWidth="1"/>
    <col min="437" max="437" width="45.42578125" bestFit="1" customWidth="1"/>
    <col min="438" max="438" width="44" bestFit="1" customWidth="1"/>
    <col min="439" max="439" width="37.42578125" bestFit="1" customWidth="1"/>
    <col min="440" max="440" width="32.85546875" bestFit="1" customWidth="1"/>
    <col min="441" max="442" width="36.7109375" bestFit="1" customWidth="1"/>
    <col min="443" max="443" width="38.7109375" bestFit="1" customWidth="1"/>
    <col min="444" max="444" width="40.42578125" bestFit="1" customWidth="1"/>
    <col min="445" max="445" width="33.42578125" bestFit="1" customWidth="1"/>
    <col min="446" max="446" width="42.140625" bestFit="1" customWidth="1"/>
    <col min="447" max="447" width="41.7109375" bestFit="1" customWidth="1"/>
    <col min="448" max="448" width="41.140625" bestFit="1" customWidth="1"/>
    <col min="449" max="449" width="40.140625" bestFit="1" customWidth="1"/>
    <col min="450" max="450" width="32" bestFit="1" customWidth="1"/>
    <col min="451" max="451" width="40.140625" bestFit="1" customWidth="1"/>
    <col min="452" max="452" width="41" bestFit="1" customWidth="1"/>
    <col min="453" max="453" width="40.140625" bestFit="1" customWidth="1"/>
    <col min="454" max="454" width="38.5703125" bestFit="1" customWidth="1"/>
    <col min="455" max="455" width="32.140625" bestFit="1" customWidth="1"/>
    <col min="456" max="456" width="31.140625" bestFit="1" customWidth="1"/>
    <col min="457" max="457" width="34.28515625" bestFit="1" customWidth="1"/>
    <col min="458" max="458" width="43.42578125" bestFit="1" customWidth="1"/>
    <col min="459" max="459" width="36.140625" bestFit="1" customWidth="1"/>
    <col min="460" max="460" width="43.28515625" bestFit="1" customWidth="1"/>
    <col min="461" max="461" width="40.140625" bestFit="1" customWidth="1"/>
    <col min="462" max="462" width="43" bestFit="1" customWidth="1"/>
    <col min="463" max="463" width="39.140625" bestFit="1" customWidth="1"/>
    <col min="464" max="464" width="36.5703125" bestFit="1" customWidth="1"/>
    <col min="465" max="465" width="34.28515625" bestFit="1" customWidth="1"/>
    <col min="466" max="466" width="34.85546875" bestFit="1" customWidth="1"/>
    <col min="467" max="467" width="41.5703125" bestFit="1" customWidth="1"/>
    <col min="468" max="468" width="32.42578125" bestFit="1" customWidth="1"/>
    <col min="469" max="469" width="39.140625" bestFit="1" customWidth="1"/>
    <col min="470" max="470" width="33.5703125" bestFit="1" customWidth="1"/>
    <col min="471" max="471" width="34.85546875" bestFit="1" customWidth="1"/>
    <col min="472" max="472" width="37.140625" bestFit="1" customWidth="1"/>
    <col min="473" max="473" width="41.28515625" bestFit="1" customWidth="1"/>
    <col min="474" max="474" width="42.28515625" bestFit="1" customWidth="1"/>
    <col min="475" max="475" width="22.42578125" bestFit="1" customWidth="1"/>
    <col min="476" max="476" width="31.140625" bestFit="1" customWidth="1"/>
    <col min="477" max="477" width="32.85546875" bestFit="1" customWidth="1"/>
    <col min="478" max="478" width="44.140625" bestFit="1" customWidth="1"/>
    <col min="479" max="479" width="34" bestFit="1" customWidth="1"/>
    <col min="480" max="480" width="45.5703125" bestFit="1" customWidth="1"/>
    <col min="481" max="481" width="41.42578125" bestFit="1" customWidth="1"/>
    <col min="482" max="482" width="42.7109375" bestFit="1" customWidth="1"/>
    <col min="483" max="483" width="36.42578125" bestFit="1" customWidth="1"/>
    <col min="484" max="484" width="32" bestFit="1" customWidth="1"/>
    <col min="485" max="485" width="40.7109375" bestFit="1" customWidth="1"/>
    <col min="486" max="486" width="46" bestFit="1" customWidth="1"/>
    <col min="487" max="488" width="41.42578125" bestFit="1" customWidth="1"/>
    <col min="489" max="489" width="41.5703125" bestFit="1" customWidth="1"/>
    <col min="490" max="490" width="36.140625" bestFit="1" customWidth="1"/>
    <col min="491" max="491" width="43" bestFit="1" customWidth="1"/>
    <col min="492" max="492" width="36.140625" bestFit="1" customWidth="1"/>
    <col min="493" max="493" width="42.85546875" bestFit="1" customWidth="1"/>
    <col min="494" max="494" width="43.140625" bestFit="1" customWidth="1"/>
    <col min="495" max="495" width="43.42578125" bestFit="1" customWidth="1"/>
    <col min="496" max="496" width="45.28515625" bestFit="1" customWidth="1"/>
    <col min="497" max="497" width="43.42578125" bestFit="1" customWidth="1"/>
    <col min="498" max="499" width="40.7109375" bestFit="1" customWidth="1"/>
    <col min="500" max="500" width="43.140625" bestFit="1" customWidth="1"/>
    <col min="501" max="501" width="36.42578125" bestFit="1" customWidth="1"/>
    <col min="502" max="502" width="37.5703125" bestFit="1" customWidth="1"/>
    <col min="503" max="503" width="39.7109375" bestFit="1" customWidth="1"/>
    <col min="504" max="504" width="38.85546875" bestFit="1" customWidth="1"/>
    <col min="505" max="505" width="35.140625" bestFit="1" customWidth="1"/>
    <col min="506" max="506" width="27.42578125" bestFit="1" customWidth="1"/>
    <col min="507" max="507" width="39.140625" bestFit="1" customWidth="1"/>
    <col min="508" max="508" width="33.85546875" bestFit="1" customWidth="1"/>
    <col min="509" max="509" width="43.28515625" bestFit="1" customWidth="1"/>
    <col min="510" max="510" width="43" bestFit="1" customWidth="1"/>
    <col min="511" max="511" width="35.85546875" bestFit="1" customWidth="1"/>
    <col min="512" max="512" width="44.5703125" bestFit="1" customWidth="1"/>
    <col min="513" max="513" width="43.85546875" bestFit="1" customWidth="1"/>
    <col min="514" max="514" width="44.28515625" bestFit="1" customWidth="1"/>
    <col min="515" max="515" width="38.5703125" bestFit="1" customWidth="1"/>
    <col min="516" max="516" width="45.5703125" bestFit="1" customWidth="1"/>
    <col min="517" max="517" width="44" bestFit="1" customWidth="1"/>
    <col min="518" max="518" width="40.7109375" bestFit="1" customWidth="1"/>
    <col min="519" max="519" width="41.42578125" bestFit="1" customWidth="1"/>
    <col min="520" max="520" width="42.140625" bestFit="1" customWidth="1"/>
    <col min="521" max="521" width="40.5703125" bestFit="1" customWidth="1"/>
    <col min="522" max="522" width="41" bestFit="1" customWidth="1"/>
    <col min="523" max="523" width="40" bestFit="1" customWidth="1"/>
    <col min="524" max="524" width="31" bestFit="1" customWidth="1"/>
    <col min="525" max="525" width="32.5703125" bestFit="1" customWidth="1"/>
    <col min="526" max="526" width="15.5703125" bestFit="1" customWidth="1"/>
    <col min="527" max="527" width="43.28515625" bestFit="1" customWidth="1"/>
    <col min="528" max="528" width="42.28515625" bestFit="1" customWidth="1"/>
    <col min="529" max="529" width="44" bestFit="1" customWidth="1"/>
    <col min="530" max="530" width="42.42578125" bestFit="1" customWidth="1"/>
    <col min="531" max="531" width="43.140625" bestFit="1" customWidth="1"/>
    <col min="532" max="532" width="34.42578125" bestFit="1" customWidth="1"/>
    <col min="533" max="533" width="44.28515625" bestFit="1" customWidth="1"/>
    <col min="534" max="534" width="38" bestFit="1" customWidth="1"/>
    <col min="535" max="535" width="40.42578125" bestFit="1" customWidth="1"/>
    <col min="536" max="536" width="41.28515625" bestFit="1" customWidth="1"/>
    <col min="537" max="537" width="38" bestFit="1" customWidth="1"/>
    <col min="538" max="538" width="41.28515625" bestFit="1" customWidth="1"/>
    <col min="539" max="539" width="40.28515625" bestFit="1" customWidth="1"/>
    <col min="540" max="540" width="40.42578125" bestFit="1" customWidth="1"/>
    <col min="541" max="541" width="43.28515625" bestFit="1" customWidth="1"/>
    <col min="542" max="542" width="45.42578125" bestFit="1" customWidth="1"/>
    <col min="543" max="543" width="46" bestFit="1" customWidth="1"/>
    <col min="544" max="545" width="45.42578125" bestFit="1" customWidth="1"/>
    <col min="546" max="546" width="45.85546875" bestFit="1" customWidth="1"/>
    <col min="547" max="547" width="27.42578125" bestFit="1" customWidth="1"/>
    <col min="548" max="548" width="43.140625" bestFit="1" customWidth="1"/>
    <col min="549" max="549" width="43.28515625" bestFit="1" customWidth="1"/>
    <col min="550" max="550" width="42.28515625" bestFit="1" customWidth="1"/>
    <col min="551" max="551" width="29.42578125" bestFit="1" customWidth="1"/>
    <col min="552" max="552" width="28.42578125" bestFit="1" customWidth="1"/>
    <col min="553" max="553" width="11.28515625" bestFit="1" customWidth="1"/>
  </cols>
  <sheetData>
    <row r="2" spans="1:4" x14ac:dyDescent="0.25">
      <c r="A2" s="41"/>
      <c r="B2" s="41"/>
      <c r="D2" s="40"/>
    </row>
    <row r="42" spans="1:5" x14ac:dyDescent="0.25">
      <c r="A42" s="32" t="s">
        <v>1140</v>
      </c>
      <c r="B42" t="s">
        <v>1143</v>
      </c>
      <c r="C42" t="s">
        <v>1145</v>
      </c>
      <c r="D42" t="s">
        <v>1146</v>
      </c>
      <c r="E42" t="s">
        <v>1157</v>
      </c>
    </row>
    <row r="43" spans="1:5" x14ac:dyDescent="0.25">
      <c r="A43" s="33" t="s">
        <v>907</v>
      </c>
      <c r="B43" s="51">
        <v>1024.5518</v>
      </c>
      <c r="C43" s="51">
        <v>1623.7086999999999</v>
      </c>
      <c r="D43" s="51">
        <v>2439.0853000000002</v>
      </c>
      <c r="E43" s="51">
        <v>5087.3458000000001</v>
      </c>
    </row>
    <row r="44" spans="1:5" x14ac:dyDescent="0.25">
      <c r="A44" s="33" t="s">
        <v>1141</v>
      </c>
      <c r="B44" s="51">
        <v>1024.5518</v>
      </c>
      <c r="C44" s="51">
        <v>1623.7086999999999</v>
      </c>
      <c r="D44" s="51">
        <v>2439.0853000000002</v>
      </c>
      <c r="E44" s="51">
        <v>5087.3458000000001</v>
      </c>
    </row>
  </sheetData>
  <conditionalFormatting pivot="1" sqref="E43">
    <cfRule type="cellIs" dxfId="2" priority="1" operator="greaterThan">
      <formula>100000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29A0-B568-4C85-A3ED-A7926D6FF2E2}">
  <dimension ref="B5:F7"/>
  <sheetViews>
    <sheetView workbookViewId="0">
      <selection activeCell="E9" sqref="E9"/>
    </sheetView>
  </sheetViews>
  <sheetFormatPr defaultRowHeight="15" x14ac:dyDescent="0.25"/>
  <cols>
    <col min="2" max="2" width="13.140625" bestFit="1" customWidth="1"/>
    <col min="3" max="4" width="17.42578125" bestFit="1" customWidth="1"/>
    <col min="5" max="5" width="19.28515625" bestFit="1" customWidth="1"/>
    <col min="6" max="6" width="21.140625" bestFit="1" customWidth="1"/>
  </cols>
  <sheetData>
    <row r="5" spans="2:6" x14ac:dyDescent="0.25">
      <c r="B5" s="32" t="s">
        <v>1140</v>
      </c>
      <c r="C5" t="s">
        <v>1142</v>
      </c>
      <c r="D5" t="s">
        <v>1144</v>
      </c>
      <c r="E5" t="s">
        <v>1147</v>
      </c>
      <c r="F5" t="s">
        <v>1158</v>
      </c>
    </row>
    <row r="6" spans="2:6" x14ac:dyDescent="0.25">
      <c r="B6" s="33" t="s">
        <v>907</v>
      </c>
      <c r="C6" s="50">
        <v>36.026000000000003</v>
      </c>
      <c r="D6" s="50">
        <v>55.229700000000001</v>
      </c>
      <c r="E6" s="50">
        <v>85.139499999999998</v>
      </c>
      <c r="F6" s="50">
        <v>176.39519999999999</v>
      </c>
    </row>
    <row r="7" spans="2:6" x14ac:dyDescent="0.25">
      <c r="B7" s="33" t="s">
        <v>1141</v>
      </c>
      <c r="C7" s="50">
        <v>36.026000000000003</v>
      </c>
      <c r="D7" s="50">
        <v>55.229700000000001</v>
      </c>
      <c r="E7" s="50">
        <v>85.139499999999998</v>
      </c>
      <c r="F7" s="50">
        <v>176.39519999999999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41E1-D028-4BA1-BEA0-B414E8365E19}">
  <dimension ref="B5:G14"/>
  <sheetViews>
    <sheetView topLeftCell="C1" workbookViewId="0">
      <selection activeCell="J15" sqref="J15"/>
    </sheetView>
  </sheetViews>
  <sheetFormatPr defaultRowHeight="15" x14ac:dyDescent="0.25"/>
  <cols>
    <col min="2" max="2" width="45.5703125" bestFit="1" customWidth="1"/>
    <col min="3" max="3" width="41.7109375" bestFit="1" customWidth="1"/>
    <col min="4" max="4" width="19.85546875" bestFit="1" customWidth="1"/>
    <col min="5" max="5" width="19.7109375" bestFit="1" customWidth="1"/>
    <col min="6" max="6" width="23.7109375" bestFit="1" customWidth="1"/>
    <col min="7" max="7" width="29" bestFit="1" customWidth="1"/>
  </cols>
  <sheetData>
    <row r="5" spans="2:7" x14ac:dyDescent="0.25">
      <c r="B5" s="32" t="s">
        <v>6</v>
      </c>
      <c r="C5" s="32" t="s">
        <v>859</v>
      </c>
      <c r="D5" t="s">
        <v>1159</v>
      </c>
      <c r="E5" t="s">
        <v>1160</v>
      </c>
      <c r="F5" t="s">
        <v>1161</v>
      </c>
      <c r="G5" t="s">
        <v>1162</v>
      </c>
    </row>
    <row r="6" spans="2:7" x14ac:dyDescent="0.25">
      <c r="B6" t="s">
        <v>907</v>
      </c>
      <c r="C6" t="s">
        <v>842</v>
      </c>
      <c r="D6" s="51">
        <v>431.15870000000001</v>
      </c>
      <c r="E6" s="51">
        <v>473.67329999999998</v>
      </c>
      <c r="F6" s="51">
        <v>505.80540000000002</v>
      </c>
      <c r="G6" s="51">
        <v>1410.6374000000001</v>
      </c>
    </row>
    <row r="7" spans="2:7" x14ac:dyDescent="0.25">
      <c r="C7" t="s">
        <v>844</v>
      </c>
      <c r="D7" s="51">
        <v>318.93810000000002</v>
      </c>
      <c r="E7" s="51">
        <v>440.8152</v>
      </c>
      <c r="F7" s="51">
        <v>474.58569999999997</v>
      </c>
      <c r="G7" s="51">
        <v>1234.3389999999999</v>
      </c>
    </row>
    <row r="8" spans="2:7" x14ac:dyDescent="0.25">
      <c r="C8" t="s">
        <v>843</v>
      </c>
      <c r="D8" s="51">
        <v>274.45499999999998</v>
      </c>
      <c r="E8" s="51">
        <v>396.72109999999998</v>
      </c>
      <c r="F8" s="51">
        <v>559.59109999999998</v>
      </c>
      <c r="G8" s="51">
        <v>1230.7671999999998</v>
      </c>
    </row>
    <row r="9" spans="2:7" x14ac:dyDescent="0.25">
      <c r="C9" t="s">
        <v>839</v>
      </c>
      <c r="D9" s="51">
        <v>0</v>
      </c>
      <c r="E9" s="51">
        <v>145.9169</v>
      </c>
      <c r="F9" s="51">
        <v>284.60649999999998</v>
      </c>
      <c r="G9" s="51">
        <v>430.52339999999998</v>
      </c>
    </row>
    <row r="10" spans="2:7" x14ac:dyDescent="0.25">
      <c r="C10" t="s">
        <v>840</v>
      </c>
      <c r="D10" s="51">
        <v>0</v>
      </c>
      <c r="E10" s="51">
        <v>166.38579999999999</v>
      </c>
      <c r="F10" s="51">
        <v>238.54349999999999</v>
      </c>
      <c r="G10" s="51">
        <v>404.92930000000001</v>
      </c>
    </row>
    <row r="11" spans="2:7" x14ac:dyDescent="0.25">
      <c r="C11" t="s">
        <v>838</v>
      </c>
      <c r="D11" s="51">
        <v>0</v>
      </c>
      <c r="E11" s="51">
        <v>0.19639999999999999</v>
      </c>
      <c r="F11" s="51">
        <v>341.02409999999998</v>
      </c>
      <c r="G11" s="51">
        <v>341.22049999999996</v>
      </c>
    </row>
    <row r="12" spans="2:7" x14ac:dyDescent="0.25">
      <c r="C12" t="s">
        <v>841</v>
      </c>
      <c r="D12" s="51">
        <v>0</v>
      </c>
      <c r="E12" s="51">
        <v>0</v>
      </c>
      <c r="F12" s="51">
        <v>34.929000000000002</v>
      </c>
      <c r="G12" s="51">
        <v>34.929000000000002</v>
      </c>
    </row>
    <row r="13" spans="2:7" x14ac:dyDescent="0.25">
      <c r="B13" t="s">
        <v>1163</v>
      </c>
      <c r="D13" s="51">
        <v>1024.5518</v>
      </c>
      <c r="E13" s="51">
        <v>1623.7086999999999</v>
      </c>
      <c r="F13" s="51">
        <v>2439.0853000000002</v>
      </c>
      <c r="G13" s="51">
        <v>5087.3458000000001</v>
      </c>
    </row>
    <row r="14" spans="2:7" x14ac:dyDescent="0.25">
      <c r="B14" t="s">
        <v>1141</v>
      </c>
      <c r="D14" s="51">
        <v>1024.5518</v>
      </c>
      <c r="E14" s="51">
        <v>1623.7086999999999</v>
      </c>
      <c r="F14" s="51">
        <v>2439.0853000000002</v>
      </c>
      <c r="G14" s="51">
        <v>5087.3458000000001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237F-E4D4-4E08-80CC-F5BB9A9589BF}">
  <dimension ref="A2:N116"/>
  <sheetViews>
    <sheetView zoomScaleNormal="100" workbookViewId="0">
      <selection activeCell="F17" sqref="F17"/>
    </sheetView>
  </sheetViews>
  <sheetFormatPr defaultRowHeight="15" x14ac:dyDescent="0.25"/>
  <cols>
    <col min="2" max="2" width="31.7109375" bestFit="1" customWidth="1"/>
    <col min="3" max="3" width="11.7109375" bestFit="1" customWidth="1"/>
    <col min="4" max="4" width="13.5703125" bestFit="1" customWidth="1"/>
    <col min="5" max="5" width="14.5703125" bestFit="1" customWidth="1"/>
    <col min="6" max="6" width="11.7109375" bestFit="1" customWidth="1"/>
    <col min="7" max="7" width="13.5703125" bestFit="1" customWidth="1"/>
    <col min="8" max="8" width="14.5703125" bestFit="1" customWidth="1"/>
    <col min="9" max="9" width="14.7109375" bestFit="1" customWidth="1"/>
    <col min="10" max="10" width="16.42578125" bestFit="1" customWidth="1"/>
    <col min="11" max="11" width="14.5703125" bestFit="1" customWidth="1"/>
    <col min="12" max="12" width="9.5703125" bestFit="1" customWidth="1"/>
    <col min="13" max="13" width="12.7109375" bestFit="1" customWidth="1"/>
    <col min="14" max="14" width="13.28515625" bestFit="1" customWidth="1"/>
  </cols>
  <sheetData>
    <row r="2" spans="1:14" ht="18.75" x14ac:dyDescent="0.3">
      <c r="A2" s="48" t="s">
        <v>1139</v>
      </c>
      <c r="B2" s="48"/>
      <c r="C2" s="48"/>
      <c r="D2" s="48"/>
      <c r="E2" s="48"/>
      <c r="F2" s="48"/>
    </row>
    <row r="3" spans="1:14" x14ac:dyDescent="0.25">
      <c r="L3" s="49" t="s">
        <v>1156</v>
      </c>
      <c r="M3" s="49"/>
      <c r="N3" s="49"/>
    </row>
    <row r="4" spans="1:14" x14ac:dyDescent="0.25">
      <c r="B4" s="38" t="s">
        <v>1138</v>
      </c>
      <c r="C4" s="38" t="s">
        <v>863</v>
      </c>
      <c r="D4" s="38" t="s">
        <v>866</v>
      </c>
      <c r="E4" s="38" t="s">
        <v>1137</v>
      </c>
      <c r="F4" s="38" t="s">
        <v>864</v>
      </c>
      <c r="G4" s="38" t="s">
        <v>867</v>
      </c>
      <c r="H4" s="38" t="s">
        <v>1137</v>
      </c>
      <c r="I4" s="38" t="s">
        <v>865</v>
      </c>
      <c r="J4" s="38" t="s">
        <v>868</v>
      </c>
      <c r="K4" s="38" t="s">
        <v>1137</v>
      </c>
      <c r="L4" s="38" t="s">
        <v>1153</v>
      </c>
      <c r="M4" s="38" t="s">
        <v>1154</v>
      </c>
      <c r="N4" s="38" t="s">
        <v>1155</v>
      </c>
    </row>
    <row r="5" spans="1:14" x14ac:dyDescent="0.25">
      <c r="B5" s="34" t="s">
        <v>1106</v>
      </c>
      <c r="C5" s="35">
        <f>SUMIFS(Data!$G$2:$G$552,Data!$C$2:$C$552,'Performances Report'!B5)</f>
        <v>113.3091</v>
      </c>
      <c r="D5" s="35">
        <f>SUMIFS(Data!$J$2:$J$552,Data!$C$2:$C$552,'Performances Report'!B5)</f>
        <v>1483.433</v>
      </c>
      <c r="E5" s="36">
        <f>IF(D5=0,"undefined",C5/D5*1000)</f>
        <v>76.383025050676366</v>
      </c>
      <c r="F5" s="35">
        <f>SUMIFS(Data!$H$2:$H$552,Data!$C$2:$C$552,'Performances Report'!B5)</f>
        <v>81.313800000000001</v>
      </c>
      <c r="G5" s="35">
        <f>SUMIFS(Data!$K$2:$K$552,Data!$C$2:$C$552,'Performances Report'!B5)</f>
        <v>1045.7730999999999</v>
      </c>
      <c r="H5" s="36">
        <f>IF(G5=0,"undefined",F5/G5*1000)</f>
        <v>77.754725188475419</v>
      </c>
      <c r="I5" s="35">
        <f>SUMIFS(Data!$I$2:$I$552,Data!$C$2:$C$552,'Performances Report'!B5)</f>
        <v>48.2973</v>
      </c>
      <c r="J5" s="35">
        <f>SUMIFS(Data!$L$2:$L$552,Data!$C$2:$C$552,'Performances Report'!B5)</f>
        <v>598.3963</v>
      </c>
      <c r="K5" s="36">
        <f>IF(J5=0,"undefined",I5/J5*1000)</f>
        <v>80.711227659662995</v>
      </c>
      <c r="L5" s="39">
        <f>IFERROR(F5/C5-1,"undefined")</f>
        <v>-0.28237184833345252</v>
      </c>
      <c r="M5" s="39">
        <f>IFERROR(G5/D5-1,"undefined")</f>
        <v>-0.29503179449290939</v>
      </c>
      <c r="N5" s="39">
        <f>IFERROR(H5/E5-1,"undefined")</f>
        <v>1.7958180327225737E-2</v>
      </c>
    </row>
    <row r="6" spans="1:14" x14ac:dyDescent="0.25">
      <c r="B6" s="34" t="s">
        <v>1079</v>
      </c>
      <c r="C6" s="35">
        <f>SUMIFS(Data!$G$2:$G$552,Data!$C$2:$C$552,'Performances Report'!B6)</f>
        <v>0.70520000000000005</v>
      </c>
      <c r="D6" s="35">
        <f>SUMIFS(Data!$J$2:$J$552,Data!$C$2:$C$552,'Performances Report'!B6)</f>
        <v>47.325299999999999</v>
      </c>
      <c r="E6" s="36">
        <f t="shared" ref="E6:E69" si="0">IF(D6=0,"undefined",C6/D6*1000)</f>
        <v>14.90112054228922</v>
      </c>
      <c r="F6" s="35">
        <f>SUMIFS(Data!$H$2:$H$552,Data!$C$2:$C$552,'Performances Report'!B6)</f>
        <v>0</v>
      </c>
      <c r="G6" s="35">
        <f>SUMIFS(Data!$K$2:$K$552,Data!$C$2:$C$552,'Performances Report'!B6)</f>
        <v>0</v>
      </c>
      <c r="H6" s="36" t="str">
        <f t="shared" ref="H6:H69" si="1">IF(G6=0,"undefined",F6/G6*1000)</f>
        <v>undefined</v>
      </c>
      <c r="I6" s="35">
        <f>SUMIFS(Data!$I$2:$I$552,Data!$C$2:$C$552,'Performances Report'!B6)</f>
        <v>0</v>
      </c>
      <c r="J6" s="35">
        <f>SUMIFS(Data!$L$2:$L$552,Data!$C$2:$C$552,'Performances Report'!B6)</f>
        <v>0</v>
      </c>
      <c r="K6" s="36" t="str">
        <f t="shared" ref="K6:K69" si="2">IF(J6=0,"undefined",I6/J6*1000)</f>
        <v>undefined</v>
      </c>
      <c r="L6" s="39">
        <f t="shared" ref="L6:L69" si="3">IFERROR(F6/C6-1,"undefined")</f>
        <v>-1</v>
      </c>
      <c r="M6" s="39">
        <f t="shared" ref="M6:M69" si="4">IFERROR(G6/D6-1,"undefined")</f>
        <v>-1</v>
      </c>
      <c r="N6" s="39" t="str">
        <f t="shared" ref="N6:N69" si="5">IFERROR(H6/E6-1,"undefined")</f>
        <v>undefined</v>
      </c>
    </row>
    <row r="7" spans="1:14" x14ac:dyDescent="0.25">
      <c r="B7" s="34" t="s">
        <v>1076</v>
      </c>
      <c r="C7" s="35">
        <f>SUMIFS(Data!$G$2:$G$552,Data!$C$2:$C$552,'Performances Report'!B7)</f>
        <v>1.5393000000000001</v>
      </c>
      <c r="D7" s="35">
        <f>SUMIFS(Data!$J$2:$J$552,Data!$C$2:$C$552,'Performances Report'!B7)</f>
        <v>71.357399999999998</v>
      </c>
      <c r="E7" s="36">
        <f t="shared" si="0"/>
        <v>21.571694035937412</v>
      </c>
      <c r="F7" s="35">
        <f>SUMIFS(Data!$H$2:$H$552,Data!$C$2:$C$552,'Performances Report'!B7)</f>
        <v>2.0579000000000001</v>
      </c>
      <c r="G7" s="35">
        <f>SUMIFS(Data!$K$2:$K$552,Data!$C$2:$C$552,'Performances Report'!B7)</f>
        <v>96.843099999999993</v>
      </c>
      <c r="H7" s="36">
        <f t="shared" si="1"/>
        <v>21.249836075053359</v>
      </c>
      <c r="I7" s="35">
        <f>SUMIFS(Data!$I$2:$I$552,Data!$C$2:$C$552,'Performances Report'!B7)</f>
        <v>0.68209999999999993</v>
      </c>
      <c r="J7" s="35">
        <f>SUMIFS(Data!$L$2:$L$552,Data!$C$2:$C$552,'Performances Report'!B7)</f>
        <v>27.710999999999999</v>
      </c>
      <c r="K7" s="36">
        <f t="shared" si="2"/>
        <v>24.614773916495253</v>
      </c>
      <c r="L7" s="39">
        <f t="shared" si="3"/>
        <v>0.33690638601961931</v>
      </c>
      <c r="M7" s="39">
        <f t="shared" si="4"/>
        <v>0.35715566990949776</v>
      </c>
      <c r="N7" s="39">
        <f t="shared" si="5"/>
        <v>-1.4920384108352946E-2</v>
      </c>
    </row>
    <row r="8" spans="1:14" x14ac:dyDescent="0.25">
      <c r="B8" s="34" t="s">
        <v>1111</v>
      </c>
      <c r="C8" s="35">
        <f>SUMIFS(Data!$G$2:$G$552,Data!$C$2:$C$552,'Performances Report'!B8)</f>
        <v>104.6661</v>
      </c>
      <c r="D8" s="35">
        <f>SUMIFS(Data!$J$2:$J$552,Data!$C$2:$C$552,'Performances Report'!B8)</f>
        <v>5728.6423999999997</v>
      </c>
      <c r="E8" s="36">
        <f t="shared" si="0"/>
        <v>18.270663918557741</v>
      </c>
      <c r="F8" s="35">
        <f>SUMIFS(Data!$H$2:$H$552,Data!$C$2:$C$552,'Performances Report'!B8)</f>
        <v>94.425000000000011</v>
      </c>
      <c r="G8" s="35">
        <f>SUMIFS(Data!$K$2:$K$552,Data!$C$2:$C$552,'Performances Report'!B8)</f>
        <v>5002.3732</v>
      </c>
      <c r="H8" s="36">
        <f t="shared" si="1"/>
        <v>18.87604067605352</v>
      </c>
      <c r="I8" s="35">
        <f>SUMIFS(Data!$I$2:$I$552,Data!$C$2:$C$552,'Performances Report'!B8)</f>
        <v>45.948399999999999</v>
      </c>
      <c r="J8" s="35">
        <f>SUMIFS(Data!$L$2:$L$552,Data!$C$2:$C$552,'Performances Report'!B8)</f>
        <v>2228.9191000000001</v>
      </c>
      <c r="K8" s="36">
        <f t="shared" si="2"/>
        <v>20.614655776425444</v>
      </c>
      <c r="L8" s="39">
        <f t="shared" si="3"/>
        <v>-9.7845434195025782E-2</v>
      </c>
      <c r="M8" s="39">
        <f t="shared" si="4"/>
        <v>-0.12677858893758143</v>
      </c>
      <c r="N8" s="39">
        <f t="shared" si="5"/>
        <v>3.3133812771898752E-2</v>
      </c>
    </row>
    <row r="9" spans="1:14" x14ac:dyDescent="0.25">
      <c r="B9" s="34" t="s">
        <v>1073</v>
      </c>
      <c r="C9" s="35">
        <f>SUMIFS(Data!$G$2:$G$552,Data!$C$2:$C$552,'Performances Report'!B9)</f>
        <v>11.963200000000001</v>
      </c>
      <c r="D9" s="35">
        <f>SUMIFS(Data!$J$2:$J$552,Data!$C$2:$C$552,'Performances Report'!B9)</f>
        <v>603.27649999999994</v>
      </c>
      <c r="E9" s="36">
        <f t="shared" si="0"/>
        <v>19.830376286827022</v>
      </c>
      <c r="F9" s="35">
        <f>SUMIFS(Data!$H$2:$H$552,Data!$C$2:$C$552,'Performances Report'!B9)</f>
        <v>18.136400000000002</v>
      </c>
      <c r="G9" s="35">
        <f>SUMIFS(Data!$K$2:$K$552,Data!$C$2:$C$552,'Performances Report'!B9)</f>
        <v>937.45159999999987</v>
      </c>
      <c r="H9" s="36">
        <f t="shared" si="1"/>
        <v>19.34649212823361</v>
      </c>
      <c r="I9" s="35">
        <f>SUMIFS(Data!$I$2:$I$552,Data!$C$2:$C$552,'Performances Report'!B9)</f>
        <v>9.0268999999999995</v>
      </c>
      <c r="J9" s="35">
        <f>SUMIFS(Data!$L$2:$L$552,Data!$C$2:$C$552,'Performances Report'!B9)</f>
        <v>454.77449999999993</v>
      </c>
      <c r="K9" s="36">
        <f t="shared" si="2"/>
        <v>19.849177999206201</v>
      </c>
      <c r="L9" s="39">
        <f t="shared" si="3"/>
        <v>0.51601578173064078</v>
      </c>
      <c r="M9" s="39">
        <f t="shared" si="4"/>
        <v>0.55393356114484815</v>
      </c>
      <c r="N9" s="39">
        <f t="shared" si="5"/>
        <v>-2.4401158686779278E-2</v>
      </c>
    </row>
    <row r="10" spans="1:14" x14ac:dyDescent="0.25">
      <c r="B10" s="34" t="s">
        <v>1132</v>
      </c>
      <c r="C10" s="35">
        <f>SUMIFS(Data!$G$2:$G$552,Data!$C$2:$C$552,'Performances Report'!B10)</f>
        <v>0</v>
      </c>
      <c r="D10" s="35">
        <f>SUMIFS(Data!$J$2:$J$552,Data!$C$2:$C$552,'Performances Report'!B10)</f>
        <v>0</v>
      </c>
      <c r="E10" s="36" t="str">
        <f t="shared" si="0"/>
        <v>undefined</v>
      </c>
      <c r="F10" s="35">
        <f>SUMIFS(Data!$H$2:$H$552,Data!$C$2:$C$552,'Performances Report'!B10)</f>
        <v>0</v>
      </c>
      <c r="G10" s="35">
        <f>SUMIFS(Data!$K$2:$K$552,Data!$C$2:$C$552,'Performances Report'!B10)</f>
        <v>0</v>
      </c>
      <c r="H10" s="36" t="str">
        <f t="shared" si="1"/>
        <v>undefined</v>
      </c>
      <c r="I10" s="35">
        <f>SUMIFS(Data!$I$2:$I$552,Data!$C$2:$C$552,'Performances Report'!B10)</f>
        <v>5.57E-2</v>
      </c>
      <c r="J10" s="35">
        <f>SUMIFS(Data!$L$2:$L$552,Data!$C$2:$C$552,'Performances Report'!B10)</f>
        <v>1.7425999999999999</v>
      </c>
      <c r="K10" s="36">
        <f t="shared" si="2"/>
        <v>31.963732353953862</v>
      </c>
      <c r="L10" s="39" t="str">
        <f t="shared" si="3"/>
        <v>undefined</v>
      </c>
      <c r="M10" s="39" t="str">
        <f t="shared" si="4"/>
        <v>undefined</v>
      </c>
      <c r="N10" s="39" t="str">
        <f t="shared" si="5"/>
        <v>undefined</v>
      </c>
    </row>
    <row r="11" spans="1:14" x14ac:dyDescent="0.25">
      <c r="B11" s="34" t="s">
        <v>1063</v>
      </c>
      <c r="C11" s="35">
        <f>SUMIFS(Data!$G$2:$G$552,Data!$C$2:$C$552,'Performances Report'!B11)</f>
        <v>471.64439999999996</v>
      </c>
      <c r="D11" s="35">
        <f>SUMIFS(Data!$J$2:$J$552,Data!$C$2:$C$552,'Performances Report'!B11)</f>
        <v>13724.156399999998</v>
      </c>
      <c r="E11" s="36">
        <f t="shared" si="0"/>
        <v>34.366002998916571</v>
      </c>
      <c r="F11" s="35">
        <f>SUMIFS(Data!$H$2:$H$552,Data!$C$2:$C$552,'Performances Report'!B11)</f>
        <v>448.00139999999999</v>
      </c>
      <c r="G11" s="35">
        <f>SUMIFS(Data!$K$2:$K$552,Data!$C$2:$C$552,'Performances Report'!B11)</f>
        <v>13181.351299999998</v>
      </c>
      <c r="H11" s="36">
        <f t="shared" si="1"/>
        <v>33.987516894417347</v>
      </c>
      <c r="I11" s="35">
        <f>SUMIFS(Data!$I$2:$I$552,Data!$C$2:$C$552,'Performances Report'!B11)</f>
        <v>276.14019999999999</v>
      </c>
      <c r="J11" s="35">
        <f>SUMIFS(Data!$L$2:$L$552,Data!$C$2:$C$552,'Performances Report'!B11)</f>
        <v>8823.5240000000013</v>
      </c>
      <c r="K11" s="36">
        <f t="shared" si="2"/>
        <v>31.295908528157224</v>
      </c>
      <c r="L11" s="39">
        <f t="shared" si="3"/>
        <v>-5.0128868274488148E-2</v>
      </c>
      <c r="M11" s="39">
        <f t="shared" si="4"/>
        <v>-3.9551072151873701E-2</v>
      </c>
      <c r="N11" s="39">
        <f t="shared" si="5"/>
        <v>-1.1013387402403318E-2</v>
      </c>
    </row>
    <row r="12" spans="1:14" x14ac:dyDescent="0.25">
      <c r="B12" s="34" t="s">
        <v>1041</v>
      </c>
      <c r="C12" s="35">
        <f>SUMIFS(Data!$G$2:$G$552,Data!$C$2:$C$552,'Performances Report'!B12)</f>
        <v>1.09E-2</v>
      </c>
      <c r="D12" s="35">
        <f>SUMIFS(Data!$J$2:$J$552,Data!$C$2:$C$552,'Performances Report'!B12)</f>
        <v>0.16</v>
      </c>
      <c r="E12" s="36">
        <f t="shared" si="0"/>
        <v>68.125</v>
      </c>
      <c r="F12" s="35">
        <f>SUMIFS(Data!$H$2:$H$552,Data!$C$2:$C$552,'Performances Report'!B12)</f>
        <v>0</v>
      </c>
      <c r="G12" s="35">
        <f>SUMIFS(Data!$K$2:$K$552,Data!$C$2:$C$552,'Performances Report'!B12)</f>
        <v>0</v>
      </c>
      <c r="H12" s="36" t="str">
        <f t="shared" si="1"/>
        <v>undefined</v>
      </c>
      <c r="I12" s="35">
        <f>SUMIFS(Data!$I$2:$I$552,Data!$C$2:$C$552,'Performances Report'!B12)</f>
        <v>0</v>
      </c>
      <c r="J12" s="35">
        <f>SUMIFS(Data!$L$2:$L$552,Data!$C$2:$C$552,'Performances Report'!B12)</f>
        <v>0</v>
      </c>
      <c r="K12" s="36" t="str">
        <f t="shared" si="2"/>
        <v>undefined</v>
      </c>
      <c r="L12" s="39">
        <f t="shared" si="3"/>
        <v>-1</v>
      </c>
      <c r="M12" s="39">
        <f t="shared" si="4"/>
        <v>-1</v>
      </c>
      <c r="N12" s="39" t="str">
        <f t="shared" si="5"/>
        <v>undefined</v>
      </c>
    </row>
    <row r="13" spans="1:14" x14ac:dyDescent="0.25">
      <c r="B13" s="34" t="s">
        <v>1122</v>
      </c>
      <c r="C13" s="35">
        <f>SUMIFS(Data!$G$2:$G$552,Data!$C$2:$C$552,'Performances Report'!B13)</f>
        <v>0.52039999999999997</v>
      </c>
      <c r="D13" s="35">
        <f>SUMIFS(Data!$J$2:$J$552,Data!$C$2:$C$552,'Performances Report'!B13)</f>
        <v>10.5198</v>
      </c>
      <c r="E13" s="36">
        <f t="shared" si="0"/>
        <v>49.468621076446318</v>
      </c>
      <c r="F13" s="35">
        <f>SUMIFS(Data!$H$2:$H$552,Data!$C$2:$C$552,'Performances Report'!B13)</f>
        <v>1.6072</v>
      </c>
      <c r="G13" s="35">
        <f>SUMIFS(Data!$K$2:$K$552,Data!$C$2:$C$552,'Performances Report'!B13)</f>
        <v>34.4998</v>
      </c>
      <c r="H13" s="36">
        <f t="shared" si="1"/>
        <v>46.585777308853963</v>
      </c>
      <c r="I13" s="35">
        <f>SUMIFS(Data!$I$2:$I$552,Data!$C$2:$C$552,'Performances Report'!B13)</f>
        <v>0.16420000000000001</v>
      </c>
      <c r="J13" s="35">
        <f>SUMIFS(Data!$L$2:$L$552,Data!$C$2:$C$552,'Performances Report'!B13)</f>
        <v>3.1461000000000001</v>
      </c>
      <c r="K13" s="36">
        <f t="shared" si="2"/>
        <v>52.191602301261881</v>
      </c>
      <c r="L13" s="39">
        <f t="shared" si="3"/>
        <v>2.0883935434281322</v>
      </c>
      <c r="M13" s="39">
        <f t="shared" si="4"/>
        <v>2.2795110173197211</v>
      </c>
      <c r="N13" s="39">
        <f t="shared" si="5"/>
        <v>-5.8276210350342139E-2</v>
      </c>
    </row>
    <row r="14" spans="1:14" x14ac:dyDescent="0.25">
      <c r="B14" s="34" t="s">
        <v>1092</v>
      </c>
      <c r="C14" s="35">
        <f>SUMIFS(Data!$G$2:$G$552,Data!$C$2:$C$552,'Performances Report'!B14)</f>
        <v>0</v>
      </c>
      <c r="D14" s="35">
        <f>SUMIFS(Data!$J$2:$J$552,Data!$C$2:$C$552,'Performances Report'!B14)</f>
        <v>0</v>
      </c>
      <c r="E14" s="36" t="str">
        <f t="shared" si="0"/>
        <v>undefined</v>
      </c>
      <c r="F14" s="35">
        <f>SUMIFS(Data!$H$2:$H$552,Data!$C$2:$C$552,'Performances Report'!B14)</f>
        <v>4.4634999999999998</v>
      </c>
      <c r="G14" s="35">
        <f>SUMIFS(Data!$K$2:$K$552,Data!$C$2:$C$552,'Performances Report'!B14)</f>
        <v>231.33420000000001</v>
      </c>
      <c r="H14" s="36">
        <f t="shared" si="1"/>
        <v>19.294596302665148</v>
      </c>
      <c r="I14" s="35">
        <f>SUMIFS(Data!$I$2:$I$552,Data!$C$2:$C$552,'Performances Report'!B14)</f>
        <v>5.9010000000000007</v>
      </c>
      <c r="J14" s="35">
        <f>SUMIFS(Data!$L$2:$L$552,Data!$C$2:$C$552,'Performances Report'!B14)</f>
        <v>348.19820000000004</v>
      </c>
      <c r="K14" s="36">
        <f t="shared" si="2"/>
        <v>16.94724441424453</v>
      </c>
      <c r="L14" s="39" t="str">
        <f t="shared" si="3"/>
        <v>undefined</v>
      </c>
      <c r="M14" s="39" t="str">
        <f t="shared" si="4"/>
        <v>undefined</v>
      </c>
      <c r="N14" s="39" t="str">
        <f t="shared" si="5"/>
        <v>undefined</v>
      </c>
    </row>
    <row r="15" spans="1:14" x14ac:dyDescent="0.25">
      <c r="B15" s="34" t="s">
        <v>1124</v>
      </c>
      <c r="C15" s="35">
        <f>SUMIFS(Data!$G$2:$G$552,Data!$C$2:$C$552,'Performances Report'!B15)</f>
        <v>0</v>
      </c>
      <c r="D15" s="35">
        <f>SUMIFS(Data!$J$2:$J$552,Data!$C$2:$C$552,'Performances Report'!B15)</f>
        <v>0</v>
      </c>
      <c r="E15" s="36" t="str">
        <f t="shared" si="0"/>
        <v>undefined</v>
      </c>
      <c r="F15" s="35">
        <f>SUMIFS(Data!$H$2:$H$552,Data!$C$2:$C$552,'Performances Report'!B15)</f>
        <v>0</v>
      </c>
      <c r="G15" s="35">
        <f>SUMIFS(Data!$K$2:$K$552,Data!$C$2:$C$552,'Performances Report'!B15)</f>
        <v>0</v>
      </c>
      <c r="H15" s="36" t="str">
        <f t="shared" si="1"/>
        <v>undefined</v>
      </c>
      <c r="I15" s="35">
        <f>SUMIFS(Data!$I$2:$I$552,Data!$C$2:$C$552,'Performances Report'!B15)</f>
        <v>0</v>
      </c>
      <c r="J15" s="35">
        <f>SUMIFS(Data!$L$2:$L$552,Data!$C$2:$C$552,'Performances Report'!B15)</f>
        <v>0</v>
      </c>
      <c r="K15" s="36" t="str">
        <f t="shared" si="2"/>
        <v>undefined</v>
      </c>
      <c r="L15" s="39" t="str">
        <f t="shared" si="3"/>
        <v>undefined</v>
      </c>
      <c r="M15" s="39" t="str">
        <f t="shared" si="4"/>
        <v>undefined</v>
      </c>
      <c r="N15" s="39" t="str">
        <f t="shared" si="5"/>
        <v>undefined</v>
      </c>
    </row>
    <row r="16" spans="1:14" x14ac:dyDescent="0.25">
      <c r="B16" s="34" t="s">
        <v>1036</v>
      </c>
      <c r="C16" s="35">
        <f>SUMIFS(Data!$G$2:$G$552,Data!$C$2:$C$552,'Performances Report'!B16)</f>
        <v>0</v>
      </c>
      <c r="D16" s="35">
        <f>SUMIFS(Data!$J$2:$J$552,Data!$C$2:$C$552,'Performances Report'!B16)</f>
        <v>0</v>
      </c>
      <c r="E16" s="36" t="str">
        <f t="shared" si="0"/>
        <v>undefined</v>
      </c>
      <c r="F16" s="35">
        <f>SUMIFS(Data!$H$2:$H$552,Data!$C$2:$C$552,'Performances Report'!B16)</f>
        <v>1.8077000000000001</v>
      </c>
      <c r="G16" s="35">
        <f>SUMIFS(Data!$K$2:$K$552,Data!$C$2:$C$552,'Performances Report'!B16)</f>
        <v>127.6024</v>
      </c>
      <c r="H16" s="36">
        <f t="shared" si="1"/>
        <v>14.166661442104537</v>
      </c>
      <c r="I16" s="35">
        <f>SUMIFS(Data!$I$2:$I$552,Data!$C$2:$C$552,'Performances Report'!B16)</f>
        <v>54.250700000000002</v>
      </c>
      <c r="J16" s="35">
        <f>SUMIFS(Data!$L$2:$L$552,Data!$C$2:$C$552,'Performances Report'!B16)</f>
        <v>2956.24</v>
      </c>
      <c r="K16" s="36">
        <f t="shared" si="2"/>
        <v>18.351250236787273</v>
      </c>
      <c r="L16" s="39" t="str">
        <f t="shared" si="3"/>
        <v>undefined</v>
      </c>
      <c r="M16" s="39" t="str">
        <f t="shared" si="4"/>
        <v>undefined</v>
      </c>
      <c r="N16" s="39" t="str">
        <f t="shared" si="5"/>
        <v>undefined</v>
      </c>
    </row>
    <row r="17" spans="2:14" x14ac:dyDescent="0.25">
      <c r="B17" s="34" t="s">
        <v>907</v>
      </c>
      <c r="C17" s="35">
        <f>SUMIFS(Data!$G$2:$G$552,Data!$C$2:$C$552,'Performances Report'!B17)</f>
        <v>36.026000000000003</v>
      </c>
      <c r="D17" s="35">
        <f>SUMIFS(Data!$J$2:$J$552,Data!$C$2:$C$552,'Performances Report'!B17)</f>
        <v>1024.5518</v>
      </c>
      <c r="E17" s="36">
        <f t="shared" si="0"/>
        <v>35.162692603731706</v>
      </c>
      <c r="F17" s="35">
        <f>SUMIFS(Data!$H$2:$H$552,Data!$C$2:$C$552,'Performances Report'!B17)</f>
        <v>55.229700000000008</v>
      </c>
      <c r="G17" s="35">
        <f>SUMIFS(Data!$K$2:$K$552,Data!$C$2:$C$552,'Performances Report'!B17)</f>
        <v>1623.7086999999999</v>
      </c>
      <c r="H17" s="36">
        <f t="shared" si="1"/>
        <v>34.014537213479244</v>
      </c>
      <c r="I17" s="35">
        <f>SUMIFS(Data!$I$2:$I$552,Data!$C$2:$C$552,'Performances Report'!B17)</f>
        <v>85.139499999999998</v>
      </c>
      <c r="J17" s="35">
        <f>SUMIFS(Data!$L$2:$L$552,Data!$C$2:$C$552,'Performances Report'!B17)</f>
        <v>2439.0853000000002</v>
      </c>
      <c r="K17" s="36">
        <f t="shared" si="2"/>
        <v>34.906323284388613</v>
      </c>
      <c r="L17" s="39">
        <f t="shared" si="3"/>
        <v>0.53305112973963253</v>
      </c>
      <c r="M17" s="39">
        <f t="shared" si="4"/>
        <v>0.58479903114708298</v>
      </c>
      <c r="N17" s="39">
        <f t="shared" si="5"/>
        <v>-3.2652658406785773E-2</v>
      </c>
    </row>
    <row r="18" spans="2:14" x14ac:dyDescent="0.25">
      <c r="B18" s="34" t="s">
        <v>1107</v>
      </c>
      <c r="C18" s="35">
        <f>SUMIFS(Data!$G$2:$G$552,Data!$C$2:$C$552,'Performances Report'!B18)</f>
        <v>1.03E-2</v>
      </c>
      <c r="D18" s="35">
        <f>SUMIFS(Data!$J$2:$J$552,Data!$C$2:$C$552,'Performances Report'!B18)</f>
        <v>0.3876</v>
      </c>
      <c r="E18" s="36">
        <f t="shared" si="0"/>
        <v>26.573787409700724</v>
      </c>
      <c r="F18" s="35">
        <f>SUMIFS(Data!$H$2:$H$552,Data!$C$2:$C$552,'Performances Report'!B18)</f>
        <v>0</v>
      </c>
      <c r="G18" s="35">
        <f>SUMIFS(Data!$K$2:$K$552,Data!$C$2:$C$552,'Performances Report'!B18)</f>
        <v>0</v>
      </c>
      <c r="H18" s="36" t="str">
        <f t="shared" si="1"/>
        <v>undefined</v>
      </c>
      <c r="I18" s="35">
        <f>SUMIFS(Data!$I$2:$I$552,Data!$C$2:$C$552,'Performances Report'!B18)</f>
        <v>0</v>
      </c>
      <c r="J18" s="35">
        <f>SUMIFS(Data!$L$2:$L$552,Data!$C$2:$C$552,'Performances Report'!B18)</f>
        <v>0</v>
      </c>
      <c r="K18" s="36" t="str">
        <f t="shared" si="2"/>
        <v>undefined</v>
      </c>
      <c r="L18" s="39">
        <f t="shared" si="3"/>
        <v>-1</v>
      </c>
      <c r="M18" s="39">
        <f t="shared" si="4"/>
        <v>-1</v>
      </c>
      <c r="N18" s="39" t="str">
        <f t="shared" si="5"/>
        <v>undefined</v>
      </c>
    </row>
    <row r="19" spans="2:14" x14ac:dyDescent="0.25">
      <c r="B19" s="34" t="s">
        <v>1058</v>
      </c>
      <c r="C19" s="35">
        <f>SUMIFS(Data!$G$2:$G$552,Data!$C$2:$C$552,'Performances Report'!B19)</f>
        <v>0</v>
      </c>
      <c r="D19" s="35">
        <f>SUMIFS(Data!$J$2:$J$552,Data!$C$2:$C$552,'Performances Report'!B19)</f>
        <v>0</v>
      </c>
      <c r="E19" s="36" t="str">
        <f t="shared" si="0"/>
        <v>undefined</v>
      </c>
      <c r="F19" s="35">
        <f>SUMIFS(Data!$H$2:$H$552,Data!$C$2:$C$552,'Performances Report'!B19)</f>
        <v>0.1202</v>
      </c>
      <c r="G19" s="35">
        <f>SUMIFS(Data!$K$2:$K$552,Data!$C$2:$C$552,'Performances Report'!B19)</f>
        <v>2.4085999999999999</v>
      </c>
      <c r="H19" s="36">
        <f t="shared" si="1"/>
        <v>49.904508843311469</v>
      </c>
      <c r="I19" s="35">
        <f>SUMIFS(Data!$I$2:$I$552,Data!$C$2:$C$552,'Performances Report'!B19)</f>
        <v>0</v>
      </c>
      <c r="J19" s="35">
        <f>SUMIFS(Data!$L$2:$L$552,Data!$C$2:$C$552,'Performances Report'!B19)</f>
        <v>0</v>
      </c>
      <c r="K19" s="36" t="str">
        <f t="shared" si="2"/>
        <v>undefined</v>
      </c>
      <c r="L19" s="39" t="str">
        <f t="shared" si="3"/>
        <v>undefined</v>
      </c>
      <c r="M19" s="39" t="str">
        <f t="shared" si="4"/>
        <v>undefined</v>
      </c>
      <c r="N19" s="39" t="str">
        <f t="shared" si="5"/>
        <v>undefined</v>
      </c>
    </row>
    <row r="20" spans="2:14" x14ac:dyDescent="0.25">
      <c r="B20" s="34" t="s">
        <v>1148</v>
      </c>
      <c r="C20" s="35">
        <f>SUMIFS(Data!$G$2:$G$552,Data!$C$2:$C$552,'Performances Report'!B20)</f>
        <v>212.4264</v>
      </c>
      <c r="D20" s="35">
        <f>SUMIFS(Data!$J$2:$J$552,Data!$C$2:$C$552,'Performances Report'!B20)</f>
        <v>11963.1037</v>
      </c>
      <c r="E20" s="36">
        <f t="shared" si="0"/>
        <v>17.756796674762587</v>
      </c>
      <c r="F20" s="35">
        <f>SUMIFS(Data!$H$2:$H$552,Data!$C$2:$C$552,'Performances Report'!B20)</f>
        <v>118.9335</v>
      </c>
      <c r="G20" s="35">
        <f>SUMIFS(Data!$K$2:$K$552,Data!$C$2:$C$552,'Performances Report'!B20)</f>
        <v>6284.8911999999991</v>
      </c>
      <c r="H20" s="36">
        <f t="shared" si="1"/>
        <v>18.923716611036962</v>
      </c>
      <c r="I20" s="35">
        <f>SUMIFS(Data!$I$2:$I$552,Data!$C$2:$C$552,'Performances Report'!B20)</f>
        <v>32.277000000000001</v>
      </c>
      <c r="J20" s="35">
        <f>SUMIFS(Data!$L$2:$L$552,Data!$C$2:$C$552,'Performances Report'!B20)</f>
        <v>1340.7376999999999</v>
      </c>
      <c r="K20" s="36">
        <f t="shared" si="2"/>
        <v>24.074060123766195</v>
      </c>
      <c r="L20" s="39">
        <f t="shared" si="3"/>
        <v>-0.44011902475398545</v>
      </c>
      <c r="M20" s="39">
        <f t="shared" si="4"/>
        <v>-0.47464375820799753</v>
      </c>
      <c r="N20" s="39">
        <f t="shared" si="5"/>
        <v>6.5716804536760653E-2</v>
      </c>
    </row>
    <row r="21" spans="2:14" x14ac:dyDescent="0.25">
      <c r="B21" s="34" t="s">
        <v>1149</v>
      </c>
      <c r="C21" s="35">
        <f>SUMIFS(Data!$G$2:$G$552,Data!$C$2:$C$552,'Performances Report'!B21)</f>
        <v>0</v>
      </c>
      <c r="D21" s="35">
        <f>SUMIFS(Data!$J$2:$J$552,Data!$C$2:$C$552,'Performances Report'!B21)</f>
        <v>0</v>
      </c>
      <c r="E21" s="36" t="str">
        <f t="shared" si="0"/>
        <v>undefined</v>
      </c>
      <c r="F21" s="35">
        <f>SUMIFS(Data!$H$2:$H$552,Data!$C$2:$C$552,'Performances Report'!B21)</f>
        <v>13.192</v>
      </c>
      <c r="G21" s="35">
        <f>SUMIFS(Data!$K$2:$K$552,Data!$C$2:$C$552,'Performances Report'!B21)</f>
        <v>565.53910000000008</v>
      </c>
      <c r="H21" s="36">
        <f t="shared" si="1"/>
        <v>23.326415450319878</v>
      </c>
      <c r="I21" s="35">
        <f>SUMIFS(Data!$I$2:$I$552,Data!$C$2:$C$552,'Performances Report'!B21)</f>
        <v>52.811099999999996</v>
      </c>
      <c r="J21" s="35">
        <f>SUMIFS(Data!$L$2:$L$552,Data!$C$2:$C$552,'Performances Report'!B21)</f>
        <v>2091.2260999999999</v>
      </c>
      <c r="K21" s="36">
        <f t="shared" si="2"/>
        <v>25.253653825380241</v>
      </c>
      <c r="L21" s="39" t="str">
        <f t="shared" si="3"/>
        <v>undefined</v>
      </c>
      <c r="M21" s="39" t="str">
        <f t="shared" si="4"/>
        <v>undefined</v>
      </c>
      <c r="N21" s="39" t="str">
        <f t="shared" si="5"/>
        <v>undefined</v>
      </c>
    </row>
    <row r="22" spans="2:14" x14ac:dyDescent="0.25">
      <c r="B22" s="34" t="s">
        <v>1055</v>
      </c>
      <c r="C22" s="35">
        <f>SUMIFS(Data!$G$2:$G$552,Data!$C$2:$C$552,'Performances Report'!B22)</f>
        <v>3.1665000000000001</v>
      </c>
      <c r="D22" s="35">
        <f>SUMIFS(Data!$J$2:$J$552,Data!$C$2:$C$552,'Performances Report'!B22)</f>
        <v>65.203199999999995</v>
      </c>
      <c r="E22" s="36">
        <f t="shared" si="0"/>
        <v>48.563567432273267</v>
      </c>
      <c r="F22" s="35">
        <f>SUMIFS(Data!$H$2:$H$552,Data!$C$2:$C$552,'Performances Report'!B22)</f>
        <v>2.1886999999999999</v>
      </c>
      <c r="G22" s="35">
        <f>SUMIFS(Data!$K$2:$K$552,Data!$C$2:$C$552,'Performances Report'!B22)</f>
        <v>50.370399999999997</v>
      </c>
      <c r="H22" s="36">
        <f t="shared" si="1"/>
        <v>43.452106792878361</v>
      </c>
      <c r="I22" s="35">
        <f>SUMIFS(Data!$I$2:$I$552,Data!$C$2:$C$552,'Performances Report'!B22)</f>
        <v>0.46299999999999997</v>
      </c>
      <c r="J22" s="35">
        <f>SUMIFS(Data!$L$2:$L$552,Data!$C$2:$C$552,'Performances Report'!B22)</f>
        <v>10.166499999999999</v>
      </c>
      <c r="K22" s="36">
        <f t="shared" si="2"/>
        <v>45.541730192298232</v>
      </c>
      <c r="L22" s="39">
        <f t="shared" si="3"/>
        <v>-0.30879519974735514</v>
      </c>
      <c r="M22" s="39">
        <f t="shared" si="4"/>
        <v>-0.22748576756968986</v>
      </c>
      <c r="N22" s="39">
        <f t="shared" si="5"/>
        <v>-0.10525298921919912</v>
      </c>
    </row>
    <row r="23" spans="2:14" x14ac:dyDescent="0.25">
      <c r="B23" s="34" t="s">
        <v>1067</v>
      </c>
      <c r="C23" s="35">
        <f>SUMIFS(Data!$G$2:$G$552,Data!$C$2:$C$552,'Performances Report'!B23)</f>
        <v>0</v>
      </c>
      <c r="D23" s="35">
        <f>SUMIFS(Data!$J$2:$J$552,Data!$C$2:$C$552,'Performances Report'!B23)</f>
        <v>0</v>
      </c>
      <c r="E23" s="36" t="str">
        <f t="shared" si="0"/>
        <v>undefined</v>
      </c>
      <c r="F23" s="35">
        <f>SUMIFS(Data!$H$2:$H$552,Data!$C$2:$C$552,'Performances Report'!B23)</f>
        <v>0</v>
      </c>
      <c r="G23" s="35">
        <f>SUMIFS(Data!$K$2:$K$552,Data!$C$2:$C$552,'Performances Report'!B23)</f>
        <v>0</v>
      </c>
      <c r="H23" s="36" t="str">
        <f t="shared" si="1"/>
        <v>undefined</v>
      </c>
      <c r="I23" s="35">
        <f>SUMIFS(Data!$I$2:$I$552,Data!$C$2:$C$552,'Performances Report'!B23)</f>
        <v>0</v>
      </c>
      <c r="J23" s="35">
        <f>SUMIFS(Data!$L$2:$L$552,Data!$C$2:$C$552,'Performances Report'!B23)</f>
        <v>0</v>
      </c>
      <c r="K23" s="36" t="str">
        <f t="shared" si="2"/>
        <v>undefined</v>
      </c>
      <c r="L23" s="39" t="str">
        <f t="shared" si="3"/>
        <v>undefined</v>
      </c>
      <c r="M23" s="39" t="str">
        <f t="shared" si="4"/>
        <v>undefined</v>
      </c>
      <c r="N23" s="39" t="str">
        <f t="shared" si="5"/>
        <v>undefined</v>
      </c>
    </row>
    <row r="24" spans="2:14" x14ac:dyDescent="0.25">
      <c r="B24" s="34" t="s">
        <v>1108</v>
      </c>
      <c r="C24" s="35">
        <f>SUMIFS(Data!$G$2:$G$552,Data!$C$2:$C$552,'Performances Report'!B24)</f>
        <v>8.9794</v>
      </c>
      <c r="D24" s="35">
        <f>SUMIFS(Data!$J$2:$J$552,Data!$C$2:$C$552,'Performances Report'!B24)</f>
        <v>618.46879999999999</v>
      </c>
      <c r="E24" s="36">
        <f t="shared" si="0"/>
        <v>14.518759879237239</v>
      </c>
      <c r="F24" s="35">
        <f>SUMIFS(Data!$H$2:$H$552,Data!$C$2:$C$552,'Performances Report'!B24)</f>
        <v>0</v>
      </c>
      <c r="G24" s="35">
        <f>SUMIFS(Data!$K$2:$K$552,Data!$C$2:$C$552,'Performances Report'!B24)</f>
        <v>0</v>
      </c>
      <c r="H24" s="36" t="str">
        <f t="shared" si="1"/>
        <v>undefined</v>
      </c>
      <c r="I24" s="35">
        <f>SUMIFS(Data!$I$2:$I$552,Data!$C$2:$C$552,'Performances Report'!B24)</f>
        <v>0</v>
      </c>
      <c r="J24" s="35">
        <f>SUMIFS(Data!$L$2:$L$552,Data!$C$2:$C$552,'Performances Report'!B24)</f>
        <v>0</v>
      </c>
      <c r="K24" s="36" t="str">
        <f t="shared" si="2"/>
        <v>undefined</v>
      </c>
      <c r="L24" s="39">
        <f t="shared" si="3"/>
        <v>-1</v>
      </c>
      <c r="M24" s="39">
        <f t="shared" si="4"/>
        <v>-1</v>
      </c>
      <c r="N24" s="39" t="str">
        <f t="shared" si="5"/>
        <v>undefined</v>
      </c>
    </row>
    <row r="25" spans="2:14" x14ac:dyDescent="0.25">
      <c r="B25" s="34" t="s">
        <v>1151</v>
      </c>
      <c r="C25" s="35">
        <f>SUMIFS(Data!$G$2:$G$552,Data!$C$2:$C$552,'Performances Report'!B25)</f>
        <v>165.02070000000001</v>
      </c>
      <c r="D25" s="35">
        <f>SUMIFS(Data!$J$2:$J$552,Data!$C$2:$C$552,'Performances Report'!B25)</f>
        <v>9197.1224000000002</v>
      </c>
      <c r="E25" s="36">
        <f t="shared" si="0"/>
        <v>17.942644755929312</v>
      </c>
      <c r="F25" s="35">
        <f>SUMIFS(Data!$H$2:$H$552,Data!$C$2:$C$552,'Performances Report'!B25)</f>
        <v>305.80289999999997</v>
      </c>
      <c r="G25" s="35">
        <f>SUMIFS(Data!$K$2:$K$552,Data!$C$2:$C$552,'Performances Report'!B25)</f>
        <v>17797.697199999995</v>
      </c>
      <c r="H25" s="36">
        <f t="shared" si="1"/>
        <v>17.182161071939131</v>
      </c>
      <c r="I25" s="35">
        <f>SUMIFS(Data!$I$2:$I$552,Data!$C$2:$C$552,'Performances Report'!B25)</f>
        <v>110.04769999999999</v>
      </c>
      <c r="J25" s="35">
        <f>SUMIFS(Data!$L$2:$L$552,Data!$C$2:$C$552,'Performances Report'!B25)</f>
        <v>6425.2869999999994</v>
      </c>
      <c r="K25" s="36">
        <f t="shared" si="2"/>
        <v>17.127281629598802</v>
      </c>
      <c r="L25" s="39">
        <f t="shared" si="3"/>
        <v>0.85311842696098106</v>
      </c>
      <c r="M25" s="39">
        <f t="shared" si="4"/>
        <v>0.93513758172882366</v>
      </c>
      <c r="N25" s="39">
        <f t="shared" si="5"/>
        <v>-4.2384146503199993E-2</v>
      </c>
    </row>
    <row r="26" spans="2:14" x14ac:dyDescent="0.25">
      <c r="B26" s="34" t="s">
        <v>1136</v>
      </c>
      <c r="C26" s="35">
        <f>SUMIFS(Data!$G$2:$G$552,Data!$C$2:$C$552,'Performances Report'!B26)</f>
        <v>0.25940000000000002</v>
      </c>
      <c r="D26" s="35">
        <f>SUMIFS(Data!$J$2:$J$552,Data!$C$2:$C$552,'Performances Report'!B26)</f>
        <v>15.5664</v>
      </c>
      <c r="E26" s="36">
        <f t="shared" si="0"/>
        <v>16.664097029499437</v>
      </c>
      <c r="F26" s="35">
        <f>SUMIFS(Data!$H$2:$H$552,Data!$C$2:$C$552,'Performances Report'!B26)</f>
        <v>52.957500000000003</v>
      </c>
      <c r="G26" s="35">
        <f>SUMIFS(Data!$K$2:$K$552,Data!$C$2:$C$552,'Performances Report'!B26)</f>
        <v>2545.1429000000003</v>
      </c>
      <c r="H26" s="36">
        <f t="shared" si="1"/>
        <v>20.807279622688373</v>
      </c>
      <c r="I26" s="35">
        <f>SUMIFS(Data!$I$2:$I$552,Data!$C$2:$C$552,'Performances Report'!B26)</f>
        <v>23.471499999999999</v>
      </c>
      <c r="J26" s="35">
        <f>SUMIFS(Data!$L$2:$L$552,Data!$C$2:$C$552,'Performances Report'!B26)</f>
        <v>1037.0353</v>
      </c>
      <c r="K26" s="36">
        <f t="shared" si="2"/>
        <v>22.633270053584482</v>
      </c>
      <c r="L26" s="39">
        <f t="shared" si="3"/>
        <v>203.15381649961449</v>
      </c>
      <c r="M26" s="39">
        <f t="shared" si="4"/>
        <v>162.50234479391511</v>
      </c>
      <c r="N26" s="39">
        <f t="shared" si="5"/>
        <v>0.24862928881502011</v>
      </c>
    </row>
    <row r="27" spans="2:14" x14ac:dyDescent="0.25">
      <c r="B27" s="34" t="s">
        <v>1062</v>
      </c>
      <c r="C27" s="35">
        <f>SUMIFS(Data!$G$2:$G$552,Data!$C$2:$C$552,'Performances Report'!B27)</f>
        <v>0</v>
      </c>
      <c r="D27" s="35">
        <f>SUMIFS(Data!$J$2:$J$552,Data!$C$2:$C$552,'Performances Report'!B27)</f>
        <v>0</v>
      </c>
      <c r="E27" s="36" t="str">
        <f t="shared" si="0"/>
        <v>undefined</v>
      </c>
      <c r="F27" s="35">
        <f>SUMIFS(Data!$H$2:$H$552,Data!$C$2:$C$552,'Performances Report'!B27)</f>
        <v>170.66500000000002</v>
      </c>
      <c r="G27" s="35">
        <f>SUMIFS(Data!$K$2:$K$552,Data!$C$2:$C$552,'Performances Report'!B27)</f>
        <v>10947.355800000001</v>
      </c>
      <c r="H27" s="36">
        <f t="shared" si="1"/>
        <v>15.58960931917459</v>
      </c>
      <c r="I27" s="35">
        <f>SUMIFS(Data!$I$2:$I$552,Data!$C$2:$C$552,'Performances Report'!B27)</f>
        <v>101.533</v>
      </c>
      <c r="J27" s="35">
        <f>SUMIFS(Data!$L$2:$L$552,Data!$C$2:$C$552,'Performances Report'!B27)</f>
        <v>5713.8588</v>
      </c>
      <c r="K27" s="36">
        <f t="shared" si="2"/>
        <v>17.76960256700778</v>
      </c>
      <c r="L27" s="39" t="str">
        <f t="shared" si="3"/>
        <v>undefined</v>
      </c>
      <c r="M27" s="39" t="str">
        <f t="shared" si="4"/>
        <v>undefined</v>
      </c>
      <c r="N27" s="39" t="str">
        <f t="shared" si="5"/>
        <v>undefined</v>
      </c>
    </row>
    <row r="28" spans="2:14" x14ac:dyDescent="0.25">
      <c r="B28" s="34" t="s">
        <v>1090</v>
      </c>
      <c r="C28" s="35">
        <f>SUMIFS(Data!$G$2:$G$552,Data!$C$2:$C$552,'Performances Report'!B28)</f>
        <v>8.6898999999999997</v>
      </c>
      <c r="D28" s="35">
        <f>SUMIFS(Data!$J$2:$J$552,Data!$C$2:$C$552,'Performances Report'!B28)</f>
        <v>161.0712</v>
      </c>
      <c r="E28" s="36">
        <f t="shared" si="0"/>
        <v>53.950675229339573</v>
      </c>
      <c r="F28" s="35">
        <f>SUMIFS(Data!$H$2:$H$552,Data!$C$2:$C$552,'Performances Report'!B28)</f>
        <v>1.198</v>
      </c>
      <c r="G28" s="35">
        <f>SUMIFS(Data!$K$2:$K$552,Data!$C$2:$C$552,'Performances Report'!B28)</f>
        <v>29.083500000000001</v>
      </c>
      <c r="H28" s="36">
        <f t="shared" si="1"/>
        <v>41.191741021541418</v>
      </c>
      <c r="I28" s="35">
        <f>SUMIFS(Data!$I$2:$I$552,Data!$C$2:$C$552,'Performances Report'!B28)</f>
        <v>0.1404</v>
      </c>
      <c r="J28" s="35">
        <f>SUMIFS(Data!$L$2:$L$552,Data!$C$2:$C$552,'Performances Report'!B28)</f>
        <v>1.4401999999999999</v>
      </c>
      <c r="K28" s="36">
        <f t="shared" si="2"/>
        <v>97.486460213859189</v>
      </c>
      <c r="L28" s="39">
        <f t="shared" si="3"/>
        <v>-0.86213880481938809</v>
      </c>
      <c r="M28" s="39">
        <f t="shared" si="4"/>
        <v>-0.81943699432300743</v>
      </c>
      <c r="N28" s="39">
        <f t="shared" si="5"/>
        <v>-0.2364925768502627</v>
      </c>
    </row>
    <row r="29" spans="2:14" x14ac:dyDescent="0.25">
      <c r="B29" s="34" t="s">
        <v>1064</v>
      </c>
      <c r="C29" s="35">
        <f>SUMIFS(Data!$G$2:$G$552,Data!$C$2:$C$552,'Performances Report'!B29)</f>
        <v>15.6526</v>
      </c>
      <c r="D29" s="35">
        <f>SUMIFS(Data!$J$2:$J$552,Data!$C$2:$C$552,'Performances Report'!B29)</f>
        <v>709.86449999999991</v>
      </c>
      <c r="E29" s="36">
        <f t="shared" si="0"/>
        <v>22.050123650358625</v>
      </c>
      <c r="F29" s="35">
        <f>SUMIFS(Data!$H$2:$H$552,Data!$C$2:$C$552,'Performances Report'!B29)</f>
        <v>38.264299999999999</v>
      </c>
      <c r="G29" s="35">
        <f>SUMIFS(Data!$K$2:$K$552,Data!$C$2:$C$552,'Performances Report'!B29)</f>
        <v>1422.4409000000001</v>
      </c>
      <c r="H29" s="36">
        <f t="shared" si="1"/>
        <v>26.900449783186069</v>
      </c>
      <c r="I29" s="35">
        <f>SUMIFS(Data!$I$2:$I$552,Data!$C$2:$C$552,'Performances Report'!B29)</f>
        <v>12.5625</v>
      </c>
      <c r="J29" s="35">
        <f>SUMIFS(Data!$L$2:$L$552,Data!$C$2:$C$552,'Performances Report'!B29)</f>
        <v>440.1789</v>
      </c>
      <c r="K29" s="36">
        <f t="shared" si="2"/>
        <v>28.539532449192819</v>
      </c>
      <c r="L29" s="39">
        <f t="shared" si="3"/>
        <v>1.4445970637465981</v>
      </c>
      <c r="M29" s="39">
        <f t="shared" si="4"/>
        <v>1.0038203065514617</v>
      </c>
      <c r="N29" s="39">
        <f t="shared" si="5"/>
        <v>0.21996820560906727</v>
      </c>
    </row>
    <row r="30" spans="2:14" x14ac:dyDescent="0.25">
      <c r="B30" s="34" t="s">
        <v>1066</v>
      </c>
      <c r="C30" s="35">
        <f>SUMIFS(Data!$G$2:$G$552,Data!$C$2:$C$552,'Performances Report'!B30)</f>
        <v>9.2643000000000004</v>
      </c>
      <c r="D30" s="35">
        <f>SUMIFS(Data!$J$2:$J$552,Data!$C$2:$C$552,'Performances Report'!B30)</f>
        <v>358.95989999999995</v>
      </c>
      <c r="E30" s="36">
        <f t="shared" si="0"/>
        <v>25.808732396014157</v>
      </c>
      <c r="F30" s="35">
        <f>SUMIFS(Data!$H$2:$H$552,Data!$C$2:$C$552,'Performances Report'!B30)</f>
        <v>0.1729</v>
      </c>
      <c r="G30" s="35">
        <f>SUMIFS(Data!$K$2:$K$552,Data!$C$2:$C$552,'Performances Report'!B30)</f>
        <v>4.9572000000000003</v>
      </c>
      <c r="H30" s="36">
        <f t="shared" si="1"/>
        <v>34.878560477689014</v>
      </c>
      <c r="I30" s="35">
        <f>SUMIFS(Data!$I$2:$I$552,Data!$C$2:$C$552,'Performances Report'!B30)</f>
        <v>3.0000000000000001E-3</v>
      </c>
      <c r="J30" s="35">
        <f>SUMIFS(Data!$L$2:$L$552,Data!$C$2:$C$552,'Performances Report'!B30)</f>
        <v>7.1999999999999995E-2</v>
      </c>
      <c r="K30" s="36">
        <f t="shared" si="2"/>
        <v>41.666666666666671</v>
      </c>
      <c r="L30" s="39">
        <f t="shared" si="3"/>
        <v>-0.98133696015888949</v>
      </c>
      <c r="M30" s="39">
        <f t="shared" si="4"/>
        <v>-0.98619010089984982</v>
      </c>
      <c r="N30" s="39">
        <f t="shared" si="5"/>
        <v>0.35142477912148751</v>
      </c>
    </row>
    <row r="31" spans="2:14" x14ac:dyDescent="0.25">
      <c r="B31" s="34" t="s">
        <v>1130</v>
      </c>
      <c r="C31" s="35">
        <f>SUMIFS(Data!$G$2:$G$552,Data!$C$2:$C$552,'Performances Report'!B31)</f>
        <v>4.4499999999999998E-2</v>
      </c>
      <c r="D31" s="35">
        <f>SUMIFS(Data!$J$2:$J$552,Data!$C$2:$C$552,'Performances Report'!B31)</f>
        <v>0.36759999999999998</v>
      </c>
      <c r="E31" s="36">
        <f t="shared" si="0"/>
        <v>121.05549510337323</v>
      </c>
      <c r="F31" s="35">
        <f>SUMIFS(Data!$H$2:$H$552,Data!$C$2:$C$552,'Performances Report'!B31)</f>
        <v>6.2E-2</v>
      </c>
      <c r="G31" s="35">
        <f>SUMIFS(Data!$K$2:$K$552,Data!$C$2:$C$552,'Performances Report'!B31)</f>
        <v>0.48380000000000001</v>
      </c>
      <c r="H31" s="36">
        <f t="shared" si="1"/>
        <v>128.15212897891689</v>
      </c>
      <c r="I31" s="35">
        <f>SUMIFS(Data!$I$2:$I$552,Data!$C$2:$C$552,'Performances Report'!B31)</f>
        <v>0</v>
      </c>
      <c r="J31" s="35">
        <f>SUMIFS(Data!$L$2:$L$552,Data!$C$2:$C$552,'Performances Report'!B31)</f>
        <v>0</v>
      </c>
      <c r="K31" s="36" t="str">
        <f t="shared" si="2"/>
        <v>undefined</v>
      </c>
      <c r="L31" s="39">
        <f t="shared" si="3"/>
        <v>0.39325842696629221</v>
      </c>
      <c r="M31" s="39">
        <f t="shared" si="4"/>
        <v>0.31610446137105552</v>
      </c>
      <c r="N31" s="39">
        <f t="shared" si="5"/>
        <v>5.8622980059547247E-2</v>
      </c>
    </row>
    <row r="32" spans="2:14" x14ac:dyDescent="0.25">
      <c r="B32" s="34" t="s">
        <v>1048</v>
      </c>
      <c r="C32" s="35">
        <f>SUMIFS(Data!$G$2:$G$552,Data!$C$2:$C$552,'Performances Report'!B32)</f>
        <v>650.69129999999996</v>
      </c>
      <c r="D32" s="35">
        <f>SUMIFS(Data!$J$2:$J$552,Data!$C$2:$C$552,'Performances Report'!B32)</f>
        <v>35379.337499999994</v>
      </c>
      <c r="E32" s="36">
        <f t="shared" si="0"/>
        <v>18.391845240177268</v>
      </c>
      <c r="F32" s="35">
        <f>SUMIFS(Data!$H$2:$H$552,Data!$C$2:$C$552,'Performances Report'!B32)</f>
        <v>545.48980000000006</v>
      </c>
      <c r="G32" s="35">
        <f>SUMIFS(Data!$K$2:$K$552,Data!$C$2:$C$552,'Performances Report'!B32)</f>
        <v>27962.960499999997</v>
      </c>
      <c r="H32" s="36">
        <f t="shared" si="1"/>
        <v>19.507583969873295</v>
      </c>
      <c r="I32" s="35">
        <f>SUMIFS(Data!$I$2:$I$552,Data!$C$2:$C$552,'Performances Report'!B32)</f>
        <v>235.98510000000002</v>
      </c>
      <c r="J32" s="35">
        <f>SUMIFS(Data!$L$2:$L$552,Data!$C$2:$C$552,'Performances Report'!B32)</f>
        <v>11598.537200000001</v>
      </c>
      <c r="K32" s="36">
        <f t="shared" si="2"/>
        <v>20.346108817929213</v>
      </c>
      <c r="L32" s="39">
        <f t="shared" si="3"/>
        <v>-0.16167651234925051</v>
      </c>
      <c r="M32" s="39">
        <f t="shared" si="4"/>
        <v>-0.20962453013711746</v>
      </c>
      <c r="N32" s="39">
        <f t="shared" si="5"/>
        <v>6.0664860710043289E-2</v>
      </c>
    </row>
    <row r="33" spans="2:14" x14ac:dyDescent="0.25">
      <c r="B33" s="34" t="s">
        <v>1083</v>
      </c>
      <c r="C33" s="35">
        <f>SUMIFS(Data!$G$2:$G$552,Data!$C$2:$C$552,'Performances Report'!B33)</f>
        <v>225.05289999999999</v>
      </c>
      <c r="D33" s="35">
        <f>SUMIFS(Data!$J$2:$J$552,Data!$C$2:$C$552,'Performances Report'!B33)</f>
        <v>14096.87</v>
      </c>
      <c r="E33" s="36">
        <f t="shared" si="0"/>
        <v>15.964742527951239</v>
      </c>
      <c r="F33" s="35">
        <f>SUMIFS(Data!$H$2:$H$552,Data!$C$2:$C$552,'Performances Report'!B33)</f>
        <v>160.9256</v>
      </c>
      <c r="G33" s="35">
        <f>SUMIFS(Data!$K$2:$K$552,Data!$C$2:$C$552,'Performances Report'!B33)</f>
        <v>9843.2201000000005</v>
      </c>
      <c r="H33" s="36">
        <f t="shared" si="1"/>
        <v>16.348877538560782</v>
      </c>
      <c r="I33" s="35">
        <f>SUMIFS(Data!$I$2:$I$552,Data!$C$2:$C$552,'Performances Report'!B33)</f>
        <v>66.089799999999997</v>
      </c>
      <c r="J33" s="35">
        <f>SUMIFS(Data!$L$2:$L$552,Data!$C$2:$C$552,'Performances Report'!B33)</f>
        <v>3643.3836000000001</v>
      </c>
      <c r="K33" s="36">
        <f t="shared" si="2"/>
        <v>18.139676535844316</v>
      </c>
      <c r="L33" s="39">
        <f t="shared" si="3"/>
        <v>-0.28494322890307122</v>
      </c>
      <c r="M33" s="39">
        <f t="shared" si="4"/>
        <v>-0.30174428082262228</v>
      </c>
      <c r="N33" s="39">
        <f t="shared" si="5"/>
        <v>2.406145980350094E-2</v>
      </c>
    </row>
    <row r="34" spans="2:14" x14ac:dyDescent="0.25">
      <c r="B34" s="34" t="s">
        <v>1103</v>
      </c>
      <c r="C34" s="35">
        <f>SUMIFS(Data!$G$2:$G$552,Data!$C$2:$C$552,'Performances Report'!B34)</f>
        <v>14.2293</v>
      </c>
      <c r="D34" s="35">
        <f>SUMIFS(Data!$J$2:$J$552,Data!$C$2:$C$552,'Performances Report'!B34)</f>
        <v>761.61429999999996</v>
      </c>
      <c r="E34" s="36">
        <f t="shared" si="0"/>
        <v>18.68307882349373</v>
      </c>
      <c r="F34" s="35">
        <f>SUMIFS(Data!$H$2:$H$552,Data!$C$2:$C$552,'Performances Report'!B34)</f>
        <v>21.789000000000001</v>
      </c>
      <c r="G34" s="35">
        <f>SUMIFS(Data!$K$2:$K$552,Data!$C$2:$C$552,'Performances Report'!B34)</f>
        <v>1129.7994000000001</v>
      </c>
      <c r="H34" s="36">
        <f t="shared" si="1"/>
        <v>19.285724527734747</v>
      </c>
      <c r="I34" s="35">
        <f>SUMIFS(Data!$I$2:$I$552,Data!$C$2:$C$552,'Performances Report'!B34)</f>
        <v>7.9466000000000001</v>
      </c>
      <c r="J34" s="35">
        <f>SUMIFS(Data!$L$2:$L$552,Data!$C$2:$C$552,'Performances Report'!B34)</f>
        <v>412.24349999999998</v>
      </c>
      <c r="K34" s="36">
        <f t="shared" si="2"/>
        <v>19.276471308825975</v>
      </c>
      <c r="L34" s="39">
        <f t="shared" si="3"/>
        <v>0.53127701292403717</v>
      </c>
      <c r="M34" s="39">
        <f t="shared" si="4"/>
        <v>0.48342724132149328</v>
      </c>
      <c r="N34" s="39">
        <f t="shared" si="5"/>
        <v>3.2256230888626281E-2</v>
      </c>
    </row>
    <row r="35" spans="2:14" x14ac:dyDescent="0.25">
      <c r="B35" s="34" t="s">
        <v>1098</v>
      </c>
      <c r="C35" s="35">
        <f>SUMIFS(Data!$G$2:$G$552,Data!$C$2:$C$552,'Performances Report'!B35)</f>
        <v>7.4866999999999999</v>
      </c>
      <c r="D35" s="35">
        <f>SUMIFS(Data!$J$2:$J$552,Data!$C$2:$C$552,'Performances Report'!B35)</f>
        <v>509.18150000000003</v>
      </c>
      <c r="E35" s="36">
        <f t="shared" si="0"/>
        <v>14.70340143936887</v>
      </c>
      <c r="F35" s="35">
        <f>SUMIFS(Data!$H$2:$H$552,Data!$C$2:$C$552,'Performances Report'!B35)</f>
        <v>1.5100000000000001E-2</v>
      </c>
      <c r="G35" s="35">
        <f>SUMIFS(Data!$K$2:$K$552,Data!$C$2:$C$552,'Performances Report'!B35)</f>
        <v>0.77590000000000003</v>
      </c>
      <c r="H35" s="36">
        <f t="shared" si="1"/>
        <v>19.461270782317307</v>
      </c>
      <c r="I35" s="35">
        <f>SUMIFS(Data!$I$2:$I$552,Data!$C$2:$C$552,'Performances Report'!B35)</f>
        <v>0</v>
      </c>
      <c r="J35" s="35">
        <f>SUMIFS(Data!$L$2:$L$552,Data!$C$2:$C$552,'Performances Report'!B35)</f>
        <v>0</v>
      </c>
      <c r="K35" s="36" t="str">
        <f t="shared" si="2"/>
        <v>undefined</v>
      </c>
      <c r="L35" s="39">
        <f t="shared" si="3"/>
        <v>-0.99798309001295626</v>
      </c>
      <c r="M35" s="39">
        <f t="shared" si="4"/>
        <v>-0.99847618187227938</v>
      </c>
      <c r="N35" s="39">
        <f t="shared" si="5"/>
        <v>0.32358970559078104</v>
      </c>
    </row>
    <row r="36" spans="2:14" x14ac:dyDescent="0.25">
      <c r="B36" s="34" t="s">
        <v>1150</v>
      </c>
      <c r="C36" s="35">
        <f>SUMIFS(Data!$G$2:$G$552,Data!$C$2:$C$552,'Performances Report'!B36)</f>
        <v>9.1873000000000005</v>
      </c>
      <c r="D36" s="35">
        <f>SUMIFS(Data!$J$2:$J$552,Data!$C$2:$C$552,'Performances Report'!B36)</f>
        <v>430.16890000000001</v>
      </c>
      <c r="E36" s="36">
        <f t="shared" si="0"/>
        <v>21.357424955639519</v>
      </c>
      <c r="F36" s="35">
        <f>SUMIFS(Data!$H$2:$H$552,Data!$C$2:$C$552,'Performances Report'!B36)</f>
        <v>0</v>
      </c>
      <c r="G36" s="35">
        <f>SUMIFS(Data!$K$2:$K$552,Data!$C$2:$C$552,'Performances Report'!B36)</f>
        <v>0</v>
      </c>
      <c r="H36" s="36" t="str">
        <f t="shared" si="1"/>
        <v>undefined</v>
      </c>
      <c r="I36" s="35">
        <f>SUMIFS(Data!$I$2:$I$552,Data!$C$2:$C$552,'Performances Report'!B36)</f>
        <v>0</v>
      </c>
      <c r="J36" s="35">
        <f>SUMIFS(Data!$L$2:$L$552,Data!$C$2:$C$552,'Performances Report'!B36)</f>
        <v>0</v>
      </c>
      <c r="K36" s="36" t="str">
        <f t="shared" si="2"/>
        <v>undefined</v>
      </c>
      <c r="L36" s="39">
        <f t="shared" si="3"/>
        <v>-1</v>
      </c>
      <c r="M36" s="39">
        <f t="shared" si="4"/>
        <v>-1</v>
      </c>
      <c r="N36" s="39" t="str">
        <f t="shared" si="5"/>
        <v>undefined</v>
      </c>
    </row>
    <row r="37" spans="2:14" x14ac:dyDescent="0.25">
      <c r="B37" s="34" t="s">
        <v>1114</v>
      </c>
      <c r="C37" s="35">
        <f>SUMIFS(Data!$G$2:$G$552,Data!$C$2:$C$552,'Performances Report'!B37)</f>
        <v>77.652300000000011</v>
      </c>
      <c r="D37" s="35">
        <f>SUMIFS(Data!$J$2:$J$552,Data!$C$2:$C$552,'Performances Report'!B37)</f>
        <v>3136.2814000000003</v>
      </c>
      <c r="E37" s="36">
        <f t="shared" si="0"/>
        <v>24.759353545252669</v>
      </c>
      <c r="F37" s="35">
        <f>SUMIFS(Data!$H$2:$H$552,Data!$C$2:$C$552,'Performances Report'!B37)</f>
        <v>36.366199999999999</v>
      </c>
      <c r="G37" s="35">
        <f>SUMIFS(Data!$K$2:$K$552,Data!$C$2:$C$552,'Performances Report'!B37)</f>
        <v>1512.1393</v>
      </c>
      <c r="H37" s="36">
        <f t="shared" si="1"/>
        <v>24.049503904832047</v>
      </c>
      <c r="I37" s="35">
        <f>SUMIFS(Data!$I$2:$I$552,Data!$C$2:$C$552,'Performances Report'!B37)</f>
        <v>17.4221</v>
      </c>
      <c r="J37" s="35">
        <f>SUMIFS(Data!$L$2:$L$552,Data!$C$2:$C$552,'Performances Report'!B37)</f>
        <v>684.81539999999995</v>
      </c>
      <c r="K37" s="36">
        <f t="shared" si="2"/>
        <v>25.440578585119436</v>
      </c>
      <c r="L37" s="39">
        <f t="shared" si="3"/>
        <v>-0.53167903590750054</v>
      </c>
      <c r="M37" s="39">
        <f t="shared" si="4"/>
        <v>-0.51785598702973523</v>
      </c>
      <c r="N37" s="39">
        <f t="shared" si="5"/>
        <v>-2.8669958572352439E-2</v>
      </c>
    </row>
    <row r="38" spans="2:14" x14ac:dyDescent="0.25">
      <c r="B38" s="34" t="s">
        <v>1056</v>
      </c>
      <c r="C38" s="35">
        <f>SUMIFS(Data!$G$2:$G$552,Data!$C$2:$C$552,'Performances Report'!B38)</f>
        <v>230.7483</v>
      </c>
      <c r="D38" s="35">
        <f>SUMIFS(Data!$J$2:$J$552,Data!$C$2:$C$552,'Performances Report'!B38)</f>
        <v>11792.6654</v>
      </c>
      <c r="E38" s="36">
        <f t="shared" si="0"/>
        <v>19.567103124964436</v>
      </c>
      <c r="F38" s="35">
        <f>SUMIFS(Data!$H$2:$H$552,Data!$C$2:$C$552,'Performances Report'!B38)</f>
        <v>302.06579999999997</v>
      </c>
      <c r="G38" s="35">
        <f>SUMIFS(Data!$K$2:$K$552,Data!$C$2:$C$552,'Performances Report'!B38)</f>
        <v>15544.817700000001</v>
      </c>
      <c r="H38" s="36">
        <f t="shared" si="1"/>
        <v>19.431929394707531</v>
      </c>
      <c r="I38" s="35">
        <f>SUMIFS(Data!$I$2:$I$552,Data!$C$2:$C$552,'Performances Report'!B38)</f>
        <v>144.00239999999999</v>
      </c>
      <c r="J38" s="35">
        <f>SUMIFS(Data!$L$2:$L$552,Data!$C$2:$C$552,'Performances Report'!B38)</f>
        <v>7126.6585000000005</v>
      </c>
      <c r="K38" s="36">
        <f t="shared" si="2"/>
        <v>20.206159731099781</v>
      </c>
      <c r="L38" s="39">
        <f t="shared" si="3"/>
        <v>0.30907053269731555</v>
      </c>
      <c r="M38" s="39">
        <f t="shared" si="4"/>
        <v>0.31817677961082502</v>
      </c>
      <c r="N38" s="39">
        <f t="shared" si="5"/>
        <v>-6.9082137194057536E-3</v>
      </c>
    </row>
    <row r="39" spans="2:14" x14ac:dyDescent="0.25">
      <c r="B39" s="34" t="s">
        <v>1100</v>
      </c>
      <c r="C39" s="35">
        <f>SUMIFS(Data!$G$2:$G$552,Data!$C$2:$C$552,'Performances Report'!B39)</f>
        <v>332.01659999999998</v>
      </c>
      <c r="D39" s="35">
        <f>SUMIFS(Data!$J$2:$J$552,Data!$C$2:$C$552,'Performances Report'!B39)</f>
        <v>9811.9588999999996</v>
      </c>
      <c r="E39" s="36">
        <f t="shared" si="0"/>
        <v>33.837952582536808</v>
      </c>
      <c r="F39" s="35">
        <f>SUMIFS(Data!$H$2:$H$552,Data!$C$2:$C$552,'Performances Report'!B39)</f>
        <v>406.09359999999998</v>
      </c>
      <c r="G39" s="35">
        <f>SUMIFS(Data!$K$2:$K$552,Data!$C$2:$C$552,'Performances Report'!B39)</f>
        <v>12002.1489</v>
      </c>
      <c r="H39" s="36">
        <f t="shared" si="1"/>
        <v>33.835074317399943</v>
      </c>
      <c r="I39" s="35">
        <f>SUMIFS(Data!$I$2:$I$552,Data!$C$2:$C$552,'Performances Report'!B39)</f>
        <v>185.50480000000002</v>
      </c>
      <c r="J39" s="35">
        <f>SUMIFS(Data!$L$2:$L$552,Data!$C$2:$C$552,'Performances Report'!B39)</f>
        <v>5143.8026999999993</v>
      </c>
      <c r="K39" s="36">
        <f t="shared" si="2"/>
        <v>36.063747157331683</v>
      </c>
      <c r="L39" s="39">
        <f t="shared" si="3"/>
        <v>0.2231123383589857</v>
      </c>
      <c r="M39" s="39">
        <f t="shared" si="4"/>
        <v>0.22321638546610711</v>
      </c>
      <c r="N39" s="39">
        <f t="shared" si="5"/>
        <v>-8.5060262728475777E-5</v>
      </c>
    </row>
    <row r="40" spans="2:14" x14ac:dyDescent="0.25">
      <c r="B40" s="34" t="s">
        <v>1074</v>
      </c>
      <c r="C40" s="35">
        <f>SUMIFS(Data!$G$2:$G$552,Data!$C$2:$C$552,'Performances Report'!B40)</f>
        <v>4.01</v>
      </c>
      <c r="D40" s="35">
        <f>SUMIFS(Data!$J$2:$J$552,Data!$C$2:$C$552,'Performances Report'!B40)</f>
        <v>83.552000000000007</v>
      </c>
      <c r="E40" s="36">
        <f t="shared" si="0"/>
        <v>47.994063577173492</v>
      </c>
      <c r="F40" s="35">
        <f>SUMIFS(Data!$H$2:$H$552,Data!$C$2:$C$552,'Performances Report'!B40)</f>
        <v>6.6558000000000002</v>
      </c>
      <c r="G40" s="35">
        <f>SUMIFS(Data!$K$2:$K$552,Data!$C$2:$C$552,'Performances Report'!B40)</f>
        <v>115.5257</v>
      </c>
      <c r="H40" s="36">
        <f t="shared" si="1"/>
        <v>57.613154475584224</v>
      </c>
      <c r="I40" s="35">
        <f>SUMIFS(Data!$I$2:$I$552,Data!$C$2:$C$552,'Performances Report'!B40)</f>
        <v>0</v>
      </c>
      <c r="J40" s="35">
        <f>SUMIFS(Data!$L$2:$L$552,Data!$C$2:$C$552,'Performances Report'!B40)</f>
        <v>0</v>
      </c>
      <c r="K40" s="36" t="str">
        <f t="shared" si="2"/>
        <v>undefined</v>
      </c>
      <c r="L40" s="39">
        <f t="shared" si="3"/>
        <v>0.65980049875311741</v>
      </c>
      <c r="M40" s="39">
        <f t="shared" si="4"/>
        <v>0.38268024703178849</v>
      </c>
      <c r="N40" s="39">
        <f t="shared" si="5"/>
        <v>0.20042251440000336</v>
      </c>
    </row>
    <row r="41" spans="2:14" x14ac:dyDescent="0.25">
      <c r="B41" s="34" t="s">
        <v>1075</v>
      </c>
      <c r="C41" s="35">
        <f>SUMIFS(Data!$G$2:$G$552,Data!$C$2:$C$552,'Performances Report'!B41)</f>
        <v>113.4866</v>
      </c>
      <c r="D41" s="35">
        <f>SUMIFS(Data!$J$2:$J$552,Data!$C$2:$C$552,'Performances Report'!B41)</f>
        <v>2663.5763000000002</v>
      </c>
      <c r="E41" s="36">
        <f t="shared" si="0"/>
        <v>42.606851547672953</v>
      </c>
      <c r="F41" s="35">
        <f>SUMIFS(Data!$H$2:$H$552,Data!$C$2:$C$552,'Performances Report'!B41)</f>
        <v>49.046300000000002</v>
      </c>
      <c r="G41" s="35">
        <f>SUMIFS(Data!$K$2:$K$552,Data!$C$2:$C$552,'Performances Report'!B41)</f>
        <v>1050.6374999999998</v>
      </c>
      <c r="H41" s="36">
        <f t="shared" si="1"/>
        <v>46.682419007507356</v>
      </c>
      <c r="I41" s="35">
        <f>SUMIFS(Data!$I$2:$I$552,Data!$C$2:$C$552,'Performances Report'!B41)</f>
        <v>12.3329</v>
      </c>
      <c r="J41" s="35">
        <f>SUMIFS(Data!$L$2:$L$552,Data!$C$2:$C$552,'Performances Report'!B41)</f>
        <v>244.387</v>
      </c>
      <c r="K41" s="36">
        <f t="shared" si="2"/>
        <v>50.464631915772934</v>
      </c>
      <c r="L41" s="39">
        <f t="shared" si="3"/>
        <v>-0.56782298526874531</v>
      </c>
      <c r="M41" s="39">
        <f t="shared" si="4"/>
        <v>-0.60555381875112801</v>
      </c>
      <c r="N41" s="39">
        <f t="shared" si="5"/>
        <v>9.5655212994891992E-2</v>
      </c>
    </row>
    <row r="42" spans="2:14" x14ac:dyDescent="0.25">
      <c r="B42" s="34" t="s">
        <v>1052</v>
      </c>
      <c r="C42" s="35">
        <f>SUMIFS(Data!$G$2:$G$552,Data!$C$2:$C$552,'Performances Report'!B42)</f>
        <v>6.6299999999999998E-2</v>
      </c>
      <c r="D42" s="35">
        <f>SUMIFS(Data!$J$2:$J$552,Data!$C$2:$C$552,'Performances Report'!B42)</f>
        <v>0.504</v>
      </c>
      <c r="E42" s="36">
        <f t="shared" si="0"/>
        <v>131.54761904761907</v>
      </c>
      <c r="F42" s="35">
        <f>SUMIFS(Data!$H$2:$H$552,Data!$C$2:$C$552,'Performances Report'!B42)</f>
        <v>0.12959999999999999</v>
      </c>
      <c r="G42" s="35">
        <f>SUMIFS(Data!$K$2:$K$552,Data!$C$2:$C$552,'Performances Report'!B42)</f>
        <v>0.91539999999999999</v>
      </c>
      <c r="H42" s="36">
        <f t="shared" si="1"/>
        <v>141.57745247979025</v>
      </c>
      <c r="I42" s="35">
        <f>SUMIFS(Data!$I$2:$I$552,Data!$C$2:$C$552,'Performances Report'!B42)</f>
        <v>7.1499999999999994E-2</v>
      </c>
      <c r="J42" s="35">
        <f>SUMIFS(Data!$L$2:$L$552,Data!$C$2:$C$552,'Performances Report'!B42)</f>
        <v>0.52459999999999996</v>
      </c>
      <c r="K42" s="36">
        <f t="shared" si="2"/>
        <v>136.29431948150972</v>
      </c>
      <c r="L42" s="39">
        <f t="shared" si="3"/>
        <v>0.9547511312217194</v>
      </c>
      <c r="M42" s="39">
        <f t="shared" si="4"/>
        <v>0.81626984126984126</v>
      </c>
      <c r="N42" s="39">
        <f t="shared" si="5"/>
        <v>7.6244887629174585E-2</v>
      </c>
    </row>
    <row r="43" spans="2:14" x14ac:dyDescent="0.25">
      <c r="B43" s="34" t="s">
        <v>1091</v>
      </c>
      <c r="C43" s="35">
        <f>SUMIFS(Data!$G$2:$G$552,Data!$C$2:$C$552,'Performances Report'!B43)</f>
        <v>511.78090000000003</v>
      </c>
      <c r="D43" s="35">
        <f>SUMIFS(Data!$J$2:$J$552,Data!$C$2:$C$552,'Performances Report'!B43)</f>
        <v>23199.7022</v>
      </c>
      <c r="E43" s="36">
        <f t="shared" si="0"/>
        <v>22.059804715941571</v>
      </c>
      <c r="F43" s="35">
        <f>SUMIFS(Data!$H$2:$H$552,Data!$C$2:$C$552,'Performances Report'!B43)</f>
        <v>507.30459999999999</v>
      </c>
      <c r="G43" s="35">
        <f>SUMIFS(Data!$K$2:$K$552,Data!$C$2:$C$552,'Performances Report'!B43)</f>
        <v>21680.5389</v>
      </c>
      <c r="H43" s="36">
        <f t="shared" si="1"/>
        <v>23.399077040469692</v>
      </c>
      <c r="I43" s="35">
        <f>SUMIFS(Data!$I$2:$I$552,Data!$C$2:$C$552,'Performances Report'!B43)</f>
        <v>295.71350000000001</v>
      </c>
      <c r="J43" s="35">
        <f>SUMIFS(Data!$L$2:$L$552,Data!$C$2:$C$552,'Performances Report'!B43)</f>
        <v>11434.484</v>
      </c>
      <c r="K43" s="36">
        <f t="shared" si="2"/>
        <v>25.861551776188588</v>
      </c>
      <c r="L43" s="39">
        <f t="shared" si="3"/>
        <v>-8.7465163315004757E-3</v>
      </c>
      <c r="M43" s="39">
        <f t="shared" si="4"/>
        <v>-6.5482017264859582E-2</v>
      </c>
      <c r="N43" s="39">
        <f t="shared" si="5"/>
        <v>6.0710978259943094E-2</v>
      </c>
    </row>
    <row r="44" spans="2:14" x14ac:dyDescent="0.25">
      <c r="B44" s="34" t="s">
        <v>1135</v>
      </c>
      <c r="C44" s="35">
        <f>SUMIFS(Data!$G$2:$G$552,Data!$C$2:$C$552,'Performances Report'!B44)</f>
        <v>220.27779999999998</v>
      </c>
      <c r="D44" s="35">
        <f>SUMIFS(Data!$J$2:$J$552,Data!$C$2:$C$552,'Performances Report'!B44)</f>
        <v>1748.9223999999999</v>
      </c>
      <c r="E44" s="36">
        <f t="shared" si="0"/>
        <v>125.95058534329482</v>
      </c>
      <c r="F44" s="35">
        <f>SUMIFS(Data!$H$2:$H$552,Data!$C$2:$C$552,'Performances Report'!B44)</f>
        <v>271.9984</v>
      </c>
      <c r="G44" s="35">
        <f>SUMIFS(Data!$K$2:$K$552,Data!$C$2:$C$552,'Performances Report'!B44)</f>
        <v>2358.5311999999999</v>
      </c>
      <c r="H44" s="36">
        <f t="shared" si="1"/>
        <v>115.32533468287383</v>
      </c>
      <c r="I44" s="35">
        <f>SUMIFS(Data!$I$2:$I$552,Data!$C$2:$C$552,'Performances Report'!B44)</f>
        <v>141.2388</v>
      </c>
      <c r="J44" s="35">
        <f>SUMIFS(Data!$L$2:$L$552,Data!$C$2:$C$552,'Performances Report'!B44)</f>
        <v>1240.7412999999999</v>
      </c>
      <c r="K44" s="36">
        <f t="shared" si="2"/>
        <v>113.83420540607459</v>
      </c>
      <c r="L44" s="39">
        <f t="shared" si="3"/>
        <v>0.23479715159675663</v>
      </c>
      <c r="M44" s="39">
        <f t="shared" si="4"/>
        <v>0.34856252055551473</v>
      </c>
      <c r="N44" s="39">
        <f t="shared" si="5"/>
        <v>-8.4360470667607323E-2</v>
      </c>
    </row>
    <row r="45" spans="2:14" x14ac:dyDescent="0.25">
      <c r="B45" s="34" t="s">
        <v>1112</v>
      </c>
      <c r="C45" s="35">
        <f>SUMIFS(Data!$G$2:$G$552,Data!$C$2:$C$552,'Performances Report'!B45)</f>
        <v>0</v>
      </c>
      <c r="D45" s="35">
        <f>SUMIFS(Data!$J$2:$J$552,Data!$C$2:$C$552,'Performances Report'!B45)</f>
        <v>0</v>
      </c>
      <c r="E45" s="36" t="str">
        <f t="shared" si="0"/>
        <v>undefined</v>
      </c>
      <c r="F45" s="35">
        <f>SUMIFS(Data!$H$2:$H$552,Data!$C$2:$C$552,'Performances Report'!B45)</f>
        <v>0.44869999999999999</v>
      </c>
      <c r="G45" s="35">
        <f>SUMIFS(Data!$K$2:$K$552,Data!$C$2:$C$552,'Performances Report'!B45)</f>
        <v>7.1882999999999999</v>
      </c>
      <c r="H45" s="36">
        <f t="shared" si="1"/>
        <v>62.420878371798622</v>
      </c>
      <c r="I45" s="35">
        <f>SUMIFS(Data!$I$2:$I$552,Data!$C$2:$C$552,'Performances Report'!B45)</f>
        <v>0.18529999999999999</v>
      </c>
      <c r="J45" s="35">
        <f>SUMIFS(Data!$L$2:$L$552,Data!$C$2:$C$552,'Performances Report'!B45)</f>
        <v>2.9676</v>
      </c>
      <c r="K45" s="36">
        <f t="shared" si="2"/>
        <v>62.441029788381179</v>
      </c>
      <c r="L45" s="39" t="str">
        <f t="shared" si="3"/>
        <v>undefined</v>
      </c>
      <c r="M45" s="39" t="str">
        <f t="shared" si="4"/>
        <v>undefined</v>
      </c>
      <c r="N45" s="39" t="str">
        <f t="shared" si="5"/>
        <v>undefined</v>
      </c>
    </row>
    <row r="46" spans="2:14" x14ac:dyDescent="0.25">
      <c r="B46" s="34" t="s">
        <v>1082</v>
      </c>
      <c r="C46" s="35">
        <f>SUMIFS(Data!$G$2:$G$552,Data!$C$2:$C$552,'Performances Report'!B46)</f>
        <v>34.405900000000003</v>
      </c>
      <c r="D46" s="35">
        <f>SUMIFS(Data!$J$2:$J$552,Data!$C$2:$C$552,'Performances Report'!B46)</f>
        <v>1027.0906</v>
      </c>
      <c r="E46" s="36">
        <f t="shared" si="0"/>
        <v>33.49840802749047</v>
      </c>
      <c r="F46" s="35">
        <f>SUMIFS(Data!$H$2:$H$552,Data!$C$2:$C$552,'Performances Report'!B46)</f>
        <v>2.0082999999999998</v>
      </c>
      <c r="G46" s="35">
        <f>SUMIFS(Data!$K$2:$K$552,Data!$C$2:$C$552,'Performances Report'!B46)</f>
        <v>44.666600000000003</v>
      </c>
      <c r="H46" s="36">
        <f t="shared" si="1"/>
        <v>44.962007405981197</v>
      </c>
      <c r="I46" s="35">
        <f>SUMIFS(Data!$I$2:$I$552,Data!$C$2:$C$552,'Performances Report'!B46)</f>
        <v>5.9499999999999997E-2</v>
      </c>
      <c r="J46" s="35">
        <f>SUMIFS(Data!$L$2:$L$552,Data!$C$2:$C$552,'Performances Report'!B46)</f>
        <v>0.51659999999999995</v>
      </c>
      <c r="K46" s="36">
        <f t="shared" si="2"/>
        <v>115.17615176151762</v>
      </c>
      <c r="L46" s="39">
        <f t="shared" si="3"/>
        <v>-0.94162919731790184</v>
      </c>
      <c r="M46" s="39">
        <f t="shared" si="4"/>
        <v>-0.9565115287784739</v>
      </c>
      <c r="N46" s="39">
        <f t="shared" si="5"/>
        <v>0.34221325888332133</v>
      </c>
    </row>
    <row r="47" spans="2:14" x14ac:dyDescent="0.25">
      <c r="B47" s="34" t="s">
        <v>1094</v>
      </c>
      <c r="C47" s="35">
        <f>SUMIFS(Data!$G$2:$G$552,Data!$C$2:$C$552,'Performances Report'!B47)</f>
        <v>0</v>
      </c>
      <c r="D47" s="35">
        <f>SUMIFS(Data!$J$2:$J$552,Data!$C$2:$C$552,'Performances Report'!B47)</f>
        <v>0</v>
      </c>
      <c r="E47" s="36" t="str">
        <f t="shared" si="0"/>
        <v>undefined</v>
      </c>
      <c r="F47" s="35">
        <f>SUMIFS(Data!$H$2:$H$552,Data!$C$2:$C$552,'Performances Report'!B47)</f>
        <v>10.2052</v>
      </c>
      <c r="G47" s="35">
        <f>SUMIFS(Data!$K$2:$K$552,Data!$C$2:$C$552,'Performances Report'!B47)</f>
        <v>569.2527</v>
      </c>
      <c r="H47" s="36">
        <f t="shared" si="1"/>
        <v>17.927363366041128</v>
      </c>
      <c r="I47" s="35">
        <f>SUMIFS(Data!$I$2:$I$552,Data!$C$2:$C$552,'Performances Report'!B47)</f>
        <v>14.4321</v>
      </c>
      <c r="J47" s="35">
        <f>SUMIFS(Data!$L$2:$L$552,Data!$C$2:$C$552,'Performances Report'!B47)</f>
        <v>716.4248</v>
      </c>
      <c r="K47" s="36">
        <f t="shared" si="2"/>
        <v>20.144612525976211</v>
      </c>
      <c r="L47" s="39" t="str">
        <f t="shared" si="3"/>
        <v>undefined</v>
      </c>
      <c r="M47" s="39" t="str">
        <f t="shared" si="4"/>
        <v>undefined</v>
      </c>
      <c r="N47" s="39" t="str">
        <f t="shared" si="5"/>
        <v>undefined</v>
      </c>
    </row>
    <row r="48" spans="2:14" x14ac:dyDescent="0.25">
      <c r="B48" s="34" t="s">
        <v>1044</v>
      </c>
      <c r="C48" s="35">
        <f>SUMIFS(Data!$G$2:$G$552,Data!$C$2:$C$552,'Performances Report'!B48)</f>
        <v>0</v>
      </c>
      <c r="D48" s="35">
        <f>SUMIFS(Data!$J$2:$J$552,Data!$C$2:$C$552,'Performances Report'!B48)</f>
        <v>0</v>
      </c>
      <c r="E48" s="36" t="str">
        <f t="shared" si="0"/>
        <v>undefined</v>
      </c>
      <c r="F48" s="35">
        <f>SUMIFS(Data!$H$2:$H$552,Data!$C$2:$C$552,'Performances Report'!B48)</f>
        <v>0</v>
      </c>
      <c r="G48" s="35">
        <f>SUMIFS(Data!$K$2:$K$552,Data!$C$2:$C$552,'Performances Report'!B48)</f>
        <v>0</v>
      </c>
      <c r="H48" s="36" t="str">
        <f t="shared" si="1"/>
        <v>undefined</v>
      </c>
      <c r="I48" s="35">
        <f>SUMIFS(Data!$I$2:$I$552,Data!$C$2:$C$552,'Performances Report'!B48)</f>
        <v>0</v>
      </c>
      <c r="J48" s="35">
        <f>SUMIFS(Data!$L$2:$L$552,Data!$C$2:$C$552,'Performances Report'!B48)</f>
        <v>0</v>
      </c>
      <c r="K48" s="36" t="str">
        <f t="shared" si="2"/>
        <v>undefined</v>
      </c>
      <c r="L48" s="39" t="str">
        <f t="shared" si="3"/>
        <v>undefined</v>
      </c>
      <c r="M48" s="39" t="str">
        <f t="shared" si="4"/>
        <v>undefined</v>
      </c>
      <c r="N48" s="39" t="str">
        <f t="shared" si="5"/>
        <v>undefined</v>
      </c>
    </row>
    <row r="49" spans="2:14" x14ac:dyDescent="0.25">
      <c r="B49" s="34" t="s">
        <v>1087</v>
      </c>
      <c r="C49" s="35">
        <f>SUMIFS(Data!$G$2:$G$552,Data!$C$2:$C$552,'Performances Report'!B49)</f>
        <v>1.1900000000000001E-2</v>
      </c>
      <c r="D49" s="35">
        <f>SUMIFS(Data!$J$2:$J$552,Data!$C$2:$C$552,'Performances Report'!B49)</f>
        <v>0.14000000000000001</v>
      </c>
      <c r="E49" s="36">
        <f t="shared" si="0"/>
        <v>84.999999999999986</v>
      </c>
      <c r="F49" s="35">
        <f>SUMIFS(Data!$H$2:$H$552,Data!$C$2:$C$552,'Performances Report'!B49)</f>
        <v>0</v>
      </c>
      <c r="G49" s="35">
        <f>SUMIFS(Data!$K$2:$K$552,Data!$C$2:$C$552,'Performances Report'!B49)</f>
        <v>0</v>
      </c>
      <c r="H49" s="36" t="str">
        <f t="shared" si="1"/>
        <v>undefined</v>
      </c>
      <c r="I49" s="35">
        <f>SUMIFS(Data!$I$2:$I$552,Data!$C$2:$C$552,'Performances Report'!B49)</f>
        <v>0</v>
      </c>
      <c r="J49" s="35">
        <f>SUMIFS(Data!$L$2:$L$552,Data!$C$2:$C$552,'Performances Report'!B49)</f>
        <v>0</v>
      </c>
      <c r="K49" s="36" t="str">
        <f t="shared" si="2"/>
        <v>undefined</v>
      </c>
      <c r="L49" s="39">
        <f t="shared" si="3"/>
        <v>-1</v>
      </c>
      <c r="M49" s="39">
        <f t="shared" si="4"/>
        <v>-1</v>
      </c>
      <c r="N49" s="39" t="str">
        <f t="shared" si="5"/>
        <v>undefined</v>
      </c>
    </row>
    <row r="50" spans="2:14" x14ac:dyDescent="0.25">
      <c r="B50" s="34" t="s">
        <v>1071</v>
      </c>
      <c r="C50" s="35">
        <f>SUMIFS(Data!$G$2:$G$552,Data!$C$2:$C$552,'Performances Report'!B50)</f>
        <v>0.33289999999999997</v>
      </c>
      <c r="D50" s="35">
        <f>SUMIFS(Data!$J$2:$J$552,Data!$C$2:$C$552,'Performances Report'!B50)</f>
        <v>16.585699999999999</v>
      </c>
      <c r="E50" s="36">
        <f t="shared" si="0"/>
        <v>20.071507382865963</v>
      </c>
      <c r="F50" s="35">
        <f>SUMIFS(Data!$H$2:$H$552,Data!$C$2:$C$552,'Performances Report'!B50)</f>
        <v>2.7199999999999998E-2</v>
      </c>
      <c r="G50" s="35">
        <f>SUMIFS(Data!$K$2:$K$552,Data!$C$2:$C$552,'Performances Report'!B50)</f>
        <v>2.2242999999999999</v>
      </c>
      <c r="H50" s="36">
        <f t="shared" si="1"/>
        <v>12.228566290518364</v>
      </c>
      <c r="I50" s="35">
        <f>SUMIFS(Data!$I$2:$I$552,Data!$C$2:$C$552,'Performances Report'!B50)</f>
        <v>1.4401999999999999</v>
      </c>
      <c r="J50" s="35">
        <f>SUMIFS(Data!$L$2:$L$552,Data!$C$2:$C$552,'Performances Report'!B50)</f>
        <v>35.560600000000001</v>
      </c>
      <c r="K50" s="36">
        <f t="shared" si="2"/>
        <v>40.499879079655571</v>
      </c>
      <c r="L50" s="39">
        <f t="shared" si="3"/>
        <v>-0.91829378191649147</v>
      </c>
      <c r="M50" s="39">
        <f t="shared" si="4"/>
        <v>-0.86589049602971235</v>
      </c>
      <c r="N50" s="39">
        <f t="shared" si="5"/>
        <v>-0.39074997919900745</v>
      </c>
    </row>
    <row r="51" spans="2:14" x14ac:dyDescent="0.25">
      <c r="B51" s="34" t="s">
        <v>1116</v>
      </c>
      <c r="C51" s="35">
        <f>SUMIFS(Data!$G$2:$G$552,Data!$C$2:$C$552,'Performances Report'!B51)</f>
        <v>437.69670000000002</v>
      </c>
      <c r="D51" s="35">
        <f>SUMIFS(Data!$J$2:$J$552,Data!$C$2:$C$552,'Performances Report'!B51)</f>
        <v>24992.0216</v>
      </c>
      <c r="E51" s="36">
        <f t="shared" si="0"/>
        <v>17.513457174668897</v>
      </c>
      <c r="F51" s="35">
        <f>SUMIFS(Data!$H$2:$H$552,Data!$C$2:$C$552,'Performances Report'!B51)</f>
        <v>277.57470000000006</v>
      </c>
      <c r="G51" s="35">
        <f>SUMIFS(Data!$K$2:$K$552,Data!$C$2:$C$552,'Performances Report'!B51)</f>
        <v>15493.1371</v>
      </c>
      <c r="H51" s="36">
        <f t="shared" si="1"/>
        <v>17.915977778315796</v>
      </c>
      <c r="I51" s="35">
        <f>SUMIFS(Data!$I$2:$I$552,Data!$C$2:$C$552,'Performances Report'!B51)</f>
        <v>113.9198</v>
      </c>
      <c r="J51" s="35">
        <f>SUMIFS(Data!$L$2:$L$552,Data!$C$2:$C$552,'Performances Report'!B51)</f>
        <v>5966.2171999999991</v>
      </c>
      <c r="K51" s="36">
        <f t="shared" si="2"/>
        <v>19.094142264884358</v>
      </c>
      <c r="L51" s="39">
        <f t="shared" si="3"/>
        <v>-0.3658286662887793</v>
      </c>
      <c r="M51" s="39">
        <f t="shared" si="4"/>
        <v>-0.38007667615011986</v>
      </c>
      <c r="N51" s="39">
        <f t="shared" si="5"/>
        <v>2.2983503464358623E-2</v>
      </c>
    </row>
    <row r="52" spans="2:14" x14ac:dyDescent="0.25">
      <c r="B52" s="34" t="s">
        <v>1078</v>
      </c>
      <c r="C52" s="35">
        <f>SUMIFS(Data!$G$2:$G$552,Data!$C$2:$C$552,'Performances Report'!B52)</f>
        <v>168.57929999999999</v>
      </c>
      <c r="D52" s="35">
        <f>SUMIFS(Data!$J$2:$J$552,Data!$C$2:$C$552,'Performances Report'!B52)</f>
        <v>4051.7896999999998</v>
      </c>
      <c r="E52" s="36">
        <f t="shared" si="0"/>
        <v>41.606132717105233</v>
      </c>
      <c r="F52" s="35">
        <f>SUMIFS(Data!$H$2:$H$552,Data!$C$2:$C$552,'Performances Report'!B52)</f>
        <v>187.82539999999997</v>
      </c>
      <c r="G52" s="35">
        <f>SUMIFS(Data!$K$2:$K$552,Data!$C$2:$C$552,'Performances Report'!B52)</f>
        <v>4420.8851999999997</v>
      </c>
      <c r="H52" s="36">
        <f t="shared" si="1"/>
        <v>42.48592566936594</v>
      </c>
      <c r="I52" s="35">
        <f>SUMIFS(Data!$I$2:$I$552,Data!$C$2:$C$552,'Performances Report'!B52)</f>
        <v>100.92089999999999</v>
      </c>
      <c r="J52" s="35">
        <f>SUMIFS(Data!$L$2:$L$552,Data!$C$2:$C$552,'Performances Report'!B52)</f>
        <v>2421.1072999999997</v>
      </c>
      <c r="K52" s="36">
        <f t="shared" si="2"/>
        <v>41.683778327379379</v>
      </c>
      <c r="L52" s="39">
        <f t="shared" si="3"/>
        <v>0.11416644866837133</v>
      </c>
      <c r="M52" s="39">
        <f t="shared" si="4"/>
        <v>9.1094436614022722E-2</v>
      </c>
      <c r="N52" s="39">
        <f t="shared" si="5"/>
        <v>2.1145751715083261E-2</v>
      </c>
    </row>
    <row r="53" spans="2:14" x14ac:dyDescent="0.25">
      <c r="B53" s="34" t="s">
        <v>1085</v>
      </c>
      <c r="C53" s="35">
        <f>SUMIFS(Data!$G$2:$G$552,Data!$C$2:$C$552,'Performances Report'!B53)</f>
        <v>6.1032999999999999</v>
      </c>
      <c r="D53" s="35">
        <f>SUMIFS(Data!$J$2:$J$552,Data!$C$2:$C$552,'Performances Report'!B53)</f>
        <v>422.25490000000002</v>
      </c>
      <c r="E53" s="36">
        <f t="shared" si="0"/>
        <v>14.454065541927399</v>
      </c>
      <c r="F53" s="35">
        <f>SUMIFS(Data!$H$2:$H$552,Data!$C$2:$C$552,'Performances Report'!B53)</f>
        <v>8.2299999999999998E-2</v>
      </c>
      <c r="G53" s="35">
        <f>SUMIFS(Data!$K$2:$K$552,Data!$C$2:$C$552,'Performances Report'!B53)</f>
        <v>3.4649000000000001</v>
      </c>
      <c r="H53" s="36">
        <f t="shared" si="1"/>
        <v>23.752489249328981</v>
      </c>
      <c r="I53" s="35">
        <f>SUMIFS(Data!$I$2:$I$552,Data!$C$2:$C$552,'Performances Report'!B53)</f>
        <v>0</v>
      </c>
      <c r="J53" s="35">
        <f>SUMIFS(Data!$L$2:$L$552,Data!$C$2:$C$552,'Performances Report'!B53)</f>
        <v>0</v>
      </c>
      <c r="K53" s="36" t="str">
        <f t="shared" si="2"/>
        <v>undefined</v>
      </c>
      <c r="L53" s="39">
        <f t="shared" si="3"/>
        <v>-0.98651549161928798</v>
      </c>
      <c r="M53" s="39">
        <f t="shared" si="4"/>
        <v>-0.99179429297327282</v>
      </c>
      <c r="N53" s="39">
        <f t="shared" si="5"/>
        <v>0.64330853353538009</v>
      </c>
    </row>
    <row r="54" spans="2:14" x14ac:dyDescent="0.25">
      <c r="B54" s="34" t="s">
        <v>1126</v>
      </c>
      <c r="C54" s="35">
        <f>SUMIFS(Data!$G$2:$G$552,Data!$C$2:$C$552,'Performances Report'!B54)</f>
        <v>11.181699999999999</v>
      </c>
      <c r="D54" s="35">
        <f>SUMIFS(Data!$J$2:$J$552,Data!$C$2:$C$552,'Performances Report'!B54)</f>
        <v>586.38080000000002</v>
      </c>
      <c r="E54" s="36">
        <f t="shared" si="0"/>
        <v>19.069007716487306</v>
      </c>
      <c r="F54" s="35">
        <f>SUMIFS(Data!$H$2:$H$552,Data!$C$2:$C$552,'Performances Report'!B54)</f>
        <v>15.1816</v>
      </c>
      <c r="G54" s="35">
        <f>SUMIFS(Data!$K$2:$K$552,Data!$C$2:$C$552,'Performances Report'!B54)</f>
        <v>752.94479999999999</v>
      </c>
      <c r="H54" s="36">
        <f t="shared" si="1"/>
        <v>20.162965465728696</v>
      </c>
      <c r="I54" s="35">
        <f>SUMIFS(Data!$I$2:$I$552,Data!$C$2:$C$552,'Performances Report'!B54)</f>
        <v>9.6165000000000003</v>
      </c>
      <c r="J54" s="35">
        <f>SUMIFS(Data!$L$2:$L$552,Data!$C$2:$C$552,'Performances Report'!B54)</f>
        <v>438.76389999999998</v>
      </c>
      <c r="K54" s="36">
        <f t="shared" si="2"/>
        <v>21.917254359349073</v>
      </c>
      <c r="L54" s="39">
        <f t="shared" si="3"/>
        <v>0.35771841491007628</v>
      </c>
      <c r="M54" s="39">
        <f t="shared" si="4"/>
        <v>0.28405432101460337</v>
      </c>
      <c r="N54" s="39">
        <f t="shared" si="5"/>
        <v>5.7368362607328471E-2</v>
      </c>
    </row>
    <row r="55" spans="2:14" x14ac:dyDescent="0.25">
      <c r="B55" s="34" t="s">
        <v>1102</v>
      </c>
      <c r="C55" s="35">
        <f>SUMIFS(Data!$G$2:$G$552,Data!$C$2:$C$552,'Performances Report'!B55)</f>
        <v>20.5806</v>
      </c>
      <c r="D55" s="35">
        <f>SUMIFS(Data!$J$2:$J$552,Data!$C$2:$C$552,'Performances Report'!B55)</f>
        <v>116.04809999999999</v>
      </c>
      <c r="E55" s="36">
        <f t="shared" si="0"/>
        <v>177.34542831808537</v>
      </c>
      <c r="F55" s="35">
        <f>SUMIFS(Data!$H$2:$H$552,Data!$C$2:$C$552,'Performances Report'!B55)</f>
        <v>16.885899999999999</v>
      </c>
      <c r="G55" s="35">
        <f>SUMIFS(Data!$K$2:$K$552,Data!$C$2:$C$552,'Performances Report'!B55)</f>
        <v>107.19400000000002</v>
      </c>
      <c r="H55" s="36">
        <f t="shared" si="1"/>
        <v>157.52654066458939</v>
      </c>
      <c r="I55" s="35">
        <f>SUMIFS(Data!$I$2:$I$552,Data!$C$2:$C$552,'Performances Report'!B55)</f>
        <v>8.2624999999999993</v>
      </c>
      <c r="J55" s="35">
        <f>SUMIFS(Data!$L$2:$L$552,Data!$C$2:$C$552,'Performances Report'!B55)</f>
        <v>44.347099999999998</v>
      </c>
      <c r="K55" s="36">
        <f t="shared" si="2"/>
        <v>186.31432495022221</v>
      </c>
      <c r="L55" s="39">
        <f t="shared" si="3"/>
        <v>-0.17952343469092258</v>
      </c>
      <c r="M55" s="39">
        <f t="shared" si="4"/>
        <v>-7.6296811408372744E-2</v>
      </c>
      <c r="N55" s="39">
        <f t="shared" si="5"/>
        <v>-0.11175302256987973</v>
      </c>
    </row>
    <row r="56" spans="2:14" x14ac:dyDescent="0.25">
      <c r="B56" s="34" t="s">
        <v>1088</v>
      </c>
      <c r="C56" s="35">
        <f>SUMIFS(Data!$G$2:$G$552,Data!$C$2:$C$552,'Performances Report'!B56)</f>
        <v>7.0000000000000001E-3</v>
      </c>
      <c r="D56" s="35">
        <f>SUMIFS(Data!$J$2:$J$552,Data!$C$2:$C$552,'Performances Report'!B56)</f>
        <v>0.08</v>
      </c>
      <c r="E56" s="36">
        <f t="shared" si="0"/>
        <v>87.5</v>
      </c>
      <c r="F56" s="35">
        <f>SUMIFS(Data!$H$2:$H$552,Data!$C$2:$C$552,'Performances Report'!B56)</f>
        <v>0</v>
      </c>
      <c r="G56" s="35">
        <f>SUMIFS(Data!$K$2:$K$552,Data!$C$2:$C$552,'Performances Report'!B56)</f>
        <v>0</v>
      </c>
      <c r="H56" s="36" t="str">
        <f t="shared" si="1"/>
        <v>undefined</v>
      </c>
      <c r="I56" s="35">
        <f>SUMIFS(Data!$I$2:$I$552,Data!$C$2:$C$552,'Performances Report'!B56)</f>
        <v>0</v>
      </c>
      <c r="J56" s="35">
        <f>SUMIFS(Data!$L$2:$L$552,Data!$C$2:$C$552,'Performances Report'!B56)</f>
        <v>0</v>
      </c>
      <c r="K56" s="36" t="str">
        <f t="shared" si="2"/>
        <v>undefined</v>
      </c>
      <c r="L56" s="39">
        <f t="shared" si="3"/>
        <v>-1</v>
      </c>
      <c r="M56" s="39">
        <f t="shared" si="4"/>
        <v>-1</v>
      </c>
      <c r="N56" s="39" t="str">
        <f t="shared" si="5"/>
        <v>undefined</v>
      </c>
    </row>
    <row r="57" spans="2:14" x14ac:dyDescent="0.25">
      <c r="B57" s="34" t="s">
        <v>1128</v>
      </c>
      <c r="C57" s="35">
        <f>SUMIFS(Data!$G$2:$G$552,Data!$C$2:$C$552,'Performances Report'!B57)</f>
        <v>0.1913</v>
      </c>
      <c r="D57" s="35">
        <f>SUMIFS(Data!$J$2:$J$552,Data!$C$2:$C$552,'Performances Report'!B57)</f>
        <v>6.9211999999999998</v>
      </c>
      <c r="E57" s="36">
        <f t="shared" si="0"/>
        <v>27.639715656244583</v>
      </c>
      <c r="F57" s="35">
        <f>SUMIFS(Data!$H$2:$H$552,Data!$C$2:$C$552,'Performances Report'!B57)</f>
        <v>0.55200000000000005</v>
      </c>
      <c r="G57" s="35">
        <f>SUMIFS(Data!$K$2:$K$552,Data!$C$2:$C$552,'Performances Report'!B57)</f>
        <v>19.9695</v>
      </c>
      <c r="H57" s="36">
        <f t="shared" si="1"/>
        <v>27.642154285285063</v>
      </c>
      <c r="I57" s="35">
        <f>SUMIFS(Data!$I$2:$I$552,Data!$C$2:$C$552,'Performances Report'!B57)</f>
        <v>4.3700000000000003E-2</v>
      </c>
      <c r="J57" s="35">
        <f>SUMIFS(Data!$L$2:$L$552,Data!$C$2:$C$552,'Performances Report'!B57)</f>
        <v>1.2094</v>
      </c>
      <c r="K57" s="36">
        <f t="shared" si="2"/>
        <v>36.133619976848024</v>
      </c>
      <c r="L57" s="39">
        <f t="shared" si="3"/>
        <v>1.885520125457397</v>
      </c>
      <c r="M57" s="39">
        <f t="shared" si="4"/>
        <v>1.8852655608853959</v>
      </c>
      <c r="N57" s="39">
        <f t="shared" si="5"/>
        <v>8.822916526374236E-5</v>
      </c>
    </row>
    <row r="58" spans="2:14" x14ac:dyDescent="0.25">
      <c r="B58" s="34" t="s">
        <v>1089</v>
      </c>
      <c r="C58" s="35">
        <f>SUMIFS(Data!$G$2:$G$552,Data!$C$2:$C$552,'Performances Report'!B58)</f>
        <v>394.4622</v>
      </c>
      <c r="D58" s="35">
        <f>SUMIFS(Data!$J$2:$J$552,Data!$C$2:$C$552,'Performances Report'!B58)</f>
        <v>18966.535099999997</v>
      </c>
      <c r="E58" s="36">
        <f t="shared" si="0"/>
        <v>20.797799804772989</v>
      </c>
      <c r="F58" s="35">
        <f>SUMIFS(Data!$H$2:$H$552,Data!$C$2:$C$552,'Performances Report'!B58)</f>
        <v>406.93429999999995</v>
      </c>
      <c r="G58" s="35">
        <f>SUMIFS(Data!$K$2:$K$552,Data!$C$2:$C$552,'Performances Report'!B58)</f>
        <v>19594.109199999999</v>
      </c>
      <c r="H58" s="36">
        <f t="shared" si="1"/>
        <v>20.768195984127715</v>
      </c>
      <c r="I58" s="35">
        <f>SUMIFS(Data!$I$2:$I$552,Data!$C$2:$C$552,'Performances Report'!B58)</f>
        <v>320.21519999999998</v>
      </c>
      <c r="J58" s="35">
        <f>SUMIFS(Data!$L$2:$L$552,Data!$C$2:$C$552,'Performances Report'!B58)</f>
        <v>15751.087400000002</v>
      </c>
      <c r="K58" s="36">
        <f t="shared" si="2"/>
        <v>20.32972021982431</v>
      </c>
      <c r="L58" s="39">
        <f t="shared" si="3"/>
        <v>3.1617985196046527E-2</v>
      </c>
      <c r="M58" s="39">
        <f t="shared" si="4"/>
        <v>3.3088494903847909E-2</v>
      </c>
      <c r="N58" s="39">
        <f t="shared" si="5"/>
        <v>-1.4234111744109157E-3</v>
      </c>
    </row>
    <row r="59" spans="2:14" x14ac:dyDescent="0.25">
      <c r="B59" s="34" t="s">
        <v>1057</v>
      </c>
      <c r="C59" s="35">
        <f>SUMIFS(Data!$G$2:$G$552,Data!$C$2:$C$552,'Performances Report'!B59)</f>
        <v>0.17230000000000001</v>
      </c>
      <c r="D59" s="35">
        <f>SUMIFS(Data!$J$2:$J$552,Data!$C$2:$C$552,'Performances Report'!B59)</f>
        <v>7.7868000000000004</v>
      </c>
      <c r="E59" s="36">
        <f t="shared" si="0"/>
        <v>22.12718960291776</v>
      </c>
      <c r="F59" s="35">
        <f>SUMIFS(Data!$H$2:$H$552,Data!$C$2:$C$552,'Performances Report'!B59)</f>
        <v>0.6331</v>
      </c>
      <c r="G59" s="35">
        <f>SUMIFS(Data!$K$2:$K$552,Data!$C$2:$C$552,'Performances Report'!B59)</f>
        <v>27.705500000000001</v>
      </c>
      <c r="H59" s="36">
        <f t="shared" si="1"/>
        <v>22.851058454097561</v>
      </c>
      <c r="I59" s="35">
        <f>SUMIFS(Data!$I$2:$I$552,Data!$C$2:$C$552,'Performances Report'!B59)</f>
        <v>0.15670000000000001</v>
      </c>
      <c r="J59" s="35">
        <f>SUMIFS(Data!$L$2:$L$552,Data!$C$2:$C$552,'Performances Report'!B59)</f>
        <v>6.8449999999999998</v>
      </c>
      <c r="K59" s="36">
        <f t="shared" si="2"/>
        <v>22.892622352081812</v>
      </c>
      <c r="L59" s="39">
        <f t="shared" si="3"/>
        <v>2.6744051073708643</v>
      </c>
      <c r="M59" s="39">
        <f t="shared" si="4"/>
        <v>2.5580084245132788</v>
      </c>
      <c r="N59" s="39">
        <f t="shared" si="5"/>
        <v>3.2713998667248223E-2</v>
      </c>
    </row>
    <row r="60" spans="2:14" x14ac:dyDescent="0.25">
      <c r="B60" s="34" t="s">
        <v>1099</v>
      </c>
      <c r="C60" s="35">
        <f>SUMIFS(Data!$G$2:$G$552,Data!$C$2:$C$552,'Performances Report'!B60)</f>
        <v>23.7456</v>
      </c>
      <c r="D60" s="35">
        <f>SUMIFS(Data!$J$2:$J$552,Data!$C$2:$C$552,'Performances Report'!B60)</f>
        <v>713.0412</v>
      </c>
      <c r="E60" s="36">
        <f t="shared" si="0"/>
        <v>33.301862501072868</v>
      </c>
      <c r="F60" s="35">
        <f>SUMIFS(Data!$H$2:$H$552,Data!$C$2:$C$552,'Performances Report'!B60)</f>
        <v>29.356499999999997</v>
      </c>
      <c r="G60" s="35">
        <f>SUMIFS(Data!$K$2:$K$552,Data!$C$2:$C$552,'Performances Report'!B60)</f>
        <v>960.05749999999989</v>
      </c>
      <c r="H60" s="36">
        <f t="shared" si="1"/>
        <v>30.577856013832506</v>
      </c>
      <c r="I60" s="35">
        <f>SUMIFS(Data!$I$2:$I$552,Data!$C$2:$C$552,'Performances Report'!B60)</f>
        <v>11.906700000000001</v>
      </c>
      <c r="J60" s="35">
        <f>SUMIFS(Data!$L$2:$L$552,Data!$C$2:$C$552,'Performances Report'!B60)</f>
        <v>372.1223</v>
      </c>
      <c r="K60" s="36">
        <f t="shared" si="2"/>
        <v>31.996738706602642</v>
      </c>
      <c r="L60" s="39">
        <f t="shared" si="3"/>
        <v>0.23629219729128748</v>
      </c>
      <c r="M60" s="39">
        <f t="shared" si="4"/>
        <v>0.34642640565510074</v>
      </c>
      <c r="N60" s="39">
        <f t="shared" si="5"/>
        <v>-8.1797421605251164E-2</v>
      </c>
    </row>
    <row r="61" spans="2:14" x14ac:dyDescent="0.25">
      <c r="B61" s="34" t="s">
        <v>1118</v>
      </c>
      <c r="C61" s="35">
        <f>SUMIFS(Data!$G$2:$G$552,Data!$C$2:$C$552,'Performances Report'!B61)</f>
        <v>0.13550000000000001</v>
      </c>
      <c r="D61" s="35">
        <f>SUMIFS(Data!$J$2:$J$552,Data!$C$2:$C$552,'Performances Report'!B61)</f>
        <v>3.2519</v>
      </c>
      <c r="E61" s="36">
        <f t="shared" si="0"/>
        <v>41.667947968879737</v>
      </c>
      <c r="F61" s="35">
        <f>SUMIFS(Data!$H$2:$H$552,Data!$C$2:$C$552,'Performances Report'!B61)</f>
        <v>0</v>
      </c>
      <c r="G61" s="35">
        <f>SUMIFS(Data!$K$2:$K$552,Data!$C$2:$C$552,'Performances Report'!B61)</f>
        <v>0</v>
      </c>
      <c r="H61" s="36" t="str">
        <f t="shared" si="1"/>
        <v>undefined</v>
      </c>
      <c r="I61" s="35">
        <f>SUMIFS(Data!$I$2:$I$552,Data!$C$2:$C$552,'Performances Report'!B61)</f>
        <v>0</v>
      </c>
      <c r="J61" s="35">
        <f>SUMIFS(Data!$L$2:$L$552,Data!$C$2:$C$552,'Performances Report'!B61)</f>
        <v>0</v>
      </c>
      <c r="K61" s="36" t="str">
        <f t="shared" si="2"/>
        <v>undefined</v>
      </c>
      <c r="L61" s="39">
        <f t="shared" si="3"/>
        <v>-1</v>
      </c>
      <c r="M61" s="39">
        <f t="shared" si="4"/>
        <v>-1</v>
      </c>
      <c r="N61" s="39" t="str">
        <f t="shared" si="5"/>
        <v>undefined</v>
      </c>
    </row>
    <row r="62" spans="2:14" x14ac:dyDescent="0.25">
      <c r="B62" s="34" t="s">
        <v>1034</v>
      </c>
      <c r="C62" s="35">
        <f>SUMIFS(Data!$G$2:$G$552,Data!$C$2:$C$552,'Performances Report'!B62)</f>
        <v>277.92680000000001</v>
      </c>
      <c r="D62" s="35">
        <f>SUMIFS(Data!$J$2:$J$552,Data!$C$2:$C$552,'Performances Report'!B62)</f>
        <v>8929.9618000000009</v>
      </c>
      <c r="E62" s="36">
        <f t="shared" si="0"/>
        <v>31.122955083637645</v>
      </c>
      <c r="F62" s="35">
        <f>SUMIFS(Data!$H$2:$H$552,Data!$C$2:$C$552,'Performances Report'!B62)</f>
        <v>310.41500000000002</v>
      </c>
      <c r="G62" s="35">
        <f>SUMIFS(Data!$K$2:$K$552,Data!$C$2:$C$552,'Performances Report'!B62)</f>
        <v>9775.1643000000004</v>
      </c>
      <c r="H62" s="36">
        <f t="shared" si="1"/>
        <v>31.755476478282826</v>
      </c>
      <c r="I62" s="35">
        <f>SUMIFS(Data!$I$2:$I$552,Data!$C$2:$C$552,'Performances Report'!B62)</f>
        <v>125.34520000000001</v>
      </c>
      <c r="J62" s="35">
        <f>SUMIFS(Data!$L$2:$L$552,Data!$C$2:$C$552,'Performances Report'!B62)</f>
        <v>3632.8901000000001</v>
      </c>
      <c r="K62" s="36">
        <f t="shared" si="2"/>
        <v>34.502887934870365</v>
      </c>
      <c r="L62" s="39">
        <f t="shared" si="3"/>
        <v>0.11689480827325749</v>
      </c>
      <c r="M62" s="39">
        <f t="shared" si="4"/>
        <v>9.4647941271148506E-2</v>
      </c>
      <c r="N62" s="39">
        <f t="shared" si="5"/>
        <v>2.0323307762562637E-2</v>
      </c>
    </row>
    <row r="63" spans="2:14" x14ac:dyDescent="0.25">
      <c r="B63" s="34" t="s">
        <v>1039</v>
      </c>
      <c r="C63" s="35">
        <f>SUMIFS(Data!$G$2:$G$552,Data!$C$2:$C$552,'Performances Report'!B63)</f>
        <v>34.878500000000003</v>
      </c>
      <c r="D63" s="35">
        <f>SUMIFS(Data!$J$2:$J$552,Data!$C$2:$C$552,'Performances Report'!B63)</f>
        <v>747.99800000000005</v>
      </c>
      <c r="E63" s="36">
        <f t="shared" si="0"/>
        <v>46.629135372019711</v>
      </c>
      <c r="F63" s="35">
        <f>SUMIFS(Data!$H$2:$H$552,Data!$C$2:$C$552,'Performances Report'!B63)</f>
        <v>5.6889000000000003</v>
      </c>
      <c r="G63" s="35">
        <f>SUMIFS(Data!$K$2:$K$552,Data!$C$2:$C$552,'Performances Report'!B63)</f>
        <v>104.66840000000001</v>
      </c>
      <c r="H63" s="36">
        <f t="shared" si="1"/>
        <v>54.35164767971996</v>
      </c>
      <c r="I63" s="35">
        <f>SUMIFS(Data!$I$2:$I$552,Data!$C$2:$C$552,'Performances Report'!B63)</f>
        <v>0.2626</v>
      </c>
      <c r="J63" s="35">
        <f>SUMIFS(Data!$L$2:$L$552,Data!$C$2:$C$552,'Performances Report'!B63)</f>
        <v>4.7222</v>
      </c>
      <c r="K63" s="36">
        <f t="shared" si="2"/>
        <v>55.60967345728686</v>
      </c>
      <c r="L63" s="39">
        <f t="shared" si="3"/>
        <v>-0.83689378843700268</v>
      </c>
      <c r="M63" s="39">
        <f t="shared" si="4"/>
        <v>-0.86006860980911715</v>
      </c>
      <c r="N63" s="39">
        <f t="shared" si="5"/>
        <v>0.1656156016209176</v>
      </c>
    </row>
    <row r="64" spans="2:14" x14ac:dyDescent="0.25">
      <c r="B64" s="34" t="s">
        <v>1093</v>
      </c>
      <c r="C64" s="35">
        <f>SUMIFS(Data!$G$2:$G$552,Data!$C$2:$C$552,'Performances Report'!B64)</f>
        <v>0</v>
      </c>
      <c r="D64" s="35">
        <f>SUMIFS(Data!$J$2:$J$552,Data!$C$2:$C$552,'Performances Report'!B64)</f>
        <v>0</v>
      </c>
      <c r="E64" s="36" t="str">
        <f t="shared" si="0"/>
        <v>undefined</v>
      </c>
      <c r="F64" s="35">
        <f>SUMIFS(Data!$H$2:$H$552,Data!$C$2:$C$552,'Performances Report'!B64)</f>
        <v>6.2138</v>
      </c>
      <c r="G64" s="35">
        <f>SUMIFS(Data!$K$2:$K$552,Data!$C$2:$C$552,'Performances Report'!B64)</f>
        <v>384.83499999999998</v>
      </c>
      <c r="H64" s="36">
        <f t="shared" si="1"/>
        <v>16.146660256993258</v>
      </c>
      <c r="I64" s="35">
        <f>SUMIFS(Data!$I$2:$I$552,Data!$C$2:$C$552,'Performances Report'!B64)</f>
        <v>8.77E-2</v>
      </c>
      <c r="J64" s="35">
        <f>SUMIFS(Data!$L$2:$L$552,Data!$C$2:$C$552,'Performances Report'!B64)</f>
        <v>5.7408999999999999</v>
      </c>
      <c r="K64" s="36">
        <f t="shared" si="2"/>
        <v>15.276350398021217</v>
      </c>
      <c r="L64" s="39" t="str">
        <f t="shared" si="3"/>
        <v>undefined</v>
      </c>
      <c r="M64" s="39" t="str">
        <f t="shared" si="4"/>
        <v>undefined</v>
      </c>
      <c r="N64" s="39" t="str">
        <f t="shared" si="5"/>
        <v>undefined</v>
      </c>
    </row>
    <row r="65" spans="2:14" x14ac:dyDescent="0.25">
      <c r="B65" s="34" t="s">
        <v>1050</v>
      </c>
      <c r="C65" s="35">
        <f>SUMIFS(Data!$G$2:$G$552,Data!$C$2:$C$552,'Performances Report'!B65)</f>
        <v>62.723399999999998</v>
      </c>
      <c r="D65" s="35">
        <f>SUMIFS(Data!$J$2:$J$552,Data!$C$2:$C$552,'Performances Report'!B65)</f>
        <v>4142.5167000000001</v>
      </c>
      <c r="E65" s="36">
        <f t="shared" si="0"/>
        <v>15.141375290050126</v>
      </c>
      <c r="F65" s="35">
        <f>SUMIFS(Data!$H$2:$H$552,Data!$C$2:$C$552,'Performances Report'!B65)</f>
        <v>72.770799999999994</v>
      </c>
      <c r="G65" s="35">
        <f>SUMIFS(Data!$K$2:$K$552,Data!$C$2:$C$552,'Performances Report'!B65)</f>
        <v>3738.1193999999996</v>
      </c>
      <c r="H65" s="36">
        <f t="shared" si="1"/>
        <v>19.467221940529775</v>
      </c>
      <c r="I65" s="35">
        <f>SUMIFS(Data!$I$2:$I$552,Data!$C$2:$C$552,'Performances Report'!B65)</f>
        <v>17.9863</v>
      </c>
      <c r="J65" s="35">
        <f>SUMIFS(Data!$L$2:$L$552,Data!$C$2:$C$552,'Performances Report'!B65)</f>
        <v>966.62200000000007</v>
      </c>
      <c r="K65" s="36">
        <f t="shared" si="2"/>
        <v>18.607377030524859</v>
      </c>
      <c r="L65" s="39">
        <f t="shared" si="3"/>
        <v>0.16018583176294654</v>
      </c>
      <c r="M65" s="39">
        <f t="shared" si="4"/>
        <v>-9.7621163482575879E-2</v>
      </c>
      <c r="N65" s="39">
        <f t="shared" si="5"/>
        <v>0.28569707623073715</v>
      </c>
    </row>
    <row r="66" spans="2:14" x14ac:dyDescent="0.25">
      <c r="B66" s="34" t="s">
        <v>1101</v>
      </c>
      <c r="C66" s="35">
        <f>SUMIFS(Data!$G$2:$G$552,Data!$C$2:$C$552,'Performances Report'!B66)</f>
        <v>27.204999999999998</v>
      </c>
      <c r="D66" s="35">
        <f>SUMIFS(Data!$J$2:$J$552,Data!$C$2:$C$552,'Performances Report'!B66)</f>
        <v>1705.1169</v>
      </c>
      <c r="E66" s="36">
        <f t="shared" si="0"/>
        <v>15.954917812379902</v>
      </c>
      <c r="F66" s="35">
        <f>SUMIFS(Data!$H$2:$H$552,Data!$C$2:$C$552,'Performances Report'!B66)</f>
        <v>84.962299999999999</v>
      </c>
      <c r="G66" s="35">
        <f>SUMIFS(Data!$K$2:$K$552,Data!$C$2:$C$552,'Performances Report'!B66)</f>
        <v>4625.1880000000001</v>
      </c>
      <c r="H66" s="36">
        <f t="shared" si="1"/>
        <v>18.369480332475135</v>
      </c>
      <c r="I66" s="35">
        <f>SUMIFS(Data!$I$2:$I$552,Data!$C$2:$C$552,'Performances Report'!B66)</f>
        <v>67.934899999999999</v>
      </c>
      <c r="J66" s="35">
        <f>SUMIFS(Data!$L$2:$L$552,Data!$C$2:$C$552,'Performances Report'!B66)</f>
        <v>3467.3734000000004</v>
      </c>
      <c r="K66" s="36">
        <f t="shared" si="2"/>
        <v>19.592611513948857</v>
      </c>
      <c r="L66" s="39">
        <f t="shared" si="3"/>
        <v>2.1230398823745635</v>
      </c>
      <c r="M66" s="39">
        <f t="shared" si="4"/>
        <v>1.7125342549827525</v>
      </c>
      <c r="N66" s="39">
        <f t="shared" si="5"/>
        <v>0.15133656898073777</v>
      </c>
    </row>
    <row r="67" spans="2:14" x14ac:dyDescent="0.25">
      <c r="B67" s="34" t="s">
        <v>1105</v>
      </c>
      <c r="C67" s="35">
        <f>SUMIFS(Data!$G$2:$G$552,Data!$C$2:$C$552,'Performances Report'!B67)</f>
        <v>0.31309999999999999</v>
      </c>
      <c r="D67" s="35">
        <f>SUMIFS(Data!$J$2:$J$552,Data!$C$2:$C$552,'Performances Report'!B67)</f>
        <v>2.3519999999999999</v>
      </c>
      <c r="E67" s="36">
        <f t="shared" si="0"/>
        <v>133.12074829931973</v>
      </c>
      <c r="F67" s="35">
        <f>SUMIFS(Data!$H$2:$H$552,Data!$C$2:$C$552,'Performances Report'!B67)</f>
        <v>4.0300000000000002E-2</v>
      </c>
      <c r="G67" s="35">
        <f>SUMIFS(Data!$K$2:$K$552,Data!$C$2:$C$552,'Performances Report'!B67)</f>
        <v>0.30399999999999999</v>
      </c>
      <c r="H67" s="36">
        <f t="shared" si="1"/>
        <v>132.56578947368422</v>
      </c>
      <c r="I67" s="35">
        <f>SUMIFS(Data!$I$2:$I$552,Data!$C$2:$C$552,'Performances Report'!B67)</f>
        <v>0</v>
      </c>
      <c r="J67" s="35">
        <f>SUMIFS(Data!$L$2:$L$552,Data!$C$2:$C$552,'Performances Report'!B67)</f>
        <v>0</v>
      </c>
      <c r="K67" s="36" t="str">
        <f t="shared" si="2"/>
        <v>undefined</v>
      </c>
      <c r="L67" s="39">
        <f t="shared" si="3"/>
        <v>-0.87128712871287128</v>
      </c>
      <c r="M67" s="39">
        <f t="shared" si="4"/>
        <v>-0.87074829931972786</v>
      </c>
      <c r="N67" s="39">
        <f t="shared" si="5"/>
        <v>-4.168837936425196E-3</v>
      </c>
    </row>
    <row r="68" spans="2:14" x14ac:dyDescent="0.25">
      <c r="B68" s="34" t="s">
        <v>1069</v>
      </c>
      <c r="C68" s="35">
        <f>SUMIFS(Data!$G$2:$G$552,Data!$C$2:$C$552,'Performances Report'!B68)</f>
        <v>140.25210000000001</v>
      </c>
      <c r="D68" s="35">
        <f>SUMIFS(Data!$J$2:$J$552,Data!$C$2:$C$552,'Performances Report'!B68)</f>
        <v>8053.9859000000006</v>
      </c>
      <c r="E68" s="36">
        <f t="shared" si="0"/>
        <v>17.413998700941356</v>
      </c>
      <c r="F68" s="35">
        <f>SUMIFS(Data!$H$2:$H$552,Data!$C$2:$C$552,'Performances Report'!B68)</f>
        <v>251.2936</v>
      </c>
      <c r="G68" s="35">
        <f>SUMIFS(Data!$K$2:$K$552,Data!$C$2:$C$552,'Performances Report'!B68)</f>
        <v>14364.570800000001</v>
      </c>
      <c r="H68" s="36">
        <f t="shared" si="1"/>
        <v>17.493985967196455</v>
      </c>
      <c r="I68" s="35">
        <f>SUMIFS(Data!$I$2:$I$552,Data!$C$2:$C$552,'Performances Report'!B68)</f>
        <v>79.186400000000006</v>
      </c>
      <c r="J68" s="35">
        <f>SUMIFS(Data!$L$2:$L$552,Data!$C$2:$C$552,'Performances Report'!B68)</f>
        <v>4401.5407999999989</v>
      </c>
      <c r="K68" s="36">
        <f t="shared" si="2"/>
        <v>17.990609106701914</v>
      </c>
      <c r="L68" s="39">
        <f t="shared" si="3"/>
        <v>0.79172789569639224</v>
      </c>
      <c r="M68" s="39">
        <f t="shared" si="4"/>
        <v>0.78353562799259446</v>
      </c>
      <c r="N68" s="39">
        <f t="shared" si="5"/>
        <v>4.5932739302878556E-3</v>
      </c>
    </row>
    <row r="69" spans="2:14" x14ac:dyDescent="0.25">
      <c r="B69" s="34" t="s">
        <v>1037</v>
      </c>
      <c r="C69" s="35">
        <f>SUMIFS(Data!$G$2:$G$552,Data!$C$2:$C$552,'Performances Report'!B69)</f>
        <v>1.9350000000000001</v>
      </c>
      <c r="D69" s="35">
        <f>SUMIFS(Data!$J$2:$J$552,Data!$C$2:$C$552,'Performances Report'!B69)</f>
        <v>24.822900000000001</v>
      </c>
      <c r="E69" s="36">
        <f t="shared" si="0"/>
        <v>77.952213480294404</v>
      </c>
      <c r="F69" s="35">
        <f>SUMIFS(Data!$H$2:$H$552,Data!$C$2:$C$552,'Performances Report'!B69)</f>
        <v>0.624</v>
      </c>
      <c r="G69" s="35">
        <f>SUMIFS(Data!$K$2:$K$552,Data!$C$2:$C$552,'Performances Report'!B69)</f>
        <v>9.4085999999999999</v>
      </c>
      <c r="H69" s="36">
        <f t="shared" si="1"/>
        <v>66.32230087366878</v>
      </c>
      <c r="I69" s="35">
        <f>SUMIFS(Data!$I$2:$I$552,Data!$C$2:$C$552,'Performances Report'!B69)</f>
        <v>0</v>
      </c>
      <c r="J69" s="35">
        <f>SUMIFS(Data!$L$2:$L$552,Data!$C$2:$C$552,'Performances Report'!B69)</f>
        <v>0</v>
      </c>
      <c r="K69" s="36" t="str">
        <f t="shared" si="2"/>
        <v>undefined</v>
      </c>
      <c r="L69" s="39">
        <f t="shared" si="3"/>
        <v>-0.67751937984496124</v>
      </c>
      <c r="M69" s="39">
        <f t="shared" si="4"/>
        <v>-0.62097095826837312</v>
      </c>
      <c r="N69" s="39">
        <f t="shared" si="5"/>
        <v>-0.14919284632713548</v>
      </c>
    </row>
    <row r="70" spans="2:14" x14ac:dyDescent="0.25">
      <c r="B70" s="34" t="s">
        <v>1070</v>
      </c>
      <c r="C70" s="35">
        <f>SUMIFS(Data!$G$2:$G$552,Data!$C$2:$C$552,'Performances Report'!B70)</f>
        <v>0</v>
      </c>
      <c r="D70" s="35">
        <f>SUMIFS(Data!$J$2:$J$552,Data!$C$2:$C$552,'Performances Report'!B70)</f>
        <v>0</v>
      </c>
      <c r="E70" s="36" t="str">
        <f t="shared" ref="E70:E116" si="6">IF(D70=0,"undefined",C70/D70*1000)</f>
        <v>undefined</v>
      </c>
      <c r="F70" s="35">
        <f>SUMIFS(Data!$H$2:$H$552,Data!$C$2:$C$552,'Performances Report'!B70)</f>
        <v>0</v>
      </c>
      <c r="G70" s="35">
        <f>SUMIFS(Data!$K$2:$K$552,Data!$C$2:$C$552,'Performances Report'!B70)</f>
        <v>0</v>
      </c>
      <c r="H70" s="36" t="str">
        <f t="shared" ref="H70:H116" si="7">IF(G70=0,"undefined",F70/G70*1000)</f>
        <v>undefined</v>
      </c>
      <c r="I70" s="35">
        <f>SUMIFS(Data!$I$2:$I$552,Data!$C$2:$C$552,'Performances Report'!B70)</f>
        <v>0</v>
      </c>
      <c r="J70" s="35">
        <f>SUMIFS(Data!$L$2:$L$552,Data!$C$2:$C$552,'Performances Report'!B70)</f>
        <v>0</v>
      </c>
      <c r="K70" s="36" t="str">
        <f t="shared" ref="K70:K116" si="8">IF(J70=0,"undefined",I70/J70*1000)</f>
        <v>undefined</v>
      </c>
      <c r="L70" s="39" t="str">
        <f t="shared" ref="L70:L115" si="9">IFERROR(F70/C70-1,"undefined")</f>
        <v>undefined</v>
      </c>
      <c r="M70" s="39" t="str">
        <f t="shared" ref="M70:M115" si="10">IFERROR(G70/D70-1,"undefined")</f>
        <v>undefined</v>
      </c>
      <c r="N70" s="39" t="str">
        <f t="shared" ref="N70:N115" si="11">IFERROR(H70/E70-1,"undefined")</f>
        <v>undefined</v>
      </c>
    </row>
    <row r="71" spans="2:14" x14ac:dyDescent="0.25">
      <c r="B71" s="34" t="s">
        <v>1054</v>
      </c>
      <c r="C71" s="35">
        <f>SUMIFS(Data!$G$2:$G$552,Data!$C$2:$C$552,'Performances Report'!B71)</f>
        <v>6.0000000000000001E-3</v>
      </c>
      <c r="D71" s="35">
        <f>SUMIFS(Data!$J$2:$J$552,Data!$C$2:$C$552,'Performances Report'!B71)</f>
        <v>0.33839999999999998</v>
      </c>
      <c r="E71" s="36">
        <f t="shared" si="6"/>
        <v>17.730496453900709</v>
      </c>
      <c r="F71" s="35">
        <f>SUMIFS(Data!$H$2:$H$552,Data!$C$2:$C$552,'Performances Report'!B71)</f>
        <v>0.35439999999999999</v>
      </c>
      <c r="G71" s="35">
        <f>SUMIFS(Data!$K$2:$K$552,Data!$C$2:$C$552,'Performances Report'!B71)</f>
        <v>16.541699999999999</v>
      </c>
      <c r="H71" s="36">
        <f t="shared" si="7"/>
        <v>21.424641965456996</v>
      </c>
      <c r="I71" s="35">
        <f>SUMIFS(Data!$I$2:$I$552,Data!$C$2:$C$552,'Performances Report'!B71)</f>
        <v>0</v>
      </c>
      <c r="J71" s="35">
        <f>SUMIFS(Data!$L$2:$L$552,Data!$C$2:$C$552,'Performances Report'!B71)</f>
        <v>0</v>
      </c>
      <c r="K71" s="36" t="str">
        <f t="shared" si="8"/>
        <v>undefined</v>
      </c>
      <c r="L71" s="39">
        <f t="shared" si="9"/>
        <v>58.066666666666663</v>
      </c>
      <c r="M71" s="39">
        <f t="shared" si="10"/>
        <v>47.88209219858156</v>
      </c>
      <c r="N71" s="39">
        <f t="shared" si="11"/>
        <v>0.20834980685177462</v>
      </c>
    </row>
    <row r="72" spans="2:14" x14ac:dyDescent="0.25">
      <c r="B72" s="34" t="s">
        <v>1125</v>
      </c>
      <c r="C72" s="35">
        <f>SUMIFS(Data!$G$2:$G$552,Data!$C$2:$C$552,'Performances Report'!B72)</f>
        <v>0.15809999999999999</v>
      </c>
      <c r="D72" s="35">
        <f>SUMIFS(Data!$J$2:$J$552,Data!$C$2:$C$552,'Performances Report'!B72)</f>
        <v>2.1</v>
      </c>
      <c r="E72" s="36">
        <f t="shared" si="6"/>
        <v>75.285714285714278</v>
      </c>
      <c r="F72" s="35">
        <f>SUMIFS(Data!$H$2:$H$552,Data!$C$2:$C$552,'Performances Report'!B72)</f>
        <v>2E-3</v>
      </c>
      <c r="G72" s="35">
        <f>SUMIFS(Data!$K$2:$K$552,Data!$C$2:$C$552,'Performances Report'!B72)</f>
        <v>0.02</v>
      </c>
      <c r="H72" s="36">
        <f t="shared" si="7"/>
        <v>100</v>
      </c>
      <c r="I72" s="35">
        <f>SUMIFS(Data!$I$2:$I$552,Data!$C$2:$C$552,'Performances Report'!B72)</f>
        <v>1E-3</v>
      </c>
      <c r="J72" s="35">
        <f>SUMIFS(Data!$L$2:$L$552,Data!$C$2:$C$552,'Performances Report'!B72)</f>
        <v>0.02</v>
      </c>
      <c r="K72" s="36">
        <f t="shared" si="8"/>
        <v>50</v>
      </c>
      <c r="L72" s="39">
        <f t="shared" si="9"/>
        <v>-0.98734977862112583</v>
      </c>
      <c r="M72" s="39">
        <f t="shared" si="10"/>
        <v>-0.99047619047619051</v>
      </c>
      <c r="N72" s="39">
        <f t="shared" si="11"/>
        <v>0.32827324478178377</v>
      </c>
    </row>
    <row r="73" spans="2:14" x14ac:dyDescent="0.25">
      <c r="B73" s="34" t="s">
        <v>1033</v>
      </c>
      <c r="C73" s="35">
        <f>SUMIFS(Data!$G$2:$G$552,Data!$C$2:$C$552,'Performances Report'!B73)</f>
        <v>0</v>
      </c>
      <c r="D73" s="35">
        <f>SUMIFS(Data!$J$2:$J$552,Data!$C$2:$C$552,'Performances Report'!B73)</f>
        <v>0</v>
      </c>
      <c r="E73" s="36" t="str">
        <f t="shared" si="6"/>
        <v>undefined</v>
      </c>
      <c r="F73" s="35">
        <f>SUMIFS(Data!$H$2:$H$552,Data!$C$2:$C$552,'Performances Report'!B73)</f>
        <v>0</v>
      </c>
      <c r="G73" s="35">
        <f>SUMIFS(Data!$K$2:$K$552,Data!$C$2:$C$552,'Performances Report'!B73)</f>
        <v>0</v>
      </c>
      <c r="H73" s="36" t="str">
        <f t="shared" si="7"/>
        <v>undefined</v>
      </c>
      <c r="I73" s="35">
        <f>SUMIFS(Data!$I$2:$I$552,Data!$C$2:$C$552,'Performances Report'!B73)</f>
        <v>0</v>
      </c>
      <c r="J73" s="35">
        <f>SUMIFS(Data!$L$2:$L$552,Data!$C$2:$C$552,'Performances Report'!B73)</f>
        <v>0</v>
      </c>
      <c r="K73" s="36" t="str">
        <f t="shared" si="8"/>
        <v>undefined</v>
      </c>
      <c r="L73" s="39" t="str">
        <f t="shared" si="9"/>
        <v>undefined</v>
      </c>
      <c r="M73" s="39" t="str">
        <f t="shared" si="10"/>
        <v>undefined</v>
      </c>
      <c r="N73" s="39" t="str">
        <f t="shared" si="11"/>
        <v>undefined</v>
      </c>
    </row>
    <row r="74" spans="2:14" x14ac:dyDescent="0.25">
      <c r="B74" s="34" t="s">
        <v>1086</v>
      </c>
      <c r="C74" s="35">
        <f>SUMIFS(Data!$G$2:$G$552,Data!$C$2:$C$552,'Performances Report'!B74)</f>
        <v>0</v>
      </c>
      <c r="D74" s="35">
        <f>SUMIFS(Data!$J$2:$J$552,Data!$C$2:$C$552,'Performances Report'!B74)</f>
        <v>0</v>
      </c>
      <c r="E74" s="36" t="str">
        <f t="shared" si="6"/>
        <v>undefined</v>
      </c>
      <c r="F74" s="35">
        <f>SUMIFS(Data!$H$2:$H$552,Data!$C$2:$C$552,'Performances Report'!B74)</f>
        <v>0</v>
      </c>
      <c r="G74" s="35">
        <f>SUMIFS(Data!$K$2:$K$552,Data!$C$2:$C$552,'Performances Report'!B74)</f>
        <v>0</v>
      </c>
      <c r="H74" s="36" t="str">
        <f t="shared" si="7"/>
        <v>undefined</v>
      </c>
      <c r="I74" s="35">
        <f>SUMIFS(Data!$I$2:$I$552,Data!$C$2:$C$552,'Performances Report'!B74)</f>
        <v>9.8000000000000004E-2</v>
      </c>
      <c r="J74" s="35">
        <f>SUMIFS(Data!$L$2:$L$552,Data!$C$2:$C$552,'Performances Report'!B74)</f>
        <v>3.3592</v>
      </c>
      <c r="K74" s="36">
        <f t="shared" si="8"/>
        <v>29.173612764944036</v>
      </c>
      <c r="L74" s="39" t="str">
        <f t="shared" si="9"/>
        <v>undefined</v>
      </c>
      <c r="M74" s="39" t="str">
        <f t="shared" si="10"/>
        <v>undefined</v>
      </c>
      <c r="N74" s="39" t="str">
        <f t="shared" si="11"/>
        <v>undefined</v>
      </c>
    </row>
    <row r="75" spans="2:14" x14ac:dyDescent="0.25">
      <c r="B75" s="34" t="s">
        <v>1046</v>
      </c>
      <c r="C75" s="35">
        <f>SUMIFS(Data!$G$2:$G$552,Data!$C$2:$C$552,'Performances Report'!B75)</f>
        <v>0</v>
      </c>
      <c r="D75" s="35">
        <f>SUMIFS(Data!$J$2:$J$552,Data!$C$2:$C$552,'Performances Report'!B75)</f>
        <v>0</v>
      </c>
      <c r="E75" s="36" t="str">
        <f t="shared" si="6"/>
        <v>undefined</v>
      </c>
      <c r="F75" s="35">
        <f>SUMIFS(Data!$H$2:$H$552,Data!$C$2:$C$552,'Performances Report'!B75)</f>
        <v>0.79349999999999998</v>
      </c>
      <c r="G75" s="35">
        <f>SUMIFS(Data!$K$2:$K$552,Data!$C$2:$C$552,'Performances Report'!B75)</f>
        <v>47.268799999999999</v>
      </c>
      <c r="H75" s="36">
        <f t="shared" si="7"/>
        <v>16.786971533019667</v>
      </c>
      <c r="I75" s="35">
        <f>SUMIFS(Data!$I$2:$I$552,Data!$C$2:$C$552,'Performances Report'!B75)</f>
        <v>0.7298</v>
      </c>
      <c r="J75" s="35">
        <f>SUMIFS(Data!$L$2:$L$552,Data!$C$2:$C$552,'Performances Report'!B75)</f>
        <v>43.602699999999999</v>
      </c>
      <c r="K75" s="36">
        <f t="shared" si="8"/>
        <v>16.737495613803731</v>
      </c>
      <c r="L75" s="39" t="str">
        <f t="shared" si="9"/>
        <v>undefined</v>
      </c>
      <c r="M75" s="39" t="str">
        <f t="shared" si="10"/>
        <v>undefined</v>
      </c>
      <c r="N75" s="39" t="str">
        <f t="shared" si="11"/>
        <v>undefined</v>
      </c>
    </row>
    <row r="76" spans="2:14" x14ac:dyDescent="0.25">
      <c r="B76" s="34" t="s">
        <v>1110</v>
      </c>
      <c r="C76" s="35">
        <f>SUMIFS(Data!$G$2:$G$552,Data!$C$2:$C$552,'Performances Report'!B76)</f>
        <v>0.36020000000000002</v>
      </c>
      <c r="D76" s="35">
        <f>SUMIFS(Data!$J$2:$J$552,Data!$C$2:$C$552,'Performances Report'!B76)</f>
        <v>19.065100000000001</v>
      </c>
      <c r="E76" s="36">
        <f t="shared" si="6"/>
        <v>18.893160801674263</v>
      </c>
      <c r="F76" s="35">
        <f>SUMIFS(Data!$H$2:$H$552,Data!$C$2:$C$552,'Performances Report'!B76)</f>
        <v>5.21E-2</v>
      </c>
      <c r="G76" s="35">
        <f>SUMIFS(Data!$K$2:$K$552,Data!$C$2:$C$552,'Performances Report'!B76)</f>
        <v>2.6206</v>
      </c>
      <c r="H76" s="36">
        <f t="shared" si="7"/>
        <v>19.880943295428526</v>
      </c>
      <c r="I76" s="35">
        <f>SUMIFS(Data!$I$2:$I$552,Data!$C$2:$C$552,'Performances Report'!B76)</f>
        <v>9.4000000000000004E-3</v>
      </c>
      <c r="J76" s="35">
        <f>SUMIFS(Data!$L$2:$L$552,Data!$C$2:$C$552,'Performances Report'!B76)</f>
        <v>0.48</v>
      </c>
      <c r="K76" s="36">
        <f t="shared" si="8"/>
        <v>19.583333333333336</v>
      </c>
      <c r="L76" s="39">
        <f t="shared" si="9"/>
        <v>-0.85535813436979458</v>
      </c>
      <c r="M76" s="39">
        <f t="shared" si="10"/>
        <v>-0.86254464964778577</v>
      </c>
      <c r="N76" s="39">
        <f t="shared" si="11"/>
        <v>5.2282543091822342E-2</v>
      </c>
    </row>
    <row r="77" spans="2:14" x14ac:dyDescent="0.25">
      <c r="B77" s="34" t="s">
        <v>1113</v>
      </c>
      <c r="C77" s="35">
        <f>SUMIFS(Data!$G$2:$G$552,Data!$C$2:$C$552,'Performances Report'!B77)</f>
        <v>0</v>
      </c>
      <c r="D77" s="35">
        <f>SUMIFS(Data!$J$2:$J$552,Data!$C$2:$C$552,'Performances Report'!B77)</f>
        <v>0</v>
      </c>
      <c r="E77" s="36" t="str">
        <f t="shared" si="6"/>
        <v>undefined</v>
      </c>
      <c r="F77" s="35">
        <f>SUMIFS(Data!$H$2:$H$552,Data!$C$2:$C$552,'Performances Report'!B77)</f>
        <v>0</v>
      </c>
      <c r="G77" s="35">
        <f>SUMIFS(Data!$K$2:$K$552,Data!$C$2:$C$552,'Performances Report'!B77)</f>
        <v>0</v>
      </c>
      <c r="H77" s="36" t="str">
        <f t="shared" si="7"/>
        <v>undefined</v>
      </c>
      <c r="I77" s="35">
        <f>SUMIFS(Data!$I$2:$I$552,Data!$C$2:$C$552,'Performances Report'!B77)</f>
        <v>2.0999999999999999E-3</v>
      </c>
      <c r="J77" s="35">
        <f>SUMIFS(Data!$L$2:$L$552,Data!$C$2:$C$552,'Performances Report'!B77)</f>
        <v>0.17710000000000001</v>
      </c>
      <c r="K77" s="36">
        <f t="shared" si="8"/>
        <v>11.857707509881422</v>
      </c>
      <c r="L77" s="39" t="str">
        <f t="shared" si="9"/>
        <v>undefined</v>
      </c>
      <c r="M77" s="39" t="str">
        <f t="shared" si="10"/>
        <v>undefined</v>
      </c>
      <c r="N77" s="39" t="str">
        <f t="shared" si="11"/>
        <v>undefined</v>
      </c>
    </row>
    <row r="78" spans="2:14" x14ac:dyDescent="0.25">
      <c r="B78" s="34" t="s">
        <v>1049</v>
      </c>
      <c r="C78" s="35">
        <f>SUMIFS(Data!$G$2:$G$552,Data!$C$2:$C$552,'Performances Report'!B78)</f>
        <v>2.1507000000000001</v>
      </c>
      <c r="D78" s="35">
        <f>SUMIFS(Data!$J$2:$J$552,Data!$C$2:$C$552,'Performances Report'!B78)</f>
        <v>55.849800000000002</v>
      </c>
      <c r="E78" s="36">
        <f t="shared" si="6"/>
        <v>38.508642824146193</v>
      </c>
      <c r="F78" s="35">
        <f>SUMIFS(Data!$H$2:$H$552,Data!$C$2:$C$552,'Performances Report'!B78)</f>
        <v>0.15629999999999999</v>
      </c>
      <c r="G78" s="35">
        <f>SUMIFS(Data!$K$2:$K$552,Data!$C$2:$C$552,'Performances Report'!B78)</f>
        <v>3.1030000000000002</v>
      </c>
      <c r="H78" s="36">
        <f t="shared" si="7"/>
        <v>50.370609087979368</v>
      </c>
      <c r="I78" s="35">
        <f>SUMIFS(Data!$I$2:$I$552,Data!$C$2:$C$552,'Performances Report'!B78)</f>
        <v>5.8099999999999999E-2</v>
      </c>
      <c r="J78" s="35">
        <f>SUMIFS(Data!$L$2:$L$552,Data!$C$2:$C$552,'Performances Report'!B78)</f>
        <v>1.1613</v>
      </c>
      <c r="K78" s="36">
        <f t="shared" si="8"/>
        <v>50.030138637733579</v>
      </c>
      <c r="L78" s="39">
        <f t="shared" si="9"/>
        <v>-0.92732598688798995</v>
      </c>
      <c r="M78" s="39">
        <f t="shared" si="10"/>
        <v>-0.94444026657212743</v>
      </c>
      <c r="N78" s="39">
        <f t="shared" si="11"/>
        <v>0.30803386964329293</v>
      </c>
    </row>
    <row r="79" spans="2:14" x14ac:dyDescent="0.25">
      <c r="B79" s="34" t="s">
        <v>1084</v>
      </c>
      <c r="C79" s="35">
        <f>SUMIFS(Data!$G$2:$G$552,Data!$C$2:$C$552,'Performances Report'!B79)</f>
        <v>1.4567000000000001</v>
      </c>
      <c r="D79" s="35">
        <f>SUMIFS(Data!$J$2:$J$552,Data!$C$2:$C$552,'Performances Report'!B79)</f>
        <v>8.1128999999999998</v>
      </c>
      <c r="E79" s="36">
        <f t="shared" si="6"/>
        <v>179.55355051831037</v>
      </c>
      <c r="F79" s="35">
        <f>SUMIFS(Data!$H$2:$H$552,Data!$C$2:$C$552,'Performances Report'!B79)</f>
        <v>0.97109999999999996</v>
      </c>
      <c r="G79" s="35">
        <f>SUMIFS(Data!$K$2:$K$552,Data!$C$2:$C$552,'Performances Report'!B79)</f>
        <v>4.8048999999999999</v>
      </c>
      <c r="H79" s="36">
        <f t="shared" si="7"/>
        <v>202.10618327124394</v>
      </c>
      <c r="I79" s="35">
        <f>SUMIFS(Data!$I$2:$I$552,Data!$C$2:$C$552,'Performances Report'!B79)</f>
        <v>0.44120000000000004</v>
      </c>
      <c r="J79" s="35">
        <f>SUMIFS(Data!$L$2:$L$552,Data!$C$2:$C$552,'Performances Report'!B79)</f>
        <v>2.4375</v>
      </c>
      <c r="K79" s="36">
        <f t="shared" si="8"/>
        <v>181.00512820512822</v>
      </c>
      <c r="L79" s="39">
        <f t="shared" si="9"/>
        <v>-0.33335621610489474</v>
      </c>
      <c r="M79" s="39">
        <f t="shared" si="10"/>
        <v>-0.4077456889644886</v>
      </c>
      <c r="N79" s="39">
        <f t="shared" si="11"/>
        <v>0.1256039364737247</v>
      </c>
    </row>
    <row r="80" spans="2:14" x14ac:dyDescent="0.25">
      <c r="B80" s="34" t="s">
        <v>1068</v>
      </c>
      <c r="C80" s="35">
        <f>SUMIFS(Data!$G$2:$G$552,Data!$C$2:$C$552,'Performances Report'!B80)</f>
        <v>26.606400000000001</v>
      </c>
      <c r="D80" s="35">
        <f>SUMIFS(Data!$J$2:$J$552,Data!$C$2:$C$552,'Performances Report'!B80)</f>
        <v>773.97839999999997</v>
      </c>
      <c r="E80" s="36">
        <f t="shared" si="6"/>
        <v>34.37615313295565</v>
      </c>
      <c r="F80" s="35">
        <f>SUMIFS(Data!$H$2:$H$552,Data!$C$2:$C$552,'Performances Report'!B80)</f>
        <v>12.7163</v>
      </c>
      <c r="G80" s="35">
        <f>SUMIFS(Data!$K$2:$K$552,Data!$C$2:$C$552,'Performances Report'!B80)</f>
        <v>348.97550000000001</v>
      </c>
      <c r="H80" s="36">
        <f t="shared" si="7"/>
        <v>36.438947719825599</v>
      </c>
      <c r="I80" s="35">
        <f>SUMIFS(Data!$I$2:$I$552,Data!$C$2:$C$552,'Performances Report'!B80)</f>
        <v>6.1868999999999996</v>
      </c>
      <c r="J80" s="35">
        <f>SUMIFS(Data!$L$2:$L$552,Data!$C$2:$C$552,'Performances Report'!B80)</f>
        <v>165.1816</v>
      </c>
      <c r="K80" s="36">
        <f t="shared" si="8"/>
        <v>37.455140281968447</v>
      </c>
      <c r="L80" s="39">
        <f t="shared" si="9"/>
        <v>-0.52205860244151781</v>
      </c>
      <c r="M80" s="39">
        <f t="shared" si="10"/>
        <v>-0.54911467813572057</v>
      </c>
      <c r="N80" s="39">
        <f t="shared" si="11"/>
        <v>6.0006556838740455E-2</v>
      </c>
    </row>
    <row r="81" spans="2:14" x14ac:dyDescent="0.25">
      <c r="B81" s="34" t="s">
        <v>1121</v>
      </c>
      <c r="C81" s="35">
        <f>SUMIFS(Data!$G$2:$G$552,Data!$C$2:$C$552,'Performances Report'!B81)</f>
        <v>0</v>
      </c>
      <c r="D81" s="35">
        <f>SUMIFS(Data!$J$2:$J$552,Data!$C$2:$C$552,'Performances Report'!B81)</f>
        <v>0</v>
      </c>
      <c r="E81" s="36" t="str">
        <f t="shared" si="6"/>
        <v>undefined</v>
      </c>
      <c r="F81" s="35">
        <f>SUMIFS(Data!$H$2:$H$552,Data!$C$2:$C$552,'Performances Report'!B81)</f>
        <v>0</v>
      </c>
      <c r="G81" s="35">
        <f>SUMIFS(Data!$K$2:$K$552,Data!$C$2:$C$552,'Performances Report'!B81)</f>
        <v>0</v>
      </c>
      <c r="H81" s="36" t="str">
        <f t="shared" si="7"/>
        <v>undefined</v>
      </c>
      <c r="I81" s="35">
        <f>SUMIFS(Data!$I$2:$I$552,Data!$C$2:$C$552,'Performances Report'!B81)</f>
        <v>0.624</v>
      </c>
      <c r="J81" s="35">
        <f>SUMIFS(Data!$L$2:$L$552,Data!$C$2:$C$552,'Performances Report'!B81)</f>
        <v>34.035699999999999</v>
      </c>
      <c r="K81" s="36">
        <f t="shared" si="8"/>
        <v>18.333690801129404</v>
      </c>
      <c r="L81" s="39" t="str">
        <f t="shared" si="9"/>
        <v>undefined</v>
      </c>
      <c r="M81" s="39" t="str">
        <f t="shared" si="10"/>
        <v>undefined</v>
      </c>
      <c r="N81" s="39" t="str">
        <f t="shared" si="11"/>
        <v>undefined</v>
      </c>
    </row>
    <row r="82" spans="2:14" x14ac:dyDescent="0.25">
      <c r="B82" s="34" t="s">
        <v>1097</v>
      </c>
      <c r="C82" s="35">
        <f>SUMIFS(Data!$G$2:$G$552,Data!$C$2:$C$552,'Performances Report'!B82)</f>
        <v>192.72300000000001</v>
      </c>
      <c r="D82" s="35">
        <f>SUMIFS(Data!$J$2:$J$552,Data!$C$2:$C$552,'Performances Report'!B82)</f>
        <v>7900.9691000000003</v>
      </c>
      <c r="E82" s="36">
        <f t="shared" si="6"/>
        <v>24.392324227669743</v>
      </c>
      <c r="F82" s="35">
        <f>SUMIFS(Data!$H$2:$H$552,Data!$C$2:$C$552,'Performances Report'!B82)</f>
        <v>183.24340000000001</v>
      </c>
      <c r="G82" s="35">
        <f>SUMIFS(Data!$K$2:$K$552,Data!$C$2:$C$552,'Performances Report'!B82)</f>
        <v>6838.8454000000002</v>
      </c>
      <c r="H82" s="36">
        <f t="shared" si="7"/>
        <v>26.794493702109424</v>
      </c>
      <c r="I82" s="35">
        <f>SUMIFS(Data!$I$2:$I$552,Data!$C$2:$C$552,'Performances Report'!B82)</f>
        <v>97.209599999999995</v>
      </c>
      <c r="J82" s="35">
        <f>SUMIFS(Data!$L$2:$L$552,Data!$C$2:$C$552,'Performances Report'!B82)</f>
        <v>3264.5805999999998</v>
      </c>
      <c r="K82" s="36">
        <f t="shared" si="8"/>
        <v>29.777056201338695</v>
      </c>
      <c r="L82" s="39">
        <f t="shared" si="9"/>
        <v>-4.9187694255485859E-2</v>
      </c>
      <c r="M82" s="39">
        <f t="shared" si="10"/>
        <v>-0.13442954738299129</v>
      </c>
      <c r="N82" s="39">
        <f t="shared" si="11"/>
        <v>9.8480548717647443E-2</v>
      </c>
    </row>
    <row r="83" spans="2:14" x14ac:dyDescent="0.25">
      <c r="B83" s="34" t="s">
        <v>1109</v>
      </c>
      <c r="C83" s="35">
        <f>SUMIFS(Data!$G$2:$G$552,Data!$C$2:$C$552,'Performances Report'!B83)</f>
        <v>1818.5406000000009</v>
      </c>
      <c r="D83" s="35">
        <f>SUMIFS(Data!$J$2:$J$552,Data!$C$2:$C$552,'Performances Report'!B83)</f>
        <v>45983.128799999999</v>
      </c>
      <c r="E83" s="36">
        <f t="shared" si="6"/>
        <v>39.547996133747233</v>
      </c>
      <c r="F83" s="35">
        <f>SUMIFS(Data!$H$2:$H$552,Data!$C$2:$C$552,'Performances Report'!B83)</f>
        <v>2101.7048</v>
      </c>
      <c r="G83" s="35">
        <f>SUMIFS(Data!$K$2:$K$552,Data!$C$2:$C$552,'Performances Report'!B83)</f>
        <v>53803.277899999994</v>
      </c>
      <c r="H83" s="36">
        <f t="shared" si="7"/>
        <v>39.062764984436022</v>
      </c>
      <c r="I83" s="35">
        <f>SUMIFS(Data!$I$2:$I$552,Data!$C$2:$C$552,'Performances Report'!B83)</f>
        <v>1233.5608</v>
      </c>
      <c r="J83" s="35">
        <f>SUMIFS(Data!$L$2:$L$552,Data!$C$2:$C$552,'Performances Report'!B83)</f>
        <v>29897.358499999991</v>
      </c>
      <c r="K83" s="36">
        <f t="shared" si="8"/>
        <v>41.2598591276885</v>
      </c>
      <c r="L83" s="39">
        <f t="shared" si="9"/>
        <v>0.15570958382782263</v>
      </c>
      <c r="M83" s="39">
        <f t="shared" si="10"/>
        <v>0.17006561545677146</v>
      </c>
      <c r="N83" s="39">
        <f t="shared" si="11"/>
        <v>-1.2269424414582453E-2</v>
      </c>
    </row>
    <row r="84" spans="2:14" x14ac:dyDescent="0.25">
      <c r="B84" s="34" t="s">
        <v>1133</v>
      </c>
      <c r="C84" s="35">
        <f>SUMIFS(Data!$G$2:$G$552,Data!$C$2:$C$552,'Performances Report'!B84)</f>
        <v>12.300700000000001</v>
      </c>
      <c r="D84" s="35">
        <f>SUMIFS(Data!$J$2:$J$552,Data!$C$2:$C$552,'Performances Report'!B84)</f>
        <v>127.5915</v>
      </c>
      <c r="E84" s="36">
        <f t="shared" si="6"/>
        <v>96.406892308656921</v>
      </c>
      <c r="F84" s="35">
        <f>SUMIFS(Data!$H$2:$H$552,Data!$C$2:$C$552,'Performances Report'!B84)</f>
        <v>12.5441</v>
      </c>
      <c r="G84" s="35">
        <f>SUMIFS(Data!$K$2:$K$552,Data!$C$2:$C$552,'Performances Report'!B84)</f>
        <v>142.67039999999997</v>
      </c>
      <c r="H84" s="36">
        <f t="shared" si="7"/>
        <v>87.923633774069472</v>
      </c>
      <c r="I84" s="35">
        <f>SUMIFS(Data!$I$2:$I$552,Data!$C$2:$C$552,'Performances Report'!B84)</f>
        <v>8.6649999999999991</v>
      </c>
      <c r="J84" s="35">
        <f>SUMIFS(Data!$L$2:$L$552,Data!$C$2:$C$552,'Performances Report'!B84)</f>
        <v>110.3914</v>
      </c>
      <c r="K84" s="36">
        <f t="shared" si="8"/>
        <v>78.493433365280254</v>
      </c>
      <c r="L84" s="39">
        <f t="shared" si="9"/>
        <v>1.9787491768761045E-2</v>
      </c>
      <c r="M84" s="39">
        <f t="shared" si="10"/>
        <v>0.11818107005560696</v>
      </c>
      <c r="N84" s="39">
        <f t="shared" si="11"/>
        <v>-8.7994315877617857E-2</v>
      </c>
    </row>
    <row r="85" spans="2:14" x14ac:dyDescent="0.25">
      <c r="B85" s="34" t="s">
        <v>1127</v>
      </c>
      <c r="C85" s="35">
        <f>SUMIFS(Data!$G$2:$G$552,Data!$C$2:$C$552,'Performances Report'!B85)</f>
        <v>0.22359999999999999</v>
      </c>
      <c r="D85" s="35">
        <f>SUMIFS(Data!$J$2:$J$552,Data!$C$2:$C$552,'Performances Report'!B85)</f>
        <v>12.2155</v>
      </c>
      <c r="E85" s="36">
        <f t="shared" si="6"/>
        <v>18.304612991690885</v>
      </c>
      <c r="F85" s="35">
        <f>SUMIFS(Data!$H$2:$H$552,Data!$C$2:$C$552,'Performances Report'!B85)</f>
        <v>1.0136000000000001</v>
      </c>
      <c r="G85" s="35">
        <f>SUMIFS(Data!$K$2:$K$552,Data!$C$2:$C$552,'Performances Report'!B85)</f>
        <v>49.151600000000002</v>
      </c>
      <c r="H85" s="36">
        <f t="shared" si="7"/>
        <v>20.621912613221138</v>
      </c>
      <c r="I85" s="35">
        <f>SUMIFS(Data!$I$2:$I$552,Data!$C$2:$C$552,'Performances Report'!B85)</f>
        <v>1.0571999999999999</v>
      </c>
      <c r="J85" s="35">
        <f>SUMIFS(Data!$L$2:$L$552,Data!$C$2:$C$552,'Performances Report'!B85)</f>
        <v>44.717399999999998</v>
      </c>
      <c r="K85" s="36">
        <f t="shared" si="8"/>
        <v>23.64180386158408</v>
      </c>
      <c r="L85" s="39">
        <f t="shared" si="9"/>
        <v>3.5330948121645802</v>
      </c>
      <c r="M85" s="39">
        <f t="shared" si="10"/>
        <v>3.0237075846260897</v>
      </c>
      <c r="N85" s="39">
        <f t="shared" si="11"/>
        <v>0.12659648267800905</v>
      </c>
    </row>
    <row r="86" spans="2:14" x14ac:dyDescent="0.25">
      <c r="B86" s="34" t="s">
        <v>1043</v>
      </c>
      <c r="C86" s="35">
        <f>SUMIFS(Data!$G$2:$G$552,Data!$C$2:$C$552,'Performances Report'!B86)</f>
        <v>0</v>
      </c>
      <c r="D86" s="35">
        <f>SUMIFS(Data!$J$2:$J$552,Data!$C$2:$C$552,'Performances Report'!B86)</f>
        <v>0</v>
      </c>
      <c r="E86" s="36" t="str">
        <f t="shared" si="6"/>
        <v>undefined</v>
      </c>
      <c r="F86" s="35">
        <f>SUMIFS(Data!$H$2:$H$552,Data!$C$2:$C$552,'Performances Report'!B86)</f>
        <v>0</v>
      </c>
      <c r="G86" s="35">
        <f>SUMIFS(Data!$K$2:$K$552,Data!$C$2:$C$552,'Performances Report'!B86)</f>
        <v>0</v>
      </c>
      <c r="H86" s="36" t="str">
        <f t="shared" si="7"/>
        <v>undefined</v>
      </c>
      <c r="I86" s="35">
        <f>SUMIFS(Data!$I$2:$I$552,Data!$C$2:$C$552,'Performances Report'!B86)</f>
        <v>0</v>
      </c>
      <c r="J86" s="35">
        <f>SUMIFS(Data!$L$2:$L$552,Data!$C$2:$C$552,'Performances Report'!B86)</f>
        <v>0</v>
      </c>
      <c r="K86" s="36" t="str">
        <f t="shared" si="8"/>
        <v>undefined</v>
      </c>
      <c r="L86" s="39" t="str">
        <f t="shared" si="9"/>
        <v>undefined</v>
      </c>
      <c r="M86" s="39" t="str">
        <f t="shared" si="10"/>
        <v>undefined</v>
      </c>
      <c r="N86" s="39" t="str">
        <f t="shared" si="11"/>
        <v>undefined</v>
      </c>
    </row>
    <row r="87" spans="2:14" x14ac:dyDescent="0.25">
      <c r="B87" s="34" t="s">
        <v>1051</v>
      </c>
      <c r="C87" s="35">
        <f>SUMIFS(Data!$G$2:$G$552,Data!$C$2:$C$552,'Performances Report'!B87)</f>
        <v>78.612899999999996</v>
      </c>
      <c r="D87" s="35">
        <f>SUMIFS(Data!$J$2:$J$552,Data!$C$2:$C$552,'Performances Report'!B87)</f>
        <v>5148.8364000000001</v>
      </c>
      <c r="E87" s="36">
        <f t="shared" si="6"/>
        <v>15.268090475743216</v>
      </c>
      <c r="F87" s="35">
        <f>SUMIFS(Data!$H$2:$H$552,Data!$C$2:$C$552,'Performances Report'!B87)</f>
        <v>83.733099999999993</v>
      </c>
      <c r="G87" s="35">
        <f>SUMIFS(Data!$K$2:$K$552,Data!$C$2:$C$552,'Performances Report'!B87)</f>
        <v>5284.2040999999999</v>
      </c>
      <c r="H87" s="36">
        <f t="shared" si="7"/>
        <v>15.845924649276887</v>
      </c>
      <c r="I87" s="35">
        <f>SUMIFS(Data!$I$2:$I$552,Data!$C$2:$C$552,'Performances Report'!B87)</f>
        <v>33.060899999999997</v>
      </c>
      <c r="J87" s="35">
        <f>SUMIFS(Data!$L$2:$L$552,Data!$C$2:$C$552,'Performances Report'!B87)</f>
        <v>2040.6587000000002</v>
      </c>
      <c r="K87" s="36">
        <f t="shared" si="8"/>
        <v>16.201092323767806</v>
      </c>
      <c r="L87" s="39">
        <f t="shared" si="9"/>
        <v>6.5131804067780186E-2</v>
      </c>
      <c r="M87" s="39">
        <f t="shared" si="10"/>
        <v>2.6290930510046939E-2</v>
      </c>
      <c r="N87" s="39">
        <f t="shared" si="11"/>
        <v>3.7845870408725224E-2</v>
      </c>
    </row>
    <row r="88" spans="2:14" x14ac:dyDescent="0.25">
      <c r="B88" s="34" t="s">
        <v>1047</v>
      </c>
      <c r="C88" s="35">
        <f>SUMIFS(Data!$G$2:$G$552,Data!$C$2:$C$552,'Performances Report'!B88)</f>
        <v>65.863799999999998</v>
      </c>
      <c r="D88" s="35">
        <f>SUMIFS(Data!$J$2:$J$552,Data!$C$2:$C$552,'Performances Report'!B88)</f>
        <v>4126.7389000000003</v>
      </c>
      <c r="E88" s="36">
        <f t="shared" si="6"/>
        <v>15.960253749031709</v>
      </c>
      <c r="F88" s="35">
        <f>SUMIFS(Data!$H$2:$H$552,Data!$C$2:$C$552,'Performances Report'!B88)</f>
        <v>45.340400000000002</v>
      </c>
      <c r="G88" s="35">
        <f>SUMIFS(Data!$K$2:$K$552,Data!$C$2:$C$552,'Performances Report'!B88)</f>
        <v>2357.3103000000001</v>
      </c>
      <c r="H88" s="36">
        <f t="shared" si="7"/>
        <v>19.233954901906635</v>
      </c>
      <c r="I88" s="35">
        <f>SUMIFS(Data!$I$2:$I$552,Data!$C$2:$C$552,'Performances Report'!B88)</f>
        <v>13.16</v>
      </c>
      <c r="J88" s="35">
        <f>SUMIFS(Data!$L$2:$L$552,Data!$C$2:$C$552,'Performances Report'!B88)</f>
        <v>741.50080000000003</v>
      </c>
      <c r="K88" s="36">
        <f t="shared" si="8"/>
        <v>17.747789348305488</v>
      </c>
      <c r="L88" s="39">
        <f t="shared" si="9"/>
        <v>-0.31160364266865859</v>
      </c>
      <c r="M88" s="39">
        <f t="shared" si="10"/>
        <v>-0.4287716385449053</v>
      </c>
      <c r="N88" s="39">
        <f t="shared" si="11"/>
        <v>0.20511585870453586</v>
      </c>
    </row>
    <row r="89" spans="2:14" x14ac:dyDescent="0.25">
      <c r="B89" s="34" t="s">
        <v>1123</v>
      </c>
      <c r="C89" s="35">
        <f>SUMIFS(Data!$G$2:$G$552,Data!$C$2:$C$552,'Performances Report'!B89)</f>
        <v>2.9096000000000002</v>
      </c>
      <c r="D89" s="35">
        <f>SUMIFS(Data!$J$2:$J$552,Data!$C$2:$C$552,'Performances Report'!B89)</f>
        <v>55.366500000000002</v>
      </c>
      <c r="E89" s="36">
        <f t="shared" si="6"/>
        <v>52.551633207806169</v>
      </c>
      <c r="F89" s="35">
        <f>SUMIFS(Data!$H$2:$H$552,Data!$C$2:$C$552,'Performances Report'!B89)</f>
        <v>6.0198</v>
      </c>
      <c r="G89" s="35">
        <f>SUMIFS(Data!$K$2:$K$552,Data!$C$2:$C$552,'Performances Report'!B89)</f>
        <v>108.4705</v>
      </c>
      <c r="H89" s="36">
        <f t="shared" si="7"/>
        <v>55.497116727589528</v>
      </c>
      <c r="I89" s="35">
        <f>SUMIFS(Data!$I$2:$I$552,Data!$C$2:$C$552,'Performances Report'!B89)</f>
        <v>5.5109000000000004</v>
      </c>
      <c r="J89" s="35">
        <f>SUMIFS(Data!$L$2:$L$552,Data!$C$2:$C$552,'Performances Report'!B89)</f>
        <v>98.710099999999997</v>
      </c>
      <c r="K89" s="36">
        <f t="shared" si="8"/>
        <v>55.82914007786438</v>
      </c>
      <c r="L89" s="39">
        <f t="shared" si="9"/>
        <v>1.0689441847676657</v>
      </c>
      <c r="M89" s="39">
        <f t="shared" si="10"/>
        <v>0.95913593960246724</v>
      </c>
      <c r="N89" s="39">
        <f t="shared" si="11"/>
        <v>5.6049324064505468E-2</v>
      </c>
    </row>
    <row r="90" spans="2:14" x14ac:dyDescent="0.25">
      <c r="B90" s="34" t="s">
        <v>1077</v>
      </c>
      <c r="C90" s="35">
        <f>SUMIFS(Data!$G$2:$G$552,Data!$C$2:$C$552,'Performances Report'!B90)</f>
        <v>0</v>
      </c>
      <c r="D90" s="35">
        <f>SUMIFS(Data!$J$2:$J$552,Data!$C$2:$C$552,'Performances Report'!B90)</f>
        <v>0</v>
      </c>
      <c r="E90" s="36" t="str">
        <f t="shared" si="6"/>
        <v>undefined</v>
      </c>
      <c r="F90" s="35">
        <f>SUMIFS(Data!$H$2:$H$552,Data!$C$2:$C$552,'Performances Report'!B90)</f>
        <v>0</v>
      </c>
      <c r="G90" s="35">
        <f>SUMIFS(Data!$K$2:$K$552,Data!$C$2:$C$552,'Performances Report'!B90)</f>
        <v>0</v>
      </c>
      <c r="H90" s="36" t="str">
        <f t="shared" si="7"/>
        <v>undefined</v>
      </c>
      <c r="I90" s="35">
        <f>SUMIFS(Data!$I$2:$I$552,Data!$C$2:$C$552,'Performances Report'!B90)</f>
        <v>9.1999999999999998E-3</v>
      </c>
      <c r="J90" s="35">
        <f>SUMIFS(Data!$L$2:$L$552,Data!$C$2:$C$552,'Performances Report'!B90)</f>
        <v>0.30320000000000003</v>
      </c>
      <c r="K90" s="36">
        <f t="shared" si="8"/>
        <v>30.343007915567281</v>
      </c>
      <c r="L90" s="39" t="str">
        <f t="shared" si="9"/>
        <v>undefined</v>
      </c>
      <c r="M90" s="39" t="str">
        <f t="shared" si="10"/>
        <v>undefined</v>
      </c>
      <c r="N90" s="39" t="str">
        <f t="shared" si="11"/>
        <v>undefined</v>
      </c>
    </row>
    <row r="91" spans="2:14" x14ac:dyDescent="0.25">
      <c r="B91" s="34" t="s">
        <v>1096</v>
      </c>
      <c r="C91" s="35">
        <f>SUMIFS(Data!$G$2:$G$552,Data!$C$2:$C$552,'Performances Report'!B91)</f>
        <v>0</v>
      </c>
      <c r="D91" s="35">
        <f>SUMIFS(Data!$J$2:$J$552,Data!$C$2:$C$552,'Performances Report'!B91)</f>
        <v>0</v>
      </c>
      <c r="E91" s="36" t="str">
        <f t="shared" si="6"/>
        <v>undefined</v>
      </c>
      <c r="F91" s="35">
        <f>SUMIFS(Data!$H$2:$H$552,Data!$C$2:$C$552,'Performances Report'!B91)</f>
        <v>0</v>
      </c>
      <c r="G91" s="35">
        <f>SUMIFS(Data!$K$2:$K$552,Data!$C$2:$C$552,'Performances Report'!B91)</f>
        <v>0</v>
      </c>
      <c r="H91" s="36" t="str">
        <f t="shared" si="7"/>
        <v>undefined</v>
      </c>
      <c r="I91" s="35">
        <f>SUMIFS(Data!$I$2:$I$552,Data!$C$2:$C$552,'Performances Report'!B91)</f>
        <v>0</v>
      </c>
      <c r="J91" s="35">
        <f>SUMIFS(Data!$L$2:$L$552,Data!$C$2:$C$552,'Performances Report'!B91)</f>
        <v>0</v>
      </c>
      <c r="K91" s="36" t="str">
        <f t="shared" si="8"/>
        <v>undefined</v>
      </c>
      <c r="L91" s="39" t="str">
        <f t="shared" si="9"/>
        <v>undefined</v>
      </c>
      <c r="M91" s="39" t="str">
        <f t="shared" si="10"/>
        <v>undefined</v>
      </c>
      <c r="N91" s="39" t="str">
        <f t="shared" si="11"/>
        <v>undefined</v>
      </c>
    </row>
    <row r="92" spans="2:14" x14ac:dyDescent="0.25">
      <c r="B92" s="34" t="s">
        <v>1060</v>
      </c>
      <c r="C92" s="35">
        <f>SUMIFS(Data!$G$2:$G$552,Data!$C$2:$C$552,'Performances Report'!B92)</f>
        <v>60.899099999999997</v>
      </c>
      <c r="D92" s="35">
        <f>SUMIFS(Data!$J$2:$J$552,Data!$C$2:$C$552,'Performances Report'!B92)</f>
        <v>1646.9926999999998</v>
      </c>
      <c r="E92" s="36">
        <f t="shared" si="6"/>
        <v>36.975938023283284</v>
      </c>
      <c r="F92" s="35">
        <f>SUMIFS(Data!$H$2:$H$552,Data!$C$2:$C$552,'Performances Report'!B92)</f>
        <v>35.979599999999998</v>
      </c>
      <c r="G92" s="35">
        <f>SUMIFS(Data!$K$2:$K$552,Data!$C$2:$C$552,'Performances Report'!B92)</f>
        <v>1006.4903999999999</v>
      </c>
      <c r="H92" s="36">
        <f t="shared" si="7"/>
        <v>35.747583881575025</v>
      </c>
      <c r="I92" s="35">
        <f>SUMIFS(Data!$I$2:$I$552,Data!$C$2:$C$552,'Performances Report'!B92)</f>
        <v>13.2828</v>
      </c>
      <c r="J92" s="35">
        <f>SUMIFS(Data!$L$2:$L$552,Data!$C$2:$C$552,'Performances Report'!B92)</f>
        <v>408.45429999999999</v>
      </c>
      <c r="K92" s="36">
        <f t="shared" si="8"/>
        <v>32.519672335436304</v>
      </c>
      <c r="L92" s="39">
        <f t="shared" si="9"/>
        <v>-0.40919323930895535</v>
      </c>
      <c r="M92" s="39">
        <f t="shared" si="10"/>
        <v>-0.38889200905383492</v>
      </c>
      <c r="N92" s="39">
        <f t="shared" si="11"/>
        <v>-3.322036457695221E-2</v>
      </c>
    </row>
    <row r="93" spans="2:14" x14ac:dyDescent="0.25">
      <c r="B93" s="34" t="s">
        <v>1072</v>
      </c>
      <c r="C93" s="35">
        <f>SUMIFS(Data!$G$2:$G$552,Data!$C$2:$C$552,'Performances Report'!B93)</f>
        <v>26.3474</v>
      </c>
      <c r="D93" s="35">
        <f>SUMIFS(Data!$J$2:$J$552,Data!$C$2:$C$552,'Performances Report'!B93)</f>
        <v>920.46799999999996</v>
      </c>
      <c r="E93" s="36">
        <f t="shared" si="6"/>
        <v>28.623917398540744</v>
      </c>
      <c r="F93" s="35">
        <f>SUMIFS(Data!$H$2:$H$552,Data!$C$2:$C$552,'Performances Report'!B93)</f>
        <v>72.591800000000006</v>
      </c>
      <c r="G93" s="35">
        <f>SUMIFS(Data!$K$2:$K$552,Data!$C$2:$C$552,'Performances Report'!B93)</f>
        <v>3084.2015000000001</v>
      </c>
      <c r="H93" s="36">
        <f t="shared" si="7"/>
        <v>23.536659326571236</v>
      </c>
      <c r="I93" s="35">
        <f>SUMIFS(Data!$I$2:$I$552,Data!$C$2:$C$552,'Performances Report'!B93)</f>
        <v>62.007400000000004</v>
      </c>
      <c r="J93" s="35">
        <f>SUMIFS(Data!$L$2:$L$552,Data!$C$2:$C$552,'Performances Report'!B93)</f>
        <v>2719.9431</v>
      </c>
      <c r="K93" s="36">
        <f t="shared" si="8"/>
        <v>22.797315135011466</v>
      </c>
      <c r="L93" s="39">
        <f t="shared" si="9"/>
        <v>1.7551788791303888</v>
      </c>
      <c r="M93" s="39">
        <f t="shared" si="10"/>
        <v>2.3506884541342017</v>
      </c>
      <c r="N93" s="39">
        <f t="shared" si="11"/>
        <v>-0.1777275276873479</v>
      </c>
    </row>
    <row r="94" spans="2:14" x14ac:dyDescent="0.25">
      <c r="B94" s="34" t="s">
        <v>1120</v>
      </c>
      <c r="C94" s="35">
        <f>SUMIFS(Data!$G$2:$G$552,Data!$C$2:$C$552,'Performances Report'!B94)</f>
        <v>0.24010000000000001</v>
      </c>
      <c r="D94" s="35">
        <f>SUMIFS(Data!$J$2:$J$552,Data!$C$2:$C$552,'Performances Report'!B94)</f>
        <v>10.8056</v>
      </c>
      <c r="E94" s="36">
        <f t="shared" si="6"/>
        <v>22.219960020729992</v>
      </c>
      <c r="F94" s="35">
        <f>SUMIFS(Data!$H$2:$H$552,Data!$C$2:$C$552,'Performances Report'!B94)</f>
        <v>0</v>
      </c>
      <c r="G94" s="35">
        <f>SUMIFS(Data!$K$2:$K$552,Data!$C$2:$C$552,'Performances Report'!B94)</f>
        <v>0</v>
      </c>
      <c r="H94" s="36" t="str">
        <f t="shared" si="7"/>
        <v>undefined</v>
      </c>
      <c r="I94" s="35">
        <f>SUMIFS(Data!$I$2:$I$552,Data!$C$2:$C$552,'Performances Report'!B94)</f>
        <v>0</v>
      </c>
      <c r="J94" s="35">
        <f>SUMIFS(Data!$L$2:$L$552,Data!$C$2:$C$552,'Performances Report'!B94)</f>
        <v>0</v>
      </c>
      <c r="K94" s="36" t="str">
        <f t="shared" si="8"/>
        <v>undefined</v>
      </c>
      <c r="L94" s="39">
        <f t="shared" si="9"/>
        <v>-1</v>
      </c>
      <c r="M94" s="39">
        <f t="shared" si="10"/>
        <v>-1</v>
      </c>
      <c r="N94" s="39" t="str">
        <f t="shared" si="11"/>
        <v>undefined</v>
      </c>
    </row>
    <row r="95" spans="2:14" x14ac:dyDescent="0.25">
      <c r="B95" s="34" t="s">
        <v>1117</v>
      </c>
      <c r="C95" s="35">
        <f>SUMIFS(Data!$G$2:$G$552,Data!$C$2:$C$552,'Performances Report'!B95)</f>
        <v>0.97350000000000003</v>
      </c>
      <c r="D95" s="35">
        <f>SUMIFS(Data!$J$2:$J$552,Data!$C$2:$C$552,'Performances Report'!B95)</f>
        <v>4.9279999999999999</v>
      </c>
      <c r="E95" s="36">
        <f t="shared" si="6"/>
        <v>197.54464285714289</v>
      </c>
      <c r="F95" s="35">
        <f>SUMIFS(Data!$H$2:$H$552,Data!$C$2:$C$552,'Performances Report'!B95)</f>
        <v>1.3668</v>
      </c>
      <c r="G95" s="35">
        <f>SUMIFS(Data!$K$2:$K$552,Data!$C$2:$C$552,'Performances Report'!B95)</f>
        <v>7.3565000000000005</v>
      </c>
      <c r="H95" s="36">
        <f t="shared" si="7"/>
        <v>185.79487528036429</v>
      </c>
      <c r="I95" s="35">
        <f>SUMIFS(Data!$I$2:$I$552,Data!$C$2:$C$552,'Performances Report'!B95)</f>
        <v>0.25619999999999998</v>
      </c>
      <c r="J95" s="35">
        <f>SUMIFS(Data!$L$2:$L$552,Data!$C$2:$C$552,'Performances Report'!B95)</f>
        <v>1.4279999999999999</v>
      </c>
      <c r="K95" s="36">
        <f t="shared" si="8"/>
        <v>179.41176470588235</v>
      </c>
      <c r="L95" s="39">
        <f t="shared" si="9"/>
        <v>0.40400616332819728</v>
      </c>
      <c r="M95" s="39">
        <f t="shared" si="10"/>
        <v>0.49279626623376638</v>
      </c>
      <c r="N95" s="39">
        <f t="shared" si="11"/>
        <v>-5.9479049428212583E-2</v>
      </c>
    </row>
    <row r="96" spans="2:14" x14ac:dyDescent="0.25">
      <c r="B96" s="34" t="s">
        <v>1095</v>
      </c>
      <c r="C96" s="35">
        <f>SUMIFS(Data!$G$2:$G$552,Data!$C$2:$C$552,'Performances Report'!B96)</f>
        <v>18.511199999999999</v>
      </c>
      <c r="D96" s="35">
        <f>SUMIFS(Data!$J$2:$J$552,Data!$C$2:$C$552,'Performances Report'!B96)</f>
        <v>978.49419999999998</v>
      </c>
      <c r="E96" s="36">
        <f t="shared" si="6"/>
        <v>18.918047751330565</v>
      </c>
      <c r="F96" s="35">
        <f>SUMIFS(Data!$H$2:$H$552,Data!$C$2:$C$552,'Performances Report'!B96)</f>
        <v>14.1861</v>
      </c>
      <c r="G96" s="35">
        <f>SUMIFS(Data!$K$2:$K$552,Data!$C$2:$C$552,'Performances Report'!B96)</f>
        <v>734.42629999999997</v>
      </c>
      <c r="H96" s="36">
        <f t="shared" si="7"/>
        <v>19.315893235304891</v>
      </c>
      <c r="I96" s="35">
        <f>SUMIFS(Data!$I$2:$I$552,Data!$C$2:$C$552,'Performances Report'!B96)</f>
        <v>5.5843999999999996</v>
      </c>
      <c r="J96" s="35">
        <f>SUMIFS(Data!$L$2:$L$552,Data!$C$2:$C$552,'Performances Report'!B96)</f>
        <v>305.17070000000001</v>
      </c>
      <c r="K96" s="36">
        <f t="shared" si="8"/>
        <v>18.299266607180833</v>
      </c>
      <c r="L96" s="39">
        <f t="shared" si="9"/>
        <v>-0.23364773758589386</v>
      </c>
      <c r="M96" s="39">
        <f t="shared" si="10"/>
        <v>-0.2494321376662223</v>
      </c>
      <c r="N96" s="39">
        <f t="shared" si="11"/>
        <v>2.1029943956365482E-2</v>
      </c>
    </row>
    <row r="97" spans="2:14" x14ac:dyDescent="0.25">
      <c r="B97" s="34" t="s">
        <v>1032</v>
      </c>
      <c r="C97" s="35">
        <f>SUMIFS(Data!$G$2:$G$552,Data!$C$2:$C$552,'Performances Report'!B97)</f>
        <v>632.96199999999999</v>
      </c>
      <c r="D97" s="35">
        <f>SUMIFS(Data!$J$2:$J$552,Data!$C$2:$C$552,'Performances Report'!B97)</f>
        <v>36136.763999999996</v>
      </c>
      <c r="E97" s="36">
        <f t="shared" si="6"/>
        <v>17.515735498618529</v>
      </c>
      <c r="F97" s="35">
        <f>SUMIFS(Data!$H$2:$H$552,Data!$C$2:$C$552,'Performances Report'!B97)</f>
        <v>529.41079999999999</v>
      </c>
      <c r="G97" s="35">
        <f>SUMIFS(Data!$K$2:$K$552,Data!$C$2:$C$552,'Performances Report'!B97)</f>
        <v>28913.011900000001</v>
      </c>
      <c r="H97" s="36">
        <f t="shared" si="7"/>
        <v>18.310468720140495</v>
      </c>
      <c r="I97" s="35">
        <f>SUMIFS(Data!$I$2:$I$552,Data!$C$2:$C$552,'Performances Report'!B97)</f>
        <v>262.13729999999993</v>
      </c>
      <c r="J97" s="35">
        <f>SUMIFS(Data!$L$2:$L$552,Data!$C$2:$C$552,'Performances Report'!B97)</f>
        <v>13646.294400000001</v>
      </c>
      <c r="K97" s="36">
        <f t="shared" si="8"/>
        <v>19.209412629995725</v>
      </c>
      <c r="L97" s="39">
        <f t="shared" si="9"/>
        <v>-0.16359781471873514</v>
      </c>
      <c r="M97" s="39">
        <f t="shared" si="10"/>
        <v>-0.19990035909136727</v>
      </c>
      <c r="N97" s="39">
        <f t="shared" si="11"/>
        <v>4.5372529265736317E-2</v>
      </c>
    </row>
    <row r="98" spans="2:14" x14ac:dyDescent="0.25">
      <c r="B98" s="34" t="s">
        <v>1119</v>
      </c>
      <c r="C98" s="35">
        <f>SUMIFS(Data!$G$2:$G$552,Data!$C$2:$C$552,'Performances Report'!B98)</f>
        <v>154.93449999999999</v>
      </c>
      <c r="D98" s="35">
        <f>SUMIFS(Data!$J$2:$J$552,Data!$C$2:$C$552,'Performances Report'!B98)</f>
        <v>4738.4236999999994</v>
      </c>
      <c r="E98" s="36">
        <f t="shared" si="6"/>
        <v>32.69747701118412</v>
      </c>
      <c r="F98" s="35">
        <f>SUMIFS(Data!$H$2:$H$552,Data!$C$2:$C$552,'Performances Report'!B98)</f>
        <v>154.98239999999998</v>
      </c>
      <c r="G98" s="35">
        <f>SUMIFS(Data!$K$2:$K$552,Data!$C$2:$C$552,'Performances Report'!B98)</f>
        <v>5792.3321000000005</v>
      </c>
      <c r="H98" s="36">
        <f t="shared" si="7"/>
        <v>26.756476894686333</v>
      </c>
      <c r="I98" s="35">
        <f>SUMIFS(Data!$I$2:$I$552,Data!$C$2:$C$552,'Performances Report'!B98)</f>
        <v>45.514200000000002</v>
      </c>
      <c r="J98" s="35">
        <f>SUMIFS(Data!$L$2:$L$552,Data!$C$2:$C$552,'Performances Report'!B98)</f>
        <v>1599.6685999999997</v>
      </c>
      <c r="K98" s="36">
        <f t="shared" si="8"/>
        <v>28.452268176045969</v>
      </c>
      <c r="L98" s="39">
        <f t="shared" si="9"/>
        <v>3.0916290432414506E-4</v>
      </c>
      <c r="M98" s="39">
        <f t="shared" si="10"/>
        <v>0.2224175098567065</v>
      </c>
      <c r="N98" s="39">
        <f t="shared" si="11"/>
        <v>-0.18169597961535922</v>
      </c>
    </row>
    <row r="99" spans="2:14" x14ac:dyDescent="0.25">
      <c r="B99" s="34" t="s">
        <v>1081</v>
      </c>
      <c r="C99" s="35">
        <f>SUMIFS(Data!$G$2:$G$552,Data!$C$2:$C$552,'Performances Report'!B99)</f>
        <v>70.070300000000003</v>
      </c>
      <c r="D99" s="35">
        <f>SUMIFS(Data!$J$2:$J$552,Data!$C$2:$C$552,'Performances Report'!B99)</f>
        <v>4483.7401999999993</v>
      </c>
      <c r="E99" s="36">
        <f t="shared" si="6"/>
        <v>15.627644973720825</v>
      </c>
      <c r="F99" s="35">
        <f>SUMIFS(Data!$H$2:$H$552,Data!$C$2:$C$552,'Performances Report'!B99)</f>
        <v>68.268799999999999</v>
      </c>
      <c r="G99" s="35">
        <f>SUMIFS(Data!$K$2:$K$552,Data!$C$2:$C$552,'Performances Report'!B99)</f>
        <v>4652.8121999999994</v>
      </c>
      <c r="H99" s="36">
        <f t="shared" si="7"/>
        <v>14.672588762555259</v>
      </c>
      <c r="I99" s="35">
        <f>SUMIFS(Data!$I$2:$I$552,Data!$C$2:$C$552,'Performances Report'!B99)</f>
        <v>20.802600000000002</v>
      </c>
      <c r="J99" s="35">
        <f>SUMIFS(Data!$L$2:$L$552,Data!$C$2:$C$552,'Performances Report'!B99)</f>
        <v>1315.5358000000001</v>
      </c>
      <c r="K99" s="36">
        <f t="shared" si="8"/>
        <v>15.813024624643433</v>
      </c>
      <c r="L99" s="39">
        <f t="shared" si="9"/>
        <v>-2.5709894206247252E-2</v>
      </c>
      <c r="M99" s="39">
        <f t="shared" si="10"/>
        <v>3.7707804747473928E-2</v>
      </c>
      <c r="N99" s="39">
        <f t="shared" si="11"/>
        <v>-6.1113252366020054E-2</v>
      </c>
    </row>
    <row r="100" spans="2:14" x14ac:dyDescent="0.25">
      <c r="B100" s="34" t="s">
        <v>1065</v>
      </c>
      <c r="C100" s="35">
        <f>SUMIFS(Data!$G$2:$G$552,Data!$C$2:$C$552,'Performances Report'!B100)</f>
        <v>0.14579999999999999</v>
      </c>
      <c r="D100" s="35">
        <f>SUMIFS(Data!$J$2:$J$552,Data!$C$2:$C$552,'Performances Report'!B100)</f>
        <v>2.8886000000000003</v>
      </c>
      <c r="E100" s="36">
        <f t="shared" si="6"/>
        <v>50.474278197050467</v>
      </c>
      <c r="F100" s="35">
        <f>SUMIFS(Data!$H$2:$H$552,Data!$C$2:$C$552,'Performances Report'!B100)</f>
        <v>0.29949999999999999</v>
      </c>
      <c r="G100" s="35">
        <f>SUMIFS(Data!$K$2:$K$552,Data!$C$2:$C$552,'Performances Report'!B100)</f>
        <v>6.5742999999999991</v>
      </c>
      <c r="H100" s="36">
        <f t="shared" si="7"/>
        <v>45.556180886177998</v>
      </c>
      <c r="I100" s="35">
        <f>SUMIFS(Data!$I$2:$I$552,Data!$C$2:$C$552,'Performances Report'!B100)</f>
        <v>5.04E-2</v>
      </c>
      <c r="J100" s="35">
        <f>SUMIFS(Data!$L$2:$L$552,Data!$C$2:$C$552,'Performances Report'!B100)</f>
        <v>1.1331</v>
      </c>
      <c r="K100" s="36">
        <f t="shared" si="8"/>
        <v>44.47974583002383</v>
      </c>
      <c r="L100" s="39">
        <f t="shared" si="9"/>
        <v>1.054183813443073</v>
      </c>
      <c r="M100" s="39">
        <f t="shared" si="10"/>
        <v>1.2759468254517756</v>
      </c>
      <c r="N100" s="39">
        <f t="shared" si="11"/>
        <v>-9.7437694733787494E-2</v>
      </c>
    </row>
    <row r="101" spans="2:14" x14ac:dyDescent="0.25">
      <c r="B101" s="34" t="s">
        <v>1134</v>
      </c>
      <c r="C101" s="35">
        <f>SUMIFS(Data!$G$2:$G$552,Data!$C$2:$C$552,'Performances Report'!B101)</f>
        <v>5.2523</v>
      </c>
      <c r="D101" s="35">
        <f>SUMIFS(Data!$J$2:$J$552,Data!$C$2:$C$552,'Performances Report'!B101)</f>
        <v>269.2595</v>
      </c>
      <c r="E101" s="36">
        <f t="shared" si="6"/>
        <v>19.506461239064915</v>
      </c>
      <c r="F101" s="35">
        <f>SUMIFS(Data!$H$2:$H$552,Data!$C$2:$C$552,'Performances Report'!B101)</f>
        <v>0</v>
      </c>
      <c r="G101" s="35">
        <f>SUMIFS(Data!$K$2:$K$552,Data!$C$2:$C$552,'Performances Report'!B101)</f>
        <v>0</v>
      </c>
      <c r="H101" s="36" t="str">
        <f t="shared" si="7"/>
        <v>undefined</v>
      </c>
      <c r="I101" s="35">
        <f>SUMIFS(Data!$I$2:$I$552,Data!$C$2:$C$552,'Performances Report'!B101)</f>
        <v>0</v>
      </c>
      <c r="J101" s="35">
        <f>SUMIFS(Data!$L$2:$L$552,Data!$C$2:$C$552,'Performances Report'!B101)</f>
        <v>0</v>
      </c>
      <c r="K101" s="36" t="str">
        <f t="shared" si="8"/>
        <v>undefined</v>
      </c>
      <c r="L101" s="39">
        <f t="shared" si="9"/>
        <v>-1</v>
      </c>
      <c r="M101" s="39">
        <f t="shared" si="10"/>
        <v>-1</v>
      </c>
      <c r="N101" s="39" t="str">
        <f t="shared" si="11"/>
        <v>undefined</v>
      </c>
    </row>
    <row r="102" spans="2:14" x14ac:dyDescent="0.25">
      <c r="B102" s="34" t="s">
        <v>1104</v>
      </c>
      <c r="C102" s="35">
        <f>SUMIFS(Data!$G$2:$G$552,Data!$C$2:$C$552,'Performances Report'!B102)</f>
        <v>0</v>
      </c>
      <c r="D102" s="35">
        <f>SUMIFS(Data!$J$2:$J$552,Data!$C$2:$C$552,'Performances Report'!B102)</f>
        <v>0</v>
      </c>
      <c r="E102" s="36" t="str">
        <f t="shared" si="6"/>
        <v>undefined</v>
      </c>
      <c r="F102" s="35">
        <f>SUMIFS(Data!$H$2:$H$552,Data!$C$2:$C$552,'Performances Report'!B102)</f>
        <v>0</v>
      </c>
      <c r="G102" s="35">
        <f>SUMIFS(Data!$K$2:$K$552,Data!$C$2:$C$552,'Performances Report'!B102)</f>
        <v>0</v>
      </c>
      <c r="H102" s="36" t="str">
        <f t="shared" si="7"/>
        <v>undefined</v>
      </c>
      <c r="I102" s="35">
        <f>SUMIFS(Data!$I$2:$I$552,Data!$C$2:$C$552,'Performances Report'!B102)</f>
        <v>0</v>
      </c>
      <c r="J102" s="35">
        <f>SUMIFS(Data!$L$2:$L$552,Data!$C$2:$C$552,'Performances Report'!B102)</f>
        <v>0</v>
      </c>
      <c r="K102" s="36" t="str">
        <f t="shared" si="8"/>
        <v>undefined</v>
      </c>
      <c r="L102" s="39" t="str">
        <f t="shared" si="9"/>
        <v>undefined</v>
      </c>
      <c r="M102" s="39" t="str">
        <f t="shared" si="10"/>
        <v>undefined</v>
      </c>
      <c r="N102" s="39" t="str">
        <f t="shared" si="11"/>
        <v>undefined</v>
      </c>
    </row>
    <row r="103" spans="2:14" x14ac:dyDescent="0.25">
      <c r="B103" s="34" t="s">
        <v>1129</v>
      </c>
      <c r="C103" s="35">
        <f>SUMIFS(Data!$G$2:$G$552,Data!$C$2:$C$552,'Performances Report'!B103)</f>
        <v>0</v>
      </c>
      <c r="D103" s="35">
        <f>SUMIFS(Data!$J$2:$J$552,Data!$C$2:$C$552,'Performances Report'!B103)</f>
        <v>0</v>
      </c>
      <c r="E103" s="36" t="str">
        <f t="shared" si="6"/>
        <v>undefined</v>
      </c>
      <c r="F103" s="35">
        <f>SUMIFS(Data!$H$2:$H$552,Data!$C$2:$C$552,'Performances Report'!B103)</f>
        <v>0</v>
      </c>
      <c r="G103" s="35">
        <f>SUMIFS(Data!$K$2:$K$552,Data!$C$2:$C$552,'Performances Report'!B103)</f>
        <v>0</v>
      </c>
      <c r="H103" s="36" t="str">
        <f t="shared" si="7"/>
        <v>undefined</v>
      </c>
      <c r="I103" s="35">
        <f>SUMIFS(Data!$I$2:$I$552,Data!$C$2:$C$552,'Performances Report'!B103)</f>
        <v>3.1633</v>
      </c>
      <c r="J103" s="35">
        <f>SUMIFS(Data!$L$2:$L$552,Data!$C$2:$C$552,'Performances Report'!B103)</f>
        <v>171.71680000000001</v>
      </c>
      <c r="K103" s="36">
        <f t="shared" si="8"/>
        <v>18.42161046560383</v>
      </c>
      <c r="L103" s="39" t="str">
        <f t="shared" si="9"/>
        <v>undefined</v>
      </c>
      <c r="M103" s="39" t="str">
        <f t="shared" si="10"/>
        <v>undefined</v>
      </c>
      <c r="N103" s="39" t="str">
        <f t="shared" si="11"/>
        <v>undefined</v>
      </c>
    </row>
    <row r="104" spans="2:14" x14ac:dyDescent="0.25">
      <c r="B104" s="34" t="s">
        <v>1031</v>
      </c>
      <c r="C104" s="35">
        <f>SUMIFS(Data!$G$2:$G$552,Data!$C$2:$C$552,'Performances Report'!B104)</f>
        <v>55.096399999999996</v>
      </c>
      <c r="D104" s="35">
        <f>SUMIFS(Data!$J$2:$J$552,Data!$C$2:$C$552,'Performances Report'!B104)</f>
        <v>2000.4356</v>
      </c>
      <c r="E104" s="36">
        <f t="shared" si="6"/>
        <v>27.542201308554993</v>
      </c>
      <c r="F104" s="35">
        <f>SUMIFS(Data!$H$2:$H$552,Data!$C$2:$C$552,'Performances Report'!B104)</f>
        <v>43.348199999999991</v>
      </c>
      <c r="G104" s="35">
        <f>SUMIFS(Data!$K$2:$K$552,Data!$C$2:$C$552,'Performances Report'!B104)</f>
        <v>1647.0114000000001</v>
      </c>
      <c r="H104" s="36">
        <f t="shared" si="7"/>
        <v>26.319307808069809</v>
      </c>
      <c r="I104" s="35">
        <f>SUMIFS(Data!$I$2:$I$552,Data!$C$2:$C$552,'Performances Report'!B104)</f>
        <v>24.530200000000001</v>
      </c>
      <c r="J104" s="35">
        <f>SUMIFS(Data!$L$2:$L$552,Data!$C$2:$C$552,'Performances Report'!B104)</f>
        <v>929.35159999999996</v>
      </c>
      <c r="K104" s="36">
        <f t="shared" si="8"/>
        <v>26.394961820693052</v>
      </c>
      <c r="L104" s="39">
        <f t="shared" si="9"/>
        <v>-0.21322990249816698</v>
      </c>
      <c r="M104" s="39">
        <f t="shared" si="10"/>
        <v>-0.1766736204854582</v>
      </c>
      <c r="N104" s="39">
        <f t="shared" si="11"/>
        <v>-4.4400717531076106E-2</v>
      </c>
    </row>
    <row r="105" spans="2:14" x14ac:dyDescent="0.25">
      <c r="B105" s="34" t="s">
        <v>1053</v>
      </c>
      <c r="C105" s="35">
        <f>SUMIFS(Data!$G$2:$G$552,Data!$C$2:$C$552,'Performances Report'!B105)</f>
        <v>34.924300000000002</v>
      </c>
      <c r="D105" s="35">
        <f>SUMIFS(Data!$J$2:$J$552,Data!$C$2:$C$552,'Performances Report'!B105)</f>
        <v>2361.752</v>
      </c>
      <c r="E105" s="36">
        <f t="shared" si="6"/>
        <v>14.787454398260275</v>
      </c>
      <c r="F105" s="35">
        <f>SUMIFS(Data!$H$2:$H$552,Data!$C$2:$C$552,'Performances Report'!B105)</f>
        <v>13.6989</v>
      </c>
      <c r="G105" s="35">
        <f>SUMIFS(Data!$K$2:$K$552,Data!$C$2:$C$552,'Performances Report'!B105)</f>
        <v>920.36569999999995</v>
      </c>
      <c r="H105" s="36">
        <f t="shared" si="7"/>
        <v>14.884192229241052</v>
      </c>
      <c r="I105" s="35">
        <f>SUMIFS(Data!$I$2:$I$552,Data!$C$2:$C$552,'Performances Report'!B105)</f>
        <v>2.1793999999999998</v>
      </c>
      <c r="J105" s="35">
        <f>SUMIFS(Data!$L$2:$L$552,Data!$C$2:$C$552,'Performances Report'!B105)</f>
        <v>151.65029999999999</v>
      </c>
      <c r="K105" s="36">
        <f t="shared" si="8"/>
        <v>14.371221158151352</v>
      </c>
      <c r="L105" s="39">
        <f t="shared" si="9"/>
        <v>-0.60775448613143279</v>
      </c>
      <c r="M105" s="39">
        <f t="shared" si="10"/>
        <v>-0.61030383376408703</v>
      </c>
      <c r="N105" s="39">
        <f t="shared" si="11"/>
        <v>6.5418853289689327E-3</v>
      </c>
    </row>
    <row r="106" spans="2:14" x14ac:dyDescent="0.25">
      <c r="B106" s="34" t="s">
        <v>1059</v>
      </c>
      <c r="C106" s="35">
        <f>SUMIFS(Data!$G$2:$G$552,Data!$C$2:$C$552,'Performances Report'!B106)</f>
        <v>0</v>
      </c>
      <c r="D106" s="35">
        <f>SUMIFS(Data!$J$2:$J$552,Data!$C$2:$C$552,'Performances Report'!B106)</f>
        <v>0</v>
      </c>
      <c r="E106" s="36" t="str">
        <f t="shared" si="6"/>
        <v>undefined</v>
      </c>
      <c r="F106" s="35">
        <f>SUMIFS(Data!$H$2:$H$552,Data!$C$2:$C$552,'Performances Report'!B106)</f>
        <v>0</v>
      </c>
      <c r="G106" s="35">
        <f>SUMIFS(Data!$K$2:$K$552,Data!$C$2:$C$552,'Performances Report'!B106)</f>
        <v>0</v>
      </c>
      <c r="H106" s="36" t="str">
        <f t="shared" si="7"/>
        <v>undefined</v>
      </c>
      <c r="I106" s="35">
        <f>SUMIFS(Data!$I$2:$I$552,Data!$C$2:$C$552,'Performances Report'!B106)</f>
        <v>1.9407000000000001</v>
      </c>
      <c r="J106" s="35">
        <f>SUMIFS(Data!$L$2:$L$552,Data!$C$2:$C$552,'Performances Report'!B106)</f>
        <v>110.1146</v>
      </c>
      <c r="K106" s="36">
        <f t="shared" si="8"/>
        <v>17.62436588790224</v>
      </c>
      <c r="L106" s="39" t="str">
        <f t="shared" si="9"/>
        <v>undefined</v>
      </c>
      <c r="M106" s="39" t="str">
        <f t="shared" si="10"/>
        <v>undefined</v>
      </c>
      <c r="N106" s="39" t="str">
        <f t="shared" si="11"/>
        <v>undefined</v>
      </c>
    </row>
    <row r="107" spans="2:14" x14ac:dyDescent="0.25">
      <c r="B107" s="34" t="s">
        <v>1045</v>
      </c>
      <c r="C107" s="35">
        <f>SUMIFS(Data!$G$2:$G$552,Data!$C$2:$C$552,'Performances Report'!B107)</f>
        <v>2.0785999999999998</v>
      </c>
      <c r="D107" s="35">
        <f>SUMIFS(Data!$J$2:$J$552,Data!$C$2:$C$552,'Performances Report'!B107)</f>
        <v>104.04649999999999</v>
      </c>
      <c r="E107" s="36">
        <f t="shared" si="6"/>
        <v>19.977606166473642</v>
      </c>
      <c r="F107" s="35">
        <f>SUMIFS(Data!$H$2:$H$552,Data!$C$2:$C$552,'Performances Report'!B107)</f>
        <v>7.1199999999999999E-2</v>
      </c>
      <c r="G107" s="35">
        <f>SUMIFS(Data!$K$2:$K$552,Data!$C$2:$C$552,'Performances Report'!B107)</f>
        <v>3.8216000000000001</v>
      </c>
      <c r="H107" s="36">
        <f t="shared" si="7"/>
        <v>18.630939920452164</v>
      </c>
      <c r="I107" s="35">
        <f>SUMIFS(Data!$I$2:$I$552,Data!$C$2:$C$552,'Performances Report'!B107)</f>
        <v>0</v>
      </c>
      <c r="J107" s="35">
        <f>SUMIFS(Data!$L$2:$L$552,Data!$C$2:$C$552,'Performances Report'!B107)</f>
        <v>0</v>
      </c>
      <c r="K107" s="36" t="str">
        <f t="shared" si="8"/>
        <v>undefined</v>
      </c>
      <c r="L107" s="39">
        <f t="shared" si="9"/>
        <v>-0.96574617531030504</v>
      </c>
      <c r="M107" s="39">
        <f t="shared" si="10"/>
        <v>-0.96327026858183595</v>
      </c>
      <c r="N107" s="39">
        <f t="shared" si="11"/>
        <v>-6.7408789361432575E-2</v>
      </c>
    </row>
    <row r="108" spans="2:14" x14ac:dyDescent="0.25">
      <c r="B108" s="34" t="s">
        <v>1038</v>
      </c>
      <c r="C108" s="35">
        <f>SUMIFS(Data!$G$2:$G$552,Data!$C$2:$C$552,'Performances Report'!B108)</f>
        <v>0</v>
      </c>
      <c r="D108" s="35">
        <f>SUMIFS(Data!$J$2:$J$552,Data!$C$2:$C$552,'Performances Report'!B108)</f>
        <v>0</v>
      </c>
      <c r="E108" s="36" t="str">
        <f t="shared" si="6"/>
        <v>undefined</v>
      </c>
      <c r="F108" s="35">
        <f>SUMIFS(Data!$H$2:$H$552,Data!$C$2:$C$552,'Performances Report'!B108)</f>
        <v>3.7900000000000003E-2</v>
      </c>
      <c r="G108" s="35">
        <f>SUMIFS(Data!$K$2:$K$552,Data!$C$2:$C$552,'Performances Report'!B108)</f>
        <v>2.3294000000000001</v>
      </c>
      <c r="H108" s="36">
        <f t="shared" si="7"/>
        <v>16.270284193354513</v>
      </c>
      <c r="I108" s="35">
        <f>SUMIFS(Data!$I$2:$I$552,Data!$C$2:$C$552,'Performances Report'!B108)</f>
        <v>6.93E-2</v>
      </c>
      <c r="J108" s="35">
        <f>SUMIFS(Data!$L$2:$L$552,Data!$C$2:$C$552,'Performances Report'!B108)</f>
        <v>4.2670000000000003</v>
      </c>
      <c r="K108" s="36">
        <f t="shared" si="8"/>
        <v>16.240918678228262</v>
      </c>
      <c r="L108" s="39" t="str">
        <f t="shared" si="9"/>
        <v>undefined</v>
      </c>
      <c r="M108" s="39" t="str">
        <f t="shared" si="10"/>
        <v>undefined</v>
      </c>
      <c r="N108" s="39" t="str">
        <f t="shared" si="11"/>
        <v>undefined</v>
      </c>
    </row>
    <row r="109" spans="2:14" x14ac:dyDescent="0.25">
      <c r="B109" s="34" t="s">
        <v>1080</v>
      </c>
      <c r="C109" s="35">
        <f>SUMIFS(Data!$G$2:$G$552,Data!$C$2:$C$552,'Performances Report'!B109)</f>
        <v>0</v>
      </c>
      <c r="D109" s="35">
        <f>SUMIFS(Data!$J$2:$J$552,Data!$C$2:$C$552,'Performances Report'!B109)</f>
        <v>0</v>
      </c>
      <c r="E109" s="36" t="str">
        <f t="shared" si="6"/>
        <v>undefined</v>
      </c>
      <c r="F109" s="35">
        <f>SUMIFS(Data!$H$2:$H$552,Data!$C$2:$C$552,'Performances Report'!B109)</f>
        <v>0</v>
      </c>
      <c r="G109" s="35">
        <f>SUMIFS(Data!$K$2:$K$552,Data!$C$2:$C$552,'Performances Report'!B109)</f>
        <v>0</v>
      </c>
      <c r="H109" s="36" t="str">
        <f t="shared" si="7"/>
        <v>undefined</v>
      </c>
      <c r="I109" s="35">
        <f>SUMIFS(Data!$I$2:$I$552,Data!$C$2:$C$552,'Performances Report'!B109)</f>
        <v>0.1532</v>
      </c>
      <c r="J109" s="35">
        <f>SUMIFS(Data!$L$2:$L$552,Data!$C$2:$C$552,'Performances Report'!B109)</f>
        <v>9.1946999999999992</v>
      </c>
      <c r="K109" s="36">
        <f t="shared" si="8"/>
        <v>16.661772542877962</v>
      </c>
      <c r="L109" s="39" t="str">
        <f t="shared" si="9"/>
        <v>undefined</v>
      </c>
      <c r="M109" s="39" t="str">
        <f t="shared" si="10"/>
        <v>undefined</v>
      </c>
      <c r="N109" s="39" t="str">
        <f t="shared" si="11"/>
        <v>undefined</v>
      </c>
    </row>
    <row r="110" spans="2:14" x14ac:dyDescent="0.25">
      <c r="B110" s="34" t="s">
        <v>1115</v>
      </c>
      <c r="C110" s="35">
        <f>SUMIFS(Data!$G$2:$G$552,Data!$C$2:$C$552,'Performances Report'!B110)</f>
        <v>0</v>
      </c>
      <c r="D110" s="35">
        <f>SUMIFS(Data!$J$2:$J$552,Data!$C$2:$C$552,'Performances Report'!B110)</f>
        <v>0</v>
      </c>
      <c r="E110" s="36" t="str">
        <f t="shared" si="6"/>
        <v>undefined</v>
      </c>
      <c r="F110" s="35">
        <f>SUMIFS(Data!$H$2:$H$552,Data!$C$2:$C$552,'Performances Report'!B110)</f>
        <v>5.9899999999999995E-2</v>
      </c>
      <c r="G110" s="35">
        <f>SUMIFS(Data!$K$2:$K$552,Data!$C$2:$C$552,'Performances Report'!B110)</f>
        <v>3.96</v>
      </c>
      <c r="H110" s="36">
        <f t="shared" si="7"/>
        <v>15.126262626262625</v>
      </c>
      <c r="I110" s="35">
        <f>SUMIFS(Data!$I$2:$I$552,Data!$C$2:$C$552,'Performances Report'!B110)</f>
        <v>22.166699999999999</v>
      </c>
      <c r="J110" s="35">
        <f>SUMIFS(Data!$L$2:$L$552,Data!$C$2:$C$552,'Performances Report'!B110)</f>
        <v>1353.5399</v>
      </c>
      <c r="K110" s="36">
        <f t="shared" si="8"/>
        <v>16.376835289451016</v>
      </c>
      <c r="L110" s="39" t="str">
        <f t="shared" si="9"/>
        <v>undefined</v>
      </c>
      <c r="M110" s="39" t="str">
        <f t="shared" si="10"/>
        <v>undefined</v>
      </c>
      <c r="N110" s="39" t="str">
        <f t="shared" si="11"/>
        <v>undefined</v>
      </c>
    </row>
    <row r="111" spans="2:14" x14ac:dyDescent="0.25">
      <c r="B111" s="34" t="s">
        <v>1040</v>
      </c>
      <c r="C111" s="35">
        <f>SUMIFS(Data!$G$2:$G$552,Data!$C$2:$C$552,'Performances Report'!B111)</f>
        <v>0</v>
      </c>
      <c r="D111" s="35">
        <f>SUMIFS(Data!$J$2:$J$552,Data!$C$2:$C$552,'Performances Report'!B111)</f>
        <v>0</v>
      </c>
      <c r="E111" s="36" t="str">
        <f t="shared" si="6"/>
        <v>undefined</v>
      </c>
      <c r="F111" s="35">
        <f>SUMIFS(Data!$H$2:$H$552,Data!$C$2:$C$552,'Performances Report'!B111)</f>
        <v>0</v>
      </c>
      <c r="G111" s="35">
        <f>SUMIFS(Data!$K$2:$K$552,Data!$C$2:$C$552,'Performances Report'!B111)</f>
        <v>0</v>
      </c>
      <c r="H111" s="36" t="str">
        <f t="shared" si="7"/>
        <v>undefined</v>
      </c>
      <c r="I111" s="35">
        <f>SUMIFS(Data!$I$2:$I$552,Data!$C$2:$C$552,'Performances Report'!B111)</f>
        <v>0</v>
      </c>
      <c r="J111" s="35">
        <f>SUMIFS(Data!$L$2:$L$552,Data!$C$2:$C$552,'Performances Report'!B111)</f>
        <v>0</v>
      </c>
      <c r="K111" s="36" t="str">
        <f t="shared" si="8"/>
        <v>undefined</v>
      </c>
      <c r="L111" s="39" t="str">
        <f t="shared" si="9"/>
        <v>undefined</v>
      </c>
      <c r="M111" s="39" t="str">
        <f t="shared" si="10"/>
        <v>undefined</v>
      </c>
      <c r="N111" s="39" t="str">
        <f t="shared" si="11"/>
        <v>undefined</v>
      </c>
    </row>
    <row r="112" spans="2:14" x14ac:dyDescent="0.25">
      <c r="B112" s="34" t="s">
        <v>1131</v>
      </c>
      <c r="C112" s="35">
        <f>SUMIFS(Data!$G$2:$G$552,Data!$C$2:$C$552,'Performances Report'!B112)</f>
        <v>25.839099999999998</v>
      </c>
      <c r="D112" s="35">
        <f>SUMIFS(Data!$J$2:$J$552,Data!$C$2:$C$552,'Performances Report'!B112)</f>
        <v>1539.4739</v>
      </c>
      <c r="E112" s="36">
        <f t="shared" si="6"/>
        <v>16.784370296891684</v>
      </c>
      <c r="F112" s="35">
        <f>SUMIFS(Data!$H$2:$H$552,Data!$C$2:$C$552,'Performances Report'!B112)</f>
        <v>9.0121000000000002</v>
      </c>
      <c r="G112" s="35">
        <f>SUMIFS(Data!$K$2:$K$552,Data!$C$2:$C$552,'Performances Report'!B112)</f>
        <v>509.45670000000001</v>
      </c>
      <c r="H112" s="36">
        <f t="shared" si="7"/>
        <v>17.689628971412095</v>
      </c>
      <c r="I112" s="35">
        <f>SUMIFS(Data!$I$2:$I$552,Data!$C$2:$C$552,'Performances Report'!B112)</f>
        <v>10.0204</v>
      </c>
      <c r="J112" s="35">
        <f>SUMIFS(Data!$L$2:$L$552,Data!$C$2:$C$552,'Performances Report'!B112)</f>
        <v>585.52229999999997</v>
      </c>
      <c r="K112" s="36">
        <f t="shared" si="8"/>
        <v>17.113609507272397</v>
      </c>
      <c r="L112" s="39">
        <f t="shared" si="9"/>
        <v>-0.65122237229624869</v>
      </c>
      <c r="M112" s="39">
        <f t="shared" si="10"/>
        <v>-0.66907090792510349</v>
      </c>
      <c r="N112" s="39">
        <f t="shared" si="11"/>
        <v>5.3934622420005685E-2</v>
      </c>
    </row>
    <row r="113" spans="2:14" x14ac:dyDescent="0.25">
      <c r="B113" s="34" t="s">
        <v>1061</v>
      </c>
      <c r="C113" s="35">
        <f>SUMIFS(Data!$G$2:$G$552,Data!$C$2:$C$552,'Performances Report'!B113)</f>
        <v>19.4956</v>
      </c>
      <c r="D113" s="35">
        <f>SUMIFS(Data!$J$2:$J$552,Data!$C$2:$C$552,'Performances Report'!B113)</f>
        <v>286.04970000000003</v>
      </c>
      <c r="E113" s="36">
        <f t="shared" si="6"/>
        <v>68.15458991916438</v>
      </c>
      <c r="F113" s="35">
        <f>SUMIFS(Data!$H$2:$H$552,Data!$C$2:$C$552,'Performances Report'!B113)</f>
        <v>39.761499999999998</v>
      </c>
      <c r="G113" s="35">
        <f>SUMIFS(Data!$K$2:$K$552,Data!$C$2:$C$552,'Performances Report'!B113)</f>
        <v>652.10879999999997</v>
      </c>
      <c r="H113" s="36">
        <f t="shared" si="7"/>
        <v>60.973720949632941</v>
      </c>
      <c r="I113" s="35">
        <f>SUMIFS(Data!$I$2:$I$552,Data!$C$2:$C$552,'Performances Report'!B113)</f>
        <v>26.269500000000001</v>
      </c>
      <c r="J113" s="35">
        <f>SUMIFS(Data!$L$2:$L$552,Data!$C$2:$C$552,'Performances Report'!B113)</f>
        <v>499.83789999999999</v>
      </c>
      <c r="K113" s="36">
        <f t="shared" si="8"/>
        <v>52.556038667736082</v>
      </c>
      <c r="L113" s="39">
        <f t="shared" si="9"/>
        <v>1.039511479513326</v>
      </c>
      <c r="M113" s="39">
        <f t="shared" si="10"/>
        <v>1.2797045408542638</v>
      </c>
      <c r="N113" s="39">
        <f t="shared" si="11"/>
        <v>-0.10536148743684615</v>
      </c>
    </row>
    <row r="114" spans="2:14" x14ac:dyDescent="0.25">
      <c r="B114" s="34" t="s">
        <v>1035</v>
      </c>
      <c r="C114" s="35">
        <f>SUMIFS(Data!$G$2:$G$552,Data!$C$2:$C$552,'Performances Report'!B114)</f>
        <v>3365.2116999999998</v>
      </c>
      <c r="D114" s="35">
        <f>SUMIFS(Data!$J$2:$J$552,Data!$C$2:$C$552,'Performances Report'!B114)</f>
        <v>126519.2963</v>
      </c>
      <c r="E114" s="36">
        <f t="shared" si="6"/>
        <v>26.598406712763229</v>
      </c>
      <c r="F114" s="35">
        <f>SUMIFS(Data!$H$2:$H$552,Data!$C$2:$C$552,'Performances Report'!B114)</f>
        <v>3430.5620999999992</v>
      </c>
      <c r="G114" s="35">
        <f>SUMIFS(Data!$K$2:$K$552,Data!$C$2:$C$552,'Performances Report'!B114)</f>
        <v>127664.6955</v>
      </c>
      <c r="H114" s="36">
        <f t="shared" si="7"/>
        <v>26.871658500137173</v>
      </c>
      <c r="I114" s="35">
        <f>SUMIFS(Data!$I$2:$I$552,Data!$C$2:$C$552,'Performances Report'!B114)</f>
        <v>1852.3543000000002</v>
      </c>
      <c r="J114" s="35">
        <f>SUMIFS(Data!$L$2:$L$552,Data!$C$2:$C$552,'Performances Report'!B114)</f>
        <v>64980.524700000002</v>
      </c>
      <c r="K114" s="36">
        <f t="shared" si="8"/>
        <v>28.506299519000343</v>
      </c>
      <c r="L114" s="39">
        <f t="shared" si="9"/>
        <v>1.9419402351418036E-2</v>
      </c>
      <c r="M114" s="39">
        <f t="shared" si="10"/>
        <v>9.0531581624042623E-3</v>
      </c>
      <c r="N114" s="39">
        <f t="shared" si="11"/>
        <v>1.0273238932120954E-2</v>
      </c>
    </row>
    <row r="115" spans="2:14" x14ac:dyDescent="0.25">
      <c r="B115" s="34" t="s">
        <v>1042</v>
      </c>
      <c r="C115" s="35">
        <f>SUMIFS(Data!$G$2:$G$552,Data!$C$2:$C$552,'Performances Report'!B115)</f>
        <v>1.8396999999999999</v>
      </c>
      <c r="D115" s="35">
        <f>SUMIFS(Data!$J$2:$J$552,Data!$C$2:$C$552,'Performances Report'!B115)</f>
        <v>115.49760000000001</v>
      </c>
      <c r="E115" s="36">
        <f t="shared" si="6"/>
        <v>15.928469509323136</v>
      </c>
      <c r="F115" s="35">
        <f>SUMIFS(Data!$H$2:$H$552,Data!$C$2:$C$552,'Performances Report'!B115)</f>
        <v>4.3616000000000001</v>
      </c>
      <c r="G115" s="35">
        <f>SUMIFS(Data!$K$2:$K$552,Data!$C$2:$C$552,'Performances Report'!B115)</f>
        <v>300.46589999999998</v>
      </c>
      <c r="H115" s="36">
        <f t="shared" si="7"/>
        <v>14.516123127449738</v>
      </c>
      <c r="I115" s="35">
        <f>SUMIFS(Data!$I$2:$I$552,Data!$C$2:$C$552,'Performances Report'!B115)</f>
        <v>0</v>
      </c>
      <c r="J115" s="35">
        <f>SUMIFS(Data!$L$2:$L$552,Data!$C$2:$C$552,'Performances Report'!B115)</f>
        <v>0</v>
      </c>
      <c r="K115" s="36" t="str">
        <f t="shared" si="8"/>
        <v>undefined</v>
      </c>
      <c r="L115" s="39">
        <f t="shared" si="9"/>
        <v>1.370821329564603</v>
      </c>
      <c r="M115" s="39">
        <f t="shared" si="10"/>
        <v>1.6014904205801677</v>
      </c>
      <c r="N115" s="39">
        <f t="shared" si="11"/>
        <v>-8.8668053201642061E-2</v>
      </c>
    </row>
    <row r="116" spans="2:14" x14ac:dyDescent="0.25">
      <c r="B116" s="37" t="s">
        <v>1141</v>
      </c>
      <c r="C116" s="35">
        <f>SUM(C5:C115)</f>
        <v>11880.158900000002</v>
      </c>
      <c r="D116" s="35">
        <f>SUM(D5:D115)</f>
        <v>470248.16189999995</v>
      </c>
      <c r="E116" s="36">
        <f t="shared" si="6"/>
        <v>25.263594549735554</v>
      </c>
      <c r="F116" s="35">
        <f t="shared" ref="F116:J116" si="12">SUM(F5:F115)</f>
        <v>12264.847400000001</v>
      </c>
      <c r="G116" s="35">
        <f t="shared" si="12"/>
        <v>475047.06149999989</v>
      </c>
      <c r="H116" s="36">
        <f t="shared" si="7"/>
        <v>25.818173385333115</v>
      </c>
      <c r="I116" s="35">
        <f t="shared" si="12"/>
        <v>6590.0513000000037</v>
      </c>
      <c r="J116" s="35">
        <f t="shared" si="12"/>
        <v>239949.39960000009</v>
      </c>
      <c r="K116" s="36">
        <f t="shared" si="8"/>
        <v>27.464337526935829</v>
      </c>
    </row>
  </sheetData>
  <mergeCells count="2">
    <mergeCell ref="A2:F2"/>
    <mergeCell ref="L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D3F8A-EEFC-4938-9248-62DBB7746A64}">
  <dimension ref="E1:V1"/>
  <sheetViews>
    <sheetView showGridLines="0" tabSelected="1" zoomScale="70" zoomScaleNormal="70" workbookViewId="0">
      <selection activeCell="S5" sqref="S5"/>
    </sheetView>
  </sheetViews>
  <sheetFormatPr defaultRowHeight="15" x14ac:dyDescent="0.25"/>
  <sheetData>
    <row r="1" spans="5:22" ht="28.5" x14ac:dyDescent="0.45">
      <c r="E1" s="52" t="s">
        <v>1164</v>
      </c>
      <c r="F1" s="52"/>
      <c r="G1" s="52"/>
      <c r="H1" s="52"/>
      <c r="I1" s="52"/>
      <c r="J1" s="52"/>
      <c r="K1" s="52"/>
      <c r="L1" s="52"/>
      <c r="M1" s="52"/>
      <c r="N1" s="52"/>
      <c r="O1" s="52"/>
      <c r="P1" s="52"/>
      <c r="Q1" s="52"/>
      <c r="R1" s="52"/>
      <c r="S1" s="52"/>
      <c r="T1" s="52"/>
      <c r="U1" s="52"/>
      <c r="V1" s="52"/>
    </row>
  </sheetData>
  <mergeCells count="1">
    <mergeCell ref="E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Data</vt:lpstr>
      <vt:lpstr>Volumns</vt:lpstr>
      <vt:lpstr>Revenue</vt:lpstr>
      <vt:lpstr>Products</vt:lpstr>
      <vt:lpstr>Performances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Fahad Nadeem Khan</cp:lastModifiedBy>
  <dcterms:created xsi:type="dcterms:W3CDTF">2023-06-30T13:31:58Z</dcterms:created>
  <dcterms:modified xsi:type="dcterms:W3CDTF">2024-07-24T10:15:54Z</dcterms:modified>
</cp:coreProperties>
</file>