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66925"/>
  <mc:AlternateContent xmlns:mc="http://schemas.openxmlformats.org/markup-compatibility/2006">
    <mc:Choice Requires="x15">
      <x15ac:absPath xmlns:x15ac="http://schemas.microsoft.com/office/spreadsheetml/2010/11/ac" url="/Users/fahimhadimaula/Documents/F01 - YDL Generator/old_version/"/>
    </mc:Choice>
  </mc:AlternateContent>
  <xr:revisionPtr revIDLastSave="0" documentId="13_ncr:1_{4296B53C-60E4-B348-A5B3-D5D9728326D5}" xr6:coauthVersionLast="45" xr6:coauthVersionMax="45" xr10:uidLastSave="{00000000-0000-0000-0000-000000000000}"/>
  <bookViews>
    <workbookView xWindow="14400" yWindow="460" windowWidth="14400" windowHeight="16620" firstSheet="1" activeTab="6" xr2:uid="{00000000-000D-0000-FFFF-FFFF00000000}"/>
  </bookViews>
  <sheets>
    <sheet name="Dashboard Report" sheetId="8" r:id="rId1"/>
    <sheet name="01-Planning" sheetId="3" r:id="rId2"/>
    <sheet name="02-ETI" sheetId="2" r:id="rId3"/>
    <sheet name="03-LPT" sheetId="1" r:id="rId4"/>
    <sheet name="Tujuan" sheetId="5" r:id="rId5"/>
    <sheet name="Course &amp; Tujuan Baru" sheetId="6" r:id="rId6"/>
    <sheet name="Ruangan" sheetId="4" r:id="rId7"/>
  </sheets>
  <definedNames>
    <definedName name="_xlnm._FilterDatabase" localSheetId="1" hidden="1">'01-Planning'!$1:$1</definedName>
    <definedName name="_xlnm._FilterDatabase" localSheetId="2" hidden="1">'02-ETI'!$A$1:$W$20</definedName>
    <definedName name="_xlnm._FilterDatabase" localSheetId="3" hidden="1">'03-LPT'!$8:$331</definedName>
    <definedName name="_xlnm._FilterDatabase" localSheetId="5" hidden="1">'Course &amp; Tujuan Baru'!$A$1:$L$789</definedName>
    <definedName name="_xlnm._FilterDatabase" localSheetId="4" hidden="1">Tujuan!$A$1:$C$1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76" i="1" l="1"/>
  <c r="B19" i="3" l="1"/>
  <c r="B7" i="3"/>
  <c r="B9" i="3"/>
  <c r="O331" i="3" l="1"/>
  <c r="N331" i="3"/>
  <c r="N328" i="3" l="1"/>
  <c r="O328" i="3"/>
  <c r="N329" i="3"/>
  <c r="O329" i="3"/>
  <c r="N330" i="3"/>
  <c r="O330" i="3"/>
  <c r="N322" i="3"/>
  <c r="O322" i="3"/>
  <c r="N323" i="3"/>
  <c r="O323" i="3"/>
  <c r="N324" i="3"/>
  <c r="O324" i="3"/>
  <c r="N325" i="3"/>
  <c r="O325" i="3"/>
  <c r="N326" i="3"/>
  <c r="O326" i="3"/>
  <c r="N327" i="3"/>
  <c r="O327" i="3"/>
  <c r="X219" i="1" l="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293" i="1"/>
  <c r="X294" i="1"/>
  <c r="X295" i="1"/>
  <c r="X296" i="1"/>
  <c r="W278" i="1"/>
  <c r="X278" i="1"/>
  <c r="W279" i="1"/>
  <c r="X279" i="1"/>
  <c r="W280" i="1"/>
  <c r="X280" i="1"/>
  <c r="W281" i="1"/>
  <c r="X281" i="1"/>
  <c r="W282" i="1"/>
  <c r="X282" i="1"/>
  <c r="W283" i="1"/>
  <c r="X283" i="1"/>
  <c r="W284" i="1"/>
  <c r="X284" i="1"/>
  <c r="W285" i="1"/>
  <c r="X285" i="1"/>
  <c r="W286" i="1"/>
  <c r="X286" i="1"/>
  <c r="W287" i="1"/>
  <c r="X287" i="1"/>
  <c r="W288" i="1"/>
  <c r="X288" i="1"/>
  <c r="W289" i="1"/>
  <c r="X289" i="1"/>
  <c r="W290" i="1"/>
  <c r="X290" i="1"/>
  <c r="W291" i="1"/>
  <c r="X291" i="1"/>
  <c r="W292" i="1"/>
  <c r="X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270" i="1"/>
  <c r="X270" i="1"/>
  <c r="W271" i="1"/>
  <c r="X271" i="1"/>
  <c r="W272" i="1"/>
  <c r="X272" i="1"/>
  <c r="W273" i="1"/>
  <c r="X273" i="1"/>
  <c r="W274" i="1"/>
  <c r="X274" i="1"/>
  <c r="W275" i="1"/>
  <c r="X275" i="1"/>
  <c r="W276" i="1"/>
  <c r="X276" i="1"/>
  <c r="W277" i="1"/>
  <c r="X277" i="1"/>
  <c r="M322"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G265" i="1"/>
  <c r="G266" i="1"/>
  <c r="G267" i="1"/>
  <c r="U1682" i="2" l="1"/>
  <c r="B323" i="3" l="1"/>
  <c r="B322" i="3"/>
  <c r="O321" i="3"/>
  <c r="N321" i="3"/>
  <c r="O320" i="3" l="1"/>
  <c r="N320" i="3"/>
  <c r="O319" i="3"/>
  <c r="N319" i="3"/>
  <c r="O318" i="3" l="1"/>
  <c r="N318" i="3"/>
  <c r="O317" i="3"/>
  <c r="N317" i="3"/>
  <c r="N316" i="3" l="1"/>
  <c r="O316" i="3"/>
  <c r="O315" i="3" l="1"/>
  <c r="N315" i="3"/>
  <c r="N313" i="3" l="1"/>
  <c r="O313" i="3"/>
  <c r="N314" i="3"/>
  <c r="O314" i="3"/>
  <c r="V1679" i="2" l="1"/>
  <c r="W1679" i="2"/>
  <c r="V1628" i="2" l="1"/>
  <c r="W1628" i="2"/>
  <c r="B313" i="3" l="1"/>
  <c r="B314" i="3"/>
  <c r="B315" i="3"/>
  <c r="B316" i="3"/>
  <c r="B317" i="3"/>
  <c r="B318" i="3"/>
  <c r="B319" i="3"/>
  <c r="B320" i="3"/>
  <c r="B321" i="3"/>
  <c r="B324" i="3"/>
  <c r="B325" i="3"/>
  <c r="B326" i="3"/>
  <c r="B327" i="3"/>
  <c r="B328" i="3"/>
  <c r="B329" i="3"/>
  <c r="B330" i="3"/>
  <c r="B331" i="3"/>
  <c r="B332" i="3"/>
  <c r="B333" i="3"/>
  <c r="B334" i="3"/>
  <c r="B335" i="3"/>
  <c r="B336" i="3"/>
  <c r="B337" i="3"/>
  <c r="B338" i="3"/>
  <c r="B339" i="3"/>
  <c r="B340" i="3"/>
  <c r="B341" i="3"/>
  <c r="B342" i="3"/>
  <c r="B343" i="3"/>
  <c r="B344" i="3"/>
  <c r="B345" i="3"/>
  <c r="B346" i="3"/>
  <c r="N282" i="3"/>
  <c r="O282" i="3"/>
  <c r="N283" i="3"/>
  <c r="O283" i="3"/>
  <c r="N284" i="3"/>
  <c r="O284" i="3"/>
  <c r="N285" i="3"/>
  <c r="O285" i="3"/>
  <c r="N286" i="3"/>
  <c r="O286" i="3"/>
  <c r="N287" i="3"/>
  <c r="O287" i="3"/>
  <c r="N288" i="3"/>
  <c r="O288" i="3"/>
  <c r="N289" i="3"/>
  <c r="O289" i="3"/>
  <c r="N290" i="3"/>
  <c r="O290" i="3"/>
  <c r="N291" i="3"/>
  <c r="O291" i="3"/>
  <c r="N292" i="3"/>
  <c r="O292" i="3"/>
  <c r="N293" i="3"/>
  <c r="O293" i="3"/>
  <c r="N294" i="3"/>
  <c r="O294" i="3"/>
  <c r="N295" i="3"/>
  <c r="O295" i="3"/>
  <c r="N296" i="3"/>
  <c r="O296" i="3"/>
  <c r="N297" i="3"/>
  <c r="O297" i="3"/>
  <c r="N298" i="3"/>
  <c r="O298" i="3"/>
  <c r="N299" i="3"/>
  <c r="O299" i="3"/>
  <c r="N300" i="3"/>
  <c r="O300" i="3"/>
  <c r="N301" i="3"/>
  <c r="O301" i="3"/>
  <c r="N302" i="3"/>
  <c r="O302" i="3"/>
  <c r="N303" i="3"/>
  <c r="O303" i="3"/>
  <c r="N304" i="3"/>
  <c r="O304" i="3"/>
  <c r="N305" i="3"/>
  <c r="O305" i="3"/>
  <c r="N306" i="3"/>
  <c r="O306" i="3"/>
  <c r="N307" i="3"/>
  <c r="O307" i="3"/>
  <c r="N308" i="3"/>
  <c r="O308" i="3"/>
  <c r="N309" i="3"/>
  <c r="O309" i="3"/>
  <c r="N310" i="3"/>
  <c r="O310" i="3"/>
  <c r="N311" i="3"/>
  <c r="O311" i="3"/>
  <c r="N312" i="3"/>
  <c r="O312" i="3"/>
  <c r="B308" i="3"/>
  <c r="B309" i="3"/>
  <c r="B310" i="3"/>
  <c r="B311" i="3"/>
  <c r="B312" i="3"/>
  <c r="B301" i="3" l="1"/>
  <c r="B302" i="3"/>
  <c r="B286" i="3" l="1"/>
  <c r="B287" i="3"/>
  <c r="B288" i="3"/>
  <c r="B289" i="3"/>
  <c r="B290" i="3"/>
  <c r="B291" i="3"/>
  <c r="B292" i="3"/>
  <c r="B293" i="3"/>
  <c r="B294" i="3"/>
  <c r="B295" i="3"/>
  <c r="B296" i="3"/>
  <c r="B297" i="3"/>
  <c r="B298" i="3"/>
  <c r="B299" i="3"/>
  <c r="B300" i="3"/>
  <c r="B303" i="3"/>
  <c r="B304" i="3"/>
  <c r="B305" i="3"/>
  <c r="B306" i="3"/>
  <c r="B307" i="3"/>
  <c r="N278" i="3" l="1"/>
  <c r="O278" i="3"/>
  <c r="N279" i="3"/>
  <c r="O279" i="3"/>
  <c r="N280" i="3"/>
  <c r="O280" i="3"/>
  <c r="N281" i="3"/>
  <c r="O281" i="3"/>
  <c r="O277" i="3" l="1"/>
  <c r="N277" i="3"/>
  <c r="O276" i="3"/>
  <c r="N276" i="3"/>
  <c r="O275" i="3"/>
  <c r="N275" i="3"/>
  <c r="O274" i="3"/>
  <c r="N274" i="3"/>
  <c r="O273" i="3"/>
  <c r="N273" i="3"/>
  <c r="O272" i="3"/>
  <c r="N272" i="3"/>
  <c r="O271" i="3"/>
  <c r="N271" i="3"/>
  <c r="O270" i="3"/>
  <c r="N270" i="3"/>
  <c r="B279" i="3"/>
  <c r="B280" i="3"/>
  <c r="B281" i="3"/>
  <c r="B282" i="3"/>
  <c r="B283" i="3"/>
  <c r="B284" i="3"/>
  <c r="B285" i="3"/>
  <c r="O269" i="3" l="1"/>
  <c r="N269" i="3"/>
  <c r="N268" i="3" l="1"/>
  <c r="O268" i="3"/>
  <c r="W258" i="1" l="1"/>
  <c r="X258" i="1"/>
  <c r="W259" i="1"/>
  <c r="X259" i="1"/>
  <c r="W260" i="1"/>
  <c r="X260" i="1"/>
  <c r="W261" i="1"/>
  <c r="X261" i="1"/>
  <c r="W262" i="1"/>
  <c r="X262" i="1"/>
  <c r="W263" i="1"/>
  <c r="X263" i="1"/>
  <c r="W264" i="1"/>
  <c r="X264" i="1"/>
  <c r="W265" i="1"/>
  <c r="X265" i="1"/>
  <c r="W266" i="1"/>
  <c r="X266" i="1"/>
  <c r="W267" i="1"/>
  <c r="X267" i="1"/>
  <c r="W268" i="1"/>
  <c r="X268" i="1"/>
  <c r="K269" i="1"/>
  <c r="W269" i="1"/>
  <c r="X269" i="1"/>
  <c r="K270" i="1"/>
  <c r="K271" i="1"/>
  <c r="K272" i="1"/>
  <c r="K273" i="1"/>
  <c r="K274" i="1"/>
  <c r="K275" i="1"/>
  <c r="K276" i="1"/>
  <c r="K277" i="1"/>
  <c r="O267" i="3" l="1"/>
  <c r="N267" i="3"/>
  <c r="N266" i="3" l="1"/>
  <c r="O266" i="3"/>
  <c r="V1521" i="2" l="1"/>
  <c r="U1521" i="2"/>
  <c r="W1513" i="2"/>
  <c r="V1473" i="2" l="1"/>
  <c r="U1473" i="2"/>
  <c r="B257" i="3"/>
  <c r="B258" i="3"/>
  <c r="B259" i="3"/>
  <c r="B260" i="3"/>
  <c r="B261" i="3"/>
  <c r="B262" i="3"/>
  <c r="B263" i="3"/>
  <c r="B264" i="3"/>
  <c r="B265" i="3"/>
  <c r="B266" i="3"/>
  <c r="B267" i="3"/>
  <c r="B268" i="3"/>
  <c r="B269" i="3"/>
  <c r="B270" i="3"/>
  <c r="B271" i="3"/>
  <c r="B272" i="3"/>
  <c r="B273" i="3"/>
  <c r="B274" i="3"/>
  <c r="B275" i="3"/>
  <c r="B276" i="3"/>
  <c r="B277" i="3"/>
  <c r="B278" i="3"/>
  <c r="N258" i="3"/>
  <c r="O258" i="3"/>
  <c r="N259" i="3"/>
  <c r="O259" i="3"/>
  <c r="N260" i="3"/>
  <c r="O260" i="3"/>
  <c r="N261" i="3"/>
  <c r="O261" i="3"/>
  <c r="N262" i="3"/>
  <c r="O262" i="3"/>
  <c r="N263" i="3"/>
  <c r="O263" i="3"/>
  <c r="N264" i="3"/>
  <c r="O264" i="3"/>
  <c r="N265" i="3"/>
  <c r="O265" i="3"/>
  <c r="N255" i="3" l="1"/>
  <c r="O255" i="3"/>
  <c r="N256" i="3"/>
  <c r="O256" i="3"/>
  <c r="N257" i="3"/>
  <c r="O257" i="3"/>
  <c r="V1436" i="2" l="1"/>
  <c r="B252" i="3" l="1"/>
  <c r="B253" i="3"/>
  <c r="B254" i="3"/>
  <c r="B255" i="3"/>
  <c r="B256" i="3"/>
  <c r="B251" i="3"/>
  <c r="Z257" i="1" l="1"/>
  <c r="AA257" i="1" s="1"/>
  <c r="X257" i="1"/>
  <c r="W257" i="1"/>
  <c r="Z256" i="1"/>
  <c r="AA256" i="1" s="1"/>
  <c r="X256" i="1"/>
  <c r="W256" i="1"/>
  <c r="Z255" i="1"/>
  <c r="AA255" i="1" s="1"/>
  <c r="X255" i="1"/>
  <c r="W255" i="1"/>
  <c r="Z254" i="1"/>
  <c r="AA254" i="1" s="1"/>
  <c r="X254" i="1"/>
  <c r="W254" i="1"/>
  <c r="Z253" i="1"/>
  <c r="AA253" i="1" s="1"/>
  <c r="X253" i="1"/>
  <c r="W253" i="1"/>
  <c r="Z252" i="1"/>
  <c r="AA252" i="1" s="1"/>
  <c r="X252" i="1"/>
  <c r="W252" i="1"/>
  <c r="Z251" i="1"/>
  <c r="AA251" i="1" s="1"/>
  <c r="X251" i="1"/>
  <c r="W251" i="1"/>
  <c r="Z250" i="1"/>
  <c r="AA250" i="1" s="1"/>
  <c r="X250" i="1"/>
  <c r="W250" i="1"/>
  <c r="Z249" i="1"/>
  <c r="AA249" i="1" s="1"/>
  <c r="X249" i="1"/>
  <c r="W249" i="1"/>
  <c r="Z248" i="1"/>
  <c r="AA248" i="1" s="1"/>
  <c r="X248" i="1"/>
  <c r="W248" i="1"/>
  <c r="Z247" i="1"/>
  <c r="AA247" i="1" s="1"/>
  <c r="X247" i="1"/>
  <c r="W247" i="1"/>
  <c r="Z246" i="1"/>
  <c r="AA246" i="1" s="1"/>
  <c r="X246" i="1"/>
  <c r="W246" i="1"/>
  <c r="Z245" i="1"/>
  <c r="AA245" i="1" s="1"/>
  <c r="X245" i="1"/>
  <c r="W245" i="1"/>
  <c r="Z244" i="1"/>
  <c r="AA244" i="1" s="1"/>
  <c r="X244" i="1"/>
  <c r="W244" i="1"/>
  <c r="Z243" i="1"/>
  <c r="AA243" i="1" s="1"/>
  <c r="X243" i="1"/>
  <c r="W243" i="1"/>
  <c r="Z242" i="1"/>
  <c r="AA242" i="1" s="1"/>
  <c r="X242" i="1"/>
  <c r="W242" i="1"/>
  <c r="Z241" i="1"/>
  <c r="AA241" i="1" s="1"/>
  <c r="X241" i="1"/>
  <c r="W241" i="1"/>
  <c r="W1030" i="2"/>
  <c r="W1024" i="2"/>
  <c r="B250" i="3"/>
  <c r="V932" i="2" l="1"/>
  <c r="U841" i="2"/>
  <c r="V838" i="2"/>
  <c r="V790" i="2"/>
  <c r="B219" i="3"/>
  <c r="B248" i="3"/>
  <c r="B249" i="3"/>
  <c r="B243" i="3"/>
  <c r="B244" i="3"/>
  <c r="B245" i="3"/>
  <c r="B246" i="3"/>
  <c r="B247" i="3"/>
  <c r="N239" i="3" l="1"/>
  <c r="O239" i="3"/>
  <c r="N240" i="3"/>
  <c r="O240" i="3"/>
  <c r="N241" i="3"/>
  <c r="O241" i="3"/>
  <c r="N242" i="3"/>
  <c r="O242" i="3"/>
  <c r="N243" i="3"/>
  <c r="O243" i="3"/>
  <c r="N244" i="3"/>
  <c r="O244" i="3"/>
  <c r="N245" i="3"/>
  <c r="O245" i="3"/>
  <c r="N246" i="3"/>
  <c r="O246" i="3"/>
  <c r="N247" i="3"/>
  <c r="O247" i="3"/>
  <c r="N248" i="3"/>
  <c r="O248" i="3"/>
  <c r="N249" i="3"/>
  <c r="O249" i="3"/>
  <c r="N250" i="3"/>
  <c r="O250" i="3"/>
  <c r="N251" i="3"/>
  <c r="O251" i="3"/>
  <c r="N252" i="3"/>
  <c r="O252" i="3"/>
  <c r="N253" i="3"/>
  <c r="O253" i="3"/>
  <c r="N254" i="3"/>
  <c r="O254" i="3"/>
  <c r="B240" i="3" l="1"/>
  <c r="B241" i="3"/>
  <c r="B242" i="3"/>
  <c r="B233" i="3"/>
  <c r="B234" i="3"/>
  <c r="B235" i="3"/>
  <c r="B236" i="3"/>
  <c r="B237" i="3"/>
  <c r="B238" i="3"/>
  <c r="B239" i="3"/>
  <c r="N233" i="3" l="1"/>
  <c r="O233" i="3"/>
  <c r="B232" i="3" l="1"/>
  <c r="O230" i="3"/>
  <c r="N230" i="3"/>
  <c r="O229" i="3" l="1"/>
  <c r="N229" i="3"/>
  <c r="N221" i="3" l="1"/>
  <c r="O221" i="3"/>
  <c r="N222" i="3"/>
  <c r="O222" i="3"/>
  <c r="N223" i="3"/>
  <c r="O223" i="3"/>
  <c r="N224" i="3"/>
  <c r="O224" i="3"/>
  <c r="N225" i="3"/>
  <c r="O225" i="3"/>
  <c r="N226" i="3"/>
  <c r="O226" i="3"/>
  <c r="N227" i="3"/>
  <c r="O227" i="3"/>
  <c r="N228" i="3"/>
  <c r="O228" i="3"/>
  <c r="N231" i="3"/>
  <c r="O231" i="3"/>
  <c r="N232" i="3"/>
  <c r="O232" i="3"/>
  <c r="N234" i="3"/>
  <c r="O234" i="3"/>
  <c r="N235" i="3"/>
  <c r="O235" i="3"/>
  <c r="N236" i="3"/>
  <c r="O236" i="3"/>
  <c r="N237" i="3"/>
  <c r="O237" i="3"/>
  <c r="N238" i="3"/>
  <c r="O238" i="3"/>
  <c r="B223" i="3"/>
  <c r="B224" i="3"/>
  <c r="B225" i="3"/>
  <c r="B226" i="3"/>
  <c r="B227" i="3"/>
  <c r="B228" i="3"/>
  <c r="B229" i="3"/>
  <c r="B230" i="3"/>
  <c r="B231" i="3"/>
  <c r="O219" i="3" l="1"/>
  <c r="N219" i="3"/>
  <c r="O218" i="3"/>
  <c r="N218" i="3"/>
  <c r="N217" i="3" l="1"/>
  <c r="O217" i="3"/>
  <c r="N220" i="3"/>
  <c r="O220" i="3"/>
  <c r="B217" i="3"/>
  <c r="B218" i="3"/>
  <c r="B220" i="3"/>
  <c r="B221" i="3"/>
  <c r="B222" i="3"/>
  <c r="O216" i="3" l="1"/>
  <c r="N216" i="3"/>
  <c r="B216" i="3"/>
  <c r="N205" i="3" l="1"/>
  <c r="O205" i="3"/>
  <c r="N206" i="3"/>
  <c r="O206" i="3"/>
  <c r="N207" i="3"/>
  <c r="O207" i="3"/>
  <c r="N208" i="3"/>
  <c r="O208" i="3"/>
  <c r="N209" i="3"/>
  <c r="O209" i="3"/>
  <c r="N210" i="3"/>
  <c r="O210" i="3"/>
  <c r="N211" i="3"/>
  <c r="O211" i="3"/>
  <c r="N212" i="3"/>
  <c r="O212" i="3"/>
  <c r="N213" i="3"/>
  <c r="O213" i="3"/>
  <c r="N214" i="3"/>
  <c r="O214" i="3"/>
  <c r="N215" i="3"/>
  <c r="O215" i="3"/>
  <c r="N203" i="3" l="1"/>
  <c r="O203" i="3"/>
  <c r="N204" i="3"/>
  <c r="O204" i="3"/>
  <c r="N191" i="3" l="1"/>
  <c r="O191" i="3"/>
  <c r="N192" i="3"/>
  <c r="O192" i="3"/>
  <c r="N193" i="3"/>
  <c r="O193" i="3"/>
  <c r="N194" i="3"/>
  <c r="O194" i="3"/>
  <c r="N195" i="3"/>
  <c r="O195" i="3"/>
  <c r="N196" i="3"/>
  <c r="O196" i="3"/>
  <c r="N197" i="3"/>
  <c r="O197" i="3"/>
  <c r="N198" i="3"/>
  <c r="O198" i="3"/>
  <c r="N199" i="3"/>
  <c r="O199" i="3"/>
  <c r="N200" i="3"/>
  <c r="O200" i="3"/>
  <c r="N201" i="3"/>
  <c r="O201" i="3"/>
  <c r="N202" i="3"/>
  <c r="O202" i="3"/>
  <c r="B200" i="3"/>
  <c r="B201" i="3"/>
  <c r="B202" i="3"/>
  <c r="B203" i="3"/>
  <c r="B204" i="3"/>
  <c r="B205" i="3"/>
  <c r="B206" i="3"/>
  <c r="B207" i="3"/>
  <c r="B208" i="3"/>
  <c r="B209" i="3"/>
  <c r="B210" i="3"/>
  <c r="B211" i="3"/>
  <c r="B212" i="3"/>
  <c r="B213" i="3"/>
  <c r="B214" i="3"/>
  <c r="B215" i="3"/>
  <c r="B194" i="3"/>
  <c r="B195" i="3"/>
  <c r="B196" i="3"/>
  <c r="B197" i="3"/>
  <c r="B198" i="3"/>
  <c r="B199" i="3"/>
  <c r="B191" i="3"/>
  <c r="B192" i="3"/>
  <c r="B193" i="3"/>
  <c r="O190" i="3"/>
  <c r="N190" i="3"/>
  <c r="B190" i="3"/>
  <c r="B114" i="3"/>
  <c r="O185" i="3"/>
  <c r="N188" i="3"/>
  <c r="O188" i="3"/>
  <c r="N189" i="3"/>
  <c r="O189" i="3"/>
  <c r="B189" i="3"/>
  <c r="O187" i="3"/>
  <c r="N187" i="3"/>
  <c r="O186" i="3"/>
  <c r="N186" i="3"/>
  <c r="B186" i="3"/>
  <c r="B187" i="3"/>
  <c r="B188" i="3"/>
  <c r="N185" i="3"/>
  <c r="B185" i="3"/>
  <c r="O184" i="3"/>
  <c r="N184" i="3"/>
  <c r="B184" i="3"/>
  <c r="W179" i="1"/>
  <c r="X179" i="1"/>
  <c r="W180" i="1"/>
  <c r="X180" i="1"/>
  <c r="W181" i="1"/>
  <c r="X181" i="1"/>
  <c r="W182" i="1"/>
  <c r="X182" i="1"/>
  <c r="W183" i="1"/>
  <c r="X183" i="1"/>
  <c r="W184" i="1"/>
  <c r="X184" i="1"/>
  <c r="W185" i="1"/>
  <c r="X185" i="1"/>
  <c r="W186" i="1"/>
  <c r="X186" i="1"/>
  <c r="W187" i="1"/>
  <c r="X187" i="1"/>
  <c r="W188" i="1"/>
  <c r="X188" i="1"/>
  <c r="W189" i="1"/>
  <c r="X189" i="1"/>
  <c r="W190" i="1"/>
  <c r="X190" i="1"/>
  <c r="Z190" i="1"/>
  <c r="AA190" i="1" s="1"/>
  <c r="W191" i="1"/>
  <c r="X191" i="1"/>
  <c r="Z191" i="1"/>
  <c r="AA191" i="1" s="1"/>
  <c r="W192" i="1"/>
  <c r="X192" i="1"/>
  <c r="Z192" i="1"/>
  <c r="AA192" i="1" s="1"/>
  <c r="W193" i="1"/>
  <c r="X193" i="1"/>
  <c r="Z193" i="1"/>
  <c r="AA193" i="1" s="1"/>
  <c r="W194" i="1"/>
  <c r="X194" i="1"/>
  <c r="Z194" i="1"/>
  <c r="AA194" i="1" s="1"/>
  <c r="W195" i="1"/>
  <c r="X195" i="1"/>
  <c r="Z195" i="1"/>
  <c r="AA195" i="1" s="1"/>
  <c r="W196" i="1"/>
  <c r="X196" i="1"/>
  <c r="Z196" i="1"/>
  <c r="AA196" i="1" s="1"/>
  <c r="W197" i="1"/>
  <c r="X197" i="1"/>
  <c r="Z197" i="1"/>
  <c r="AA197" i="1" s="1"/>
  <c r="W198" i="1"/>
  <c r="X198" i="1"/>
  <c r="Z198" i="1"/>
  <c r="AA198" i="1" s="1"/>
  <c r="W199" i="1"/>
  <c r="X199" i="1"/>
  <c r="Z199" i="1"/>
  <c r="AA199" i="1" s="1"/>
  <c r="W200" i="1"/>
  <c r="X200" i="1"/>
  <c r="Z200" i="1"/>
  <c r="AA200" i="1" s="1"/>
  <c r="W201" i="1"/>
  <c r="X201" i="1"/>
  <c r="Z201" i="1"/>
  <c r="AA201" i="1" s="1"/>
  <c r="W202" i="1"/>
  <c r="X202" i="1"/>
  <c r="Z202" i="1"/>
  <c r="AA202" i="1" s="1"/>
  <c r="W203" i="1"/>
  <c r="X203" i="1"/>
  <c r="Z203" i="1"/>
  <c r="AA203" i="1" s="1"/>
  <c r="W204" i="1"/>
  <c r="X204" i="1"/>
  <c r="Z204" i="1"/>
  <c r="AA204" i="1" s="1"/>
  <c r="W205" i="1"/>
  <c r="X205" i="1"/>
  <c r="Z205" i="1"/>
  <c r="AA205" i="1" s="1"/>
  <c r="W206" i="1"/>
  <c r="X206" i="1"/>
  <c r="Z206" i="1"/>
  <c r="AA206" i="1" s="1"/>
  <c r="W207" i="1"/>
  <c r="X207" i="1"/>
  <c r="Z207" i="1"/>
  <c r="AA207" i="1" s="1"/>
  <c r="W208" i="1"/>
  <c r="X208" i="1"/>
  <c r="Z208" i="1"/>
  <c r="AA208" i="1" s="1"/>
  <c r="W209" i="1"/>
  <c r="X209" i="1"/>
  <c r="Z209" i="1"/>
  <c r="AA209" i="1" s="1"/>
  <c r="W210" i="1"/>
  <c r="X210" i="1"/>
  <c r="Z210" i="1"/>
  <c r="AA210" i="1" s="1"/>
  <c r="W211" i="1"/>
  <c r="X211" i="1"/>
  <c r="Z211" i="1"/>
  <c r="AA211" i="1" s="1"/>
  <c r="W212" i="1"/>
  <c r="X212" i="1"/>
  <c r="Z212" i="1"/>
  <c r="AA212" i="1" s="1"/>
  <c r="W213" i="1"/>
  <c r="X213" i="1"/>
  <c r="Z213" i="1"/>
  <c r="AA213" i="1" s="1"/>
  <c r="W214" i="1"/>
  <c r="X214" i="1"/>
  <c r="Z214" i="1"/>
  <c r="AA214" i="1" s="1"/>
  <c r="W215" i="1"/>
  <c r="X215" i="1"/>
  <c r="Z215" i="1"/>
  <c r="AA215" i="1" s="1"/>
  <c r="W216" i="1"/>
  <c r="X216" i="1"/>
  <c r="Z216" i="1"/>
  <c r="AA216" i="1" s="1"/>
  <c r="W217" i="1"/>
  <c r="X217" i="1"/>
  <c r="Z217" i="1"/>
  <c r="AA217" i="1" s="1"/>
  <c r="W218" i="1"/>
  <c r="X218" i="1"/>
  <c r="Z218" i="1"/>
  <c r="AA218" i="1" s="1"/>
  <c r="W219" i="1"/>
  <c r="Z219" i="1"/>
  <c r="AA219" i="1" s="1"/>
  <c r="W220" i="1"/>
  <c r="X220" i="1"/>
  <c r="Z220" i="1"/>
  <c r="AA220" i="1" s="1"/>
  <c r="W221" i="1"/>
  <c r="X221" i="1"/>
  <c r="Z221" i="1"/>
  <c r="AA221" i="1" s="1"/>
  <c r="W222" i="1"/>
  <c r="X222" i="1"/>
  <c r="Z222" i="1"/>
  <c r="AA222" i="1" s="1"/>
  <c r="W223" i="1"/>
  <c r="X223" i="1"/>
  <c r="Z223" i="1"/>
  <c r="AA223" i="1" s="1"/>
  <c r="W224" i="1"/>
  <c r="X224" i="1"/>
  <c r="Z224" i="1"/>
  <c r="AA224" i="1" s="1"/>
  <c r="W225" i="1"/>
  <c r="X225" i="1"/>
  <c r="Z225" i="1"/>
  <c r="AA225" i="1" s="1"/>
  <c r="W226" i="1"/>
  <c r="X226" i="1"/>
  <c r="Z226" i="1"/>
  <c r="AA226" i="1" s="1"/>
  <c r="W227" i="1"/>
  <c r="X227" i="1"/>
  <c r="Z227" i="1"/>
  <c r="AA227" i="1" s="1"/>
  <c r="W228" i="1"/>
  <c r="X228" i="1"/>
  <c r="Z228" i="1"/>
  <c r="AA228" i="1" s="1"/>
  <c r="W229" i="1"/>
  <c r="X229" i="1"/>
  <c r="Z229" i="1"/>
  <c r="AA229" i="1" s="1"/>
  <c r="W230" i="1"/>
  <c r="X230" i="1"/>
  <c r="Z230" i="1"/>
  <c r="AA230" i="1" s="1"/>
  <c r="W231" i="1"/>
  <c r="X231" i="1"/>
  <c r="Z231" i="1"/>
  <c r="AA231" i="1" s="1"/>
  <c r="W232" i="1"/>
  <c r="X232" i="1"/>
  <c r="Z232" i="1"/>
  <c r="AA232" i="1" s="1"/>
  <c r="W233" i="1"/>
  <c r="X233" i="1"/>
  <c r="Z233" i="1"/>
  <c r="AA233" i="1" s="1"/>
  <c r="W234" i="1"/>
  <c r="X234" i="1"/>
  <c r="Z234" i="1"/>
  <c r="AA234" i="1" s="1"/>
  <c r="W235" i="1"/>
  <c r="X235" i="1"/>
  <c r="Z235" i="1"/>
  <c r="AA235" i="1" s="1"/>
  <c r="W236" i="1"/>
  <c r="X236" i="1"/>
  <c r="Z236" i="1"/>
  <c r="AA236" i="1" s="1"/>
  <c r="W237" i="1"/>
  <c r="X237" i="1"/>
  <c r="Z237" i="1"/>
  <c r="AA237" i="1" s="1"/>
  <c r="W238" i="1"/>
  <c r="X238" i="1"/>
  <c r="Z238" i="1"/>
  <c r="AA238" i="1" s="1"/>
  <c r="W239" i="1"/>
  <c r="X239" i="1"/>
  <c r="Z239" i="1"/>
  <c r="AA239" i="1" s="1"/>
  <c r="W240" i="1"/>
  <c r="X240" i="1"/>
  <c r="Z240" i="1"/>
  <c r="AA240" i="1" s="1"/>
  <c r="W178" i="1"/>
  <c r="X178" i="1"/>
  <c r="Z178" i="1"/>
  <c r="AA178" i="1" s="1"/>
  <c r="O183" i="3"/>
  <c r="N183" i="3"/>
  <c r="O182" i="3"/>
  <c r="N182" i="3"/>
  <c r="B183" i="3"/>
  <c r="B182" i="3"/>
  <c r="O181" i="3"/>
  <c r="N181" i="3"/>
  <c r="B181" i="3"/>
  <c r="N174" i="3"/>
  <c r="O174" i="3"/>
  <c r="N175" i="3"/>
  <c r="O175" i="3"/>
  <c r="N176" i="3"/>
  <c r="O176" i="3"/>
  <c r="N177" i="3"/>
  <c r="O177" i="3"/>
  <c r="N178" i="3"/>
  <c r="O178" i="3"/>
  <c r="N179" i="3"/>
  <c r="O179" i="3"/>
  <c r="N180" i="3"/>
  <c r="O180" i="3"/>
  <c r="B175" i="3"/>
  <c r="B176" i="3"/>
  <c r="B177" i="3"/>
  <c r="B178" i="3"/>
  <c r="B179" i="3"/>
  <c r="B180" i="3"/>
  <c r="N173" i="3"/>
  <c r="O173" i="3"/>
  <c r="B174" i="3"/>
  <c r="W125" i="1"/>
  <c r="X125" i="1"/>
  <c r="Z125" i="1"/>
  <c r="AA125" i="1" s="1"/>
  <c r="W126" i="1"/>
  <c r="X126" i="1"/>
  <c r="Z126" i="1"/>
  <c r="AA126" i="1" s="1"/>
  <c r="W127" i="1"/>
  <c r="X127" i="1"/>
  <c r="Z127" i="1"/>
  <c r="AA127" i="1" s="1"/>
  <c r="W128" i="1"/>
  <c r="X128" i="1"/>
  <c r="Z128" i="1"/>
  <c r="AA128" i="1" s="1"/>
  <c r="W129" i="1"/>
  <c r="X129" i="1"/>
  <c r="Z129" i="1"/>
  <c r="AA129" i="1" s="1"/>
  <c r="W130" i="1"/>
  <c r="X130" i="1"/>
  <c r="Z130" i="1"/>
  <c r="AA130" i="1" s="1"/>
  <c r="W131" i="1"/>
  <c r="X131" i="1"/>
  <c r="Z131" i="1"/>
  <c r="AA131" i="1" s="1"/>
  <c r="W132" i="1"/>
  <c r="X132" i="1"/>
  <c r="Z132" i="1"/>
  <c r="AA132" i="1" s="1"/>
  <c r="W133" i="1"/>
  <c r="X133" i="1"/>
  <c r="Z133" i="1"/>
  <c r="AA133" i="1" s="1"/>
  <c r="W134" i="1"/>
  <c r="X134" i="1"/>
  <c r="Z134" i="1"/>
  <c r="AA134" i="1" s="1"/>
  <c r="W135" i="1"/>
  <c r="X135" i="1"/>
  <c r="Z135" i="1"/>
  <c r="AA135" i="1" s="1"/>
  <c r="W136" i="1"/>
  <c r="X136" i="1"/>
  <c r="Z136" i="1"/>
  <c r="AA136" i="1" s="1"/>
  <c r="W137" i="1"/>
  <c r="X137" i="1"/>
  <c r="Z137" i="1"/>
  <c r="AA137" i="1" s="1"/>
  <c r="W138" i="1"/>
  <c r="X138" i="1"/>
  <c r="Z138" i="1"/>
  <c r="AA138" i="1" s="1"/>
  <c r="W139" i="1"/>
  <c r="X139" i="1"/>
  <c r="Z139" i="1"/>
  <c r="AA139" i="1" s="1"/>
  <c r="W140" i="1"/>
  <c r="X140" i="1"/>
  <c r="Z140" i="1"/>
  <c r="AA140" i="1" s="1"/>
  <c r="W141" i="1"/>
  <c r="X141" i="1"/>
  <c r="Z141" i="1"/>
  <c r="AA141" i="1" s="1"/>
  <c r="W142" i="1"/>
  <c r="X142" i="1"/>
  <c r="Z142" i="1"/>
  <c r="AA142" i="1" s="1"/>
  <c r="W143" i="1"/>
  <c r="X143" i="1"/>
  <c r="Z143" i="1"/>
  <c r="AA143" i="1" s="1"/>
  <c r="W144" i="1"/>
  <c r="X144" i="1"/>
  <c r="Z144" i="1"/>
  <c r="AA144" i="1" s="1"/>
  <c r="W145" i="1"/>
  <c r="X145" i="1"/>
  <c r="Z145" i="1"/>
  <c r="AA145" i="1" s="1"/>
  <c r="W146" i="1"/>
  <c r="X146" i="1"/>
  <c r="Z146" i="1"/>
  <c r="AA146" i="1" s="1"/>
  <c r="W147" i="1"/>
  <c r="X147" i="1"/>
  <c r="Z147" i="1"/>
  <c r="AA147" i="1" s="1"/>
  <c r="W148" i="1"/>
  <c r="X148" i="1"/>
  <c r="Z148" i="1"/>
  <c r="AA148" i="1" s="1"/>
  <c r="W149" i="1"/>
  <c r="X149" i="1"/>
  <c r="Z149" i="1"/>
  <c r="AA149" i="1" s="1"/>
  <c r="W150" i="1"/>
  <c r="X150" i="1"/>
  <c r="Z150" i="1"/>
  <c r="AA150" i="1" s="1"/>
  <c r="W151" i="1"/>
  <c r="X151" i="1"/>
  <c r="Z151" i="1"/>
  <c r="AA151" i="1" s="1"/>
  <c r="W152" i="1"/>
  <c r="X152" i="1"/>
  <c r="Z152" i="1"/>
  <c r="AA152" i="1" s="1"/>
  <c r="W153" i="1"/>
  <c r="X153" i="1"/>
  <c r="Z153" i="1"/>
  <c r="AA153" i="1" s="1"/>
  <c r="W154" i="1"/>
  <c r="X154" i="1"/>
  <c r="Z154" i="1"/>
  <c r="AA154" i="1" s="1"/>
  <c r="W155" i="1"/>
  <c r="X155" i="1"/>
  <c r="Z155" i="1"/>
  <c r="AA155" i="1" s="1"/>
  <c r="W156" i="1"/>
  <c r="X156" i="1"/>
  <c r="Z156" i="1"/>
  <c r="AA156" i="1" s="1"/>
  <c r="W157" i="1"/>
  <c r="X157" i="1"/>
  <c r="Z157" i="1"/>
  <c r="AA157" i="1" s="1"/>
  <c r="W158" i="1"/>
  <c r="X158" i="1"/>
  <c r="Z158" i="1"/>
  <c r="AA158" i="1" s="1"/>
  <c r="W159" i="1"/>
  <c r="X159" i="1"/>
  <c r="Z159" i="1"/>
  <c r="AA159" i="1" s="1"/>
  <c r="W160" i="1"/>
  <c r="X160" i="1"/>
  <c r="Z160" i="1"/>
  <c r="AA160" i="1" s="1"/>
  <c r="W161" i="1"/>
  <c r="X161" i="1"/>
  <c r="Z161" i="1"/>
  <c r="AA161" i="1" s="1"/>
  <c r="W162" i="1"/>
  <c r="X162" i="1"/>
  <c r="Z162" i="1"/>
  <c r="AA162" i="1" s="1"/>
  <c r="W163" i="1"/>
  <c r="X163" i="1"/>
  <c r="Z163" i="1"/>
  <c r="AA163" i="1" s="1"/>
  <c r="W164" i="1"/>
  <c r="X164" i="1"/>
  <c r="Z164" i="1"/>
  <c r="AA164" i="1" s="1"/>
  <c r="W165" i="1"/>
  <c r="X165" i="1"/>
  <c r="Z165" i="1"/>
  <c r="AA165" i="1" s="1"/>
  <c r="W166" i="1"/>
  <c r="X166" i="1"/>
  <c r="Z166" i="1"/>
  <c r="AA166" i="1" s="1"/>
  <c r="W167" i="1"/>
  <c r="X167" i="1"/>
  <c r="Z167" i="1"/>
  <c r="AA167" i="1" s="1"/>
  <c r="W168" i="1"/>
  <c r="X168" i="1"/>
  <c r="Z168" i="1"/>
  <c r="AA168" i="1" s="1"/>
  <c r="W169" i="1"/>
  <c r="X169" i="1"/>
  <c r="Z169" i="1"/>
  <c r="AA169" i="1" s="1"/>
  <c r="W170" i="1"/>
  <c r="X170" i="1"/>
  <c r="Z170" i="1"/>
  <c r="AA170" i="1" s="1"/>
  <c r="W171" i="1"/>
  <c r="X171" i="1"/>
  <c r="Z171" i="1"/>
  <c r="AA171" i="1" s="1"/>
  <c r="W172" i="1"/>
  <c r="X172" i="1"/>
  <c r="Z172" i="1"/>
  <c r="AA172" i="1" s="1"/>
  <c r="W173" i="1"/>
  <c r="X173" i="1"/>
  <c r="Z173" i="1"/>
  <c r="AA173" i="1" s="1"/>
  <c r="W174" i="1"/>
  <c r="X174" i="1"/>
  <c r="Z174" i="1"/>
  <c r="AA174" i="1" s="1"/>
  <c r="W175" i="1"/>
  <c r="X175" i="1"/>
  <c r="Z175" i="1"/>
  <c r="AA175" i="1" s="1"/>
  <c r="W176" i="1"/>
  <c r="Z176" i="1"/>
  <c r="AA176" i="1" s="1"/>
  <c r="W177" i="1"/>
  <c r="X177" i="1"/>
  <c r="Z177" i="1"/>
  <c r="AA177" i="1" s="1"/>
  <c r="W112" i="1"/>
  <c r="X112" i="1"/>
  <c r="Z112" i="1"/>
  <c r="AA112" i="1" s="1"/>
  <c r="W113" i="1"/>
  <c r="X113" i="1"/>
  <c r="Z113" i="1"/>
  <c r="AA113" i="1" s="1"/>
  <c r="W114" i="1"/>
  <c r="X114" i="1"/>
  <c r="Z114" i="1"/>
  <c r="AA114" i="1" s="1"/>
  <c r="W115" i="1"/>
  <c r="X115" i="1"/>
  <c r="Z115" i="1"/>
  <c r="AA115" i="1"/>
  <c r="W116" i="1"/>
  <c r="X116" i="1"/>
  <c r="Z116" i="1"/>
  <c r="AA116" i="1" s="1"/>
  <c r="W117" i="1"/>
  <c r="X117" i="1"/>
  <c r="Z117" i="1"/>
  <c r="AA117" i="1" s="1"/>
  <c r="W118" i="1"/>
  <c r="X118" i="1"/>
  <c r="Z118" i="1"/>
  <c r="AA118" i="1" s="1"/>
  <c r="W119" i="1"/>
  <c r="X119" i="1"/>
  <c r="Z119" i="1"/>
  <c r="AA119" i="1" s="1"/>
  <c r="W120" i="1"/>
  <c r="X120" i="1"/>
  <c r="Z120" i="1"/>
  <c r="AA120" i="1" s="1"/>
  <c r="W121" i="1"/>
  <c r="X121" i="1"/>
  <c r="Z121" i="1"/>
  <c r="AA121" i="1" s="1"/>
  <c r="W122" i="1"/>
  <c r="X122" i="1"/>
  <c r="Z122" i="1"/>
  <c r="AA122" i="1" s="1"/>
  <c r="W123" i="1"/>
  <c r="X123" i="1"/>
  <c r="Z123" i="1"/>
  <c r="AA123" i="1" s="1"/>
  <c r="W124" i="1"/>
  <c r="X124" i="1"/>
  <c r="Z124" i="1"/>
  <c r="AA124" i="1" s="1"/>
  <c r="N172" i="3"/>
  <c r="O172" i="3"/>
  <c r="W106" i="1"/>
  <c r="X106" i="1"/>
  <c r="W107" i="1"/>
  <c r="X107" i="1"/>
  <c r="Z107" i="1"/>
  <c r="AA107" i="1" s="1"/>
  <c r="W108" i="1"/>
  <c r="X108" i="1"/>
  <c r="Z108" i="1"/>
  <c r="AA108" i="1" s="1"/>
  <c r="W109" i="1"/>
  <c r="X109" i="1"/>
  <c r="Z109" i="1"/>
  <c r="AA109" i="1" s="1"/>
  <c r="W110" i="1"/>
  <c r="X110" i="1"/>
  <c r="Z110" i="1"/>
  <c r="AA110" i="1" s="1"/>
  <c r="W111" i="1"/>
  <c r="X111" i="1"/>
  <c r="Z111" i="1"/>
  <c r="AA111" i="1" s="1"/>
  <c r="N154" i="3"/>
  <c r="O154" i="3"/>
  <c r="N155" i="3"/>
  <c r="O155" i="3"/>
  <c r="N156" i="3"/>
  <c r="O156" i="3"/>
  <c r="N157" i="3"/>
  <c r="O157" i="3"/>
  <c r="N158" i="3"/>
  <c r="O158" i="3"/>
  <c r="N159" i="3"/>
  <c r="O159" i="3"/>
  <c r="N160" i="3"/>
  <c r="O160" i="3"/>
  <c r="N161" i="3"/>
  <c r="O161" i="3"/>
  <c r="N162" i="3"/>
  <c r="O162" i="3"/>
  <c r="N163" i="3"/>
  <c r="O163" i="3"/>
  <c r="N164" i="3"/>
  <c r="O164" i="3"/>
  <c r="N165" i="3"/>
  <c r="O165" i="3"/>
  <c r="N166" i="3"/>
  <c r="O166" i="3"/>
  <c r="N167" i="3"/>
  <c r="O167" i="3"/>
  <c r="N168" i="3"/>
  <c r="O168" i="3"/>
  <c r="N169" i="3"/>
  <c r="O169" i="3"/>
  <c r="N170" i="3"/>
  <c r="O170" i="3"/>
  <c r="N171" i="3"/>
  <c r="O171" i="3"/>
  <c r="B167" i="3"/>
  <c r="B168" i="3"/>
  <c r="B169" i="3"/>
  <c r="B170" i="3"/>
  <c r="B171" i="3"/>
  <c r="B172" i="3"/>
  <c r="B173" i="3"/>
  <c r="B166" i="3"/>
  <c r="B160" i="3"/>
  <c r="B161" i="3"/>
  <c r="B162" i="3"/>
  <c r="B163" i="3"/>
  <c r="B164" i="3"/>
  <c r="B165" i="3"/>
  <c r="B159" i="3"/>
  <c r="B158" i="3"/>
  <c r="B157" i="3"/>
  <c r="B156" i="3"/>
  <c r="B155" i="3"/>
  <c r="O153" i="3"/>
  <c r="N153" i="3"/>
  <c r="B153" i="3"/>
  <c r="B154" i="3"/>
  <c r="N150" i="3"/>
  <c r="O150" i="3"/>
  <c r="N151" i="3"/>
  <c r="O151" i="3"/>
  <c r="N152" i="3"/>
  <c r="O152" i="3"/>
  <c r="B152" i="3"/>
  <c r="N148" i="3"/>
  <c r="O148" i="3"/>
  <c r="N149" i="3"/>
  <c r="O149" i="3"/>
  <c r="N147" i="3"/>
  <c r="O147" i="3"/>
  <c r="B147" i="3"/>
  <c r="B148" i="3"/>
  <c r="B149" i="3"/>
  <c r="B150" i="3"/>
  <c r="B151" i="3"/>
  <c r="O146" i="3"/>
  <c r="N146" i="3"/>
  <c r="O145" i="3"/>
  <c r="N145" i="3"/>
  <c r="U598" i="2"/>
  <c r="B139" i="3"/>
  <c r="B140" i="3"/>
  <c r="B141" i="3"/>
  <c r="B142" i="3"/>
  <c r="B143" i="3"/>
  <c r="B144" i="3"/>
  <c r="B145" i="3"/>
  <c r="B146" i="3"/>
  <c r="B137" i="3"/>
  <c r="B135" i="3"/>
  <c r="B136" i="3"/>
  <c r="B138" i="3"/>
  <c r="B132" i="3"/>
  <c r="B133" i="3"/>
  <c r="X105" i="1"/>
  <c r="X104" i="1"/>
  <c r="X103" i="1"/>
  <c r="X102" i="1"/>
  <c r="X101" i="1"/>
  <c r="X100" i="1"/>
  <c r="X99" i="1"/>
  <c r="X98" i="1"/>
  <c r="X97" i="1"/>
  <c r="X96" i="1"/>
  <c r="X95" i="1"/>
  <c r="X93" i="1"/>
  <c r="X92" i="1"/>
  <c r="X91" i="1"/>
  <c r="X90" i="1"/>
  <c r="X89" i="1"/>
  <c r="X88" i="1"/>
  <c r="X87" i="1"/>
  <c r="X86" i="1"/>
  <c r="X85" i="1"/>
  <c r="X84" i="1"/>
  <c r="X83" i="1"/>
  <c r="X82" i="1"/>
  <c r="X81" i="1"/>
  <c r="X80" i="1"/>
  <c r="X79" i="1"/>
  <c r="X78" i="1"/>
  <c r="X77" i="1"/>
  <c r="X76" i="1"/>
  <c r="X75" i="1"/>
  <c r="X74"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N127" i="3"/>
  <c r="O127" i="3"/>
  <c r="N128" i="3"/>
  <c r="O128" i="3"/>
  <c r="N129" i="3"/>
  <c r="O129" i="3"/>
  <c r="N130" i="3"/>
  <c r="O130" i="3"/>
  <c r="N131" i="3"/>
  <c r="O131" i="3"/>
  <c r="N132" i="3"/>
  <c r="O132" i="3"/>
  <c r="N133" i="3"/>
  <c r="O133" i="3"/>
  <c r="N134" i="3"/>
  <c r="O134" i="3"/>
  <c r="N135" i="3"/>
  <c r="O135" i="3"/>
  <c r="N136" i="3"/>
  <c r="O136" i="3"/>
  <c r="N137" i="3"/>
  <c r="O137" i="3"/>
  <c r="N138" i="3"/>
  <c r="O138" i="3"/>
  <c r="N139" i="3"/>
  <c r="O139" i="3"/>
  <c r="N140" i="3"/>
  <c r="O140" i="3"/>
  <c r="N141" i="3"/>
  <c r="O141" i="3"/>
  <c r="N142" i="3"/>
  <c r="O142" i="3"/>
  <c r="N143" i="3"/>
  <c r="O143" i="3"/>
  <c r="N144" i="3"/>
  <c r="O144" i="3"/>
  <c r="B126" i="3"/>
  <c r="B127" i="3"/>
  <c r="B128" i="3"/>
  <c r="B129" i="3"/>
  <c r="B130" i="3"/>
  <c r="B131" i="3"/>
  <c r="B134" i="3"/>
  <c r="N120" i="3"/>
  <c r="O120" i="3"/>
  <c r="N121" i="3"/>
  <c r="O121" i="3"/>
  <c r="N122" i="3"/>
  <c r="O122" i="3"/>
  <c r="N123" i="3"/>
  <c r="O123" i="3"/>
  <c r="N124" i="3"/>
  <c r="O124" i="3"/>
  <c r="N125" i="3"/>
  <c r="O125" i="3"/>
  <c r="N126" i="3"/>
  <c r="O126" i="3"/>
  <c r="N119" i="3"/>
  <c r="B99" i="3"/>
  <c r="B101" i="3"/>
  <c r="B102" i="3"/>
  <c r="B103" i="3"/>
  <c r="B105" i="3"/>
  <c r="B106" i="3"/>
  <c r="B107" i="3"/>
  <c r="B66" i="3"/>
  <c r="B87" i="3"/>
  <c r="B88" i="3"/>
  <c r="B108" i="3"/>
  <c r="B109" i="3"/>
  <c r="B110" i="3"/>
  <c r="B111" i="3"/>
  <c r="B112" i="3"/>
  <c r="B113" i="3"/>
  <c r="B115" i="3"/>
  <c r="B116" i="3"/>
  <c r="B117" i="3"/>
  <c r="B118" i="3"/>
  <c r="B119" i="3"/>
  <c r="B120" i="3"/>
  <c r="B121" i="3"/>
  <c r="B122" i="3"/>
  <c r="B123" i="3"/>
  <c r="B124" i="3"/>
  <c r="B125" i="3"/>
  <c r="U528" i="2"/>
  <c r="V438" i="2"/>
  <c r="U438" i="2"/>
  <c r="U325" i="2"/>
  <c r="V322" i="2"/>
  <c r="W242" i="2"/>
  <c r="V242" i="2"/>
  <c r="U242" i="2"/>
  <c r="V192" i="2"/>
  <c r="Z21" i="1"/>
  <c r="AA21" i="1" s="1"/>
  <c r="Z22" i="1"/>
  <c r="AA22" i="1" s="1"/>
  <c r="Z23" i="1"/>
  <c r="AA23" i="1" s="1"/>
  <c r="Z24" i="1"/>
  <c r="AA24" i="1" s="1"/>
  <c r="Z25" i="1"/>
  <c r="AA25" i="1" s="1"/>
  <c r="Z26" i="1"/>
  <c r="AA26" i="1" s="1"/>
  <c r="Z27" i="1"/>
  <c r="AA27" i="1" s="1"/>
  <c r="Z28" i="1"/>
  <c r="AA28" i="1" s="1"/>
  <c r="Z29" i="1"/>
  <c r="AA29" i="1" s="1"/>
  <c r="Z30" i="1"/>
  <c r="AA30" i="1" s="1"/>
  <c r="Z31" i="1"/>
  <c r="AA31" i="1" s="1"/>
  <c r="Z32" i="1"/>
  <c r="AA32" i="1" s="1"/>
  <c r="Z33" i="1"/>
  <c r="AA33" i="1" s="1"/>
  <c r="Z34" i="1"/>
  <c r="AA34" i="1" s="1"/>
  <c r="Z35" i="1"/>
  <c r="AA35" i="1" s="1"/>
  <c r="Z36" i="1"/>
  <c r="AA36" i="1" s="1"/>
  <c r="Z37" i="1"/>
  <c r="AA37" i="1" s="1"/>
  <c r="Z38" i="1"/>
  <c r="AA38" i="1" s="1"/>
  <c r="Z39" i="1"/>
  <c r="AA39" i="1" s="1"/>
  <c r="Z40" i="1"/>
  <c r="AA40" i="1" s="1"/>
  <c r="Z41" i="1"/>
  <c r="AA41" i="1" s="1"/>
  <c r="Z42" i="1"/>
  <c r="AA42" i="1" s="1"/>
  <c r="Z43" i="1"/>
  <c r="AA43" i="1" s="1"/>
  <c r="Z44" i="1"/>
  <c r="AA44" i="1" s="1"/>
  <c r="Z45" i="1"/>
  <c r="AA45" i="1" s="1"/>
  <c r="Z46" i="1"/>
  <c r="AA46" i="1" s="1"/>
  <c r="Z47" i="1"/>
  <c r="AA47" i="1" s="1"/>
  <c r="Z48" i="1"/>
  <c r="AA48" i="1" s="1"/>
  <c r="Z49" i="1"/>
  <c r="AA49" i="1" s="1"/>
  <c r="Z50" i="1"/>
  <c r="AA50" i="1" s="1"/>
  <c r="Z51" i="1"/>
  <c r="AA51" i="1" s="1"/>
  <c r="Z52" i="1"/>
  <c r="AA52" i="1" s="1"/>
  <c r="Z53" i="1"/>
  <c r="AA53" i="1" s="1"/>
  <c r="Z54" i="1"/>
  <c r="AA54" i="1" s="1"/>
  <c r="Z55" i="1"/>
  <c r="AA55" i="1" s="1"/>
  <c r="Z56" i="1"/>
  <c r="AA56" i="1" s="1"/>
  <c r="Z57" i="1"/>
  <c r="AA57" i="1" s="1"/>
  <c r="Z58" i="1"/>
  <c r="AA58" i="1" s="1"/>
  <c r="Z59" i="1"/>
  <c r="AA59" i="1" s="1"/>
  <c r="Z60" i="1"/>
  <c r="AA60" i="1" s="1"/>
  <c r="Z61" i="1"/>
  <c r="AA61" i="1" s="1"/>
  <c r="Z62" i="1"/>
  <c r="AA62" i="1" s="1"/>
  <c r="Z63" i="1"/>
  <c r="AA63" i="1" s="1"/>
  <c r="Z64" i="1"/>
  <c r="AA64" i="1" s="1"/>
  <c r="Z65" i="1"/>
  <c r="AA65" i="1" s="1"/>
  <c r="Z66" i="1"/>
  <c r="AA66" i="1" s="1"/>
  <c r="Z67" i="1"/>
  <c r="AA67" i="1" s="1"/>
  <c r="Z68" i="1"/>
  <c r="AA68" i="1" s="1"/>
  <c r="Z69" i="1"/>
  <c r="AA69" i="1" s="1"/>
  <c r="Z70" i="1"/>
  <c r="AA70" i="1" s="1"/>
  <c r="Z71" i="1"/>
  <c r="AA71" i="1" s="1"/>
  <c r="Z72" i="1"/>
  <c r="AA72" i="1" s="1"/>
  <c r="Z73" i="1"/>
  <c r="AA73" i="1" s="1"/>
  <c r="Z74" i="1"/>
  <c r="AA74" i="1" s="1"/>
  <c r="Z75" i="1"/>
  <c r="AA75" i="1" s="1"/>
  <c r="Z76" i="1"/>
  <c r="AA76" i="1" s="1"/>
  <c r="Z77" i="1"/>
  <c r="AA77" i="1" s="1"/>
  <c r="Z78" i="1"/>
  <c r="AA78" i="1" s="1"/>
  <c r="Z79" i="1"/>
  <c r="AA79" i="1" s="1"/>
  <c r="Z80" i="1"/>
  <c r="AA80" i="1" s="1"/>
  <c r="Z81" i="1"/>
  <c r="AA81" i="1" s="1"/>
  <c r="Z82" i="1"/>
  <c r="AA82" i="1" s="1"/>
  <c r="Z83" i="1"/>
  <c r="AA83" i="1" s="1"/>
  <c r="Z84" i="1"/>
  <c r="AA84" i="1" s="1"/>
  <c r="Z85" i="1"/>
  <c r="AA85" i="1" s="1"/>
  <c r="Z86" i="1"/>
  <c r="AA86" i="1" s="1"/>
  <c r="Z87" i="1"/>
  <c r="AA87" i="1" s="1"/>
  <c r="Z88" i="1"/>
  <c r="AA88" i="1" s="1"/>
  <c r="Z89" i="1"/>
  <c r="AA89" i="1" s="1"/>
  <c r="Z90" i="1"/>
  <c r="AA90" i="1" s="1"/>
  <c r="Z91" i="1"/>
  <c r="AA91" i="1" s="1"/>
  <c r="Z92" i="1"/>
  <c r="AA92" i="1" s="1"/>
  <c r="Z93" i="1"/>
  <c r="AA93" i="1" s="1"/>
  <c r="Z94" i="1"/>
  <c r="AA94" i="1" s="1"/>
  <c r="Z95" i="1"/>
  <c r="AA95" i="1" s="1"/>
  <c r="Z96" i="1"/>
  <c r="AA96" i="1" s="1"/>
  <c r="Z97" i="1"/>
  <c r="AA97" i="1" s="1"/>
  <c r="Z98" i="1"/>
  <c r="AA98" i="1" s="1"/>
  <c r="Z99" i="1"/>
  <c r="AA99" i="1" s="1"/>
  <c r="Z100" i="1"/>
  <c r="AA100" i="1" s="1"/>
  <c r="Z101" i="1"/>
  <c r="AA101" i="1" s="1"/>
  <c r="Z102" i="1"/>
  <c r="AA102" i="1" s="1"/>
  <c r="Z103" i="1"/>
  <c r="AA103" i="1" s="1"/>
  <c r="Z104" i="1"/>
  <c r="AA104" i="1" s="1"/>
  <c r="Z105" i="1"/>
  <c r="AA105" i="1" s="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X73" i="1"/>
  <c r="W74" i="1"/>
  <c r="W75" i="1"/>
  <c r="W76" i="1"/>
  <c r="W77" i="1"/>
  <c r="W78" i="1"/>
  <c r="W79" i="1"/>
  <c r="W80" i="1"/>
  <c r="W81" i="1"/>
  <c r="W82" i="1"/>
  <c r="W83" i="1"/>
  <c r="W84" i="1"/>
  <c r="W85" i="1"/>
  <c r="W86" i="1"/>
  <c r="W87" i="1"/>
  <c r="W88" i="1"/>
  <c r="W89" i="1"/>
  <c r="W90" i="1"/>
  <c r="W91" i="1"/>
  <c r="W92" i="1"/>
  <c r="W93" i="1"/>
  <c r="W94" i="1"/>
  <c r="X94" i="1"/>
  <c r="W95" i="1"/>
  <c r="W96" i="1"/>
  <c r="W97" i="1"/>
  <c r="W98" i="1"/>
  <c r="W99" i="1"/>
  <c r="W100" i="1"/>
  <c r="W101" i="1"/>
  <c r="W102" i="1"/>
  <c r="W103" i="1"/>
  <c r="W104" i="1"/>
  <c r="W105" i="1"/>
  <c r="B100" i="3"/>
  <c r="Z20" i="1"/>
  <c r="AA20" i="1" s="1"/>
  <c r="V150" i="2"/>
  <c r="V148" i="2"/>
  <c r="U148" i="2"/>
  <c r="U147" i="2"/>
  <c r="V134" i="2"/>
  <c r="U112" i="2"/>
  <c r="U100" i="2"/>
  <c r="V89" i="2"/>
  <c r="U89" i="2"/>
  <c r="U88" i="2"/>
  <c r="U84" i="2"/>
  <c r="B89" i="3"/>
  <c r="B90" i="3"/>
  <c r="B91" i="3"/>
  <c r="B92" i="3"/>
  <c r="B93" i="3"/>
  <c r="B94" i="3"/>
  <c r="B95" i="3"/>
  <c r="B96" i="3"/>
  <c r="B97" i="3"/>
  <c r="B98" i="3"/>
  <c r="B104" i="3"/>
  <c r="N100" i="3"/>
  <c r="O100" i="3"/>
  <c r="N101" i="3"/>
  <c r="O101" i="3"/>
  <c r="N102" i="3"/>
  <c r="O102" i="3"/>
  <c r="N103" i="3"/>
  <c r="O103" i="3"/>
  <c r="N104" i="3"/>
  <c r="O104" i="3"/>
  <c r="N105" i="3"/>
  <c r="O105" i="3"/>
  <c r="N106" i="3"/>
  <c r="O106" i="3"/>
  <c r="N107" i="3"/>
  <c r="O107" i="3"/>
  <c r="N108" i="3"/>
  <c r="O108" i="3"/>
  <c r="N109" i="3"/>
  <c r="O109" i="3"/>
  <c r="N110" i="3"/>
  <c r="O110" i="3"/>
  <c r="N111" i="3"/>
  <c r="O111" i="3"/>
  <c r="N112" i="3"/>
  <c r="O112" i="3"/>
  <c r="N113" i="3"/>
  <c r="O113" i="3"/>
  <c r="N114" i="3"/>
  <c r="O114" i="3"/>
  <c r="N115" i="3"/>
  <c r="O115" i="3"/>
  <c r="N116" i="3"/>
  <c r="O116" i="3"/>
  <c r="N117" i="3"/>
  <c r="O117" i="3"/>
  <c r="N118" i="3"/>
  <c r="O118" i="3"/>
  <c r="O119" i="3"/>
  <c r="O99" i="3"/>
  <c r="N99" i="3"/>
  <c r="O98" i="3"/>
  <c r="N98" i="3"/>
  <c r="O89" i="3"/>
  <c r="O90" i="3"/>
  <c r="O91" i="3"/>
  <c r="O92" i="3"/>
  <c r="O93" i="3"/>
  <c r="O94" i="3"/>
  <c r="O95" i="3"/>
  <c r="O96" i="3"/>
  <c r="O97" i="3"/>
  <c r="N97" i="3"/>
  <c r="N96" i="3"/>
  <c r="N95" i="3"/>
  <c r="N94" i="3"/>
  <c r="N93" i="3"/>
  <c r="N91" i="3"/>
  <c r="N92" i="3"/>
  <c r="N90" i="3"/>
  <c r="B84" i="3"/>
  <c r="B85" i="3"/>
  <c r="B86" i="3"/>
  <c r="N84" i="3"/>
  <c r="N85" i="3"/>
  <c r="N86" i="3"/>
  <c r="N87" i="3"/>
  <c r="N88" i="3"/>
  <c r="O84" i="3"/>
  <c r="O85" i="3"/>
  <c r="O86" i="3"/>
  <c r="O87" i="3"/>
  <c r="O88" i="3"/>
  <c r="N82" i="3"/>
  <c r="N83" i="3"/>
  <c r="O82" i="3"/>
  <c r="O83" i="3"/>
  <c r="B83" i="3"/>
  <c r="N76" i="3"/>
  <c r="O76" i="3"/>
  <c r="N77" i="3"/>
  <c r="O77" i="3"/>
  <c r="N78" i="3"/>
  <c r="O78" i="3"/>
  <c r="N79" i="3"/>
  <c r="O79" i="3"/>
  <c r="N80" i="3"/>
  <c r="O80" i="3"/>
  <c r="N81" i="3"/>
  <c r="O81" i="3"/>
  <c r="B78" i="3"/>
  <c r="B79" i="3"/>
  <c r="B80" i="3"/>
  <c r="B81" i="3"/>
  <c r="B82" i="3"/>
  <c r="B73" i="3"/>
  <c r="B74" i="3"/>
  <c r="B75" i="3"/>
  <c r="B76" i="3"/>
  <c r="B77" i="3"/>
  <c r="N71" i="3"/>
  <c r="O71" i="3"/>
  <c r="N72" i="3"/>
  <c r="O72" i="3"/>
  <c r="N73" i="3"/>
  <c r="O73" i="3"/>
  <c r="N74" i="3"/>
  <c r="O74" i="3"/>
  <c r="N75" i="3"/>
  <c r="O75" i="3"/>
  <c r="B72" i="3"/>
  <c r="B71" i="3"/>
  <c r="O70" i="3"/>
  <c r="N70" i="3"/>
  <c r="B67" i="3"/>
  <c r="B68" i="3"/>
  <c r="B69" i="3"/>
  <c r="B70" i="3"/>
  <c r="N68" i="3"/>
  <c r="O68" i="3"/>
  <c r="N69" i="3"/>
  <c r="O69" i="3"/>
  <c r="N64" i="3"/>
  <c r="O64" i="3"/>
  <c r="N65" i="3"/>
  <c r="O65" i="3"/>
  <c r="N66" i="3"/>
  <c r="O66" i="3"/>
  <c r="N67" i="3"/>
  <c r="O67" i="3"/>
  <c r="B65" i="3"/>
  <c r="N63" i="3"/>
  <c r="O63" i="3"/>
  <c r="O62" i="3"/>
  <c r="N62" i="3"/>
  <c r="B61" i="3"/>
  <c r="B62" i="3"/>
  <c r="B63" i="3"/>
  <c r="B64" i="3"/>
  <c r="N61" i="3"/>
  <c r="O61" i="3"/>
  <c r="B60" i="3"/>
  <c r="V28" i="2"/>
  <c r="U31" i="2"/>
  <c r="B51" i="3"/>
  <c r="B52" i="3"/>
  <c r="B53" i="3"/>
  <c r="B54" i="3"/>
  <c r="B55" i="3"/>
  <c r="B56" i="3"/>
  <c r="B57" i="3"/>
  <c r="B58" i="3"/>
  <c r="B59" i="3"/>
  <c r="N51" i="3"/>
  <c r="O51" i="3"/>
  <c r="N52" i="3"/>
  <c r="O52" i="3"/>
  <c r="N53" i="3"/>
  <c r="O53" i="3"/>
  <c r="N54" i="3"/>
  <c r="O54" i="3"/>
  <c r="N55" i="3"/>
  <c r="O55" i="3"/>
  <c r="N56" i="3"/>
  <c r="O56" i="3"/>
  <c r="N57" i="3"/>
  <c r="O57" i="3"/>
  <c r="N58" i="3"/>
  <c r="O58" i="3"/>
  <c r="N59" i="3"/>
  <c r="O59" i="3"/>
  <c r="N60" i="3"/>
  <c r="O60" i="3"/>
  <c r="N44" i="3"/>
  <c r="O44" i="3"/>
  <c r="N45" i="3"/>
  <c r="O45" i="3"/>
  <c r="N46" i="3"/>
  <c r="O46" i="3"/>
  <c r="N47" i="3"/>
  <c r="O47" i="3"/>
  <c r="N48" i="3"/>
  <c r="O48" i="3"/>
  <c r="N49" i="3"/>
  <c r="O49" i="3"/>
  <c r="N50" i="3"/>
  <c r="O50" i="3"/>
  <c r="B49" i="3"/>
  <c r="B50" i="3"/>
  <c r="B42" i="3"/>
  <c r="B43" i="3"/>
  <c r="B44" i="3"/>
  <c r="B45" i="3"/>
  <c r="B46" i="3"/>
  <c r="B47" i="3"/>
  <c r="B48" i="3"/>
  <c r="N42" i="3"/>
  <c r="O42" i="3"/>
  <c r="N43" i="3"/>
  <c r="O43" i="3"/>
  <c r="B39" i="3"/>
  <c r="B40" i="3"/>
  <c r="B41" i="3"/>
  <c r="N39" i="3"/>
  <c r="O39" i="3"/>
  <c r="B35" i="3"/>
  <c r="B36" i="3"/>
  <c r="B37" i="3"/>
  <c r="B38" i="3"/>
  <c r="N33" i="3"/>
  <c r="O33" i="3"/>
  <c r="N34" i="3"/>
  <c r="O34" i="3"/>
  <c r="N35" i="3"/>
  <c r="O35" i="3"/>
  <c r="N36" i="3"/>
  <c r="O36" i="3"/>
  <c r="N37" i="3"/>
  <c r="O37" i="3"/>
  <c r="N38" i="3"/>
  <c r="O38" i="3"/>
  <c r="N40" i="3"/>
  <c r="O40" i="3"/>
  <c r="N41" i="3"/>
  <c r="O41" i="3"/>
  <c r="B29" i="3"/>
  <c r="B30" i="3"/>
  <c r="B31" i="3"/>
  <c r="B32" i="3"/>
  <c r="B33" i="3"/>
  <c r="B34" i="3"/>
  <c r="N25" i="3"/>
  <c r="O25" i="3"/>
  <c r="N26" i="3"/>
  <c r="O26" i="3"/>
  <c r="N27" i="3"/>
  <c r="O27" i="3"/>
  <c r="N28" i="3"/>
  <c r="O28" i="3"/>
  <c r="N29" i="3"/>
  <c r="O29" i="3"/>
  <c r="N30" i="3"/>
  <c r="O30" i="3"/>
  <c r="N31" i="3"/>
  <c r="O31" i="3"/>
  <c r="N32" i="3"/>
  <c r="O32" i="3"/>
  <c r="O24" i="3"/>
  <c r="N24" i="3"/>
  <c r="B23" i="3"/>
  <c r="B24" i="3"/>
  <c r="B25" i="3"/>
  <c r="B26" i="3"/>
  <c r="B27" i="3"/>
  <c r="B28" i="3"/>
  <c r="O23" i="3"/>
  <c r="N23" i="3"/>
  <c r="B22" i="3"/>
  <c r="B21" i="3"/>
  <c r="B20" i="3"/>
  <c r="B18" i="3"/>
  <c r="B17" i="3"/>
  <c r="B16" i="3"/>
  <c r="B15" i="3"/>
  <c r="O22" i="3"/>
  <c r="N22" i="3"/>
  <c r="O21" i="3"/>
  <c r="N21" i="3"/>
  <c r="O20" i="3"/>
  <c r="N20" i="3"/>
  <c r="O19" i="3"/>
  <c r="N19" i="3"/>
  <c r="O18" i="3"/>
  <c r="N18" i="3"/>
  <c r="O17" i="3"/>
  <c r="N17" i="3"/>
  <c r="O16" i="3"/>
  <c r="N16" i="3"/>
  <c r="O15" i="3"/>
  <c r="N15" i="3"/>
  <c r="B14" i="3"/>
  <c r="O14" i="3"/>
  <c r="N14" i="3"/>
  <c r="B2" i="3"/>
  <c r="B3" i="3"/>
  <c r="Y232" i="1" s="1"/>
  <c r="B4" i="3"/>
  <c r="J213" i="1" s="1"/>
  <c r="B5" i="3"/>
  <c r="D232" i="1" s="1"/>
  <c r="N2" i="3"/>
  <c r="O2" i="3"/>
  <c r="N3" i="3"/>
  <c r="O3" i="3"/>
  <c r="N4" i="3"/>
  <c r="O4" i="3"/>
  <c r="N5" i="3"/>
  <c r="O5" i="3"/>
  <c r="B6" i="3"/>
  <c r="J238" i="1" s="1"/>
  <c r="N6" i="3"/>
  <c r="O6" i="3"/>
  <c r="N7" i="3"/>
  <c r="O7" i="3"/>
  <c r="B8" i="3"/>
  <c r="N8" i="3"/>
  <c r="O8" i="3"/>
  <c r="N9" i="3"/>
  <c r="O9" i="3"/>
  <c r="B10" i="3"/>
  <c r="N10" i="3"/>
  <c r="O10" i="3"/>
  <c r="B11" i="3"/>
  <c r="N11" i="3"/>
  <c r="O11" i="3"/>
  <c r="B12" i="3"/>
  <c r="N12" i="3"/>
  <c r="O12" i="3"/>
  <c r="B13" i="3"/>
  <c r="N13" i="3"/>
  <c r="O13" i="3"/>
  <c r="W20" i="1"/>
  <c r="W10" i="1"/>
  <c r="W11" i="1"/>
  <c r="W12" i="1"/>
  <c r="W13" i="1"/>
  <c r="W14" i="1"/>
  <c r="W15" i="1"/>
  <c r="W16" i="1"/>
  <c r="W17" i="1"/>
  <c r="W18" i="1"/>
  <c r="W19" i="1"/>
  <c r="B7" i="8"/>
  <c r="W9" i="1"/>
  <c r="C91" i="5"/>
  <c r="C90" i="5"/>
  <c r="C89" i="5"/>
  <c r="C88" i="5"/>
  <c r="C87" i="5"/>
  <c r="C85" i="5"/>
  <c r="C84" i="5"/>
  <c r="C54" i="5"/>
  <c r="C53" i="5"/>
  <c r="C46" i="5"/>
  <c r="C45" i="5"/>
  <c r="C13" i="5"/>
  <c r="C9" i="1"/>
  <c r="K9" i="1" s="1"/>
  <c r="Z9" i="1"/>
  <c r="AA9" i="1" s="1"/>
  <c r="J9" i="1"/>
  <c r="E9" i="1"/>
  <c r="Z19" i="1"/>
  <c r="AA19" i="1" s="1"/>
  <c r="Z18" i="1"/>
  <c r="AA18" i="1" s="1"/>
  <c r="Z17" i="1"/>
  <c r="AA17" i="1" s="1"/>
  <c r="Z16" i="1"/>
  <c r="AA16" i="1" s="1"/>
  <c r="Z15" i="1"/>
  <c r="AA15" i="1" s="1"/>
  <c r="Z14" i="1"/>
  <c r="AA14" i="1" s="1"/>
  <c r="Z13" i="1"/>
  <c r="AA13" i="1" s="1"/>
  <c r="Z12" i="1"/>
  <c r="AA12" i="1"/>
  <c r="Z11" i="1"/>
  <c r="AA11" i="1" s="1"/>
  <c r="Z10" i="1"/>
  <c r="AA10" i="1" s="1"/>
  <c r="Z106" i="1"/>
  <c r="AA106" i="1" s="1"/>
  <c r="Z187" i="1"/>
  <c r="AA187" i="1" s="1"/>
  <c r="Z179" i="1"/>
  <c r="AA179" i="1" s="1"/>
  <c r="Z182" i="1"/>
  <c r="AA182" i="1" s="1"/>
  <c r="Z189" i="1"/>
  <c r="AA189" i="1" s="1"/>
  <c r="Z188" i="1"/>
  <c r="AA188" i="1" s="1"/>
  <c r="Z185" i="1"/>
  <c r="AA185" i="1" s="1"/>
  <c r="Z186" i="1"/>
  <c r="AA186" i="1" s="1"/>
  <c r="Z183" i="1"/>
  <c r="AA183" i="1" s="1"/>
  <c r="Z184" i="1"/>
  <c r="AA184" i="1" s="1"/>
  <c r="Z180" i="1"/>
  <c r="AA180" i="1" s="1"/>
  <c r="Z181" i="1"/>
  <c r="AA181" i="1" s="1"/>
  <c r="D184" i="1"/>
  <c r="F175" i="1"/>
  <c r="F221" i="1" l="1"/>
  <c r="J184" i="1"/>
  <c r="E209" i="1"/>
  <c r="I16" i="1"/>
  <c r="M73" i="1"/>
  <c r="P73" i="1" s="1"/>
  <c r="E261" i="1"/>
  <c r="E262" i="1"/>
  <c r="E263" i="1"/>
  <c r="E267" i="1"/>
  <c r="E264" i="1"/>
  <c r="E266" i="1"/>
  <c r="E265" i="1"/>
  <c r="I212" i="1"/>
  <c r="F188" i="1"/>
  <c r="J189" i="1"/>
  <c r="M229" i="1"/>
  <c r="G204" i="1"/>
  <c r="E94" i="1"/>
  <c r="I206" i="1"/>
  <c r="Y233" i="1"/>
  <c r="D207" i="1"/>
  <c r="C216" i="1"/>
  <c r="K216" i="1" s="1"/>
  <c r="E106" i="1"/>
  <c r="J181" i="1"/>
  <c r="C226" i="1"/>
  <c r="K226" i="1" s="1"/>
  <c r="C186" i="1"/>
  <c r="K186" i="1" s="1"/>
  <c r="C176" i="1"/>
  <c r="K176" i="1" s="1"/>
  <c r="C193" i="1"/>
  <c r="K193" i="1" s="1"/>
  <c r="I239" i="1"/>
  <c r="E225" i="1"/>
  <c r="F222" i="1"/>
  <c r="F239" i="1"/>
  <c r="G225" i="1"/>
  <c r="Y212" i="1"/>
  <c r="I195" i="1"/>
  <c r="F199" i="1"/>
  <c r="M180" i="1"/>
  <c r="Y10" i="1"/>
  <c r="F176" i="1"/>
  <c r="E179" i="1"/>
  <c r="C180" i="1"/>
  <c r="K180" i="1" s="1"/>
  <c r="G239" i="1"/>
  <c r="Y178" i="1"/>
  <c r="F180" i="1"/>
  <c r="G175" i="1"/>
  <c r="G235" i="1"/>
  <c r="J221" i="1"/>
  <c r="I233" i="1"/>
  <c r="E218" i="1"/>
  <c r="M236" i="1"/>
  <c r="G221" i="1"/>
  <c r="G208" i="1"/>
  <c r="J190" i="1"/>
  <c r="I218" i="1"/>
  <c r="J183" i="1"/>
  <c r="D12" i="1"/>
  <c r="D180" i="1"/>
  <c r="C175" i="1"/>
  <c r="K175" i="1" s="1"/>
  <c r="E181" i="1"/>
  <c r="G177" i="1"/>
  <c r="G189" i="1"/>
  <c r="G223" i="1"/>
  <c r="C187" i="1"/>
  <c r="K187" i="1" s="1"/>
  <c r="D222" i="1"/>
  <c r="M228" i="1"/>
  <c r="Y199" i="1"/>
  <c r="D226" i="1"/>
  <c r="I194" i="1"/>
  <c r="J229" i="1"/>
  <c r="Y191" i="1"/>
  <c r="E200" i="1"/>
  <c r="M208" i="1"/>
  <c r="I199" i="1"/>
  <c r="C106" i="1"/>
  <c r="K106" i="1" s="1"/>
  <c r="E20" i="1"/>
  <c r="E12" i="1"/>
  <c r="J186" i="1"/>
  <c r="J176" i="1"/>
  <c r="G176" i="1"/>
  <c r="Y236" i="1"/>
  <c r="B6" i="8"/>
  <c r="I196" i="1"/>
  <c r="M183" i="1"/>
  <c r="C266" i="1"/>
  <c r="K266" i="1" s="1"/>
  <c r="C267" i="1"/>
  <c r="K267" i="1" s="1"/>
  <c r="K268" i="1"/>
  <c r="B5" i="8"/>
  <c r="G187" i="1"/>
  <c r="I235" i="1"/>
  <c r="I219" i="1"/>
  <c r="G185" i="1"/>
  <c r="J236" i="1"/>
  <c r="J220" i="1"/>
  <c r="Y234" i="1"/>
  <c r="F228" i="1"/>
  <c r="E221" i="1"/>
  <c r="E199" i="1"/>
  <c r="D233" i="1"/>
  <c r="I225" i="1"/>
  <c r="Y217" i="1"/>
  <c r="M191" i="1"/>
  <c r="F236" i="1"/>
  <c r="E229" i="1"/>
  <c r="Y220" i="1"/>
  <c r="I217" i="1"/>
  <c r="Y207" i="1"/>
  <c r="G199" i="1"/>
  <c r="C192" i="1"/>
  <c r="K192" i="1" s="1"/>
  <c r="J206" i="1"/>
  <c r="D216" i="1"/>
  <c r="G206" i="1"/>
  <c r="M196" i="1"/>
  <c r="F240" i="1"/>
  <c r="E237" i="1"/>
  <c r="Y222" i="1"/>
  <c r="E73" i="1"/>
  <c r="F233" i="1"/>
  <c r="D239" i="1"/>
  <c r="M231" i="1"/>
  <c r="I224" i="1"/>
  <c r="G210" i="1"/>
  <c r="G236" i="1"/>
  <c r="F229" i="1"/>
  <c r="C222" i="1"/>
  <c r="K222" i="1" s="1"/>
  <c r="M205" i="1"/>
  <c r="C239" i="1"/>
  <c r="K239" i="1" s="1"/>
  <c r="M232" i="1"/>
  <c r="Y224" i="1"/>
  <c r="D211" i="1"/>
  <c r="M212" i="1"/>
  <c r="M203" i="1"/>
  <c r="D195" i="1"/>
  <c r="I215" i="1"/>
  <c r="Y13" i="1"/>
  <c r="F10" i="1"/>
  <c r="M20" i="1"/>
  <c r="C179" i="1"/>
  <c r="K179" i="1" s="1"/>
  <c r="M181" i="1"/>
  <c r="M189" i="1"/>
  <c r="J187" i="1"/>
  <c r="E186" i="1"/>
  <c r="C189" i="1"/>
  <c r="K189" i="1" s="1"/>
  <c r="Y193" i="1"/>
  <c r="G198" i="1"/>
  <c r="Y202" i="1"/>
  <c r="I208" i="1"/>
  <c r="D213" i="1"/>
  <c r="D218" i="1"/>
  <c r="I193" i="1"/>
  <c r="J198" i="1"/>
  <c r="J203" i="1"/>
  <c r="F208" i="1"/>
  <c r="C213" i="1"/>
  <c r="K213" i="1" s="1"/>
  <c r="Y16" i="1"/>
  <c r="F15" i="1"/>
  <c r="I12" i="1"/>
  <c r="D11" i="1"/>
  <c r="E19" i="1"/>
  <c r="D94" i="1"/>
  <c r="Y106" i="1"/>
  <c r="E188" i="1"/>
  <c r="F186" i="1"/>
  <c r="I184" i="1"/>
  <c r="E191" i="1"/>
  <c r="F196" i="1"/>
  <c r="Y200" i="1"/>
  <c r="J205" i="1"/>
  <c r="M210" i="1"/>
  <c r="M215" i="1"/>
  <c r="I190" i="1"/>
  <c r="D196" i="1"/>
  <c r="E201" i="1"/>
  <c r="G205" i="1"/>
  <c r="I210" i="1"/>
  <c r="I179" i="1"/>
  <c r="Y237" i="1"/>
  <c r="F73" i="1"/>
  <c r="J224" i="1"/>
  <c r="E187" i="1"/>
  <c r="F189" i="1"/>
  <c r="G179" i="1"/>
  <c r="E220" i="1"/>
  <c r="J175" i="1"/>
  <c r="I229" i="1"/>
  <c r="C205" i="1"/>
  <c r="K205" i="1" s="1"/>
  <c r="I176" i="1"/>
  <c r="M240" i="1"/>
  <c r="M230" i="1"/>
  <c r="M209" i="1"/>
  <c r="Y188" i="1"/>
  <c r="C184" i="1"/>
  <c r="K184" i="1" s="1"/>
  <c r="G188" i="1"/>
  <c r="I240" i="1"/>
  <c r="F230" i="1"/>
  <c r="M178" i="1"/>
  <c r="I237" i="1"/>
  <c r="C234" i="1"/>
  <c r="K234" i="1" s="1"/>
  <c r="J230" i="1"/>
  <c r="E227" i="1"/>
  <c r="F223" i="1"/>
  <c r="G219" i="1"/>
  <c r="I207" i="1"/>
  <c r="G193" i="1"/>
  <c r="F235" i="1"/>
  <c r="J231" i="1"/>
  <c r="E228" i="1"/>
  <c r="Y223" i="1"/>
  <c r="G220" i="1"/>
  <c r="M214" i="1"/>
  <c r="Y201" i="1"/>
  <c r="D178" i="1"/>
  <c r="C238" i="1"/>
  <c r="K238" i="1" s="1"/>
  <c r="E235" i="1"/>
  <c r="I231" i="1"/>
  <c r="G227" i="1"/>
  <c r="C224" i="1"/>
  <c r="K224" i="1" s="1"/>
  <c r="J219" i="1"/>
  <c r="D201" i="1"/>
  <c r="J215" i="1"/>
  <c r="F211" i="1"/>
  <c r="M206" i="1"/>
  <c r="E202" i="1"/>
  <c r="C198" i="1"/>
  <c r="K198" i="1" s="1"/>
  <c r="J193" i="1"/>
  <c r="C218" i="1"/>
  <c r="K218" i="1" s="1"/>
  <c r="M213" i="1"/>
  <c r="C204" i="1"/>
  <c r="K204" i="1" s="1"/>
  <c r="E194" i="1"/>
  <c r="E214" i="1"/>
  <c r="G203" i="1"/>
  <c r="G194" i="1"/>
  <c r="D183" i="1"/>
  <c r="Y189" i="1"/>
  <c r="J13" i="1"/>
  <c r="D189" i="1"/>
  <c r="Y186" i="1"/>
  <c r="C230" i="1"/>
  <c r="K230" i="1" s="1"/>
  <c r="I73" i="1"/>
  <c r="D212" i="1"/>
  <c r="Y187" i="1"/>
  <c r="M188" i="1"/>
  <c r="M176" i="1"/>
  <c r="J199" i="1"/>
  <c r="E175" i="1"/>
  <c r="C227" i="1"/>
  <c r="K227" i="1" s="1"/>
  <c r="Y195" i="1"/>
  <c r="D176" i="1"/>
  <c r="C240" i="1"/>
  <c r="K240" i="1" s="1"/>
  <c r="D229" i="1"/>
  <c r="D203" i="1"/>
  <c r="Y181" i="1"/>
  <c r="C181" i="1"/>
  <c r="K181" i="1" s="1"/>
  <c r="G184" i="1"/>
  <c r="G238" i="1"/>
  <c r="M227" i="1"/>
  <c r="F178" i="1"/>
  <c r="D237" i="1"/>
  <c r="J233" i="1"/>
  <c r="E230" i="1"/>
  <c r="J226" i="1"/>
  <c r="C223" i="1"/>
  <c r="K223" i="1" s="1"/>
  <c r="C219" i="1"/>
  <c r="K219" i="1" s="1"/>
  <c r="D206" i="1"/>
  <c r="G190" i="1"/>
  <c r="C235" i="1"/>
  <c r="K235" i="1" s="1"/>
  <c r="E231" i="1"/>
  <c r="I227" i="1"/>
  <c r="J223" i="1"/>
  <c r="Y219" i="1"/>
  <c r="E213" i="1"/>
  <c r="I201" i="1"/>
  <c r="G240" i="1"/>
  <c r="M237" i="1"/>
  <c r="I234" i="1"/>
  <c r="D231" i="1"/>
  <c r="Y226" i="1"/>
  <c r="I223" i="1"/>
  <c r="F217" i="1"/>
  <c r="D198" i="1"/>
  <c r="E215" i="1"/>
  <c r="J210" i="1"/>
  <c r="F206" i="1"/>
  <c r="M201" i="1"/>
  <c r="F197" i="1"/>
  <c r="E193" i="1"/>
  <c r="G217" i="1"/>
  <c r="E211" i="1"/>
  <c r="J201" i="1"/>
  <c r="F192" i="1"/>
  <c r="Y210" i="1"/>
  <c r="G201" i="1"/>
  <c r="D192" i="1"/>
  <c r="D186" i="1"/>
  <c r="C12" i="1"/>
  <c r="K12" i="1" s="1"/>
  <c r="D15" i="1"/>
  <c r="M186" i="1"/>
  <c r="F19" i="1"/>
  <c r="D19" i="1"/>
  <c r="M16" i="1"/>
  <c r="C15" i="1"/>
  <c r="K15" i="1" s="1"/>
  <c r="J14" i="1"/>
  <c r="I13" i="1"/>
  <c r="F12" i="1"/>
  <c r="I11" i="1"/>
  <c r="J10" i="1"/>
  <c r="C11" i="1"/>
  <c r="K11" i="1" s="1"/>
  <c r="E17" i="1"/>
  <c r="D20" i="1"/>
  <c r="Y20" i="1"/>
  <c r="J94" i="1"/>
  <c r="F106" i="1"/>
  <c r="Y185" i="1"/>
  <c r="E184" i="1"/>
  <c r="I187" i="1"/>
  <c r="J179" i="1"/>
  <c r="F182" i="1"/>
  <c r="F179" i="1"/>
  <c r="J180" i="1"/>
  <c r="I189" i="1"/>
  <c r="F190" i="1"/>
  <c r="J191" i="1"/>
  <c r="M193" i="1"/>
  <c r="J195" i="1"/>
  <c r="Y196" i="1"/>
  <c r="D199" i="1"/>
  <c r="M200" i="1"/>
  <c r="F202" i="1"/>
  <c r="D204" i="1"/>
  <c r="Y205" i="1"/>
  <c r="D208" i="1"/>
  <c r="C210" i="1"/>
  <c r="K210" i="1" s="1"/>
  <c r="G211" i="1"/>
  <c r="I213" i="1"/>
  <c r="F215" i="1"/>
  <c r="E217" i="1"/>
  <c r="E219" i="1"/>
  <c r="G191" i="1"/>
  <c r="D193" i="1"/>
  <c r="Y194" i="1"/>
  <c r="E197" i="1"/>
  <c r="C199" i="1"/>
  <c r="K199" i="1" s="1"/>
  <c r="I200" i="1"/>
  <c r="I202" i="1"/>
  <c r="F204" i="1"/>
  <c r="E206" i="1"/>
  <c r="C208" i="1"/>
  <c r="K208" i="1" s="1"/>
  <c r="G209" i="1"/>
  <c r="J211" i="1"/>
  <c r="F213" i="1"/>
  <c r="D215" i="1"/>
  <c r="M216" i="1"/>
  <c r="F218" i="1"/>
  <c r="E190" i="1"/>
  <c r="G192" i="1"/>
  <c r="F194" i="1"/>
  <c r="E196" i="1"/>
  <c r="M197" i="1"/>
  <c r="Y198" i="1"/>
  <c r="C201" i="1"/>
  <c r="K201" i="1" s="1"/>
  <c r="J202" i="1"/>
  <c r="Y203" i="1"/>
  <c r="C206" i="1"/>
  <c r="K206" i="1" s="1"/>
  <c r="F207" i="1"/>
  <c r="D209" i="1"/>
  <c r="C211" i="1"/>
  <c r="K211" i="1" s="1"/>
  <c r="F212" i="1"/>
  <c r="D214" i="1"/>
  <c r="Y215" i="1"/>
  <c r="F191" i="1"/>
  <c r="M195" i="1"/>
  <c r="F205" i="1"/>
  <c r="F214" i="1"/>
  <c r="D219" i="1"/>
  <c r="M220" i="1"/>
  <c r="J222" i="1"/>
  <c r="F181" i="1"/>
  <c r="D187" i="1"/>
  <c r="I186" i="1"/>
  <c r="F177" i="1"/>
  <c r="F195" i="1"/>
  <c r="Y227" i="1"/>
  <c r="E177" i="1"/>
  <c r="E238" i="1"/>
  <c r="I182" i="1"/>
  <c r="D179" i="1"/>
  <c r="Y180" i="1"/>
  <c r="E185" i="1"/>
  <c r="C183" i="1"/>
  <c r="K183" i="1" s="1"/>
  <c r="D73" i="1"/>
  <c r="C233" i="1"/>
  <c r="K233" i="1" s="1"/>
  <c r="J237" i="1"/>
  <c r="G186" i="1"/>
  <c r="E176" i="1"/>
  <c r="J178" i="1"/>
  <c r="D235" i="1"/>
  <c r="M225" i="1"/>
  <c r="Y218" i="1"/>
  <c r="J177" i="1"/>
  <c r="G181" i="1"/>
  <c r="I175" i="1"/>
  <c r="G178" i="1"/>
  <c r="E239" i="1"/>
  <c r="M233" i="1"/>
  <c r="M226" i="1"/>
  <c r="I222" i="1"/>
  <c r="G196" i="1"/>
  <c r="Y184" i="1"/>
  <c r="I185" i="1"/>
  <c r="M182" i="1"/>
  <c r="C182" i="1"/>
  <c r="K182" i="1" s="1"/>
  <c r="J73" i="1"/>
  <c r="G180" i="1"/>
  <c r="M177" i="1"/>
  <c r="E236" i="1"/>
  <c r="G231" i="1"/>
  <c r="F226" i="1"/>
  <c r="C214" i="1"/>
  <c r="K214" i="1" s="1"/>
  <c r="J240" i="1"/>
  <c r="I238" i="1"/>
  <c r="I236" i="1"/>
  <c r="M234" i="1"/>
  <c r="E233" i="1"/>
  <c r="F231" i="1"/>
  <c r="G229" i="1"/>
  <c r="C228" i="1"/>
  <c r="K228" i="1" s="1"/>
  <c r="E226" i="1"/>
  <c r="D224" i="1"/>
  <c r="G222" i="1"/>
  <c r="I220" i="1"/>
  <c r="G218" i="1"/>
  <c r="Y209" i="1"/>
  <c r="J204" i="1"/>
  <c r="I197" i="1"/>
  <c r="C191" i="1"/>
  <c r="K191" i="1" s="1"/>
  <c r="Y235" i="1"/>
  <c r="J234" i="1"/>
  <c r="G232" i="1"/>
  <c r="I230" i="1"/>
  <c r="C229" i="1"/>
  <c r="K229" i="1" s="1"/>
  <c r="D227" i="1"/>
  <c r="D225" i="1"/>
  <c r="E223" i="1"/>
  <c r="I221" i="1"/>
  <c r="M219" i="1"/>
  <c r="M217" i="1"/>
  <c r="I211" i="1"/>
  <c r="E204" i="1"/>
  <c r="I198" i="1"/>
  <c r="C178" i="1"/>
  <c r="K178" i="1" s="1"/>
  <c r="Y239" i="1"/>
  <c r="M238" i="1"/>
  <c r="F237" i="1"/>
  <c r="C236" i="1"/>
  <c r="K236" i="1" s="1"/>
  <c r="D234" i="1"/>
  <c r="F232" i="1"/>
  <c r="G230" i="1"/>
  <c r="I228" i="1"/>
  <c r="G226" i="1"/>
  <c r="M224" i="1"/>
  <c r="D223" i="1"/>
  <c r="F220" i="1"/>
  <c r="G215" i="1"/>
  <c r="J208" i="1"/>
  <c r="D194" i="1"/>
  <c r="D217" i="1"/>
  <c r="I214" i="1"/>
  <c r="C212" i="1"/>
  <c r="K212" i="1" s="1"/>
  <c r="E210" i="1"/>
  <c r="M207" i="1"/>
  <c r="I205" i="1"/>
  <c r="F203" i="1"/>
  <c r="F201" i="1"/>
  <c r="M198" i="1"/>
  <c r="C197" i="1"/>
  <c r="K197" i="1" s="1"/>
  <c r="M194" i="1"/>
  <c r="I191" i="1"/>
  <c r="C190" i="1"/>
  <c r="K190" i="1" s="1"/>
  <c r="Y216" i="1"/>
  <c r="G214" i="1"/>
  <c r="J212" i="1"/>
  <c r="D210" i="1"/>
  <c r="J207" i="1"/>
  <c r="Y204" i="1"/>
  <c r="E203" i="1"/>
  <c r="D200" i="1"/>
  <c r="E198" i="1"/>
  <c r="G195" i="1"/>
  <c r="Y192" i="1"/>
  <c r="D190" i="1"/>
  <c r="J217" i="1"/>
  <c r="C215" i="1"/>
  <c r="K215" i="1" s="1"/>
  <c r="G212" i="1"/>
  <c r="F210" i="1"/>
  <c r="G207" i="1"/>
  <c r="E205" i="1"/>
  <c r="M202" i="1"/>
  <c r="F200" i="1"/>
  <c r="Y197" i="1"/>
  <c r="C196" i="1"/>
  <c r="K196" i="1" s="1"/>
  <c r="F193" i="1"/>
  <c r="Y190" i="1"/>
  <c r="M185" i="1"/>
  <c r="F187" i="1"/>
  <c r="Y182" i="1"/>
  <c r="Y179" i="1"/>
  <c r="I180" i="1"/>
  <c r="I181" i="1"/>
  <c r="M184" i="1"/>
  <c r="I106" i="1"/>
  <c r="I94" i="1"/>
  <c r="J20" i="1"/>
  <c r="E11" i="1"/>
  <c r="E16" i="1"/>
  <c r="I10" i="1"/>
  <c r="J11" i="1"/>
  <c r="M12" i="1"/>
  <c r="D14" i="1"/>
  <c r="M15" i="1"/>
  <c r="Y17" i="1"/>
  <c r="J188" i="1"/>
  <c r="I183" i="1"/>
  <c r="E182" i="1"/>
  <c r="M175" i="1"/>
  <c r="J239" i="1"/>
  <c r="J218" i="1"/>
  <c r="G183" i="1"/>
  <c r="G228" i="1"/>
  <c r="J182" i="1"/>
  <c r="F183" i="1"/>
  <c r="F184" i="1"/>
  <c r="E189" i="1"/>
  <c r="M179" i="1"/>
  <c r="Y73" i="1"/>
  <c r="M221" i="1"/>
  <c r="F227" i="1"/>
  <c r="G182" i="1"/>
  <c r="Y175" i="1"/>
  <c r="D240" i="1"/>
  <c r="J232" i="1"/>
  <c r="E224" i="1"/>
  <c r="C217" i="1"/>
  <c r="K217" i="1" s="1"/>
  <c r="D177" i="1"/>
  <c r="G73" i="1"/>
  <c r="D175" i="1"/>
  <c r="Y240" i="1"/>
  <c r="Y238" i="1"/>
  <c r="E232" i="1"/>
  <c r="F225" i="1"/>
  <c r="C221" i="1"/>
  <c r="K221" i="1" s="1"/>
  <c r="E192" i="1"/>
  <c r="I188" i="1"/>
  <c r="F185" i="1"/>
  <c r="C188" i="1"/>
  <c r="K188" i="1" s="1"/>
  <c r="C185" i="1"/>
  <c r="K185" i="1" s="1"/>
  <c r="I177" i="1"/>
  <c r="Y176" i="1"/>
  <c r="E178" i="1"/>
  <c r="G234" i="1"/>
  <c r="Y230" i="1"/>
  <c r="C225" i="1"/>
  <c r="K225" i="1" s="1"/>
  <c r="E208" i="1"/>
  <c r="E240" i="1"/>
  <c r="D238" i="1"/>
  <c r="D236" i="1"/>
  <c r="F234" i="1"/>
  <c r="I232" i="1"/>
  <c r="C231" i="1"/>
  <c r="K231" i="1" s="1"/>
  <c r="Y228" i="1"/>
  <c r="J227" i="1"/>
  <c r="J225" i="1"/>
  <c r="M223" i="1"/>
  <c r="Y221" i="1"/>
  <c r="D220" i="1"/>
  <c r="J216" i="1"/>
  <c r="F209" i="1"/>
  <c r="G200" i="1"/>
  <c r="C195" i="1"/>
  <c r="K195" i="1" s="1"/>
  <c r="G237" i="1"/>
  <c r="M235" i="1"/>
  <c r="E234" i="1"/>
  <c r="Y231" i="1"/>
  <c r="D230" i="1"/>
  <c r="J228" i="1"/>
  <c r="I226" i="1"/>
  <c r="G224" i="1"/>
  <c r="M222" i="1"/>
  <c r="D221" i="1"/>
  <c r="F219" i="1"/>
  <c r="E216" i="1"/>
  <c r="C209" i="1"/>
  <c r="K209" i="1" s="1"/>
  <c r="G202" i="1"/>
  <c r="D197" i="1"/>
  <c r="I178" i="1"/>
  <c r="M239" i="1"/>
  <c r="F238" i="1"/>
  <c r="C237" i="1"/>
  <c r="K237" i="1" s="1"/>
  <c r="J235" i="1"/>
  <c r="G233" i="1"/>
  <c r="C232" i="1"/>
  <c r="K232" i="1" s="1"/>
  <c r="Y229" i="1"/>
  <c r="D228" i="1"/>
  <c r="Y225" i="1"/>
  <c r="F224" i="1"/>
  <c r="E222" i="1"/>
  <c r="C220" i="1"/>
  <c r="K220" i="1" s="1"/>
  <c r="Y214" i="1"/>
  <c r="I203" i="1"/>
  <c r="J192" i="1"/>
  <c r="G216" i="1"/>
  <c r="G213" i="1"/>
  <c r="M211" i="1"/>
  <c r="I209" i="1"/>
  <c r="C207" i="1"/>
  <c r="K207" i="1" s="1"/>
  <c r="D205" i="1"/>
  <c r="C203" i="1"/>
  <c r="K203" i="1" s="1"/>
  <c r="J200" i="1"/>
  <c r="F198" i="1"/>
  <c r="J196" i="1"/>
  <c r="C194" i="1"/>
  <c r="K194" i="1" s="1"/>
  <c r="D191" i="1"/>
  <c r="M218" i="1"/>
  <c r="F216" i="1"/>
  <c r="Y213" i="1"/>
  <c r="E212" i="1"/>
  <c r="Y208" i="1"/>
  <c r="E207" i="1"/>
  <c r="M204" i="1"/>
  <c r="D202" i="1"/>
  <c r="M199" i="1"/>
  <c r="J197" i="1"/>
  <c r="J194" i="1"/>
  <c r="M192" i="1"/>
  <c r="C177" i="1"/>
  <c r="K177" i="1" s="1"/>
  <c r="I216" i="1"/>
  <c r="J214" i="1"/>
  <c r="Y211" i="1"/>
  <c r="J209" i="1"/>
  <c r="Y206" i="1"/>
  <c r="I204" i="1"/>
  <c r="C202" i="1"/>
  <c r="K202" i="1" s="1"/>
  <c r="C200" i="1"/>
  <c r="K200" i="1" s="1"/>
  <c r="G197" i="1"/>
  <c r="E195" i="1"/>
  <c r="I192" i="1"/>
  <c r="M190" i="1"/>
  <c r="D185" i="1"/>
  <c r="Y183" i="1"/>
  <c r="D182" i="1"/>
  <c r="E183" i="1"/>
  <c r="E180" i="1"/>
  <c r="D181" i="1"/>
  <c r="D106" i="1"/>
  <c r="F94" i="1"/>
  <c r="M94" i="1"/>
  <c r="F20" i="1"/>
  <c r="E13" i="1"/>
  <c r="E15" i="1"/>
  <c r="M10" i="1"/>
  <c r="M11" i="1"/>
  <c r="Y12" i="1"/>
  <c r="C14" i="1"/>
  <c r="K14" i="1" s="1"/>
  <c r="F16" i="1"/>
  <c r="D18" i="1"/>
  <c r="B4" i="8"/>
  <c r="J17" i="1"/>
  <c r="C18" i="1"/>
  <c r="K18" i="1" s="1"/>
  <c r="M19" i="1"/>
  <c r="M106" i="1"/>
  <c r="I17" i="1"/>
  <c r="J18" i="1"/>
  <c r="C19" i="1"/>
  <c r="K19" i="1" s="1"/>
  <c r="M257" i="1"/>
  <c r="F257" i="1"/>
  <c r="M256" i="1"/>
  <c r="F256" i="1"/>
  <c r="M255" i="1"/>
  <c r="F255" i="1"/>
  <c r="M254" i="1"/>
  <c r="F254" i="1"/>
  <c r="M253" i="1"/>
  <c r="F253" i="1"/>
  <c r="M252" i="1"/>
  <c r="F252" i="1"/>
  <c r="M251" i="1"/>
  <c r="F251" i="1"/>
  <c r="M250" i="1"/>
  <c r="F250" i="1"/>
  <c r="M249" i="1"/>
  <c r="F249" i="1"/>
  <c r="M248" i="1"/>
  <c r="F248" i="1"/>
  <c r="M247" i="1"/>
  <c r="F247" i="1"/>
  <c r="M246" i="1"/>
  <c r="F246" i="1"/>
  <c r="M245" i="1"/>
  <c r="F245" i="1"/>
  <c r="M244" i="1"/>
  <c r="F244" i="1"/>
  <c r="M243" i="1"/>
  <c r="F243" i="1"/>
  <c r="M242" i="1"/>
  <c r="M241" i="1"/>
  <c r="J242" i="1"/>
  <c r="J241" i="1"/>
  <c r="I244" i="1"/>
  <c r="I242" i="1"/>
  <c r="Y257" i="1"/>
  <c r="J257" i="1"/>
  <c r="E257" i="1"/>
  <c r="Y256" i="1"/>
  <c r="J256" i="1"/>
  <c r="E256" i="1"/>
  <c r="Y255" i="1"/>
  <c r="J255" i="1"/>
  <c r="E255" i="1"/>
  <c r="Y254" i="1"/>
  <c r="J254" i="1"/>
  <c r="E254" i="1"/>
  <c r="Y253" i="1"/>
  <c r="J253" i="1"/>
  <c r="E253" i="1"/>
  <c r="Y252" i="1"/>
  <c r="J252" i="1"/>
  <c r="E252" i="1"/>
  <c r="Y251" i="1"/>
  <c r="J251" i="1"/>
  <c r="E251" i="1"/>
  <c r="Y250" i="1"/>
  <c r="J250" i="1"/>
  <c r="E250" i="1"/>
  <c r="Y249" i="1"/>
  <c r="J249" i="1"/>
  <c r="E249" i="1"/>
  <c r="Y248" i="1"/>
  <c r="J248" i="1"/>
  <c r="E248" i="1"/>
  <c r="Y247" i="1"/>
  <c r="J247" i="1"/>
  <c r="E247" i="1"/>
  <c r="Y246" i="1"/>
  <c r="J246" i="1"/>
  <c r="E246" i="1"/>
  <c r="Y245" i="1"/>
  <c r="J245" i="1"/>
  <c r="E245" i="1"/>
  <c r="Y244" i="1"/>
  <c r="J244" i="1"/>
  <c r="E244" i="1"/>
  <c r="Y243" i="1"/>
  <c r="J243" i="1"/>
  <c r="Y242" i="1"/>
  <c r="E242" i="1"/>
  <c r="E241" i="1"/>
  <c r="D243" i="1"/>
  <c r="I241" i="1"/>
  <c r="I257" i="1"/>
  <c r="D257" i="1"/>
  <c r="I256" i="1"/>
  <c r="D256" i="1"/>
  <c r="I255" i="1"/>
  <c r="D255" i="1"/>
  <c r="I254" i="1"/>
  <c r="D254" i="1"/>
  <c r="I253" i="1"/>
  <c r="D253" i="1"/>
  <c r="I252" i="1"/>
  <c r="D252" i="1"/>
  <c r="I251" i="1"/>
  <c r="D251" i="1"/>
  <c r="I250" i="1"/>
  <c r="D250" i="1"/>
  <c r="I249" i="1"/>
  <c r="D249" i="1"/>
  <c r="I248" i="1"/>
  <c r="D248" i="1"/>
  <c r="I247" i="1"/>
  <c r="D247" i="1"/>
  <c r="I246" i="1"/>
  <c r="D246" i="1"/>
  <c r="I245" i="1"/>
  <c r="D245" i="1"/>
  <c r="I243" i="1"/>
  <c r="D241" i="1"/>
  <c r="G257" i="1"/>
  <c r="C257" i="1"/>
  <c r="K257" i="1" s="1"/>
  <c r="G256" i="1"/>
  <c r="C256" i="1"/>
  <c r="K256" i="1" s="1"/>
  <c r="G255" i="1"/>
  <c r="C255" i="1"/>
  <c r="K255" i="1" s="1"/>
  <c r="G254" i="1"/>
  <c r="C254" i="1"/>
  <c r="K254" i="1" s="1"/>
  <c r="G253" i="1"/>
  <c r="C253" i="1"/>
  <c r="K253" i="1" s="1"/>
  <c r="G252" i="1"/>
  <c r="C252" i="1"/>
  <c r="K252" i="1" s="1"/>
  <c r="G251" i="1"/>
  <c r="C251" i="1"/>
  <c r="K251" i="1" s="1"/>
  <c r="G250" i="1"/>
  <c r="C250" i="1"/>
  <c r="K250" i="1" s="1"/>
  <c r="G249" i="1"/>
  <c r="C249" i="1"/>
  <c r="K249" i="1" s="1"/>
  <c r="G248" i="1"/>
  <c r="C248" i="1"/>
  <c r="K248" i="1" s="1"/>
  <c r="G247" i="1"/>
  <c r="C247" i="1"/>
  <c r="K247" i="1" s="1"/>
  <c r="G246" i="1"/>
  <c r="C246" i="1"/>
  <c r="K246" i="1" s="1"/>
  <c r="G245" i="1"/>
  <c r="C245" i="1"/>
  <c r="K245" i="1" s="1"/>
  <c r="G244" i="1"/>
  <c r="C244" i="1"/>
  <c r="K244" i="1" s="1"/>
  <c r="G243" i="1"/>
  <c r="C243" i="1"/>
  <c r="K243" i="1" s="1"/>
  <c r="G242" i="1"/>
  <c r="C242" i="1"/>
  <c r="K242" i="1" s="1"/>
  <c r="G241" i="1"/>
  <c r="C241" i="1"/>
  <c r="K241" i="1" s="1"/>
  <c r="F242" i="1"/>
  <c r="F241" i="1"/>
  <c r="E243" i="1"/>
  <c r="Y241" i="1"/>
  <c r="D244" i="1"/>
  <c r="D242" i="1"/>
  <c r="C134" i="1"/>
  <c r="K134" i="1" s="1"/>
  <c r="C138" i="1"/>
  <c r="K138" i="1" s="1"/>
  <c r="C142" i="1"/>
  <c r="K142" i="1" s="1"/>
  <c r="C146" i="1"/>
  <c r="K146" i="1" s="1"/>
  <c r="C150" i="1"/>
  <c r="K150" i="1" s="1"/>
  <c r="C154" i="1"/>
  <c r="K154" i="1" s="1"/>
  <c r="C158" i="1"/>
  <c r="K158" i="1" s="1"/>
  <c r="C162" i="1"/>
  <c r="K162" i="1" s="1"/>
  <c r="C166" i="1"/>
  <c r="K166" i="1" s="1"/>
  <c r="C170" i="1"/>
  <c r="K170" i="1" s="1"/>
  <c r="C174" i="1"/>
  <c r="K174" i="1" s="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F151" i="1"/>
  <c r="M151" i="1"/>
  <c r="F152" i="1"/>
  <c r="M152" i="1"/>
  <c r="F153" i="1"/>
  <c r="M153" i="1"/>
  <c r="F154" i="1"/>
  <c r="M154" i="1"/>
  <c r="F155" i="1"/>
  <c r="M155" i="1"/>
  <c r="F156" i="1"/>
  <c r="M156" i="1"/>
  <c r="F157" i="1"/>
  <c r="M157" i="1"/>
  <c r="F158" i="1"/>
  <c r="M158" i="1"/>
  <c r="F159" i="1"/>
  <c r="M159" i="1"/>
  <c r="F160" i="1"/>
  <c r="M160" i="1"/>
  <c r="F161" i="1"/>
  <c r="M161" i="1"/>
  <c r="F162" i="1"/>
  <c r="M162" i="1"/>
  <c r="F163" i="1"/>
  <c r="M163" i="1"/>
  <c r="F164" i="1"/>
  <c r="M164" i="1"/>
  <c r="F165" i="1"/>
  <c r="C135" i="1"/>
  <c r="K135" i="1" s="1"/>
  <c r="C139" i="1"/>
  <c r="K139" i="1" s="1"/>
  <c r="C143" i="1"/>
  <c r="K143" i="1" s="1"/>
  <c r="C147" i="1"/>
  <c r="K147" i="1" s="1"/>
  <c r="C151" i="1"/>
  <c r="K151" i="1" s="1"/>
  <c r="C155" i="1"/>
  <c r="K155" i="1" s="1"/>
  <c r="C159" i="1"/>
  <c r="K159" i="1" s="1"/>
  <c r="C163" i="1"/>
  <c r="K163" i="1" s="1"/>
  <c r="C167" i="1"/>
  <c r="K167" i="1" s="1"/>
  <c r="C171" i="1"/>
  <c r="K171" i="1" s="1"/>
  <c r="D125" i="1"/>
  <c r="I125" i="1"/>
  <c r="D126" i="1"/>
  <c r="I126" i="1"/>
  <c r="D127" i="1"/>
  <c r="I127" i="1"/>
  <c r="D128" i="1"/>
  <c r="I128" i="1"/>
  <c r="D129" i="1"/>
  <c r="I129" i="1"/>
  <c r="D130" i="1"/>
  <c r="I130" i="1"/>
  <c r="D131" i="1"/>
  <c r="I131" i="1"/>
  <c r="D132" i="1"/>
  <c r="I132" i="1"/>
  <c r="D133" i="1"/>
  <c r="I133" i="1"/>
  <c r="D134" i="1"/>
  <c r="I134" i="1"/>
  <c r="D135" i="1"/>
  <c r="I135" i="1"/>
  <c r="D136" i="1"/>
  <c r="I136" i="1"/>
  <c r="D137" i="1"/>
  <c r="I137" i="1"/>
  <c r="D138" i="1"/>
  <c r="I138" i="1"/>
  <c r="D139" i="1"/>
  <c r="I139" i="1"/>
  <c r="D140" i="1"/>
  <c r="I140" i="1"/>
  <c r="D141" i="1"/>
  <c r="I141" i="1"/>
  <c r="D142" i="1"/>
  <c r="I142" i="1"/>
  <c r="D143" i="1"/>
  <c r="I143" i="1"/>
  <c r="D144" i="1"/>
  <c r="I144" i="1"/>
  <c r="D145" i="1"/>
  <c r="I145" i="1"/>
  <c r="D146" i="1"/>
  <c r="I146" i="1"/>
  <c r="D147" i="1"/>
  <c r="I147" i="1"/>
  <c r="D148" i="1"/>
  <c r="I148" i="1"/>
  <c r="D149" i="1"/>
  <c r="I149" i="1"/>
  <c r="D150" i="1"/>
  <c r="I150" i="1"/>
  <c r="G151" i="1"/>
  <c r="G152" i="1"/>
  <c r="G153" i="1"/>
  <c r="G154" i="1"/>
  <c r="G155" i="1"/>
  <c r="G156" i="1"/>
  <c r="G157" i="1"/>
  <c r="G158" i="1"/>
  <c r="G159" i="1"/>
  <c r="G160" i="1"/>
  <c r="G161" i="1"/>
  <c r="G162" i="1"/>
  <c r="G163" i="1"/>
  <c r="G164" i="1"/>
  <c r="G165" i="1"/>
  <c r="G166" i="1"/>
  <c r="G167" i="1"/>
  <c r="G168" i="1"/>
  <c r="C73" i="1"/>
  <c r="K73" i="1" s="1"/>
  <c r="C132" i="1"/>
  <c r="K132" i="1" s="1"/>
  <c r="C136" i="1"/>
  <c r="K136" i="1" s="1"/>
  <c r="C140" i="1"/>
  <c r="K140" i="1" s="1"/>
  <c r="C144" i="1"/>
  <c r="K144" i="1" s="1"/>
  <c r="C148" i="1"/>
  <c r="K148" i="1" s="1"/>
  <c r="C152" i="1"/>
  <c r="K152" i="1" s="1"/>
  <c r="C156" i="1"/>
  <c r="K156" i="1" s="1"/>
  <c r="C160" i="1"/>
  <c r="K160" i="1" s="1"/>
  <c r="C164" i="1"/>
  <c r="K164" i="1" s="1"/>
  <c r="C168" i="1"/>
  <c r="K168" i="1" s="1"/>
  <c r="C172" i="1"/>
  <c r="K172" i="1" s="1"/>
  <c r="E125" i="1"/>
  <c r="J125" i="1"/>
  <c r="Y125" i="1"/>
  <c r="E126" i="1"/>
  <c r="J126" i="1"/>
  <c r="Y126" i="1"/>
  <c r="E127" i="1"/>
  <c r="J127" i="1"/>
  <c r="Y127" i="1"/>
  <c r="E128" i="1"/>
  <c r="J128" i="1"/>
  <c r="Y128" i="1"/>
  <c r="E129" i="1"/>
  <c r="J129" i="1"/>
  <c r="Y129" i="1"/>
  <c r="E130" i="1"/>
  <c r="J130" i="1"/>
  <c r="Y130" i="1"/>
  <c r="E131" i="1"/>
  <c r="J131" i="1"/>
  <c r="Y131" i="1"/>
  <c r="E132" i="1"/>
  <c r="J132" i="1"/>
  <c r="Y132" i="1"/>
  <c r="E133" i="1"/>
  <c r="J133" i="1"/>
  <c r="Y133" i="1"/>
  <c r="E134" i="1"/>
  <c r="J134" i="1"/>
  <c r="Y134" i="1"/>
  <c r="E135" i="1"/>
  <c r="J135" i="1"/>
  <c r="Y135" i="1"/>
  <c r="E136" i="1"/>
  <c r="J136" i="1"/>
  <c r="Y136" i="1"/>
  <c r="E137" i="1"/>
  <c r="J137" i="1"/>
  <c r="Y137" i="1"/>
  <c r="E138" i="1"/>
  <c r="J138" i="1"/>
  <c r="Y138" i="1"/>
  <c r="E139" i="1"/>
  <c r="J139" i="1"/>
  <c r="Y139" i="1"/>
  <c r="E140" i="1"/>
  <c r="J140" i="1"/>
  <c r="Y140" i="1"/>
  <c r="E141" i="1"/>
  <c r="J141" i="1"/>
  <c r="Y141" i="1"/>
  <c r="E142" i="1"/>
  <c r="J142" i="1"/>
  <c r="Y142" i="1"/>
  <c r="E143" i="1"/>
  <c r="J143" i="1"/>
  <c r="Y143" i="1"/>
  <c r="E144" i="1"/>
  <c r="J144" i="1"/>
  <c r="C133" i="1"/>
  <c r="K133" i="1" s="1"/>
  <c r="C137" i="1"/>
  <c r="K137" i="1" s="1"/>
  <c r="C141" i="1"/>
  <c r="K141" i="1" s="1"/>
  <c r="C145" i="1"/>
  <c r="K145" i="1" s="1"/>
  <c r="C149" i="1"/>
  <c r="K149" i="1" s="1"/>
  <c r="C153" i="1"/>
  <c r="K153" i="1" s="1"/>
  <c r="C157" i="1"/>
  <c r="K157" i="1" s="1"/>
  <c r="C161" i="1"/>
  <c r="K161" i="1" s="1"/>
  <c r="C165" i="1"/>
  <c r="K165" i="1" s="1"/>
  <c r="C169" i="1"/>
  <c r="K169" i="1" s="1"/>
  <c r="C173" i="1"/>
  <c r="K173" i="1" s="1"/>
  <c r="F125" i="1"/>
  <c r="M125" i="1"/>
  <c r="F126" i="1"/>
  <c r="M126" i="1"/>
  <c r="F127" i="1"/>
  <c r="M127" i="1"/>
  <c r="F128" i="1"/>
  <c r="M128" i="1"/>
  <c r="F129" i="1"/>
  <c r="M129" i="1"/>
  <c r="F130" i="1"/>
  <c r="M130" i="1"/>
  <c r="F131" i="1"/>
  <c r="M131" i="1"/>
  <c r="F132" i="1"/>
  <c r="M132" i="1"/>
  <c r="F133" i="1"/>
  <c r="M133" i="1"/>
  <c r="F134" i="1"/>
  <c r="M134" i="1"/>
  <c r="F135" i="1"/>
  <c r="M135" i="1"/>
  <c r="F136" i="1"/>
  <c r="M136" i="1"/>
  <c r="F137" i="1"/>
  <c r="M137" i="1"/>
  <c r="F138" i="1"/>
  <c r="M138" i="1"/>
  <c r="F139" i="1"/>
  <c r="M139" i="1"/>
  <c r="F140" i="1"/>
  <c r="M140" i="1"/>
  <c r="F141" i="1"/>
  <c r="M141" i="1"/>
  <c r="F142" i="1"/>
  <c r="M142" i="1"/>
  <c r="F143" i="1"/>
  <c r="M143" i="1"/>
  <c r="F144" i="1"/>
  <c r="M144" i="1"/>
  <c r="F145" i="1"/>
  <c r="M145" i="1"/>
  <c r="F146" i="1"/>
  <c r="M146" i="1"/>
  <c r="F147" i="1"/>
  <c r="M147" i="1"/>
  <c r="F148" i="1"/>
  <c r="M148" i="1"/>
  <c r="F149" i="1"/>
  <c r="M149" i="1"/>
  <c r="F150" i="1"/>
  <c r="M150" i="1"/>
  <c r="Y150" i="1"/>
  <c r="E151" i="1"/>
  <c r="J151" i="1"/>
  <c r="Y151" i="1"/>
  <c r="E152" i="1"/>
  <c r="J152" i="1"/>
  <c r="Y152" i="1"/>
  <c r="E153" i="1"/>
  <c r="J153" i="1"/>
  <c r="Y153" i="1"/>
  <c r="E154" i="1"/>
  <c r="J154" i="1"/>
  <c r="Y154" i="1"/>
  <c r="E155" i="1"/>
  <c r="J155" i="1"/>
  <c r="Y155" i="1"/>
  <c r="E156" i="1"/>
  <c r="J156" i="1"/>
  <c r="Y156" i="1"/>
  <c r="E157" i="1"/>
  <c r="J157" i="1"/>
  <c r="Y157" i="1"/>
  <c r="E147" i="1"/>
  <c r="Y147" i="1"/>
  <c r="J148" i="1"/>
  <c r="D151" i="1"/>
  <c r="D153" i="1"/>
  <c r="D155" i="1"/>
  <c r="D157" i="1"/>
  <c r="I158" i="1"/>
  <c r="Y158" i="1"/>
  <c r="E159" i="1"/>
  <c r="D160" i="1"/>
  <c r="J161" i="1"/>
  <c r="I162" i="1"/>
  <c r="Y162" i="1"/>
  <c r="E163" i="1"/>
  <c r="D164" i="1"/>
  <c r="J165" i="1"/>
  <c r="Y165" i="1"/>
  <c r="E166" i="1"/>
  <c r="M166" i="1"/>
  <c r="F167" i="1"/>
  <c r="I168" i="1"/>
  <c r="D169" i="1"/>
  <c r="I169" i="1"/>
  <c r="D170" i="1"/>
  <c r="I170" i="1"/>
  <c r="D171" i="1"/>
  <c r="I171" i="1"/>
  <c r="D172" i="1"/>
  <c r="I172" i="1"/>
  <c r="D173" i="1"/>
  <c r="I173" i="1"/>
  <c r="D174" i="1"/>
  <c r="I174" i="1"/>
  <c r="G112" i="1"/>
  <c r="G113" i="1"/>
  <c r="G114" i="1"/>
  <c r="G12" i="1"/>
  <c r="G16" i="1"/>
  <c r="G20" i="1"/>
  <c r="G24" i="1"/>
  <c r="G28" i="1"/>
  <c r="G32" i="1"/>
  <c r="G36" i="1"/>
  <c r="G40" i="1"/>
  <c r="G44" i="1"/>
  <c r="G48" i="1"/>
  <c r="G52" i="1"/>
  <c r="G56" i="1"/>
  <c r="G60" i="1"/>
  <c r="G64" i="1"/>
  <c r="G68" i="1"/>
  <c r="G72" i="1"/>
  <c r="G77" i="1"/>
  <c r="G81" i="1"/>
  <c r="G85" i="1"/>
  <c r="G89" i="1"/>
  <c r="G93" i="1"/>
  <c r="G97" i="1"/>
  <c r="G101" i="1"/>
  <c r="G105" i="1"/>
  <c r="G109" i="1"/>
  <c r="G116" i="1"/>
  <c r="G120" i="1"/>
  <c r="G124" i="1"/>
  <c r="I115" i="1"/>
  <c r="D116" i="1"/>
  <c r="J116" i="1"/>
  <c r="Y116" i="1"/>
  <c r="E117" i="1"/>
  <c r="M117" i="1"/>
  <c r="F118" i="1"/>
  <c r="I119" i="1"/>
  <c r="D120" i="1"/>
  <c r="J120" i="1"/>
  <c r="E146" i="1"/>
  <c r="Y146" i="1"/>
  <c r="J147" i="1"/>
  <c r="E150" i="1"/>
  <c r="I151" i="1"/>
  <c r="I153" i="1"/>
  <c r="I155" i="1"/>
  <c r="I157" i="1"/>
  <c r="J158" i="1"/>
  <c r="I159" i="1"/>
  <c r="Y159" i="1"/>
  <c r="E160" i="1"/>
  <c r="D161" i="1"/>
  <c r="J162" i="1"/>
  <c r="I163" i="1"/>
  <c r="Y163" i="1"/>
  <c r="E164" i="1"/>
  <c r="D165" i="1"/>
  <c r="M165" i="1"/>
  <c r="F166" i="1"/>
  <c r="I167" i="1"/>
  <c r="D168" i="1"/>
  <c r="J168" i="1"/>
  <c r="Y168" i="1"/>
  <c r="E169" i="1"/>
  <c r="J169" i="1"/>
  <c r="Y169" i="1"/>
  <c r="E170" i="1"/>
  <c r="J170" i="1"/>
  <c r="Y170" i="1"/>
  <c r="E171" i="1"/>
  <c r="J171" i="1"/>
  <c r="Y171" i="1"/>
  <c r="E172" i="1"/>
  <c r="J172" i="1"/>
  <c r="Y172" i="1"/>
  <c r="E173" i="1"/>
  <c r="J173" i="1"/>
  <c r="Y173" i="1"/>
  <c r="E174" i="1"/>
  <c r="J174" i="1"/>
  <c r="Y174" i="1"/>
  <c r="D112" i="1"/>
  <c r="I112" i="1"/>
  <c r="D113" i="1"/>
  <c r="I113" i="1"/>
  <c r="D114" i="1"/>
  <c r="G9" i="1"/>
  <c r="G13" i="1"/>
  <c r="G17" i="1"/>
  <c r="G21" i="1"/>
  <c r="G25" i="1"/>
  <c r="G29" i="1"/>
  <c r="G33" i="1"/>
  <c r="G37" i="1"/>
  <c r="G41" i="1"/>
  <c r="G45" i="1"/>
  <c r="G49" i="1"/>
  <c r="G53" i="1"/>
  <c r="G57" i="1"/>
  <c r="G61" i="1"/>
  <c r="G65" i="1"/>
  <c r="G69" i="1"/>
  <c r="G74" i="1"/>
  <c r="G78" i="1"/>
  <c r="G82" i="1"/>
  <c r="G86" i="1"/>
  <c r="G90" i="1"/>
  <c r="G94" i="1"/>
  <c r="G98" i="1"/>
  <c r="G102" i="1"/>
  <c r="G106" i="1"/>
  <c r="G110" i="1"/>
  <c r="G117" i="1"/>
  <c r="G121" i="1"/>
  <c r="I114" i="1"/>
  <c r="D115" i="1"/>
  <c r="J115" i="1"/>
  <c r="Y115" i="1"/>
  <c r="E116" i="1"/>
  <c r="M116" i="1"/>
  <c r="F117" i="1"/>
  <c r="I118" i="1"/>
  <c r="D119" i="1"/>
  <c r="J119" i="1"/>
  <c r="E145" i="1"/>
  <c r="Y145" i="1"/>
  <c r="J146" i="1"/>
  <c r="E149" i="1"/>
  <c r="Y149" i="1"/>
  <c r="J150" i="1"/>
  <c r="D152" i="1"/>
  <c r="D154" i="1"/>
  <c r="D156" i="1"/>
  <c r="D158" i="1"/>
  <c r="J159" i="1"/>
  <c r="I160" i="1"/>
  <c r="Y160" i="1"/>
  <c r="E161" i="1"/>
  <c r="D162" i="1"/>
  <c r="J163" i="1"/>
  <c r="I164" i="1"/>
  <c r="Y164" i="1"/>
  <c r="E165" i="1"/>
  <c r="I166" i="1"/>
  <c r="D167" i="1"/>
  <c r="J167" i="1"/>
  <c r="Y167" i="1"/>
  <c r="E168" i="1"/>
  <c r="M168" i="1"/>
  <c r="F169" i="1"/>
  <c r="M169" i="1"/>
  <c r="F170" i="1"/>
  <c r="M170" i="1"/>
  <c r="F171" i="1"/>
  <c r="M171" i="1"/>
  <c r="F172" i="1"/>
  <c r="M172" i="1"/>
  <c r="F173" i="1"/>
  <c r="M173" i="1"/>
  <c r="F174" i="1"/>
  <c r="M174" i="1"/>
  <c r="E112" i="1"/>
  <c r="J112" i="1"/>
  <c r="Y112" i="1"/>
  <c r="E113" i="1"/>
  <c r="J113" i="1"/>
  <c r="Y113" i="1"/>
  <c r="E114" i="1"/>
  <c r="G10" i="1"/>
  <c r="G14" i="1"/>
  <c r="G18" i="1"/>
  <c r="G22" i="1"/>
  <c r="G26" i="1"/>
  <c r="G30" i="1"/>
  <c r="G34" i="1"/>
  <c r="G38" i="1"/>
  <c r="G42" i="1"/>
  <c r="G46" i="1"/>
  <c r="G50" i="1"/>
  <c r="G54" i="1"/>
  <c r="G58" i="1"/>
  <c r="G62" i="1"/>
  <c r="G66" i="1"/>
  <c r="G70" i="1"/>
  <c r="G75" i="1"/>
  <c r="G79" i="1"/>
  <c r="G83" i="1"/>
  <c r="G87" i="1"/>
  <c r="G91" i="1"/>
  <c r="G95" i="1"/>
  <c r="G99" i="1"/>
  <c r="G103" i="1"/>
  <c r="G107" i="1"/>
  <c r="G111" i="1"/>
  <c r="G118" i="1"/>
  <c r="G122" i="1"/>
  <c r="J114" i="1"/>
  <c r="Y114" i="1"/>
  <c r="E115" i="1"/>
  <c r="M115" i="1"/>
  <c r="F116" i="1"/>
  <c r="Y144" i="1"/>
  <c r="J145" i="1"/>
  <c r="E148" i="1"/>
  <c r="Y148" i="1"/>
  <c r="J149" i="1"/>
  <c r="I152" i="1"/>
  <c r="I154" i="1"/>
  <c r="I156" i="1"/>
  <c r="E158" i="1"/>
  <c r="D159" i="1"/>
  <c r="J160" i="1"/>
  <c r="I161" i="1"/>
  <c r="Y161" i="1"/>
  <c r="E162" i="1"/>
  <c r="D163" i="1"/>
  <c r="J164" i="1"/>
  <c r="I165" i="1"/>
  <c r="D166" i="1"/>
  <c r="J166" i="1"/>
  <c r="Y166" i="1"/>
  <c r="E167" i="1"/>
  <c r="M167" i="1"/>
  <c r="F168" i="1"/>
  <c r="G169" i="1"/>
  <c r="G170" i="1"/>
  <c r="G171" i="1"/>
  <c r="G172" i="1"/>
  <c r="G173" i="1"/>
  <c r="G174" i="1"/>
  <c r="F112" i="1"/>
  <c r="M112" i="1"/>
  <c r="F113" i="1"/>
  <c r="M113" i="1"/>
  <c r="F114" i="1"/>
  <c r="G11" i="1"/>
  <c r="G15" i="1"/>
  <c r="G19" i="1"/>
  <c r="G23" i="1"/>
  <c r="G27" i="1"/>
  <c r="G31" i="1"/>
  <c r="G35" i="1"/>
  <c r="G39" i="1"/>
  <c r="G43" i="1"/>
  <c r="G47" i="1"/>
  <c r="G51" i="1"/>
  <c r="G55" i="1"/>
  <c r="G59" i="1"/>
  <c r="G63" i="1"/>
  <c r="G67" i="1"/>
  <c r="G71" i="1"/>
  <c r="G76" i="1"/>
  <c r="G80" i="1"/>
  <c r="G84" i="1"/>
  <c r="G88" i="1"/>
  <c r="G92" i="1"/>
  <c r="G96" i="1"/>
  <c r="G100" i="1"/>
  <c r="G104" i="1"/>
  <c r="G108" i="1"/>
  <c r="G115" i="1"/>
  <c r="G119" i="1"/>
  <c r="G123" i="1"/>
  <c r="M114" i="1"/>
  <c r="F115" i="1"/>
  <c r="I116" i="1"/>
  <c r="D117" i="1"/>
  <c r="J117" i="1"/>
  <c r="Y117" i="1"/>
  <c r="E118" i="1"/>
  <c r="M118" i="1"/>
  <c r="F119" i="1"/>
  <c r="I120" i="1"/>
  <c r="D121" i="1"/>
  <c r="J121" i="1"/>
  <c r="Y121" i="1"/>
  <c r="E122" i="1"/>
  <c r="D118" i="1"/>
  <c r="Y118" i="1"/>
  <c r="M119" i="1"/>
  <c r="M120" i="1"/>
  <c r="I121" i="1"/>
  <c r="I122" i="1"/>
  <c r="D123" i="1"/>
  <c r="J123" i="1"/>
  <c r="Y123" i="1"/>
  <c r="E124" i="1"/>
  <c r="M124" i="1"/>
  <c r="C114" i="1"/>
  <c r="K114" i="1" s="1"/>
  <c r="C118" i="1"/>
  <c r="K118" i="1" s="1"/>
  <c r="C122" i="1"/>
  <c r="K122" i="1" s="1"/>
  <c r="C126" i="1"/>
  <c r="K126" i="1" s="1"/>
  <c r="C130" i="1"/>
  <c r="K130" i="1" s="1"/>
  <c r="M187" i="1"/>
  <c r="D107" i="1"/>
  <c r="J107" i="1"/>
  <c r="D108" i="1"/>
  <c r="J108" i="1"/>
  <c r="D109" i="1"/>
  <c r="J109" i="1"/>
  <c r="D110" i="1"/>
  <c r="J110" i="1"/>
  <c r="D111" i="1"/>
  <c r="J111" i="1"/>
  <c r="M24" i="1"/>
  <c r="M28" i="1"/>
  <c r="M32" i="1"/>
  <c r="M36" i="1"/>
  <c r="M40" i="1"/>
  <c r="M44" i="1"/>
  <c r="M48" i="1"/>
  <c r="M52" i="1"/>
  <c r="M56" i="1"/>
  <c r="M60" i="1"/>
  <c r="M64" i="1"/>
  <c r="M68" i="1"/>
  <c r="M72" i="1"/>
  <c r="M77" i="1"/>
  <c r="M81" i="1"/>
  <c r="M85" i="1"/>
  <c r="M89" i="1"/>
  <c r="M93" i="1"/>
  <c r="M98" i="1"/>
  <c r="M102" i="1"/>
  <c r="I21" i="1"/>
  <c r="J22" i="1"/>
  <c r="C23" i="1"/>
  <c r="K23" i="1" s="1"/>
  <c r="I25" i="1"/>
  <c r="J26" i="1"/>
  <c r="C27" i="1"/>
  <c r="K27" i="1" s="1"/>
  <c r="I29" i="1"/>
  <c r="J30" i="1"/>
  <c r="C31" i="1"/>
  <c r="K31" i="1" s="1"/>
  <c r="I33" i="1"/>
  <c r="J34" i="1"/>
  <c r="C35" i="1"/>
  <c r="K35" i="1" s="1"/>
  <c r="I37" i="1"/>
  <c r="J38" i="1"/>
  <c r="C39" i="1"/>
  <c r="K39" i="1" s="1"/>
  <c r="I41" i="1"/>
  <c r="J42" i="1"/>
  <c r="C43" i="1"/>
  <c r="K43" i="1" s="1"/>
  <c r="I45" i="1"/>
  <c r="J46" i="1"/>
  <c r="C47" i="1"/>
  <c r="K47" i="1" s="1"/>
  <c r="I49" i="1"/>
  <c r="J50" i="1"/>
  <c r="C51" i="1"/>
  <c r="K51" i="1" s="1"/>
  <c r="I53" i="1"/>
  <c r="J54" i="1"/>
  <c r="C55" i="1"/>
  <c r="K55" i="1" s="1"/>
  <c r="I57" i="1"/>
  <c r="J58" i="1"/>
  <c r="C59" i="1"/>
  <c r="K59" i="1" s="1"/>
  <c r="I61" i="1"/>
  <c r="J62" i="1"/>
  <c r="C63" i="1"/>
  <c r="K63" i="1" s="1"/>
  <c r="I65" i="1"/>
  <c r="J66" i="1"/>
  <c r="C67" i="1"/>
  <c r="K67" i="1" s="1"/>
  <c r="I69" i="1"/>
  <c r="J70" i="1"/>
  <c r="J118" i="1"/>
  <c r="M121" i="1"/>
  <c r="J122" i="1"/>
  <c r="Y122" i="1"/>
  <c r="E123" i="1"/>
  <c r="M123" i="1"/>
  <c r="F124" i="1"/>
  <c r="C115" i="1"/>
  <c r="K115" i="1" s="1"/>
  <c r="C119" i="1"/>
  <c r="K119" i="1" s="1"/>
  <c r="C123" i="1"/>
  <c r="K123" i="1" s="1"/>
  <c r="C127" i="1"/>
  <c r="K127" i="1" s="1"/>
  <c r="C131" i="1"/>
  <c r="K131" i="1" s="1"/>
  <c r="E107" i="1"/>
  <c r="M107" i="1"/>
  <c r="E108" i="1"/>
  <c r="M108" i="1"/>
  <c r="E109" i="1"/>
  <c r="M109" i="1"/>
  <c r="E110" i="1"/>
  <c r="M110" i="1"/>
  <c r="E111" i="1"/>
  <c r="M111" i="1"/>
  <c r="Y21" i="1"/>
  <c r="Y23" i="1"/>
  <c r="Y25" i="1"/>
  <c r="Y27" i="1"/>
  <c r="Y29" i="1"/>
  <c r="Y31" i="1"/>
  <c r="Y33" i="1"/>
  <c r="Y35" i="1"/>
  <c r="Y37" i="1"/>
  <c r="Y39" i="1"/>
  <c r="Y41" i="1"/>
  <c r="Y43" i="1"/>
  <c r="Y45" i="1"/>
  <c r="Y47" i="1"/>
  <c r="Y49" i="1"/>
  <c r="Y51" i="1"/>
  <c r="Y53" i="1"/>
  <c r="Y55" i="1"/>
  <c r="Y57" i="1"/>
  <c r="Y59" i="1"/>
  <c r="Y61" i="1"/>
  <c r="Y63" i="1"/>
  <c r="Y65" i="1"/>
  <c r="Y67" i="1"/>
  <c r="Y69" i="1"/>
  <c r="Y71" i="1"/>
  <c r="Y75" i="1"/>
  <c r="Y77" i="1"/>
  <c r="Y79" i="1"/>
  <c r="Y81" i="1"/>
  <c r="Y83" i="1"/>
  <c r="Y85" i="1"/>
  <c r="Y87" i="1"/>
  <c r="Y89" i="1"/>
  <c r="Y91" i="1"/>
  <c r="Y93" i="1"/>
  <c r="Y95" i="1"/>
  <c r="Y97" i="1"/>
  <c r="Y99" i="1"/>
  <c r="Y101" i="1"/>
  <c r="Y103" i="1"/>
  <c r="Y105" i="1"/>
  <c r="M21" i="1"/>
  <c r="M25" i="1"/>
  <c r="M29" i="1"/>
  <c r="M33" i="1"/>
  <c r="M37" i="1"/>
  <c r="M41" i="1"/>
  <c r="M45" i="1"/>
  <c r="M49" i="1"/>
  <c r="M53" i="1"/>
  <c r="M57" i="1"/>
  <c r="M61" i="1"/>
  <c r="M65" i="1"/>
  <c r="M69" i="1"/>
  <c r="M74" i="1"/>
  <c r="M78" i="1"/>
  <c r="M82" i="1"/>
  <c r="M86" i="1"/>
  <c r="M90" i="1"/>
  <c r="M95" i="1"/>
  <c r="M99" i="1"/>
  <c r="M103" i="1"/>
  <c r="J21" i="1"/>
  <c r="C22" i="1"/>
  <c r="K22" i="1" s="1"/>
  <c r="I24" i="1"/>
  <c r="J25" i="1"/>
  <c r="C26" i="1"/>
  <c r="K26" i="1" s="1"/>
  <c r="I28" i="1"/>
  <c r="J29" i="1"/>
  <c r="C30" i="1"/>
  <c r="K30" i="1" s="1"/>
  <c r="I32" i="1"/>
  <c r="J33" i="1"/>
  <c r="C34" i="1"/>
  <c r="K34" i="1" s="1"/>
  <c r="I36" i="1"/>
  <c r="J37" i="1"/>
  <c r="C38" i="1"/>
  <c r="K38" i="1" s="1"/>
  <c r="I40" i="1"/>
  <c r="J41" i="1"/>
  <c r="C42" i="1"/>
  <c r="K42" i="1" s="1"/>
  <c r="I44" i="1"/>
  <c r="J45" i="1"/>
  <c r="C46" i="1"/>
  <c r="K46" i="1" s="1"/>
  <c r="I48" i="1"/>
  <c r="J49" i="1"/>
  <c r="E120" i="1"/>
  <c r="E121" i="1"/>
  <c r="D122" i="1"/>
  <c r="M122" i="1"/>
  <c r="F123" i="1"/>
  <c r="I124" i="1"/>
  <c r="C112" i="1"/>
  <c r="K112" i="1" s="1"/>
  <c r="C116" i="1"/>
  <c r="K116" i="1" s="1"/>
  <c r="C120" i="1"/>
  <c r="K120" i="1" s="1"/>
  <c r="C124" i="1"/>
  <c r="K124" i="1" s="1"/>
  <c r="C128" i="1"/>
  <c r="K128" i="1" s="1"/>
  <c r="C107" i="1"/>
  <c r="K107" i="1" s="1"/>
  <c r="F107" i="1"/>
  <c r="Y107" i="1"/>
  <c r="F108" i="1"/>
  <c r="Y108" i="1"/>
  <c r="F109" i="1"/>
  <c r="Y109" i="1"/>
  <c r="F110" i="1"/>
  <c r="Y110" i="1"/>
  <c r="F111" i="1"/>
  <c r="Y111" i="1"/>
  <c r="M22" i="1"/>
  <c r="M26" i="1"/>
  <c r="M30" i="1"/>
  <c r="M34" i="1"/>
  <c r="M38" i="1"/>
  <c r="M42" i="1"/>
  <c r="M46" i="1"/>
  <c r="M50" i="1"/>
  <c r="M54" i="1"/>
  <c r="M58" i="1"/>
  <c r="M62" i="1"/>
  <c r="M66" i="1"/>
  <c r="M70" i="1"/>
  <c r="M75" i="1"/>
  <c r="M79" i="1"/>
  <c r="M83" i="1"/>
  <c r="M87" i="1"/>
  <c r="M91" i="1"/>
  <c r="M96" i="1"/>
  <c r="M100" i="1"/>
  <c r="M104" i="1"/>
  <c r="C21" i="1"/>
  <c r="K21" i="1" s="1"/>
  <c r="I23" i="1"/>
  <c r="J24" i="1"/>
  <c r="C25" i="1"/>
  <c r="K25" i="1" s="1"/>
  <c r="I27" i="1"/>
  <c r="J28" i="1"/>
  <c r="C29" i="1"/>
  <c r="K29" i="1" s="1"/>
  <c r="I31" i="1"/>
  <c r="J32" i="1"/>
  <c r="C33" i="1"/>
  <c r="K33" i="1" s="1"/>
  <c r="I35" i="1"/>
  <c r="J36" i="1"/>
  <c r="C37" i="1"/>
  <c r="K37" i="1" s="1"/>
  <c r="I39" i="1"/>
  <c r="J40" i="1"/>
  <c r="C41" i="1"/>
  <c r="K41" i="1" s="1"/>
  <c r="I43" i="1"/>
  <c r="J44" i="1"/>
  <c r="C45" i="1"/>
  <c r="K45" i="1" s="1"/>
  <c r="I47" i="1"/>
  <c r="J48" i="1"/>
  <c r="C49" i="1"/>
  <c r="K49" i="1" s="1"/>
  <c r="I51" i="1"/>
  <c r="J52" i="1"/>
  <c r="C53" i="1"/>
  <c r="K53" i="1" s="1"/>
  <c r="I55" i="1"/>
  <c r="J56" i="1"/>
  <c r="C57" i="1"/>
  <c r="K57" i="1" s="1"/>
  <c r="I59" i="1"/>
  <c r="J60" i="1"/>
  <c r="C61" i="1"/>
  <c r="K61" i="1" s="1"/>
  <c r="I63" i="1"/>
  <c r="J64" i="1"/>
  <c r="C65" i="1"/>
  <c r="K65" i="1" s="1"/>
  <c r="I67" i="1"/>
  <c r="J68" i="1"/>
  <c r="I117" i="1"/>
  <c r="E119" i="1"/>
  <c r="Y119" i="1"/>
  <c r="F120" i="1"/>
  <c r="Y120" i="1"/>
  <c r="F121" i="1"/>
  <c r="F122" i="1"/>
  <c r="I123" i="1"/>
  <c r="D124" i="1"/>
  <c r="J124" i="1"/>
  <c r="Y124" i="1"/>
  <c r="C113" i="1"/>
  <c r="K113" i="1" s="1"/>
  <c r="C117" i="1"/>
  <c r="K117" i="1" s="1"/>
  <c r="C121" i="1"/>
  <c r="K121" i="1" s="1"/>
  <c r="C125" i="1"/>
  <c r="K125" i="1" s="1"/>
  <c r="C129" i="1"/>
  <c r="K129" i="1" s="1"/>
  <c r="Y177" i="1"/>
  <c r="I107" i="1"/>
  <c r="C108" i="1"/>
  <c r="K108" i="1" s="1"/>
  <c r="I108" i="1"/>
  <c r="C109" i="1"/>
  <c r="K109" i="1" s="1"/>
  <c r="I109" i="1"/>
  <c r="C110" i="1"/>
  <c r="K110" i="1" s="1"/>
  <c r="I110" i="1"/>
  <c r="C111" i="1"/>
  <c r="K111" i="1" s="1"/>
  <c r="I111" i="1"/>
  <c r="Y24" i="1"/>
  <c r="Y32" i="1"/>
  <c r="Y40" i="1"/>
  <c r="Y48" i="1"/>
  <c r="Y56" i="1"/>
  <c r="Y64" i="1"/>
  <c r="Y72" i="1"/>
  <c r="Y74" i="1"/>
  <c r="Y82" i="1"/>
  <c r="Y90" i="1"/>
  <c r="Y98" i="1"/>
  <c r="M31" i="1"/>
  <c r="M47" i="1"/>
  <c r="M63" i="1"/>
  <c r="M80" i="1"/>
  <c r="M97" i="1"/>
  <c r="J23" i="1"/>
  <c r="C28" i="1"/>
  <c r="K28" i="1" s="1"/>
  <c r="I34" i="1"/>
  <c r="J39" i="1"/>
  <c r="C44" i="1"/>
  <c r="K44" i="1" s="1"/>
  <c r="I50" i="1"/>
  <c r="C52" i="1"/>
  <c r="K52" i="1" s="1"/>
  <c r="J55" i="1"/>
  <c r="I58" i="1"/>
  <c r="C60" i="1"/>
  <c r="K60" i="1" s="1"/>
  <c r="J63" i="1"/>
  <c r="I66" i="1"/>
  <c r="C68" i="1"/>
  <c r="K68" i="1" s="1"/>
  <c r="C70" i="1"/>
  <c r="K70" i="1" s="1"/>
  <c r="I72" i="1"/>
  <c r="J74" i="1"/>
  <c r="C75" i="1"/>
  <c r="K75" i="1" s="1"/>
  <c r="I77" i="1"/>
  <c r="J78" i="1"/>
  <c r="C79" i="1"/>
  <c r="K79" i="1" s="1"/>
  <c r="I81" i="1"/>
  <c r="J82" i="1"/>
  <c r="C83" i="1"/>
  <c r="K83" i="1" s="1"/>
  <c r="I85" i="1"/>
  <c r="J86" i="1"/>
  <c r="C87" i="1"/>
  <c r="K87" i="1" s="1"/>
  <c r="I89" i="1"/>
  <c r="J90" i="1"/>
  <c r="C91" i="1"/>
  <c r="K91" i="1" s="1"/>
  <c r="I93" i="1"/>
  <c r="J95" i="1"/>
  <c r="C96" i="1"/>
  <c r="K96" i="1" s="1"/>
  <c r="I98" i="1"/>
  <c r="J99" i="1"/>
  <c r="C100" i="1"/>
  <c r="K100" i="1" s="1"/>
  <c r="I102" i="1"/>
  <c r="J103" i="1"/>
  <c r="C104" i="1"/>
  <c r="K104" i="1" s="1"/>
  <c r="I20" i="1"/>
  <c r="D22" i="1"/>
  <c r="E23" i="1"/>
  <c r="F24" i="1"/>
  <c r="D26" i="1"/>
  <c r="E27" i="1"/>
  <c r="F28" i="1"/>
  <c r="D30" i="1"/>
  <c r="E31" i="1"/>
  <c r="F32" i="1"/>
  <c r="D34" i="1"/>
  <c r="E35" i="1"/>
  <c r="F36" i="1"/>
  <c r="D38" i="1"/>
  <c r="E39" i="1"/>
  <c r="F40" i="1"/>
  <c r="D42" i="1"/>
  <c r="E43" i="1"/>
  <c r="F44" i="1"/>
  <c r="D46" i="1"/>
  <c r="E47" i="1"/>
  <c r="F48" i="1"/>
  <c r="D50" i="1"/>
  <c r="E51" i="1"/>
  <c r="F52" i="1"/>
  <c r="D54" i="1"/>
  <c r="E55" i="1"/>
  <c r="F56" i="1"/>
  <c r="D58" i="1"/>
  <c r="E59" i="1"/>
  <c r="F60" i="1"/>
  <c r="D62" i="1"/>
  <c r="E63" i="1"/>
  <c r="F64" i="1"/>
  <c r="D66" i="1"/>
  <c r="E67" i="1"/>
  <c r="F68" i="1"/>
  <c r="D70" i="1"/>
  <c r="E71" i="1"/>
  <c r="F72" i="1"/>
  <c r="D75" i="1"/>
  <c r="E76" i="1"/>
  <c r="F77" i="1"/>
  <c r="D79" i="1"/>
  <c r="E80" i="1"/>
  <c r="F81" i="1"/>
  <c r="D83" i="1"/>
  <c r="E84" i="1"/>
  <c r="F85" i="1"/>
  <c r="D87" i="1"/>
  <c r="E88" i="1"/>
  <c r="F89" i="1"/>
  <c r="D91" i="1"/>
  <c r="E92" i="1"/>
  <c r="F93" i="1"/>
  <c r="D96" i="1"/>
  <c r="E97" i="1"/>
  <c r="F98" i="1"/>
  <c r="D100" i="1"/>
  <c r="E101" i="1"/>
  <c r="F102" i="1"/>
  <c r="D104" i="1"/>
  <c r="E105" i="1"/>
  <c r="Y22" i="1"/>
  <c r="Y30" i="1"/>
  <c r="Y38" i="1"/>
  <c r="Y46" i="1"/>
  <c r="Y54" i="1"/>
  <c r="Y62" i="1"/>
  <c r="Y70" i="1"/>
  <c r="Y80" i="1"/>
  <c r="Y88" i="1"/>
  <c r="Y96" i="1"/>
  <c r="Y104" i="1"/>
  <c r="M35" i="1"/>
  <c r="M51" i="1"/>
  <c r="M67" i="1"/>
  <c r="M84" i="1"/>
  <c r="M101" i="1"/>
  <c r="C24" i="1"/>
  <c r="K24" i="1" s="1"/>
  <c r="I30" i="1"/>
  <c r="J35" i="1"/>
  <c r="C40" i="1"/>
  <c r="K40" i="1" s="1"/>
  <c r="I46" i="1"/>
  <c r="C50" i="1"/>
  <c r="K50" i="1" s="1"/>
  <c r="J53" i="1"/>
  <c r="I56" i="1"/>
  <c r="C58" i="1"/>
  <c r="K58" i="1" s="1"/>
  <c r="J61" i="1"/>
  <c r="I64" i="1"/>
  <c r="C66" i="1"/>
  <c r="K66" i="1" s="1"/>
  <c r="J69" i="1"/>
  <c r="I71" i="1"/>
  <c r="J72" i="1"/>
  <c r="C74" i="1"/>
  <c r="K74" i="1" s="1"/>
  <c r="I76" i="1"/>
  <c r="J77" i="1"/>
  <c r="C78" i="1"/>
  <c r="K78" i="1" s="1"/>
  <c r="I80" i="1"/>
  <c r="J81" i="1"/>
  <c r="C82" i="1"/>
  <c r="K82" i="1" s="1"/>
  <c r="I84" i="1"/>
  <c r="J85" i="1"/>
  <c r="C86" i="1"/>
  <c r="K86" i="1" s="1"/>
  <c r="I88" i="1"/>
  <c r="J89" i="1"/>
  <c r="C90" i="1"/>
  <c r="K90" i="1" s="1"/>
  <c r="I92" i="1"/>
  <c r="J93" i="1"/>
  <c r="C95" i="1"/>
  <c r="K95" i="1" s="1"/>
  <c r="I97" i="1"/>
  <c r="J98" i="1"/>
  <c r="C99" i="1"/>
  <c r="K99" i="1" s="1"/>
  <c r="I101" i="1"/>
  <c r="J102" i="1"/>
  <c r="C103" i="1"/>
  <c r="K103" i="1" s="1"/>
  <c r="I105" i="1"/>
  <c r="D21" i="1"/>
  <c r="E22" i="1"/>
  <c r="F23" i="1"/>
  <c r="D25" i="1"/>
  <c r="E26" i="1"/>
  <c r="F27" i="1"/>
  <c r="D29" i="1"/>
  <c r="E30" i="1"/>
  <c r="F31" i="1"/>
  <c r="D33" i="1"/>
  <c r="E34" i="1"/>
  <c r="F35" i="1"/>
  <c r="D37" i="1"/>
  <c r="E38" i="1"/>
  <c r="F39" i="1"/>
  <c r="D41" i="1"/>
  <c r="E42" i="1"/>
  <c r="F43" i="1"/>
  <c r="D45" i="1"/>
  <c r="E46" i="1"/>
  <c r="F47" i="1"/>
  <c r="D49" i="1"/>
  <c r="E50" i="1"/>
  <c r="F51" i="1"/>
  <c r="D53" i="1"/>
  <c r="E54" i="1"/>
  <c r="F55" i="1"/>
  <c r="D57" i="1"/>
  <c r="E58" i="1"/>
  <c r="F59" i="1"/>
  <c r="D61" i="1"/>
  <c r="E62" i="1"/>
  <c r="F63" i="1"/>
  <c r="D65" i="1"/>
  <c r="E66" i="1"/>
  <c r="F67" i="1"/>
  <c r="D69" i="1"/>
  <c r="E70" i="1"/>
  <c r="F71" i="1"/>
  <c r="D74" i="1"/>
  <c r="E75" i="1"/>
  <c r="F76" i="1"/>
  <c r="D78" i="1"/>
  <c r="E79" i="1"/>
  <c r="F80" i="1"/>
  <c r="D82" i="1"/>
  <c r="E83" i="1"/>
  <c r="F84" i="1"/>
  <c r="D86" i="1"/>
  <c r="E87" i="1"/>
  <c r="F88" i="1"/>
  <c r="D90" i="1"/>
  <c r="E91" i="1"/>
  <c r="F92" i="1"/>
  <c r="D95" i="1"/>
  <c r="E96" i="1"/>
  <c r="F97" i="1"/>
  <c r="D99" i="1"/>
  <c r="E100" i="1"/>
  <c r="F101" i="1"/>
  <c r="D103" i="1"/>
  <c r="E104" i="1"/>
  <c r="F105" i="1"/>
  <c r="Y28" i="1"/>
  <c r="Y36" i="1"/>
  <c r="Y44" i="1"/>
  <c r="Y52" i="1"/>
  <c r="Y60" i="1"/>
  <c r="Y68" i="1"/>
  <c r="Y78" i="1"/>
  <c r="Y86" i="1"/>
  <c r="Y102" i="1"/>
  <c r="M23" i="1"/>
  <c r="M39" i="1"/>
  <c r="M55" i="1"/>
  <c r="M71" i="1"/>
  <c r="M88" i="1"/>
  <c r="M105" i="1"/>
  <c r="I26" i="1"/>
  <c r="J31" i="1"/>
  <c r="C36" i="1"/>
  <c r="K36" i="1" s="1"/>
  <c r="I42" i="1"/>
  <c r="J47" i="1"/>
  <c r="J51" i="1"/>
  <c r="I54" i="1"/>
  <c r="C56" i="1"/>
  <c r="K56" i="1" s="1"/>
  <c r="J59" i="1"/>
  <c r="I62" i="1"/>
  <c r="C64" i="1"/>
  <c r="K64" i="1" s="1"/>
  <c r="J67" i="1"/>
  <c r="C69" i="1"/>
  <c r="K69" i="1" s="1"/>
  <c r="J71" i="1"/>
  <c r="C72" i="1"/>
  <c r="K72" i="1" s="1"/>
  <c r="I75" i="1"/>
  <c r="J76" i="1"/>
  <c r="C77" i="1"/>
  <c r="K77" i="1" s="1"/>
  <c r="I79" i="1"/>
  <c r="J80" i="1"/>
  <c r="C81" i="1"/>
  <c r="K81" i="1" s="1"/>
  <c r="I83" i="1"/>
  <c r="J84" i="1"/>
  <c r="C85" i="1"/>
  <c r="K85" i="1" s="1"/>
  <c r="I87" i="1"/>
  <c r="J88" i="1"/>
  <c r="C89" i="1"/>
  <c r="K89" i="1" s="1"/>
  <c r="I91" i="1"/>
  <c r="J92" i="1"/>
  <c r="C93" i="1"/>
  <c r="K93" i="1" s="1"/>
  <c r="I96" i="1"/>
  <c r="J97" i="1"/>
  <c r="C98" i="1"/>
  <c r="K98" i="1" s="1"/>
  <c r="I100" i="1"/>
  <c r="J101" i="1"/>
  <c r="C102" i="1"/>
  <c r="K102" i="1" s="1"/>
  <c r="I104" i="1"/>
  <c r="J105" i="1"/>
  <c r="E21" i="1"/>
  <c r="F22" i="1"/>
  <c r="D24" i="1"/>
  <c r="E25" i="1"/>
  <c r="F26" i="1"/>
  <c r="D28" i="1"/>
  <c r="E29" i="1"/>
  <c r="F30" i="1"/>
  <c r="D32" i="1"/>
  <c r="E33" i="1"/>
  <c r="F34" i="1"/>
  <c r="D36" i="1"/>
  <c r="E37" i="1"/>
  <c r="F38" i="1"/>
  <c r="D40" i="1"/>
  <c r="E41" i="1"/>
  <c r="F42" i="1"/>
  <c r="D44" i="1"/>
  <c r="E45" i="1"/>
  <c r="F46" i="1"/>
  <c r="D48" i="1"/>
  <c r="E49" i="1"/>
  <c r="F50" i="1"/>
  <c r="D52" i="1"/>
  <c r="E53" i="1"/>
  <c r="F54" i="1"/>
  <c r="D56" i="1"/>
  <c r="E57" i="1"/>
  <c r="F58" i="1"/>
  <c r="D60" i="1"/>
  <c r="E61" i="1"/>
  <c r="F62" i="1"/>
  <c r="Y26" i="1"/>
  <c r="Y34" i="1"/>
  <c r="Y42" i="1"/>
  <c r="Y50" i="1"/>
  <c r="Y58" i="1"/>
  <c r="Y66" i="1"/>
  <c r="Y76" i="1"/>
  <c r="Y84" i="1"/>
  <c r="Y92" i="1"/>
  <c r="Y100" i="1"/>
  <c r="M27" i="1"/>
  <c r="M43" i="1"/>
  <c r="M59" i="1"/>
  <c r="M76" i="1"/>
  <c r="M92" i="1"/>
  <c r="I22" i="1"/>
  <c r="J27" i="1"/>
  <c r="C32" i="1"/>
  <c r="K32" i="1" s="1"/>
  <c r="I38" i="1"/>
  <c r="J43" i="1"/>
  <c r="C48" i="1"/>
  <c r="K48" i="1" s="1"/>
  <c r="I52" i="1"/>
  <c r="C54" i="1"/>
  <c r="K54" i="1" s="1"/>
  <c r="J57" i="1"/>
  <c r="I60" i="1"/>
  <c r="C62" i="1"/>
  <c r="K62" i="1" s="1"/>
  <c r="J65" i="1"/>
  <c r="I68" i="1"/>
  <c r="I70" i="1"/>
  <c r="C71" i="1"/>
  <c r="K71" i="1" s="1"/>
  <c r="I74" i="1"/>
  <c r="J75" i="1"/>
  <c r="C76" i="1"/>
  <c r="K76" i="1" s="1"/>
  <c r="I78" i="1"/>
  <c r="J79" i="1"/>
  <c r="C80" i="1"/>
  <c r="K80" i="1" s="1"/>
  <c r="I82" i="1"/>
  <c r="J83" i="1"/>
  <c r="C84" i="1"/>
  <c r="K84" i="1" s="1"/>
  <c r="I86" i="1"/>
  <c r="J87" i="1"/>
  <c r="C88" i="1"/>
  <c r="K88" i="1" s="1"/>
  <c r="I90" i="1"/>
  <c r="J91" i="1"/>
  <c r="C92" i="1"/>
  <c r="K92" i="1" s="1"/>
  <c r="I95" i="1"/>
  <c r="J96" i="1"/>
  <c r="C97" i="1"/>
  <c r="K97" i="1" s="1"/>
  <c r="I99" i="1"/>
  <c r="J100" i="1"/>
  <c r="C101" i="1"/>
  <c r="K101" i="1" s="1"/>
  <c r="I103" i="1"/>
  <c r="J104" i="1"/>
  <c r="C105" i="1"/>
  <c r="K105" i="1" s="1"/>
  <c r="F21" i="1"/>
  <c r="D23" i="1"/>
  <c r="E24" i="1"/>
  <c r="F25" i="1"/>
  <c r="D27" i="1"/>
  <c r="E28" i="1"/>
  <c r="F29" i="1"/>
  <c r="D31" i="1"/>
  <c r="E32" i="1"/>
  <c r="F33" i="1"/>
  <c r="D35" i="1"/>
  <c r="E36" i="1"/>
  <c r="F37" i="1"/>
  <c r="D39" i="1"/>
  <c r="E40" i="1"/>
  <c r="F41" i="1"/>
  <c r="D43" i="1"/>
  <c r="E44" i="1"/>
  <c r="F45" i="1"/>
  <c r="D47" i="1"/>
  <c r="E48" i="1"/>
  <c r="F49" i="1"/>
  <c r="D51" i="1"/>
  <c r="E52" i="1"/>
  <c r="F53" i="1"/>
  <c r="D55" i="1"/>
  <c r="E56" i="1"/>
  <c r="F57" i="1"/>
  <c r="D59" i="1"/>
  <c r="E60" i="1"/>
  <c r="F61" i="1"/>
  <c r="D63" i="1"/>
  <c r="E64" i="1"/>
  <c r="F65" i="1"/>
  <c r="D67" i="1"/>
  <c r="E68" i="1"/>
  <c r="F69" i="1"/>
  <c r="D71" i="1"/>
  <c r="E72" i="1"/>
  <c r="F74" i="1"/>
  <c r="D76" i="1"/>
  <c r="E77" i="1"/>
  <c r="F78" i="1"/>
  <c r="D80" i="1"/>
  <c r="E81" i="1"/>
  <c r="F82" i="1"/>
  <c r="D84" i="1"/>
  <c r="E85" i="1"/>
  <c r="F86" i="1"/>
  <c r="D88" i="1"/>
  <c r="E89" i="1"/>
  <c r="F90" i="1"/>
  <c r="D92" i="1"/>
  <c r="E93" i="1"/>
  <c r="F95" i="1"/>
  <c r="D97" i="1"/>
  <c r="E98" i="1"/>
  <c r="F99" i="1"/>
  <c r="D101" i="1"/>
  <c r="E102" i="1"/>
  <c r="F103" i="1"/>
  <c r="D105" i="1"/>
  <c r="F100" i="1"/>
  <c r="E95" i="1"/>
  <c r="D89" i="1"/>
  <c r="F83" i="1"/>
  <c r="E78" i="1"/>
  <c r="D72" i="1"/>
  <c r="F66" i="1"/>
  <c r="D13" i="1"/>
  <c r="C13" i="1"/>
  <c r="K13" i="1" s="1"/>
  <c r="F14" i="1"/>
  <c r="M14" i="1"/>
  <c r="I15" i="1"/>
  <c r="Y15" i="1"/>
  <c r="J16" i="1"/>
  <c r="D17" i="1"/>
  <c r="C17" i="1"/>
  <c r="K17" i="1" s="1"/>
  <c r="F18" i="1"/>
  <c r="M18" i="1"/>
  <c r="I19" i="1"/>
  <c r="Y19" i="1"/>
  <c r="I9" i="1"/>
  <c r="D9" i="1"/>
  <c r="F104" i="1"/>
  <c r="E99" i="1"/>
  <c r="D93" i="1"/>
  <c r="F87" i="1"/>
  <c r="E82" i="1"/>
  <c r="D77" i="1"/>
  <c r="F70" i="1"/>
  <c r="E65" i="1"/>
  <c r="D188" i="1"/>
  <c r="J185" i="1"/>
  <c r="J106" i="1"/>
  <c r="C94" i="1"/>
  <c r="K94" i="1" s="1"/>
  <c r="Y94" i="1"/>
  <c r="C20" i="1"/>
  <c r="K20" i="1" s="1"/>
  <c r="E10" i="1"/>
  <c r="E14" i="1"/>
  <c r="E18" i="1"/>
  <c r="D10" i="1"/>
  <c r="C10" i="1"/>
  <c r="K10" i="1" s="1"/>
  <c r="F11" i="1"/>
  <c r="Y11" i="1"/>
  <c r="J12" i="1"/>
  <c r="F13" i="1"/>
  <c r="M13" i="1"/>
  <c r="I14" i="1"/>
  <c r="Y14" i="1"/>
  <c r="J15" i="1"/>
  <c r="D16" i="1"/>
  <c r="C16" i="1"/>
  <c r="K16" i="1" s="1"/>
  <c r="F17" i="1"/>
  <c r="M17" i="1"/>
  <c r="I18" i="1"/>
  <c r="Y18" i="1"/>
  <c r="J19" i="1"/>
  <c r="Y9" i="1"/>
  <c r="F9" i="1"/>
  <c r="M9" i="1"/>
  <c r="E103" i="1"/>
  <c r="D98" i="1"/>
  <c r="F91" i="1"/>
  <c r="E86" i="1"/>
  <c r="D81" i="1"/>
  <c r="F75" i="1"/>
  <c r="E69" i="1"/>
  <c r="D64" i="1"/>
  <c r="D102" i="1"/>
  <c r="F96" i="1"/>
  <c r="E90" i="1"/>
  <c r="D85" i="1"/>
  <c r="F79" i="1"/>
  <c r="E74" i="1"/>
  <c r="D68" i="1"/>
  <c r="R73" i="1" l="1"/>
  <c r="Q73" i="1"/>
  <c r="S73" i="1"/>
  <c r="N73" i="1"/>
  <c r="O73" i="1"/>
  <c r="S9" i="1"/>
  <c r="R9" i="1"/>
  <c r="Q9" i="1"/>
  <c r="P9" i="1"/>
  <c r="O9" i="1"/>
  <c r="N9" i="1"/>
  <c r="S17" i="1"/>
  <c r="R17" i="1"/>
  <c r="Q17" i="1"/>
  <c r="P17" i="1"/>
  <c r="O17" i="1"/>
  <c r="N17" i="1"/>
  <c r="S13" i="1"/>
  <c r="R13" i="1"/>
  <c r="Q13" i="1"/>
  <c r="P13" i="1"/>
  <c r="O13" i="1"/>
  <c r="N13" i="1"/>
  <c r="S18" i="1"/>
  <c r="R18" i="1"/>
  <c r="Q18" i="1"/>
  <c r="P18" i="1"/>
  <c r="O18" i="1"/>
  <c r="N18" i="1"/>
  <c r="S14" i="1"/>
  <c r="R14" i="1"/>
  <c r="Q14" i="1"/>
  <c r="P14" i="1"/>
  <c r="O14" i="1"/>
  <c r="N14" i="1"/>
  <c r="S92" i="1"/>
  <c r="R92" i="1"/>
  <c r="Q92" i="1"/>
  <c r="P92" i="1"/>
  <c r="O92" i="1"/>
  <c r="N92" i="1"/>
  <c r="S76" i="1"/>
  <c r="R76" i="1"/>
  <c r="Q76" i="1"/>
  <c r="P76" i="1"/>
  <c r="O76" i="1"/>
  <c r="N76" i="1"/>
  <c r="S59" i="1"/>
  <c r="R59" i="1"/>
  <c r="Q59" i="1"/>
  <c r="P59" i="1"/>
  <c r="O59" i="1"/>
  <c r="N59" i="1"/>
  <c r="S43" i="1"/>
  <c r="R43" i="1"/>
  <c r="Q43" i="1"/>
  <c r="P43" i="1"/>
  <c r="O43" i="1"/>
  <c r="N43" i="1"/>
  <c r="S27" i="1"/>
  <c r="R27" i="1"/>
  <c r="Q27" i="1"/>
  <c r="P27" i="1"/>
  <c r="O27" i="1"/>
  <c r="N27" i="1"/>
  <c r="S105" i="1"/>
  <c r="R105" i="1"/>
  <c r="Q105" i="1"/>
  <c r="P105" i="1"/>
  <c r="O105" i="1"/>
  <c r="N105" i="1"/>
  <c r="S88" i="1"/>
  <c r="R88" i="1"/>
  <c r="Q88" i="1"/>
  <c r="P88" i="1"/>
  <c r="O88" i="1"/>
  <c r="N88" i="1"/>
  <c r="S71" i="1"/>
  <c r="R71" i="1"/>
  <c r="Q71" i="1"/>
  <c r="P71" i="1"/>
  <c r="O71" i="1"/>
  <c r="N71" i="1"/>
  <c r="S55" i="1"/>
  <c r="R55" i="1"/>
  <c r="Q55" i="1"/>
  <c r="P55" i="1"/>
  <c r="O55" i="1"/>
  <c r="N55" i="1"/>
  <c r="S39" i="1"/>
  <c r="R39" i="1"/>
  <c r="Q39" i="1"/>
  <c r="P39" i="1"/>
  <c r="O39" i="1"/>
  <c r="N39" i="1"/>
  <c r="S23" i="1"/>
  <c r="R23" i="1"/>
  <c r="Q23" i="1"/>
  <c r="P23" i="1"/>
  <c r="O23" i="1"/>
  <c r="N23" i="1"/>
  <c r="S101" i="1"/>
  <c r="R101" i="1"/>
  <c r="Q101" i="1"/>
  <c r="P101" i="1"/>
  <c r="O101" i="1"/>
  <c r="N101" i="1"/>
  <c r="S84" i="1"/>
  <c r="R84" i="1"/>
  <c r="Q84" i="1"/>
  <c r="P84" i="1"/>
  <c r="O84" i="1"/>
  <c r="N84" i="1"/>
  <c r="S67" i="1"/>
  <c r="R67" i="1"/>
  <c r="Q67" i="1"/>
  <c r="P67" i="1"/>
  <c r="O67" i="1"/>
  <c r="N67" i="1"/>
  <c r="S51" i="1"/>
  <c r="R51" i="1"/>
  <c r="Q51" i="1"/>
  <c r="P51" i="1"/>
  <c r="O51" i="1"/>
  <c r="N51" i="1"/>
  <c r="S35" i="1"/>
  <c r="R35" i="1"/>
  <c r="Q35" i="1"/>
  <c r="P35" i="1"/>
  <c r="O35" i="1"/>
  <c r="N35" i="1"/>
  <c r="Q97" i="1"/>
  <c r="P97" i="1"/>
  <c r="O97" i="1"/>
  <c r="N97" i="1"/>
  <c r="S97" i="1"/>
  <c r="R97" i="1"/>
  <c r="S80" i="1"/>
  <c r="R80" i="1"/>
  <c r="Q80" i="1"/>
  <c r="P80" i="1"/>
  <c r="O80" i="1"/>
  <c r="N80" i="1"/>
  <c r="S63" i="1"/>
  <c r="R63" i="1"/>
  <c r="Q63" i="1"/>
  <c r="P63" i="1"/>
  <c r="O63" i="1"/>
  <c r="N63" i="1"/>
  <c r="S47" i="1"/>
  <c r="R47" i="1"/>
  <c r="Q47" i="1"/>
  <c r="P47" i="1"/>
  <c r="O47" i="1"/>
  <c r="N47" i="1"/>
  <c r="S31" i="1"/>
  <c r="R31" i="1"/>
  <c r="Q31" i="1"/>
  <c r="P31" i="1"/>
  <c r="O31" i="1"/>
  <c r="N31" i="1"/>
  <c r="S104" i="1"/>
  <c r="R104" i="1"/>
  <c r="Q104" i="1"/>
  <c r="P104" i="1"/>
  <c r="O104" i="1"/>
  <c r="N104" i="1"/>
  <c r="S100" i="1"/>
  <c r="R100" i="1"/>
  <c r="Q100" i="1"/>
  <c r="P100" i="1"/>
  <c r="O100" i="1"/>
  <c r="N100" i="1"/>
  <c r="Q96" i="1"/>
  <c r="P96" i="1"/>
  <c r="O96" i="1"/>
  <c r="N96" i="1"/>
  <c r="S96" i="1"/>
  <c r="R96" i="1"/>
  <c r="S91" i="1"/>
  <c r="R91" i="1"/>
  <c r="Q91" i="1"/>
  <c r="P91" i="1"/>
  <c r="O91" i="1"/>
  <c r="N91" i="1"/>
  <c r="S87" i="1"/>
  <c r="R87" i="1"/>
  <c r="Q87" i="1"/>
  <c r="P87" i="1"/>
  <c r="O87" i="1"/>
  <c r="N87" i="1"/>
  <c r="S83" i="1"/>
  <c r="R83" i="1"/>
  <c r="Q83" i="1"/>
  <c r="P83" i="1"/>
  <c r="O83" i="1"/>
  <c r="N83" i="1"/>
  <c r="S79" i="1"/>
  <c r="R79" i="1"/>
  <c r="Q79" i="1"/>
  <c r="P79" i="1"/>
  <c r="O79" i="1"/>
  <c r="N79" i="1"/>
  <c r="S75" i="1"/>
  <c r="R75" i="1"/>
  <c r="Q75" i="1"/>
  <c r="P75" i="1"/>
  <c r="O75" i="1"/>
  <c r="N75" i="1"/>
  <c r="S70" i="1"/>
  <c r="R70" i="1"/>
  <c r="Q70" i="1"/>
  <c r="P70" i="1"/>
  <c r="O70" i="1"/>
  <c r="N70" i="1"/>
  <c r="S66" i="1"/>
  <c r="R66" i="1"/>
  <c r="Q66" i="1"/>
  <c r="P66" i="1"/>
  <c r="O66" i="1"/>
  <c r="N66" i="1"/>
  <c r="S62" i="1"/>
  <c r="R62" i="1"/>
  <c r="Q62" i="1"/>
  <c r="P62" i="1"/>
  <c r="O62" i="1"/>
  <c r="N62" i="1"/>
  <c r="S58" i="1"/>
  <c r="R58" i="1"/>
  <c r="Q58" i="1"/>
  <c r="P58" i="1"/>
  <c r="O58" i="1"/>
  <c r="N58" i="1"/>
  <c r="S54" i="1"/>
  <c r="R54" i="1"/>
  <c r="Q54" i="1"/>
  <c r="P54" i="1"/>
  <c r="O54" i="1"/>
  <c r="N54" i="1"/>
  <c r="S50" i="1"/>
  <c r="R50" i="1"/>
  <c r="Q50" i="1"/>
  <c r="P50" i="1"/>
  <c r="O50" i="1"/>
  <c r="N50" i="1"/>
  <c r="S46" i="1"/>
  <c r="R46" i="1"/>
  <c r="Q46" i="1"/>
  <c r="P46" i="1"/>
  <c r="O46" i="1"/>
  <c r="N46" i="1"/>
  <c r="S42" i="1"/>
  <c r="R42" i="1"/>
  <c r="Q42" i="1"/>
  <c r="P42" i="1"/>
  <c r="O42" i="1"/>
  <c r="N42" i="1"/>
  <c r="S38" i="1"/>
  <c r="R38" i="1"/>
  <c r="Q38" i="1"/>
  <c r="P38" i="1"/>
  <c r="O38" i="1"/>
  <c r="N38" i="1"/>
  <c r="S34" i="1"/>
  <c r="R34" i="1"/>
  <c r="Q34" i="1"/>
  <c r="P34" i="1"/>
  <c r="O34" i="1"/>
  <c r="N34" i="1"/>
  <c r="S30" i="1"/>
  <c r="R30" i="1"/>
  <c r="Q30" i="1"/>
  <c r="P30" i="1"/>
  <c r="O30" i="1"/>
  <c r="N30" i="1"/>
  <c r="S26" i="1"/>
  <c r="R26" i="1"/>
  <c r="Q26" i="1"/>
  <c r="P26" i="1"/>
  <c r="O26" i="1"/>
  <c r="N26" i="1"/>
  <c r="S22" i="1"/>
  <c r="R22" i="1"/>
  <c r="Q22" i="1"/>
  <c r="P22" i="1"/>
  <c r="O22" i="1"/>
  <c r="N22" i="1"/>
  <c r="S122" i="1"/>
  <c r="R122" i="1"/>
  <c r="Q122" i="1"/>
  <c r="P122" i="1"/>
  <c r="O122" i="1"/>
  <c r="N122" i="1"/>
  <c r="S103" i="1"/>
  <c r="R103" i="1"/>
  <c r="Q103" i="1"/>
  <c r="P103" i="1"/>
  <c r="O103" i="1"/>
  <c r="N103" i="1"/>
  <c r="Q99" i="1"/>
  <c r="P99" i="1"/>
  <c r="O99" i="1"/>
  <c r="N99" i="1"/>
  <c r="S99" i="1"/>
  <c r="R99" i="1"/>
  <c r="Q95" i="1"/>
  <c r="P95" i="1"/>
  <c r="O95" i="1"/>
  <c r="N95" i="1"/>
  <c r="S95" i="1"/>
  <c r="R95" i="1"/>
  <c r="S90" i="1"/>
  <c r="R90" i="1"/>
  <c r="Q90" i="1"/>
  <c r="P90" i="1"/>
  <c r="O90" i="1"/>
  <c r="N90" i="1"/>
  <c r="S86" i="1"/>
  <c r="R86" i="1"/>
  <c r="Q86" i="1"/>
  <c r="P86" i="1"/>
  <c r="O86" i="1"/>
  <c r="N86" i="1"/>
  <c r="S82" i="1"/>
  <c r="R82" i="1"/>
  <c r="Q82" i="1"/>
  <c r="P82" i="1"/>
  <c r="O82" i="1"/>
  <c r="N82" i="1"/>
  <c r="S78" i="1"/>
  <c r="R78" i="1"/>
  <c r="Q78" i="1"/>
  <c r="P78" i="1"/>
  <c r="O78" i="1"/>
  <c r="N78" i="1"/>
  <c r="S74" i="1"/>
  <c r="R74" i="1"/>
  <c r="Q74" i="1"/>
  <c r="P74" i="1"/>
  <c r="O74" i="1"/>
  <c r="N74" i="1"/>
  <c r="S69" i="1"/>
  <c r="R69" i="1"/>
  <c r="Q69" i="1"/>
  <c r="P69" i="1"/>
  <c r="O69" i="1"/>
  <c r="N69" i="1"/>
  <c r="S65" i="1"/>
  <c r="R65" i="1"/>
  <c r="Q65" i="1"/>
  <c r="P65" i="1"/>
  <c r="O65" i="1"/>
  <c r="N65" i="1"/>
  <c r="S61" i="1"/>
  <c r="R61" i="1"/>
  <c r="Q61" i="1"/>
  <c r="P61" i="1"/>
  <c r="O61" i="1"/>
  <c r="N61" i="1"/>
  <c r="S57" i="1"/>
  <c r="R57" i="1"/>
  <c r="Q57" i="1"/>
  <c r="P57" i="1"/>
  <c r="O57" i="1"/>
  <c r="N57" i="1"/>
  <c r="S53" i="1"/>
  <c r="R53" i="1"/>
  <c r="Q53" i="1"/>
  <c r="P53" i="1"/>
  <c r="O53" i="1"/>
  <c r="N53" i="1"/>
  <c r="S49" i="1"/>
  <c r="R49" i="1"/>
  <c r="Q49" i="1"/>
  <c r="P49" i="1"/>
  <c r="O49" i="1"/>
  <c r="N49" i="1"/>
  <c r="S45" i="1"/>
  <c r="R45" i="1"/>
  <c r="Q45" i="1"/>
  <c r="P45" i="1"/>
  <c r="O45" i="1"/>
  <c r="N45" i="1"/>
  <c r="S41" i="1"/>
  <c r="R41" i="1"/>
  <c r="Q41" i="1"/>
  <c r="P41" i="1"/>
  <c r="O41" i="1"/>
  <c r="N41" i="1"/>
  <c r="S37" i="1"/>
  <c r="R37" i="1"/>
  <c r="Q37" i="1"/>
  <c r="P37" i="1"/>
  <c r="O37" i="1"/>
  <c r="N37" i="1"/>
  <c r="S33" i="1"/>
  <c r="R33" i="1"/>
  <c r="Q33" i="1"/>
  <c r="P33" i="1"/>
  <c r="O33" i="1"/>
  <c r="N33" i="1"/>
  <c r="S29" i="1"/>
  <c r="R29" i="1"/>
  <c r="Q29" i="1"/>
  <c r="P29" i="1"/>
  <c r="O29" i="1"/>
  <c r="N29" i="1"/>
  <c r="S25" i="1"/>
  <c r="R25" i="1"/>
  <c r="Q25" i="1"/>
  <c r="P25" i="1"/>
  <c r="O25" i="1"/>
  <c r="N25" i="1"/>
  <c r="S21" i="1"/>
  <c r="R21" i="1"/>
  <c r="Q21" i="1"/>
  <c r="P21" i="1"/>
  <c r="O21" i="1"/>
  <c r="N21" i="1"/>
  <c r="S111" i="1"/>
  <c r="R111" i="1"/>
  <c r="Q111" i="1"/>
  <c r="P111" i="1"/>
  <c r="O111" i="1"/>
  <c r="N111" i="1"/>
  <c r="S110" i="1"/>
  <c r="R110" i="1"/>
  <c r="Q110" i="1"/>
  <c r="P110" i="1"/>
  <c r="O110" i="1"/>
  <c r="N110" i="1"/>
  <c r="S109" i="1"/>
  <c r="R109" i="1"/>
  <c r="Q109" i="1"/>
  <c r="P109" i="1"/>
  <c r="O109" i="1"/>
  <c r="N109" i="1"/>
  <c r="S108" i="1"/>
  <c r="R108" i="1"/>
  <c r="Q108" i="1"/>
  <c r="P108" i="1"/>
  <c r="O108" i="1"/>
  <c r="N108" i="1"/>
  <c r="S107" i="1"/>
  <c r="R107" i="1"/>
  <c r="Q107" i="1"/>
  <c r="P107" i="1"/>
  <c r="O107" i="1"/>
  <c r="N107" i="1"/>
  <c r="S123" i="1"/>
  <c r="R123" i="1"/>
  <c r="Q123" i="1"/>
  <c r="P123" i="1"/>
  <c r="O123" i="1"/>
  <c r="N123" i="1"/>
  <c r="S121" i="1"/>
  <c r="R121" i="1"/>
  <c r="Q121" i="1"/>
  <c r="P121" i="1"/>
  <c r="O121" i="1"/>
  <c r="N121" i="1"/>
  <c r="S102" i="1"/>
  <c r="R102" i="1"/>
  <c r="Q102" i="1"/>
  <c r="P102" i="1"/>
  <c r="O102" i="1"/>
  <c r="N102" i="1"/>
  <c r="Q98" i="1"/>
  <c r="P98" i="1"/>
  <c r="O98" i="1"/>
  <c r="N98" i="1"/>
  <c r="S98" i="1"/>
  <c r="R98" i="1"/>
  <c r="S93" i="1"/>
  <c r="R93" i="1"/>
  <c r="Q93" i="1"/>
  <c r="P93" i="1"/>
  <c r="O93" i="1"/>
  <c r="N93" i="1"/>
  <c r="S89" i="1"/>
  <c r="R89" i="1"/>
  <c r="Q89" i="1"/>
  <c r="P89" i="1"/>
  <c r="O89" i="1"/>
  <c r="N89" i="1"/>
  <c r="S85" i="1"/>
  <c r="R85" i="1"/>
  <c r="Q85" i="1"/>
  <c r="P85" i="1"/>
  <c r="O85" i="1"/>
  <c r="N85" i="1"/>
  <c r="S81" i="1"/>
  <c r="R81" i="1"/>
  <c r="Q81" i="1"/>
  <c r="P81" i="1"/>
  <c r="O81" i="1"/>
  <c r="N81" i="1"/>
  <c r="S77" i="1"/>
  <c r="R77" i="1"/>
  <c r="Q77" i="1"/>
  <c r="P77" i="1"/>
  <c r="O77" i="1"/>
  <c r="N77" i="1"/>
  <c r="S72" i="1"/>
  <c r="R72" i="1"/>
  <c r="Q72" i="1"/>
  <c r="P72" i="1"/>
  <c r="O72" i="1"/>
  <c r="N72" i="1"/>
  <c r="S68" i="1"/>
  <c r="R68" i="1"/>
  <c r="Q68" i="1"/>
  <c r="P68" i="1"/>
  <c r="O68" i="1"/>
  <c r="N68" i="1"/>
  <c r="S64" i="1"/>
  <c r="R64" i="1"/>
  <c r="Q64" i="1"/>
  <c r="P64" i="1"/>
  <c r="O64" i="1"/>
  <c r="N64" i="1"/>
  <c r="S60" i="1"/>
  <c r="R60" i="1"/>
  <c r="Q60" i="1"/>
  <c r="P60" i="1"/>
  <c r="O60" i="1"/>
  <c r="N60" i="1"/>
  <c r="S56" i="1"/>
  <c r="R56" i="1"/>
  <c r="Q56" i="1"/>
  <c r="P56" i="1"/>
  <c r="O56" i="1"/>
  <c r="N56" i="1"/>
  <c r="S52" i="1"/>
  <c r="R52" i="1"/>
  <c r="Q52" i="1"/>
  <c r="P52" i="1"/>
  <c r="O52" i="1"/>
  <c r="N52" i="1"/>
  <c r="S48" i="1"/>
  <c r="R48" i="1"/>
  <c r="Q48" i="1"/>
  <c r="P48" i="1"/>
  <c r="O48" i="1"/>
  <c r="N48" i="1"/>
  <c r="S44" i="1"/>
  <c r="R44" i="1"/>
  <c r="Q44" i="1"/>
  <c r="P44" i="1"/>
  <c r="O44" i="1"/>
  <c r="N44" i="1"/>
  <c r="S40" i="1"/>
  <c r="R40" i="1"/>
  <c r="Q40" i="1"/>
  <c r="P40" i="1"/>
  <c r="O40" i="1"/>
  <c r="N40" i="1"/>
  <c r="S36" i="1"/>
  <c r="R36" i="1"/>
  <c r="Q36" i="1"/>
  <c r="P36" i="1"/>
  <c r="O36" i="1"/>
  <c r="N36" i="1"/>
  <c r="S32" i="1"/>
  <c r="R32" i="1"/>
  <c r="Q32" i="1"/>
  <c r="P32" i="1"/>
  <c r="O32" i="1"/>
  <c r="N32" i="1"/>
  <c r="S28" i="1"/>
  <c r="R28" i="1"/>
  <c r="Q28" i="1"/>
  <c r="P28" i="1"/>
  <c r="O28" i="1"/>
  <c r="N28" i="1"/>
  <c r="S24" i="1"/>
  <c r="R24" i="1"/>
  <c r="Q24" i="1"/>
  <c r="P24" i="1"/>
  <c r="O24" i="1"/>
  <c r="N24" i="1"/>
  <c r="S187" i="1"/>
  <c r="R187" i="1"/>
  <c r="Q187" i="1"/>
  <c r="P187" i="1"/>
  <c r="O187" i="1"/>
  <c r="N187" i="1"/>
  <c r="S124" i="1"/>
  <c r="R124" i="1"/>
  <c r="Q124" i="1"/>
  <c r="P124" i="1"/>
  <c r="O124" i="1"/>
  <c r="N124" i="1"/>
  <c r="S120" i="1"/>
  <c r="R120" i="1"/>
  <c r="Q120" i="1"/>
  <c r="P120" i="1"/>
  <c r="O120" i="1"/>
  <c r="N120" i="1"/>
  <c r="S119" i="1"/>
  <c r="R119" i="1"/>
  <c r="Q119" i="1"/>
  <c r="P119" i="1"/>
  <c r="O119" i="1"/>
  <c r="N119" i="1"/>
  <c r="S118" i="1"/>
  <c r="R118" i="1"/>
  <c r="Q118" i="1"/>
  <c r="P118" i="1"/>
  <c r="O118" i="1"/>
  <c r="N118" i="1"/>
  <c r="S114" i="1"/>
  <c r="R114" i="1"/>
  <c r="Q114" i="1"/>
  <c r="P114" i="1"/>
  <c r="O114" i="1"/>
  <c r="N114" i="1"/>
  <c r="S113" i="1"/>
  <c r="R113" i="1"/>
  <c r="Q113" i="1"/>
  <c r="P113" i="1"/>
  <c r="O113" i="1"/>
  <c r="N113" i="1"/>
  <c r="S112" i="1"/>
  <c r="R112" i="1"/>
  <c r="Q112" i="1"/>
  <c r="P112" i="1"/>
  <c r="O112" i="1"/>
  <c r="N112" i="1"/>
  <c r="S167" i="1"/>
  <c r="R167" i="1"/>
  <c r="Q167" i="1"/>
  <c r="P167" i="1"/>
  <c r="O167" i="1"/>
  <c r="N167" i="1"/>
  <c r="S115" i="1"/>
  <c r="R115" i="1"/>
  <c r="Q115" i="1"/>
  <c r="P115" i="1"/>
  <c r="O115" i="1"/>
  <c r="N115" i="1"/>
  <c r="S174" i="1"/>
  <c r="R174" i="1"/>
  <c r="Q174" i="1"/>
  <c r="P174" i="1"/>
  <c r="O174" i="1"/>
  <c r="N174" i="1"/>
  <c r="S173" i="1"/>
  <c r="R173" i="1"/>
  <c r="Q173" i="1"/>
  <c r="P173" i="1"/>
  <c r="O173" i="1"/>
  <c r="N173" i="1"/>
  <c r="S172" i="1"/>
  <c r="R172" i="1"/>
  <c r="Q172" i="1"/>
  <c r="P172" i="1"/>
  <c r="O172" i="1"/>
  <c r="N172" i="1"/>
  <c r="S171" i="1"/>
  <c r="R171" i="1"/>
  <c r="Q171" i="1"/>
  <c r="P171" i="1"/>
  <c r="O171" i="1"/>
  <c r="N171" i="1"/>
  <c r="S170" i="1"/>
  <c r="R170" i="1"/>
  <c r="Q170" i="1"/>
  <c r="P170" i="1"/>
  <c r="O170" i="1"/>
  <c r="N170" i="1"/>
  <c r="S169" i="1"/>
  <c r="R169" i="1"/>
  <c r="Q169" i="1"/>
  <c r="P169" i="1"/>
  <c r="O169" i="1"/>
  <c r="N169" i="1"/>
  <c r="S168" i="1"/>
  <c r="R168" i="1"/>
  <c r="Q168" i="1"/>
  <c r="P168" i="1"/>
  <c r="O168" i="1"/>
  <c r="N168" i="1"/>
  <c r="S116" i="1"/>
  <c r="R116" i="1"/>
  <c r="Q116" i="1"/>
  <c r="P116" i="1"/>
  <c r="O116" i="1"/>
  <c r="N116" i="1"/>
  <c r="S165" i="1"/>
  <c r="R165" i="1"/>
  <c r="Q165" i="1"/>
  <c r="P165" i="1"/>
  <c r="O165" i="1"/>
  <c r="N165" i="1"/>
  <c r="S117" i="1"/>
  <c r="R117" i="1"/>
  <c r="Q117" i="1"/>
  <c r="P117" i="1"/>
  <c r="O117" i="1"/>
  <c r="N117" i="1"/>
  <c r="S166" i="1"/>
  <c r="R166" i="1"/>
  <c r="Q166" i="1"/>
  <c r="P166" i="1"/>
  <c r="O166" i="1"/>
  <c r="N166" i="1"/>
  <c r="S150" i="1"/>
  <c r="R150" i="1"/>
  <c r="Q150" i="1"/>
  <c r="P150" i="1"/>
  <c r="O150" i="1"/>
  <c r="N150" i="1"/>
  <c r="S149" i="1"/>
  <c r="R149" i="1"/>
  <c r="Q149" i="1"/>
  <c r="P149" i="1"/>
  <c r="O149" i="1"/>
  <c r="N149" i="1"/>
  <c r="S148" i="1"/>
  <c r="R148" i="1"/>
  <c r="Q148" i="1"/>
  <c r="P148" i="1"/>
  <c r="O148" i="1"/>
  <c r="N148" i="1"/>
  <c r="S147" i="1"/>
  <c r="R147" i="1"/>
  <c r="Q147" i="1"/>
  <c r="P147" i="1"/>
  <c r="O147" i="1"/>
  <c r="N147" i="1"/>
  <c r="S146" i="1"/>
  <c r="R146" i="1"/>
  <c r="Q146" i="1"/>
  <c r="P146" i="1"/>
  <c r="O146" i="1"/>
  <c r="N146" i="1"/>
  <c r="S145" i="1"/>
  <c r="R145" i="1"/>
  <c r="Q145" i="1"/>
  <c r="P145" i="1"/>
  <c r="O145" i="1"/>
  <c r="N145" i="1"/>
  <c r="S144" i="1"/>
  <c r="R144" i="1"/>
  <c r="Q144" i="1"/>
  <c r="P144" i="1"/>
  <c r="O144" i="1"/>
  <c r="N144" i="1"/>
  <c r="S143" i="1"/>
  <c r="R143" i="1"/>
  <c r="Q143" i="1"/>
  <c r="P143" i="1"/>
  <c r="O143" i="1"/>
  <c r="N143" i="1"/>
  <c r="S142" i="1"/>
  <c r="R142" i="1"/>
  <c r="Q142" i="1"/>
  <c r="P142" i="1"/>
  <c r="O142" i="1"/>
  <c r="N142" i="1"/>
  <c r="S141" i="1"/>
  <c r="R141" i="1"/>
  <c r="Q141" i="1"/>
  <c r="P141" i="1"/>
  <c r="O141" i="1"/>
  <c r="N141" i="1"/>
  <c r="S140" i="1"/>
  <c r="R140" i="1"/>
  <c r="Q140" i="1"/>
  <c r="P140" i="1"/>
  <c r="O140" i="1"/>
  <c r="N140" i="1"/>
  <c r="S139" i="1"/>
  <c r="R139" i="1"/>
  <c r="Q139" i="1"/>
  <c r="P139" i="1"/>
  <c r="O139" i="1"/>
  <c r="N139" i="1"/>
  <c r="S138" i="1"/>
  <c r="R138" i="1"/>
  <c r="Q138" i="1"/>
  <c r="P138" i="1"/>
  <c r="O138" i="1"/>
  <c r="N138" i="1"/>
  <c r="S137" i="1"/>
  <c r="R137" i="1"/>
  <c r="Q137" i="1"/>
  <c r="P137" i="1"/>
  <c r="O137" i="1"/>
  <c r="N137" i="1"/>
  <c r="S136" i="1"/>
  <c r="R136" i="1"/>
  <c r="Q136" i="1"/>
  <c r="P136" i="1"/>
  <c r="O136" i="1"/>
  <c r="N136" i="1"/>
  <c r="S135" i="1"/>
  <c r="R135" i="1"/>
  <c r="Q135" i="1"/>
  <c r="P135" i="1"/>
  <c r="O135" i="1"/>
  <c r="N135" i="1"/>
  <c r="S134" i="1"/>
  <c r="R134" i="1"/>
  <c r="Q134" i="1"/>
  <c r="P134" i="1"/>
  <c r="O134" i="1"/>
  <c r="N134" i="1"/>
  <c r="S133" i="1"/>
  <c r="R133" i="1"/>
  <c r="Q133" i="1"/>
  <c r="P133" i="1"/>
  <c r="O133" i="1"/>
  <c r="N133" i="1"/>
  <c r="S132" i="1"/>
  <c r="R132" i="1"/>
  <c r="Q132" i="1"/>
  <c r="P132" i="1"/>
  <c r="O132" i="1"/>
  <c r="N132" i="1"/>
  <c r="S131" i="1"/>
  <c r="R131" i="1"/>
  <c r="Q131" i="1"/>
  <c r="P131" i="1"/>
  <c r="O131" i="1"/>
  <c r="N131" i="1"/>
  <c r="S130" i="1"/>
  <c r="R130" i="1"/>
  <c r="Q130" i="1"/>
  <c r="P130" i="1"/>
  <c r="O130" i="1"/>
  <c r="N130" i="1"/>
  <c r="S129" i="1"/>
  <c r="R129" i="1"/>
  <c r="Q129" i="1"/>
  <c r="P129" i="1"/>
  <c r="O129" i="1"/>
  <c r="N129" i="1"/>
  <c r="S128" i="1"/>
  <c r="R128" i="1"/>
  <c r="Q128" i="1"/>
  <c r="P128" i="1"/>
  <c r="O128" i="1"/>
  <c r="N128" i="1"/>
  <c r="S127" i="1"/>
  <c r="R127" i="1"/>
  <c r="Q127" i="1"/>
  <c r="P127" i="1"/>
  <c r="O127" i="1"/>
  <c r="N127" i="1"/>
  <c r="S126" i="1"/>
  <c r="R126" i="1"/>
  <c r="Q126" i="1"/>
  <c r="P126" i="1"/>
  <c r="O126" i="1"/>
  <c r="N126" i="1"/>
  <c r="S125" i="1"/>
  <c r="R125" i="1"/>
  <c r="Q125" i="1"/>
  <c r="P125" i="1"/>
  <c r="O125" i="1"/>
  <c r="N125" i="1"/>
  <c r="S164" i="1"/>
  <c r="R164" i="1"/>
  <c r="Q164" i="1"/>
  <c r="P164" i="1"/>
  <c r="O164" i="1"/>
  <c r="N164" i="1"/>
  <c r="S163" i="1"/>
  <c r="R163" i="1"/>
  <c r="Q163" i="1"/>
  <c r="P163" i="1"/>
  <c r="O163" i="1"/>
  <c r="N163" i="1"/>
  <c r="S162" i="1"/>
  <c r="R162" i="1"/>
  <c r="Q162" i="1"/>
  <c r="P162" i="1"/>
  <c r="O162" i="1"/>
  <c r="N162" i="1"/>
  <c r="S161" i="1"/>
  <c r="R161" i="1"/>
  <c r="Q161" i="1"/>
  <c r="P161" i="1"/>
  <c r="O161" i="1"/>
  <c r="N161" i="1"/>
  <c r="S160" i="1"/>
  <c r="R160" i="1"/>
  <c r="Q160" i="1"/>
  <c r="P160" i="1"/>
  <c r="O160" i="1"/>
  <c r="N160" i="1"/>
  <c r="S159" i="1"/>
  <c r="R159" i="1"/>
  <c r="Q159" i="1"/>
  <c r="P159" i="1"/>
  <c r="O159" i="1"/>
  <c r="N159" i="1"/>
  <c r="S158" i="1"/>
  <c r="R158" i="1"/>
  <c r="Q158" i="1"/>
  <c r="P158" i="1"/>
  <c r="O158" i="1"/>
  <c r="N158" i="1"/>
  <c r="S157" i="1"/>
  <c r="R157" i="1"/>
  <c r="Q157" i="1"/>
  <c r="P157" i="1"/>
  <c r="O157" i="1"/>
  <c r="N157" i="1"/>
  <c r="S156" i="1"/>
  <c r="R156" i="1"/>
  <c r="Q156" i="1"/>
  <c r="P156" i="1"/>
  <c r="O156" i="1"/>
  <c r="N156" i="1"/>
  <c r="S155" i="1"/>
  <c r="R155" i="1"/>
  <c r="Q155" i="1"/>
  <c r="P155" i="1"/>
  <c r="O155" i="1"/>
  <c r="N155" i="1"/>
  <c r="S154" i="1"/>
  <c r="R154" i="1"/>
  <c r="Q154" i="1"/>
  <c r="P154" i="1"/>
  <c r="O154" i="1"/>
  <c r="N154" i="1"/>
  <c r="S153" i="1"/>
  <c r="R153" i="1"/>
  <c r="Q153" i="1"/>
  <c r="P153" i="1"/>
  <c r="O153" i="1"/>
  <c r="N153" i="1"/>
  <c r="S152" i="1"/>
  <c r="R152" i="1"/>
  <c r="Q152" i="1"/>
  <c r="P152" i="1"/>
  <c r="O152" i="1"/>
  <c r="N152" i="1"/>
  <c r="S151" i="1"/>
  <c r="R151" i="1"/>
  <c r="Q151" i="1"/>
  <c r="P151" i="1"/>
  <c r="O151" i="1"/>
  <c r="N151" i="1"/>
  <c r="S241" i="1"/>
  <c r="R241" i="1"/>
  <c r="Q241" i="1"/>
  <c r="P241" i="1"/>
  <c r="O241" i="1"/>
  <c r="N241" i="1"/>
  <c r="S242" i="1"/>
  <c r="R242" i="1"/>
  <c r="Q242" i="1"/>
  <c r="P242" i="1"/>
  <c r="O242" i="1"/>
  <c r="N242" i="1"/>
  <c r="S243" i="1"/>
  <c r="R243" i="1"/>
  <c r="Q243" i="1"/>
  <c r="P243" i="1"/>
  <c r="O243" i="1"/>
  <c r="N243" i="1"/>
  <c r="S244" i="1"/>
  <c r="R244" i="1"/>
  <c r="Q244" i="1"/>
  <c r="P244" i="1"/>
  <c r="O244" i="1"/>
  <c r="N244" i="1"/>
  <c r="S245" i="1"/>
  <c r="R245" i="1"/>
  <c r="Q245" i="1"/>
  <c r="P245" i="1"/>
  <c r="O245" i="1"/>
  <c r="N245" i="1"/>
  <c r="S246" i="1"/>
  <c r="R246" i="1"/>
  <c r="Q246" i="1"/>
  <c r="P246" i="1"/>
  <c r="O246" i="1"/>
  <c r="N246" i="1"/>
  <c r="S247" i="1"/>
  <c r="R247" i="1"/>
  <c r="Q247" i="1"/>
  <c r="P247" i="1"/>
  <c r="O247" i="1"/>
  <c r="N247" i="1"/>
  <c r="S248" i="1"/>
  <c r="R248" i="1"/>
  <c r="Q248" i="1"/>
  <c r="P248" i="1"/>
  <c r="O248" i="1"/>
  <c r="N248" i="1"/>
  <c r="S249" i="1"/>
  <c r="R249" i="1"/>
  <c r="Q249" i="1"/>
  <c r="P249" i="1"/>
  <c r="O249" i="1"/>
  <c r="N249" i="1"/>
  <c r="S250" i="1"/>
  <c r="R250" i="1"/>
  <c r="Q250" i="1"/>
  <c r="P250" i="1"/>
  <c r="O250" i="1"/>
  <c r="N250" i="1"/>
  <c r="S251" i="1"/>
  <c r="R251" i="1"/>
  <c r="Q251" i="1"/>
  <c r="P251" i="1"/>
  <c r="O251" i="1"/>
  <c r="N251" i="1"/>
  <c r="S252" i="1"/>
  <c r="R252" i="1"/>
  <c r="Q252" i="1"/>
  <c r="P252" i="1"/>
  <c r="O252" i="1"/>
  <c r="N252" i="1"/>
  <c r="S253" i="1"/>
  <c r="R253" i="1"/>
  <c r="Q253" i="1"/>
  <c r="P253" i="1"/>
  <c r="O253" i="1"/>
  <c r="N253" i="1"/>
  <c r="S254" i="1"/>
  <c r="R254" i="1"/>
  <c r="Q254" i="1"/>
  <c r="P254" i="1"/>
  <c r="O254" i="1"/>
  <c r="N254" i="1"/>
  <c r="S255" i="1"/>
  <c r="R255" i="1"/>
  <c r="Q255" i="1"/>
  <c r="P255" i="1"/>
  <c r="O255" i="1"/>
  <c r="N255" i="1"/>
  <c r="S256" i="1"/>
  <c r="R256" i="1"/>
  <c r="Q256" i="1"/>
  <c r="P256" i="1"/>
  <c r="O256" i="1"/>
  <c r="N256" i="1"/>
  <c r="S257" i="1"/>
  <c r="R257" i="1"/>
  <c r="Q257" i="1"/>
  <c r="P257" i="1"/>
  <c r="O257" i="1"/>
  <c r="N257" i="1"/>
  <c r="S106" i="1"/>
  <c r="R106" i="1"/>
  <c r="Q106" i="1"/>
  <c r="P106" i="1"/>
  <c r="O106" i="1"/>
  <c r="N106" i="1"/>
  <c r="Q19" i="1"/>
  <c r="P19" i="1"/>
  <c r="O19" i="1"/>
  <c r="N19" i="1"/>
  <c r="S19" i="1"/>
  <c r="R19" i="1"/>
  <c r="S11" i="1"/>
  <c r="R11" i="1"/>
  <c r="Q11" i="1"/>
  <c r="P11" i="1"/>
  <c r="O11" i="1"/>
  <c r="N11" i="1"/>
  <c r="S10" i="1"/>
  <c r="R10" i="1"/>
  <c r="Q10" i="1"/>
  <c r="P10" i="1"/>
  <c r="O10" i="1"/>
  <c r="N10" i="1"/>
  <c r="Q94" i="1"/>
  <c r="P94" i="1"/>
  <c r="O94" i="1"/>
  <c r="N94" i="1"/>
  <c r="S94" i="1"/>
  <c r="R94" i="1"/>
  <c r="R190" i="1"/>
  <c r="Q190" i="1"/>
  <c r="S190" i="1"/>
  <c r="P190" i="1"/>
  <c r="O190" i="1"/>
  <c r="N190" i="1"/>
  <c r="S192" i="1"/>
  <c r="P192" i="1"/>
  <c r="O192" i="1"/>
  <c r="N192" i="1"/>
  <c r="R192" i="1"/>
  <c r="Q192" i="1"/>
  <c r="S199" i="1"/>
  <c r="R199" i="1"/>
  <c r="Q199" i="1"/>
  <c r="P199" i="1"/>
  <c r="O199" i="1"/>
  <c r="N199" i="1"/>
  <c r="S204" i="1"/>
  <c r="R204" i="1"/>
  <c r="Q204" i="1"/>
  <c r="P204" i="1"/>
  <c r="O204" i="1"/>
  <c r="N204" i="1"/>
  <c r="S218" i="1"/>
  <c r="R218" i="1"/>
  <c r="Q218" i="1"/>
  <c r="P218" i="1"/>
  <c r="O218" i="1"/>
  <c r="N218" i="1"/>
  <c r="O211" i="1"/>
  <c r="N211" i="1"/>
  <c r="S211" i="1"/>
  <c r="R211" i="1"/>
  <c r="Q211" i="1"/>
  <c r="P211" i="1"/>
  <c r="S239" i="1"/>
  <c r="R239" i="1"/>
  <c r="Q239" i="1"/>
  <c r="P239" i="1"/>
  <c r="O239" i="1"/>
  <c r="N239" i="1"/>
  <c r="S222" i="1"/>
  <c r="R222" i="1"/>
  <c r="Q222" i="1"/>
  <c r="P222" i="1"/>
  <c r="O222" i="1"/>
  <c r="N222" i="1"/>
  <c r="S235" i="1"/>
  <c r="R235" i="1"/>
  <c r="Q235" i="1"/>
  <c r="P235" i="1"/>
  <c r="O235" i="1"/>
  <c r="N235" i="1"/>
  <c r="S223" i="1"/>
  <c r="R223" i="1"/>
  <c r="Q223" i="1"/>
  <c r="P223" i="1"/>
  <c r="O223" i="1"/>
  <c r="N223" i="1"/>
  <c r="S221" i="1"/>
  <c r="R221" i="1"/>
  <c r="Q221" i="1"/>
  <c r="P221" i="1"/>
  <c r="O221" i="1"/>
  <c r="N221" i="1"/>
  <c r="S179" i="1"/>
  <c r="R179" i="1"/>
  <c r="Q179" i="1"/>
  <c r="P179" i="1"/>
  <c r="O179" i="1"/>
  <c r="N179" i="1"/>
  <c r="S175" i="1"/>
  <c r="R175" i="1"/>
  <c r="Q175" i="1"/>
  <c r="P175" i="1"/>
  <c r="O175" i="1"/>
  <c r="N175" i="1"/>
  <c r="S15" i="1"/>
  <c r="R15" i="1"/>
  <c r="Q15" i="1"/>
  <c r="P15" i="1"/>
  <c r="O15" i="1"/>
  <c r="N15" i="1"/>
  <c r="S12" i="1"/>
  <c r="R12" i="1"/>
  <c r="Q12" i="1"/>
  <c r="P12" i="1"/>
  <c r="O12" i="1"/>
  <c r="N12" i="1"/>
  <c r="P184" i="1"/>
  <c r="O184" i="1"/>
  <c r="N184" i="1"/>
  <c r="S184" i="1"/>
  <c r="R184" i="1"/>
  <c r="Q184" i="1"/>
  <c r="S185" i="1"/>
  <c r="R185" i="1"/>
  <c r="Q185" i="1"/>
  <c r="P185" i="1"/>
  <c r="O185" i="1"/>
  <c r="N185" i="1"/>
  <c r="S202" i="1"/>
  <c r="R202" i="1"/>
  <c r="Q202" i="1"/>
  <c r="P202" i="1"/>
  <c r="O202" i="1"/>
  <c r="N202" i="1"/>
  <c r="S194" i="1"/>
  <c r="R194" i="1"/>
  <c r="Q194" i="1"/>
  <c r="P194" i="1"/>
  <c r="O194" i="1"/>
  <c r="N194" i="1"/>
  <c r="S198" i="1"/>
  <c r="R198" i="1"/>
  <c r="Q198" i="1"/>
  <c r="P198" i="1"/>
  <c r="O198" i="1"/>
  <c r="N198" i="1"/>
  <c r="S207" i="1"/>
  <c r="R207" i="1"/>
  <c r="Q207" i="1"/>
  <c r="P207" i="1"/>
  <c r="O207" i="1"/>
  <c r="N207" i="1"/>
  <c r="S224" i="1"/>
  <c r="R224" i="1"/>
  <c r="Q224" i="1"/>
  <c r="P224" i="1"/>
  <c r="O224" i="1"/>
  <c r="N224" i="1"/>
  <c r="S238" i="1"/>
  <c r="R238" i="1"/>
  <c r="Q238" i="1"/>
  <c r="P238" i="1"/>
  <c r="O238" i="1"/>
  <c r="N238" i="1"/>
  <c r="S217" i="1"/>
  <c r="R217" i="1"/>
  <c r="Q217" i="1"/>
  <c r="P217" i="1"/>
  <c r="O217" i="1"/>
  <c r="N217" i="1"/>
  <c r="S219" i="1"/>
  <c r="R219" i="1"/>
  <c r="Q219" i="1"/>
  <c r="P219" i="1"/>
  <c r="O219" i="1"/>
  <c r="N219" i="1"/>
  <c r="S234" i="1"/>
  <c r="R234" i="1"/>
  <c r="Q234" i="1"/>
  <c r="P234" i="1"/>
  <c r="O234" i="1"/>
  <c r="N234" i="1"/>
  <c r="S177" i="1"/>
  <c r="R177" i="1"/>
  <c r="Q177" i="1"/>
  <c r="P177" i="1"/>
  <c r="O177" i="1"/>
  <c r="N177" i="1"/>
  <c r="P182" i="1"/>
  <c r="O182" i="1"/>
  <c r="N182" i="1"/>
  <c r="S182" i="1"/>
  <c r="R182" i="1"/>
  <c r="Q182" i="1"/>
  <c r="S226" i="1"/>
  <c r="R226" i="1"/>
  <c r="Q226" i="1"/>
  <c r="P226" i="1"/>
  <c r="O226" i="1"/>
  <c r="N226" i="1"/>
  <c r="S233" i="1"/>
  <c r="R233" i="1"/>
  <c r="Q233" i="1"/>
  <c r="P233" i="1"/>
  <c r="O233" i="1"/>
  <c r="N233" i="1"/>
  <c r="S225" i="1"/>
  <c r="R225" i="1"/>
  <c r="Q225" i="1"/>
  <c r="P225" i="1"/>
  <c r="O225" i="1"/>
  <c r="N225" i="1"/>
  <c r="S220" i="1"/>
  <c r="R220" i="1"/>
  <c r="Q220" i="1"/>
  <c r="P220" i="1"/>
  <c r="O220" i="1"/>
  <c r="N220" i="1"/>
  <c r="S195" i="1"/>
  <c r="R195" i="1"/>
  <c r="Q195" i="1"/>
  <c r="P195" i="1"/>
  <c r="O195" i="1"/>
  <c r="N195" i="1"/>
  <c r="S197" i="1"/>
  <c r="R197" i="1"/>
  <c r="Q197" i="1"/>
  <c r="P197" i="1"/>
  <c r="O197" i="1"/>
  <c r="N197" i="1"/>
  <c r="S216" i="1"/>
  <c r="R216" i="1"/>
  <c r="Q216" i="1"/>
  <c r="P216" i="1"/>
  <c r="O216" i="1"/>
  <c r="N216" i="1"/>
  <c r="S200" i="1"/>
  <c r="R200" i="1"/>
  <c r="Q200" i="1"/>
  <c r="P200" i="1"/>
  <c r="O200" i="1"/>
  <c r="N200" i="1"/>
  <c r="S193" i="1"/>
  <c r="P193" i="1"/>
  <c r="O193" i="1"/>
  <c r="N193" i="1"/>
  <c r="R193" i="1"/>
  <c r="Q193" i="1"/>
  <c r="S16" i="1"/>
  <c r="R16" i="1"/>
  <c r="Q16" i="1"/>
  <c r="P16" i="1"/>
  <c r="O16" i="1"/>
  <c r="N16" i="1"/>
  <c r="S186" i="1"/>
  <c r="R186" i="1"/>
  <c r="Q186" i="1"/>
  <c r="P186" i="1"/>
  <c r="O186" i="1"/>
  <c r="N186" i="1"/>
  <c r="S201" i="1"/>
  <c r="R201" i="1"/>
  <c r="Q201" i="1"/>
  <c r="P201" i="1"/>
  <c r="O201" i="1"/>
  <c r="N201" i="1"/>
  <c r="S237" i="1"/>
  <c r="R237" i="1"/>
  <c r="Q237" i="1"/>
  <c r="P237" i="1"/>
  <c r="O237" i="1"/>
  <c r="N237" i="1"/>
  <c r="S227" i="1"/>
  <c r="R227" i="1"/>
  <c r="Q227" i="1"/>
  <c r="P227" i="1"/>
  <c r="O227" i="1"/>
  <c r="N227" i="1"/>
  <c r="S176" i="1"/>
  <c r="R176" i="1"/>
  <c r="Q176" i="1"/>
  <c r="P176" i="1"/>
  <c r="O176" i="1"/>
  <c r="N176" i="1"/>
  <c r="R188" i="1"/>
  <c r="Q188" i="1"/>
  <c r="P188" i="1"/>
  <c r="O188" i="1"/>
  <c r="N188" i="1"/>
  <c r="S188" i="1"/>
  <c r="S213" i="1"/>
  <c r="R213" i="1"/>
  <c r="Q213" i="1"/>
  <c r="P213" i="1"/>
  <c r="O213" i="1"/>
  <c r="N213" i="1"/>
  <c r="S206" i="1"/>
  <c r="R206" i="1"/>
  <c r="Q206" i="1"/>
  <c r="P206" i="1"/>
  <c r="O206" i="1"/>
  <c r="N206" i="1"/>
  <c r="S214" i="1"/>
  <c r="R214" i="1"/>
  <c r="Q214" i="1"/>
  <c r="P214" i="1"/>
  <c r="O214" i="1"/>
  <c r="N214" i="1"/>
  <c r="S178" i="1"/>
  <c r="R178" i="1"/>
  <c r="Q178" i="1"/>
  <c r="P178" i="1"/>
  <c r="O178" i="1"/>
  <c r="N178" i="1"/>
  <c r="S209" i="1"/>
  <c r="R209" i="1"/>
  <c r="Q209" i="1"/>
  <c r="P209" i="1"/>
  <c r="O209" i="1"/>
  <c r="N209" i="1"/>
  <c r="S230" i="1"/>
  <c r="R230" i="1"/>
  <c r="Q230" i="1"/>
  <c r="P230" i="1"/>
  <c r="O230" i="1"/>
  <c r="N230" i="1"/>
  <c r="S240" i="1"/>
  <c r="R240" i="1"/>
  <c r="Q240" i="1"/>
  <c r="P240" i="1"/>
  <c r="O240" i="1"/>
  <c r="N240" i="1"/>
  <c r="S215" i="1"/>
  <c r="R215" i="1"/>
  <c r="Q215" i="1"/>
  <c r="P215" i="1"/>
  <c r="O215" i="1"/>
  <c r="N215" i="1"/>
  <c r="O210" i="1"/>
  <c r="N210" i="1"/>
  <c r="S210" i="1"/>
  <c r="R210" i="1"/>
  <c r="Q210" i="1"/>
  <c r="P210" i="1"/>
  <c r="R189" i="1"/>
  <c r="Q189" i="1"/>
  <c r="S189" i="1"/>
  <c r="P189" i="1"/>
  <c r="O189" i="1"/>
  <c r="N189" i="1"/>
  <c r="P181" i="1"/>
  <c r="O181" i="1"/>
  <c r="N181" i="1"/>
  <c r="S181" i="1"/>
  <c r="R181" i="1"/>
  <c r="Q181" i="1"/>
  <c r="Q20" i="1"/>
  <c r="P20" i="1"/>
  <c r="O20" i="1"/>
  <c r="N20" i="1"/>
  <c r="S20" i="1"/>
  <c r="R20" i="1"/>
  <c r="S203" i="1"/>
  <c r="R203" i="1"/>
  <c r="Q203" i="1"/>
  <c r="P203" i="1"/>
  <c r="O203" i="1"/>
  <c r="N203" i="1"/>
  <c r="S212" i="1"/>
  <c r="R212" i="1"/>
  <c r="Q212" i="1"/>
  <c r="P212" i="1"/>
  <c r="O212" i="1"/>
  <c r="N212" i="1"/>
  <c r="S232" i="1"/>
  <c r="R232" i="1"/>
  <c r="Q232" i="1"/>
  <c r="P232" i="1"/>
  <c r="O232" i="1"/>
  <c r="N232" i="1"/>
  <c r="S205" i="1"/>
  <c r="R205" i="1"/>
  <c r="Q205" i="1"/>
  <c r="P205" i="1"/>
  <c r="O205" i="1"/>
  <c r="N205" i="1"/>
  <c r="S231" i="1"/>
  <c r="R231" i="1"/>
  <c r="Q231" i="1"/>
  <c r="P231" i="1"/>
  <c r="O231" i="1"/>
  <c r="N231" i="1"/>
  <c r="S196" i="1"/>
  <c r="R196" i="1"/>
  <c r="Q196" i="1"/>
  <c r="P196" i="1"/>
  <c r="O196" i="1"/>
  <c r="N196" i="1"/>
  <c r="S191" i="1"/>
  <c r="P191" i="1"/>
  <c r="O191" i="1"/>
  <c r="N191" i="1"/>
  <c r="R191" i="1"/>
  <c r="Q191" i="1"/>
  <c r="P183" i="1"/>
  <c r="O183" i="1"/>
  <c r="N183" i="1"/>
  <c r="S183" i="1"/>
  <c r="R183" i="1"/>
  <c r="Q183" i="1"/>
  <c r="S208" i="1"/>
  <c r="R208" i="1"/>
  <c r="Q208" i="1"/>
  <c r="P208" i="1"/>
  <c r="O208" i="1"/>
  <c r="N208" i="1"/>
  <c r="S228" i="1"/>
  <c r="R228" i="1"/>
  <c r="Q228" i="1"/>
  <c r="P228" i="1"/>
  <c r="O228" i="1"/>
  <c r="N228" i="1"/>
  <c r="S236" i="1"/>
  <c r="R236" i="1"/>
  <c r="Q236" i="1"/>
  <c r="P236" i="1"/>
  <c r="O236" i="1"/>
  <c r="N236" i="1"/>
  <c r="P180" i="1"/>
  <c r="O180" i="1"/>
  <c r="N180" i="1"/>
  <c r="S180" i="1"/>
  <c r="R180" i="1"/>
  <c r="Q180" i="1"/>
  <c r="S229" i="1"/>
  <c r="R229" i="1"/>
  <c r="Q229" i="1"/>
  <c r="P229" i="1"/>
  <c r="O229" i="1"/>
  <c r="N229" i="1"/>
  <c r="F4" i="8"/>
  <c r="Z267" i="1"/>
  <c r="AA267" i="1" s="1"/>
  <c r="M267" i="1"/>
  <c r="Y267" i="1"/>
  <c r="J267" i="1"/>
  <c r="I267" i="1"/>
  <c r="F267" i="1"/>
  <c r="D267" i="1"/>
  <c r="Z266" i="1"/>
  <c r="AA266" i="1" s="1"/>
  <c r="M266" i="1"/>
  <c r="Y266" i="1"/>
  <c r="J266" i="1"/>
  <c r="I266" i="1"/>
  <c r="F266" i="1"/>
  <c r="D266" i="1"/>
  <c r="Z265" i="1"/>
  <c r="AA265" i="1" s="1"/>
  <c r="M265" i="1"/>
  <c r="C265" i="1"/>
  <c r="K265" i="1" s="1"/>
  <c r="Y265" i="1"/>
  <c r="J265" i="1"/>
  <c r="I265" i="1"/>
  <c r="F265" i="1"/>
  <c r="D265" i="1"/>
  <c r="Z264" i="1"/>
  <c r="AA264" i="1" s="1"/>
  <c r="M264" i="1"/>
  <c r="C264" i="1"/>
  <c r="K264" i="1" s="1"/>
  <c r="Y264" i="1"/>
  <c r="J264" i="1"/>
  <c r="I264" i="1"/>
  <c r="G264" i="1"/>
  <c r="F264" i="1"/>
  <c r="D264" i="1"/>
  <c r="Z263" i="1"/>
  <c r="AA263" i="1" s="1"/>
  <c r="M263" i="1"/>
  <c r="C263" i="1"/>
  <c r="K263" i="1" s="1"/>
  <c r="Y263" i="1"/>
  <c r="J263" i="1"/>
  <c r="I263" i="1"/>
  <c r="G263" i="1"/>
  <c r="F263" i="1"/>
  <c r="D263" i="1"/>
  <c r="Z262" i="1"/>
  <c r="AA262" i="1" s="1"/>
  <c r="M262" i="1"/>
  <c r="C262" i="1"/>
  <c r="K262" i="1" s="1"/>
  <c r="Y262" i="1"/>
  <c r="J262" i="1"/>
  <c r="I262" i="1"/>
  <c r="G262" i="1"/>
  <c r="F262" i="1"/>
  <c r="D262" i="1"/>
  <c r="Z261" i="1"/>
  <c r="AA261" i="1" s="1"/>
  <c r="M261" i="1"/>
  <c r="K261" i="1"/>
  <c r="Y261" i="1"/>
  <c r="J261" i="1"/>
  <c r="I261" i="1"/>
  <c r="G261" i="1"/>
  <c r="F261" i="1"/>
  <c r="D261" i="1"/>
  <c r="Z260" i="1"/>
  <c r="AA260" i="1" s="1"/>
  <c r="M260" i="1"/>
  <c r="C260" i="1"/>
  <c r="K260" i="1" s="1"/>
  <c r="Y260" i="1"/>
  <c r="J260" i="1"/>
  <c r="I260" i="1"/>
  <c r="G260" i="1"/>
  <c r="F260" i="1"/>
  <c r="E260" i="1"/>
  <c r="D260" i="1"/>
  <c r="Z259" i="1"/>
  <c r="AA259" i="1" s="1"/>
  <c r="M259" i="1"/>
  <c r="C259" i="1"/>
  <c r="K259" i="1" s="1"/>
  <c r="Y259" i="1"/>
  <c r="J259" i="1"/>
  <c r="I259" i="1"/>
  <c r="G259" i="1"/>
  <c r="F259" i="1"/>
  <c r="E259" i="1"/>
  <c r="D259" i="1"/>
  <c r="Z258" i="1"/>
  <c r="AA258" i="1" s="1"/>
  <c r="M258" i="1"/>
  <c r="C258" i="1"/>
  <c r="K258" i="1" s="1"/>
  <c r="Y258" i="1"/>
  <c r="J258" i="1"/>
  <c r="I258" i="1"/>
  <c r="G258" i="1"/>
  <c r="F258" i="1"/>
  <c r="E258" i="1"/>
  <c r="D258" i="1"/>
  <c r="S258" i="1" l="1"/>
  <c r="R258" i="1"/>
  <c r="Q258" i="1"/>
  <c r="P258" i="1"/>
  <c r="O258" i="1"/>
  <c r="N258" i="1"/>
  <c r="S259" i="1"/>
  <c r="R259" i="1"/>
  <c r="Q259" i="1"/>
  <c r="P259" i="1"/>
  <c r="O259" i="1"/>
  <c r="N259" i="1"/>
  <c r="S260" i="1"/>
  <c r="R260" i="1"/>
  <c r="Q260" i="1"/>
  <c r="P260" i="1"/>
  <c r="O260" i="1"/>
  <c r="N260" i="1"/>
  <c r="S261" i="1"/>
  <c r="R261" i="1"/>
  <c r="Q261" i="1"/>
  <c r="P261" i="1"/>
  <c r="O261" i="1"/>
  <c r="N261" i="1"/>
  <c r="S262" i="1"/>
  <c r="R262" i="1"/>
  <c r="Q262" i="1"/>
  <c r="P262" i="1"/>
  <c r="O262" i="1"/>
  <c r="N262" i="1"/>
  <c r="S263" i="1"/>
  <c r="R263" i="1"/>
  <c r="Q263" i="1"/>
  <c r="P263" i="1"/>
  <c r="O263" i="1"/>
  <c r="N263" i="1"/>
  <c r="S264" i="1"/>
  <c r="R264" i="1"/>
  <c r="Q264" i="1"/>
  <c r="P264" i="1"/>
  <c r="O264" i="1"/>
  <c r="N264" i="1"/>
  <c r="S265" i="1"/>
  <c r="R265" i="1"/>
  <c r="Q265" i="1"/>
  <c r="P265" i="1"/>
  <c r="O265" i="1"/>
  <c r="N265" i="1"/>
  <c r="S266" i="1"/>
  <c r="R266" i="1"/>
  <c r="Q266" i="1"/>
  <c r="P266" i="1"/>
  <c r="O266" i="1"/>
  <c r="N266" i="1"/>
  <c r="S267" i="1"/>
  <c r="R267" i="1"/>
  <c r="Q267" i="1"/>
  <c r="P267" i="1"/>
  <c r="O267" i="1"/>
  <c r="N267" i="1"/>
  <c r="Z272" i="1"/>
  <c r="AA272" i="1" s="1"/>
  <c r="Z268" i="1"/>
  <c r="AA268" i="1" s="1"/>
  <c r="Z274" i="1"/>
  <c r="AA274" i="1" s="1"/>
  <c r="Z271" i="1"/>
  <c r="AA271" i="1" s="1"/>
  <c r="Z269" i="1"/>
  <c r="AA269" i="1" s="1"/>
  <c r="Z277" i="1"/>
  <c r="AA277" i="1" s="1"/>
  <c r="Z270" i="1"/>
  <c r="AA270" i="1" s="1"/>
  <c r="Z276" i="1"/>
  <c r="AA276" i="1" s="1"/>
  <c r="M270" i="1"/>
  <c r="S270" i="1" s="1"/>
  <c r="M268" i="1"/>
  <c r="P268" i="1" s="1"/>
  <c r="M271" i="1"/>
  <c r="N271" i="1" s="1"/>
  <c r="M273" i="1"/>
  <c r="O273" i="1" s="1"/>
  <c r="M269" i="1"/>
  <c r="N269" i="1" s="1"/>
  <c r="M274" i="1"/>
  <c r="M272" i="1"/>
  <c r="Q272" i="1" s="1"/>
  <c r="M276" i="1"/>
  <c r="N276" i="1" s="1"/>
  <c r="M277" i="1"/>
  <c r="Q277" i="1" s="1"/>
  <c r="M275" i="1"/>
  <c r="R275" i="1" s="1"/>
  <c r="Z273" i="1"/>
  <c r="AA273" i="1" s="1"/>
  <c r="Z275" i="1"/>
  <c r="AA275" i="1" s="1"/>
  <c r="Y272" i="1"/>
  <c r="Y274" i="1"/>
  <c r="Y273" i="1"/>
  <c r="Y271" i="1"/>
  <c r="Y270" i="1"/>
  <c r="Y275" i="1"/>
  <c r="Y277" i="1"/>
  <c r="Y269" i="1"/>
  <c r="Y276" i="1"/>
  <c r="Y268" i="1"/>
  <c r="P275" i="1" l="1"/>
  <c r="Q276" i="1"/>
  <c r="Q274" i="1"/>
  <c r="P274" i="1"/>
  <c r="R274" i="1"/>
  <c r="S268" i="1"/>
  <c r="Q268" i="1"/>
  <c r="N274" i="1"/>
  <c r="S274" i="1"/>
  <c r="N268" i="1"/>
  <c r="P270" i="1"/>
  <c r="O276" i="1"/>
  <c r="R272" i="1"/>
  <c r="Q270" i="1"/>
  <c r="N275" i="1"/>
  <c r="S276" i="1"/>
  <c r="Q275" i="1"/>
  <c r="R276" i="1"/>
  <c r="R268" i="1"/>
  <c r="R270" i="1"/>
  <c r="S272" i="1"/>
  <c r="N272" i="1"/>
  <c r="P276" i="1"/>
  <c r="O272" i="1"/>
  <c r="S269" i="1"/>
  <c r="P272" i="1"/>
  <c r="N273" i="1"/>
  <c r="R277" i="1"/>
  <c r="O271" i="1"/>
  <c r="Q269" i="1"/>
  <c r="P273" i="1"/>
  <c r="Q271" i="1"/>
  <c r="O268" i="1"/>
  <c r="O270" i="1"/>
  <c r="N277" i="1"/>
  <c r="Q273" i="1"/>
  <c r="S271" i="1"/>
  <c r="O274" i="1"/>
  <c r="O269" i="1"/>
  <c r="R273" i="1"/>
  <c r="P271" i="1"/>
  <c r="S275" i="1"/>
  <c r="S277" i="1"/>
  <c r="O275" i="1"/>
  <c r="P277" i="1"/>
  <c r="O277" i="1"/>
  <c r="P269" i="1"/>
  <c r="S273" i="1"/>
  <c r="R271" i="1"/>
  <c r="N270" i="1"/>
  <c r="R2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tc={E18F3432-C004-49A3-A696-330D4502CC46}</author>
    <author>tc={B8DD23BC-BDDD-48F2-A74C-C5AE80DDB643}</author>
  </authors>
  <commentList>
    <comment ref="F1" authorId="0" shapeId="0" xr:uid="{E18F3432-C004-49A3-A696-330D4502CC46}">
      <text>
        <t xml:space="preserve">[Threaded comment]
Your version of Excel allows you to read this threaded comment; however, any edits to it will get removed if the file is opened in a newer version of Excel. Learn more: https://go.microsoft.com/fwlink/?linkid=870924
Comment:
    Event ke berapa di hari tersebut
</t>
      </text>
    </comment>
    <comment ref="H66" authorId="1" shapeId="0" xr:uid="{B8DD23BC-BDDD-48F2-A74C-C5AE80DDB643}">
      <text>
        <t xml:space="preserve">[Threaded comment]
Your version of Excel allows you to read this threaded comment; however, any edits to it will get removed if the file is opened in a newer version of Excel. Learn more: https://go.microsoft.com/fwlink/?linkid=870924
Comment:
    Tidak jadi dilaksanakan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tc={955ECFE6-0A1F-41FB-AB6D-676B3021A9E9}</author>
  </authors>
  <commentList>
    <comment ref="B268" authorId="0" shapeId="0" xr:uid="{955ECFE6-0A1F-41FB-AB6D-676B3021A9E9}">
      <text>
        <t>[Threaded comment]
Your version of Excel allows you to read this threaded comment; however, any edits to it will get removed if the file is opened in a newer version of Excel. Learn more: https://go.microsoft.com/fwlink/?linkid=870924
Comment:
    karena error, aku copas dulu</t>
      </text>
    </comment>
  </commentList>
</comments>
</file>

<file path=xl/sharedStrings.xml><?xml version="1.0" encoding="utf-8"?>
<sst xmlns="http://schemas.openxmlformats.org/spreadsheetml/2006/main" count="18373" uniqueCount="5478">
  <si>
    <t>Presence Level [with POK D1]</t>
  </si>
  <si>
    <t>Presence Level [without POK D1]</t>
  </si>
  <si>
    <t>Q1</t>
  </si>
  <si>
    <t>Q2</t>
  </si>
  <si>
    <t>Q3</t>
  </si>
  <si>
    <t>Q4</t>
  </si>
  <si>
    <t>No</t>
  </si>
  <si>
    <t>Code Training</t>
  </si>
  <si>
    <t>Course ID Utama</t>
  </si>
  <si>
    <t>Course ID Lainnya</t>
  </si>
  <si>
    <t>Date</t>
  </si>
  <si>
    <t>Event ke-</t>
  </si>
  <si>
    <t>POK D1/ Event Biasa</t>
  </si>
  <si>
    <t>Event Name</t>
  </si>
  <si>
    <t>Trainer</t>
  </si>
  <si>
    <t>Trainee</t>
  </si>
  <si>
    <t>Ruangan</t>
  </si>
  <si>
    <t>Start time</t>
  </si>
  <si>
    <t>End Time</t>
  </si>
  <si>
    <t>Durasi</t>
  </si>
  <si>
    <t>Code Evaluasi</t>
  </si>
  <si>
    <t>Pengumpulan FDH</t>
  </si>
  <si>
    <t>Ket</t>
  </si>
  <si>
    <t>Pengumpulan ETI</t>
  </si>
  <si>
    <t>Input Orange</t>
  </si>
  <si>
    <t>TECH_BASSST_2</t>
  </si>
  <si>
    <t>Event Biasa</t>
  </si>
  <si>
    <t>POK | Basic Statistic</t>
  </si>
  <si>
    <t>M Rizka Fadhli</t>
  </si>
  <si>
    <t>Karyawan Baru C Up</t>
  </si>
  <si>
    <t xml:space="preserve"> Ruang Meeting Cibitung W'dank</t>
  </si>
  <si>
    <t>v</t>
  </si>
  <si>
    <t>TECH_SOSIBP_1</t>
  </si>
  <si>
    <t>Sosialisasi IBPR | Office</t>
  </si>
  <si>
    <t>Hardito Nugroho</t>
  </si>
  <si>
    <t>Karyawan Office</t>
  </si>
  <si>
    <t>V</t>
  </si>
  <si>
    <t>TECH_KOMETK_2</t>
  </si>
  <si>
    <t>POK : Orientasi Karyawan Baru | Komunikasi Dan Etika Kerja</t>
  </si>
  <si>
    <t>Kristal Prima</t>
  </si>
  <si>
    <t xml:space="preserve"> Ruang Meeting Cibitung Balai Ganesha</t>
  </si>
  <si>
    <t>TECH_EDUKES_1</t>
  </si>
  <si>
    <t>POK : Orientasi Karyawan Baru | Edukasi Kesehatan</t>
  </si>
  <si>
    <t>dr. Fariz</t>
  </si>
  <si>
    <t>Karyawan baru PKL</t>
  </si>
  <si>
    <t>TECH_GMPCLH_2</t>
  </si>
  <si>
    <t>POK D1</t>
  </si>
  <si>
    <t>POK : Orientasi Karyawan Baru | GMP &amp; Clean Habit</t>
  </si>
  <si>
    <t>Iman Budiman</t>
  </si>
  <si>
    <t>UMM_KETIGA_1</t>
  </si>
  <si>
    <t>POK : Orientasi Karyawan Baru | Budaya K3</t>
  </si>
  <si>
    <t>TECH_SISMAL_1</t>
  </si>
  <si>
    <t>POK : Orientasi Karyawan Baru | Sistem Manajemen Lingkungan</t>
  </si>
  <si>
    <t>Christianti Yusmisar</t>
  </si>
  <si>
    <t>TECH_PESCON_1</t>
  </si>
  <si>
    <t>POK : Orientasi Karyawan Baru | Pest Control</t>
  </si>
  <si>
    <t>Abram Adi</t>
  </si>
  <si>
    <t>TECH_PLASEC_1</t>
  </si>
  <si>
    <t>POK : Orientasi Karyawan Baru | Plant Security</t>
  </si>
  <si>
    <t>Danru</t>
  </si>
  <si>
    <t>TECH_GMPCLH_1</t>
  </si>
  <si>
    <t>Refreshment GMP &amp; Clean Habit</t>
  </si>
  <si>
    <t>M Agung</t>
  </si>
  <si>
    <t>Karyawan Engineer</t>
  </si>
  <si>
    <t xml:space="preserve">Cibitung Workshop Engineering </t>
  </si>
  <si>
    <t>Agist Dwiki</t>
  </si>
  <si>
    <t>Karyawan QC</t>
  </si>
  <si>
    <t xml:space="preserve"> Ruang Meeting Cibitung Derawan</t>
  </si>
  <si>
    <t>Refreshment GMP &amp; Clean Habit | Office</t>
  </si>
  <si>
    <t>TECH_PESCON_2</t>
  </si>
  <si>
    <t>Pest Day 2019</t>
  </si>
  <si>
    <t>Aardwoft</t>
  </si>
  <si>
    <t>Penyelia Up</t>
  </si>
  <si>
    <t>Karyawan baru</t>
  </si>
  <si>
    <t>UMM_ICAREX_3</t>
  </si>
  <si>
    <t>POK : Orientasi Karyawan Baru | icare</t>
  </si>
  <si>
    <t>TECH_SELAWA_1</t>
  </si>
  <si>
    <t>SOFT_INTSKI_2, SOFT_SELMOT_2, TECH_ACTLES_1, TECH_ETIKPP_1</t>
  </si>
  <si>
    <t>POK : Orientasi Karyawan Baru | Basic Work Mentality</t>
  </si>
  <si>
    <t>TECH_BINFIS_2</t>
  </si>
  <si>
    <t>Training Bina Fisik Security | PBB</t>
  </si>
  <si>
    <t>Opi Novian</t>
  </si>
  <si>
    <t>Team Security</t>
  </si>
  <si>
    <t>Gd Kemas</t>
  </si>
  <si>
    <t>TECH_SOSIDL_2</t>
  </si>
  <si>
    <t>HSE Comitee Meeting</t>
  </si>
  <si>
    <t>Team HSE</t>
  </si>
  <si>
    <t>Training IBPR | SIO OP</t>
  </si>
  <si>
    <t>Operator GRB</t>
  </si>
  <si>
    <t>Office Bersama</t>
  </si>
  <si>
    <t>TECH_SQFILL_2</t>
  </si>
  <si>
    <t>Training QA | SIO OP</t>
  </si>
  <si>
    <t>TECH_BASFPC_2</t>
  </si>
  <si>
    <t>Training Flow Process</t>
  </si>
  <si>
    <t>Henny S</t>
  </si>
  <si>
    <t xml:space="preserve"> Ruang Meeting Cibitung Maratua</t>
  </si>
  <si>
    <t>TECH_PRESKI_2</t>
  </si>
  <si>
    <t>Training Presentation Skill</t>
  </si>
  <si>
    <t xml:space="preserve"> Ruang Meeting Cibitung Angkringan</t>
  </si>
  <si>
    <t>UMM_KETIGA_2</t>
  </si>
  <si>
    <t>Training Mesin Reachtruck | GLF K3</t>
  </si>
  <si>
    <t xml:space="preserve"> Ruang Meeting Cibitung Ikat</t>
  </si>
  <si>
    <t>TECH_KERINF_1</t>
  </si>
  <si>
    <t>POK : Orientasi Karyawan Baru | HAKI</t>
  </si>
  <si>
    <t>Self Learning</t>
  </si>
  <si>
    <t>Karyawan C Plus</t>
  </si>
  <si>
    <t>Ruang Office HR</t>
  </si>
  <si>
    <t>UMM_5RXXXX_2</t>
  </si>
  <si>
    <t>POK : Orientasi Karyawan Baru | 5 R</t>
  </si>
  <si>
    <t>TECH_CATMPD_1</t>
  </si>
  <si>
    <t>POK : Orientasi Karyawan Baru | Catatan Mutu</t>
  </si>
  <si>
    <t>TECH_PACKNO_1</t>
  </si>
  <si>
    <t>POK : Orientasi Karyawan Baru | Packaging Knowledge</t>
  </si>
  <si>
    <t xml:space="preserve"> Ruang Meeting Cibitung Saraba</t>
  </si>
  <si>
    <t>TECH_BASUTI_2</t>
  </si>
  <si>
    <t>Training POK Basic Utility</t>
  </si>
  <si>
    <t>M. Agung Pratama</t>
  </si>
  <si>
    <t>TECH_ORACLE_3</t>
  </si>
  <si>
    <t>Training Oracle | Basic Inventory &amp; Navigation</t>
  </si>
  <si>
    <t>Robby N</t>
  </si>
  <si>
    <t>TECH_QUACOA_2</t>
  </si>
  <si>
    <t>Training POK QC</t>
  </si>
  <si>
    <t>Suhadi</t>
  </si>
  <si>
    <t>TECH_NUTRIMC_2</t>
  </si>
  <si>
    <t>Training NIC | POK</t>
  </si>
  <si>
    <t>Sosialisasi IBPR | GCA</t>
  </si>
  <si>
    <t>Karyawan GCA</t>
  </si>
  <si>
    <t>Sosialisasi Pembuatan Identifikasi Dampak Lingkungan</t>
  </si>
  <si>
    <t>All Penyelia</t>
  </si>
  <si>
    <t>masih diperiksa trainer</t>
  </si>
  <si>
    <t>TECH_SKMIXI_2</t>
  </si>
  <si>
    <t>POK 5 Hari Training Mesin Mixer | GRA K3</t>
  </si>
  <si>
    <t>Operator Mixer GRA</t>
  </si>
  <si>
    <t>TECH_PACKNO_2</t>
  </si>
  <si>
    <t xml:space="preserve">POK Packaging </t>
  </si>
  <si>
    <t>Rina</t>
  </si>
  <si>
    <t>Ruang Meeting Kakaban</t>
  </si>
  <si>
    <t>TECH_SQMIXI_2</t>
  </si>
  <si>
    <t>POK 5 Hari Training Mesin Mixer| GRA QA</t>
  </si>
  <si>
    <t>TECH_INKG_2</t>
  </si>
  <si>
    <t>TR. POK Ingridient Knowledge | NS &amp; Dairy</t>
  </si>
  <si>
    <t>Amelia Fajar</t>
  </si>
  <si>
    <t>Lab Tech</t>
  </si>
  <si>
    <t>RD Tahanan</t>
  </si>
  <si>
    <t>Training Oracle Exe Up | Oracle Basic Inventory dan Navigation</t>
  </si>
  <si>
    <t>Karyawan Exce Up</t>
  </si>
  <si>
    <t>TECH_SOSIDL_1</t>
  </si>
  <si>
    <t>Sosialisasi Toilet Manner | GLF</t>
  </si>
  <si>
    <t>Karyawan Gudang Jadi</t>
  </si>
  <si>
    <t>Ruang Office Gudang Jadi</t>
  </si>
  <si>
    <t>Sosialisasi Toilet Manner | Office</t>
  </si>
  <si>
    <t>Karyawan Office Depan</t>
  </si>
  <si>
    <t>TECH_SKFIPA_2</t>
  </si>
  <si>
    <t>Training K3 Packing | GRA</t>
  </si>
  <si>
    <t>Karyawan BO</t>
  </si>
  <si>
    <t>TECH_SKFIPA_3</t>
  </si>
  <si>
    <t>Training QA Mesin Tablet | POK [Batch 2] (TIDAK JADI)</t>
  </si>
  <si>
    <t>Quality Talk</t>
  </si>
  <si>
    <t>Christianti Y</t>
  </si>
  <si>
    <t>Security &amp; Recepsionis</t>
  </si>
  <si>
    <t>TECH_TANDAR_2</t>
  </si>
  <si>
    <t>Sistem Penanggulangan Gawat Darurat &amp; Trauma | K3</t>
  </si>
  <si>
    <t>Team P3K</t>
  </si>
  <si>
    <t>POK OJT</t>
  </si>
  <si>
    <t>OJT-Sosialisasi Dampak Lingkungan</t>
  </si>
  <si>
    <t>Chritianti Y</t>
  </si>
  <si>
    <t>GLA Kemas Dairy</t>
  </si>
  <si>
    <t>Ruang Persiapan gudang Kemas Dairy</t>
  </si>
  <si>
    <t>TECH_BASCRT_2</t>
  </si>
  <si>
    <t>POK in Class</t>
  </si>
  <si>
    <t>Training Critical Thinking | POK</t>
  </si>
  <si>
    <t>Karyawan C+</t>
  </si>
  <si>
    <t>Training Oracle Exe Up | Oracle Production</t>
  </si>
  <si>
    <t>Karyawan Exe Up</t>
  </si>
  <si>
    <t>Sosialisasi IBPR | GRB Processing</t>
  </si>
  <si>
    <t>Hardito N</t>
  </si>
  <si>
    <t>Karyawan GRB | Pro</t>
  </si>
  <si>
    <t>MPS6_COALPT_3</t>
  </si>
  <si>
    <t>Managing People Series | sesi 6 [SEASON FINALE] | Coaching as Leader’s powerful tools</t>
  </si>
  <si>
    <t>Irene Gracesiana</t>
  </si>
  <si>
    <t>Exe Up</t>
  </si>
  <si>
    <t>TECH_SEBFDA_2</t>
  </si>
  <si>
    <t>Training Engineering | SIO PACKING GRA</t>
  </si>
  <si>
    <t>Terhahadi</t>
  </si>
  <si>
    <t>Operator Packing GRA</t>
  </si>
  <si>
    <t xml:space="preserve"> Ruang Meeting Cibitung Parang</t>
  </si>
  <si>
    <t>TECH_SQPACK_2</t>
  </si>
  <si>
    <t>Training QA Mesin Wolf | GRA | QA</t>
  </si>
  <si>
    <t>Iman B</t>
  </si>
  <si>
    <t>TECH_SEHOWR_2</t>
  </si>
  <si>
    <t>Training Engineering Wolf | SIO</t>
  </si>
  <si>
    <t>TECH_SISJAM_2</t>
  </si>
  <si>
    <t>Training Jaminan Mutu | POK</t>
  </si>
  <si>
    <t>Kayawan C plus</t>
  </si>
  <si>
    <t>Sosialisasi Toilet Manner | GRA [Batch 2]</t>
  </si>
  <si>
    <t>Karyawan GRA</t>
  </si>
  <si>
    <t>Ruang Office Dairy</t>
  </si>
  <si>
    <t>TECH_SLPADA_2</t>
  </si>
  <si>
    <t>Training Lingkungan Packing | SIO</t>
  </si>
  <si>
    <t>Ruang Office Bersama</t>
  </si>
  <si>
    <t>UMM_PRESKI_3</t>
  </si>
  <si>
    <t>POK Presentation Skill</t>
  </si>
  <si>
    <t>Sosialisasi Toilet Manner | Gudang baku kemas NS</t>
  </si>
  <si>
    <t>Karyawan GLA | NS</t>
  </si>
  <si>
    <t>Training SIO Mesin Wolf | GRA ENG</t>
  </si>
  <si>
    <t>Terha Hadi</t>
  </si>
  <si>
    <t>Operator Wolf | Dairy</t>
  </si>
  <si>
    <t>TECH_SISJAH_2</t>
  </si>
  <si>
    <t>Training Sistem Jaminan Halal | POK</t>
  </si>
  <si>
    <t>Karywan C Plus</t>
  </si>
  <si>
    <t>CanCel</t>
  </si>
  <si>
    <t>TECH_SKFIDA_2</t>
  </si>
  <si>
    <t>Training SIO K3| GRA K3 Filling</t>
  </si>
  <si>
    <t>Operator GRA</t>
  </si>
  <si>
    <t>Training SIO Mesin Yokohama | GRA ENG</t>
  </si>
  <si>
    <t>OP. Mesin Yokohama| GRA</t>
  </si>
  <si>
    <t>Presentation skill Teori | POK</t>
  </si>
  <si>
    <t xml:space="preserve">Hello ICARE </t>
  </si>
  <si>
    <t>Novitalia, Irene Gracesiana, team</t>
  </si>
  <si>
    <t>TECH_NUTIMC_2</t>
  </si>
  <si>
    <t>TECH_SQFill_2</t>
  </si>
  <si>
    <t>Training SIO QA | GRA Wolf</t>
  </si>
  <si>
    <t xml:space="preserve"> Ruang Meeting Cibitung Pletok</t>
  </si>
  <si>
    <t>TECH_ORANGE_2</t>
  </si>
  <si>
    <t>Training Orange| GRA</t>
  </si>
  <si>
    <t>Diden dan Tambah</t>
  </si>
  <si>
    <t>Admin UP | GRA</t>
  </si>
  <si>
    <t>TECH_SLFIDA_2</t>
  </si>
  <si>
    <t>Training SIO Lingkungan| GRA LING</t>
  </si>
  <si>
    <t>TECH_SKFINS_2</t>
  </si>
  <si>
    <t>Training SIO K3 Mesin Tablet| GRB</t>
  </si>
  <si>
    <t>Operator Mesin Tablet | GRB</t>
  </si>
  <si>
    <t>TECH_SEMINS_2</t>
  </si>
  <si>
    <t>Training Mesin SIO Processing | Mixing dan LD</t>
  </si>
  <si>
    <t>Thosin Novandrian</t>
  </si>
  <si>
    <t>Operator Mixing &amp; LD | GRB</t>
  </si>
  <si>
    <t xml:space="preserve"> Ruang Meeting Cibitung Collaboration</t>
  </si>
  <si>
    <t>TECH_SOSIBP_2</t>
  </si>
  <si>
    <t>Workshop Pembuatan IBPR | All Penyelia</t>
  </si>
  <si>
    <t>TECH_SQPROC_2</t>
  </si>
  <si>
    <t>Training SIO Mesin LD dan Binder | GRB QA</t>
  </si>
  <si>
    <t>Operator GRB Pro</t>
  </si>
  <si>
    <t>UMM_PRESKI_2</t>
  </si>
  <si>
    <t>Training Presentation Skill Praktek | POK</t>
  </si>
  <si>
    <t>Training Hydrant - APAR | Cibitung</t>
  </si>
  <si>
    <t>Team Damkar Cibitung</t>
  </si>
  <si>
    <t xml:space="preserve">Training Oracle Exe Up | Oracle Production Sesi 2 </t>
  </si>
  <si>
    <t>EXCE Up</t>
  </si>
  <si>
    <t>Training SIO K3| GRA K3</t>
  </si>
  <si>
    <t>Training Basic Statistic | POK</t>
  </si>
  <si>
    <t>M. Rizka Fadhli</t>
  </si>
  <si>
    <t>TECH_SEMIDA_2</t>
  </si>
  <si>
    <t>Training SIO Mesin Mixer | GRA ENG</t>
  </si>
  <si>
    <t>Dery F</t>
  </si>
  <si>
    <t>Operator Mixer | GRA</t>
  </si>
  <si>
    <t>TECH_SKPRNS_2</t>
  </si>
  <si>
    <t>Training SIO Mesin Pro NS | SIO K3</t>
  </si>
  <si>
    <t>Training SIO Mesin Pro NS | SIO QA</t>
  </si>
  <si>
    <t>TECH_ACTLES_2</t>
  </si>
  <si>
    <t>Training Membuat Survey Lime</t>
  </si>
  <si>
    <t xml:space="preserve">Ranilia </t>
  </si>
  <si>
    <t>Admi UP</t>
  </si>
  <si>
    <t>Training SIO QA | GRA Filling</t>
  </si>
  <si>
    <t>Operator Filling| GRA</t>
  </si>
  <si>
    <t>POK | Presentation Skill Teori</t>
  </si>
  <si>
    <t>TECH_SLFINS_2</t>
  </si>
  <si>
    <t>Training SIO Lingkungan| GRA &amp; GRB LING</t>
  </si>
  <si>
    <t>Operator Filling Dairy &amp; NS</t>
  </si>
  <si>
    <t>POK | Training Oracle | Modul Basic Navigation &amp; Inventory</t>
  </si>
  <si>
    <t>Admin Plus</t>
  </si>
  <si>
    <t xml:space="preserve">SIO Dairy | Training K3 Pengoperasian Mesin oleh tim K3 </t>
  </si>
  <si>
    <t>OJT | Basic Utility</t>
  </si>
  <si>
    <t>SIO NS &amp; Dairy| Training K3 Pengoperasian Mesin oleh tim K3 - Permenaker No 38 Tahun 2016 Tentang K3 Pesawat Tenaga dan Produksi</t>
  </si>
  <si>
    <t>Operator GRB Pro &amp; GRA</t>
  </si>
  <si>
    <t>Ketemu tim QA - OJT</t>
  </si>
  <si>
    <t>Ketemu Personalia manager</t>
  </si>
  <si>
    <t>Dewi Kristiani</t>
  </si>
  <si>
    <t>Factory Tour</t>
  </si>
  <si>
    <t>Sales Area</t>
  </si>
  <si>
    <t>POK Komunikasi Yang Efektif</t>
  </si>
  <si>
    <t>Training  Refreshment GMP | GLA</t>
  </si>
  <si>
    <t>Imam S</t>
  </si>
  <si>
    <t>Karyawan GLA NS</t>
  </si>
  <si>
    <t>TECH_PATSMF_3</t>
  </si>
  <si>
    <t>sharing dari 3M : environmental monitoring to prevent spoilage issues</t>
  </si>
  <si>
    <t>Team 3M</t>
  </si>
  <si>
    <t>Team Lab</t>
  </si>
  <si>
    <t>POK | Sistem Jaminan Halal</t>
  </si>
  <si>
    <t>Galih Nugroho</t>
  </si>
  <si>
    <t>POK | Training Oracle | Modul Basic Navigation &amp; Inventory | Praktek</t>
  </si>
  <si>
    <t>Karyawan GSA admin up</t>
  </si>
  <si>
    <t>TECH_EDUKES_2</t>
  </si>
  <si>
    <t>PEMBEKALAN PESERTA FAMES SESI PUASA</t>
  </si>
  <si>
    <t>Dr Faris</t>
  </si>
  <si>
    <t>Peserta Fames</t>
  </si>
  <si>
    <t>POK | Presentation Skill Praktek</t>
  </si>
  <si>
    <t>SIO | Training &amp; Tes Teori QA Mesin Filling</t>
  </si>
  <si>
    <t>Operator</t>
  </si>
  <si>
    <t>POK Pembuatan IBPR</t>
  </si>
  <si>
    <t>POK | Presentation Skill | Teori</t>
  </si>
  <si>
    <t>SIO Dairy | Training Lingkungan Pengoperasian Mesin oleh tim Lingkungan</t>
  </si>
  <si>
    <t>Operator Dairy</t>
  </si>
  <si>
    <t>SIO Dairy | Training Pengoperasian &amp; Perawatan Mesin oleh Engineer Fillpack</t>
  </si>
  <si>
    <t>POK | Oracle Basic Navigation &amp; Inventory</t>
  </si>
  <si>
    <t>Admin GLF</t>
  </si>
  <si>
    <t xml:space="preserve">SIO | Training K3 Pengetahuan IBPR | Filling Dairy </t>
  </si>
  <si>
    <t>SIO Dairy | Training Quality Operation oleh QA</t>
  </si>
  <si>
    <t>Cancel</t>
  </si>
  <si>
    <t>TECH_ORAPRO_3</t>
  </si>
  <si>
    <t>POK | Training Oracle | Modul Production</t>
  </si>
  <si>
    <t>POK Basic Critical Thinking</t>
  </si>
  <si>
    <t>Lefo QA | Pest Management | Mei 2019</t>
  </si>
  <si>
    <t>Tahmid</t>
  </si>
  <si>
    <t>QA</t>
  </si>
  <si>
    <t xml:space="preserve"> Ruang Meeting Cibitung Kakaban ( V-Con )</t>
  </si>
  <si>
    <t>Dihandel Ciawi</t>
  </si>
  <si>
    <t>SIO Dairy | Training K3 Pengoperasian Mesin oleh tim K3 - Permenaker No 38 Tahun 2016 Tentang K3 Pesawat Tenaga dan Produksi</t>
  </si>
  <si>
    <t>POK Nutrifood Improvement Cycle</t>
  </si>
  <si>
    <t>TECH_FOOSAF_1</t>
  </si>
  <si>
    <t>Sosialisasi awal penerapan PMR untuk managerial cibitung</t>
  </si>
  <si>
    <t>Fahmi N</t>
  </si>
  <si>
    <t xml:space="preserve">Managerial </t>
  </si>
  <si>
    <t>POK Workshop Komunikasi Efektif</t>
  </si>
  <si>
    <t>TECH_RACSAW_2</t>
  </si>
  <si>
    <t>Rack Safety Awareness</t>
  </si>
  <si>
    <t>Team Mulia 41</t>
  </si>
  <si>
    <t>Team Gudang</t>
  </si>
  <si>
    <t>TECH_WTPXXX_2</t>
  </si>
  <si>
    <t>Basic WTP</t>
  </si>
  <si>
    <t>Ridi Nur Ardiansyah</t>
  </si>
  <si>
    <t>Operator WTP</t>
  </si>
  <si>
    <t>Ketemu Personalia manager (OJT)</t>
  </si>
  <si>
    <t>POK Sistem Jaminan Mutu</t>
  </si>
  <si>
    <t>Edukasi FAMES Cibitung | Juni 19</t>
  </si>
  <si>
    <t>M. Aldis</t>
  </si>
  <si>
    <t>Karyawan Peserta Program</t>
  </si>
  <si>
    <t>TECH_ORAORM_3</t>
  </si>
  <si>
    <t>Training Oracle | Oracle OM</t>
  </si>
  <si>
    <t>Daniel</t>
  </si>
  <si>
    <t>Karyawan Admin Plus Gudang</t>
  </si>
  <si>
    <t>TECH_PENPRO_2</t>
  </si>
  <si>
    <t>QCA | Pengetahuan Proses Powder Non Dairy</t>
  </si>
  <si>
    <t>Henny S/ Bagas</t>
  </si>
  <si>
    <t>Inspector QC</t>
  </si>
  <si>
    <t>Training SIO Lingkungan | GRB</t>
  </si>
  <si>
    <t>Hestiana R</t>
  </si>
  <si>
    <t>TECH_SEUP60_2</t>
  </si>
  <si>
    <t xml:space="preserve">SIO NS | Training Pengoperasian &amp; Perawatan Mesin oleh Engineer Fillpack </t>
  </si>
  <si>
    <t>Hari Junianto</t>
  </si>
  <si>
    <t>SIO NS | Training Pengoperasian &amp; Perawatan Mesin oleh Engineer Fillpack</t>
  </si>
  <si>
    <t>Karyawan PRA</t>
  </si>
  <si>
    <t>POK Basic Statistic &amp; Seven Tools</t>
  </si>
  <si>
    <t>Ikang</t>
  </si>
  <si>
    <t>SIO NS | Training Quality Operation oleh QA</t>
  </si>
  <si>
    <t>TECH_STAPRC_2</t>
  </si>
  <si>
    <t>QCA Cibitung | Intermediate 1 : Statistical Proses Control</t>
  </si>
  <si>
    <t>Inspektor QC</t>
  </si>
  <si>
    <t>SIO NS | Training K3 Pengoperasian Mesin oleh tim K3 - Permenaker No 38 Tahun 2016 Tentang K3 Pesawat Tenaga dan Produksi</t>
  </si>
  <si>
    <t>Hardito</t>
  </si>
  <si>
    <t>POK Presentation Skill Teori</t>
  </si>
  <si>
    <t>TECH_INFSEA_3</t>
  </si>
  <si>
    <t>Training Rutin YAC | Sistem Manajemen Pengamanan ( Industrial Security )</t>
  </si>
  <si>
    <t>AG. Sumarsono</t>
  </si>
  <si>
    <t>Menemui Personalia Manager - Dewi Kristiani</t>
  </si>
  <si>
    <t>X</t>
  </si>
  <si>
    <t>POK Flow Process</t>
  </si>
  <si>
    <t>TECH_PENALU_2</t>
  </si>
  <si>
    <t>QCA | Pengetahuan Alat Ukur</t>
  </si>
  <si>
    <t>Maria Fransisca</t>
  </si>
  <si>
    <t>TECH_8WASTE_3</t>
  </si>
  <si>
    <t>UMM_5RXXX_2</t>
  </si>
  <si>
    <t>Operation Management Class | Sesion 2 | Batch 1</t>
  </si>
  <si>
    <t>Hilda Utami, Mujiono, Dodi W</t>
  </si>
  <si>
    <t>UMM_PRESKI_1</t>
  </si>
  <si>
    <t>POK Presentastion Skill | Praktek</t>
  </si>
  <si>
    <t>Training AMTS (OJT)</t>
  </si>
  <si>
    <t>Tri Atmojo P</t>
  </si>
  <si>
    <t>Admin Engineering</t>
  </si>
  <si>
    <t>TECH_PLCXXX_2</t>
  </si>
  <si>
    <t>PLC | Kelas Basic 1 Batch 1</t>
  </si>
  <si>
    <t>M. Lutfi J</t>
  </si>
  <si>
    <t>Engineering</t>
  </si>
  <si>
    <t>PLC | Kelas Basic 1 Batch 1 | Lanjutan</t>
  </si>
  <si>
    <t>QCA Cibitung | Intermediate 1 : Statistical Proses Control Batch 2</t>
  </si>
  <si>
    <t>PLC | Kelas Basic 1 Batch 2</t>
  </si>
  <si>
    <t>SIO NS | Training Lingkungan Pengoperasian Mesin oleh tim Lingkungan</t>
  </si>
  <si>
    <t>PLC | Kelas Basic 1 Batch 2 | Lanjutan</t>
  </si>
  <si>
    <t>POK Edukasi Kesehatan</t>
  </si>
  <si>
    <t>Dr. Faris Azhar</t>
  </si>
  <si>
    <t>New Employee</t>
  </si>
  <si>
    <t>POK Pest Control</t>
  </si>
  <si>
    <t>SIO K3</t>
  </si>
  <si>
    <t>Video</t>
  </si>
  <si>
    <t>TECH_MACMAO_2</t>
  </si>
  <si>
    <t>POK Palet Mover</t>
  </si>
  <si>
    <t xml:space="preserve">POK INCLASS | SSA K3 </t>
  </si>
  <si>
    <t>OJT Basic Utility</t>
  </si>
  <si>
    <t>POK SML</t>
  </si>
  <si>
    <t>POK Plant Security</t>
  </si>
  <si>
    <t>Agus Sumaryanto</t>
  </si>
  <si>
    <t>POK ICARE</t>
  </si>
  <si>
    <t>POK BWM</t>
  </si>
  <si>
    <t>TECH_SLPANS_2</t>
  </si>
  <si>
    <t>SIO NS | Ujian Lingkungan Pengoperasian Mesin oleh tim Lingkungan</t>
  </si>
  <si>
    <t>POK | Menemui Personalia Manager - Dewi Kristiani</t>
  </si>
  <si>
    <t>Sherren</t>
  </si>
  <si>
    <t>Agus S</t>
  </si>
  <si>
    <t>Cheppy Pratama</t>
  </si>
  <si>
    <t>TECH_MANHAN_2</t>
  </si>
  <si>
    <t xml:space="preserve">HSE Talk | Manual Handling | GLA </t>
  </si>
  <si>
    <t>Hardito N &amp; Christianti Y</t>
  </si>
  <si>
    <t>TECH_PLCINT_2</t>
  </si>
  <si>
    <t>PLC | Kelas Intermediate 1 Batch 1</t>
  </si>
  <si>
    <t>Plant Tour</t>
  </si>
  <si>
    <t>Karen Puspasari</t>
  </si>
  <si>
    <t>PLC | Kelas Intermediate 1 Batch 1 [Praktek]</t>
  </si>
  <si>
    <t>POK | Presentasi Skill | Teori</t>
  </si>
  <si>
    <t xml:space="preserve">POK | POK INCLASS | Basic Statistic &amp; Seven Tools </t>
  </si>
  <si>
    <t>Hari M</t>
  </si>
  <si>
    <t>TECH_ALLMAN_1</t>
  </si>
  <si>
    <t>POK D2</t>
  </si>
  <si>
    <t>PLC | Kelas Intermediate 1 Batch 2</t>
  </si>
  <si>
    <t>PLC | Kelas Intermediate 1 Batch 2 | Praktek</t>
  </si>
  <si>
    <t>POK INCLASS | Nutrifood Improvement Cycle</t>
  </si>
  <si>
    <t>POK INCLASS | Basic Critical Thinking</t>
  </si>
  <si>
    <t>POK OJT | Basic WTP</t>
  </si>
  <si>
    <t>Ridi N</t>
  </si>
  <si>
    <t>Hari Mahardi</t>
  </si>
  <si>
    <t>TECH_MIKDAS_2</t>
  </si>
  <si>
    <t>QCA | Mikrobiologi dasar</t>
  </si>
  <si>
    <t>Teguh Prasetia Tedja</t>
  </si>
  <si>
    <t>POK INCLASS | Sistem Jaminan Halal</t>
  </si>
  <si>
    <t>Kunjungan Kemenperin</t>
  </si>
  <si>
    <t>Karen P</t>
  </si>
  <si>
    <t>Tanggap Darurat | Simulasi Tertutup Klinik</t>
  </si>
  <si>
    <t>Team Klinik</t>
  </si>
  <si>
    <t>dr. Faris</t>
  </si>
  <si>
    <t>TECH_SKPROC_2</t>
  </si>
  <si>
    <t>Imam Budiman</t>
  </si>
  <si>
    <t>Op. GiilGul GLA</t>
  </si>
  <si>
    <t>Paket Kelas Refreshment K3 - Api (Teori &amp; Praktek APAR)</t>
  </si>
  <si>
    <t>M. Ridho Harvie</t>
  </si>
  <si>
    <t>Team Tanggap Darurat</t>
  </si>
  <si>
    <t>TECH_SKPANS_2</t>
  </si>
  <si>
    <t>OJT | Ketemu Suhadi - as Manager QC</t>
  </si>
  <si>
    <t>Tugino</t>
  </si>
  <si>
    <t>Olimpiade GGL + HSE TALK | GLA</t>
  </si>
  <si>
    <t>Karyawan GLA</t>
  </si>
  <si>
    <t>POK INCLASS | Presentation Skill Teori</t>
  </si>
  <si>
    <t>Paket Kelas Refreshment K3 - Api (teori &amp; Praktek APAR)</t>
  </si>
  <si>
    <t>HSE TALK | 45001-IDL-IBPR</t>
  </si>
  <si>
    <t>Team GRB</t>
  </si>
  <si>
    <t>Kantin NS</t>
  </si>
  <si>
    <t>Abram</t>
  </si>
  <si>
    <t>dr. Faris Azhar</t>
  </si>
  <si>
    <t>event biasa</t>
  </si>
  <si>
    <t>POK | Basic Critical Thinking</t>
  </si>
  <si>
    <t>karyawan C Plus</t>
  </si>
  <si>
    <t>Bina Fisik Security | PBB</t>
  </si>
  <si>
    <t>Devid Fauzi</t>
  </si>
  <si>
    <t>Lapangan Parkir NFB</t>
  </si>
  <si>
    <t>POK | Sistem Jaminan Mutu</t>
  </si>
  <si>
    <t>TECH_SOSIBP_1  &amp; UMM_EDUGGL_1</t>
  </si>
  <si>
    <t>Olimpiade GGL + HSE Talk | GLF + DTA</t>
  </si>
  <si>
    <t>Team GLF &amp; DTA</t>
  </si>
  <si>
    <t>Olimpiade GGL + HSE TALK | GRA</t>
  </si>
  <si>
    <t>Team GRA</t>
  </si>
  <si>
    <t>Kantin Dairy</t>
  </si>
  <si>
    <t>POK INCLASS | Basic Statistic &amp; Seven Tools</t>
  </si>
  <si>
    <t>D1</t>
  </si>
  <si>
    <t>POK INCLASS | Presentation Skill Praktek</t>
  </si>
  <si>
    <t>Training QC Intermediate - Problem Solving</t>
  </si>
  <si>
    <t>POK Pallet Mover</t>
  </si>
  <si>
    <t>D2</t>
  </si>
  <si>
    <t>Supriyono</t>
  </si>
  <si>
    <t>POK INCLASS | Workshop Komunikasi Efektif</t>
  </si>
  <si>
    <t>HSE TALK | 45001-IDL-IBPR | GSA</t>
  </si>
  <si>
    <t>Karyawan GSA</t>
  </si>
  <si>
    <t>POK OJT | Flow Process</t>
  </si>
  <si>
    <t>Opaerator GilGul</t>
  </si>
  <si>
    <t>Paket Kelas Refreshment K3 - Api (teori)</t>
  </si>
  <si>
    <t>Team Tandar GRA</t>
  </si>
  <si>
    <t>Ruang Office GRA</t>
  </si>
  <si>
    <t>HSE TALK | 45001-IDL-IBPR | Office</t>
  </si>
  <si>
    <t>Hardito &amp; Christianti Y</t>
  </si>
  <si>
    <t>Team Office</t>
  </si>
  <si>
    <t>HSE TALK | 45001-IDL-IBPR | GEA GEB</t>
  </si>
  <si>
    <t>Team Engineering</t>
  </si>
  <si>
    <t>OJT | Ketemu Hestiana - as Manager gudang</t>
  </si>
  <si>
    <t>Training QC Intermediate - Problem Solving (Sesi 1)</t>
  </si>
  <si>
    <t>POK K3</t>
  </si>
  <si>
    <t>Paket Kelas Refreshment K3 - Api</t>
  </si>
  <si>
    <t>M. Agung P</t>
  </si>
  <si>
    <t>ID tanggapan</t>
  </si>
  <si>
    <t>Tanggal pengiriman</t>
  </si>
  <si>
    <t>Halaman terakhir</t>
  </si>
  <si>
    <t>Bahasa utama</t>
  </si>
  <si>
    <t>Kode Training</t>
  </si>
  <si>
    <t>Tanggal Training</t>
  </si>
  <si>
    <t>Nama</t>
  </si>
  <si>
    <t>Departement</t>
  </si>
  <si>
    <t>Nilai</t>
  </si>
  <si>
    <t>Trainer [Penguasaan Materi]</t>
  </si>
  <si>
    <t>Trainer [Penampilan &amp; Body Language (Vokal, Intonasi Suara, Gaya Bicara, Antusiasme dll)]</t>
  </si>
  <si>
    <t>Trainer [Kemampuan Interaksi dengan Peserta]</t>
  </si>
  <si>
    <t>Trainer [Alokasi waktu training dengan efektif]</t>
  </si>
  <si>
    <t>Materi [Bobot]</t>
  </si>
  <si>
    <t>Materi [Kejelasan]</t>
  </si>
  <si>
    <t>Materi [Kesesuaian Materi dengan Objective Training]</t>
  </si>
  <si>
    <t>Metode [Kesesuaian metode dengan Objective Training]</t>
  </si>
  <si>
    <t>Organizer [Lay out, suhu ruangan, kebersihan ruangan]</t>
  </si>
  <si>
    <t>Trainee [Relevansi dengan Pekerjaan]</t>
  </si>
  <si>
    <t>Trainee [Manfaat ke Pekerjaan]</t>
  </si>
  <si>
    <t>Sebutkan point - point penting dalam training yang bermanfaat bagi pekerjaaan</t>
  </si>
  <si>
    <t>Jelaskan point - point yang akan diimplementasikan dalam pekerjaan, setelah mengikuti training ini (Action Plan)</t>
  </si>
  <si>
    <t>Usulan Perbaikan Lainnya</t>
  </si>
  <si>
    <t>id</t>
  </si>
  <si>
    <t>C0001</t>
  </si>
  <si>
    <t>Diyah Purnamaningrum</t>
  </si>
  <si>
    <t>YPB</t>
  </si>
  <si>
    <t>lebih ditingkatkan lagi</t>
  </si>
  <si>
    <t>C0002</t>
  </si>
  <si>
    <t>mengetahui lingkup IBPR di lingkup office</t>
  </si>
  <si>
    <t>lebih diperhatukan lagi bahaya yg bisa timbul di office</t>
  </si>
  <si>
    <t>Fitri Dayanti</t>
  </si>
  <si>
    <t>GCA</t>
  </si>
  <si>
    <t>Sumber sumber bahaya yang ada di workcenter</t>
  </si>
  <si>
    <t>Nadia Sarah</t>
  </si>
  <si>
    <t>Klemens dandy parawansa putra</t>
  </si>
  <si>
    <t>pebriyanti ramdhani</t>
  </si>
  <si>
    <t>ypb</t>
  </si>
  <si>
    <t>YDL</t>
  </si>
  <si>
    <t>Syamsul Amarudin</t>
  </si>
  <si>
    <t>Kalau bisa jangan gabungan banyak dept yang notabene punya IBPR berbeda jauh</t>
  </si>
  <si>
    <t>Firmansyah</t>
  </si>
  <si>
    <t>ITA</t>
  </si>
  <si>
    <t>C0003</t>
  </si>
  <si>
    <t>iksan wicaksana</t>
  </si>
  <si>
    <t>GRB</t>
  </si>
  <si>
    <t>mengetahui apa itu komunikasi efektif</t>
  </si>
  <si>
    <t>menerapkan di lapangan</t>
  </si>
  <si>
    <t>Muhamad Ridwan Alfikri</t>
  </si>
  <si>
    <t>GLA</t>
  </si>
  <si>
    <t>1. Tentang bagaimana cara berkomunikasi yang baik
2. Dan bagaimana komunikasi dengan efektif</t>
  </si>
  <si>
    <t>Bagaimana cara membuat email, bagaimana menerima telepon dengan baik,dan informasi dapat diterima atau disampaikan</t>
  </si>
  <si>
    <t>Eko sugiyanto</t>
  </si>
  <si>
    <t>GLF</t>
  </si>
  <si>
    <t>Bisa berkomunikasi dengan baik dan sopan</t>
  </si>
  <si>
    <t>Saat menyampaikan pendapat harus sopan.</t>
  </si>
  <si>
    <t>-</t>
  </si>
  <si>
    <t>Rafi Muhammad Zidan</t>
  </si>
  <si>
    <t>Rudi alamsyah</t>
  </si>
  <si>
    <t>Mis komunikasi sama team</t>
  </si>
  <si>
    <t>Serah terima pekerjaan klo blm selesai agar pekerjaan berjalan dengan lancar</t>
  </si>
  <si>
    <t>andreass raeza aditiya</t>
  </si>
  <si>
    <t>PRAYOGA NOER TAMTOMO</t>
  </si>
  <si>
    <t>Rinaldi Saripudin</t>
  </si>
  <si>
    <t>GRA</t>
  </si>
  <si>
    <t>HARY KURNIAWAN</t>
  </si>
  <si>
    <t>Training ini sangat berguna untuk menunjang pekerjaan kita dikantor. Untuk point yang penting yaitu kita tau cara berkomunikasi secara efektif.</t>
  </si>
  <si>
    <t>biasa berkomunikasi secara bijak dengan orang lapangan, tanpa menyinggung hati .</t>
  </si>
  <si>
    <t>adakan training secara berkala</t>
  </si>
  <si>
    <t>Edy W</t>
  </si>
  <si>
    <t>Jadi tahu tentang potensi dan resiko bahaya di area kerja</t>
  </si>
  <si>
    <t>Senantiasa mengendalikan potensi bahaya di area kerja</t>
  </si>
  <si>
    <t>TA</t>
  </si>
  <si>
    <t>x</t>
  </si>
  <si>
    <t>C0005</t>
  </si>
  <si>
    <t>jubi susanto</t>
  </si>
  <si>
    <t>YAB</t>
  </si>
  <si>
    <t>Alit putera arianto</t>
  </si>
  <si>
    <t>Lebih tahu lingkungan mana yanh merupakan lingkungan kritis, semikritis dan tidak kritis</t>
  </si>
  <si>
    <t>Menggunakan peralatan dan pakaian yang lengkap sesuai dengan lingkunan yang akan kita masuki</t>
  </si>
  <si>
    <t>Tidak ada</t>
  </si>
  <si>
    <t>Ahmad Farhan Ramadhan</t>
  </si>
  <si>
    <t>GEA</t>
  </si>
  <si>
    <t>penjelasan tentang GMP (General Manufacturing Product) yang berisi tentang hal yang harus di perhatikan perusahaan dalam memproduksi makanan.</t>
  </si>
  <si>
    <t>Kerja bersih, kerja rapih dan kerja sehat, tersusun dan terencana serta tidak mencemari lingkungan dan produk</t>
  </si>
  <si>
    <t>Tidak ada.</t>
  </si>
  <si>
    <t>Geraldo Antonio Ratong</t>
  </si>
  <si>
    <t>Dapat mengetahui area di produksi seperti kritis, semi kritis</t>
  </si>
  <si>
    <t>Dapat berhati hati dalam masuk ke zona kritis</t>
  </si>
  <si>
    <t>FAHRURROZI</t>
  </si>
  <si>
    <t>Mengetahui alergen dan pencegahannya
Mengetahui FSSC 22000
Mengetahui Standar Halal bagi produk
Mengetahui apa itu food defense</t>
  </si>
  <si>
    <t>Menerapkan semua standarisasi produk sesuai dengan FSSC 22000
Memakai pakaian yg sesuai dengan zona yg di tmpatkan
Mnggunakan APD
Membuang sampah pada rempatnya
Meludah pada westafel
Mencuci tangan dan berperilaku bersih dan rapih</t>
  </si>
  <si>
    <t>Tidak ada , cukup bagus dan bermanfaat</t>
  </si>
  <si>
    <t>Azhar naufal fikri</t>
  </si>
  <si>
    <t>Kebersihan dari karyawan adalah hal yang sangat penting , ada beberapa zona yang harus dijaga kebersihannya</t>
  </si>
  <si>
    <t>Menggunakan APD sesuai dengan tempat bekerja , menjaga kebersihan lingkungan</t>
  </si>
  <si>
    <t>Tidak ada , karena materi disampaikan dengan baik</t>
  </si>
  <si>
    <t>Aldy Safrinal</t>
  </si>
  <si>
    <t>KNE</t>
  </si>
  <si>
    <t>Menjelaskan tentang GMP(General Manufakturing Product) yang berupa aspek aspek serta peraturan dll tentang perusahaan dalam melakukan pekerjaan.</t>
  </si>
  <si>
    <t>Kerja bersih,  kerja sehat dan kerja rapih, tersusun dan terencana serta tidak mencemari lingkungan dan product</t>
  </si>
  <si>
    <t>Muhammad Yusuf Damas</t>
  </si>
  <si>
    <t>Penjelasan seputar tentang GMP</t>
  </si>
  <si>
    <t>Alfian Sukma Wijaya</t>
  </si>
  <si>
    <t>Mempelajari Tentang GMP(General Manufacturing Product) Dan Alergen</t>
  </si>
  <si>
    <t>Kerja Bersih,rapih,sehatTersusun dan Terencana Serta Tidak Mencemari Lingkungan Sekitar Atau Produk</t>
  </si>
  <si>
    <t>Menurut Saya Tidak Ada</t>
  </si>
  <si>
    <t>Suryadiansyah</t>
  </si>
  <si>
    <t>Memahami tentang Alergen,Food Defense,dan FSSC 22000</t>
  </si>
  <si>
    <t>Memakai APD sesuai titik-titik kritis nya</t>
  </si>
  <si>
    <t>tidak ada</t>
  </si>
  <si>
    <t>Yudha ferdiansyah putra sujono</t>
  </si>
  <si>
    <t>Dapat memisahkan makanan alergen dan non alergen</t>
  </si>
  <si>
    <t>Tidak ada usulan</t>
  </si>
  <si>
    <t>Achmad Jaelani</t>
  </si>
  <si>
    <t>Mengetahui zona yg tidak boleh
Tidak boleh makan selain di kantin</t>
  </si>
  <si>
    <t>Tau zona yang di larang</t>
  </si>
  <si>
    <t>tidak ada yang di per baiki</t>
  </si>
  <si>
    <t>Akmal Eko Prioanggoro</t>
  </si>
  <si>
    <t>Lantai tidak boleh tergenang dengan air</t>
  </si>
  <si>
    <t>Dinding tidak boleh retak,tidak ada sarang laba-laba</t>
  </si>
  <si>
    <t>Tidak boleh ada ruangan yang kotor</t>
  </si>
  <si>
    <t>Muhammad habib armansyah</t>
  </si>
  <si>
    <t>Penampila harus hygen
penjelasan area dilarang makan dan minum</t>
  </si>
  <si>
    <t>Menaati dan mematuhi peraturan yang ada</t>
  </si>
  <si>
    <t>Putri Amelia Natasya</t>
  </si>
  <si>
    <t>GEB</t>
  </si>
  <si>
    <t>Perihal kelengkapan ADP
SSFC 22000
Ring 1,2,3
GMP 
Perihal ketentuan makan
Menjaga ADP jangan sampai di salahgunakan</t>
  </si>
  <si>
    <t>Mematuhi peraturan pabrik agar dapat berjalan dengan baik
Melakukan segala sesuatunya sesuai ketentuan dan peraturan</t>
  </si>
  <si>
    <t>Cukup baik apalagi jika ditambahkan Animasi dalam PowerPoint point teesebut</t>
  </si>
  <si>
    <t>Ronaldo Irawan</t>
  </si>
  <si>
    <t>Memahami prosedur kerja yang baik dan benar</t>
  </si>
  <si>
    <t>Mengikuti standar prosedur kerja yang benar</t>
  </si>
  <si>
    <t>Ichsan nugraha</t>
  </si>
  <si>
    <t>Mengetahui gmp</t>
  </si>
  <si>
    <t>Menerapi gmp</t>
  </si>
  <si>
    <t>Luthfan Dwi Setiawan</t>
  </si>
  <si>
    <t>1. materi tentang GMP
2. hal yang harus diperhatikan jika masuk ruangan produksi</t>
  </si>
  <si>
    <t>1. tidak meludah sembarangan
2. memakai safety jika mau memasuki ruangan produksi</t>
  </si>
  <si>
    <t>Aditya Dwi febriansyah</t>
  </si>
  <si>
    <t>daerah kritis, food defence, kerapihan diri</t>
  </si>
  <si>
    <t>Bisa mengetahui daerah daerah kritis dan kerapihan diri</t>
  </si>
  <si>
    <t>Hidayaturrohman</t>
  </si>
  <si>
    <t>memahami gmp</t>
  </si>
  <si>
    <t>tidak makan di sembarang tempat</t>
  </si>
  <si>
    <t>Budi Satya Nugroho</t>
  </si>
  <si>
    <t>Selalu menjaga kebersihan, keamanan produk makanan dan minuman</t>
  </si>
  <si>
    <t>Bersikap jujur dan bertanggung jawab serta selalu menjaga kebersihan</t>
  </si>
  <si>
    <t>Selalu meningkatkan keaman, kebersihan serta kesehatan produk</t>
  </si>
  <si>
    <t>C0010</t>
  </si>
  <si>
    <t>Arda falah</t>
  </si>
  <si>
    <t>Geb</t>
  </si>
  <si>
    <t>Ridhafi Alfath</t>
  </si>
  <si>
    <t>Merefresh kembali tentang pentingnya GMP dan apa saja yg harus dipakai di area kritis, semi kritis, dan tidak kritis</t>
  </si>
  <si>
    <t>Lebih peduli terhadap diri sendiri hal apa saja yg dilarang jika masuk ke area produksi</t>
  </si>
  <si>
    <t>Reza Rinaldy</t>
  </si>
  <si>
    <t>Penerapan hygne</t>
  </si>
  <si>
    <t>Yusuf Alfianto</t>
  </si>
  <si>
    <t>C0011</t>
  </si>
  <si>
    <t>Arun s</t>
  </si>
  <si>
    <t>Abdul Muin</t>
  </si>
  <si>
    <t>Refreshment dan menimplementasikan GMP</t>
  </si>
  <si>
    <t>Peduli dan beraksi untuk GMP</t>
  </si>
  <si>
    <t>Terkait infrastruktur ada training latihan menduga bahaya dari unsafe kondition.</t>
  </si>
  <si>
    <t>Andy</t>
  </si>
  <si>
    <t>Perlunya menjaga kemanan pekerjaan, dan pangan sesuai standard yang ditetapkan</t>
  </si>
  <si>
    <t>Penggunaan apd sesuai yang ditetapkan, dan menumbuhkan awearness terhadap ksetiap ketidaksesuaian</t>
  </si>
  <si>
    <t>Cukup</t>
  </si>
  <si>
    <t>Bayu Catur Widianto</t>
  </si>
  <si>
    <t>.</t>
  </si>
  <si>
    <t>Dudy herlambang</t>
  </si>
  <si>
    <t>Semuanya sangat penting,,,</t>
  </si>
  <si>
    <t>Personal higine,,</t>
  </si>
  <si>
    <t>Arif Firdauz</t>
  </si>
  <si>
    <t>Food defense, personal hygiene, pengendalian pest/hama, zona kerja GMP di Nutrifood</t>
  </si>
  <si>
    <t>Personal hygiene: menjaga badan agar tetap bersih, sehat dan rapi agat tidak menjadi kontaminan kedalam produk
Pengendalian pest: memberi tahu team pest control jika alat pest contol ada yang rusak/menemukan pest diarea kerja.</t>
  </si>
  <si>
    <t>Lebih di tekankan lagi kepada para karyawan untuk lebih peduli ke point food defense.. 
Seperti penggunaan ID Card di dalam area Nutrifood</t>
  </si>
  <si>
    <t>Cahyadi</t>
  </si>
  <si>
    <t>Riszky p</t>
  </si>
  <si>
    <t>Gca</t>
  </si>
  <si>
    <t>Pengetahuan terkait gmp food defense dan fssc</t>
  </si>
  <si>
    <t>Menggunakan hairnet di area produksi semi kritis</t>
  </si>
  <si>
    <t>Merefresh kembali tentang pentingnya GMP</t>
  </si>
  <si>
    <t>Mengetahui GMP dengan jenis jenisnya</t>
  </si>
  <si>
    <t>Ilham</t>
  </si>
  <si>
    <t>C0012</t>
  </si>
  <si>
    <t>diyah p</t>
  </si>
  <si>
    <t>personal hygiene, mengetahui macam area berdasar gmp</t>
  </si>
  <si>
    <t>personal hygiene untuk tim kantin &amp; catering</t>
  </si>
  <si>
    <t>bisa diteruskan ke tim catering</t>
  </si>
  <si>
    <t>SSA</t>
  </si>
  <si>
    <t>Lingkuo dan konsep GMP, zona GMP</t>
  </si>
  <si>
    <t>Mengikuti kaidah GMP pada saat verifikasi ke produksi</t>
  </si>
  <si>
    <t>Mohamad Rizal Muharom</t>
  </si>
  <si>
    <t>Amelia Fajar Ingtyas K</t>
  </si>
  <si>
    <t>RPP</t>
  </si>
  <si>
    <t>Dapat menjamin kualitas produk dari potensi kontaminasi</t>
  </si>
  <si>
    <t>Memakai seragam kerja yg telah ditentukan sesuai dengan status ruangan.</t>
  </si>
  <si>
    <t>Jdwal training diperbanyak</t>
  </si>
  <si>
    <t>Diden Kuswendi</t>
  </si>
  <si>
    <t>Ypb</t>
  </si>
  <si>
    <t>Tambah Saputro</t>
  </si>
  <si>
    <t>Personal hygiene
Kebersihan sangat penting</t>
  </si>
  <si>
    <t>Personal hygiene
Kebersihan pribadi</t>
  </si>
  <si>
    <t>KADAR ISMANTO</t>
  </si>
  <si>
    <t>Bina Rusman</t>
  </si>
  <si>
    <t>Ssa</t>
  </si>
  <si>
    <t>Personal hygiene, infrastruktur dan pest kontrol</t>
  </si>
  <si>
    <t>Personal hygiene harus dilakukan,</t>
  </si>
  <si>
    <t>Konsumsinya diadakan</t>
  </si>
  <si>
    <t>Edy w</t>
  </si>
  <si>
    <t>Pebriyanti ramdhani</t>
  </si>
  <si>
    <t>Khoeriyah harmoni</t>
  </si>
  <si>
    <t>Nadia sarah</t>
  </si>
  <si>
    <t>Tahu area kritis perusahaan</t>
  </si>
  <si>
    <t>Lebih menjaga kebersihan diri dan lingkungan</t>
  </si>
  <si>
    <t>Pebriyanti R</t>
  </si>
  <si>
    <t>Sofi Heriyanto</t>
  </si>
  <si>
    <t>GMP sangat penting untuk menjaga kualitas produk.</t>
  </si>
  <si>
    <t>GMP diarea kerja masing-masing.</t>
  </si>
  <si>
    <t>Lebih ditingkatkan lagi</t>
  </si>
  <si>
    <t>C0007</t>
  </si>
  <si>
    <t>Mengetahui apa itu QC</t>
  </si>
  <si>
    <t>Angga maulana</t>
  </si>
  <si>
    <t>Memastikan semua proses berjalan sesuai ik
Mengerti titik kritis d proses mixing</t>
  </si>
  <si>
    <t>Bersambung</t>
  </si>
  <si>
    <t>Arga Nurfaizi</t>
  </si>
  <si>
    <t>Andreas raeza aditiya</t>
  </si>
  <si>
    <t>ADITIYA MUHAROM</t>
  </si>
  <si>
    <t>mengerahui point point pengecejan proses filling</t>
  </si>
  <si>
    <t>melakukan pengecekan secara teratus sesuai IK</t>
  </si>
  <si>
    <t>c0006</t>
  </si>
  <si>
    <t>Hary Kurniawan</t>
  </si>
  <si>
    <t>pemahaman terkait proses</t>
  </si>
  <si>
    <t>SIT, IOT</t>
  </si>
  <si>
    <t>penjelasan jangan terlalu cepat</t>
  </si>
  <si>
    <t>Sukma Gilang</t>
  </si>
  <si>
    <t>C0006</t>
  </si>
  <si>
    <t>Memahami alur proses produksi berdasar sistem oracle</t>
  </si>
  <si>
    <t>Mengikuti alur dan aturan yang sesuai dalam penggunaan aplikasi oracle</t>
  </si>
  <si>
    <t>Gra</t>
  </si>
  <si>
    <t>Memastikan semua proses berjalan sesuai ik..
Point titik kritis proses</t>
  </si>
  <si>
    <t>C0040</t>
  </si>
  <si>
    <t>Jaqualine</t>
  </si>
  <si>
    <t>GZZ</t>
  </si>
  <si>
    <t>1. Alur produksi produk dairy (L-men, susu tropicana slim, WRP, dan HiLo), Nutri Sari (NS) dan Tropicana Slim (sweetener)
2. Penggunaan mesin-mesin dalam produksi produk dairy maupun NS.
3. Mengetahui CCP selama proses pengolahan produk, yaitu pada proses filling dan packaging
4. Mengetahui alur distribusi produk Nutrifood dari gudang utama ke provider, distributor, dan outlet.</t>
  </si>
  <si>
    <t>1. Memahami lebih dalam keseluruhan sistem yang ada di dalam plant dan kaitannya dengan keseluruhan sistem di Nutrifood.
2. Memahami peran penting QC dalam setiap proses dalam alur produksi, khususnya nanti di plant Ciawi.</t>
  </si>
  <si>
    <t>Ide improvement untuk Plant Cibitung:
1. Alat pengaman untuk pekerja (K3): khususnya untuk pekerja di area seperti area kerja mixing NS dan penimbangan bahan baku dimana bubuk NS bertebaran memenuhi ruang membutuhkan improvement baik dari alat yang digunakan pekerja maupun pengontrolan kondisi dalam ruang agar jumlah bubuk yang bertebaran bisa lebih terkontrol.
2. Machine cleaning: menggunakan steam pressure untuk menggantikan wet cleaning, agar dapat tetap membersihkan mesin, khususnya untuk membunuh mikroorganisme.
3. Makanan untuk pekerja: sudah sangat baik, namun porsi sayur perlu ditambahkan dan penyajiannya di piring biasa seperti di Head Office.</t>
  </si>
  <si>
    <t>Nicodemus Sigit Sutanto</t>
  </si>
  <si>
    <t>Pengetahuan alur produksi</t>
  </si>
  <si>
    <t>Kunthi</t>
  </si>
  <si>
    <t>MT</t>
  </si>
  <si>
    <t>Dimas Dwi Santoso</t>
  </si>
  <si>
    <t>CZZ</t>
  </si>
  <si>
    <t>Pengetahuan komplit atas plant dan warehouse</t>
  </si>
  <si>
    <t>Alur bisnis</t>
  </si>
  <si>
    <t>Angga Puji F</t>
  </si>
  <si>
    <t>kita tahu bagaimana cara mengorder dan mengetahui stock yang kita inginkan.
mengetahui flow proses dari persiapan hingga finis good
mempelajari MO, SIT, IOT</t>
  </si>
  <si>
    <t>Move order, kita meminta bahan kemas</t>
  </si>
  <si>
    <t>Dani Ramdhani</t>
  </si>
  <si>
    <t>-penggunaan shorcut dalam melakukan pekerjaan, sangan membantu menyelasikan secara cepat
-kontrol barang/memantau stok dengan fasilitas material worbench
-transaksi barang dengan menggunakan fasislitas transaksi. terdapat 3 tipe transaksi yang disediakan aplikasi, yaitu MOT, IOT dan SIT</t>
  </si>
  <si>
    <t>secara keseluruhan sudah baik dan membantu dalam pekejaan :)</t>
  </si>
  <si>
    <t>POK sudah baik dan sangat membantu dalam pekerjaan :)</t>
  </si>
  <si>
    <t>C0060</t>
  </si>
  <si>
    <t>Seno Ari Sandi</t>
  </si>
  <si>
    <t>Arun Saputro</t>
  </si>
  <si>
    <t>Laporkan semua tindakan atau kondisi yang menimbulkan potensi bahaya</t>
  </si>
  <si>
    <t>berhati hati terhadap PAK (penyakit akibat kerja) yang terpapar selama kerja</t>
  </si>
  <si>
    <t>belum ada.</t>
  </si>
  <si>
    <t>Agist</t>
  </si>
  <si>
    <t>Penerapan k3 pada setiap pekerjaan untuk mengursngi resiko penyakit akibat kerja</t>
  </si>
  <si>
    <t>Penggunaan apd dan bekerja seacara aman</t>
  </si>
  <si>
    <t>C0061</t>
  </si>
  <si>
    <t>Christian</t>
  </si>
  <si>
    <t>Mengetahui teori dasar untuk identifikasi aspek dan dampak bahaya</t>
  </si>
  <si>
    <t>Aspek bahaya adalah bahan yang berpotensi berbahaya bagi manusia dan lingkungan sekitar.
Dampak  bahaya adalah akibat yang terjadi bila bahan aspek/limbah tercecer atau terbuang atau terkena pada manusia atau lingkungan sekitar.
Terdapat beberapa penilaian aspek dan dampak bahaya.</t>
  </si>
  <si>
    <t>imam setiawan</t>
  </si>
  <si>
    <t>Angga Sukma Asmara</t>
  </si>
  <si>
    <t>1. evaluasi IDL di area kerja 
2. Review jika ada metode, cara kerja, maupun alat baru di area kerja</t>
  </si>
  <si>
    <t>Dery Firdaus</t>
  </si>
  <si>
    <t>Memahami perbedaan antara aspek dan dampak 
Mengetahui aspek-aspek lingkungan dan dampak yg dihasilkannya</t>
  </si>
  <si>
    <t>Update IDL di workcenter utk antisipasi perubahan aktivitas yg belum masuk di IDL existing</t>
  </si>
  <si>
    <t>Mengetahui Perbedaan Aspek dan Dampak Lingkungan, Mengidentifikasi Dampak lingkungan yang ada pada area kerja</t>
  </si>
  <si>
    <t>Mengetahui dampak dari penggunaan alat2 kerja terhadap lingkungan dan cara menanganinya.</t>
  </si>
  <si>
    <t>Lebih memperhatikan pemilahan limbah sesuai dengan jenisnya.</t>
  </si>
  <si>
    <t>C0064</t>
  </si>
  <si>
    <t>ANGGA MAULANA</t>
  </si>
  <si>
    <t>Titik kritis area
Ik prosedur
Cleaning n sanitasi
Ccp proses kerja</t>
  </si>
  <si>
    <t>Selalu mengecek /kontrol titik kritis sbb ;suhu/rh,kebersihan ruangan,rotary mgnet, valve suplai angin, airseal,pastikan area luar mixer bersih dari deposit.. dan selalu lakukan sesuai ik</t>
  </si>
  <si>
    <t>Cukup...</t>
  </si>
  <si>
    <t>C0063</t>
  </si>
  <si>
    <t>mengetahui apa itu kemasan</t>
  </si>
  <si>
    <t>melaksanakan di lapangan</t>
  </si>
  <si>
    <t>Arif firdaus</t>
  </si>
  <si>
    <t>Perlengkapan APD ketika sampling</t>
  </si>
  <si>
    <t>Menggunakan APD lengkap, dan lebih berhati-hati saat bekerja. Mengetahui terlebih dahulu resiko dan bahaya di setiap aktifitas dan tempat kerja.</t>
  </si>
  <si>
    <t>C0065</t>
  </si>
  <si>
    <t>mengetahui utility di perusahaan</t>
  </si>
  <si>
    <t>Jenis2 machine utility di PT Nutrifood Indonesia</t>
  </si>
  <si>
    <t>Paham dan tau fungsi 2 dr mesin-mesin utility di workcenter kita</t>
  </si>
  <si>
    <t>Job description - op n maintnce
Machine grouping
Team utlity</t>
  </si>
  <si>
    <t>Lebih mnghemat energi... Sperti angin listrik n air... 
Merawat machine group d area kerja</t>
  </si>
  <si>
    <t>Mengetahui macam-macam utility yang ada d produksi</t>
  </si>
  <si>
    <t>Menghemat pemakaian energi, air &amp; angin dlm proses produksi</t>
  </si>
  <si>
    <t>C0080</t>
  </si>
  <si>
    <t>handling tiap tiap bahan baku berdasarkan karakteristiknya masing masing.</t>
  </si>
  <si>
    <t>C0081</t>
  </si>
  <si>
    <t>Penanganan dan pengolahan serta penyimpanan bahan baku yang baik,</t>
  </si>
  <si>
    <t>upgrade  tempat penyimpanan BB yang di retain</t>
  </si>
  <si>
    <t>C0082</t>
  </si>
  <si>
    <t>Eko Adi Nugroho</t>
  </si>
  <si>
    <t>Mengetahuai IO dan transfer inventory</t>
  </si>
  <si>
    <t>MO
SIT
IOT</t>
  </si>
  <si>
    <t>Layar monitor harus diperbaiki</t>
  </si>
  <si>
    <t>C0089</t>
  </si>
  <si>
    <t>Rifky firlandi Suryana</t>
  </si>
  <si>
    <t>Mengetahui dampak dampak lingkungan</t>
  </si>
  <si>
    <t>C0092</t>
  </si>
  <si>
    <t>Teguh Budi Santoso</t>
  </si>
  <si>
    <t>RAKIJAN</t>
  </si>
  <si>
    <t>Aditya Putra</t>
  </si>
  <si>
    <t>Mengingatkan akan keselamatan kerja</t>
  </si>
  <si>
    <t>Lebih berhati-hati dalam bekerja</t>
  </si>
  <si>
    <t>Ahmad doni</t>
  </si>
  <si>
    <t>Grb</t>
  </si>
  <si>
    <t>WIGUNA GUNTORO</t>
  </si>
  <si>
    <t>Selalu gunakan APD sesuai dengan area kerja masing-masing</t>
  </si>
  <si>
    <t>Hananto</t>
  </si>
  <si>
    <t>Mengetahui bahaya2 di processing.</t>
  </si>
  <si>
    <t>Lebih safe dalam sgala hal.</t>
  </si>
  <si>
    <t>Penopang tipping gula rapuh</t>
  </si>
  <si>
    <t>Khafif Arpandi Rachmat</t>
  </si>
  <si>
    <t>Destian prayoga</t>
  </si>
  <si>
    <t>Lebih berhati hati dalam bekerja serta tetap safety</t>
  </si>
  <si>
    <t>Menggunakan apd lebih lengkap lagi</t>
  </si>
  <si>
    <t>Melengkapi hal2 yang tadi menjadi catatan</t>
  </si>
  <si>
    <t>Seftian Ripandi</t>
  </si>
  <si>
    <t>K3 merupan keharusan dan budaya yang harus ditanamkan setiap pekerja :)</t>
  </si>
  <si>
    <t>- Jika bagian yang potensi dustinya tinggi wajib menggunakan respirator dust.. 
- kebisingan diatasa 85 desimbel wajib menggunakan earmaf
- saat cleaning dan mobilisasi palet mover/hand palet gunakan safty boot dan jaga jarak aman (1 meter sudah aman) 
- Laporkan jika ada kondisi suatu alat/mesin/lingkungan yang berpotensi terjadi kecelakan k3
Ingat k3 bukqn sebuah jabatan.. Tapi suatu budaya dalam bekerja :)</t>
  </si>
  <si>
    <t>Tambahkan tampilan pptnya serta gambar/ilustrasi tentang k3 agar kita bisa lebih memahami melalui visual nya..</t>
  </si>
  <si>
    <t>Agus Mulyana</t>
  </si>
  <si>
    <t>Dodik Hermansyah</t>
  </si>
  <si>
    <t>PRE</t>
  </si>
  <si>
    <t>Ikut menjaga keselamatan kerja antar rekan kerja..dan jika ada ketidak sesuaian segera lapor .</t>
  </si>
  <si>
    <t>C0093</t>
  </si>
  <si>
    <t>Galih n</t>
  </si>
  <si>
    <t>Bisa coaching team lbh baik</t>
  </si>
  <si>
    <t>Coaching anak2</t>
  </si>
  <si>
    <t>Good</t>
  </si>
  <si>
    <t>Eko Adi N</t>
  </si>
  <si>
    <t>Coaching berbeda dg mentoring</t>
  </si>
  <si>
    <t>Melakukan coaching</t>
  </si>
  <si>
    <t>FAJRINA ATIKAH</t>
  </si>
  <si>
    <t>GSA</t>
  </si>
  <si>
    <t>Perbedaan coaching dan mentoring 
step2 coaching</t>
  </si>
  <si>
    <t>step2 coaching 
coach core competencies
buat matriks coaching untuk subordinate</t>
  </si>
  <si>
    <t>Riangga</t>
  </si>
  <si>
    <t>Sgb</t>
  </si>
  <si>
    <t>Couching untuk mem boost potensi.
Bisa bantu untuk membenarkan benang pikiran yg kusut</t>
  </si>
  <si>
    <t>Mencari partner yang bisa saling potensi</t>
  </si>
  <si>
    <t>Partner coaching di pantau proses nya sama trainer</t>
  </si>
  <si>
    <t>coaching adalah tools yang powerfull, membuat pertanyaan yang benar untuk coaching.</t>
  </si>
  <si>
    <t>latihan coaching.</t>
  </si>
  <si>
    <t>Ariningtyas Kurniasih</t>
  </si>
  <si>
    <t>Formal coaching conversations
1. Salam dan Sapa
2. Penjelasan Proses Coaching dan manfaatnya
3. Penyampaian tentang kerahasiaan
4. Durasi dan jangka waktu coaching
5. Agenda dan GOAL coaching yang disepakati BERSAMA</t>
  </si>
  <si>
    <t>C0097</t>
  </si>
  <si>
    <t>Prayoga Noer Tamtomo</t>
  </si>
  <si>
    <t>Mengetahui bagaaimana mutu ulyang baik</t>
  </si>
  <si>
    <t>Menjalankan pekerjaaan sesuai prosedur dan IK</t>
  </si>
  <si>
    <t>Prinsip quality mnejemen,biaya mutu,tugas QA n dept.. biaya mutu</t>
  </si>
  <si>
    <t>Menjalankan prosedur ik dgn baik dan benar</t>
  </si>
  <si>
    <t>Henny</t>
  </si>
  <si>
    <t>REA</t>
  </si>
  <si>
    <t>cara bertanya yang provoking, tidak bias, tidak judgement</t>
  </si>
  <si>
    <t>Mengetahui jenis dan dampak lingkungan yang dihasilkan dari proses produksi</t>
  </si>
  <si>
    <t>Mengambil sampah yang tersangkut d saluran pembuangan pada saat GC</t>
  </si>
  <si>
    <t>Erda Octadayani</t>
  </si>
  <si>
    <t>C0051</t>
  </si>
  <si>
    <t>Ketika Training Test Oracle ada kendala pada laptop dan jaringan, terjadi satu kali lost connection pada laptop sehingga kemungkinan ada proses yang tidak tersimpan ketika lost connection tersebut,
kendala lainnya ketika test mohon laptop sudah dipersiapkan sebelum test dimulai, karena saat itu laptop baru disiapkan setelah kurang lebih 15 menit dari waktu seharusnya test dimulai,
Terima Kasih</t>
  </si>
  <si>
    <t>c0051</t>
  </si>
  <si>
    <t>Mengetahui bagaimana cara melakukan IOT, SIT</t>
  </si>
  <si>
    <t>penerapan IOT dan SIT</t>
  </si>
  <si>
    <t>Tahapan dalam menjelaskanya bisa diulang lagi :D</t>
  </si>
  <si>
    <t>Sigit Aditya Kinardi</t>
  </si>
  <si>
    <t>asking the right questions, open questions
coaching environment (kerahasiaan, kepercayaan, speak the truth, openness)</t>
  </si>
  <si>
    <t>implementasi ilmu coaching ke tim saat meeting</t>
  </si>
  <si>
    <t>C0095</t>
  </si>
  <si>
    <t>Shendi Junaedi</t>
  </si>
  <si>
    <t>Lebih Memahami Pentingnya IK Sebelum Memulai Kerja</t>
  </si>
  <si>
    <t>IK Sangat Penting Dalam pekerjaan</t>
  </si>
  <si>
    <t>Jaja Nugraha</t>
  </si>
  <si>
    <t>Lebih mengetahui pentingnya menjalankan sesuatu sesuai prosedur (ik)</t>
  </si>
  <si>
    <t>Mengikuti instruksi pekerjaan sesuai dengan prosedur yang ada
Memeriksa kesesuaian hasil pekerjaan dengan jadwal (ubf) yang sudah di buat oleh atasan</t>
  </si>
  <si>
    <t>Kalau bisa trainingnya di ambil di waktu pagi,</t>
  </si>
  <si>
    <t>1: Ik
2:pengecekan produk sesuai dengan ubf</t>
  </si>
  <si>
    <t>Menjalankan segala sesuatu dengan prosedur yang ada dan memastikan bahwa apa yg telah kita lakukan itu sesuai dengan prosedur yg telah di buat</t>
  </si>
  <si>
    <t>C0094</t>
  </si>
  <si>
    <t>Lebih Memahami IK dalam Pekerjaan</t>
  </si>
  <si>
    <t>C0099</t>
  </si>
  <si>
    <t>Ik persiapan
Ik pengoperasian
Ik ppekbersihan</t>
  </si>
  <si>
    <t>Melakukan sesuai prosedur yg ada</t>
  </si>
  <si>
    <t>beberapa tipe transaksi dalam inventory
-mot
-sit
-iot</t>
  </si>
  <si>
    <t>mohon untuk fasilitas laptop dalalm kondisi baik dan bisa digunakan.</t>
  </si>
  <si>
    <t>C0087</t>
  </si>
  <si>
    <t>Dalam setiap presentation, perlu banyak persiapan dimulai dari materi, tujuan, dan cara. Ada beberapa hal yang perlu diperhatikan, seperti bagaimana cara menyampaikan dan bagaiamna supaya udience dapat memahami apa yg ingin kita sampaikan</t>
  </si>
  <si>
    <t>Persiapan materi
Persiapan tujuan
Dan Latihan sebelum melaksanakan presentation</t>
  </si>
  <si>
    <t>Mengetahui titik kritis dari pekerjaan. Mengetahui masalah dan harus improvment terhadap penyelesain masalah</t>
  </si>
  <si>
    <t>Menjadi tidak gugup saat presentasi</t>
  </si>
  <si>
    <t>Rudi Alamsyah</t>
  </si>
  <si>
    <t>Mengetahui presentasi yg baik dan benar</t>
  </si>
  <si>
    <t>Ade santana</t>
  </si>
  <si>
    <t>Refika Dameria Tamba</t>
  </si>
  <si>
    <t>Nurokhim</t>
  </si>
  <si>
    <t>nanda prasetiyo wijaya</t>
  </si>
  <si>
    <t>PRD</t>
  </si>
  <si>
    <t>Cepi sunandar</t>
  </si>
  <si>
    <t>Lintang wahyu aji</t>
  </si>
  <si>
    <t>Muhammad arizal</t>
  </si>
  <si>
    <t>Glf</t>
  </si>
  <si>
    <t>Asep Saripudin</t>
  </si>
  <si>
    <t>Refika Dameria</t>
  </si>
  <si>
    <t>nanda prasetiyo wijya</t>
  </si>
  <si>
    <t>C0096</t>
  </si>
  <si>
    <t>Asep saripudin</t>
  </si>
  <si>
    <t>C0102</t>
  </si>
  <si>
    <t>Aziza Egi Firmansyah</t>
  </si>
  <si>
    <t>Mengetahui sumber bahaya dan penanggulannya..</t>
  </si>
  <si>
    <t>Prosedurkeselamatan kerja,</t>
  </si>
  <si>
    <t>C0104</t>
  </si>
  <si>
    <t>Fikri Maulana rizki</t>
  </si>
  <si>
    <t>C0004</t>
  </si>
  <si>
    <t>Kita harus lebih memperhatikan kesehatan juga, agar tidak menular dan mengontaminasi makanan sekitar</t>
  </si>
  <si>
    <t>Menggunakan masker, lebih sering olahraga agar sehat, menjaga kesehatan</t>
  </si>
  <si>
    <t>Mengetahui penyakit penyakit menular dan tidak menular.</t>
  </si>
  <si>
    <t>Tidak mempunyai penyakit menular yang mengganggu produk</t>
  </si>
  <si>
    <t>Menjelaskan Tentang Edukasi Penyakit</t>
  </si>
  <si>
    <t>Menjelaskan Tentang Berbagai Penyakit Yang Menular Dan Tidak Menular.Agar Kita Tidak Mudah Terjangkit Penyakit Tersebut.</t>
  </si>
  <si>
    <t>Tingkatkan Lagi Kebersihannya Agar Tidak Mudah Terserang Penyakit.</t>
  </si>
  <si>
    <t>Angga pratama</t>
  </si>
  <si>
    <t>Penyakit menular dan tidak menular</t>
  </si>
  <si>
    <t>Cara mengantisipasi penyakit menular dan tidak menular</t>
  </si>
  <si>
    <t>1. pencegahan penyakit menular
2. konsumsi makanan sehat
3. macam macam penyakit menular</t>
  </si>
  <si>
    <t>1. mencegah penyakit menular
2. memakai masker jika sakit</t>
  </si>
  <si>
    <t>1. ruangan harus ditata lebih rapi</t>
  </si>
  <si>
    <t>Mencegah lebih baik mengobati</t>
  </si>
  <si>
    <t>Mengikuti penerangan dari materi tersebut</t>
  </si>
  <si>
    <t>Penerapan dilapangan harus sesuai materi</t>
  </si>
  <si>
    <t>Tentang penyakit yang dapat menular dan tidak menular</t>
  </si>
  <si>
    <t>Selalu mencuci tangan dengan bersih</t>
  </si>
  <si>
    <t>Selalu mencuci tangan</t>
  </si>
  <si>
    <t>Kesehatan pribadi</t>
  </si>
  <si>
    <t>Menjaga kesehatan diri</t>
  </si>
  <si>
    <t>Pengobatan dan pencegahan dari penyakit menular dan tidak menular</t>
  </si>
  <si>
    <t>Menjaga kebersihan diri , makan teratur , istirahat cukup</t>
  </si>
  <si>
    <t>Tidak ada , karena materi yang disampaikan sangat jelas</t>
  </si>
  <si>
    <t>Lebih baik mencegah dari pada mengobati</t>
  </si>
  <si>
    <t>Ketahui dahulu penyakit yang menular dan tidak menular.
Apa bila bersin tutupmenggunakan tangan lalu cuci tangan memakai Sabun</t>
  </si>
  <si>
    <t>Mengapa p3k isinya untuk obat luar saja?</t>
  </si>
  <si>
    <t>penyakit menular atau pun tidak menular</t>
  </si>
  <si>
    <t>Bisa mencegah berbagai penyakit menular atau pun tidak</t>
  </si>
  <si>
    <t>Lebih baik mencegah daripada mengobati</t>
  </si>
  <si>
    <t>Mengapa P3K isinya untuk obat luar saja? Knpa obat batuk dll seperti itu di klinik.. Mengapa gak di gabung ke P3K</t>
  </si>
  <si>
    <t>Kebersihan diri
Pola hidup yang baik dan benar
Rajin olahraga
Makan dan minum yang bergizi dan bernutrisi</t>
  </si>
  <si>
    <t>Menjaga Kebersihan diri agar tercegah dari penyakit
Pola hidup yang baik dan benar dengan berolahraga secara kontinyu
Menjaga Pola makan secara teratur</t>
  </si>
  <si>
    <t>Tidak ada , materi yang disampaikan sangat jelas dan bermanfaat , ditambah penyampaiannya yang dikemas dengan menarik</t>
  </si>
  <si>
    <t>Tidak menganggap remeh suatu penyakit
Mengobati sesuai kebutuhan dan sesuai gejala
Memperhatikan kebersihan diri dan lingkungan
Mengetahui istilah2 suatu penyakit dan perbedaannya Seperti Hepatitis, Tifus dan lain lain</t>
  </si>
  <si>
    <t>Memperhatikan kondisi tubuh agar tidak mengganggu pekerjaan
Mengetahui penyebab dan cara mengobati 
Menjaga kesehatan tubuh dan lingkungan</t>
  </si>
  <si>
    <t>Gambar yang lebih atraktif</t>
  </si>
  <si>
    <t>Selalu menjaga kesehatan</t>
  </si>
  <si>
    <t>Makan makanan bergizi dan istirahat yang cukup</t>
  </si>
  <si>
    <t>Penjelasan tentang penyakiy</t>
  </si>
  <si>
    <t>Penyebab penularan kepada orang lain</t>
  </si>
  <si>
    <t>Menjelaskan tentang Edukasi Penyakit dan jenis jenis penyakit yang menular dan tidak menular.</t>
  </si>
  <si>
    <t>Menjelaskan tentang berbagai penyakit yang menular dan tidak menular agar kita tidak mudah terserang penyakit.</t>
  </si>
  <si>
    <t>Tidak ada karena sudah sangat jelas</t>
  </si>
  <si>
    <t>Mengetahui penyakit yang menular</t>
  </si>
  <si>
    <t>Minta izin tidak masuk  kerja saat sakit</t>
  </si>
  <si>
    <t>dapat mengetahui pencegahan penyakit menular</t>
  </si>
  <si>
    <t>mencuci tangan sebelum melakukan kegiatan</t>
  </si>
  <si>
    <t>Tentang penyakit yang dapa menular dan cara mencegahya</t>
  </si>
  <si>
    <t>Selalu mencuci tangan, Sering berolahraga, dan makan makanan yang sehat</t>
  </si>
  <si>
    <t>Jika terkena penyakit yang mengkontaminasi produk, harus segera disembuhkan dan sebaiknya beristirahat hingga penyakit sembuh</t>
  </si>
  <si>
    <t>Menurut saya tidak ada yang perlu diperbaiki lagi untuk saat ini</t>
  </si>
  <si>
    <t>C0014</t>
  </si>
  <si>
    <t>Iksan wicaksana</t>
  </si>
  <si>
    <t>Mengetahui berbagai macam penyakit dan penanganannya</t>
  </si>
  <si>
    <t>Andreas reza aditiya</t>
  </si>
  <si>
    <t>Kesehatan</t>
  </si>
  <si>
    <t>Kebersihan</t>
  </si>
  <si>
    <t>Nothing</t>
  </si>
  <si>
    <t>Dimas Bagus Hartono</t>
  </si>
  <si>
    <t>Pencegahan dari penyakit</t>
  </si>
  <si>
    <t>Menjaga kesehatan dari penyakit</t>
  </si>
  <si>
    <t>Hasan ashari</t>
  </si>
  <si>
    <t>Penyakit akibat kerja</t>
  </si>
  <si>
    <t>Menjaga kesehatan kerja</t>
  </si>
  <si>
    <t>Menjaga kesehatan tubuh</t>
  </si>
  <si>
    <t>Sudah bagus</t>
  </si>
  <si>
    <t>Ahmad Amin</t>
  </si>
  <si>
    <t>Yusup Bachtiar</t>
  </si>
  <si>
    <t>Cara pencegahan penyakit</t>
  </si>
  <si>
    <t>melakukan tindakan pencegahan penyakit</t>
  </si>
  <si>
    <t>Muhamad Safi'i</t>
  </si>
  <si>
    <t>Mengeerti penyakit2 yang menular dan tidak menular</t>
  </si>
  <si>
    <t>Menjaga pola makan dan pola tidur dengan baik</t>
  </si>
  <si>
    <t>Sahru Rizkan</t>
  </si>
  <si>
    <t>Muhammad jaunavi</t>
  </si>
  <si>
    <t>C0030</t>
  </si>
  <si>
    <t>WILDAN AKBAR KOMBAT GINTING</t>
  </si>
  <si>
    <t>Mengetahui Macan macam penyakit menular</t>
  </si>
  <si>
    <t>Mengetahui kemungkinan penyakit pada area kerja</t>
  </si>
  <si>
    <t>M Maulana Firdaus</t>
  </si>
  <si>
    <t>Mengenali gejala penyakit dan cara pengobatanya</t>
  </si>
  <si>
    <t>Selalu menjaga kesehatan.
Mencuci tangan sebelum dan sesudah makan.</t>
  </si>
  <si>
    <t>Obat yang aman saat dikonsumsi oleh orang yang terkena penyakit</t>
  </si>
  <si>
    <t>Jenis-jenis penyakit menular dan mengkontaminasi produk</t>
  </si>
  <si>
    <t>Rika turohman</t>
  </si>
  <si>
    <t>Dapat mengetahuimacam bahaya penyakit</t>
  </si>
  <si>
    <t>Sangat baik.  Agar di produksi bahaya sakit di perhatikan</t>
  </si>
  <si>
    <t>Implementasikan</t>
  </si>
  <si>
    <t>Rustam effendi</t>
  </si>
  <si>
    <t>Berguna bagi diri kitap</t>
  </si>
  <si>
    <t>Poin poinya bagus smua</t>
  </si>
  <si>
    <t>Cukup baik</t>
  </si>
  <si>
    <t>Kahfi Vahlevi</t>
  </si>
  <si>
    <t>Dwi Rezkiansyah</t>
  </si>
  <si>
    <t>Sadeuli</t>
  </si>
  <si>
    <t>A.Penyakit menular
B.penyakit tidak menular</t>
  </si>
  <si>
    <t>1. Penyakit menular Hepatitis
Akan merusak hati.</t>
  </si>
  <si>
    <t>Cukup.
Sangat baik</t>
  </si>
  <si>
    <t>Robi can si jamaludin</t>
  </si>
  <si>
    <t>anggi</t>
  </si>
  <si>
    <t>Sandy</t>
  </si>
  <si>
    <t>Sapri</t>
  </si>
  <si>
    <t>Anwar</t>
  </si>
  <si>
    <t>C0042</t>
  </si>
  <si>
    <t>Rendi andriyana suryono</t>
  </si>
  <si>
    <t>Penting dalam hal menjaga kesehatan</t>
  </si>
  <si>
    <t>Rachelsha putri zahrah</t>
  </si>
  <si>
    <t>AHMAD JUPRI</t>
  </si>
  <si>
    <t>dapat menegerti apa itu gejala penyakit</t>
  </si>
  <si>
    <t>dapat menejaga kesehatan lebih baik lagi</t>
  </si>
  <si>
    <t>lebih teliti lagi</t>
  </si>
  <si>
    <t>Dwi yoga</t>
  </si>
  <si>
    <t>Mengenali penyakit yang menular dan Tidak</t>
  </si>
  <si>
    <t>Mengetahui penyakit yang berbahaya bagi tubuh</t>
  </si>
  <si>
    <t>Ma’nun junaedi</t>
  </si>
  <si>
    <t>MIFTAHUDIN</t>
  </si>
  <si>
    <t>Alwan Gunawan</t>
  </si>
  <si>
    <t>Bisa mencegah terjadinya penyakit</t>
  </si>
  <si>
    <t>Supaya bisa lebih tahu.. lagi masalah edukasi penyakit</t>
  </si>
  <si>
    <t>Semoga bisa bermanfaat</t>
  </si>
  <si>
    <t>TAUFIG KURNIAWAN</t>
  </si>
  <si>
    <t>Penyakit menular dan tidak menular. Pencegahan dan cara mengatasi</t>
  </si>
  <si>
    <t>Cara mencegah dan mengatasi penyakit</t>
  </si>
  <si>
    <t>Sudah baik</t>
  </si>
  <si>
    <t>mengerti apa itu bahaya kesehatan dan cara pencegahannya</t>
  </si>
  <si>
    <t>bahaya kesehatan
cara penularanya</t>
  </si>
  <si>
    <t>lebih diteal lagi</t>
  </si>
  <si>
    <t>pencegahan penyakit dan cara penularannya</t>
  </si>
  <si>
    <t>mengetahui</t>
  </si>
  <si>
    <t>lebih detail</t>
  </si>
  <si>
    <t>Nahrudin Muhlis</t>
  </si>
  <si>
    <t>Tahu akibat dan penanganan serta pencegahan penyakit menular</t>
  </si>
  <si>
    <t>Jika terindikasi menderita penyakit menular segera ke klinik</t>
  </si>
  <si>
    <t>Aris setiawan</t>
  </si>
  <si>
    <t>Aprilia puspitasari</t>
  </si>
  <si>
    <t>mengetahui beberapa penyakit menular, cara mengobati dan mengantisipasi</t>
  </si>
  <si>
    <t>jenis penularan penyakit
1.inhalasi melalui pernafasan
2.ingesti melalui pencernaan
3.injeksi melalui peredaran darah
4.reabsorpsi melalui paru</t>
  </si>
  <si>
    <t>Irwan irawanto</t>
  </si>
  <si>
    <t>Penyakit menular
Penyakit tidak menular</t>
  </si>
  <si>
    <t>Menjaga kebersihan
Menjaga kesehatan</t>
  </si>
  <si>
    <t>Putri aulia septiani</t>
  </si>
  <si>
    <t>Afif Rully Setiawan</t>
  </si>
  <si>
    <t>Menjelaskan bagaimana cara menjaga kesehatan</t>
  </si>
  <si>
    <t>Penanganan penyakit di lingkungan kerja</t>
  </si>
  <si>
    <t>Dewi rahayu</t>
  </si>
  <si>
    <t>Mengetahui penyakit menular dan tidak menular. Mengetahui pencegahan terhadap penyakit</t>
  </si>
  <si>
    <t>Selalu menjaga kesehatan dan keselamatan</t>
  </si>
  <si>
    <t>Rina Sulistiowati</t>
  </si>
  <si>
    <t>Segera melapor ke klinik jika mengalami sakit yanh mudah menular, menjaga kondisi tubuh dari penyakit yang mudah menular</t>
  </si>
  <si>
    <t>pemeriksaan berkala bagi karyawan</t>
  </si>
  <si>
    <t>Adi Darmawan</t>
  </si>
  <si>
    <t>Teddy Andreas</t>
  </si>
  <si>
    <t>YRA</t>
  </si>
  <si>
    <t>Diah praptiningsih</t>
  </si>
  <si>
    <t>Edukasi penyakit
Jenis jenis penyakit menular dan tidak menular</t>
  </si>
  <si>
    <t>Menjaga kebersihan diri dan lingkungan
Makan makanan yang sehat</t>
  </si>
  <si>
    <t>Miaika Rusiani</t>
  </si>
  <si>
    <t>Menggunakan APD yang sesuai juga mencegah tertularnya penyakit</t>
  </si>
  <si>
    <t>Menggunakan masker saat flu mencegah menularnya penyakit</t>
  </si>
  <si>
    <t>Fikri Asofi</t>
  </si>
  <si>
    <t>mengetahui mencegah dan mengilangkan penyakit tsb</t>
  </si>
  <si>
    <t>menjaga kesehata dg olahraga rutin ,istirahat cukup dan makan makanan yang bervitamin</t>
  </si>
  <si>
    <t>Bobi arianto samosir</t>
  </si>
  <si>
    <t>Mengajak kita untuk hidup sehat</t>
  </si>
  <si>
    <t>Mantap</t>
  </si>
  <si>
    <t>Danang sugiono</t>
  </si>
  <si>
    <t>Kekeluargaan</t>
  </si>
  <si>
    <t>Kompak</t>
  </si>
  <si>
    <t>Rizki milasari</t>
  </si>
  <si>
    <t>mengenali penyakit dan virus2 serta cara mengatasinya</t>
  </si>
  <si>
    <t>lebih memperhatikan diri sendiri agar tidak gampang terkena penyakit</t>
  </si>
  <si>
    <t>Fatoni</t>
  </si>
  <si>
    <t>Menjaga kesehatan</t>
  </si>
  <si>
    <t>Trisna yunianto</t>
  </si>
  <si>
    <t>Mengenali penyakit yg menular dan tdk menular serta pencegahannya</t>
  </si>
  <si>
    <t>Melakukan kegiatan untuk pencegahan terhadap penyakit menular dan tdk menular</t>
  </si>
  <si>
    <t>Ersyad Fauzi Amrulloh</t>
  </si>
  <si>
    <t>Mengetahui penyakit menular dan tidak menular dan penyebabnya</t>
  </si>
  <si>
    <t>Mencuci tangan, potong kuku, kalo batuk di tutup pake tangan terus cuci tangan</t>
  </si>
  <si>
    <t>Baik</t>
  </si>
  <si>
    <t>Nur Oktavia Aviani</t>
  </si>
  <si>
    <t>Paham macam" penyakit yang menular dan dapat mengantisipasinya.</t>
  </si>
  <si>
    <t>Selalu menjaga kebersihan diri juga peka terhadap sikon</t>
  </si>
  <si>
    <t>Sondi Nugraha</t>
  </si>
  <si>
    <t>Pekerja mengetahui gejala gejala dan penanganan beberapa penyakit yang menular dan tidak menular</t>
  </si>
  <si>
    <t>Menjaga kondisi daya tahan tubuh dan istrahat yang cukup suapay dalam keadaan yang sehat saat bekerja</t>
  </si>
  <si>
    <t>Nevvi</t>
  </si>
  <si>
    <t>Memahami berbagai pemyakit menular dan dapat menanggulanginya.</t>
  </si>
  <si>
    <t>Menjaga kebersihan diri.</t>
  </si>
  <si>
    <t>Paham dengan penyakit penyakit menular dan dapat menangulanginya.</t>
  </si>
  <si>
    <t>Winarno</t>
  </si>
  <si>
    <t>Tahu penyakit yg menular dan tidak menular</t>
  </si>
  <si>
    <t>Selalu menjaga kebersihan diri dilingkungan perusahaan</t>
  </si>
  <si>
    <t>Shuaib budiman</t>
  </si>
  <si>
    <t>Jenis-jenis penyakit, cara agar tidak tertular penyakit, cara penanganan penyakit, dll</t>
  </si>
  <si>
    <t>Selalu menjaga kebersihan diri, pola makan dan hidup yang baik dan teratur</t>
  </si>
  <si>
    <t>Bambang</t>
  </si>
  <si>
    <t>Hidup sehat</t>
  </si>
  <si>
    <t>Di pertahankan</t>
  </si>
  <si>
    <t>Tarmizi Taher</t>
  </si>
  <si>
    <t>Bisa mengerti berbagai macam penyakit, baik yg menular maupun tidak</t>
  </si>
  <si>
    <t>Bekerja dengan sehat</t>
  </si>
  <si>
    <t>Menggunakan sound system saat presentasi</t>
  </si>
  <si>
    <t>Abdul Rojab</t>
  </si>
  <si>
    <t>Menjadi tau penyakit yang menular dan tidak menular</t>
  </si>
  <si>
    <t>Menjaga kebersihan dan kesehatan mulai dari sekarang di perusahaan</t>
  </si>
  <si>
    <t>Penting nya menjaga pola hidup sehat dan bersih..
mngetahui penyakit" menular dan pnyakit yg dpat mngkntaminasi produk</t>
  </si>
  <si>
    <t>Selalu menjaga kebersihan dan GMP</t>
  </si>
  <si>
    <t>Nila Fitriana</t>
  </si>
  <si>
    <t>Bahaya merokok, mencegah penyakit - penyakit menular</t>
  </si>
  <si>
    <t>Melindungi diri dari bahaya - bahaya yang menyebabkan penyakit menular</t>
  </si>
  <si>
    <t>Diyan safitri</t>
  </si>
  <si>
    <t>Memperlajari dan memahami bahaya meroko dan jenis-jenis penyakit yang menular</t>
  </si>
  <si>
    <t>Mencegah dari bahaya penyakit menular, menjaga kondisi badan agar selalu sehat dengan pola hidup sehat dan rajin berolahraga</t>
  </si>
  <si>
    <t>adi gunawan</t>
  </si>
  <si>
    <t>grb</t>
  </si>
  <si>
    <t>Deni Pambayun</t>
  </si>
  <si>
    <t>Mengetahui tentang penyakit yang menular dan dapat terkontaminasi ke produk</t>
  </si>
  <si>
    <t>Menutup mulut ketika batuk dan langsung  mencuci tangan pake air mengalir dan dengan sabun</t>
  </si>
  <si>
    <t>Sutriyono</t>
  </si>
  <si>
    <t>Mengetahui penyakit yang menular dan dapat ter kontaminasi prodak</t>
  </si>
  <si>
    <t>Menutup mulut saat batuk dengan tangan dan cuci tangan dengan sabun ke air yg mengalir</t>
  </si>
  <si>
    <t>Muhammad Muflih Fathulhuda</t>
  </si>
  <si>
    <t>Beberapa penyakit dapat menular kepada orang lain dan juga produk makanan, seperti hepatitis, tipes, dll</t>
  </si>
  <si>
    <t>Memperhatikan kesehatan diri sendiri
Makan sehat dan rajin berolahraga</t>
  </si>
  <si>
    <t>Mengadakan program cek kesehatan rutin pada karyawan</t>
  </si>
  <si>
    <t>Mengetahui penyakit yang menular dan dapat terkontaminasi ke produk</t>
  </si>
  <si>
    <t>Menutup mulut saat batuk dengan tangan dan mencuci tangan dengar air yang mengalir dengan sabun</t>
  </si>
  <si>
    <t>Muhammad Ilham Fauzy</t>
  </si>
  <si>
    <t>Menjaga kebersihan</t>
  </si>
  <si>
    <t>Menjaga kebersihan diri sendiri agar tidak mudah terkena penyakit</t>
  </si>
  <si>
    <t>Pertahankan menteri yg sudah baik</t>
  </si>
  <si>
    <t>Sahroh martono</t>
  </si>
  <si>
    <t>Dapat mengetahui cara pencegahan penyakit</t>
  </si>
  <si>
    <t>Menjaga kesehatan dengan makan yg sehat dan olahraga teratur</t>
  </si>
  <si>
    <t>Heru hermawan</t>
  </si>
  <si>
    <t>Pertolongan pertama. Dan pencegahan</t>
  </si>
  <si>
    <t>Menutup mulut saat batuk dengan masker</t>
  </si>
  <si>
    <t>Indra pranata</t>
  </si>
  <si>
    <t>Bila sedang sakit sebaiknya istirahat</t>
  </si>
  <si>
    <t>Jaga kesehatan</t>
  </si>
  <si>
    <t>Endang Sunandar</t>
  </si>
  <si>
    <t>1. Manfaat menjaga kebersihan diri dan lingkungan
2. Jenis penyakit yang dapat mengkontaminasi produk
3. Tindakan pencegahan agar tidak terkena penyakit menular</t>
  </si>
  <si>
    <t>1. Menjaga kebersihan diri dan lingkungan pekerjaan 
2. Jika terkena sakit segera melapor ke atasan dan berobat ke klinik</t>
  </si>
  <si>
    <t>Pertahankan dan mungkin bisa di tambahkan pengetahuan tentang berbagai macam penyakit dan pencegahannya</t>
  </si>
  <si>
    <t>koko tri gunawan</t>
  </si>
  <si>
    <t>selalu mencuci tangan sebelum makan</t>
  </si>
  <si>
    <t>Agus Purwanto</t>
  </si>
  <si>
    <t>Oki Akbar Ramadhan</t>
  </si>
  <si>
    <t>Menjaga kebersihan lingkungan kerja agar tetap steril</t>
  </si>
  <si>
    <t>Menjaga kebersihan&amp;kesehatan badan, menggunakan apd, menjaga sterilisasi kerja agar tidak ada mikroorganisme yang masuk ke produk</t>
  </si>
  <si>
    <t>Sample produk yang terkontaminasi</t>
  </si>
  <si>
    <t>Feriyanto</t>
  </si>
  <si>
    <t>Cara menerangkanya tolong di perjelas lagi.</t>
  </si>
  <si>
    <t>Materi kurang jelas</t>
  </si>
  <si>
    <t>Purwo hadi riono</t>
  </si>
  <si>
    <t>Mengerti penyakit yg nular dan tidak</t>
  </si>
  <si>
    <t>Lebih menjaga kesehatan</t>
  </si>
  <si>
    <t>Akhmad Jamaludin</t>
  </si>
  <si>
    <t>Sutrisno neristyawan</t>
  </si>
  <si>
    <t>Menjaga kehigienisan produk</t>
  </si>
  <si>
    <t>Agar selalu menjaga kesehatan</t>
  </si>
  <si>
    <t>Sudah cukup baik</t>
  </si>
  <si>
    <t>Hansyam Ramdani</t>
  </si>
  <si>
    <t>GBR</t>
  </si>
  <si>
    <t>Agar bisa menjaga kesehatan</t>
  </si>
  <si>
    <t>Bisa menjadi sehat</t>
  </si>
  <si>
    <t>Sangat bermanfaat</t>
  </si>
  <si>
    <t>Rincha amesti</t>
  </si>
  <si>
    <t>Rakha Rafif Arifin</t>
  </si>
  <si>
    <t>Rahmat santoso</t>
  </si>
  <si>
    <t>Mengenal berbagai macam penyakit menular</t>
  </si>
  <si>
    <t>Lebih paham tentang macam" penyakit</t>
  </si>
  <si>
    <t>Bermanfaat</t>
  </si>
  <si>
    <t>Irfan kurniawan</t>
  </si>
  <si>
    <t>Ardi Rochani</t>
  </si>
  <si>
    <t>Jika terkena penyakit menular lapor ke atasan</t>
  </si>
  <si>
    <t>Terus menginspirasi karyawan baru</t>
  </si>
  <si>
    <t>Wasnendi</t>
  </si>
  <si>
    <t>Jadi lebih tau gimana cara mengatasi pertolongan pertama pada seorang yang terkena penyakit</t>
  </si>
  <si>
    <t>Cuci tangan dahulu sebelum makan</t>
  </si>
  <si>
    <t>Indri Budiana</t>
  </si>
  <si>
    <t>Paham tentang penyakit yg menular</t>
  </si>
  <si>
    <t>dimas prayoga</t>
  </si>
  <si>
    <t>Mengerti tentang dunia kesehatan</t>
  </si>
  <si>
    <t>Hidup sehat ,teratur makan</t>
  </si>
  <si>
    <t>sangat baik</t>
  </si>
  <si>
    <t>Ahmad Sunarya</t>
  </si>
  <si>
    <t>Mengenal macam macam penyakit menular</t>
  </si>
  <si>
    <t>Menjaga kesehatan dengan selalu menjaga pola hidup yang sehat dan selalu berolahraga</t>
  </si>
  <si>
    <t>Feby Mochamad Reynaldi</t>
  </si>
  <si>
    <t>BUSTOMI SURYO PRAYOGO</t>
  </si>
  <si>
    <t>Ari Saprudi</t>
  </si>
  <si>
    <t>ARI SAPUTRA</t>
  </si>
  <si>
    <t>Penyakit menular dan tidak menular
Menjaga kebersihan diri</t>
  </si>
  <si>
    <t>ANGGIT</t>
  </si>
  <si>
    <t>Jenis Penyakit" yang menular</t>
  </si>
  <si>
    <t>Kita jadi tahu cara penanganan saat menderita penyakit" yang menular</t>
  </si>
  <si>
    <t>C0091</t>
  </si>
  <si>
    <t>1. Macam-macam penyakit menular
2.  Cara pencegahan penyakit menular</t>
  </si>
  <si>
    <t>1. Hidup sehat dan banyak istirahat 
2. Mencegah bahaya penyakit yang bisa mengkontaminasi pada produk</t>
  </si>
  <si>
    <t>Tidak</t>
  </si>
  <si>
    <t>Lintang Wahyu aji</t>
  </si>
  <si>
    <t>1.Macam-macam penyakit yg menular
2.gejala-gejala nya
3.cara menanganinya</t>
  </si>
  <si>
    <t>1.Hidup sehat
2.Banyak istirahat 
3.Makan yg bergizi dan berprotein</t>
  </si>
  <si>
    <t>1. Macam macan penyakit 
2. Cara pencegahan penyakit</t>
  </si>
  <si>
    <t>1. Hidup sehat harus banyak istirahat 
2. Mencegah bahaya penyakit yg bisa terkontaminasi pada produk</t>
  </si>
  <si>
    <t>Kesehatan penting</t>
  </si>
  <si>
    <t>Gaung Adzanning Jagad</t>
  </si>
  <si>
    <t>mengetahui penyakit menular</t>
  </si>
  <si>
    <t>mencegah penyakit menular</t>
  </si>
  <si>
    <t>Abdul Rohman</t>
  </si>
  <si>
    <t>Rivay Rivazli</t>
  </si>
  <si>
    <t>Gmp dan food defense</t>
  </si>
  <si>
    <t>Mengetahui menerapkan food defense</t>
  </si>
  <si>
    <t>Point nya kita harus mengetahui area area yang akan di lewati, dan mengetahui standar pakaian yang di gunakan di produksi</t>
  </si>
  <si>
    <t>Bisa membedakan area area</t>
  </si>
  <si>
    <t>Menjelaskan tentang GMP (General Manufacturing Product) yang berisi tentang hal yang harus diperhatikan perusahaan dalam memproduksi makanan dan minuman yang berkualitas dan aman untuk dikonsumsi</t>
  </si>
  <si>
    <t>Kerja cerdas, kerja sehat serta menjaga lingkungan sekitar agar tidak tercemar.</t>
  </si>
  <si>
    <t>M. Rifaldi</t>
  </si>
  <si>
    <t>Gmp</t>
  </si>
  <si>
    <t>Cleaning mesin sesui ika
Kebersihan diri sbelum bekerja
Lebih memperhatikan lingkungan kerja</t>
  </si>
  <si>
    <t>Ketika ada dinding retak atau gompal sebaiknya di perbaiki segera</t>
  </si>
  <si>
    <t>Memastikan agar GMP nya tetap terjaga, menggunakan apd yg sesuai tempat kerja</t>
  </si>
  <si>
    <t>Anggi Maulana</t>
  </si>
  <si>
    <t>Doli Rinaldi</t>
  </si>
  <si>
    <t>1. Menjaga GMP di setiap area produksi kita agar tercipta suasana kerja yg nyaman dan aman
2. Menjaga kesehatan diri sendiri agar tubuh tetap sehat dan tidak menularkan penyakit  ke makanan
3. Memakai APD sesuai standart kerja yg ada</t>
  </si>
  <si>
    <t>1. Menggunakan APD yg sesuai
2. Hidup sehat
3. Lebih peduli terhadap lingkungan kerja karena kita memproduksi makanan bukan bahan material</t>
  </si>
  <si>
    <t>1. Dinding masih banyak yg retak
2. Repritol banyak yg tidak berfungsi sebagaimana mestinya</t>
  </si>
  <si>
    <t>Rian Setiono</t>
  </si>
  <si>
    <t>Bisa membedakan area kritis... Semi kritis dan non kritis</t>
  </si>
  <si>
    <t>Sanitasi sblm masuk workcenter
Melaporkan tentang kerusakn infrastructure</t>
  </si>
  <si>
    <t>Waktu training lebih lama</t>
  </si>
  <si>
    <t>sugeng</t>
  </si>
  <si>
    <t>bisa lebih meningkatkan GMP dan dapat mrmberikan produk yg aman untuk di konsumsi</t>
  </si>
  <si>
    <t>menjaga dan bekerja sesuai gmp</t>
  </si>
  <si>
    <t>Yasin andriawan</t>
  </si>
  <si>
    <t>1.gmp , mengharuskan kita selalu bersih</t>
  </si>
  <si>
    <t>1.kerja sesuai gmp
2.selalu pakai safty saat bekerja</t>
  </si>
  <si>
    <t>Taufiq Hidayat</t>
  </si>
  <si>
    <t>Proses pemeliharaan produk dari bebergai macam kontaminasi</t>
  </si>
  <si>
    <t>Melaporkan berbagai macam ketidaksesuaian yang ada di lapangan dengan standart yang ada pada GMP</t>
  </si>
  <si>
    <t>Ahamad rosidin</t>
  </si>
  <si>
    <t>Gmp kebersihan</t>
  </si>
  <si>
    <t>Kebersihan personal</t>
  </si>
  <si>
    <t>Inprasetruktur</t>
  </si>
  <si>
    <t>Yoga Febian Iriandy</t>
  </si>
  <si>
    <t>Ardos zerto</t>
  </si>
  <si>
    <t>Kita harus menerapkan GMP setiap saat!</t>
  </si>
  <si>
    <t>Kebersihan diri dan lingkungan</t>
  </si>
  <si>
    <t>Waktu yang lebih lama agar refreshment lebih detail</t>
  </si>
  <si>
    <t>Pentingnya memahami, mengetahui, dan mengaplikasikan GMP dalam bekerja di bidang manufacturing makanan</t>
  </si>
  <si>
    <t>Menjaga Personal Higen
Mengontrol infastructur
Monitoring pest kontrol</t>
  </si>
  <si>
    <t>Agar lbih di intenskan trening mengenai GMP</t>
  </si>
  <si>
    <t>Khoirul Amin</t>
  </si>
  <si>
    <t>Jelas,singkat,padat</t>
  </si>
  <si>
    <t>Harus traning langsung</t>
  </si>
  <si>
    <t>Perbanyak traning</t>
  </si>
  <si>
    <t>Wahyu Bangun Novilanto</t>
  </si>
  <si>
    <t>Kita bisa lebih menjaga dan menerapkan GMP agar menjaga kualitas produk</t>
  </si>
  <si>
    <t>Menerapkan GMP,
menjaga kualitas ptoduck,
dll</t>
  </si>
  <si>
    <t>Agar infrastruktur lebih di perbaiki lagi,</t>
  </si>
  <si>
    <t>Azim</t>
  </si>
  <si>
    <t>Lebih peduli, dan lebih mengenal GMP</t>
  </si>
  <si>
    <t>Menerapkan point-point GMP</t>
  </si>
  <si>
    <t>Terkait GMP,</t>
  </si>
  <si>
    <t>Yusuf Eka Putra Sekawan</t>
  </si>
  <si>
    <t>Jadi lebih paham mengenai GMP</t>
  </si>
  <si>
    <t>Lebih memperhatikan GMP dalam proses produksi</t>
  </si>
  <si>
    <t>Memperbaiki infrastruktur di area produksi ,, seperti dinding retak atau cat tembok yang mengelupas</t>
  </si>
  <si>
    <t>Ansah ardiana</t>
  </si>
  <si>
    <t>Personal hygiene, infrastruktur, pest control</t>
  </si>
  <si>
    <t>Menjaga dan memelihara infrastruktur dengan baik</t>
  </si>
  <si>
    <t>Ditemukan APD yg kurang layak perlu diganti</t>
  </si>
  <si>
    <t>Nasrul iman</t>
  </si>
  <si>
    <t>Gmp, kesehatan pekerja,food defense</t>
  </si>
  <si>
    <t>Gmp, personal hygience, pest, infrastruktur, kontaminan produk, dsb</t>
  </si>
  <si>
    <t>Seharusnya trainer langsung meninjau dan mempraktikan di lapangan agar pekerja lebih mengetahui lebih dalam ,jadi jangan cuma teori</t>
  </si>
  <si>
    <t>Rachmat budi syahputra</t>
  </si>
  <si>
    <t>Mengetahui bagian bagian yangkritis semi kritis dan tidak kritis,cara mengatasi atau mencegah kontaminasi produk</t>
  </si>
  <si>
    <t>Melakukan pengecekan stiap hari untuk mengetahui kebersihan dan menjaga antar tidak terkontaminasi,memakai atribut sesuai dengan tempatnya</t>
  </si>
  <si>
    <t>Belum ada</t>
  </si>
  <si>
    <t>Abdullah fahmi</t>
  </si>
  <si>
    <t>Gmp,personal hygn, infrastruktur,dan kontaminan</t>
  </si>
  <si>
    <t>Selalu bekerja seusai sop/gmp agar menghasilkan produk yang berkualitas dan dterima konsumen.</t>
  </si>
  <si>
    <t>SALIM</t>
  </si>
  <si>
    <t>Gmp meliputi personal hygien,infrastruktur,pengendalian pest</t>
  </si>
  <si>
    <t>Mohamad soleh</t>
  </si>
  <si>
    <t>Lebih mengetahui tentang GMP</t>
  </si>
  <si>
    <t>Lebih menerapkan lagi sistem GMP yang baik</t>
  </si>
  <si>
    <t>Point penting nya kita jadi reminder lagi ke gmp yg sangat jarang refresh nya. Dan mnumbuhkan ksdaran kryawan thd pntingnya gmp.</t>
  </si>
  <si>
    <t>Menerapkan smua sistem dan peraturan gmp sesuai ik dalam workcenter,</t>
  </si>
  <si>
    <t>Di adakan refresment nya kalau bisa brpa bulan skali agar slalu ingat 😁</t>
  </si>
  <si>
    <t>Dika Rizki Saptama</t>
  </si>
  <si>
    <t>Food defense adalah pengendalian dari segala bentuk ancaman baik bentuk terlihat atau tidak agar tidak membahyakan produk</t>
  </si>
  <si>
    <t>Melihat infrastruktur yang tidak memenuhi kriteria dalam sistem GMP dan laporkn ke penyelia</t>
  </si>
  <si>
    <t>Memperbaiki cara dalam menyampaikan point2 dalam GMP yang mudah untuk dipahami</t>
  </si>
  <si>
    <t>Amin yarobal alamain</t>
  </si>
  <si>
    <t>Mencuci tngan dan sanitasi sblm masuk ruangan</t>
  </si>
  <si>
    <t>Jika ada ketidaksesuaian di harapkan segera ditnggapi</t>
  </si>
  <si>
    <t>ahmad doni</t>
  </si>
  <si>
    <t>gmp</t>
  </si>
  <si>
    <t>mencuci tangan sblm masuk tuang produksi dan menggunakan apd yg lengkap</t>
  </si>
  <si>
    <t>Mardiyanto</t>
  </si>
  <si>
    <t>Lingkup GMP</t>
  </si>
  <si>
    <t>melakukan personal hygiene</t>
  </si>
  <si>
    <t>GMP</t>
  </si>
  <si>
    <t>Penerapan GMP</t>
  </si>
  <si>
    <t>Mengetahui apa itu GMP</t>
  </si>
  <si>
    <t>Melaksanakan GMP di lapangan</t>
  </si>
  <si>
    <t>Mengetahui kontaminasi dari berbagai kontaminan</t>
  </si>
  <si>
    <t>Menjaga kebersihan lingkungan kerja dari kontaminasi</t>
  </si>
  <si>
    <t>Muhammad Jaunavi</t>
  </si>
  <si>
    <t>SAHRU RIZKAN</t>
  </si>
  <si>
    <t>Tujuan GMP
Food defence</t>
  </si>
  <si>
    <t>Menjaga kebersihan karayawaan dan ruang kerja</t>
  </si>
  <si>
    <t>Daniel Adi Nugroho</t>
  </si>
  <si>
    <t>menjadi ingat kembali tentang macam macam, pengertian dan pentingnya GMP</t>
  </si>
  <si>
    <t>lebih menjaga produk dengan menerapkan GMP</t>
  </si>
  <si>
    <t>cicak cicak di dinding wip harap ditangkap</t>
  </si>
  <si>
    <t>Maria Diah Astuti</t>
  </si>
  <si>
    <t>mengetahui cara memproduksi pangan yang aman untuk dikonsumsi</t>
  </si>
  <si>
    <t>melakukan pekerjaan sesuai dengan GMP</t>
  </si>
  <si>
    <t>sering sering dilakukan refreshment GMP mungkin 2 bulan sekali</t>
  </si>
  <si>
    <t>April</t>
  </si>
  <si>
    <t>Menjaga kebersihan
Personal Hygien</t>
  </si>
  <si>
    <t>GMP, Food defense,</t>
  </si>
  <si>
    <t>Mematuhi GMP, dan penggunaan apd</t>
  </si>
  <si>
    <t>Baik pematerinya</t>
  </si>
  <si>
    <t>Vrandes Setiawan Cantona</t>
  </si>
  <si>
    <t>Poin-poin untuk menerapkan GMP dengan baik dalam proses kerja</t>
  </si>
  <si>
    <t>GMP
Food Defense
Pest Control</t>
  </si>
  <si>
    <t>Peningkatan pemeriksaan lapangan terkait GMP</t>
  </si>
  <si>
    <t>Personal hygiene</t>
  </si>
  <si>
    <t>Menjaga kebersihan
Personal hygiene</t>
  </si>
  <si>
    <t>Menjaga kebersihan lingkungan dan diri sendiri</t>
  </si>
  <si>
    <t>RIJA TUROHMAN</t>
  </si>
  <si>
    <t>Rija</t>
  </si>
  <si>
    <t>Rija turohman</t>
  </si>
  <si>
    <t>Selalu menjaga kondisi lingkungan dan diri sendiri</t>
  </si>
  <si>
    <t>Azia egi firmansyah</t>
  </si>
  <si>
    <t>Asa</t>
  </si>
  <si>
    <t>Kebersihan dan keteraturan lingkungan kerja.</t>
  </si>
  <si>
    <t>Sebaiknya kalau training yg sifatnya refreshment tidak melebihi jam kerja karyawan khususnya bagian produksi</t>
  </si>
  <si>
    <t>Fikri Maulana Rizki</t>
  </si>
  <si>
    <t>Doni</t>
  </si>
  <si>
    <t>Rachelsha putri Zahrah</t>
  </si>
  <si>
    <t>Harus benar benar bersih agar tidak terjadi kontaminasi</t>
  </si>
  <si>
    <t>Merapihkan diri sesuai sop</t>
  </si>
  <si>
    <t>C0043</t>
  </si>
  <si>
    <t>Bahan yg menyebabkan alergi, penyebab kontaminan</t>
  </si>
  <si>
    <t>Tidak menggunakan aksesoris yang menyebabkan , pencegahan sabotase,Pemelihara an dannpembersihan</t>
  </si>
  <si>
    <t>Melakukan pekerjaan sesuai prosedur</t>
  </si>
  <si>
    <t>Memahaminya</t>
  </si>
  <si>
    <t>Mengetahui tentang gmp</t>
  </si>
  <si>
    <t>Mengetahui titik kritis yang ada di area kerja</t>
  </si>
  <si>
    <t>jadi tau apa itu GMP</t>
  </si>
  <si>
    <t>dapat menghindari kontaminasi produk.</t>
  </si>
  <si>
    <t>lebih teliti lagi..</t>
  </si>
  <si>
    <t>Bisa tahu cara GMP baik dan benar</t>
  </si>
  <si>
    <t>Cara penanggulangannya</t>
  </si>
  <si>
    <t>Semoga lebih baik lagi</t>
  </si>
  <si>
    <t>SADAR</t>
  </si>
  <si>
    <t>Meningkatkan produktivitas karyawan</t>
  </si>
  <si>
    <t>Mista Bin Sadih</t>
  </si>
  <si>
    <t>Marwan</t>
  </si>
  <si>
    <t>SADEULI</t>
  </si>
  <si>
    <t>Diana</t>
  </si>
  <si>
    <t>Gsa</t>
  </si>
  <si>
    <t>Acim bin kasa</t>
  </si>
  <si>
    <t>Bisa mengetahui kritis dan semi kritis</t>
  </si>
  <si>
    <t>iwan</t>
  </si>
  <si>
    <t>lebih memahami gmp</t>
  </si>
  <si>
    <t>lebih memahami zona zona krtis non kritis dan aman..dan</t>
  </si>
  <si>
    <t>Bardum Hanafiah</t>
  </si>
  <si>
    <t>Yab</t>
  </si>
  <si>
    <t>1.dapat menjaga area kebersihan lingkungan
2.menerapkan standar GMP yg benar.7
3.Menjaga kesehatan.</t>
  </si>
  <si>
    <t>1..Menerapkan dalam pekerjaan sehari hari.
2.Mematuhi standar GMP yg berlaku.
3.ikut serta dalam pengendalian hama.</t>
  </si>
  <si>
    <t>Agar nutrifood kedepannya menjadi perusahaan yg lbih baik lagi.dalam segi apapun</t>
  </si>
  <si>
    <t>Bardum hanafiah</t>
  </si>
  <si>
    <t>1..Adanya pengetahuan dalam proses GMP
2.Menjaga kebersihan lingkungan
.3.Menajaga kesehatan dari penyakit mnular</t>
  </si>
  <si>
    <t>.1.akan menjaga kebersihan lingkungan
2.selalu memakai alaT APD
3.turut serta memajukan perusahaan</t>
  </si>
  <si>
    <t>Kedepannya perusahaan menjadi perusahaan yg lbih baik lagi.
Lbih sering diadakan training tentang GMP</t>
  </si>
  <si>
    <t>Bardum.hanafiah</t>
  </si>
  <si>
    <t>1..pengetahuan dalam pngndalian hama
2.pencegahan produk agar tidak terkontaminasi</t>
  </si>
  <si>
    <t>.menjaga kebersihan di area mnapun
Selalu mematuhhi dan mnggunakan APD</t>
  </si>
  <si>
    <t>Trainer lbih jlas lagi dlm penyampaiannya</t>
  </si>
  <si>
    <t>1.mengetahui program GMP perusahaan
2.menjaga kebersihan area</t>
  </si>
  <si>
    <t>.selalu menjaga kebersihan setiap area
Mematuhi peraturan perusahaan
Menciptakan keamanan dlm bekerja</t>
  </si>
  <si>
    <t>Agar perusahaan lbih sering lgi dalam melkukaan training tentang Gmp</t>
  </si>
  <si>
    <t>1.mengetahui pengendalian hama
2.Menjadi lbih membiasakan diri menjaga kbersihan</t>
  </si>
  <si>
    <t>1.selalu mnjaga kebersihan perusahaan
2.mematuhi peraturan perusahaan</t>
  </si>
  <si>
    <t>Agar kedepannya training GMP lbih sering lg di adakan</t>
  </si>
  <si>
    <t>penerapan GMP dan 5R
mengetahui jenis limbah
mengetahui zona GMP
memahami food defense</t>
  </si>
  <si>
    <t>-menjaga kebersihan badan &amp; lingkungan
-melaksanakan 5R
-melakukan kebersihan berkala :
1. dry cleaning -&gt; semprot &amp; vakum mesin
2. wet cleaning -&gt; dilakukan di akhir minggu kerja
-menggunakan APD</t>
  </si>
  <si>
    <t>Membuat produk dengan aman dan bekerja secara aman</t>
  </si>
  <si>
    <t>Melakukan pemeliharaan dan pembersihan,melakukan pekerjaan sesuai standar</t>
  </si>
  <si>
    <t>Membuat seluruh karyawan mengimplementasikan apa yang sudah ditraining</t>
  </si>
  <si>
    <t>Pengetahuan lingkungan kerja sesuai GMP</t>
  </si>
  <si>
    <t>GMP
Kesehatan karyawan, pengendalian hama, pembersihan dan pemeliharaan mesin</t>
  </si>
  <si>
    <t>Line pejalan kaki diarea perusahaan lebih diperhatikan</t>
  </si>
  <si>
    <t>Mengetahui sop produksi di bidang makanan,</t>
  </si>
  <si>
    <t>Bekerja dengan hati hati dan memperhatikan gmp.</t>
  </si>
  <si>
    <t>Rizki  milasari</t>
  </si>
  <si>
    <t>mengetahui lebih dalam tentang perusahaan dikantor maupun di produksi</t>
  </si>
  <si>
    <t>GMP karena produk harus aman ditangan konsumen, dan 5 R  sertai memakai pakaian yang sesuai yang diterapkan di perusahaan</t>
  </si>
  <si>
    <t>Diah Praptiningsih</t>
  </si>
  <si>
    <t>Personal hygine
Manfaat 5R
Food defense
Gmp</t>
  </si>
  <si>
    <t>Menerapkan 5R 
Melakukan Pencegahan terhadap sabotase 
Memilah barang yang mana harus digunakan dan tidak digunakan</t>
  </si>
  <si>
    <t>Belajar dari pengalaman orang lain itu penting dan jauh lebih memotivasi diri.</t>
  </si>
  <si>
    <t>Disiplin, Bertanggung Jawab, dan Kejujuran itu harus selalu diterapkan dalam apapun juga baik di lingkungan kerja maupun di kehidupan keseharian.</t>
  </si>
  <si>
    <t>Dapat membantu pekerja dalam memahami pekerjaan, khususnya mengenai area serta produk yg baik dan buruk</t>
  </si>
  <si>
    <t>Bekerja sesuai dengan aturan dan standar perusahaan</t>
  </si>
  <si>
    <t>Menambahakn sound system dalam menyampaikan presentasi</t>
  </si>
  <si>
    <t>1. Menerapkan hidup sehat dan kebersihan
2. Karyawan memahami akan dampak yang terjadi apabila kita tidak menerapkan GMP</t>
  </si>
  <si>
    <t>Melaksanakan dan menerspkan GMP dengan baik</t>
  </si>
  <si>
    <t>1.kesehatan karyawan
2.infrastruktur yg baik
3.5R</t>
  </si>
  <si>
    <t>1.5R
2.mematuhi peraturan yang ada</t>
  </si>
  <si>
    <t>Wajib melakukan GMP melakukan 5R</t>
  </si>
  <si>
    <t>GMP dan 5R</t>
  </si>
  <si>
    <t>1.sebaiknya diberikan semacam video yang ada leluconnya akan tetapi tujuan utamanya ada,jadi peserta  lebih tertarik</t>
  </si>
  <si>
    <t>Menggunakan apd sesuai yang telah ditentukan,menjaga area kerja</t>
  </si>
  <si>
    <t>Peraturan pakaiannya, menjaga produk agar tetap baik</t>
  </si>
  <si>
    <t>Bersih, merawat diri, menjaga diri, disiplin agar tidak mengkontaminasi makanan</t>
  </si>
  <si>
    <t>nevvi</t>
  </si>
  <si>
    <t>mt</t>
  </si>
  <si>
    <t>Abdul rojan</t>
  </si>
  <si>
    <t>Pakaian trlalu mngikuti lekuk tubuh, jdi harus diperbaiki...</t>
  </si>
  <si>
    <t>Gmp.
5r.</t>
  </si>
  <si>
    <t>lebih tau tentang GMP Dan 5R</t>
  </si>
  <si>
    <t>harus melakukan kerja dg GMP yg benar</t>
  </si>
  <si>
    <t>Shuaib Budiman</t>
  </si>
  <si>
    <t>GMP, Jenis Kontaminasi, Zona GMP, 5R, Food defense dll</t>
  </si>
  <si>
    <t>Gmp, jenis kontaminasi, 5R, food defense, zona gmp</t>
  </si>
  <si>
    <t>Afif Rully Setyawan</t>
  </si>
  <si>
    <t>Cakupan tentang GMP dan 5R</t>
  </si>
  <si>
    <t>Melaksanakan 5R di tempat kerja</t>
  </si>
  <si>
    <t>Training bermanfaat untuk kelancaran seperti penggunaan APD, aturan tata tertib perusahaan , kebersihan, keselamatan</t>
  </si>
  <si>
    <t>Menggunakan APD  yang benar, bekerja sesuai aturan. Untuk perempuan tidak boleh memakai perhiasan, jam tangan</t>
  </si>
  <si>
    <t>GMP, personal hygine, pes.control</t>
  </si>
  <si>
    <t>5R, personal hygine.</t>
  </si>
  <si>
    <t>Trisna Yunianto</t>
  </si>
  <si>
    <t>Mengetahui pengertian GMP 5R, SJH, pengendalian hama, i care, dan food defence</t>
  </si>
  <si>
    <t>Menjalankan dan menerapkan GMP 5R saat bekerja agar pekerjaan jadi efisien, produksifitas meningkat, dan sehat dalam bekerja</t>
  </si>
  <si>
    <t>WINARNO</t>
  </si>
  <si>
    <t>Mengerti tentang GMP dan 5R</t>
  </si>
  <si>
    <t>Melakukan 5R 
Mulai dari sendiri
Hal-hal yang kecil
Dimulai dari sekarang</t>
  </si>
  <si>
    <t>APD wajib digunakan untuk menghindari hal-hal yang tidak diinginkan baik dari perusahaan maupun individu yang bersangkutan.
Safety first!</t>
  </si>
  <si>
    <t>Jangan malas menggunakan APD</t>
  </si>
  <si>
    <t>Mantap dah!</t>
  </si>
  <si>
    <t>Kebesihan di utamakan</t>
  </si>
  <si>
    <t>Jalani sesuai prosedur</t>
  </si>
  <si>
    <t>Jaga kekeluargaan</t>
  </si>
  <si>
    <t>GMP memiliki tujuan untuk memproduksi makanan/minuman yang aman untuk di konsumsi
Personal hygiene dan tata letak bangunan merupakan faktor yang penting dalam mengaplikasikan GMP</t>
  </si>
  <si>
    <t>Selalu mencuci tangan sebelum dan setelah bekerja
Menjaga kebersihan diri
Selalu mengikuti prinsip GMP dalam bertindak</t>
  </si>
  <si>
    <t>Mengawasi implementasi setiap GMP pada setiap area kerja</t>
  </si>
  <si>
    <t>Menghindari produk terkontaminasi dengan bahan berbahaya</t>
  </si>
  <si>
    <t>Menjaga kebersihan lingkungan kerja</t>
  </si>
  <si>
    <t>adi Gunawan</t>
  </si>
  <si>
    <t>Diyan Safitri</t>
  </si>
  <si>
    <t>Mengenal dan memahami tentang GMP, lingkup GMP dan mengenai food defance dan alergen</t>
  </si>
  <si>
    <t>Mengenal dan memahami apa itu tentang GMP, lingkup GMP dan mengenai food defance dan alergen atau bahan yang mengandung alergi</t>
  </si>
  <si>
    <t>Pengetahuan tentang apa itu GMP dan apa manfaatnya terhadap proses produksi</t>
  </si>
  <si>
    <t>Menggunakan harnet dengan benar dan mengerti tempat mana yang kritis, semi kritis dan Tidak kritis</t>
  </si>
  <si>
    <t>Pengetahuan gmp dan manfaatnya bagi dalam proses produksi</t>
  </si>
  <si>
    <t>Menggunakan harnet yang benar</t>
  </si>
  <si>
    <t>Muhammad saepudin</t>
  </si>
  <si>
    <t>Video dn penjelsan gmp
Dan apd</t>
  </si>
  <si>
    <t>Memakai apd
Kerja sesuai prosedur gmp/k3
Tau zona kritis non kritis demi kritis
Kerja bersih dan fokus</t>
  </si>
  <si>
    <t>Penjelasan dan tatacara nya</t>
  </si>
  <si>
    <t>Mengapa pest atau hama harus dikendalikan? Karena:
1. Hama dapat membawa penyakit.
2. Hama dapat merusak produk.
3. Mencerminkan standar keamanan pangan.
4. Tingkat kepercayaan konsumen yang berkurang.</t>
  </si>
  <si>
    <t>1. Mengetahui ruang lingkup GMP
2. Mengetahui apa itu food safety</t>
  </si>
  <si>
    <t>1. Menerapkan GMP
2. Menerapkan prerilaku personal hygene</t>
  </si>
  <si>
    <t>Pertahankan materi, bisa di selingi dengan pemutaran video mengenai GMP</t>
  </si>
  <si>
    <t>Peduli akan diri sendiri dan lingkungan agar produk yang dihasilkan sesuai dengan harapan perusahaan</t>
  </si>
  <si>
    <t>Menggunakan apd saat bekerja, peka terhadap lingkungan kerja, komunikatif, bekerja sesuai IK</t>
  </si>
  <si>
    <t>Video pembelajaran</t>
  </si>
  <si>
    <t>Food defense. Allergen</t>
  </si>
  <si>
    <t>Kebersihan diri untuk menjaga kontaminasi. Dan food defense</t>
  </si>
  <si>
    <t>Menjadi tahu dampak adanya hama Dilingkungan produksi</t>
  </si>
  <si>
    <t>Selalu menjaga kebersihan diri untuk kebersihan produk</t>
  </si>
  <si>
    <t>Jagalah kebersihan lingkungan kerja</t>
  </si>
  <si>
    <t>Mempelihara peralatan kerja</t>
  </si>
  <si>
    <t>GMB</t>
  </si>
  <si>
    <t>Bisa menjaga kebersihan</t>
  </si>
  <si>
    <t>Bisa rapih dan bersih</t>
  </si>
  <si>
    <t>Bekerja dapat menjaga kebersihan</t>
  </si>
  <si>
    <t>Pengetahui tentang gmp</t>
  </si>
  <si>
    <t>Tentang lingkungan gmp</t>
  </si>
  <si>
    <t>Mengerti alergen</t>
  </si>
  <si>
    <t>Menerapkan dalam menjaga kebersihan dan GMP</t>
  </si>
  <si>
    <t>TIDAK ADA</t>
  </si>
  <si>
    <t>Bisa menjaga kebersihan di area kerja</t>
  </si>
  <si>
    <t>Bisa mengerti cara menjaga kebersihan di area pabrik</t>
  </si>
  <si>
    <t>Menjaga alat alat kerja</t>
  </si>
  <si>
    <t>Muhamad Reza Pratama</t>
  </si>
  <si>
    <t>Asep syaepudin</t>
  </si>
  <si>
    <t>Mengetahui jenis jenis cemaran, mengetahui zona-zona area perusahaan</t>
  </si>
  <si>
    <t>Lebih aware terhadap GMP diarea produksi</t>
  </si>
  <si>
    <t>Mayantoni Sungkana</t>
  </si>
  <si>
    <t>OAH</t>
  </si>
  <si>
    <t>Zona GMP 
Ring 1 : Dilarang makan dan minum ( Kecuali air mineral ) di area kontak langsung dengan produk, raw material, maupun packaging material (Produksi, Gudang Baku dan Kemas, Gudang Jadi).
Ring 2 : Dilarang makan dan minum (Kecuali air mineral) untuk area yang memiliki akses terhadap area yang kontak langsung dengan produk jendela, pintu ( seluruh area nutrifood, missal : office dan jalan ).
Ring 3 : Area makan dan minum, adanya control terhadap semua aktivitas yang mengundang pest.
Food Defense : pencegahan terhadap sabotase, merupakan tanggung jawab semua karyawan.</t>
  </si>
  <si>
    <t>Baku dan Kemas, Gudang Jadi).
Ring 2 : Dilarang makan dan minum (Kecuali air mineral) untuk area yang memiliki akses terhadap area yang kontak langsung dengan produk jendela, pintu ( seluruh area nutrifood, missal : office dan jalan ).
Ring 3 : Area makan dan minum, adanya control terhadap semua aktivitas yang mengundang pest.</t>
  </si>
  <si>
    <t>pentingnya kebersihan dalam area produksi maupun diluar area produksi</t>
  </si>
  <si>
    <t>membersihkan area kerja, menggunakan pakaian sesuai area kerja</t>
  </si>
  <si>
    <t>RINCHA AMESTI</t>
  </si>
  <si>
    <t>Rambut rapih
Pakaian bersih</t>
  </si>
  <si>
    <t>Terus mengonspirasi karyawan baru</t>
  </si>
  <si>
    <t>Agar produk yang kita buat tidak terkontaminasi</t>
  </si>
  <si>
    <t>Pengenalan hal yang boleh atau tidak dilakukan</t>
  </si>
  <si>
    <t>Mengikuti aturan GMP</t>
  </si>
  <si>
    <t>Menambah pengetahuan tentang GMP</t>
  </si>
  <si>
    <t>Jadi lebih mengerti tentang artinya GMP</t>
  </si>
  <si>
    <t>Jangan memakai jam tangan pada saat bekerja di area produksi</t>
  </si>
  <si>
    <t>Sangat baik dalam penjelasannya</t>
  </si>
  <si>
    <t>Paham tentang kontaminasi</t>
  </si>
  <si>
    <t>Dimas prayoga</t>
  </si>
  <si>
    <t>Mengerti tentang bahayanya kontaminasi</t>
  </si>
  <si>
    <t>membersihkan mesin2</t>
  </si>
  <si>
    <t>Ae abdurohman</t>
  </si>
  <si>
    <t>personal hygine.
food defense
pest control</t>
  </si>
  <si>
    <t>menjaga personal hygine untuk keamanann produk</t>
  </si>
  <si>
    <t>ok</t>
  </si>
  <si>
    <t>Joko indraswanto</t>
  </si>
  <si>
    <t>Fajar Ash Shidiq Dianta</t>
  </si>
  <si>
    <t>Lebih jelas dan detail apa saja yang harus dilakukan diarea area tertentu . Dan lebih menjaga kebersihan</t>
  </si>
  <si>
    <t>5R semakin ditingkatkan</t>
  </si>
  <si>
    <t>Yolanda Desiana</t>
  </si>
  <si>
    <t>menggunakan APD lengkap untuk menjaga kontaminasi produk
selalu menggunakan ID card di area nutrifood</t>
  </si>
  <si>
    <t>Eko yulianto</t>
  </si>
  <si>
    <t>Lebih memahami GMP</t>
  </si>
  <si>
    <t>Bisa menjadi teladan dan contoh buat anak baru</t>
  </si>
  <si>
    <t>Gak ada snack</t>
  </si>
  <si>
    <t>Aldila</t>
  </si>
  <si>
    <t>Arti GMP,alasan mengapa harus GMP, 
Macam2 kontaminasi pada prodak</t>
  </si>
  <si>
    <t>Menjaga kebersihan diri dan lingkungan kerja, untuk mendapatkan produk yg aman dan berkualitas untuk konsumen</t>
  </si>
  <si>
    <t>Desi java sari</t>
  </si>
  <si>
    <t>Pengetahuan mengenai keamanan makanan</t>
  </si>
  <si>
    <t>Penerapan gmp</t>
  </si>
  <si>
    <t>Jumlah pesrta nya terlalu banyak membuat training kurang kondusif</t>
  </si>
  <si>
    <t>siti fatimah</t>
  </si>
  <si>
    <t>iman</t>
  </si>
  <si>
    <t>Iqbal ludi suhendra</t>
  </si>
  <si>
    <t>Mengetahui point2 kritis di area kerja masing masing</t>
  </si>
  <si>
    <t>Melakukan GMP dg baik dan benar di area kerja</t>
  </si>
  <si>
    <t>Pengertian GMP, cara2 pengendalian GMP di area kerja kita</t>
  </si>
  <si>
    <t>memahami konsep GMP</t>
  </si>
  <si>
    <t>Wawan sukawan</t>
  </si>
  <si>
    <t>Bisa mengetahui mana yg merupakan GMP atw yg bukan</t>
  </si>
  <si>
    <t>Tidak memakai aksesoris sehingga dpat bekerja dengan baik dan aman untuk produknya sendiri.</t>
  </si>
  <si>
    <t>Klo bsa training jangan di akhir minggu atau hari jum.at</t>
  </si>
  <si>
    <t>Riyan setiawan</t>
  </si>
  <si>
    <t>Karyawan lebih kritis terhadap gmp</t>
  </si>
  <si>
    <t>Bekerja sesuai gmp terutama untuk diri sendiri</t>
  </si>
  <si>
    <t>Tyas Saputri Fajar Sukmawati</t>
  </si>
  <si>
    <t>Mengetahui GMP di area kerja</t>
  </si>
  <si>
    <t>Melakukan GMP di area kerja</t>
  </si>
  <si>
    <t>Mengetahui GMP yang berlaku dalam pekerjaan</t>
  </si>
  <si>
    <t>Menggunakan APD saat bekerja</t>
  </si>
  <si>
    <t>Ajat Sudrajat</t>
  </si>
  <si>
    <t>mengetahui apa saja yang tidak boleh dilakukan di area produksi sprti tidak memelihara kumis, jenggot dan memakai jam tangan
mengetahui area kritis, semi kritis dan tidak kritis</t>
  </si>
  <si>
    <t>menjaga kebersihan diri seperti mencukur kumis dan jenggot, memotong kuku dll</t>
  </si>
  <si>
    <t>Yunia Isnaeni</t>
  </si>
  <si>
    <t>1. Dapat mengetahui berbagai penanganan GMP
2. Dapat lebih teliti 
3. Mengetahui contoh" dari GMP sendiri
4. Lebih perduli terhadap tempat kerja dan produk
5. Lebih waspada agar tidak terkontaminasi</t>
  </si>
  <si>
    <t>1. Tidak memakai perhiasan, jam tangan, agar tidak terkontaminasi ke produk</t>
  </si>
  <si>
    <t>Lebih sering agar dapat menambah dan menerapkan ilmu tersebut</t>
  </si>
  <si>
    <t>Rangga kustian</t>
  </si>
  <si>
    <t>Eka Hajar Raspati</t>
  </si>
  <si>
    <t>Tb ahmad jamaludin</t>
  </si>
  <si>
    <t>ACEP</t>
  </si>
  <si>
    <t>Arita milyaningsih</t>
  </si>
  <si>
    <t>Dapat  mengerti bahaya  kontaminasi ke produk antara alergen dan non dengan pencucian</t>
  </si>
  <si>
    <t>Lebih peka untuk pencucian dan memisahkan alergen dan non... serta allat2 dan   baju kerja</t>
  </si>
  <si>
    <t>Sdh bagus</t>
  </si>
  <si>
    <t>Isih nursiah</t>
  </si>
  <si>
    <t>Sri Wahyono</t>
  </si>
  <si>
    <t>Husin Sobari</t>
  </si>
  <si>
    <t>Ikhe Ahdiati Mauliani</t>
  </si>
  <si>
    <t>Mengikuti peraturan gmp yang sudah dibuat oleh perusahaan</t>
  </si>
  <si>
    <t>Mengikuti dan melakukan gmp dengan baik dan benar</t>
  </si>
  <si>
    <t>Imam Gozali</t>
  </si>
  <si>
    <t>Menjaga GMP pada saat bekerja</t>
  </si>
  <si>
    <t>Menjaga kebersihan pada area kerja</t>
  </si>
  <si>
    <t>YADI</t>
  </si>
  <si>
    <t>menjaga kebersihan lebih bersih lagi</t>
  </si>
  <si>
    <t>akan lebih berhati" dalam bekerja...dan menjaga kebersihan</t>
  </si>
  <si>
    <t>harus bnyak perbaikan di setiap area...supaya tidak ada fest</t>
  </si>
  <si>
    <t>Anisa Noviana</t>
  </si>
  <si>
    <t>Kebersihan karyawan
APD untuk bekerja
Mengetahui cara produksi yg baik dan bener
Mengetahui apa saja yang baik dan tidak baik di lakukan di dalam produksi</t>
  </si>
  <si>
    <t>Menggunakan APD yang bener ketika bekerja. 
Lebih memerhatikan kebersihan diri sebelum masuk dalam ruang produksi. 
Lebih peduli akan hal yg boleh dan tidak boleh dilakukan di dalam ruang produksi</t>
  </si>
  <si>
    <t>Langit produksi yg retak semoga segera di perbaiki..</t>
  </si>
  <si>
    <t>GRP</t>
  </si>
  <si>
    <t>GMP,5R</t>
  </si>
  <si>
    <t>5R,dilakukan setiap hari</t>
  </si>
  <si>
    <t>GMP GOOD MANUFACTURING PRACTICE
PERSONAL HYGINE
AREA KRITIS SEMI KRITIS</t>
  </si>
  <si>
    <t>GMP
PERSONAL HYGINE
5 R</t>
  </si>
  <si>
    <t>Membersihkan tangan sebelum masuk ke ruang produksi , memakai korset supaya tidak turun bero ,</t>
  </si>
  <si>
    <t>Selalu menjaga personal hygine</t>
  </si>
  <si>
    <t>Selalu mencuci tangan dan sanitasi tangan sebelum masuk area produksi</t>
  </si>
  <si>
    <t>Ketika bekerja alangkah baiknya selain mencuci tangan dan sanitasi alangkah baik nya setiap karyawan mempunyai keeadaran diri untuk menjaga kebersihan diri nya maupun produk agar produk yg di hasilkan terjamin kualitas nya dan tidak membuat custumer kecewa dengan produk yang di beli nya</t>
  </si>
  <si>
    <t>Dijelaskannya materi tentang food defense, gmp, 5r.</t>
  </si>
  <si>
    <t>5R 
RINGKAS
RAWAT 
RESIK
RAJIN
RAPIH</t>
  </si>
  <si>
    <t>SUDAH BAGUS.</t>
  </si>
  <si>
    <t>Anggit</t>
  </si>
  <si>
    <t>Sahru rizkan</t>
  </si>
  <si>
    <t>M. Humaidi</t>
  </si>
  <si>
    <t>Kebersihan area kerja. Keamanan produk. Kebersihan karyawan.</t>
  </si>
  <si>
    <t>Menjaga kebersihan area kerja. Menggunakan APD yang baik dan benar. Menjaga keamanan produk.</t>
  </si>
  <si>
    <t>5R</t>
  </si>
  <si>
    <t>Karyawan harus menjaga personal hygiene, menerapkan budaya GMP di area kerja, melaporkan jika ada ketidaksesuaian pada ruangan seperti dinding retak, dll</t>
  </si>
  <si>
    <t>Cara menyimpan bahan dengan baik</t>
  </si>
  <si>
    <t>Cepi sunandarGLF</t>
  </si>
  <si>
    <t>Cara menyimpan barang dengan baik</t>
  </si>
  <si>
    <t>Muhammad ariza</t>
  </si>
  <si>
    <t>C0054</t>
  </si>
  <si>
    <t>C0052</t>
  </si>
  <si>
    <t>C0055</t>
  </si>
  <si>
    <t>C0071</t>
  </si>
  <si>
    <t>C0105</t>
  </si>
  <si>
    <t>Abram Adi P</t>
  </si>
  <si>
    <t>Paham betul dengan potensi bahaya K3</t>
  </si>
  <si>
    <t>semua point2 K3 sangat penting</t>
  </si>
  <si>
    <t>Agist Dwiki Hermawan</t>
  </si>
  <si>
    <t>Refreshment terkait IBPR</t>
  </si>
  <si>
    <t>Updating IBPR QC</t>
  </si>
  <si>
    <t>Umar Fauzi</t>
  </si>
  <si>
    <t>Membantu dalam proses identifikasi bahaya untuk mencegah terjadinya penyakit akibat kerja dan kecelakaan kerja</t>
  </si>
  <si>
    <t>akan terus mengupdate IBPR jika suatu saat terjadi perubahan pada lay out ruangan dan penambahan alat/mesin baru</t>
  </si>
  <si>
    <t>Snacknya tidak ada mbaaa, jadi agak sedikit ngantuk hehe</t>
  </si>
  <si>
    <t>memahami sumber bahaya apa saja yg harus diperhatikan di area kerja masing-masing
memahami pembobotan resiko sehingga bisa mempersiapkan rencana penanggulangan dan pencegahannya</t>
  </si>
  <si>
    <t>Review IBPR
update IBPR setiap ada perubahan (design, aktivitas, proses dsb)</t>
  </si>
  <si>
    <t>durasi workshop nya ditambah 
workshop nya dibuat 2 sesi :
1. membuat IBPR di form kosong
2. review IBPR exist (misal ambil contoh 2 aktivitas)</t>
  </si>
  <si>
    <t>Mengidentifikasi bahaya dan penilaian resiko segala kegiatan yang ada di area kerja masing2.</t>
  </si>
  <si>
    <t>Membuatan IBPR kegiatan2 baru</t>
  </si>
  <si>
    <t>Yan Pugaartika Nugraha</t>
  </si>
  <si>
    <t>Mengetahui cara menghitung/ mengidentifikasi IBPR di area kerja</t>
  </si>
  <si>
    <t>Selalu mengupdate IBPR di tempat area bekerja.</t>
  </si>
  <si>
    <t>C0108</t>
  </si>
  <si>
    <t>C0109</t>
  </si>
  <si>
    <t>Rizal</t>
  </si>
  <si>
    <t>Mengetahui detil perjalanan sebuah WO sehingga bisa mengetahui titik kritis dan improvement yg bisa di lakukan</t>
  </si>
  <si>
    <t>1. Review Proses Closing WO 
2. Mencari room for improvement yg bisa di lakukan</t>
  </si>
  <si>
    <t>lebih banyak latihan - latihannya</t>
  </si>
  <si>
    <t>galih nugroho</t>
  </si>
  <si>
    <t>C0111</t>
  </si>
  <si>
    <t>Muhamad Arda Mulia</t>
  </si>
  <si>
    <t>Melakukan pengumpulan data terlebih dahulu, sebelum melakukan pengambilan keputusan</t>
  </si>
  <si>
    <t>Data, Data Premier, Data Sekunder, Data Qualitative, Data Quantitative, Kolerasi, Margin of Error, Mengkalulasi jumlah orang yg harus di survey</t>
  </si>
  <si>
    <t>Tidak Ada</t>
  </si>
  <si>
    <t>Wiji Rahayu</t>
  </si>
  <si>
    <t>1. Data dan jenis data
2. Data primer &amp; data sekunder
3. Teknik sampling</t>
  </si>
  <si>
    <t>1. Penataan data sesuai sumbernya 
2. Penggunaan data sesuai kebutuhan
3. Pengambilan suatu sampel yang lebih terencana</t>
  </si>
  <si>
    <t>Training kurang lama</t>
  </si>
  <si>
    <t>Data primer
Data sekunder
Kualitas suatu data</t>
  </si>
  <si>
    <t>C0107</t>
  </si>
  <si>
    <t>C0115</t>
  </si>
  <si>
    <t>Bisa membuat survey sendiri</t>
  </si>
  <si>
    <t>semua agar bisa membuat suevey sendiri</t>
  </si>
  <si>
    <t>lanjutkan</t>
  </si>
  <si>
    <t>Semuanya. :)</t>
  </si>
  <si>
    <t>Semua admin Up diajarkan survey untuk mempermudah pekerjaannya</t>
  </si>
  <si>
    <t>Nadia</t>
  </si>
  <si>
    <t>cara membuat survey</t>
  </si>
  <si>
    <t>pembuatan survey</t>
  </si>
  <si>
    <t>tips &amp; trik membuat survey</t>
  </si>
  <si>
    <t>membuat survey</t>
  </si>
  <si>
    <t>Materi diberikan dalam Modul E learning, dengan petunjuk video/instruksi dalam bentuk demo / video</t>
  </si>
  <si>
    <t>agustinus sumarsono</t>
  </si>
  <si>
    <t>YAC</t>
  </si>
  <si>
    <t>Dengan Survey ini membantu saya untuk perbaikan</t>
  </si>
  <si>
    <t>Mengadakan Survey tentang sistem pelayanan keamanan</t>
  </si>
  <si>
    <t>C0116</t>
  </si>
  <si>
    <t>M.Humaidi</t>
  </si>
  <si>
    <t>Persiapan sebelum proses, Parameter Inspeksi terkait produk, Sanitasi.</t>
  </si>
  <si>
    <t>Membaca dan menjalankan sesuai IK : mulai dari persiapan, proses filling sampai cleaning.</t>
  </si>
  <si>
    <t>Jika test dilakukan setelah training , setidaknya karyawan sudah belajar di area masing2 agar ada gambaran. 
Training tidak dicampur dengan area kerja lain agar bisa lebih jelas dan spesifik.</t>
  </si>
  <si>
    <t>Candra susila</t>
  </si>
  <si>
    <t>gra</t>
  </si>
  <si>
    <t>Semuanya bermanfaat</t>
  </si>
  <si>
    <t>intruksi kerja akan diterapkan</t>
  </si>
  <si>
    <t>cukup</t>
  </si>
  <si>
    <t>Rahmat hidayat</t>
  </si>
  <si>
    <t>Dapat mengetahui cara kerja yang sesuai dengan ik</t>
  </si>
  <si>
    <t>Bekerja sesuai ik</t>
  </si>
  <si>
    <t>Setiap peserta di bagikan materi yg akan d bahas secara tertulisnya jg.. fotocopy an</t>
  </si>
  <si>
    <t>C0117</t>
  </si>
  <si>
    <t>Bagaiaman cara mempresentasikan yg efektif, audience tertarik mendengarkan, dan membawa materi dengan baik</t>
  </si>
  <si>
    <t>Mempresentasikan Project yg nanti akan dibuat dengan baik dan jelas.</t>
  </si>
  <si>
    <t>1. Jenis presentasi dan aplikasinya
2. Penentuan isi materi
3. Penerapan SNIBA &amp; SMART
4. Hal-hal yang penting dipersiapkan untuk presentasi</t>
  </si>
  <si>
    <t>1. Merencanakan presentasi dengan lebih baik
2. Mempersiapkan judul dan materi presentasi dengan acuan sniba dan smart
3. Berlatih lebih lagi untuk mempersiapkan presentasi yang baik</t>
  </si>
  <si>
    <t>Training tidak on time</t>
  </si>
  <si>
    <t>C0120</t>
  </si>
  <si>
    <t>bisa tau apa aja sih yg harus disiapin buat presentasi</t>
  </si>
  <si>
    <t>Gass siapin presentasi</t>
  </si>
  <si>
    <t>C0119</t>
  </si>
  <si>
    <t>Login Oracle, Shortcut Oracle, Tools yg digunakan sesuai dept. IO, SIO, Locater, IOT, SIT,</t>
  </si>
  <si>
    <t>Menggunakan Oracle sesuai dengan IK dan harus hati hati karna berhubugan dengan Production</t>
  </si>
  <si>
    <t>Jadwal yg lebih lama agar bsa praktek</t>
  </si>
  <si>
    <t>C0122</t>
  </si>
  <si>
    <t>Mengenal Utility yg ada di NFI Cibitung</t>
  </si>
  <si>
    <t>Mencoba kritisi Utility mana yg harus lebih di hemat energy nya</t>
  </si>
  <si>
    <t>Den Iwan Setiawan</t>
  </si>
  <si>
    <t>bisa mengetuhi seluk beluk oracle</t>
  </si>
  <si>
    <t>saat ini belum bisa diimplementasi , karena belum pernah praktek 
jadi menunggu training selanjutnya</t>
  </si>
  <si>
    <t>waktu nya kurang lama,  dan tidak ad praktek pengerjaan</t>
  </si>
  <si>
    <t>Yuli Yulianti</t>
  </si>
  <si>
    <t>Saya bisa akses oracle</t>
  </si>
  <si>
    <t>Next bisa praktek oracle nya langsung, karna training sbelumnya baru teori.</t>
  </si>
  <si>
    <t>C0124</t>
  </si>
  <si>
    <t>1. mengetahui titik kritis-non kritis di lapangan kerja
2. mematuhi APD yang sesuai dengan pembagian titik kritis sampai non kritis</t>
  </si>
  <si>
    <t>1. menjaga agar sampel yang dianalisa tidak terkontaminasi
2. menjaga area kerja bersih 
3. mematuhi APD yang harus digunakan</t>
  </si>
  <si>
    <t>penjelasan menganai area lab kurang</t>
  </si>
  <si>
    <t>Suparmi</t>
  </si>
  <si>
    <t>Input oracle harus benar 100%</t>
  </si>
  <si>
    <t>Implementasi oracle untuk proses scrap barang2 inventory di GSA</t>
  </si>
  <si>
    <t>Training by practice</t>
  </si>
  <si>
    <t>C0126</t>
  </si>
  <si>
    <t>Penerapan gmp dan point2 tambahan utk revisi ik sesuai di lapangan/jobdesk di processing.</t>
  </si>
  <si>
    <t>Akan lebih aware thd gmp, dan berusaha menghilangkan case agar menunjang lancar nya produksi tanpa ada case..</t>
  </si>
  <si>
    <t>Follow up point2 yg di sepakati agar segera di revisi di ik dan lapangan</t>
  </si>
  <si>
    <t>Mochamad rifaldi</t>
  </si>
  <si>
    <t>Rian setiono</t>
  </si>
  <si>
    <t>C0128</t>
  </si>
  <si>
    <t>Jenis komunikasi
Proses komunikasi
Hambatan komunikasi</t>
  </si>
  <si>
    <t>Berkomunikasi yang baik dan efektif</t>
  </si>
  <si>
    <t>1. Membangun komunikasi yang efektif antar rekan kerja
2. Membangun kolaborasi yang baik antar rekan kerja
3. Memahami dan mengimplementasikan etika dalam berkomunikasi</t>
  </si>
  <si>
    <t>1. Lebih memahami komunikasi yang efektif 
2. Memahami etika berkomunikasi</t>
  </si>
  <si>
    <t>Alokasi waktu kurang</t>
  </si>
  <si>
    <t>C0130</t>
  </si>
  <si>
    <t>Teguh Prasetia T.</t>
  </si>
  <si>
    <t>RSL</t>
  </si>
  <si>
    <t>Ruangan maratua panas sekali</t>
  </si>
  <si>
    <t>An Niza El Aisnada</t>
  </si>
  <si>
    <t>FQC</t>
  </si>
  <si>
    <t>AC ruangan tidak berfungsi dengan baik</t>
  </si>
  <si>
    <t>C0137</t>
  </si>
  <si>
    <t>Hari sabar</t>
  </si>
  <si>
    <t>Presentasi</t>
  </si>
  <si>
    <t>Training presentasi</t>
  </si>
  <si>
    <t>C0146</t>
  </si>
  <si>
    <t>C0148</t>
  </si>
  <si>
    <t>Wiji Rahay</t>
  </si>
  <si>
    <t>1. Akan lebih mau berpikir kritis lagi untuk setiap situasi</t>
  </si>
  <si>
    <t>Melaksanakan atau mngimplementasikan point" penting terkait berpikir kritis langsung ke dalam pekerjaan</t>
  </si>
  <si>
    <t>Asep Khanuri</t>
  </si>
  <si>
    <t>Mampu memahami cara berpikir dengan kritis dan memaksimalkan segala keputusan agar lebih efektif dan bermanfaat.</t>
  </si>
  <si>
    <t>Memahami orang sekitar, belajar tau keakuratan dalam masalah</t>
  </si>
  <si>
    <t>Setelah mendapat materi ini, banyak yg ingin saya terapkan di pekerjaan saya, memang banyak yg terlupakan ketika mengambil sebuah keputusan, terkait apa yg harus diperhatikan dan apa yg harus dihindari terkait error logic manusia. Semoga bisa bermanfaat bagi saya</t>
  </si>
  <si>
    <t>1. Berpikir kritis dengan :
Logis, rational, reasonable, tetap dalam lingkup point masalah, dan tetap berempati terhadap semua orang yang mungkin akan terpengaruh dengan keputusan kita.
Tentunya kita harus berusaha mengambil keputusan dengan tepat cepat dan akurat serta menyelesaikan masalah</t>
  </si>
  <si>
    <t>Agatha Karlina Widyaningrum</t>
  </si>
  <si>
    <t>Bekerja dengan kritis dan tidak asal dalam berargumen</t>
  </si>
  <si>
    <t>Dalam mengambil keputusan harus cepat tetapi perlu dipertimbangkan dan tidak asal</t>
  </si>
  <si>
    <t>Berpikir lebih tanggap/cepat</t>
  </si>
  <si>
    <t>Naufal farras wahono</t>
  </si>
  <si>
    <t>Lebih berfikir kritis dalam menghadapi sesuatu</t>
  </si>
  <si>
    <t>Akan lebih menerapkan cara berfikir kritis dalam bekerja</t>
  </si>
  <si>
    <t>Berpikir kritis</t>
  </si>
  <si>
    <t>ANGGA PUJI F</t>
  </si>
  <si>
    <t>shipment, double countener dan close wo</t>
  </si>
  <si>
    <t>jadi sebelum mengerjakan hal hal tersebut kita perlu cek secara keseluruhan</t>
  </si>
  <si>
    <t>sudah ok</t>
  </si>
  <si>
    <t>C0151</t>
  </si>
  <si>
    <t>Mengetahui cara cara membuat project dengan baik dan benar . Sesuai dengan metode metode yg di ajarkan</t>
  </si>
  <si>
    <t>Menentukan Judul. Menganalisa Masalah. Menentukan Metode apa yg digunakan. Analisa Masalah</t>
  </si>
  <si>
    <t>Agar bisa merubah menjadi lebih baik</t>
  </si>
  <si>
    <t>Menjadi pribadi yang lebih baik lagi</t>
  </si>
  <si>
    <t>Lebih percaya diri</t>
  </si>
  <si>
    <t>Lebih mengetahui dalam proses improvement yg berlaku di Nutrifood</t>
  </si>
  <si>
    <t>Proses 7 steps dan 5 steps dan tata proses nya</t>
  </si>
  <si>
    <t>C0153</t>
  </si>
  <si>
    <t>Cara berkomunikasi yang efektif itu harus di terapkan</t>
  </si>
  <si>
    <t>Mencoba berkomunikasi yang baik,efektif dan dilakukan dengan tata caranya</t>
  </si>
  <si>
    <t>C0155</t>
  </si>
  <si>
    <t>Mengetahui jenis jenis air dan cara pendistribusiannya</t>
  </si>
  <si>
    <t>Mampu menjelaskan penyebab air mati atau ada ketidak sesuaian baik itu dari warna atau dari output keran air nya itu sendiri</t>
  </si>
  <si>
    <t>Perlu konfirmasi jadi tidaknya jadwal training minimal 1 hari maksimal 2 jam sebelum waktu yang di jadwalkan agar memudahkan izin meninggalkan pekerjaan kepada rekan kerja jika jadwal ada saat jam kerja</t>
  </si>
  <si>
    <t>Mengetahui alur proses WTP dengan baik</t>
  </si>
  <si>
    <t>Bisa mempraktekan proses WTP dengan benar</t>
  </si>
  <si>
    <t>C0157</t>
  </si>
  <si>
    <t>Harus menjaga mutu yang sesuai dengan peraturan di nutrifood</t>
  </si>
  <si>
    <t>Harus menjaga mutu produk</t>
  </si>
  <si>
    <t>Sri Wulan Pebriani</t>
  </si>
  <si>
    <t>Mengetahui mutu produk yang kita buat</t>
  </si>
  <si>
    <t>Menjaga mutu produk</t>
  </si>
  <si>
    <t>Fina Pebrianti</t>
  </si>
  <si>
    <t>Mengetahui mutu itu apa</t>
  </si>
  <si>
    <t>Mutu yg ada di NF</t>
  </si>
  <si>
    <t>Ardi irawan</t>
  </si>
  <si>
    <t>Muhamad sumarjito</t>
  </si>
  <si>
    <t>C0161</t>
  </si>
  <si>
    <t>Mengetahui bagaimana baiknya menangani limbah yang dihasilkan di area kerja
Mengetahui limbah tidak langsung yang ada di area kerja</t>
  </si>
  <si>
    <t>Menyortir setiap limbah yang di hasilkan di area kerja
Menangani dengan baik limbah yang dihasilkan di area kerja</t>
  </si>
  <si>
    <t>Yogi Kusnadi</t>
  </si>
  <si>
    <t>Mengenali aspek serta dampak lingkungan limbah yang berada di area kerja</t>
  </si>
  <si>
    <t>Mengelola limbah sesuai ketentuan</t>
  </si>
  <si>
    <t>C0160</t>
  </si>
  <si>
    <t>Mengetahui cara kerja powder</t>
  </si>
  <si>
    <t>Lebih memerhatikan dan teliti dalam analisa powder</t>
  </si>
  <si>
    <t>Teliti</t>
  </si>
  <si>
    <t>hasan Ashari</t>
  </si>
  <si>
    <t>proses powder non dairy</t>
  </si>
  <si>
    <t>mengetahui proses powder non dairy dan dairy</t>
  </si>
  <si>
    <t>Dyah Sekar Gupita</t>
  </si>
  <si>
    <t>C0166</t>
  </si>
  <si>
    <t>Dyah sekar gupita</t>
  </si>
  <si>
    <t>Pembelajaran mengambil data</t>
  </si>
  <si>
    <t>Cara cara mengambil data, sampel</t>
  </si>
  <si>
    <t>Andri syamsudin</t>
  </si>
  <si>
    <t>Bisa menerapkan basic statistik untuk menentukan sesuatu</t>
  </si>
  <si>
    <t>Menerapkan basic statistic untuk menentukan suatu pilihan</t>
  </si>
  <si>
    <t>C0167</t>
  </si>
  <si>
    <t>Hal apa saja yg mesti diperhatikan ketika bekerja</t>
  </si>
  <si>
    <t>Bekerja berdasarkan prosedur dan ik</t>
  </si>
  <si>
    <t>Ok</t>
  </si>
  <si>
    <t>Mengetahui prosedur kerja yang baik dan benar</t>
  </si>
  <si>
    <t>C0171</t>
  </si>
  <si>
    <t>Presentasi yg baik</t>
  </si>
  <si>
    <t>Penerapan teori skill presentasi yg bagus</t>
  </si>
  <si>
    <t>Ilham A</t>
  </si>
  <si>
    <t>Muahamad Sumarjito</t>
  </si>
  <si>
    <t>C0172</t>
  </si>
  <si>
    <t>Mengetahui bagaimana cara berfikir kritis yang benar dan cepat</t>
  </si>
  <si>
    <t>Akan menggali suatu masalah bila ada</t>
  </si>
  <si>
    <t>Mengetahui kenapa dan ada sih critical thinking itu dan perlu tidak sih kita berpikir kritis di pekerjaan kita</t>
  </si>
  <si>
    <t>Tidak langsung menerima saran atau omongan dari senior atau atasan tanpa mencari tahu kebenarannya dan berpikir lebih baik dan efektif untuk mengerjakan pekerjaan di produksi</t>
  </si>
  <si>
    <t>Perbanyak kasus dalam power pointnya agar kitanya banyak berpikir istilahnya langsung ada prakteknya</t>
  </si>
  <si>
    <t>C0174</t>
  </si>
  <si>
    <t>Muhammad Dakita Zulfikar Albana</t>
  </si>
  <si>
    <t>Divisi dan fungsi yang ada di nutrifood,  poin-poin untuk sukses di nutrifood</t>
  </si>
  <si>
    <t>Segera mencari projek,  memanage diri sendiri,  atasan,  bawahan dan teman</t>
  </si>
  <si>
    <t>Asep Ramdan</t>
  </si>
  <si>
    <t>Mengerti culture Nutrifood</t>
  </si>
  <si>
    <t>ICARE</t>
  </si>
  <si>
    <t>Kresna Bayu</t>
  </si>
  <si>
    <t>C0175</t>
  </si>
  <si>
    <t>Mengetahui pembuatan produk</t>
  </si>
  <si>
    <t>C0176</t>
  </si>
  <si>
    <t>C1076</t>
  </si>
  <si>
    <t>hasan ashari</t>
  </si>
  <si>
    <t>mengetahui alat ukur dan penanganannya</t>
  </si>
  <si>
    <t>penanganan termasuk maintenance alat ukur</t>
  </si>
  <si>
    <t>C0177</t>
  </si>
  <si>
    <t>Menjaga kualitas produk</t>
  </si>
  <si>
    <t>Lebih menjaga kualitas produk</t>
  </si>
  <si>
    <t>Fina pebrianti</t>
  </si>
  <si>
    <t>Pengetahuan spesifikasi produk NS</t>
  </si>
  <si>
    <t>Pengecekan apa saja yg musti dilakukan</t>
  </si>
  <si>
    <t>C077</t>
  </si>
  <si>
    <t>penanganan alat ukur dan maintenance nya</t>
  </si>
  <si>
    <t>cahyo adi wijanarako</t>
  </si>
  <si>
    <t>prb</t>
  </si>
  <si>
    <t>konsistensi dalam menjalankan 5R
review waste yang tercipta selama proses pekerjaan
mapping value stream proses  secara keseluruhan untuk melihat area2 improvement</t>
  </si>
  <si>
    <t>implementasi step 5R
break down dan memetakan jenis waste yang ada di area proses produksi, 
membuat VSM proses produksi dari processing-packing</t>
  </si>
  <si>
    <t>1.untuk metode training, usul : ada studi kasus on site, trai teri trainingnee di ajak  (bisa via cctv) ke area yangbelum pernah mereka handle, kemudian menganilasa masalah tsb brdasar teori training yang di terima.
2.ada tambahan waktu di butuhkan oleh PPIC (lead time)di jadwal yang di buat ppic,  di munculkan score %achieve, ini akan mentriger proses produksi memperbaiki siklusnya.</t>
  </si>
  <si>
    <t>Adiyono</t>
  </si>
  <si>
    <t>Frc</t>
  </si>
  <si>
    <t>- Cara indentifikasi 8 waste diraung lingkup pekerjaan
- Bagaimana penererapan 5R dilingkungan kerja
- Cara pelaksaanaan value stream mapping diarea kerja</t>
  </si>
  <si>
    <t>- Pelaksanaan 5R dan identifikasi waste
- Continuos improvement</t>
  </si>
  <si>
    <t>Andri Hilman Wahyudi</t>
  </si>
  <si>
    <t>PLF</t>
  </si>
  <si>
    <t>- 5R
- VSM ( value Stream Mapping )
- 8 Waste</t>
  </si>
  <si>
    <t>- 5R - merapihkan area pekerjaan terutama di workcenter ( penerimaan, persiapan dan Pengiriman barang ) plus all area  gudang
- Mencoba meminimalisir 8 waste yang ada di gudang</t>
  </si>
  <si>
    <t>Suyatno</t>
  </si>
  <si>
    <t>Sistem JIT jika diterapkan baik akan mengurangi WIP</t>
  </si>
  <si>
    <t>JIT
5R dengan menganut sitem agile</t>
  </si>
  <si>
    <t>Trainer menguasi lapangan di seluruh plan</t>
  </si>
  <si>
    <t>Hendi Hariyadi</t>
  </si>
  <si>
    <t>PRB</t>
  </si>
  <si>
    <t>keefektifan kinerja kita dan proses yang terjadi di suatu operation management</t>
  </si>
  <si>
    <t>Akan mencoba menerapkan 5 R di area kerja . minimal sebagai landasan kita membangun Lean manufacturing</t>
  </si>
  <si>
    <t>mohon di perhatikan sarapan pagi nya, karena kemarin tidak di persilahkan untuk makan snacknya sehingga kami belum makan dri ciawi sampai jam 12 baru makan siang .</t>
  </si>
  <si>
    <t>Purwanti</t>
  </si>
  <si>
    <t>Mengetahui dan memahami tentang 5R lebih baik.
Lebih memahami 8 waste yang ada dilokasi kerja</t>
  </si>
  <si>
    <t>Pelaksanaan 5R untuk area fillpack
meminimalkan waste yang ada dilapangan ( area kerja )</t>
  </si>
  <si>
    <t>Kalo bisa untuk peserta dari ciawi jangan training diCibitung karena keberangkatan dan pulangnya macet sehingga waktunya kurang efektif</t>
  </si>
  <si>
    <t>LUKMAN NUL HAKIM</t>
  </si>
  <si>
    <t>Kita perlu mengatur dan mengelola ruang serta alur kerja agar lebih  efektif dan efisien</t>
  </si>
  <si>
    <t>Sebaiknya kita selalu mempatkan segala sesuatu di tempatnya dengan kondisi bersih dan siap digunakan</t>
  </si>
  <si>
    <t>Materi training diperkaya dengan case2x dilapangan, supaya lebih tergambar bagaimana seharusnya kita bisa mengsinkronkan ilmu2x yg kita dapat ( teori ) dgn lapangan</t>
  </si>
  <si>
    <t>Pentingnya penerapan 5R pada area kerja
8 Waste
Fungsi dari VSM</t>
  </si>
  <si>
    <t>Mengaplikasikan apa yang bisa diaplikasikan di area kerja</t>
  </si>
  <si>
    <t>Susunan handout lebih terstruktur :)</t>
  </si>
  <si>
    <t>Haryono</t>
  </si>
  <si>
    <t>PLA</t>
  </si>
  <si>
    <t>5R --&gt; bisa diterapkan hingga ke team operasional gudang
Takt Time &amp; Cycle Time --&gt; bisa diterapkan utk menghitung kebutuhan waktu kerja team gudang (bisa dikolaborasikan dgn runtime gudang kami)</t>
  </si>
  <si>
    <t>Klo bisa lokasi training dekat dgn masing2 plant aja</t>
  </si>
  <si>
    <t xml:space="preserve"> GRB </t>
  </si>
  <si>
    <t xml:space="preserve"> GCA </t>
  </si>
  <si>
    <t xml:space="preserve"> GRA </t>
  </si>
  <si>
    <t xml:space="preserve"> Gra </t>
  </si>
  <si>
    <t>17/01/2019</t>
  </si>
  <si>
    <t xml:space="preserve"> GEB </t>
  </si>
  <si>
    <t xml:space="preserve"> GSA </t>
  </si>
  <si>
    <t xml:space="preserve"> GLF </t>
  </si>
  <si>
    <t>24/01/2019</t>
  </si>
  <si>
    <t xml:space="preserve"> YPB </t>
  </si>
  <si>
    <t xml:space="preserve"> PRD </t>
  </si>
  <si>
    <t xml:space="preserve"> GLA </t>
  </si>
  <si>
    <t>C0190</t>
  </si>
  <si>
    <t>Dio parsaulian.s</t>
  </si>
  <si>
    <t>Sudah cukup</t>
  </si>
  <si>
    <t>Kesehatan,kebersihan,keselamatan,kedisiplinan</t>
  </si>
  <si>
    <t>Kedisiplin,kebersihan,kesalamatan,kesehatan</t>
  </si>
  <si>
    <t>sodik sonjaya</t>
  </si>
  <si>
    <t>sangat baik dan di tingkatkan lagi untuk kedepan nya</t>
  </si>
  <si>
    <t>1. bagaimna cara menjaga kesehatan pada saat bekerja terutama penyakit menular akibat bakteri, virus , jamur seperti : tbc,cacar, muntaber, tipes, campak, panu, konjungtivitis
2. Jika terkena penyakit tersebut harus segara memeriksakan ke klinik untuk tindakan lebih lanjut apakah di harus di liburkan sementara atau tidak</t>
  </si>
  <si>
    <t>1. menjaga kesehatan dengan cara memperhatikan kebersihan diri, makan minum yang bersih, olah raga
untuk mencegah kontaminasi kepada produk dan lingkungan kerja
2.peduli dengan rekan kerja jika melihat kondisi mereka kurang sehat dan mengingatkannya untuk segera cek ke klinik
3. Tidak boleh merokok</t>
  </si>
  <si>
    <t>Miftakhurrahman</t>
  </si>
  <si>
    <t>Kebersihan, keselamatan</t>
  </si>
  <si>
    <t>Keselamatan, kebersihan, kesehatan, kedisiplinan</t>
  </si>
  <si>
    <t>Khanan Bayu Firmansyah</t>
  </si>
  <si>
    <t>Keselamatan, kesehatan, pencegahan penyakit</t>
  </si>
  <si>
    <t>Kedisiplinan, kesehatan, keselamatan</t>
  </si>
  <si>
    <t>Hadi Haryadi</t>
  </si>
  <si>
    <t xml:space="preserve"> GMB </t>
  </si>
  <si>
    <t>Selalu mencuci tangan setelah dari toilet maupun sebelum makan</t>
  </si>
  <si>
    <t>Hery setiawan</t>
  </si>
  <si>
    <t>Menjaga kondisi kesehatan tubuh agar tetap terjaga
Menjaga lingkungan agar steril</t>
  </si>
  <si>
    <t>Menggunakan alat makan hanya untuk satu orang
Menjaga lingkungan tetap bersih dan sehat</t>
  </si>
  <si>
    <t>Jafar Sidik</t>
  </si>
  <si>
    <t>1. Mengetahui K3</t>
  </si>
  <si>
    <t>Fhea Rizky Pratama</t>
  </si>
  <si>
    <t>Sejarah perusahaan, pengenalan produk, pengetahuan tentang penyakit, pertolongan pertama</t>
  </si>
  <si>
    <t>Pertolongan apabila mengalami batuk mendadak, penanganan apabila terkena zat kimia pada mata</t>
  </si>
  <si>
    <t>Imam fauzi</t>
  </si>
  <si>
    <t>Menjaga kebersihan  demi kebersihan produk</t>
  </si>
  <si>
    <t>Fahriandi yusuf</t>
  </si>
  <si>
    <t>Pencegahan penyakit</t>
  </si>
  <si>
    <t>Noer hidayatullah</t>
  </si>
  <si>
    <t xml:space="preserve"> Grb </t>
  </si>
  <si>
    <t>Mencegah dari segala penyakit</t>
  </si>
  <si>
    <t>Thio allzie lindha fharruzie</t>
  </si>
  <si>
    <t>Membantu memberi pengetahuan baru</t>
  </si>
  <si>
    <t>Menjaga kesehatan dan mencegah terjadinya sakit</t>
  </si>
  <si>
    <t>Muhamad aris purwanto</t>
  </si>
  <si>
    <t>Cara mencegah penyakit menular</t>
  </si>
  <si>
    <t>Mengikuti anjuran agar tidak terkena penyakit menular</t>
  </si>
  <si>
    <t>Rizqi Rizaldi</t>
  </si>
  <si>
    <t>Abdullah Fahmi</t>
  </si>
  <si>
    <t>Kita jadi tau apa saja penyakit yg dpat menyebabkan penularan terhadap prodak di tmpt kita bekerja dan cara penanganan nya seperti apa.</t>
  </si>
  <si>
    <t>Hidup bersih,sehat dan makan teratur</t>
  </si>
  <si>
    <t>Muhamad iqbal</t>
  </si>
  <si>
    <t>Irene</t>
  </si>
  <si>
    <t>Linda Widiasari</t>
  </si>
  <si>
    <t>Reza maulana</t>
  </si>
  <si>
    <t>1. Tentang penyebaran penyakit</t>
  </si>
  <si>
    <t>1. Mencegah lebih baik dari pada mengobati</t>
  </si>
  <si>
    <t>galih kharidmaningrat pamungkas yekti</t>
  </si>
  <si>
    <t xml:space="preserve"> ypb </t>
  </si>
  <si>
    <t>triyanto</t>
  </si>
  <si>
    <t>cukup , dapat di mengerti</t>
  </si>
  <si>
    <t>dapat mengetahui cara menangani penyakit yang ada di perusahaan</t>
  </si>
  <si>
    <t>menggunakan  alat pelindung diri yang sesuai dengan kebutuhan</t>
  </si>
  <si>
    <t>YUDHI IRAWAN</t>
  </si>
  <si>
    <t>Fajar supriyadi</t>
  </si>
  <si>
    <t>C0208</t>
  </si>
  <si>
    <t>Decsen Chandiarta</t>
  </si>
  <si>
    <t>Fariz Fajar Nur Ridwan</t>
  </si>
  <si>
    <t>Sudah sangat baik, terimakasih</t>
  </si>
  <si>
    <t>Lebih tau tentang penyakit2 yg menular dan tidak menular secara langsung.</t>
  </si>
  <si>
    <t>Menjaga kesehatan dengan baik.</t>
  </si>
  <si>
    <t>OKA ARDIANSAH</t>
  </si>
  <si>
    <t>Sudah cukup bagus</t>
  </si>
  <si>
    <t>Memberitahu informasi penyakit yang menular tidak menular</t>
  </si>
  <si>
    <t>Akan menjaga kesehatan lebih baik lagi dan berusaha tidak akan menularkan kalau lagi sakit</t>
  </si>
  <si>
    <t>Hermawan Rudi Santoso</t>
  </si>
  <si>
    <t>Di lakukan genba di lap, agar tau conton nyata penyakit dan cara menangani nya</t>
  </si>
  <si>
    <t>Mengenali berbagai macam penyakit yang mungkin terjadi di lingkungan perusahaan</t>
  </si>
  <si>
    <t>Lebih berhati hati dalam menanggulangi penyakit, dan melakukan pola hidup sehat agar tidak terkena penyakit yang di sebabkan oleh virus dan bakteri</t>
  </si>
  <si>
    <t>Roni maharani</t>
  </si>
  <si>
    <t>Harus lebih baik lagi dalam menjaga kesehatan</t>
  </si>
  <si>
    <t>Mengetahui bahaya penyakit,
Cara mencegah terjadinya penyakit</t>
  </si>
  <si>
    <t>Menerapkan pola hidup sehat dengan menjaga pola makan.</t>
  </si>
  <si>
    <t>Ahmad jenudin</t>
  </si>
  <si>
    <t>Mengetahui penyakit2 dan pencegahannya</t>
  </si>
  <si>
    <t>Diastika</t>
  </si>
  <si>
    <t>C0222</t>
  </si>
  <si>
    <t>15/08/2019</t>
  </si>
  <si>
    <t>Dennis Purnama</t>
  </si>
  <si>
    <t>Menjaga Kesehatan</t>
  </si>
  <si>
    <t>Fajar Budi Firmansyah</t>
  </si>
  <si>
    <t>Selalu menjaga kesehatan tubuh.</t>
  </si>
  <si>
    <t>Menjaga kebersihan setiap saat</t>
  </si>
  <si>
    <t>Muhammad Wahyudin</t>
  </si>
  <si>
    <t>Edikasi penyakit</t>
  </si>
  <si>
    <t>Mencegah penularan</t>
  </si>
  <si>
    <t>Rizki Almansyah</t>
  </si>
  <si>
    <t>Kesehatan &amp; bahaya penyakit menular</t>
  </si>
  <si>
    <t>Menjaga kesehatan, lingkungan bersih selalu mencuci tangan ketika akan memasuki ruang produksi, setelah dari toilet dan sebelum makan</t>
  </si>
  <si>
    <t>Andhika Surya Julio Handoko</t>
  </si>
  <si>
    <t xml:space="preserve"> QA </t>
  </si>
  <si>
    <t>Rizky subekti</t>
  </si>
  <si>
    <t>C0235</t>
  </si>
  <si>
    <t>22/08/2019</t>
  </si>
  <si>
    <t>Meliyana</t>
  </si>
  <si>
    <t>mencegah penyakit menular,dan cara mencegah supaya penyakit itu tidak terjadi,dan tidak memakai minuman yg bekas orng minum atau makan</t>
  </si>
  <si>
    <t>menjaga kebersihan diri sendiri,dan terawat.</t>
  </si>
  <si>
    <t>Ilham Nur Wiaji</t>
  </si>
  <si>
    <t>penyakit menular dan kaitanya terhadap produksi</t>
  </si>
  <si>
    <t>pertolongan pertama pada penyakit</t>
  </si>
  <si>
    <t>Dodik Rendra Pradana</t>
  </si>
  <si>
    <t>Materi sudah sesuai</t>
  </si>
  <si>
    <t>Selalu menjaga kesehatan dan pola hidup sehat dalam memilih makanan dan dalam kegiatan sehari" juga dalam lingkungan perusahaan</t>
  </si>
  <si>
    <t>Menjaga pola hidup sehat
Menghindari makanan yang menyebabkan bakteri
Merawat tubuh agar selalu fit dan tidak terserang penyakit</t>
  </si>
  <si>
    <t>ACHMAD TOHA MAHSUN</t>
  </si>
  <si>
    <t>Menjadi tahu ciri ciri penyakit baik yang menular maupun tidak dan berpengaruh terhadap produksi makanan</t>
  </si>
  <si>
    <t>Menjadi tau cara penanganan apabila ada yang terkena penyakit tertentu</t>
  </si>
  <si>
    <t>Bagus Apriyansyah</t>
  </si>
  <si>
    <t>Kebutuhan obat yang tersedia dan penanganan terhadap pasien lebih efektif lagi</t>
  </si>
  <si>
    <t>Pentingnya Menjaga kesehatan agar tidak merugikan diri sendiri atau orang lain</t>
  </si>
  <si>
    <t>Berhati hati untuk menghindari kontak langsung dengan penderita, selalu menjaga kebersihan, menjaga pola hidup, segera ke klinik jika sedang sakit karena bisa merugikan banyak pihak jika penyakit itu menular</t>
  </si>
  <si>
    <t>Khoerul rizal</t>
  </si>
  <si>
    <t xml:space="preserve"> Rbb </t>
  </si>
  <si>
    <t>Selalu menggunakan maskes dan menjaga kesehatan</t>
  </si>
  <si>
    <t>Mencegah penularan penyakit pada prodak
Mencegah terjadinya penularan penyakit pada teman kerja</t>
  </si>
  <si>
    <t>Selalu menjaga kebersihan dan ketika badan kurang sehat segera periksa ke dokter</t>
  </si>
  <si>
    <t>Pradiatama Yogi Anggara</t>
  </si>
  <si>
    <t>Di tingkatkan lagi perhatian terhadap karyawan</t>
  </si>
  <si>
    <t>Menjaga agar produk tidak terkontaminasi oleh bakteri</t>
  </si>
  <si>
    <t>Lebih menjaga lagi kualitas produk</t>
  </si>
  <si>
    <t>TAUFIQ PUTRA MARDIKA</t>
  </si>
  <si>
    <t>Menjaga kesehatan, kebersihan, dan paham pengobatan.</t>
  </si>
  <si>
    <t>Selalu menjaga kesehatan, kebersihan, serta paham akan cara pengobatan.</t>
  </si>
  <si>
    <t>Arif gustiyanto</t>
  </si>
  <si>
    <t xml:space="preserve"> grb </t>
  </si>
  <si>
    <t>Jangan terlalu cepat membawakan materi</t>
  </si>
  <si>
    <t>Harus menjaga kesehatan</t>
  </si>
  <si>
    <t>Harus makan makanan sehat dan bergizi</t>
  </si>
  <si>
    <t>Frengky may saputra</t>
  </si>
  <si>
    <t>Pentingnya menjaga kesetahan tubuh</t>
  </si>
  <si>
    <t>Lebih menjaga kesehatan tubuh</t>
  </si>
  <si>
    <t xml:space="preserve"> ITA </t>
  </si>
  <si>
    <t xml:space="preserve"> KNE </t>
  </si>
  <si>
    <t xml:space="preserve"> GEA </t>
  </si>
  <si>
    <t xml:space="preserve"> Geb </t>
  </si>
  <si>
    <t xml:space="preserve"> Gca </t>
  </si>
  <si>
    <t>C0015</t>
  </si>
  <si>
    <t>C0031</t>
  </si>
  <si>
    <t>16/01/2019</t>
  </si>
  <si>
    <t xml:space="preserve"> YAB </t>
  </si>
  <si>
    <t xml:space="preserve"> Glf </t>
  </si>
  <si>
    <t>C0193</t>
  </si>
  <si>
    <t>Penerapan 5R, penerapan GMP</t>
  </si>
  <si>
    <t>Cara-cara berperilaku sesuai prosedur</t>
  </si>
  <si>
    <t>Berperilaku sesuai proaedur</t>
  </si>
  <si>
    <t>Dio Parsaulian Sitompul</t>
  </si>
  <si>
    <t>Penerapan 5R.mengetahui dasar GMP</t>
  </si>
  <si>
    <t>Menerapkan dasar GMP</t>
  </si>
  <si>
    <t>lingkup gmp 
hygenitas, infrastruktur, pemeliharaan sanitas, kontrol pest</t>
  </si>
  <si>
    <t>hygenitas kesehatan karyawan agar tetap sehat 
infrastruktur mengetahaui titik tidak kritis, semi kritis</t>
  </si>
  <si>
    <t>baik dan di tingkatkan jadi lebih baik</t>
  </si>
  <si>
    <t>GALIH KHARISMANINGRAT PAMUNGKAS YEKTI</t>
  </si>
  <si>
    <t>Penerapan 5R, GMP</t>
  </si>
  <si>
    <t>Menjaga produk agar benar-benar aman dikonsumsi</t>
  </si>
  <si>
    <t>Menjaga produk tetap aman
Menjaga kondisi tempat kerja agar terbebas dari hama
Menerapkan 5R</t>
  </si>
  <si>
    <t>Menjaga kebersihan area kerja
menjaga kebersihan diri</t>
  </si>
  <si>
    <t>Mematuhi peraturan yang ada di perusahaan</t>
  </si>
  <si>
    <t>Cukup di mengerti</t>
  </si>
  <si>
    <t>Menerapkan sistem GMP ada saat produksi secara keseluruhan</t>
  </si>
  <si>
    <t>Menerapkan 5R</t>
  </si>
  <si>
    <t>Imam Fauzi</t>
  </si>
  <si>
    <t>Gmp merupakan syarat utama untuk menghasilkan produk yang aman dan berkualitas</t>
  </si>
  <si>
    <t>Menerapakan 5s dalam kehidupan sehari hari bauk diperusahaan maupun di rumah</t>
  </si>
  <si>
    <t>Mengetahui bagai mana cara membuat produk yang baik dan aman di konsumsi konsumen</t>
  </si>
  <si>
    <t>Menerapkan nya di area kerja</t>
  </si>
  <si>
    <t>Sangat berperan aktif dilingkungan kerja</t>
  </si>
  <si>
    <t>Menerapkan GMP
Menerapkan 5R</t>
  </si>
  <si>
    <t>Fajar Supriyadi</t>
  </si>
  <si>
    <t>Tntang food defense n gmp</t>
  </si>
  <si>
    <t>Menjalankan gmp</t>
  </si>
  <si>
    <t>Cukup terimakasih</t>
  </si>
  <si>
    <t>Gmp membatu kariyawan agar bekerja dengan baik</t>
  </si>
  <si>
    <t>lingkup gmp higentitas kesehatan saluran pencernaan penularan pernapasan lukaterbuka, pemeliharaan infratructur kebersihan kerapihan prilaku</t>
  </si>
  <si>
    <t>Kontrol pest</t>
  </si>
  <si>
    <t>Fahriandi Yusuf</t>
  </si>
  <si>
    <t>Noer Hidayatulloh</t>
  </si>
  <si>
    <t>C0206</t>
  </si>
  <si>
    <t>Mengerti tentang GMP, Lingkup ruang GMP dan apa saja yg harus diperhatikan dilingkup ruang GMP</t>
  </si>
  <si>
    <t>Mengerjakan peraturan GMP dengan baik dan benar</t>
  </si>
  <si>
    <t>Pengenalan GMP
zona GMP
Product defence</t>
  </si>
  <si>
    <t>Lebih waspada terhadap APD yang di gunakan di zona GMP, agar produk tidak terkontaminasi</t>
  </si>
  <si>
    <t>Di lakukan genba agar lebih bisa memahami kondisi lapangan kerja</t>
  </si>
  <si>
    <t>Mengerti tentang GMP, dimana mengerti dalam cara pembuatan produk yg baik, bebas dari hama dll</t>
  </si>
  <si>
    <t>Dapat menerapkan GMP di area kerja dengan memakai pakaian yg telah d tentukan</t>
  </si>
  <si>
    <t>Dilakukan setiap hari pengecekan semua ruangan untuk bisa lebih baik</t>
  </si>
  <si>
    <t>Mengetahui peraturan perusahaan, 
Meminimalisir tentang bahaya keselamatan dan kesehatan kerja</t>
  </si>
  <si>
    <t>Menaati peraturan lingkungan kerja,
Memakai APD yang telah disediakan,
Menjaga mutu atas hasil produk perusahaan</t>
  </si>
  <si>
    <t>Harus lebih Menjaga keamanan,kebersihan,dan keselamatan dan kesehatan kerja agar tercapainya zero acident</t>
  </si>
  <si>
    <t>Memahami GMP</t>
  </si>
  <si>
    <t>Bekerja secara SOP</t>
  </si>
  <si>
    <t>C0221</t>
  </si>
  <si>
    <t>Dasar GMP, ruang lingkup GMP, 5R, Food deffense</t>
  </si>
  <si>
    <t>Konsep GMP, personal hygiene dan 5R</t>
  </si>
  <si>
    <t>gmp, menerapkan konsep gmp, menggunakan apd sesuai dengan lingkungan kerja 
Personal hygiene, menjaga serta merawat diri seperti memendekkan kuku,  merapihkan rambut dan menjaga kesehatan 
Menerapkan konsep Resik, Rawat, Ringkas, Rajin dan Rapi</t>
  </si>
  <si>
    <t>Tujuan GMP, food devence,</t>
  </si>
  <si>
    <t>Melakukan seluruh kegiatan di perusahaan sesuai dengan GMP.</t>
  </si>
  <si>
    <t>Makan di kantin,menaruh hal di tempat nya.</t>
  </si>
  <si>
    <t>Tau detai dari GMP</t>
  </si>
  <si>
    <t>Selalu menerapkan GMP</t>
  </si>
  <si>
    <t>Rizky Subekti</t>
  </si>
  <si>
    <t>C0234</t>
  </si>
  <si>
    <t>Lebih mengenal GMP</t>
  </si>
  <si>
    <t>Lebih detail</t>
  </si>
  <si>
    <t>mengetahui GMP dan penerapannya</t>
  </si>
  <si>
    <t>lebih teliti dalam bekerja, agar tidak terjadi kontaminasi</t>
  </si>
  <si>
    <t>Lebih dijelaskan point point pentingnya</t>
  </si>
  <si>
    <t>Taat peraturan, sesuai prosedur, kebersihan, kerapian.</t>
  </si>
  <si>
    <t>Menjaga kebersihan, bekerja sesuai prosedur demi GMP.</t>
  </si>
  <si>
    <t>Menerapkan GMP dalam aktivitas kerja kita untuk menghasilkan produk yang layak konsumsi, terjamin kehalalan dan keamanan pangan</t>
  </si>
  <si>
    <t>Menjaga produk agar tidak terkontaminasi, menjaga kebersihan diri, menerapkan 5R dalam bekerja agar mencapai tujuan bersama</t>
  </si>
  <si>
    <t>Makanan harus aman di konsumsi oleh konsumen dan Sistem Jaminan Halal</t>
  </si>
  <si>
    <t>Jadi tau cara penanganan untuk ruang lingkup yang baik, cara penanganannya, tinggal di terapkan dalam pekerjaan</t>
  </si>
  <si>
    <t xml:space="preserve"> Glb </t>
  </si>
  <si>
    <t>Selalu menempatkan barang pada tempat yang telah di sediakan
Selalu menjaga mutu produk
Selalu menggunakan apd yang telah di tentukan sesuai area kerja</t>
  </si>
  <si>
    <t>Selalu menjaga kebersihan diri biar tidak menkontaminasikan produk
Menjaga mutu produk guna memjaga kepercayaan konsumen</t>
  </si>
  <si>
    <t>Selalu memakai apd sesuai apd sehingga tidak mencemari mutu prodak</t>
  </si>
  <si>
    <t>Lebih tahu bagaimana cara menjaga kebersihan lingkungan kerja</t>
  </si>
  <si>
    <t>Menjaga kualitas dan kebersihan produk</t>
  </si>
  <si>
    <t>Di tingkatkan lagi dalam menjaga kualitas produk</t>
  </si>
  <si>
    <t>membuang sampah pada tempatnya,memakai alat pelindung diri agar aman dlm bekerja,tidak boleh memakai barang logam,dan rambut harus pendek.</t>
  </si>
  <si>
    <t>bekerja dengan baik,bersih,menjaga kebersihan dlm bekerja,dan mentaati peraturan yg ada.</t>
  </si>
  <si>
    <t>Kita jadi lebih tau titik lokasi gmp</t>
  </si>
  <si>
    <t>Harus lebih baik lagi</t>
  </si>
  <si>
    <t>Mampu memahami GMP dan melakukan sesuai dengan ketentuan GMP</t>
  </si>
  <si>
    <t>Melindungi produk dari kontaminasi dan sabotase</t>
  </si>
  <si>
    <t>Materi sudah sesuai dan dapat dipahami</t>
  </si>
  <si>
    <t>C0020</t>
  </si>
  <si>
    <t>Icare</t>
  </si>
  <si>
    <t>Mengetahui budaya perusahaan</t>
  </si>
  <si>
    <t>Peduli dengan pekerjaan yang dilakukan</t>
  </si>
  <si>
    <t>Mengimplementasikan I-CARE disetiap kegiatan di perusahaan</t>
  </si>
  <si>
    <t>Bertegur sapa dengan rekan kerja</t>
  </si>
  <si>
    <t>Menghargai orang lain, jujur, berkolaborasi</t>
  </si>
  <si>
    <t>Vani Ade Pratiwi</t>
  </si>
  <si>
    <t>14/01/2019</t>
  </si>
  <si>
    <t>muhamad safi'i</t>
  </si>
  <si>
    <t>sopan dalam perusahaan dan lebih menaati peraturan perusahaan</t>
  </si>
  <si>
    <t>C0048</t>
  </si>
  <si>
    <t>25/01/2019</t>
  </si>
  <si>
    <t>Tanggung jawab terhadap kerjaan</t>
  </si>
  <si>
    <t xml:space="preserve"> Yab </t>
  </si>
  <si>
    <t>Karindhita Arthapradani Yurismara</t>
  </si>
  <si>
    <t>5s, hidup sehat, dan menaplikasikan poin poin icare pada kehidupan sehari hari</t>
  </si>
  <si>
    <t>Cara hidup sehat</t>
  </si>
  <si>
    <t>Mengerti cara penanganan senior bila tidak menggunakan APB</t>
  </si>
  <si>
    <t>1. Bekerja dengan integritas, jujur dan dapat dipercaya.
2. Bekerja sama dengan dept. yang terkait dengan pekerjaan saya.
3. Tetap berinovasi
4. Selalu menghormati semua karyawan
5. Bekerja dengan penuh semangat dan melakukan yang terbaik</t>
  </si>
  <si>
    <t>semua poin Icare</t>
  </si>
  <si>
    <t>Mengikuti budaya, semangat dan tanggung jawab</t>
  </si>
  <si>
    <t>C0088</t>
  </si>
  <si>
    <t>Bertanggung jawab, menggunakan APD sesuai aturan, Menegur dengan baik jika ada teman yang tidak menggunakan APD, Datang tepat waktu, Respect sesama karyawan</t>
  </si>
  <si>
    <t>Integritas, colaboration, inovation, respect, excellence</t>
  </si>
  <si>
    <t>melakukan ICARE dengan sepenuh hati</t>
  </si>
  <si>
    <t>Bertanggung jawab jujur</t>
  </si>
  <si>
    <t>C0199</t>
  </si>
  <si>
    <t>Noer hidayatulloh</t>
  </si>
  <si>
    <t>Mengimplementasikan I CARE dan menjaganya</t>
  </si>
  <si>
    <t>Memulai hidup sehat dari sekarang</t>
  </si>
  <si>
    <t>Menjaga kesehatan setiap hari nya</t>
  </si>
  <si>
    <t>integrity agar selalau amanah
callaboration tidak egois
inovation selalu menjadi lebih baik</t>
  </si>
  <si>
    <t>Menghargai pendapat orang lain  ,Menjaga kerukunan antar pekerja agar selalu kompak</t>
  </si>
  <si>
    <t>bertanggung jawab terhadap pekrjaan yang telah diberikan, bekerja sama dan membangun hubungan yang baik terhadap seluruh karyawan dan saling menghargai satu sama lain serta terus belajar untuk menjadi diri yang lebih baik</t>
  </si>
  <si>
    <t>Menerapkan hidup sehat dengan buda icare</t>
  </si>
  <si>
    <t>galih kharismaningrat pamungkas yekti</t>
  </si>
  <si>
    <t>Penerapan hidup sehat, perilaku positif</t>
  </si>
  <si>
    <t>Tanggung jawab, kerjasama, perbaruan diri, pedul, menjadi lebih baik</t>
  </si>
  <si>
    <t>Bersikap tulus mengapresiasikan dan empati</t>
  </si>
  <si>
    <t>Dio parsaulian</t>
  </si>
  <si>
    <t>Mengetahui budaya2</t>
  </si>
  <si>
    <t>C0213</t>
  </si>
  <si>
    <t>Erwan Setiandi</t>
  </si>
  <si>
    <t>Menjaga pola hidup sehat, menjakalin kerjasama sesama karyawan.</t>
  </si>
  <si>
    <t>Menjadi karyawan yang melakukan point point I - CARE</t>
  </si>
  <si>
    <t>Hidup sehat dan olahraga</t>
  </si>
  <si>
    <t>Akan membiasakan hidup sehat dimulai dari diri sendiri</t>
  </si>
  <si>
    <t>Mohamad Irsan Sopian</t>
  </si>
  <si>
    <t>Akan berusaha bersikap kritis terhadap pekerjaan maupun lingkungan agar tujuan perusahaan dapat tercapai</t>
  </si>
  <si>
    <t>Menjaga sopan santun, ramah ,
Dan menaati budaya lingkungan perusahaan</t>
  </si>
  <si>
    <t>C0227</t>
  </si>
  <si>
    <t>16/08/2019</t>
  </si>
  <si>
    <t>FAJAR BUDI FIRMANSYAH</t>
  </si>
  <si>
    <t>Menerapkan 5S, selalu bertanggung jawab.</t>
  </si>
  <si>
    <t>Menerapkan budaya I CARE di dalam diri</t>
  </si>
  <si>
    <t>Senyum sapa salam</t>
  </si>
  <si>
    <t>Menerapkan budaya I care di lingkungan pekerjaan</t>
  </si>
  <si>
    <t>Poin nya dapat mengerti K3 dan mengetahui fungsi SOP dalam melakukan pekerjaan</t>
  </si>
  <si>
    <t>Menerapkan K3, melakukan prosedur sesuai dengan ketentuan perusahaan, melakukan pekerjaan sesuai SOP/IK</t>
  </si>
  <si>
    <t>Selalu mengikuti untuk menjaga keselamatan diri dan orang lain</t>
  </si>
  <si>
    <t>Selalu mengikuti SOP atau IK dari perusahaan</t>
  </si>
  <si>
    <t>1. memakai apd dengan baik dan benar
2. saling mengingatkan tentang keselamatan kerja
3.patuhi rambu yang ada di perusahaan</t>
  </si>
  <si>
    <t>1. saling mengingatkan tentang keselamatan kerja
2. memakai apd dengan baik dan benar</t>
  </si>
  <si>
    <t>Selalu menggunakan APD dan pematuhi SOP</t>
  </si>
  <si>
    <t>Harus selalu mengikuti SOP</t>
  </si>
  <si>
    <t>Selalu mengikuti ik dan sop</t>
  </si>
  <si>
    <t>Aktif dalam bekerja</t>
  </si>
  <si>
    <t>Pentingnya K3 , keselamatan dalam bekerja , rambu2 dan ika yang harus dipatuhi ,</t>
  </si>
  <si>
    <t>Menggunakan APD dengan baik dan benar , mematuhi rambu dan ika</t>
  </si>
  <si>
    <t>Lebih Baik Mencegah Daripada Mengobati</t>
  </si>
  <si>
    <t>Menaati Peraturan Yg Ada</t>
  </si>
  <si>
    <t>Menggunakan APD
Menaati SOP atau IK
Menerapkan budaya K3
Sopan santun dan saling mengingatkan</t>
  </si>
  <si>
    <t>Menggunakan APD dngn baik dan benar
Menerapakan SOP / IK sbg standar operasional
Menerapkan Budaya K3 untuk.mencegah kecelakaan</t>
  </si>
  <si>
    <t>Menjelaskan tentang sejarah perusahaan, menjelaskan produk yang di produksi perusahaan, menjelaskan tentang K3 dan isi - isinya.</t>
  </si>
  <si>
    <t>Menggunakan APD demi menjaga keselamatan dan kesehatan dalam bekerja, mematuhi segala peraturan atau intruksi kerja, mematuhi rambu dan marka.</t>
  </si>
  <si>
    <t>Alit Putera Arianto</t>
  </si>
  <si>
    <t>Kita harus memerhatikan APD, mengikuti SOP atau IK, melihat  dan mematuhi rambu rambu yang ada, melihat sekitar apa kondisinya sudah aman atau tidak.</t>
  </si>
  <si>
    <t>Menggunakan APD, mengikuti instruksi kerja, mematuhi rambu yang ada, menghindari kondisi lingkungan yang tidak aman.</t>
  </si>
  <si>
    <t>muhammad  habib armansyah</t>
  </si>
  <si>
    <t>Mengehetahui pentingnya k3 dalam dunia perindustrian</t>
  </si>
  <si>
    <t>Sebelum melakukan pekerjaan Membaca IKA dan SOP</t>
  </si>
  <si>
    <t>Selalu memperhatikan K3, GMP, I-CARE dan Healthy Life</t>
  </si>
  <si>
    <t>Bekerja sesuai IK atau SOP, Selalu memperhatikan K3</t>
  </si>
  <si>
    <t>Angga Pratama</t>
  </si>
  <si>
    <t>K3 dan kesehatan lingkungan atau healthy life</t>
  </si>
  <si>
    <t>K3 yg harus diterapkan... Dan menjalan tugas sesuai intruksi</t>
  </si>
  <si>
    <t>Taati lah peraturan dan culture yg ada di tempat kerja</t>
  </si>
  <si>
    <t>Menjelaskan tentang sejarah perusahaan,menjelaskan tentang produk,menjelaskan tentang k3,menjelaskan GMP,I-care</t>
  </si>
  <si>
    <t>Intruksi kerja dan SOP</t>
  </si>
  <si>
    <t>Mengikuti IKA yang sesuai
Mampu mengikuti aturan kerja yang sesuai
Berkomunikasi dengan baik antar sesama rekan kerja
Bekerja dengan seefektif mungkin</t>
  </si>
  <si>
    <t>Memakai apd yang sesuai
Menaati rambu2 
Mampu memahami segala instruksi yang dikeluarkan 
Mampu menimalisir kecelakaan</t>
  </si>
  <si>
    <t>Mematuhi intruksi kerja,memahami k3,menggunakan apd</t>
  </si>
  <si>
    <t>Menggunakan apd saat bekerja,mematuhi intruksi kerja,memahami k3</t>
  </si>
  <si>
    <t>Memahami tentang Keselamatan dan Kesehatan kerja</t>
  </si>
  <si>
    <t>lebih berhati hati dalam melakukan pekerjaan 
memperhatikan IK sebelum melakukan pekerjaan</t>
  </si>
  <si>
    <t>Memahami penggunaan APD, dan Memahami IK</t>
  </si>
  <si>
    <t>Sebelum bekerja harus membaca IK terlebih dahulu, dan penggunaan APD yang benar</t>
  </si>
  <si>
    <t>Menjelaskan tentang sejarah perusahaan, menjelaskan K3</t>
  </si>
  <si>
    <t>Keselamatan kerja dan kesehatan kerja</t>
  </si>
  <si>
    <t>C0016</t>
  </si>
  <si>
    <t>Kewajiban Perusahaan dan Tenaga Kerja terkait Keselamatan Kerja, 
Budaya K3
Akibat Kecelakaan</t>
  </si>
  <si>
    <t>Memahami budaya K3</t>
  </si>
  <si>
    <t>Menggunakan APD dengan benar
Mengetahui cara kerja yang aman
Mengetahui rambu rambu yang ada
Mengetahui cara evakuasi</t>
  </si>
  <si>
    <t>Menggunakan APD sesuai dengan yang seharusnya
Bekerja sesuai dengan IK
Bekerja dengan memperhatikan rambu rambu
Mengingatkan teman jika teman belum benar</t>
  </si>
  <si>
    <t>Mengetahui budaya K3</t>
  </si>
  <si>
    <t>Mematuhi aturan dan instruksi kerja ..
Menggunakan APD dengan benar..
Melaporkan sumber bahaya yang dilihat..</t>
  </si>
  <si>
    <t>Mengetahui potensi-potensi bahaya dalam lingkungan kerja dan mencegah terjadi nya kecelakaan dalam bekerja serta mengetahui penanganan yang benar saat terjadi suatu kecelakaan kerja</t>
  </si>
  <si>
    <t>Menggunakan APD dengan benar dan menjalankan IK dengan baik</t>
  </si>
  <si>
    <t>Untuk bisa memahami dan menerapkan budaya keselamatan dan kesehatan kerja</t>
  </si>
  <si>
    <t>Menerapkan apa yg sudah dipelajari dari POK K3</t>
  </si>
  <si>
    <t>Mengetahui IK</t>
  </si>
  <si>
    <t>Mematuhi IK yang berlaku</t>
  </si>
  <si>
    <t>Ika,alat pelindung diri,k3</t>
  </si>
  <si>
    <t>Harus menggunakan apd</t>
  </si>
  <si>
    <t>Mengetahui budaya K3 dan upaya pencegahan &amp; keselamatan</t>
  </si>
  <si>
    <t>Menggunakan APD sesuai dengan area pekerjaan, mematuhi rambu dan marka, saling mengingatkan untuk bekerja dengan aman</t>
  </si>
  <si>
    <t>K3</t>
  </si>
  <si>
    <t>Mengetahui potensi bahaya dan apd yang harus di kenakan</t>
  </si>
  <si>
    <t>Menggunakan apd sesuai dengan potensi bahaya</t>
  </si>
  <si>
    <t>Andreas RA</t>
  </si>
  <si>
    <t>Untuk mencegah terjadinya kecelakaan kerja</t>
  </si>
  <si>
    <t>Menggunakan apd.  Mematuhi peraturan dan ik</t>
  </si>
  <si>
    <t>C0032</t>
  </si>
  <si>
    <t>Selalu jaga keselamatan dan kesehatan kerja dimana pun berada</t>
  </si>
  <si>
    <t>C0044</t>
  </si>
  <si>
    <t>Rendi andriyana suryonk</t>
  </si>
  <si>
    <t>Menjaga keselamatan kerja</t>
  </si>
  <si>
    <t>Menjalankan peraturan tentang kesehatan dan keselamatan kerja</t>
  </si>
  <si>
    <t>Bisa menjadi pelajaran
Buat budaya K3</t>
  </si>
  <si>
    <t>Keselamatan kerja 
Dan peraturan peraturan kerja 
Satety kerja</t>
  </si>
  <si>
    <t>Dapat memahami potensi bahaya yang ada di lapangan</t>
  </si>
  <si>
    <t>Mengerti potensi bahaya yang ada di lapangan</t>
  </si>
  <si>
    <t>Penggunaan APD, cara evakuasi, potensi bahaya</t>
  </si>
  <si>
    <t>Penggunaan APD dan pengerjaan sesuai IK, cara evakuasi</t>
  </si>
  <si>
    <t>C0090</t>
  </si>
  <si>
    <t>Mengetahui IK pekerjaan
Menjalankan SOP dengan benar</t>
  </si>
  <si>
    <t>Lingkungan berbahaya</t>
  </si>
  <si>
    <t>Jaga jarak dengan alat angkut</t>
  </si>
  <si>
    <t>mengetahui potensi bahaya</t>
  </si>
  <si>
    <t>melakukan kegiatan sesuai IK</t>
  </si>
  <si>
    <t>1. Menggunakan apd dengan baik 
2. Mengikuti IK</t>
  </si>
  <si>
    <t>1. Memperhatikan rambu2
2. Bila ada kerusakan mesin harus  lapor</t>
  </si>
  <si>
    <t>Karyawan wajib memakai APD dengan benar sesuai area kerja</t>
  </si>
  <si>
    <t>Memakai APD dengan benar sesuai area kerja,
tidak melakukan kondisi tidak aman untuk mencegah terjadinya kecelakaan kerja</t>
  </si>
  <si>
    <t>1.Menggunakan APD dengan baik
2.mengikuti Instruksi Kerja
3.memerhatikan rambu-rambu</t>
  </si>
  <si>
    <t>1.Bila ada kerusakan  lapor
2.bila terjadi keadaan darurat matikan mesin lalu keluar pintu darurat lalu berkumpul di titik kumpul</t>
  </si>
  <si>
    <t>Herry R</t>
  </si>
  <si>
    <t>1. Menggunakan APD dengan baik 
2. Mengikuti intruksi kerja</t>
  </si>
  <si>
    <t>1. Memperhatikan rambu rambu
2. Lapor jika ada kerusakan</t>
  </si>
  <si>
    <t>C0195</t>
  </si>
  <si>
    <t>Linda widiasari</t>
  </si>
  <si>
    <t>uu tentang keselamatan kerja
memahami k3</t>
  </si>
  <si>
    <t>memahami k3 sehingga kita bisa bekerja dengan baik mengikuti ik yang telah di buat sehingga meminimalisir resiko kecelakaan kerja</t>
  </si>
  <si>
    <t>Dio Parsaulian S</t>
  </si>
  <si>
    <t>Mengetahui arti k3,</t>
  </si>
  <si>
    <t>Keselamatan dalam bekerja</t>
  </si>
  <si>
    <t>Keselamatan kesehatan kerja</t>
  </si>
  <si>
    <t>Memahami standar keselamatan kerja, penanganan awal terjadinya kecelakaan kerja</t>
  </si>
  <si>
    <t>Aware terhadap keselamatan kerja, melindungi diri dari potensi bahaya, evakuasi ketika terjadi gangguan dari luar</t>
  </si>
  <si>
    <t>Mengetahui rambu bahaya dan APD apa saja yang harus digunalan saat memasuki kawasan tersebut</t>
  </si>
  <si>
    <t>lebih peduli terhadap keselamat diri sendiri orang lain maupun lingkungan dan saling mengingat jika terjadi tindakan tidak aman</t>
  </si>
  <si>
    <t>Pentingnya keselamatan dan kesehatan kerja</t>
  </si>
  <si>
    <t>Menerapkan tindakan safety</t>
  </si>
  <si>
    <t>Keselamatan dan kesehatan kerja</t>
  </si>
  <si>
    <t>Memakai APD sesuai dengan peraturan</t>
  </si>
  <si>
    <t>Mengetahui potensi akibat dari kecelakaan kerja</t>
  </si>
  <si>
    <t>selalu menggunakan alat pelindung diri</t>
  </si>
  <si>
    <t>Lebih memahami k3</t>
  </si>
  <si>
    <t>Menerapkan poin" k3 di area kerja</t>
  </si>
  <si>
    <t>Pencegahan agar tidak terjadi kecelakaan kerja, dan penanganan apabila terjadi kecelakaan kerja</t>
  </si>
  <si>
    <t>Mencegah terjadinya kecelakaan kerja</t>
  </si>
  <si>
    <t>Menggunakan APD yang lengkap yang telah disediakan perusahaan</t>
  </si>
  <si>
    <t>Memahami standar keselamatan kerja</t>
  </si>
  <si>
    <t>Penanganan ketikabterjadi kecelakaan kerja</t>
  </si>
  <si>
    <t>Menerapkan K3 pada pekerjaan 
Menggunakan Apd yg telah ditetapkan</t>
  </si>
  <si>
    <t>Memakai apd sesuai IK
Saling mengingatkan</t>
  </si>
  <si>
    <t>Reza Maulana</t>
  </si>
  <si>
    <t>Dapat mengetahui potensi akibat dari kecelakaan kerja</t>
  </si>
  <si>
    <t>Menggunakan alat pelindung diri</t>
  </si>
  <si>
    <t>C0205</t>
  </si>
  <si>
    <t>Memahami tentang keselamatan dan kesehatan kerja , mengetahui UU yang mengatur tentang Keselamatan dan Kesehatan Kerja</t>
  </si>
  <si>
    <t>Akan bekerja lebih hati hati sesuai Intruksi Kerja yang ada</t>
  </si>
  <si>
    <t>Mengetahui sumber bahaya dan mengingatkan untuk bekerja secara aman dan benar sesuai dengan IK perusahaan</t>
  </si>
  <si>
    <t>Menggunakan APD dengan baik dan benar, Memahami aturan dan instruksi kerja, mematuhi rambu dan marka dll</t>
  </si>
  <si>
    <t>Sumber bahaya
Menggunakan APD
Memahami instruksi kerja
Mematuhi rambu dan marka
Memahami mekanisme tanggap darurat
Melaporkan sumber bahaya
Mengingatkan untuk bekerja dengan aman</t>
  </si>
  <si>
    <t>Menggunakan APD 
Mematuhi intruksi kerja
Melaporkan sumber bahaya</t>
  </si>
  <si>
    <t>Mengetahui sumber bahaya,
Meminimalisir kercelakaan kerja</t>
  </si>
  <si>
    <t>Harus menggunakan APD yang telah disediakan perusahaan,
Wajib melapor bila ada kejadian kecelakaan kerja</t>
  </si>
  <si>
    <t>Memahami k3</t>
  </si>
  <si>
    <t>Menerapkan safety saat bekerja</t>
  </si>
  <si>
    <t>C0224</t>
  </si>
  <si>
    <t>Selalu mengutamakan K3</t>
  </si>
  <si>
    <t>Selalu menerapkan K3 di saat bekerja</t>
  </si>
  <si>
    <t>Selalu waspada dan hati-hati dalam bekerja</t>
  </si>
  <si>
    <t>Menggunakan APD pada saat bekerja</t>
  </si>
  <si>
    <t>Penjelasan pentingnya k3</t>
  </si>
  <si>
    <t>Keselamatan Kesehatan Kerja</t>
  </si>
  <si>
    <t>Memahami aturan K3
Menaati aturan K3</t>
  </si>
  <si>
    <t>C0237</t>
  </si>
  <si>
    <t>23/08/2019</t>
  </si>
  <si>
    <t>mencegah terjadinya kecelakaan kerja.</t>
  </si>
  <si>
    <t>mematuhi peraturan yg ada,dan bekerja dengan hati hati</t>
  </si>
  <si>
    <t>menjelaskan berbagai macam potensi bahaya</t>
  </si>
  <si>
    <t>melakukan segala aktivitas kerja yg sesuai dengan IK</t>
  </si>
  <si>
    <t>Menjadi tahu Budaya K3 serta cara menghindari / mencegah terjadinya Kecelakaan kerja</t>
  </si>
  <si>
    <t>Memahami dan menerapkan IK agar tidak terjadi kecelakaan kerja</t>
  </si>
  <si>
    <t>Mengerti K3</t>
  </si>
  <si>
    <t>Menggunakan APD yang ditentukan dalam bekerja
Dapat mengenal potensi bahaya</t>
  </si>
  <si>
    <t>Menggunakan APD, mengetahui sumber bahaya, melaporkan sumber bahaya, memahami IK</t>
  </si>
  <si>
    <t>Menggunakan APD lengkap sesuai IK, memahami sumber bahaya yang berada di area kerja</t>
  </si>
  <si>
    <t>Mematuhi rambu rambu kerja
Gunakan apd</t>
  </si>
  <si>
    <t>Selalau menggunakan apd sesui area kerja</t>
  </si>
  <si>
    <t>Paham IK, paham sumber bahaya dan berhati-hati.</t>
  </si>
  <si>
    <t>Berhati-hati dalam bekerja, pahami aturan dan IK, selalu menggunakan APD, paham mekanisme tanggap darurat.</t>
  </si>
  <si>
    <t>Lebih berhati hati lagi dalam melakukan pekerjaan</t>
  </si>
  <si>
    <t>Menjalan kan K3 yang berlaku di tempat kerja</t>
  </si>
  <si>
    <t>Mampu memahami dasar dari K3</t>
  </si>
  <si>
    <t>Mematuhi petintah dan aturan perusahaan demi keselamatan dan keamanan saat bekerja</t>
  </si>
  <si>
    <t>Menggunakan APD baik dan benar</t>
  </si>
  <si>
    <t>Menggunakan sepatu safety saat bekerja</t>
  </si>
  <si>
    <t>Menggunakn APD sesuai area kerja
Memahami potensi bahaya di area kerja</t>
  </si>
  <si>
    <t>C0194</t>
  </si>
  <si>
    <t>Cara pengoprasian, perawatan pallet mover</t>
  </si>
  <si>
    <t>Pengoprasian perawatan pallet mover</t>
  </si>
  <si>
    <t>Menambah pengetahuan tentang tata cara yang benar menggunakan palet mover
Cara pengoprasian sesuai standar yang telah ditetapkan</t>
  </si>
  <si>
    <t>Menggunakan palet mover dengan baik dan benar
Merawat dan menjalankan palet mover</t>
  </si>
  <si>
    <t>Sangat Baik</t>
  </si>
  <si>
    <t>Cara pengoperasian pallet mover, dan hal hal yg boleh dan tidak boleh dilakukan dalam pengoperasian dan pemeliharaan palletmover</t>
  </si>
  <si>
    <t>Kapsitas maksimal daya angkut pallet mover
bahaya serta apa saja yang boleh kita lakukan terhadap maintenance pallet</t>
  </si>
  <si>
    <t>Selalu mengenakan APD dimanapun berada</t>
  </si>
  <si>
    <t>Noer hidayatullOh</t>
  </si>
  <si>
    <t>Pengoperasian pallet mover</t>
  </si>
  <si>
    <t>Cara mengoperasikan pallet mover dengan benar</t>
  </si>
  <si>
    <t>Pemahaman basic pengoperasian pallet mover, perawatan basic, cara menggunakan</t>
  </si>
  <si>
    <t>Mengetahui cara mengoperasikan pallet mover, perawatan dasar</t>
  </si>
  <si>
    <t xml:space="preserve"> GBR </t>
  </si>
  <si>
    <t>Pallet mover, pengenalan dan cara pengoperasian</t>
  </si>
  <si>
    <t>Safety saat menggunakan pallet mover</t>
  </si>
  <si>
    <t>Cara mengoperasikan mover</t>
  </si>
  <si>
    <t>Cara memelihara pallet mover</t>
  </si>
  <si>
    <t>cara pengoprasian pallet mover
hal yang tidak di perbolehkan saat mengoprasikan pallet mover</t>
  </si>
  <si>
    <t>mengetahui cara pengoprasian pallet mover  dengan baik dan benar</t>
  </si>
  <si>
    <t>baik</t>
  </si>
  <si>
    <t>Dio Parsaulian.S</t>
  </si>
  <si>
    <t>Mengetahui mengetahui pallet mover</t>
  </si>
  <si>
    <t>Mengerti tentang pallet mover</t>
  </si>
  <si>
    <t>Mengetahui cara mengginakan pallet mover dengan baik</t>
  </si>
  <si>
    <t>Menerapkan di lingkungan kerja</t>
  </si>
  <si>
    <t>mengetahui cara mengoperasikan pallet tersebut</t>
  </si>
  <si>
    <t>mengikuti aturan yang di tetapkan</t>
  </si>
  <si>
    <t>cukup di mengerti</t>
  </si>
  <si>
    <t>Mengetahuin kapasita pallet mover dan batas minimal batre masih bisa di oprasikan</t>
  </si>
  <si>
    <t>Menggunakan APD sebelumengoprasikan pallet mover</t>
  </si>
  <si>
    <t>C0207</t>
  </si>
  <si>
    <t>Mengetahui cara penggunaan hand palet, hal yg boleh/tidak boleh dilakukan hand pallet</t>
  </si>
  <si>
    <t>Melakukan sesuai Intruksi Kerja penggunaan handpallet</t>
  </si>
  <si>
    <t>Udah cukup bagus</t>
  </si>
  <si>
    <t>Pengenalan palet mover
Cara mengoprasikan palet mover
Cara memelihara palet mover
Apa yang boleh dan tidak boleh di lakukan operator</t>
  </si>
  <si>
    <t>Menerapkan hal hal yang di perbolehkan dan meninggalkan hal hal yang tak di perbolehkan dalam pengoprasian palet mover</t>
  </si>
  <si>
    <t>Di lakukan genba langsung ke lapangan agar lebih paham tentang mengoprasikan palet mover</t>
  </si>
  <si>
    <t>Mengetahui tentang cara penggunaan pallet mover dan bahayanya.</t>
  </si>
  <si>
    <t>Mengunakan apd sesuai yang telah disediakan,
Mengoperasikan mesin dengan prosedur dengan benar sesuai aturan .</t>
  </si>
  <si>
    <t>Harus lebih dirawat dan dijaga agar dapat meminimalisir kerusakan</t>
  </si>
  <si>
    <t>Jadi mengetahui tentang pallet, jenis pallet, cara pengunaan pallet mover secara benar, apa saja yg harus dan tidak boleh dilakukan.</t>
  </si>
  <si>
    <t>Menjalankan prosedur IK pallet mover dengan benar</t>
  </si>
  <si>
    <t>Sudah sangat bagus,</t>
  </si>
  <si>
    <t>Mengetahui pallet mover</t>
  </si>
  <si>
    <t>Mengetahui dasar2 pallet mover</t>
  </si>
  <si>
    <t>C0223</t>
  </si>
  <si>
    <t>Bisa mengoperasikan mesin Pallet Mover</t>
  </si>
  <si>
    <t>Menerapkan Pallet Mover</t>
  </si>
  <si>
    <t>Pengoperasian dan perawatan pallet mover</t>
  </si>
  <si>
    <t>Mengoperasikan pallet mover sesuai dengan standar dan aturan 
Menjaga dan merawat pallet mover</t>
  </si>
  <si>
    <t>harus teliti dalam pengoperasian pallet mover</t>
  </si>
  <si>
    <t>menggunakan APD sebelum menggunakan pallet mover</t>
  </si>
  <si>
    <t>Pallet mover</t>
  </si>
  <si>
    <t>C0236</t>
  </si>
  <si>
    <t>bagian dan cara pengoperasian pallet mover</t>
  </si>
  <si>
    <t>hal - hal yang boleh dan tidak boleh dilakukan</t>
  </si>
  <si>
    <t>Jadi tahu yang namanya pallet mover beserta fungsinya dan pengoperasian pallet mover</t>
  </si>
  <si>
    <t>menggunakan pallet mover sesuai intruksi kerja</t>
  </si>
  <si>
    <t>Mengetahui cara mengoperasikan pallet mover, mengenal bagian bagian pallet mover, mengetahui yang boleh dan tidak boleh saat pengoperasikan pallet mover</t>
  </si>
  <si>
    <t>Memahami cara penggunaan pallet mover, memperhatikan dan menggunakan sesuai prosedur</t>
  </si>
  <si>
    <t>Menggunakan pallet mover sesui sop
Selalu mengunakan apd
Dilarang memperbaiki pallet mover</t>
  </si>
  <si>
    <t>Operator harus selalu mengecek kondisi palet mover.dan colling dulu sesudah maupun sebelum pengecasan</t>
  </si>
  <si>
    <t>Selalu menggunakan apd sesuai sop saat mengoprasikan palet mover</t>
  </si>
  <si>
    <t>Paham bagian dan cara pengoperasian Pallet Mover</t>
  </si>
  <si>
    <t>Menjalankan sesuai apa yang di materi</t>
  </si>
  <si>
    <t>Mengerti cara pengoprasian pallet mover</t>
  </si>
  <si>
    <t>Menggunakan pallet mover sesuai dengan ketentuan</t>
  </si>
  <si>
    <t>arif gustiyanto</t>
  </si>
  <si>
    <t>Tidak boleh membawa beban lebih</t>
  </si>
  <si>
    <t>Harus pengoperasian dengan benar</t>
  </si>
  <si>
    <t>Harus lebih</t>
  </si>
  <si>
    <t>Memahami pallet mover</t>
  </si>
  <si>
    <t>Mengikuti roal atau tahapan ketika akan menggunakan pallet mover</t>
  </si>
  <si>
    <t>Sesuai dan mampu dipahami</t>
  </si>
  <si>
    <t>Mengetahui cara mengoperasikan pallet mover</t>
  </si>
  <si>
    <t>Dapat menggunakan pallet mover</t>
  </si>
  <si>
    <t>Di awasi maintenance</t>
  </si>
  <si>
    <t>26/08/2019</t>
  </si>
  <si>
    <t>tidak boleh melebihi kapasitas,tidak boleh naik berdua,dan dilarang mengutak ngatik mesin.</t>
  </si>
  <si>
    <t>mentaati yg sudah dijelaskan,berhati hati dlm pengeropasian.</t>
  </si>
  <si>
    <t>C0244</t>
  </si>
  <si>
    <t>29/08/2019</t>
  </si>
  <si>
    <t>moch idris</t>
  </si>
  <si>
    <t>selalu menjaga produk makanan dengan baik</t>
  </si>
  <si>
    <t>taat peraturan sesuai standar ssop</t>
  </si>
  <si>
    <t>khaerul fahmi</t>
  </si>
  <si>
    <t>budaya gmp 
5R</t>
  </si>
  <si>
    <t>5R
budaya GMP</t>
  </si>
  <si>
    <t>lebih menjaga kebersihan sekitar</t>
  </si>
  <si>
    <t>Ermawati</t>
  </si>
  <si>
    <t>C0249</t>
  </si>
  <si>
    <t xml:space="preserve"> Gsa </t>
  </si>
  <si>
    <t>Khaerul fahmi</t>
  </si>
  <si>
    <t>C0245</t>
  </si>
  <si>
    <t>Moch idris</t>
  </si>
  <si>
    <t>C0251</t>
  </si>
  <si>
    <t>30/08/2019</t>
  </si>
  <si>
    <t>Bisa lebih ditekankan pada proses2 kritis yg mungkin mempengaruhi kehalalan di tiap departemen</t>
  </si>
  <si>
    <t>Nutrifood berkomitmen untuk hanya memproduksi dan mendistribusikan produk halal. Oleh karena itu setiap karyawan wajib ikut menjaga</t>
  </si>
  <si>
    <t>Ikut menjaga produk agar selalu halal terutama di proses engineering</t>
  </si>
  <si>
    <t>Rizal asnawi rohmandanu</t>
  </si>
  <si>
    <t>EKO RIYANTO</t>
  </si>
  <si>
    <t>Dede Suganda</t>
  </si>
  <si>
    <t>C0250</t>
  </si>
  <si>
    <t>C0252</t>
  </si>
  <si>
    <t>ta</t>
  </si>
  <si>
    <t>Budaya perusahaan
Tanggung jawab
Colaborasi
Inovasi
Respect
Excelence</t>
  </si>
  <si>
    <t>Tanggung jawab</t>
  </si>
  <si>
    <t>Taufiq Putra Mardika</t>
  </si>
  <si>
    <t>Memotivasi diri dalam bekerja.</t>
  </si>
  <si>
    <t>Disiplin, persisten, semangat, proaktif.</t>
  </si>
  <si>
    <t>C0253</t>
  </si>
  <si>
    <t>Moch. Idris</t>
  </si>
  <si>
    <t>C0197</t>
  </si>
  <si>
    <t>Pengetahuan tentang limbah, penangann, pemisahan, pengelolaan</t>
  </si>
  <si>
    <t>Penanganan terhadap limbah dengan cara yang benar</t>
  </si>
  <si>
    <t>Memahami pengelolaan limbah, memahami recycle</t>
  </si>
  <si>
    <t>Membuang sampah sesuai kategorinya</t>
  </si>
  <si>
    <t>Pencemaran lingkungan, tipe limbah</t>
  </si>
  <si>
    <t>Menerapkan 7 budaya</t>
  </si>
  <si>
    <t>7 kebudayaan lingkungan</t>
  </si>
  <si>
    <t>Membuang sampah sesuai dengan tempat dan jenisnya</t>
  </si>
  <si>
    <t>Lebih care terhadap lingkungan</t>
  </si>
  <si>
    <t>Menerapkan standar lingkungan di area pabrik</t>
  </si>
  <si>
    <t xml:space="preserve"> GRM </t>
  </si>
  <si>
    <t>Macammacam limbah
Padat
Cair
B3
Penanganan limbah industri tersebut</t>
  </si>
  <si>
    <t>Memilah dan dan membuang limbah sesuai kategorinya lebih peduli terhadap lingkungan dan tidak mencemari</t>
  </si>
  <si>
    <t>Memahami tentang limbah dan potensi pencemarannya, serta mengetahui cara mengolah limbah agar tidak mencemari lingkungan</t>
  </si>
  <si>
    <t>Bisa membedakan antara limbah yang bisa di olah kembali dan tidak bisa di olah kembali</t>
  </si>
  <si>
    <t>Tidak membuang limbah sembarangan</t>
  </si>
  <si>
    <t>Mengetahui bermacam2 limbah</t>
  </si>
  <si>
    <t>Lebih bisa menjadi orng bersih untuk mengurangin limbah</t>
  </si>
  <si>
    <t>mengetahui cara pengelolaan limbah beserta kata gori ya</t>
  </si>
  <si>
    <t>Membuang sampah sesuai kata gori</t>
  </si>
  <si>
    <t>Mengetahui bahaya nya limbah limbah industri</t>
  </si>
  <si>
    <t>Menjaga area kerja tetap bersih dan membuang sampah pada tempatnya</t>
  </si>
  <si>
    <t>Pengolahan penguraian limbah</t>
  </si>
  <si>
    <t>Memahami 3 jenis limbah dan menjaga 7 budaya lingkungan</t>
  </si>
  <si>
    <t>Membuang sampah pada tempat nya sesuai jenis sampah nya</t>
  </si>
  <si>
    <t>cukup baik</t>
  </si>
  <si>
    <t>Memahami berbagai jenis limbah dan tata cara pengolahaan nya</t>
  </si>
  <si>
    <t>Membuang sampah dan memisahkan sesuai jenisnya.
Mengelola limbah secara benar</t>
  </si>
  <si>
    <t>C0209</t>
  </si>
  <si>
    <t>Lebih memahami tentang macam2 limbah, cara penanganan dan pencegahannya.</t>
  </si>
  <si>
    <t>Menjaga lingkungan dari limbah2.</t>
  </si>
  <si>
    <t>Di lakukan genba terkait limbah B3, sehingga dapat lebih tahu dan paham cara penanganannya</t>
  </si>
  <si>
    <t>Pengertian limbah B3
Jenis limbah B3
Cara penanggulangan limbah B3</t>
  </si>
  <si>
    <t>Lebih mengenal tentang limbah B3 dan cara cara pencegahan agar tidak merusak lingkungan sekitar</t>
  </si>
  <si>
    <t>Memahami macam limbah yang ada di dunia industri</t>
  </si>
  <si>
    <t>Membuang sampah sesuai jenisnyaa</t>
  </si>
  <si>
    <t>Harus menjaga kebersihan bersama</t>
  </si>
  <si>
    <t>Mengetahui tentang bahaya limbah,
Dan cara penanganannya</t>
  </si>
  <si>
    <t>Membuang sampah pada tempat nya,
Menjaga kebersihan lingkungan</t>
  </si>
  <si>
    <t>Mengetahui macam2 limbah</t>
  </si>
  <si>
    <t>Paham tentang limbah2 pabrik</t>
  </si>
  <si>
    <t>C0225</t>
  </si>
  <si>
    <t>Pengendalian limbah harus diketahui semua karyawan</t>
  </si>
  <si>
    <t>Pengendalian limbah,sistem manajemen lingkungan</t>
  </si>
  <si>
    <t>Manajemen limbah</t>
  </si>
  <si>
    <t>Lebih dalam mengetahui tentang lingkungan,terutama tentang limbah</t>
  </si>
  <si>
    <t>Tidak membuang sampah pada tempatnya</t>
  </si>
  <si>
    <t>Dapat mengetahui macam macam Limbah</t>
  </si>
  <si>
    <t>Bisa menanggulangi apabalia terjadi pencermaran dr limbah B3</t>
  </si>
  <si>
    <t>Memahami dan Mengolah limbah</t>
  </si>
  <si>
    <t>Memahami mempisahkan jenis jenis limbah, baik padat, cair dan b3</t>
  </si>
  <si>
    <t>menyadari karyawan yg teledor dlm lingkungan kerja.</t>
  </si>
  <si>
    <t>membuang sampah pda tempatnya,menjaga lingkungan kerja,dan menghemat listrik</t>
  </si>
  <si>
    <t>mengikuti peraturan yg ada,buang sampah pda tempatnya dan sesuai jenis,dan menjaga lingkungan kerja</t>
  </si>
  <si>
    <t>Mengerti akan pentingnya menjaga ekosistem</t>
  </si>
  <si>
    <t>Membuang sampah pada tempatnya</t>
  </si>
  <si>
    <t>Ilham Nur wiaji</t>
  </si>
  <si>
    <t>cara penanganan jenis jenis limbah</t>
  </si>
  <si>
    <t>mengimplementasikan penanganan limbah yang ada pada perusahaan</t>
  </si>
  <si>
    <t>Jadi tahu jenis jenis limbah dan cara penanganannya</t>
  </si>
  <si>
    <t>mengikuti aturan yg berlaku tentang penanganan limbah dan menjalankannya</t>
  </si>
  <si>
    <t>Kebersihan, kesehatan, kenyamanan, keamanan.</t>
  </si>
  <si>
    <t>Menjaga kebersihan dengan mencegah serta menangani pencemaran, memilah sampah, menggunakan listrik, air, kertas seperlunya.</t>
  </si>
  <si>
    <t>Di tingkatkan lagi dalam hal pengolahan limbah</t>
  </si>
  <si>
    <t>Mengetahui bagaimana cara membedakan limbah</t>
  </si>
  <si>
    <t>Mengumpulkan limbah sesuai jenisnya</t>
  </si>
  <si>
    <t>mengenal limbah limbah pabrik dan cara penanganannya yang harus di serah kan ke pengelolaan SML sesuai jenis limbah itu sendiri</t>
  </si>
  <si>
    <t>Memisahkan jenis jenis limbah yang berada di area kerja, membuang sampah pada tempatnya, menghemat air dan listrik</t>
  </si>
  <si>
    <t>Mengolah limbah b3 dengan benar</t>
  </si>
  <si>
    <t>Membuang sampah pada tempatnya
Menjaga ekosistem
Mengelolah limbah dengan benar</t>
  </si>
  <si>
    <t>Selalu membuang sampah pada tempatnya dan mengolah limbah yang benar</t>
  </si>
  <si>
    <t>Jangan terlalu cepat menerangkan</t>
  </si>
  <si>
    <t>Jangan membuang limbah sembarangan</t>
  </si>
  <si>
    <t>Harus tau jenis limbah</t>
  </si>
  <si>
    <t>C0238</t>
  </si>
  <si>
    <t>Sudah sesuai</t>
  </si>
  <si>
    <t>Mampu mengetahui jenis limbah</t>
  </si>
  <si>
    <t>Membuang sampah sesuai jenisnya</t>
  </si>
  <si>
    <t>C0247</t>
  </si>
  <si>
    <t>C0008</t>
  </si>
  <si>
    <t>Kita harus tetap menjaga kebersihan dan mengikuti prosedur yang ada hingga hama tidak ada yang datang</t>
  </si>
  <si>
    <t>Jika kita melihat hama maka kita laporkan pada tim pest control di PT</t>
  </si>
  <si>
    <t>Memberi pengetahuan tetang pest</t>
  </si>
  <si>
    <t>Penjelasan tentang sanitasi 
Penjelasan tentang hama yg aktif di malam hari maupun siang hari</t>
  </si>
  <si>
    <t>Macam macam hama di industri</t>
  </si>
  <si>
    <t>Cara menangani hama dengan baik</t>
  </si>
  <si>
    <t>Mengetahui jenis hama yang  ada di industri</t>
  </si>
  <si>
    <t>Selalu fokus dan senantiasa waspada jika terdapat hama di area kerja</t>
  </si>
  <si>
    <t>Menjelaskan tentang berbagai macam hama yang dapat menganggu produksi perusahaan dan berbagai cara menangani hama.</t>
  </si>
  <si>
    <t>Menerapkan pest control agar tidak ada hama di lingkungan sekitar.</t>
  </si>
  <si>
    <t>Pest adalah sesuatu yang merugikan 
Inspeksi merupakan istilah pengecekkan 
Sanitasi adalah segala bentuk klining ada yang kering dan basah
Hama adalah hewan yang merugikan</t>
  </si>
  <si>
    <t>Mampu menemukan solusi yang tepat tanpa merugikan hal di sekitar
Memahami apa yang harus dilakukan
Tidak melakukan hal2 gegabah</t>
  </si>
  <si>
    <t>Divariasi gambar nya</t>
  </si>
  <si>
    <t>Pest control</t>
  </si>
  <si>
    <t>Mengetahui pest control dan pest management</t>
  </si>
  <si>
    <t>Hama adalah organisme yang merugikan , cara pemberantasan hama</t>
  </si>
  <si>
    <t>Menjaga kebersihan , melaporkan ke tim pest apabila melihat hama</t>
  </si>
  <si>
    <t>Tidak ada , karena materi yang disampaikan sudah jelas</t>
  </si>
  <si>
    <t>Tindakan pencegahan hama</t>
  </si>
  <si>
    <t>Apabila menemukan hama harap lapor kepada Team Pest Control</t>
  </si>
  <si>
    <t>Meningkatkan pencegahan terhadap hama yang ada di lingkungan industri</t>
  </si>
  <si>
    <t>Ridwan Alfikri</t>
  </si>
  <si>
    <t>Pengenalan pest sangat bermanfaat bagi kami untuk mengetahui hama hama industri dan sikap kita menanganinya</t>
  </si>
  <si>
    <t>Mengontrol,menginspeksi lingkungan kerja kita agar terhindar dari hama</t>
  </si>
  <si>
    <t>Muhammad Fajar Rasyid A</t>
  </si>
  <si>
    <t>Pentingnya pest control</t>
  </si>
  <si>
    <t>Cara pencegahan hama</t>
  </si>
  <si>
    <t>Tahu macam-macam pest dan bagaimana cara menanggulangi jika ada pest</t>
  </si>
  <si>
    <t>Menutup akses masuk, memberi tahu jika ada pest</t>
  </si>
  <si>
    <t>Ditingkatkan lagi agar lebih baik</t>
  </si>
  <si>
    <t>Mengetahui Hama Yang Merugikan Suatu Produk</t>
  </si>
  <si>
    <t>Jika Kita Melihat Hama Di Sekitar Kita,Maka Kita Harus MengInfokan Kepada Tim pest</t>
  </si>
  <si>
    <t>Kebersihan Lebih Di Tingkatkan Lagi</t>
  </si>
  <si>
    <t>Pentingnya menjaga lingkungan dari hama</t>
  </si>
  <si>
    <t>Membunuh hama karena hama merugikan</t>
  </si>
  <si>
    <t>Kurangi penggunaan bahan kimia,  karena risikonya berat</t>
  </si>
  <si>
    <t>Mengatasi hama dengan baik dan benar
Hama dan cara penanganannya</t>
  </si>
  <si>
    <t>Dengan ini apabila mnemukan hama , saya sbg pkerja akan lapor kpd tim.pest 
Menjaga kebersihan lingkungan
Menutup pintu untuk memcrgah hama masuk</t>
  </si>
  <si>
    <t>Tidak ada, smuanya sudah bagus dan jelas</t>
  </si>
  <si>
    <t>muhammad habib armansyah</t>
  </si>
  <si>
    <t>Mengetahui bahwa hama bisa dapat merugikan</t>
  </si>
  <si>
    <t>Menutup pintu rapat
agar hama tida masuk</t>
  </si>
  <si>
    <t>Kalo ada hama kita harus mengusirnya</t>
  </si>
  <si>
    <t>Kalo ada hama kita harus bertindak cepat</t>
  </si>
  <si>
    <t>Pakailah bahan-bahan yang ramah lingkungan</t>
  </si>
  <si>
    <t>Dapat memahami tentang hama hama</t>
  </si>
  <si>
    <t>Kita bisa memahami hama yang merugikan produksi</t>
  </si>
  <si>
    <t>Memahami macam macam hama</t>
  </si>
  <si>
    <t>Pembasmian hama</t>
  </si>
  <si>
    <t>Mencegah hama</t>
  </si>
  <si>
    <t>Menurut saya tidak ada per baikan</t>
  </si>
  <si>
    <t>Memahami tentang hama yang berada di industri dan cara membunuhnya</t>
  </si>
  <si>
    <t>Berusaha membunuh hama tanpa menggunkan bahan kimia</t>
  </si>
  <si>
    <t>Dapat mengetahui hama hama</t>
  </si>
  <si>
    <t>Dapat membedakan hama yang merugikan</t>
  </si>
  <si>
    <t>Jangan lupa menutup pintu agar tidak kemasukkan hama industri</t>
  </si>
  <si>
    <t>Jangan lupa mengecek gudang agar hama tidak masuk</t>
  </si>
  <si>
    <t>C0018</t>
  </si>
  <si>
    <t>Penanganan hama</t>
  </si>
  <si>
    <t>Mengenal berbagai macam hama dan penanganan nya</t>
  </si>
  <si>
    <t>Rutin melakukan pengecekan dan pembersihan area kerja</t>
  </si>
  <si>
    <t>Pest management</t>
  </si>
  <si>
    <t>Cara menangani pest</t>
  </si>
  <si>
    <t>Pest Control</t>
  </si>
  <si>
    <t>cara menangani pest</t>
  </si>
  <si>
    <t>melakukan tindakan preventif terhadap pest</t>
  </si>
  <si>
    <t>Pest</t>
  </si>
  <si>
    <t>Pest control
Pest management</t>
  </si>
  <si>
    <t>C0034</t>
  </si>
  <si>
    <t>Tau macam macam pest</t>
  </si>
  <si>
    <t>Tau perangkap pesta yg ada dilingkungan</t>
  </si>
  <si>
    <t>Pest manajemen
Memelihara pasilitas
Hajat hidup hama
Pengenalan alat
Infeksi
Sanitasi</t>
  </si>
  <si>
    <t>Infeksi: pengecekan secara pisual
Sanitasi: cleniang area.
Pest:  bee ant moth</t>
  </si>
  <si>
    <t>Pengertian pest dan cara menanggulangi hama</t>
  </si>
  <si>
    <t>Cara mengatasi hama</t>
  </si>
  <si>
    <t>C0046</t>
  </si>
  <si>
    <t>Mengetahui hama yg ada di pabrik</t>
  </si>
  <si>
    <t>Sering melakukan kebersihan dan menjaga lingkungan</t>
  </si>
  <si>
    <t>alwan Gunawan</t>
  </si>
  <si>
    <t>Bisa tahu tentang hama</t>
  </si>
  <si>
    <t>Pengendalian
Dan pemeliharaan</t>
  </si>
  <si>
    <t>Jenis hama dan cara penanganan nya</t>
  </si>
  <si>
    <t>Cara menangkap hama dan mencegah nya</t>
  </si>
  <si>
    <t>Mengerti tentang pest</t>
  </si>
  <si>
    <t>Mengetahui apa yang harus di lakukan jika melihat hama di area kerja</t>
  </si>
  <si>
    <t>dapat menegetahu pengertian pest</t>
  </si>
  <si>
    <t>melaksanakan tugasnya</t>
  </si>
  <si>
    <t>1.Jenis jenis hama
2.menangkap hama</t>
  </si>
  <si>
    <t>Jaga kebersihan lantai Dan lingkungan sekitar area pekerjaan, Dan melaporkan apabila adanya hama pada Tim pest management</t>
  </si>
  <si>
    <t>Mengetahui jenis jenis hama  industri
Mengetahui Metode pengurangan hama dan penanganannya</t>
  </si>
  <si>
    <t>Menjaga kebersihan lantai lingkungan sekitar area pekerjaan,dan melaporkan apabil adanya hama pada tim pest control.</t>
  </si>
  <si>
    <t>1. Mengetahui akan bahaya hama 
2. Cara menangani jika ada hama</t>
  </si>
  <si>
    <t>1.mengetahuin jenis2 hama industri 
2. Faktor keberadaan hama</t>
  </si>
  <si>
    <t>Tentang hama dan cara mengatasi nya</t>
  </si>
  <si>
    <t>Membersihkan area kerja</t>
  </si>
  <si>
    <t>14/03/2019</t>
  </si>
  <si>
    <t>Abdul rohman</t>
  </si>
  <si>
    <t>C0191</t>
  </si>
  <si>
    <t>Pengetahuan tentang pest dan area pekerjaan</t>
  </si>
  <si>
    <t>Sikap jika melihat hama</t>
  </si>
  <si>
    <t>Cara mencegah hama, mengetahui tentang hama</t>
  </si>
  <si>
    <t>Mencegah hama,</t>
  </si>
  <si>
    <t>Pengetahuan, pencegahan, cara memberantas hama</t>
  </si>
  <si>
    <t>Menjaga kebersihan, pemberantasan hama, pengetahuan tentang hama</t>
  </si>
  <si>
    <t>Sumber pest</t>
  </si>
  <si>
    <t>Menutup pintu dan mematikan lampu selesai bekerja</t>
  </si>
  <si>
    <t>Kebersihan,</t>
  </si>
  <si>
    <t>Sumber-sumber hama, penanganan terhadap hama</t>
  </si>
  <si>
    <t>Penanganan ketika menemukan hama, selalu menjaga tempat masuk hama</t>
  </si>
  <si>
    <t>cara mengendalikan hama dengan efisien, ekonomis, ramah lingkungan
jeni-jenis perangkap hama
jenis-jenis hama yang biasa menyerang perusahaan</t>
  </si>
  <si>
    <t>mengendalikan hama dengan ekonomis artinya dengan alat yang murah namun hasil nya efektif
efisien artinya cepat tidak memkan banyak waktu
ramah lingkungan tidak menimbulkan polusi tanah, air, udara</t>
  </si>
  <si>
    <t>baik dan harus di tingkatkan</t>
  </si>
  <si>
    <t>Mengetahui cara dan alat untuk menangkap hama</t>
  </si>
  <si>
    <t>Mengikuti aturan pest control tentang cara menangkap hama</t>
  </si>
  <si>
    <t>Pencegahan hama</t>
  </si>
  <si>
    <t>Memastikan area kerja bersih dari hama</t>
  </si>
  <si>
    <t>HPB</t>
  </si>
  <si>
    <t>Menjaga kondisi lingkungan agar tetap terjaga dari hama</t>
  </si>
  <si>
    <t>Selalu menutup pintu masuk  agar menutuk akses hama masuk</t>
  </si>
  <si>
    <t>Cara menangkap hama dan mengetahui jenis hama</t>
  </si>
  <si>
    <t>Membersihkan area agar tidak terjadinya tempat hama</t>
  </si>
  <si>
    <t>Dapat mengetahui cara mengatasi apabila ada hama yang masuk ke produksi</t>
  </si>
  <si>
    <t>Menjaga kebersihan area kerja</t>
  </si>
  <si>
    <t>Cukup dimengerti</t>
  </si>
  <si>
    <t>Membantu mengetahui tentang hama</t>
  </si>
  <si>
    <t>Untuk mencegah ada nya hama</t>
  </si>
  <si>
    <t>Kita jadi lebih aware trhadap lingkungan kerja dan lebih punya tindakan terhadap hama" disekitar area kerja kita</t>
  </si>
  <si>
    <t>Lebih aktif dalam mencegah hama pest</t>
  </si>
  <si>
    <t>lebih peduli terhadap lingkungan kerja maupun lingkungan sekitar</t>
  </si>
  <si>
    <t>menjaga kebersihan lingkungan kerja dan lebih aktif jika melihat hama dan melaporkan</t>
  </si>
  <si>
    <t>reza maulana</t>
  </si>
  <si>
    <t>mengetahui bahaya hama untuk perusahaan</t>
  </si>
  <si>
    <t>bahaya hama untuk perusahaan</t>
  </si>
  <si>
    <t>sudah sangat baik</t>
  </si>
  <si>
    <t>C0204</t>
  </si>
  <si>
    <t>Menjelaskan Tentang Pest Management</t>
  </si>
  <si>
    <t>Melakukan untuk pencegahan hama, atau informasi kalau ada hama yg masuk</t>
  </si>
  <si>
    <t>Ditingkatkan / perbanyak perangkap</t>
  </si>
  <si>
    <t>Menjelaskan tentang PEST secara baik dan menyeluruh</t>
  </si>
  <si>
    <t>Mengurangi akses masuk hama</t>
  </si>
  <si>
    <t>Sudah baik! Good job</t>
  </si>
  <si>
    <t>Mengingatkan kita untuk lebih menjaga kebersihan lingkungan</t>
  </si>
  <si>
    <t>Lebih giat lagi dalam pengecekan kebersihan</t>
  </si>
  <si>
    <t>Pengertian pest
Gangguan pest
Hama dominan nutrifood
Konsep pest menegemen
Faktor keberadaan hama
Upaya pengendalian
Sanitasi</t>
  </si>
  <si>
    <t>Melakukan penanganan pest di mulai dari faktor apa saja dan bagaimana upaya menangani pest</t>
  </si>
  <si>
    <t>Berikan setiap 6 bulan sekali untuk pengetehuan pest, untuk mengingatkan kembali materi tentang pest</t>
  </si>
  <si>
    <t>AHMAD JENUDIN</t>
  </si>
  <si>
    <t>Tempat, dan penguasaan materi trainer</t>
  </si>
  <si>
    <t>Maemahami materi</t>
  </si>
  <si>
    <t>Bagus</t>
  </si>
  <si>
    <t>C0226</t>
  </si>
  <si>
    <t>Mengenal pest/hama</t>
  </si>
  <si>
    <t>Tau macam2 pest,cara menanganin a</t>
  </si>
  <si>
    <t>Selalu aware terhadap hama</t>
  </si>
  <si>
    <t>Menjaga kebersihan sekitar</t>
  </si>
  <si>
    <t>Pengendalian hama</t>
  </si>
  <si>
    <t>Mengetahui jenis - jenis hama serta cara menanganinya 
Melakukan tindakan pencegahan hama</t>
  </si>
  <si>
    <t>Menjaga lingkungan, dan menerapkan apa yg dijelaskan</t>
  </si>
  <si>
    <t>Seandainya terjadi pasti akan mengerti apa yg harus dilakukan</t>
  </si>
  <si>
    <t>C0233</t>
  </si>
  <si>
    <t>cara mengatasi hama dan mencegahnya</t>
  </si>
  <si>
    <t>inspeksi, sanitasi</t>
  </si>
  <si>
    <t>Lebih mengerti hama dan dapat menindak jika ada hama</t>
  </si>
  <si>
    <t>Dapat  mengetahui cara menangkap hama</t>
  </si>
  <si>
    <t>Lebih detail lagi</t>
  </si>
  <si>
    <t>yaitu bisa membantu wawasan pengetahuan tentang pekerjaan dan keamanan pekerjaan</t>
  </si>
  <si>
    <t>bekerja keras,mengituti peraturan yg ada,disiplin dan tanggung jawab.</t>
  </si>
  <si>
    <t>Jadi tau jenis jenis hama, bagaimana cara penanganannya..</t>
  </si>
  <si>
    <t>Mengikuti sesuai arahan trainer tentang cara penanganan hama yang benar</t>
  </si>
  <si>
    <t>Glb</t>
  </si>
  <si>
    <t>Pengendalian hama
Kebersihan lingkungan
Menjaga kualitas produk</t>
  </si>
  <si>
    <t>Menjaga kebersihan lingkungan kerja dan mencekah adanya potesti hama</t>
  </si>
  <si>
    <t>Selalu memjaga kebersihan area kerja</t>
  </si>
  <si>
    <t>Menjaga kualitas produk perusahaan</t>
  </si>
  <si>
    <t>Kebersihan,keselamatan kerja,kedisplinan,tanggung jawab</t>
  </si>
  <si>
    <t>Lebih di tingkatkan lagi dalam hal</t>
  </si>
  <si>
    <t>Mencegah hama yang dapat merugikan diri sendiri maupun oranglain dan perusahaan</t>
  </si>
  <si>
    <t>Upaya pengendalian hama sesuai dengan lingkungan tempat kerja kita dan mengenal dan mengatasi jenis hama yang ada di sekitar tempat kerja</t>
  </si>
  <si>
    <t>Menjaga tempat agar selalu bersih</t>
  </si>
  <si>
    <t>Kita harus menanggulangi hama</t>
  </si>
  <si>
    <t>Kita harus ikut andil dalam menanggulangi hama</t>
  </si>
  <si>
    <t>Mencari bahan yang lebih efektif dalam menanggulangi hama</t>
  </si>
  <si>
    <t>Kebersihan, kesehatan, kepekaan</t>
  </si>
  <si>
    <t>Menjaga kebersihan dan kesehatan sebaik mungkin.</t>
  </si>
  <si>
    <t>Pekerja mampu mengetahui bahaya yang terjadi bagi diri sendiri dan perusahaan dari gangguan organisme hama dan juga mampu mencegah apabila ada gangguan hama yang terjadi dihalaman atau lingkungan kerja dan perusahaan</t>
  </si>
  <si>
    <t>Menjaga area kerja dari gangguan hama, melaporkan kepada tim pest apabila ada hama yang masuk diarea kerja</t>
  </si>
  <si>
    <t>Lebih diperketat dalam survey tempat yang menjadi sarang hama di lingkungan perusahaan</t>
  </si>
  <si>
    <t>C0242</t>
  </si>
  <si>
    <t>Tentang pest menejemen 
Gangguan pest
Konsep pest menejemen 
Fsktor keberadaan hama</t>
  </si>
  <si>
    <t>Faktor keberadaan hama
Gangguan pest</t>
  </si>
  <si>
    <t>Memodifikasi  perangkap hama lebih efektif dan ekonomis</t>
  </si>
  <si>
    <t>C0009</t>
  </si>
  <si>
    <t>Kita jadi lebih jujur dalam berbuat</t>
  </si>
  <si>
    <t>Melapor kepada security jika kehilangan barang atau menemukan barang hilang kepada security</t>
  </si>
  <si>
    <t>Ti</t>
  </si>
  <si>
    <t>Memahami peranan security di dalam pt nutrifood</t>
  </si>
  <si>
    <t>Lebih berhati hati agar tidak kehilangan kartu parkir</t>
  </si>
  <si>
    <t>Berisi mengenai tata peraturan yang berada di perusahaan seperti tata tertib dan lain lain.</t>
  </si>
  <si>
    <t>Mematuhi semua peraturan dan persyaratan yang berlaku di perusahaan.</t>
  </si>
  <si>
    <t>Keamanan dan ketertiban adalah tanggung jawab seluruh karyawan , mematuhi semua perintah</t>
  </si>
  <si>
    <t>Mematuhi semua perintah untuk menjaga keamanan dan ketertiban</t>
  </si>
  <si>
    <t>Tidak ada , materi yang disampaikan sudah jelas</t>
  </si>
  <si>
    <t>Mengetahui aturan di perusahaan Nutrifood</t>
  </si>
  <si>
    <t>Selalu menjaga keamanan dan ketertiban di luar maupun di dalam sektor industri</t>
  </si>
  <si>
    <t>Menjelaskan Peraturan Dan Ketertiban Yang Ada Di Perusahaan</t>
  </si>
  <si>
    <t>Mematuhi semua Peraturan Yg Berlaku Di Perusahaan Itu</t>
  </si>
  <si>
    <t>Menjaga keamanan merupakan tanggung jaeab seluruh karyawan</t>
  </si>
  <si>
    <t>Menjaga segenap nama baik perusahaan , aset perusahaan , dan lingkungan yg ada d perusahaan
Menerapkan kedisiplinan sesuai perilaku yg berlaku</t>
  </si>
  <si>
    <t>Tidak ada , penjelasan singkat,padat, dan jelas</t>
  </si>
  <si>
    <t>Jadi tahu jika ke hilangan benda harus ke mana hehehe</t>
  </si>
  <si>
    <t>Memberitahukan peranan security di perusaan</t>
  </si>
  <si>
    <t>ID card sebagai identitas pribadi
Uud no 2 tahun 2002
Menaati peraturan yang telah ditentukan
Bersifat aktif dan tidak pasif kepada lingkungan terutama keamanan</t>
  </si>
  <si>
    <t>Menaati peraturan yang telah ditentukan 
Menjaga nama baik perusahaan baik di luar maupun di dalam
Harus siap dengan segala konsekuensi</t>
  </si>
  <si>
    <t>Menambah animasi yg menarik</t>
  </si>
  <si>
    <t>Muhamad nur fii</t>
  </si>
  <si>
    <t>Kalo ada yang kehilangan harus melapor kepada security</t>
  </si>
  <si>
    <t>Kalo ada barang yang hilang harus melapor kepada security</t>
  </si>
  <si>
    <t>Selalu melakukan self control</t>
  </si>
  <si>
    <t>Ikut membantu security dalam menjaga ketertiban dan keamanan di lingkungan nutrifood</t>
  </si>
  <si>
    <t>Menurut saya tidak ada lagi yang harus diperbaiki</t>
  </si>
  <si>
    <t>Menjaga keselamatan dan ketertiban</t>
  </si>
  <si>
    <t>Mematuhi peraturan</t>
  </si>
  <si>
    <t>Tidak ada yang di per baiki</t>
  </si>
  <si>
    <t>Menjelaskan tentang plant security mengenai disiplin dan wewenang serta kewajiban dan hak hak baik karyawan maupun security</t>
  </si>
  <si>
    <t>Menjaga ketertiban dan kedisiplinan</t>
  </si>
  <si>
    <t>Peraturan dan tata tertib perusahaan</t>
  </si>
  <si>
    <t>Menaati peraturan dan tata tertib perusahaan</t>
  </si>
  <si>
    <t>angga pratama</t>
  </si>
  <si>
    <t>peraturan di nutrifood</t>
  </si>
  <si>
    <t>Memahami peranan security-nya di PT Nutrifood</t>
  </si>
  <si>
    <t>Menjadi pribadi yang jujur</t>
  </si>
  <si>
    <t>Memahami tentang keamanan dan ketertiban yang ada di perusahaan</t>
  </si>
  <si>
    <t>Menaati peraturan perusahaan</t>
  </si>
  <si>
    <t>Memahami peraturan di pt nutrifood</t>
  </si>
  <si>
    <t>Melaporkan ke security apabilabada suatu masalah</t>
  </si>
  <si>
    <t>Keamanan perusahaan merupakan tanggung jawab karyawan</t>
  </si>
  <si>
    <t>Menaati peraturan yang ada</t>
  </si>
  <si>
    <t>Melaporkan ke security jika ada barang yang kehilangan</t>
  </si>
  <si>
    <t>Menjaga keamanan dan ketertiban</t>
  </si>
  <si>
    <t>Jaga barang pribadi dan perusahaan</t>
  </si>
  <si>
    <t>C0019</t>
  </si>
  <si>
    <t>Plant Security</t>
  </si>
  <si>
    <t>Keamanan</t>
  </si>
  <si>
    <t>Menjaga keamanan</t>
  </si>
  <si>
    <t>Mengetahui sistem keamanan perusahaan</t>
  </si>
  <si>
    <t>Menaati tata tertib yang berlaku</t>
  </si>
  <si>
    <t>Menjaga aset milik pribadi dan milik perusahaan</t>
  </si>
  <si>
    <t>mematuhi peraturan keamanan</t>
  </si>
  <si>
    <t>Dapat mengetahui tata tertip ke amanan di perusahaan</t>
  </si>
  <si>
    <t>Selalu Menggunakan id card dan parkir sesuai tmpat nya</t>
  </si>
  <si>
    <t>Menjaga nama baik perusahaan</t>
  </si>
  <si>
    <t>Menggunakan id card dan selalu menjaga keamanan di lingkungan perusahaan</t>
  </si>
  <si>
    <t>C0035</t>
  </si>
  <si>
    <t>18/01/2019</t>
  </si>
  <si>
    <t>anggiat</t>
  </si>
  <si>
    <t>anwar</t>
  </si>
  <si>
    <t xml:space="preserve"> gra </t>
  </si>
  <si>
    <t>C0047</t>
  </si>
  <si>
    <t>Mematuhi segala aturan yang ada di perusahaan</t>
  </si>
  <si>
    <t>Mengerti dan memahami apa yang di jelaskan oleh trainer</t>
  </si>
  <si>
    <t>Safety dan keamanan</t>
  </si>
  <si>
    <t>Tata tertib, keamanan, kedisiplinan  menjaga rahasia perusahaan</t>
  </si>
  <si>
    <t>Semua sudah baik..</t>
  </si>
  <si>
    <t>Bekerja sesuai prosedur</t>
  </si>
  <si>
    <t>Mentaatinya</t>
  </si>
  <si>
    <t>Bisa tahu tentang keamanan lingkungan</t>
  </si>
  <si>
    <t>Tentang safety dan keamanan</t>
  </si>
  <si>
    <t>Semoga bisa menjadi lebih baik</t>
  </si>
  <si>
    <t>sisitem pengamanan</t>
  </si>
  <si>
    <t>jadi tau apa itu sistem pengamanan</t>
  </si>
  <si>
    <t>lebih detail dalam penjelasan</t>
  </si>
  <si>
    <t>Keamanan dan ketertiban perusahaan adalah tanggung jawab semua karyawan</t>
  </si>
  <si>
    <t>Menjaga keamanan dan ketertiban lingkungan perusahaan, Melapor kepada penyelia atau security saat terjadi kerusakan/kehilangan asset</t>
  </si>
  <si>
    <t>Tempat parkir dan pos absensi</t>
  </si>
  <si>
    <t>Serius</t>
  </si>
  <si>
    <t>1.ketertiban karyawan
2.peran karyawan</t>
  </si>
  <si>
    <t>Mentaati peraturan yang sudah ditetapkan 
Menjalankan  segala pekerjaan dan tanggung jawab dengan baik</t>
  </si>
  <si>
    <t>1. Mengenai safety riding
2. Tata tertib pekerja
3. Tanggung jawab pekerja</t>
  </si>
  <si>
    <t>1. Menjaga ketertiban di perusahaan
2. Bertanggung jawab
3. Kendaraab harus sesuai peraturan</t>
  </si>
  <si>
    <t>Materi lebih di perdalam</t>
  </si>
  <si>
    <t>bisa mengetahui kondisi lingkungan perusahaan dengan baik.</t>
  </si>
  <si>
    <t>menggunakan ID card saat di lingkungan perusahaan.
menggunakan kendaraan sesuai dengan standard.</t>
  </si>
  <si>
    <t>Materi peraturan perusahaan
Materi tentang keselamatan kerja
Materi tentang tata tertib perusahaan</t>
  </si>
  <si>
    <t>Bekerja sesuai peraturan perusahaan,jujur dan disiplin.</t>
  </si>
  <si>
    <t>Mentaati peraturan perusahaan dan menjaga metertiban</t>
  </si>
  <si>
    <t>Peduli dengan aset pribadi dan aset perusahaan, peduli dengan lingkungan kerja, menggunakan ID card</t>
  </si>
  <si>
    <t>C0198</t>
  </si>
  <si>
    <t>Mengetahui sistem pengamanan perusahaan, mengetahuk safety riding di dalam perusahaan</t>
  </si>
  <si>
    <t>Safety riding, menjaga keamanan lingkungan perusahaan</t>
  </si>
  <si>
    <t>Peraturan2 terkait keamanan</t>
  </si>
  <si>
    <t>Menjaga barang milik pribadi maupun aset perusahaan</t>
  </si>
  <si>
    <t>Mungkin karena materi cukup monoton dapat diberikan  saat pagi hari agar peserta lebih mudah menyerap</t>
  </si>
  <si>
    <t>Manfat keamanan lingkungan</t>
  </si>
  <si>
    <t>Bisa membuat keamanan lingkungan perusahaan</t>
  </si>
  <si>
    <t>mengetahui peraturan keamanan perusahaan</t>
  </si>
  <si>
    <t>berkendara dengan menggunakan safty riding</t>
  </si>
  <si>
    <t>Tugas security terkait keamanan dan ketertiban</t>
  </si>
  <si>
    <t>mengetahui banyak tentang pasal-pasal tentang keamanan</t>
  </si>
  <si>
    <t>Menjaga keamanan 
Tidak meninggalkan barang pribadi pada kendaraan diparkiran</t>
  </si>
  <si>
    <t>Mengetahui tugas dan peranan karyawan terhadap keamanan dan ketertiban di area perusahaan</t>
  </si>
  <si>
    <t>lebih menjaga barangbarang pribadi maupun perusahaan dilingkungan perusahaan</t>
  </si>
  <si>
    <t>Menjaga keamanan bersama</t>
  </si>
  <si>
    <t>Tidak melanggar aturan yang telah dibuat</t>
  </si>
  <si>
    <t>Ketertiban dan keamanan adalah tanggung jawab seluruh karyawan</t>
  </si>
  <si>
    <t>Keamanan dan ketertiban lingkungan perusahaan</t>
  </si>
  <si>
    <t>Mematuhi  aturan</t>
  </si>
  <si>
    <t>Mematuhi setiap aturan</t>
  </si>
  <si>
    <t>Mematuhi peraturan, menjaga barang dan aseet</t>
  </si>
  <si>
    <t>Mematuhi peraturan yang di berikan perusahaan</t>
  </si>
  <si>
    <t>Jika menemukan barang yg bukan milik kita harap melapor kepada security</t>
  </si>
  <si>
    <t>Keamanan perusahaan ada tanggung jawa semua nya</t>
  </si>
  <si>
    <t>Agar mematuhi peraturan yang sudah dibuat</t>
  </si>
  <si>
    <t>Mematuhi segala peraturan yang ada</t>
  </si>
  <si>
    <t>Agar mematuhi peraturan yang sudah di buat</t>
  </si>
  <si>
    <t>Mematuhi peraturan yang di buat</t>
  </si>
  <si>
    <t>C0210</t>
  </si>
  <si>
    <t>Mengetahui tentang sistem keamanan,</t>
  </si>
  <si>
    <t>Safety riding dan mematuhi semua peraturan diperusahaan.</t>
  </si>
  <si>
    <t>Sudah cukup baik, lanjutkan dan terimakasih 🙂</t>
  </si>
  <si>
    <t>Mengetahui tugas dan pokok security</t>
  </si>
  <si>
    <t>Akan mematuhi prosedur yang telah ditetapkan di perusahaan ini</t>
  </si>
  <si>
    <t>Memahami prosedur parkir</t>
  </si>
  <si>
    <t>Peranan pada saat masuk kerja dan pulang</t>
  </si>
  <si>
    <t>Safety riding
Fungsi sekuriti
Siapa saja yang wajib menjaga keamanan lingkungan perusahaan
Mematuhi peraturan
Hal yang di lakukan terkait kehilangan kartu parkir</t>
  </si>
  <si>
    <t>Lebih waspada dan menjaga keamanan lingkungan perusahaan,</t>
  </si>
  <si>
    <t>Melakukan genba di lapangan agar tahu kondisi aktual</t>
  </si>
  <si>
    <t>Mengetahui tentang keamanan dan perlindungan di lingkungan perusahaan</t>
  </si>
  <si>
    <t>Menunjukan id card saat masuk dan keluar area perusahaan,
Melapor  bila ada kehilangan barang</t>
  </si>
  <si>
    <t>Menjaga id card dengan baik jangan sampai hilang .</t>
  </si>
  <si>
    <t>mengatahui peraturan peraturan perundangan</t>
  </si>
  <si>
    <t>lebih jujur</t>
  </si>
  <si>
    <t>C0220</t>
  </si>
  <si>
    <t>Fungsi keamanan (skuriti)
Penjelasan ketertiban</t>
  </si>
  <si>
    <t>Peraturan-peraturan dan tanggung jawab di perusahaan</t>
  </si>
  <si>
    <t>Lebih diperjelas</t>
  </si>
  <si>
    <t>Jalur keluar masuk kendaraan, menjaga aset, mematuhi peraturan perusahaan</t>
  </si>
  <si>
    <t>Mengetahui hal-hal penting seperti K3,GMP,Pest Control,dll</t>
  </si>
  <si>
    <t>Selalu mengikuti instruksi dalam bidang pekerjaan dan keamanan</t>
  </si>
  <si>
    <t>Fungsi keamanan, ketertiban, kebersihan serta kesehatan dalam bekerja</t>
  </si>
  <si>
    <t>Keamanan, menjaga tempat kerja laporkan bila ada kerusakan atau bahaya 
Ketertiban, menjaga serta mematuhi peraturan perusahaan 
Kebersihan, menjaga serta merawat aset perusahaan dengan baik dan bersih
Kesehatan, menjaga kesehatan baik dalam lingkungan kerja maupun di rumah</t>
  </si>
  <si>
    <t>Mematuhi Aturan se detail apapun atau hal hal yg paling dasar</t>
  </si>
  <si>
    <t>Taat kepada aturan yg diberlakukan</t>
  </si>
  <si>
    <t>C0232</t>
  </si>
  <si>
    <t>Safety , keamanan , keselamatan , kesehatan , dan aturan perusahaan</t>
  </si>
  <si>
    <t>Mengikuti aturan perusahaan dan melakukan tanggung jawab sesuai tugas yang sudah diberikan perusahaan</t>
  </si>
  <si>
    <t>Disiplin, cermat, hati-hati</t>
  </si>
  <si>
    <t>Menjaga ketertiban dan keamanan di dalam perusahaan</t>
  </si>
  <si>
    <t>Lebih bertanggung jawab terhadap pekerjaan</t>
  </si>
  <si>
    <t>Di jaga keamanan dan ketertiban di dalam perusahaan</t>
  </si>
  <si>
    <t>seluruh karyawan wajib menjaga ketertiban dalam perusahaan</t>
  </si>
  <si>
    <t>menyesuaikan diri dengan peraturan perusahaan</t>
  </si>
  <si>
    <t>Karyawan menjadi tahu bahwa tidak hanya security saja yang bertanggung jawab atas keamanan lingkungan perusahaan tetapi seluruh karyawan juga ikut serta menjaga keamanan, ketertiban, dan keselamatan.</t>
  </si>
  <si>
    <t>Penggunanaan id card yang benar, mematuhi aturan parkir, absen masuk dan keluar, pemakaian seragam evakuasi, dll</t>
  </si>
  <si>
    <t>Meningkatkan rasa aman  
Memberikan pelayanan
Menjaga aset perusahaan</t>
  </si>
  <si>
    <t>Selalu menjaga aset perusaahaan baik yang di dalam perusahaan maupun di luar persahaan</t>
  </si>
  <si>
    <t>Men</t>
  </si>
  <si>
    <t>menjaga keamanan dan ketertiban di perusahaan, menaati peraturan</t>
  </si>
  <si>
    <t>Menjaga barang barang pribadi dan asset perusahaan</t>
  </si>
  <si>
    <t>Lebih teliti dan tanggap akan kehilangan barang</t>
  </si>
  <si>
    <t>Menjaga keamanan dan ketertiban di lingkungan perusahaan</t>
  </si>
  <si>
    <t>Harus menjaga keamanan di lingkungan perusahaan</t>
  </si>
  <si>
    <t>Kita harus lebih meningkatkan keamanan dan ketertiban di perusahaan</t>
  </si>
  <si>
    <t>MELIYANA</t>
  </si>
  <si>
    <t>tertib dalam masuk kerja,menjaga keselamat dlm bekerja,dan mentaati peraturan yg sudah ditetapkan</t>
  </si>
  <si>
    <t>bekerja keras,kerja tepat waktu,disiplin,dan mengikuti peraturan yang ada.</t>
  </si>
  <si>
    <t>Menjaga keamanan dan ketertiban di area kerja</t>
  </si>
  <si>
    <t>Lebih disiplin</t>
  </si>
  <si>
    <t>C0243</t>
  </si>
  <si>
    <t>Selalu menjaga keamanan bersama</t>
  </si>
  <si>
    <t>Taat peraturan perusahaan</t>
  </si>
  <si>
    <t>Taat peraturan perusahaan yang berlaku</t>
  </si>
  <si>
    <t>Memakai apd secara benar
Mematuhi syarat safety riding</t>
  </si>
  <si>
    <t>Mematuhi persyaratan safety riding 
Memakai apd  yang benar</t>
  </si>
  <si>
    <t>Menggunakan helm full faice untuk karyawan yg menggunakan sepeda motor , untuk lebih menjaga keselamatan diri</t>
  </si>
  <si>
    <t>C0258</t>
  </si>
  <si>
    <t>Saeful Ihsan</t>
  </si>
  <si>
    <t>HANDIKA</t>
  </si>
  <si>
    <t>Untuk menciptakan produk yang baik</t>
  </si>
  <si>
    <t>Selalu menjaga kebersihan</t>
  </si>
  <si>
    <t>Bayu indra kurniawan</t>
  </si>
  <si>
    <t>Mengajarkan untuk menjaga kebersihan dan terhindar dari kontaminasi</t>
  </si>
  <si>
    <t>Menerapkan dalam bekerja sehingga meminimalisir kontaminasi</t>
  </si>
  <si>
    <t>Doni Afrizal Isnan</t>
  </si>
  <si>
    <t>Pengetahuan tentang gmp yang bisa menunjang kerja yang baik dan baik</t>
  </si>
  <si>
    <t>Agar di line produksi bersih dan aman</t>
  </si>
  <si>
    <t>Wanda Sukarno Putra</t>
  </si>
  <si>
    <t>Menjaga kebersihan diri sendiri dan lingkungan guna menghasilkan produk yang baik</t>
  </si>
  <si>
    <t>Menggunakan APD dengan benar dan menjaga kebersihan area</t>
  </si>
  <si>
    <t>Dimas yudha ridho wiratno</t>
  </si>
  <si>
    <t>Mengerti tentang gmp</t>
  </si>
  <si>
    <t>Tri sutrisno</t>
  </si>
  <si>
    <t>Penggunaan apd pada tiap-tiap zona</t>
  </si>
  <si>
    <t>Mengimplementasikan semua lingkup GMP pada area produksi seperti higenitas karyawan dll</t>
  </si>
  <si>
    <t>Perlunya peningkatan kesaradan semua karyawan untuk mengikuti aturan yang ada</t>
  </si>
  <si>
    <t>Galang Astu Januar Pratama</t>
  </si>
  <si>
    <t>Pengertian  tentang  GMP</t>
  </si>
  <si>
    <t>Rudiman</t>
  </si>
  <si>
    <t>Mencegah kontaminasi
Pengawasan mutu produk 
Kesadaran terhadap kesehatan  publik</t>
  </si>
  <si>
    <t>Menjaga kualitas produk yang di hasilkan</t>
  </si>
  <si>
    <t>Semuanya sudah bagus tinggal implementasi sehari hari</t>
  </si>
  <si>
    <t>Riswan Alamsyah</t>
  </si>
  <si>
    <t>mengetahui beberapa area yang memiliki larangan larangan tertentu</t>
  </si>
  <si>
    <t>menaati peraturan sesuai area kerja maupun area kritis, semi kritis, dan non kritis</t>
  </si>
  <si>
    <t>melakukan perawatan kebersihan terhadap apd yang digunakan terutama di area kritis dan semi kritis</t>
  </si>
  <si>
    <t>C0256</t>
  </si>
  <si>
    <t>RUDIMAN</t>
  </si>
  <si>
    <t>Pengendalian hama
Aktivitas hama
Konsep pest management
Faktor keberadaan hama</t>
  </si>
  <si>
    <t>Pengendalian hama di area produksi,  agar tidak mengganggu kegian produksi 
Dan membuat area kerja bersih dan nyaman</t>
  </si>
  <si>
    <t>Mengetahui jenis pest kontrol dan cara penanganannya</t>
  </si>
  <si>
    <t>Melakukan sanitasi yg baik dan benar</t>
  </si>
  <si>
    <t>Konsep pest management, mengetahui faktor-faktor keberadaan pest, upaya pengendalian dan penanganan pest</t>
  </si>
  <si>
    <t>Upaya pengendalian dengan cara inspeksi, sanitasi, pemeliharaan fasilitas, dan pemasangan perangkap</t>
  </si>
  <si>
    <t>Melakukan control rutin terhadap area yang berpotensi tinggi dalam mendatangkan pest</t>
  </si>
  <si>
    <t>Pengertian hama, macam macam hama, konsep pest management, upaya pengendalian hama. K3,</t>
  </si>
  <si>
    <t>K3, upaya penanggulangan hama</t>
  </si>
  <si>
    <t>Kosasih</t>
  </si>
  <si>
    <t>Memperhatikan Kebersihan lingkungan dengan menjaga kebersihan sampah, bahan baku dan mutu.</t>
  </si>
  <si>
    <t>Tau tentang pengendalian hama</t>
  </si>
  <si>
    <t>Jadi tau apa yang dilakukan bila ada hama di tempat hama</t>
  </si>
  <si>
    <t>riswan alamsyah</t>
  </si>
  <si>
    <t>menghindari faktor-faktor yang bisa menyebabkan kehadiran hama</t>
  </si>
  <si>
    <t>Materi jelas ,</t>
  </si>
  <si>
    <t>Disiplin, tepat waktu, bersih</t>
  </si>
  <si>
    <t>Informasi penting mengenai hama dan cara menanganinya</t>
  </si>
  <si>
    <t>Menjaga kebersihan
Aktif menginfokan jika ada hama atau potensi hama</t>
  </si>
  <si>
    <t>Meningkatkan kesadaran diri karyawan mengenai PEST managemen</t>
  </si>
  <si>
    <t>Handika</t>
  </si>
  <si>
    <t>C0261</t>
  </si>
  <si>
    <t>Menaati peraturan dan tata tertib perusahaan dan menjaga keamanaan bagi seluruh karyawan</t>
  </si>
  <si>
    <t>Mentaati peraturan dan tata tertib yg berlaku diperusahaan</t>
  </si>
  <si>
    <t>Agar mematuhi peraturan dan perundangan hukum dan ketertiban di perusahaan</t>
  </si>
  <si>
    <t>Agar dapat mentaati peraturan dan ketertiban perusahaan</t>
  </si>
  <si>
    <t>Selalu mentaati peraturan</t>
  </si>
  <si>
    <t>Jngan melanggar peraturan yg telah di tetapkan</t>
  </si>
  <si>
    <t>Tau tugas security</t>
  </si>
  <si>
    <t>Tau tindakan bila ada suati hal terjadi</t>
  </si>
  <si>
    <t>Mematuhi aturan perusahaan</t>
  </si>
  <si>
    <t>Semua sudah bagus tinggal implementasi sehari hari</t>
  </si>
  <si>
    <t>Memahami tugas serta peran karyawan dalam menjaga keamanan dan ketertiban lingkungan perusahaan</t>
  </si>
  <si>
    <t>Mematuhi peraturan yang ada</t>
  </si>
  <si>
    <t>Dilakukan sosialisasi atau trinning tentang safety riding dan keamanan secara rutin</t>
  </si>
  <si>
    <t>mengetahui prosedur untuk keluar dan masuk ke dalam area PT Nutrifood Indonesia Cibitung</t>
  </si>
  <si>
    <t>mentaati serta menjalankan setiap prosedur yang ditetapkan perusahaan</t>
  </si>
  <si>
    <t>lebih berhati-hati untuk menjaga aset pribadi dan perusahaan</t>
  </si>
  <si>
    <t>Lebih peduli terhadap keamanan dan ketertiban lingkungan perusahaan</t>
  </si>
  <si>
    <t>1.Ikut berperan aktif dalam menjaga keamanan dan ketertiban di lingkungan perusahaan</t>
  </si>
  <si>
    <t>Lebih di giatkan lagi tentang prosedur keamanan lingkungan perusahaan</t>
  </si>
  <si>
    <t>Penjelasan tentang keamanan di perusahaan</t>
  </si>
  <si>
    <t>Mengetahui macam2 peraturan perusahaan demi kemanaan dan kenyamanan bersama</t>
  </si>
  <si>
    <t>Menaati seluruh peraturan yang ada di perusahaan</t>
  </si>
  <si>
    <t>iqbal lillah jalal</t>
  </si>
  <si>
    <t>C0260</t>
  </si>
  <si>
    <t>Macam2 limbah dan cara penanganannya</t>
  </si>
  <si>
    <t>Memilah limbah dan pengelolaannya sehingga tdk mencemari lingkungan</t>
  </si>
  <si>
    <t>Menerapkan sistem ramah lingkungan dengan membuah sampah pada tempatnya</t>
  </si>
  <si>
    <t>Ardhi setiawan</t>
  </si>
  <si>
    <t>Iqbal lillah jalal</t>
  </si>
  <si>
    <t>Dilakukan sosialisasi atau trinning tentang penanganan limbah kepada karyawan</t>
  </si>
  <si>
    <t>Membedakan berbagai jenis limbah dan cara penanganannya</t>
  </si>
  <si>
    <t>Memilah dan mengelompokan limbah berdasar jenisnya</t>
  </si>
  <si>
    <t>7 budaya lingkungan</t>
  </si>
  <si>
    <t>Menjaga lingkungan dari limbah</t>
  </si>
  <si>
    <t>Menjaga lingkungan pabrik dari limbah</t>
  </si>
  <si>
    <t>riswan Alamsyah</t>
  </si>
  <si>
    <t>menambah fasilitas untuk saur ulang sampah</t>
  </si>
  <si>
    <t>membuang sampah sesuai dengan tempatnya</t>
  </si>
  <si>
    <t>membuang sampah sesuai dengan tempatnya dan berhati-hati terhadap limbah b3</t>
  </si>
  <si>
    <t>Memilah ketika buang sampah</t>
  </si>
  <si>
    <t>C0259</t>
  </si>
  <si>
    <t>Macam2 penyakit dan cara pencegahan dan pertolongannya</t>
  </si>
  <si>
    <t>Udah cukup</t>
  </si>
  <si>
    <t>Lebih tau tentang kesehatan</t>
  </si>
  <si>
    <t>Minum air putih yg cukup dan olahraga yg stabil</t>
  </si>
  <si>
    <t>Mencegah penularan penyakit dan meminimalisir penyebaran penyakit</t>
  </si>
  <si>
    <t>Berperilaku Gaya hidup sehat dan menjaga kebersihan diri</t>
  </si>
  <si>
    <t>Menjaga kesehatan dalam dan di luar area kerja</t>
  </si>
  <si>
    <t>Diadakan sosialisasi tentang kesehatan secara rutin</t>
  </si>
  <si>
    <t>Memahami berbagai macam penyakit dan penanganannya</t>
  </si>
  <si>
    <t>Bahaya-bahaya penyakit dan cara penanganannya</t>
  </si>
  <si>
    <t>Hal.yang harus dilakukan ketika sakit</t>
  </si>
  <si>
    <t>Menjaga kesehatan dan kebersihan diri</t>
  </si>
  <si>
    <t>Saat kita terkena penyakit kita harus lapor agar tidak menular kepada yang lain</t>
  </si>
  <si>
    <t>melakukan upaya pencegahan penyakit menular sebisa mungkin</t>
  </si>
  <si>
    <t>mencegah penyakit yang dapat menular dan mengkontaminasi produk</t>
  </si>
  <si>
    <t>Penjelasan tentang penyakit menular, dan cara menangani ny</t>
  </si>
  <si>
    <t>Lebih di giatkan lagi,edukasi penyakit dan cara pencegahannya</t>
  </si>
  <si>
    <t>Tau jenis penyakit dan gejala awalnya,berusaha mencegah agar tidak terjangkit penyakit yang mudah menular</t>
  </si>
  <si>
    <t>Membiasakan diri untuk terus berlaku GMP</t>
  </si>
  <si>
    <t>C0257</t>
  </si>
  <si>
    <t>Harus hati-hati ketika mengendarai pallet mover, dan selalu mengecek pallet mover</t>
  </si>
  <si>
    <t>Selalu mengutamakan safety</t>
  </si>
  <si>
    <t>Harus berhati-hati dalam menggunakan pallet mover</t>
  </si>
  <si>
    <t>Jadi tau cara SOK pallet mover</t>
  </si>
  <si>
    <t>Tau harus bagaimana merawat pallet mover</t>
  </si>
  <si>
    <t>Pengoprasian pallet mover, basic maintenance ny, do and don't pada paket mover</t>
  </si>
  <si>
    <t>Instruksi dan cara merawat pallet mover yang aman dan baik</t>
  </si>
  <si>
    <t>Menerapkan perawatan dan mengikuti instruksi yg sesuai dengan baik dan benar</t>
  </si>
  <si>
    <t>lebih berhati-hati dalam menggunakan pallet mover agar terhindar dari kecelakaan yang merugikan diri sendiri dan orang lain</t>
  </si>
  <si>
    <t>Mengetahui tatacara pengoperasian dan perawatan pallet mover</t>
  </si>
  <si>
    <t>Mengoperasikan palletmover sesuai instruksi kerja</t>
  </si>
  <si>
    <t>Disediakan check list perawatan harian</t>
  </si>
  <si>
    <t>Instruksi mengoperasikan dan merawat pallet mover demi keselamatan barang dan pengguna</t>
  </si>
  <si>
    <t>Mengoperasikan pallet mover sesuai aturan</t>
  </si>
  <si>
    <t>Mengoperasikan paller mover
Mainranance pallet mover
Charging pallet mover</t>
  </si>
  <si>
    <t>Mengoperasikan pallet mover
Tidak mengangkut orang</t>
  </si>
  <si>
    <t>Menaati peraturan yang berlaku sehingga terhindar dari kecelakaan kerja</t>
  </si>
  <si>
    <t>Menggunakan adp sesuai aturan
Menaati peraturan yang belaku</t>
  </si>
  <si>
    <t>Agar selamat dalam bekerja</t>
  </si>
  <si>
    <t>Safety yang utama</t>
  </si>
  <si>
    <t>Selalu menjaga safety</t>
  </si>
  <si>
    <t>Mencegah terjadinyan kecelakaan</t>
  </si>
  <si>
    <t>Selalu menggunakan apd di area kerja</t>
  </si>
  <si>
    <t>Mematuhi rambu keselamatan
Bekerja sesuai IK</t>
  </si>
  <si>
    <t>Bekerja sesuai IK</t>
  </si>
  <si>
    <t>Ardhi Setiawan</t>
  </si>
  <si>
    <t>Pengertian k3</t>
  </si>
  <si>
    <t>Penerapan k3 saat bekerja</t>
  </si>
  <si>
    <t>Pencegahan terhadap terjadinya kecelakaan kerja</t>
  </si>
  <si>
    <t>Menggunakan APD dengan benar dab mentaati aturan dan rambu/markah</t>
  </si>
  <si>
    <t>Mengenal potensi bahaya dan kesehatan di lingkungan kerja</t>
  </si>
  <si>
    <t>Mematuhi rambu dan aturan yang ada di lingkungan kerja</t>
  </si>
  <si>
    <t>Pemahaman tentang K3</t>
  </si>
  <si>
    <t>menjaga kesehatan dan keselamatan kerja</t>
  </si>
  <si>
    <t>C0262</t>
  </si>
  <si>
    <t>Saling percaya sesama karyawan dan bekerja dengan tanggung jawab dan jujur</t>
  </si>
  <si>
    <t>Menjalankan hidup sehat dengan memulai makan makanan sehat dan berolahraga</t>
  </si>
  <si>
    <t>Berprilaku hidup sehat
Dan peduli tentang kesehatan diri sendiri</t>
  </si>
  <si>
    <t>Menerapkan I CARE</t>
  </si>
  <si>
    <t>penerapan i-care untuk diri saya ke depannya</t>
  </si>
  <si>
    <t>Menjalankan poin-poin I Care</t>
  </si>
  <si>
    <t>Tau cara perepan I-CARE</t>
  </si>
  <si>
    <t>Saya akan mencoba selalu hidup sehat</t>
  </si>
  <si>
    <t>"Bekerja jujur tanggung jawab
Polanhidup sehat"</t>
  </si>
  <si>
    <t>C0264</t>
  </si>
  <si>
    <t>Sikap kominikatif dan memiliki motivasi dalam bekerja</t>
  </si>
  <si>
    <t>Komunikasi yang baik sesama karyawan
Menyampaikan pendapat yang baik
Motivasi untuk bekerja yang lebih baik</t>
  </si>
  <si>
    <t>Menjadikan kita orang/karyawan yang lebih baik kedepannya dan memiliki tujuan</t>
  </si>
  <si>
    <t>Menjadi karyawan yang baik dan memiliki tujuan</t>
  </si>
  <si>
    <t>Untuk menjaga attitude</t>
  </si>
  <si>
    <t>Selalu bekerja keras agar mendapatkan hasil yang maksimal</t>
  </si>
  <si>
    <t>Semuanya sudah bagus</t>
  </si>
  <si>
    <t>Menjadi karyawan yang baik</t>
  </si>
  <si>
    <t>Bekerja sesuai sop
Mentaati aturan yang berlaku</t>
  </si>
  <si>
    <t>Pelatihan rutin tiap beberapa waktu</t>
  </si>
  <si>
    <t>Sikap membangun hubungan</t>
  </si>
  <si>
    <t>Bagaimana cara membangun sikap berkomunikasi yang baik</t>
  </si>
  <si>
    <t>memperbaiki diri agar berani berbicara di depan umum</t>
  </si>
  <si>
    <t>cara berkomunikasi lebih baik kepada orang lain</t>
  </si>
  <si>
    <t>menerapkan komunikasi yang sopan dan mudah dimengerti oleh orang lain</t>
  </si>
  <si>
    <t>Menjadikan diri kita menjadi individu yang lebih baik dan lebih sehat</t>
  </si>
  <si>
    <t>Menjaga pola hidup sehat
Belajar bekomunikasi dengan baik dan benar</t>
  </si>
  <si>
    <t>Berkomunikasi dan bertanggung jawab</t>
  </si>
  <si>
    <t>C0271</t>
  </si>
  <si>
    <t>Nur Afidin</t>
  </si>
  <si>
    <t>kebersihan</t>
  </si>
  <si>
    <t>Wawan kurniawan</t>
  </si>
  <si>
    <t>Asep satrio</t>
  </si>
  <si>
    <t>Menjalan kan 5R .menggunakan pakain sesuai sop</t>
  </si>
  <si>
    <t>Ekang Susando</t>
  </si>
  <si>
    <t xml:space="preserve"> YAC </t>
  </si>
  <si>
    <t>C0269</t>
  </si>
  <si>
    <t>melatih kedisipinan.  selalu menjaga kebersihan lingkungan</t>
  </si>
  <si>
    <t>Cara pengendalian hama
Pest management</t>
  </si>
  <si>
    <t>Sanitasi
Pemeliharaan fasilitas
Inspirasi</t>
  </si>
  <si>
    <t>Penambahan gambar dan animasi..saat penjelasan.biar tidak jenuh.</t>
  </si>
  <si>
    <t>C0270</t>
  </si>
  <si>
    <t>Kerjasama team. Mengingatkan jika ada yg menyimpang.. Bertanggung jawab</t>
  </si>
  <si>
    <t>C0272</t>
  </si>
  <si>
    <t>Hepatitis bisa menukar melalui air liur dan BAB</t>
  </si>
  <si>
    <t>C0274</t>
  </si>
  <si>
    <t>Asep Satrio</t>
  </si>
  <si>
    <t>C0277</t>
  </si>
  <si>
    <t>NurAfidin</t>
  </si>
  <si>
    <t>C0278</t>
  </si>
  <si>
    <t>13/09/2019</t>
  </si>
  <si>
    <t>C0280</t>
  </si>
  <si>
    <t>Ekang susando</t>
  </si>
  <si>
    <t xml:space="preserve"> YAc </t>
  </si>
  <si>
    <t>C0279</t>
  </si>
  <si>
    <t>16/09/2019</t>
  </si>
  <si>
    <t>Wawan Kurniawan</t>
  </si>
  <si>
    <t>C0285</t>
  </si>
  <si>
    <t>19/09/2019</t>
  </si>
  <si>
    <t>Muhamad Ridwan</t>
  </si>
  <si>
    <t>Pengenalan pembagian kerja pada karyawan 
Pengenalan hama dan cara penanganan yang efektif
Hal yang boleh dan tidak boleh dilakukan di Nutrifood</t>
  </si>
  <si>
    <t>Pest control 
Jenis hama
Penanganan hama
Pembagian jenis limbah 
Alat yang harus digunakan saat memasuki ruangan kerja</t>
  </si>
  <si>
    <t>~</t>
  </si>
  <si>
    <t>Fakhrurrozi</t>
  </si>
  <si>
    <t>Menjaga kebersihan, keselamatan, dan kerapihan</t>
  </si>
  <si>
    <t>Menerapkan k3 dan mengikuti aturan aturan yang berlaku-</t>
  </si>
  <si>
    <t>Vicky Gilang ramadhan</t>
  </si>
  <si>
    <t>Pengenalan bagian kerja pada karyawan
Pengenalan hama dan cara penanganan yang efektif</t>
  </si>
  <si>
    <t>Pest control 
Pembagian jenis limbah 
Jenis hama</t>
  </si>
  <si>
    <t>Yudi Rahmadi</t>
  </si>
  <si>
    <t>Pengenalan Hama</t>
  </si>
  <si>
    <t>Siap Bekerja</t>
  </si>
  <si>
    <t>Siap Menjaga Lingkungan Dengan Baik</t>
  </si>
  <si>
    <t>Muhamad Addin Zaenudin</t>
  </si>
  <si>
    <t>kebersihan pada lingkungan kerja
-keamanan saat bekerja
-pencegahan dan pengendalian hama</t>
  </si>
  <si>
    <t>Peduli dengan kebersihan lingkungan
 kerja
-Mengetahui Bahaya dan kerugian  hama</t>
  </si>
  <si>
    <t>Bisa di mengerti dengan baik, kedepannya bisa konsisten dan lebih baik</t>
  </si>
  <si>
    <t>Syuhada</t>
  </si>
  <si>
    <t>Pemahaman Tentang Bahaya Serangga  dan potensi yang di timbulkan</t>
  </si>
  <si>
    <t>Melakukan Pengecekan Secara Berkala dalam Setiap Pekerjaan agar terhindar dari adanya bahaya hama dalam lingkungan perusahaan</t>
  </si>
  <si>
    <t>Perlu di buatkan Mapping untuk Area Penanganan pest care</t>
  </si>
  <si>
    <t>Okky Aditya Gunawan</t>
  </si>
  <si>
    <t>Memperluas pengetahuan tentang nutri food</t>
  </si>
  <si>
    <t>Menaati peraturan yang ada di nutri food</t>
  </si>
  <si>
    <t>Menjaga lingkungan sekitar dengan baik</t>
  </si>
  <si>
    <t>Gias Maulana</t>
  </si>
  <si>
    <t>Siap bekerja</t>
  </si>
  <si>
    <t>Siap menjaga lingkungan dengan baik dan bersih</t>
  </si>
  <si>
    <t>Ragil Saputra</t>
  </si>
  <si>
    <t>Perkenalan Hama</t>
  </si>
  <si>
    <t>C0301</t>
  </si>
  <si>
    <t>26/09/2019</t>
  </si>
  <si>
    <t>Tarwin</t>
  </si>
  <si>
    <t>membuat tempat kerja steril dari hama yang dapat merusak bahan baku</t>
  </si>
  <si>
    <t>menjaga kebersihan area kerja dan menutup akses masuk hama</t>
  </si>
  <si>
    <t>C0287</t>
  </si>
  <si>
    <t xml:space="preserve"> YDL </t>
  </si>
  <si>
    <t>Mentaatti peraturan 
Selalu tepat waktu</t>
  </si>
  <si>
    <t>Kebersihan makanan</t>
  </si>
  <si>
    <t>Mengetahui GMP
-cara bekerja yang baik dan aman sesuai
 GMP</t>
  </si>
  <si>
    <t>-Memakai pakaian yang sesuai dengan 
 GMP
-Menyimpan alat dan pakaian secara rapi 
 sesuai 5R
-menjalankan 5R</t>
  </si>
  <si>
    <t>Baik dan terus konsisten</t>
  </si>
  <si>
    <t>Menjelaskan tentang gmp</t>
  </si>
  <si>
    <t>Lebih luas tentang pengetahuan GMP dan siap bekerja</t>
  </si>
  <si>
    <t>Menjaga area pabrik supaya bersih aman dari penyakit</t>
  </si>
  <si>
    <t>Mengetahui tentang Peraturan dan penerapan sistem GMP secara Baik dan benar.</t>
  </si>
  <si>
    <t>Selalu menerapkan dan mengimplementasikan GMP dalam Setiap pekerjaan</t>
  </si>
  <si>
    <t>Harus sering-sering di lakukan kampanye tentang pentingnya penerapan GMP dalam setiap aspek perusahaan</t>
  </si>
  <si>
    <t>Perkenalan GMP</t>
  </si>
  <si>
    <t>Menjadi lebih tau apa itu GMP dan cara menerapkannya</t>
  </si>
  <si>
    <t>Menjaga area pabrik dengan baik dari PEST/Hama</t>
  </si>
  <si>
    <t>Kebersihan lingkungan
Kebersihan diri</t>
  </si>
  <si>
    <t>Menggunakan wearpack pada tempatnya
Menjaga barang barang</t>
  </si>
  <si>
    <t>Menerapkan GMP dalam pekerjaan</t>
  </si>
  <si>
    <t>Gias maulana</t>
  </si>
  <si>
    <t>Pengenalan GMP</t>
  </si>
  <si>
    <t>Mendapatkan Pengetahuan tentang GMP dan siap bekerja di bidang GMP</t>
  </si>
  <si>
    <t>Menjaga area pabrik dengan baik</t>
  </si>
  <si>
    <t>Perkenalan tentang GMP</t>
  </si>
  <si>
    <t>Mendapatkan pengetahuan GMP dan siap bekerja</t>
  </si>
  <si>
    <t>Menjaga kebersihan area pabrik supaya bersih agar aman dari penyakit</t>
  </si>
  <si>
    <t>Pengetahuan tentang GMP</t>
  </si>
  <si>
    <t>Mendapatkan pengetahuan tentang GMP dan siap bekerja di bisang GMP</t>
  </si>
  <si>
    <t>Menjaga area pabrik dengan baik agar tidak di serang PEST/Hama</t>
  </si>
  <si>
    <t>C0303</t>
  </si>
  <si>
    <t>riangga sujatmiko</t>
  </si>
  <si>
    <t xml:space="preserve"> sgb </t>
  </si>
  <si>
    <t>tarwin</t>
  </si>
  <si>
    <t>prilaku di area sesuai GMP</t>
  </si>
  <si>
    <t>C0294</t>
  </si>
  <si>
    <t>20/09/2019</t>
  </si>
  <si>
    <t>SYUHADA</t>
  </si>
  <si>
    <t>Mengetahui potensi-potensi bahaya di tempat kerja..</t>
  </si>
  <si>
    <t>Menggunakan APD,dan memahami IK</t>
  </si>
  <si>
    <t>Keselamatan kerja</t>
  </si>
  <si>
    <t>Keselamatan kerja
Dan penggunaan alat kerja</t>
  </si>
  <si>
    <t>Mengetahui potensi potensi keamanan</t>
  </si>
  <si>
    <t>Selalu menggunakan perlengkapan safety setiap jam kerja</t>
  </si>
  <si>
    <t>Mengetahui bahaya dan cara pencegahan serta penanganannya</t>
  </si>
  <si>
    <t>Menjalankan pekerjaan sesuai IK
Berhati-hati dan menaati rambu-rambu kerja</t>
  </si>
  <si>
    <t>Menerapkan K3</t>
  </si>
  <si>
    <t>Jelaskan tentang k3 agar sehat dan selamatan dalam perkerjaan</t>
  </si>
  <si>
    <t>Agar selamat dan sehat dalam perkerjaa</t>
  </si>
  <si>
    <t>Memberikan wawasan tentang K3 agar kita mengetahui apa yg harus kita lakukan</t>
  </si>
  <si>
    <t>Menerapkan sistem K3 untuk wawasan supaya tidak terjadi kecelakaan</t>
  </si>
  <si>
    <t>Menjelaskan tentang k3 dan keselamatan kerja di dalam perusahaan</t>
  </si>
  <si>
    <t>Menerapkan wawasan tentang k3 di dalam perusahaan atau di dalam pekerjaan kita</t>
  </si>
  <si>
    <t>C0302</t>
  </si>
  <si>
    <t>C0286</t>
  </si>
  <si>
    <t>Kurangnya slogan/iklan Tentang Peduli lingkungan</t>
  </si>
  <si>
    <t>Mengetahui Jenis-jenis sampah dan penanganan nya.</t>
  </si>
  <si>
    <t>Membiasakan Membuang sampah pada tempatnya dan sesuaikan dengan jenis nya.</t>
  </si>
  <si>
    <t>Menjaga lingkungan sekitar nutri food</t>
  </si>
  <si>
    <t>Belajar hidup hidup sehat dan menjaga kesehatan tubuh dalam melakukan perkerjaan</t>
  </si>
  <si>
    <t>Perkenalan lingkungan sekitar dan hama di nutri food</t>
  </si>
  <si>
    <t>Menjelaskan tentang menjaga lingkungan dengan baik dan bersih</t>
  </si>
  <si>
    <t>Menjelaskan tentang linkungan</t>
  </si>
  <si>
    <t>Tidak merusak lingkungan dan bisa menjaga lingkungan dengan baik</t>
  </si>
  <si>
    <t>Pengenalan Hama dan Lingkungan</t>
  </si>
  <si>
    <t>Pengenalam limbah limbah</t>
  </si>
  <si>
    <t>Membuang sampah pada tempatnya sesuai jenisnya</t>
  </si>
  <si>
    <t>Pengenalan limbah
Jenis limbah</t>
  </si>
  <si>
    <t>Membuang limbah sesuai kategori</t>
  </si>
  <si>
    <t>Pengenalan jenis limbah</t>
  </si>
  <si>
    <t>Pengenalan jenis limbah dan pengelompokannya</t>
  </si>
  <si>
    <t>Menjaga lingkungan dengan baik dan bersih</t>
  </si>
  <si>
    <t>Menjelaskan tentang lingkungan</t>
  </si>
  <si>
    <t>C0308</t>
  </si>
  <si>
    <t>Henny Susanty</t>
  </si>
  <si>
    <t xml:space="preserve"> REA </t>
  </si>
  <si>
    <t>-mengetahui bahaya limbah
-mengetahui akibat pencemaran limbah"</t>
  </si>
  <si>
    <t>-memilah sampah saat membuangnya
-membuang sampah pada tempatnya"</t>
  </si>
  <si>
    <t>C0290</t>
  </si>
  <si>
    <t>Jelaskan tentang peraturan perusahaan</t>
  </si>
  <si>
    <t>Manfaat bagi kita adalah agar mematuhi perintah atau peraturan pabrik</t>
  </si>
  <si>
    <t>Memahami Peraturan tata tertib lalulintas perusahaan</t>
  </si>
  <si>
    <t>Keamanan lingkungan kerja</t>
  </si>
  <si>
    <t>Taati peraturan berkendara</t>
  </si>
  <si>
    <t>Peraturan perusahaan</t>
  </si>
  <si>
    <t>Mengetahui peraturan safety riding</t>
  </si>
  <si>
    <t>Menciptakan karyawan baru yg bisa siap bekerja di perusahaan</t>
  </si>
  <si>
    <t>C0309</t>
  </si>
  <si>
    <t>C0288</t>
  </si>
  <si>
    <t>Menjaga kesehatan dengan baik</t>
  </si>
  <si>
    <t>Jelaskan tentang penyakit penyakit yang menular</t>
  </si>
  <si>
    <t>Menjaga tubuh dengan baik agar sehat</t>
  </si>
  <si>
    <t>MenJelaskan tentang penyakit-penyakit yg menular</t>
  </si>
  <si>
    <t>Tentang penting nya kesehatan di dalam pabrik dan memperluas pengetahuan tentang macam macam penyakit</t>
  </si>
  <si>
    <t>Menjaga kesehatan dengan baik dan siap berkerja dan menjaga kesehatan badan</t>
  </si>
  <si>
    <t>Cuci lah tangan sebelum makan supaya tidak ada kuman</t>
  </si>
  <si>
    <t>Jaga kebersihan supaya tetap sehat</t>
  </si>
  <si>
    <t>Mengetahui penyakit menular dan tidak menular
Bahaya penyakit dan pengaruh penyakit terhadap produk</t>
  </si>
  <si>
    <t>Mengetahui cara pertama apabila terkena penyakit diare atau terkena bahan kimia</t>
  </si>
  <si>
    <t>Penyakit menular cacar</t>
  </si>
  <si>
    <t>Perlu di lakukan Kampanye tentang kesehatan</t>
  </si>
  <si>
    <t>Mengetahui jenis-jenis penyakit yang bisa menular dan tindakannya.</t>
  </si>
  <si>
    <t>Berusaha mencegah dan menanggulangi bahaya-bahaya</t>
  </si>
  <si>
    <t>Mempelajari penyakit yang berbahaya bagi produk dan cara pengobatan</t>
  </si>
  <si>
    <t>Menjaga kesehatan tubuh saat bekerja</t>
  </si>
  <si>
    <t>menjaga kesehatan di dalam pabrik maupun di luar pabrik</t>
  </si>
  <si>
    <t>memperluas pengetahuan tentang ke sehatan di dalam pabrik maupun di luar</t>
  </si>
  <si>
    <t>agar selalu menjaga kesehatan saat bekerja dan siap bekerja dengan sehat</t>
  </si>
  <si>
    <t>C0304</t>
  </si>
  <si>
    <t>C0289</t>
  </si>
  <si>
    <t>Mengetahui pengoperasian pallet movers</t>
  </si>
  <si>
    <t>Mengoperasikan pallet mover sesuai sop dan yang diajarkan</t>
  </si>
  <si>
    <t>Baik terus konsisten</t>
  </si>
  <si>
    <t>Mengetahui komponen dan fungsinya . Instruksi kerja yang sesuai</t>
  </si>
  <si>
    <t>Menggunakan Pallet mover sesuai fungsinya dan ok yang Berlaku</t>
  </si>
  <si>
    <t>Perlu di buatkan Sio untuk pengemudi nya</t>
  </si>
  <si>
    <t>C0307</t>
  </si>
  <si>
    <t>C0292</t>
  </si>
  <si>
    <t>Menjaga kesehatan tubuh dengan olahraga dan makanan yang sehat</t>
  </si>
  <si>
    <t>Menghargai karyawan
Bekerja dengan baik</t>
  </si>
  <si>
    <t>Menerapkan Hidup sehat dan menjaga pola makan dan siap bekerja dengan keadaan sehat</t>
  </si>
  <si>
    <t>Semua budaya-budaya yang ada harus di laksanakan dengan tulus dan sebaik mungkin</t>
  </si>
  <si>
    <t>Mengkonsumsi makanan yang sehat dan berolahraga</t>
  </si>
  <si>
    <t>Menjaga pola makan sehari hari</t>
  </si>
  <si>
    <t>Menciptakan lingkungan yg sehat dan karyawan yg sehat dan area pabrik yg sehat</t>
  </si>
  <si>
    <t>Menciptakan karyawan yg sehat dan siap bekerja dengan sehat</t>
  </si>
  <si>
    <t>Menciptakan karyawan yg sehat dan siap bekerja dengan sehat tanpa ada gangguan</t>
  </si>
  <si>
    <t>C0310</t>
  </si>
  <si>
    <t>27/09/2019</t>
  </si>
  <si>
    <t>C0293</t>
  </si>
  <si>
    <t>Jelaskan tentang memahami diri sendiri dan motivasi</t>
  </si>
  <si>
    <t>Supaya bisa memahami diri sendiri</t>
  </si>
  <si>
    <t>Supaya bisa memahami motivasi</t>
  </si>
  <si>
    <t>Usulan saya agar lebih baik lagi kedepan nya untuk perusahaan ini</t>
  </si>
  <si>
    <t>Poin penting nya adalah saya dapat memahami tentang dunia kerja dan perusahaan ini</t>
  </si>
  <si>
    <t>Agar saya dapat memahami lebih lanjut tentang dunia kerja dan perusahaan ini dan mematuhi semua peraturan yang ada di sini</t>
  </si>
  <si>
    <t>Komunikasi bekerja sama saling toleransi</t>
  </si>
  <si>
    <t>Berkomunikasi antara sesama karyawan</t>
  </si>
  <si>
    <t>Komunitas pekerja yang sangat baik</t>
  </si>
  <si>
    <t>Memahami diri dan mempercayai diri sendiri</t>
  </si>
  <si>
    <t>Akan lebih berkomunikasi kepada orang lain</t>
  </si>
  <si>
    <t>Memahami diri agar menjadi lebih maksimal dalam pekerjaan</t>
  </si>
  <si>
    <t>Cara berkomunikasi yang baik 
Cara pengendalian diri
Pengendalian mental</t>
  </si>
  <si>
    <t>Di adakan Secara Berkala untuk semua karyawan baik yang lama / baru masuk</t>
  </si>
  <si>
    <t>Mampu Mengetahui Dan memposisikan diri di tempat kerja dengan baik</t>
  </si>
  <si>
    <t>Menjaga Komunikasi dan Hubungan yang baik terhadap sesama rekan kerja.</t>
  </si>
  <si>
    <t>Membuat karyawan baru mempunyai sifat yg komitmen terhadap pekerjaan nya Dan mempunyai tujuan yg tinggi</t>
  </si>
  <si>
    <t>membuat diri saya mempunyai komitmen untuk bekerja nntinya dan mempunyai tujuan yg harus saya capai</t>
  </si>
  <si>
    <t>Komitmen dalam pekerjaan dan menciptakan tujuan yg ingin di capai itu tercapai</t>
  </si>
  <si>
    <t>Muhamad Addin zaenudin</t>
  </si>
  <si>
    <t>Bicaranya jangan terlalu cepat😅</t>
  </si>
  <si>
    <t>Suapay bisa memahami diri sendiri</t>
  </si>
  <si>
    <t>Suapay bisa memahami motivasi</t>
  </si>
  <si>
    <t>C0296</t>
  </si>
  <si>
    <t>Refres lagi tentang baris berbaris dan bisa diterapkan dalam pekerjaan</t>
  </si>
  <si>
    <t>Ahmad yani</t>
  </si>
  <si>
    <t>Yac</t>
  </si>
  <si>
    <t>Supaya lebih sigap dlam pekerjaan dan cekatan dalam bertugas</t>
  </si>
  <si>
    <t>C0926</t>
  </si>
  <si>
    <t>Ngadi wardoyo</t>
  </si>
  <si>
    <t>PBB...peraturan baris berbaris menjaga disiplin dan kekompakan
Olahraga/lqri menjaga kebugaran tubuh</t>
  </si>
  <si>
    <t>Agar senantiasi selalu menjaga disiplin dalam bertugas dengan rasa tanggung jawab,dan menjaga kekompakan sesama rekan kerja</t>
  </si>
  <si>
    <t>Untuk sementara tidak ada</t>
  </si>
  <si>
    <t>Dwi Apriansyah</t>
  </si>
  <si>
    <t>Memberikan Solusi dalam kedisplinan  persamaan BEKERJA SAMA.</t>
  </si>
  <si>
    <t>Memiliki sikap saling bekerja sama. DISIPLIN WAKTU DALAM PEKERJAAN</t>
  </si>
  <si>
    <t>Mendapatkan snack  ringan</t>
  </si>
  <si>
    <t>Mudjiono</t>
  </si>
  <si>
    <t>Pbb utk seorang satpam untuk menambah kedisiplinan dan  kekompakan dlm bekeja</t>
  </si>
  <si>
    <t>Pbb dapat  menjadikan satpam
Disiplin dalam bekerja</t>
  </si>
  <si>
    <t>Baris berbaris  menjadikan kita disiplin dan kompak dlm bekerja</t>
  </si>
  <si>
    <t>Tepat waktu  sdisiplin  dan kerja sama yg baik dlm melaksanakan  suati pekerjaandi</t>
  </si>
  <si>
    <t>Di adakan secara rutin dan bekesinambuangan</t>
  </si>
  <si>
    <t>Aris priyono</t>
  </si>
  <si>
    <t>PBB adalah  suatu kegiatan satpam.yg harus kita jaga dan di mengerti.jadi untuk satpam baik sekali dengan ada kegiatan ini.biar ingat kembali.</t>
  </si>
  <si>
    <t>Pada saat kita apel mau masuk dan mau pulang kerja.....sikap sempurna salah satunya.</t>
  </si>
  <si>
    <t>Kegiatan ini sanagat bagus.jadi untuk menrifres yg kita sudah mau lupa.</t>
  </si>
  <si>
    <t>Ibnu Fajar</t>
  </si>
  <si>
    <t>Melatih kita untuk disiplin, tepat waktu</t>
  </si>
  <si>
    <t>C0692</t>
  </si>
  <si>
    <t>Sularno</t>
  </si>
  <si>
    <t>Disiplin dan kekompakan</t>
  </si>
  <si>
    <t>Meningkatkan kedisiplinan diri pribadi terutama dalam pelaksanaan tugas serta tetap menjaga kekompakan.</t>
  </si>
  <si>
    <t>Klu bisa ada konsumsi nya.</t>
  </si>
  <si>
    <t>Yeyen ismaya</t>
  </si>
  <si>
    <t>Untuk melatih kedisiplinan</t>
  </si>
  <si>
    <t>Agar sering di adakan pelatihan2</t>
  </si>
  <si>
    <t>C0300</t>
  </si>
  <si>
    <t>Training mengenai pengolahan statistik data</t>
  </si>
  <si>
    <t>B0801</t>
  </si>
  <si>
    <t>Penguasaan teknik dasar PBB sangat bagus untuk security</t>
  </si>
  <si>
    <t>Poin teknik dasar PBB,buka tutup kepala, periksa kerapihan bisa untuk penilaian/uji kompetensi di security</t>
  </si>
  <si>
    <t>Agar ada tambahan Snack untuk di saat pelatihan</t>
  </si>
  <si>
    <t>Berpikir lebih luas dan mempertimbangkan berbagai aspek demi keberhasilan bekerja</t>
  </si>
  <si>
    <t>Menerapkan berbagai macam cara untuk menggapai keberhasilan dalam suatu projek</t>
  </si>
  <si>
    <t>Joko suwardi</t>
  </si>
  <si>
    <t>Dapat meningkatkan sikap kedisiplinan seorang anggota security</t>
  </si>
  <si>
    <t>Agar anggota security menjadi lebih tegas disiplin dan sigap dalam melaksanakan pekerjaan</t>
  </si>
  <si>
    <t>Kalau bisa ada suppot untuk extrapudinggnya</t>
  </si>
  <si>
    <t>c0296</t>
  </si>
  <si>
    <t>ALI ARKHAM</t>
  </si>
  <si>
    <t>Co296</t>
  </si>
  <si>
    <t>Mugi prayitno</t>
  </si>
  <si>
    <t>yac</t>
  </si>
  <si>
    <t>Sangat bermanfa,at buat pekerja,an, mengingat kan kembali hal hal yang mungkin kita lupa</t>
  </si>
  <si>
    <t>Sangan baik buat di pekerja,an</t>
  </si>
  <si>
    <t>Lebih seringin di ada kan latihan lagi</t>
  </si>
  <si>
    <t>Membuat kita lebih disiplin</t>
  </si>
  <si>
    <t>C0311</t>
  </si>
  <si>
    <t>Andhika Surya Julio H</t>
  </si>
  <si>
    <t>SQA</t>
  </si>
  <si>
    <t>Andika Triyulia Pratama</t>
  </si>
  <si>
    <t>Mengerti Keadaan di sekitar</t>
  </si>
  <si>
    <t>Mnjadi Pribadi lebih baik</t>
  </si>
  <si>
    <t>Anang Romadhon</t>
  </si>
  <si>
    <t>C0313</t>
  </si>
  <si>
    <t>Mengetahui titik kritis giling gula menurut departemen REA</t>
  </si>
  <si>
    <t>Bekerja sesuai IK, karena IK adalah landasan dalam bekerja</t>
  </si>
  <si>
    <t>Lebih sering melakukan sharing ataupun update terkait data-data yang berhubungan dengan departemen GLA-REA</t>
  </si>
  <si>
    <t>C0138</t>
  </si>
  <si>
    <t>Andhika Surya</t>
  </si>
  <si>
    <t>C0318</t>
  </si>
  <si>
    <t>C0139</t>
  </si>
  <si>
    <t>C0319</t>
  </si>
  <si>
    <t>kosasih</t>
  </si>
  <si>
    <t>Alfiah Nur Hadist</t>
  </si>
  <si>
    <t>C0320</t>
  </si>
  <si>
    <t>Menyalesaian masalah dilakukan dengan berfikir kritis dan sistematis</t>
  </si>
  <si>
    <t>Ketika menemui masalah maka
Kenali masalah
Ketahui penyebab2 timbulnya masalah
Mencari dan menetapkan solusi terbaik
Mengimplementasikan solusi terbaik yang sudah ditetapkan
Memonitor solusi yang sudah dijalankan</t>
  </si>
  <si>
    <t>Dapat mengetahui dan memahami mengenai PSDM</t>
  </si>
  <si>
    <t>Berpikir Kratif = divergent thingking
Menghasilkan ide. Melihat masalah dgn berbagai cara/alternatif yg berbeda, baik dalam proses merumuskan masalah maupun mencari solusi
Berpikir kritis = convergent thingking
Evaluasi ide . Menganalisa dan membuat pilihan mana yg paling akurat , jelas, dan relevan dari berbagai alternatif masalah ataupun solusi.
Berpikir Kritis
Memiliki alasan / argumen yg baik atas apa yg kita yakini (berpikir yg berkualitas)
Berpikir sistem
Seseorang yg bertindak secara cerdas karena mampu memahami dampak kehadiran nya terhadap lingkungan nya. Ia mempengaruhi dirinya sebagai bagian dari sesuatu.</t>
  </si>
  <si>
    <t>C0327</t>
  </si>
  <si>
    <t>Melakukan pekerjaan sesuai IK</t>
  </si>
  <si>
    <t>HASAN ASHARI</t>
  </si>
  <si>
    <t>Mampu menghadapi masalah dengan metode berpikir kritis dalam menemukan solusinya</t>
  </si>
  <si>
    <t>C0322</t>
  </si>
  <si>
    <t>Ridho Aji Waskito</t>
  </si>
  <si>
    <t>C0323</t>
  </si>
  <si>
    <t>C0321</t>
  </si>
  <si>
    <t>C0325</t>
  </si>
  <si>
    <t>C0324</t>
  </si>
  <si>
    <t>C0329</t>
  </si>
  <si>
    <t>C0328</t>
  </si>
  <si>
    <t>LAPORAN PELAKSANAAN TRAINING (LPT)</t>
  </si>
  <si>
    <t>Periode Bulan       : </t>
  </si>
  <si>
    <t>Januari - Desember</t>
  </si>
  <si>
    <t>Semester /Tahun  :           </t>
  </si>
  <si>
    <t>2019</t>
  </si>
  <si>
    <t>copy-paste value dari sheet planning</t>
  </si>
  <si>
    <t>biasa diisi exe up</t>
  </si>
  <si>
    <t>HOLD DULU Menyesuaikan sistem</t>
  </si>
  <si>
    <t>NO</t>
  </si>
  <si>
    <t>Event ID</t>
  </si>
  <si>
    <t>Tanggal Mulai</t>
  </si>
  <si>
    <t>POK D1/ 
Event Biasa</t>
  </si>
  <si>
    <t>Terjadwal / Tambahan</t>
  </si>
  <si>
    <t>Trainer /
Penyelenggara</t>
  </si>
  <si>
    <t>Tujuan Training</t>
  </si>
  <si>
    <t>Tools &amp; Target Efektivitas Training</t>
  </si>
  <si>
    <t>Code</t>
  </si>
  <si>
    <t>AVERAGE SKOR EVALUASI</t>
  </si>
  <si>
    <t>TRAINEE</t>
  </si>
  <si>
    <t>Evaluasi Pelaksanaan Training</t>
  </si>
  <si>
    <t>Follow Up</t>
  </si>
  <si>
    <t>Ref</t>
  </si>
  <si>
    <t>Quarter</t>
  </si>
  <si>
    <t xml:space="preserve"> Trainer </t>
  </si>
  <si>
    <t xml:space="preserve"> Materi </t>
  </si>
  <si>
    <t xml:space="preserve"> Metode </t>
  </si>
  <si>
    <t xml:space="preserve"> Organizer </t>
  </si>
  <si>
    <t xml:space="preserve"> Trainee </t>
  </si>
  <si>
    <t>Efisiensi Waktu </t>
  </si>
  <si>
    <t xml:space="preserve"> Plan/ year </t>
  </si>
  <si>
    <t>Plan/ meet</t>
  </si>
  <si>
    <t>Actual</t>
  </si>
  <si>
    <t>% Quantity</t>
  </si>
  <si>
    <t xml:space="preserve">% Presence </t>
  </si>
  <si>
    <t>% Trainee Lulus</t>
  </si>
  <si>
    <t>Definisi</t>
  </si>
  <si>
    <t>2019-YDL-NFB-TECH_BASSS-0124-1</t>
  </si>
  <si>
    <t>Terjadwal</t>
  </si>
  <si>
    <t>2019-YDL-NFB-TECH_SOSIB-0124-2</t>
  </si>
  <si>
    <t>2019-YDL-NFB-TECH_KOMET-0125-1</t>
  </si>
  <si>
    <t>2019-YDL-NFB-TECH_EDUKE-0103-1</t>
  </si>
  <si>
    <t>2019-YDL-NFB-TECH_GMPCL-0103-2</t>
  </si>
  <si>
    <t>2019-YDL-NFB-UMM_KETIGA-0103-3</t>
  </si>
  <si>
    <t>2019-YDL-NFB-TECH_SISMA-0103-4</t>
  </si>
  <si>
    <t>2019-YDL-NFB-TECH_PESCO-0103-5</t>
  </si>
  <si>
    <t>2019-YDL-NFB-TECH_PLASE-0103-6</t>
  </si>
  <si>
    <t>2019-YDL-NFB-TECH_GMPCL-0103-7</t>
  </si>
  <si>
    <t>2019-YDL-NFB-TECH_GMPCL-0103-8</t>
  </si>
  <si>
    <t>2019-YDL-NFB-TECH_GMPCL-0108-1</t>
  </si>
  <si>
    <t>2019-YDL-NFB-TECH_PESCO-0110-1</t>
  </si>
  <si>
    <t>2019-YDL-NFB-TECH_EDUKE-0110-2</t>
  </si>
  <si>
    <t>2019-YDL-NFB-TECH_GMPCL-0110-3</t>
  </si>
  <si>
    <t>2019-YDL-NFB-UMM_KETIGA-0110-4</t>
  </si>
  <si>
    <t>2019-YDL-NFB-TECH_SISMA-0110-5</t>
  </si>
  <si>
    <t>2019-YDL-NFB-TECH_PESCO-0110-6</t>
  </si>
  <si>
    <t>2019-YDL-NFB-TECH_PLASE-0110-7</t>
  </si>
  <si>
    <t>2019-YDL-NFB-UMM_ICAREX-0111-8</t>
  </si>
  <si>
    <t>2019-YDL-NFB-TECH_SELAW-0111-9</t>
  </si>
  <si>
    <t>2019-YDL-NFB-TECH_BINFI-0112-1</t>
  </si>
  <si>
    <t>2019-YDL-NFB-TECH_SOSID-0114-1</t>
  </si>
  <si>
    <t>2019-YDL-NFB-TECH_SOSIB-0114-2</t>
  </si>
  <si>
    <t>2019-YDL-NFB-TECH_SOSIB-0116-1</t>
  </si>
  <si>
    <t>2019-YDL-NFB-TECH_SQFIL-0116-2</t>
  </si>
  <si>
    <t>2019-YDL-NFB-TECH_BASFP-0116-3</t>
  </si>
  <si>
    <t>2019-YDL-NFB-TECH_PRESK-0116-4</t>
  </si>
  <si>
    <t>2019-YDL-NFB-UMM_KETIGA-0117-1</t>
  </si>
  <si>
    <t>2019-YDL-NFB-TECH_EDUKE-0117-2</t>
  </si>
  <si>
    <t>2019-YDL-NFB-TECH_GMPCL-0117-3</t>
  </si>
  <si>
    <t>2019-YDL-NFB-UMM_KETIGA-0117-4</t>
  </si>
  <si>
    <t>2019-YDL-NFB-TECH_SISMA-0117-5</t>
  </si>
  <si>
    <t>2019-YDL-NFB-TECH_PESCO-0117-6</t>
  </si>
  <si>
    <t>2019-YDL-NFB-TECH_PLASE-0117-7</t>
  </si>
  <si>
    <t>2019-YDL-NFB-UMM_ICAREX-0118-8</t>
  </si>
  <si>
    <t>2019-YDL-NFB-TECH_SELAW-0118-9</t>
  </si>
  <si>
    <t>2019-YDL-NFB-TECH_KERIN-0117-8</t>
  </si>
  <si>
    <t>2019-YDL-NFB-UMM_5RXXXX-0117-9</t>
  </si>
  <si>
    <t>2019-YDL-NFB-TECH_CATMP-0117-10</t>
  </si>
  <si>
    <t>2019-YDL-NFB-TECH_PACKN-0117-11</t>
  </si>
  <si>
    <t>2019-YDL-NFB-TECH_EDUKE-0124-1</t>
  </si>
  <si>
    <t>2019-YDL-NFB-TECH_GMPCL-0124-2</t>
  </si>
  <si>
    <t>2019-YDL-NFB-UMM_KETIGA-0124-3</t>
  </si>
  <si>
    <t>2019-YDL-NFB-TECH_SISMA-0124-4</t>
  </si>
  <si>
    <t>2019-YDL-NFB-TECH_PESCO-0124-5</t>
  </si>
  <si>
    <t>2019-YDL-NFB-TECH_PLASE-0124-6</t>
  </si>
  <si>
    <t>2019-YDL-NFB-UMM_ICAREX-0125-1</t>
  </si>
  <si>
    <t>2019-YDL-NFB-TECH_SELAW-0125-2</t>
  </si>
  <si>
    <t>2019-YDL-NFB-TECH_BASUT-0128-1</t>
  </si>
  <si>
    <t>2019-YDL-NFB-TECH_ORACL-0128-2</t>
  </si>
  <si>
    <t>2019-YDL-NFB-TECH_QUACO-0128-3</t>
  </si>
  <si>
    <t>2019-YDL-NFB-TECH_NUTRI-0129-1</t>
  </si>
  <si>
    <t>2019-YDL-NFB-TECH_SOSIB-0130-1</t>
  </si>
  <si>
    <t>2019-YDL-NFB-TECH_SOSID-0131-1</t>
  </si>
  <si>
    <t>2019-YDL-NFB-TECH_SKMIX-0204-1</t>
  </si>
  <si>
    <t>2019-YDL-NFB-TECH_PACKN-0206-1</t>
  </si>
  <si>
    <t>2019-YDL-NFB-TECH_SQMIX-0206-2</t>
  </si>
  <si>
    <t>2019-YDL-NFB-TECH_BASUT-0206-3</t>
  </si>
  <si>
    <t>2019-YDL-NFB-TECH_INKG_-0208-1</t>
  </si>
  <si>
    <t>2019-YDL-NFB-TECH_ORACL-0213-1</t>
  </si>
  <si>
    <t>2019-YDL-NFB-TECH_SOSID-0213-2</t>
  </si>
  <si>
    <t>2019-YDL-NFB-TECH_SOSID-0214-1</t>
  </si>
  <si>
    <t>2019-YDL-NFB-TECH_SKFIP-0215-1</t>
  </si>
  <si>
    <t>2019-YDL-NFB--0218-1</t>
  </si>
  <si>
    <t>2019-YDL-NFB-TECH_SOSID-0218-2</t>
  </si>
  <si>
    <t>2019-YDL-NFB-TECH_TANDA-0219-1</t>
  </si>
  <si>
    <t>2019-YDL-NFB-TECH_SOSID-0221-1</t>
  </si>
  <si>
    <t>2019-YDL-NFB-TECH_BACRT-0221-2</t>
  </si>
  <si>
    <t>2019-YDL-NFB-TECH_ORACL-0222-1</t>
  </si>
  <si>
    <t>2019-YDL-NFB-TECH_SOSIB-0222-2</t>
  </si>
  <si>
    <t>2019-YDL-NFB-MPS6_COALP-0225-1</t>
  </si>
  <si>
    <t>2019-YDL-NFB-TECH_SEBFD-0225-2</t>
  </si>
  <si>
    <t>2019-YDL-NFB-TECH_SQPAC-0225-3</t>
  </si>
  <si>
    <t>2019-YDL-NFB-TECH_SEHOW-0225-4</t>
  </si>
  <si>
    <t>2019-YDL-NFB-TECH_SISJA-0225-5</t>
  </si>
  <si>
    <t>2019-YDL-NFB-TECH_SOSID-0225-6</t>
  </si>
  <si>
    <t>2019-YDL-NFB-TECH_SLPAD-0225-7</t>
  </si>
  <si>
    <t>2019-YDL-NFB-UMM_PRESKI-0226-1</t>
  </si>
  <si>
    <t>2019-YDL-NFB-TECH_TANDA-0227-1</t>
  </si>
  <si>
    <t>2019-YDL-NFB-TECH_SOSID-0228-1</t>
  </si>
  <si>
    <t>2019-YDL-NFB-TECH_SLPAD-0228-2</t>
  </si>
  <si>
    <t>2019-YDL-NFB-TECH_SEHOW-0304-1</t>
  </si>
  <si>
    <t>2019-YDL-NFB-TECH_SISJA-0304-2</t>
  </si>
  <si>
    <t>2019-YDL-NFB-TECH_SKFID-0306-1</t>
  </si>
  <si>
    <t>2019-YDL-NFB-TECH_SEBFD-0308-1</t>
  </si>
  <si>
    <t>2019-YDL-NFB-UMM_PRESKI-0308-2</t>
  </si>
  <si>
    <t>2019-YDL-NFB-UMM_ICAREX-0308-</t>
  </si>
  <si>
    <t>2019-YDL-NFB-TECH_PLASE-0308-</t>
  </si>
  <si>
    <t>2019-YDL-NFB-UMM_KETIGA-0308-</t>
  </si>
  <si>
    <t>2019-YDL-NFB-TECH_EDUKE-0308-</t>
  </si>
  <si>
    <t>2019-YDL-NFB-UMM_ICAREX-0311-1</t>
  </si>
  <si>
    <t>2019-YDL-NFB-TECH_GMPCL-0311-2</t>
  </si>
  <si>
    <t>2019-YDL-NFB-TECH_SISMA-0311-3</t>
  </si>
  <si>
    <t>2019-YDL-NFB-TECH_PESCO-0311-4</t>
  </si>
  <si>
    <t>2019-YDL-NFB-TECH_SELAW-0311-5</t>
  </si>
  <si>
    <t>2019-YDL-NFB-TECH_NUTIM-0311-6</t>
  </si>
  <si>
    <t>2019-YDL-NFB-TECH_SEHOW-0311-7</t>
  </si>
  <si>
    <t>2019-YDL-NFB-TECH_SQFil-0313-1</t>
  </si>
  <si>
    <t>2019-YDL-NFB-TECH_ORANG-0313-2</t>
  </si>
  <si>
    <t>2019-YDL-NFB-TECH_SLFID-0314-1</t>
  </si>
  <si>
    <t>2019-YDL-NFB-TECH_SKFIN-0314-2</t>
  </si>
  <si>
    <t>2019-YDL-NFB-TECH_SISJA-0313-3</t>
  </si>
  <si>
    <t>2019-YDL-NFB-TECH_SEMIN-0314-4</t>
  </si>
  <si>
    <t>2019-YDL-NFB-TECH_SOSIB-0318-2</t>
  </si>
  <si>
    <t>2019-YDL-NFB-TECH_SQPRO-0318-1</t>
  </si>
  <si>
    <t>2019-YDL-NFB-UMM_PRESKI-0322-1</t>
  </si>
  <si>
    <t>2019-YDL-NFB-TECH_TANDA-0325-1</t>
  </si>
  <si>
    <t>2019-YDL-NFB-TECH_ORACL-0326-1</t>
  </si>
  <si>
    <t>2019-YDL-NFB-TECH_SKFID-0326-2</t>
  </si>
  <si>
    <t>2019-YDL-NFB-TECH_BASSS-0401-1</t>
  </si>
  <si>
    <t>2019-YDL-NFB-TECH_SEMID-0402-1</t>
  </si>
  <si>
    <t>2019-YDL-NFB-TECH_SKPRN-0404-1</t>
  </si>
  <si>
    <t>2019-YDL-NFB-TECH_SQPRO-0404-1</t>
  </si>
  <si>
    <t>2019-YDL-NFB-TECH_ACTLE-0408-1</t>
  </si>
  <si>
    <t>2019-YDL-NFB-TECH_SQFil-0408-2</t>
  </si>
  <si>
    <t>2019-YDL-NFB-UMM_PRESKI-0408-3</t>
  </si>
  <si>
    <t>2019-YDL-NFB-TECH_SLFID-0408-4</t>
  </si>
  <si>
    <t>2019-YDL-NFB-TECH_ORACL-0409-1</t>
  </si>
  <si>
    <t>2019-YDL-NFB-UMM_PRESKI-0409-2</t>
  </si>
  <si>
    <t>2019-YDL-NFB-TECH_SKFID-0410-1</t>
  </si>
  <si>
    <t>2019-YDL-NFB-TECH_BASUT-0410-2</t>
  </si>
  <si>
    <t>2019-YDL-NFB-TECH_SKPRN-0411-1</t>
  </si>
  <si>
    <t>2019-YDL-NFB--0412-2</t>
  </si>
  <si>
    <t>2019-YDL-NFB--0412-3</t>
  </si>
  <si>
    <t>2019-YDL-NFB-TECH_SQPRO-0412-4</t>
  </si>
  <si>
    <t>2019-YDL-NFB--0415-1</t>
  </si>
  <si>
    <t>2019-YDL-NFB-TECH_KOMET-0415-2</t>
  </si>
  <si>
    <t>2019-YDL-NFB-TECH_GMPCL-0412-5</t>
  </si>
  <si>
    <t>2019-YDL-NFB-TECH_PATSM-0426-2</t>
  </si>
  <si>
    <t>2019-YDL-NFB-TECH_SISJA-0430-1</t>
  </si>
  <si>
    <t>2019-YDL-NFB-TECH_ORACL-0503-1</t>
  </si>
  <si>
    <t>2019-YDL-NFB-TECH_EDUKE-0506-1</t>
  </si>
  <si>
    <t>2019-YDL-NFB-UMM_PRESKI-0507-1</t>
  </si>
  <si>
    <t>2019-YDL-NFB-TECH_SQFIL-0507-2</t>
  </si>
  <si>
    <t>2019-YDL-NFB-TECH_SOSIB-0513-1</t>
  </si>
  <si>
    <t>2019-YDL-NFB-UMM_PRESKI-0513-2</t>
  </si>
  <si>
    <t>2019-YDL-NFB-TECH_SLFID-0527-3</t>
  </si>
  <si>
    <t>2019-YDL-NFB-TECH_SEHOW-0412-5</t>
  </si>
  <si>
    <t>2019-YDL-NFB-TECH_SEBFD-0514-1</t>
  </si>
  <si>
    <t>2019-YDL-NFB-TECH_ORACL-0516-1</t>
  </si>
  <si>
    <t>2019-YDL-NFB-TECH_SKFID-0517-1</t>
  </si>
  <si>
    <t>2019-YDL-NFB-TECH_SQFIL-0517-2</t>
  </si>
  <si>
    <t>2019-YDL-NFB-TECH_SLFID-0520-1</t>
  </si>
  <si>
    <t>2019-YDL-NFB-UMM_PRESKI-0520-2</t>
  </si>
  <si>
    <t>2019-YDL-NFB-TECH_ORAPR-0521-1</t>
  </si>
  <si>
    <t>2019-YDL-NFB-TECH_SEBFD-0522-1</t>
  </si>
  <si>
    <t>2019-YDL-NFB-TECH_BASCR-0522-2</t>
  </si>
  <si>
    <t>2019-YDL-NFB-TECH_PESCO-0523-1</t>
  </si>
  <si>
    <t>2019-YDL-NFB-TECH_SKFID-0523-2</t>
  </si>
  <si>
    <t>2019-YDL-NFB-TECH_NUTIM-0527-1</t>
  </si>
  <si>
    <t>2019-YDL-NFB-TECH_FOOSA-0528-1</t>
  </si>
  <si>
    <t>2019-YDL-NFB-TECH_KOMET-0529-1</t>
  </si>
  <si>
    <t>2019-YDL-NFB-TECH_RACSA-0614-1</t>
  </si>
  <si>
    <t>2019-YDL-NFB-TECH_WTPXX-0614-2</t>
  </si>
  <si>
    <t>2019-YDL-NFB--0619-1</t>
  </si>
  <si>
    <t>2019-YDL-NFB-TECH_SISJA-0620-1</t>
  </si>
  <si>
    <t>2019-YDL-NFB-TECH_EDUKE-0621-1</t>
  </si>
  <si>
    <t>2019-YDL-NFB-TECH_ORAOR-0624-1</t>
  </si>
  <si>
    <t>2019-YDL-NFB-TECH_PENPR-0624-2</t>
  </si>
  <si>
    <t>2019-YDL-NFB-TECH_SLFIN-0624-3</t>
  </si>
  <si>
    <t>2019-YDL-NFB-UMM_PRESKI-0624-4</t>
  </si>
  <si>
    <t>2019-YDL-NFB-TECH_SISJA-0625-1</t>
  </si>
  <si>
    <t>2019-YDL-NFB-TECH_SEUP6-0625-2</t>
  </si>
  <si>
    <t>2019-YDL-NFB-TECH_SEUP6-0626-1</t>
  </si>
  <si>
    <t>2019-YDL-NFB-TECH_BASSS-0627-1</t>
  </si>
  <si>
    <t>2019-YDL-NFB-TECH_SQFIL-0628-1</t>
  </si>
  <si>
    <t>2019-YDL-NFB-TECH_SEUP6-0704-1</t>
  </si>
  <si>
    <t>2019-YDL-NFB-TECH_STAPR-0704-2</t>
  </si>
  <si>
    <t>2019-YDL-NFB-TECH_SKPRN-0704-3</t>
  </si>
  <si>
    <t>2019-YDL-NFB-UMM_PRESKI-0708-1</t>
  </si>
  <si>
    <t>2019-YDL-NFB-TECH_BASCR-0712-1</t>
  </si>
  <si>
    <t>2019-YDL-NFB-TECH_INFSE-0713-1</t>
  </si>
  <si>
    <t>2019-YDL-NFB--0715-1</t>
  </si>
  <si>
    <t>2019-YDL-NFB-TECH_BASFP-0715-2</t>
  </si>
  <si>
    <t>2019-YDL-NFB-TECH_PENAL-0716-1</t>
  </si>
  <si>
    <t>2019-YDL-NFB-TECH_8WAST-0717-1</t>
  </si>
  <si>
    <t>2019-YDL-NFB-UMM_PRESKI-0719-1</t>
  </si>
  <si>
    <t>2019-YDL-NFB--0722-1</t>
  </si>
  <si>
    <t>2019-YDL-NFB-TECH_PLCXX-0722-2</t>
  </si>
  <si>
    <t>2019-YDL-NFB-TECH_NUTIM-0723-1</t>
  </si>
  <si>
    <t>2019-YDL-NFB-TECH_PLCXX-0723-2</t>
  </si>
  <si>
    <t>2019-YDL-NFB-TECH_STAPR-0725-1</t>
  </si>
  <si>
    <t>2019-YDL-NFB-TECH_PLCXX-0729-1</t>
  </si>
  <si>
    <t>2019-YDL-NFB-TECH_SLFIN-0729-2</t>
  </si>
  <si>
    <t>2019-YDL-NFB-TECH_SISJA-0729-3</t>
  </si>
  <si>
    <t>2019-YDL-NFB-TECH_BASFP-0730-1</t>
  </si>
  <si>
    <t>2019-YDL-NFB-TECH_PLCXX-0730-2</t>
  </si>
  <si>
    <t>2019-YDL-NFB-TECH_KOMET-0731-2</t>
  </si>
  <si>
    <t>2019-YDL-NFB-TECH_EDUKE-0801-1</t>
  </si>
  <si>
    <t>2019-YDL-NFB-TECH_PESCO-0801-2</t>
  </si>
  <si>
    <t>2019-YDL-NFB-TECH_SKPRN-0801-3</t>
  </si>
  <si>
    <t>2019-YDL-NFB-TECH_GMPCL-0801-4</t>
  </si>
  <si>
    <t>2019-YDL-NFB-TECH_MACMA-0801-5</t>
  </si>
  <si>
    <t>2019-YDL-NFB-UMM_KETIGA-0801-6</t>
  </si>
  <si>
    <t>2019-YDL-NFB-TECH_BASUT-0801-1</t>
  </si>
  <si>
    <t>2019-YDL-NFB-TECH_SISMA-0801-2</t>
  </si>
  <si>
    <t>2019-YDL-NFB-TECH_PLASE-0801-3</t>
  </si>
  <si>
    <t>2019-YDL-NFB-UMM_ICAREX-0802-1</t>
  </si>
  <si>
    <t>2019-YDL-NFB-TECH_SELAW-0802-2</t>
  </si>
  <si>
    <t>2019-YDL-NFB-TECH_SQFIL-0802-3</t>
  </si>
  <si>
    <t>2019-YDL-NFB-TECH_SLPAN-0805-1</t>
  </si>
  <si>
    <t>2019-YDL-NFB--0806-1</t>
  </si>
  <si>
    <t>2019-YDL-NFB-TECH_PESCO-0808-1</t>
  </si>
  <si>
    <t>2019-YDL-NFB-UMM_KETIGA-0808-2</t>
  </si>
  <si>
    <t>2019-YDL-NFB-TECH_GMPCL-0808-3</t>
  </si>
  <si>
    <t>2019-YDL-NFB-TECH_MACMA-0808-4</t>
  </si>
  <si>
    <t>2019-YDL-NFB-TECH_EDUKE-0808-5</t>
  </si>
  <si>
    <t>2019-YDL-NFB-TECH_SISMA-0808-6</t>
  </si>
  <si>
    <t>2019-YDL-NFB-TECH_PLASE-0808-7</t>
  </si>
  <si>
    <t>2019-YDL-NFB-TECH_SEHOW-0808-8</t>
  </si>
  <si>
    <t>2019-YDL-NFB-TECH_MANHA-0808-9</t>
  </si>
  <si>
    <t>2019-YDL-NFB-UMM_ICAREX-0809-1</t>
  </si>
  <si>
    <t>2019-YDL-NFB-TECH_SELAW-0809-2</t>
  </si>
  <si>
    <t>2019-YDL-NFB-TECH_PLCIN-0812-1</t>
  </si>
  <si>
    <t>2019-YDL-NFB--0813-1</t>
  </si>
  <si>
    <t>2019-YDL-NFB-TECH_PLCIN-0813-2</t>
  </si>
  <si>
    <t>2019-YDL-NFB-UMM_PRESKI-0813-3</t>
  </si>
  <si>
    <t>2019-YDL-NFB-TECH_BASSS-0814-1</t>
  </si>
  <si>
    <t>2019-YDL-NFB-TECH_PLASE-0815-1</t>
  </si>
  <si>
    <t>2019-YDL-NFB-TECH_GMPCL-0815-2</t>
  </si>
  <si>
    <t>2019-YDL-NFB-TECH_EDUKE-0815-3</t>
  </si>
  <si>
    <t>2019-YDL-NFB-TECH_MACMA-0815-4</t>
  </si>
  <si>
    <t>2019-YDL-NFB-UMM_KETIGA-0815-5</t>
  </si>
  <si>
    <t>2019-YDL-NFB-TECH_SISMA-0815-6</t>
  </si>
  <si>
    <t>2019-YDL-NFB-TECH_PESCO-0816-1</t>
  </si>
  <si>
    <t>2019-YDL-NFB-UMM_ICAREX-0816-2</t>
  </si>
  <si>
    <t>2019-YDL-NFB-TECH_PLCIN-0819-1</t>
  </si>
  <si>
    <t>2019-YDL-NFB-TECH_PLCIN-0820-1</t>
  </si>
  <si>
    <t>2019-YDL-NFB-TECH_NUTIM-0820-2</t>
  </si>
  <si>
    <t>2019-YDL-NFB-TECH_SLPAN-0820-3</t>
  </si>
  <si>
    <t>2019-YDL-NFB-TECH_PLASE-0822-1</t>
  </si>
  <si>
    <t>2019-YDL-NFB-TECH_PESCO-0822-2</t>
  </si>
  <si>
    <t>2019-YDL-NFB-TECH_GMPCL-0822-3</t>
  </si>
  <si>
    <t>2019-YDL-NFB-TECH_EDUKE-0822-4</t>
  </si>
  <si>
    <t>2019-YDL-NFB-TECH_MACMA-0822-5</t>
  </si>
  <si>
    <t>2019-YDL-NFB-UMM_KETIGA-0823-1</t>
  </si>
  <si>
    <t>2019-YDL-NFB-TECH_SISMA-0823-2</t>
  </si>
  <si>
    <t>2019-YDL-NFB-TECH_SKFIP-0823-3</t>
  </si>
  <si>
    <t>2019-YDL-NFB-TECH_BASCR-0827-1</t>
  </si>
  <si>
    <t>2019-YDL-NFB-TECH_WTPXX-0828-1</t>
  </si>
  <si>
    <t>2019-YDL-NFB-TECH_PESCO-0829-1</t>
  </si>
  <si>
    <t>2019-YDL-NFB-TECH_PLASE-0829-2</t>
  </si>
  <si>
    <t>2019-YDL-NFB-TECH_GMPCL-0829-3</t>
  </si>
  <si>
    <t>2019-YDL-NFB-TECH_EDUKE-0829-4</t>
  </si>
  <si>
    <t>2019-YDL-NFB-TECH_MIKDA-0829-5</t>
  </si>
  <si>
    <t>2019-YDL-NFB-TECH_SISMA-0829-6</t>
  </si>
  <si>
    <t>2019-YDL-NFB-UMM_PRESKI-0829-7</t>
  </si>
  <si>
    <t>2019-YDL-NFB-UMM_KETIGA-0829-8</t>
  </si>
  <si>
    <t>2019-YDL-NFB-TECH_PESCO-0905-1</t>
  </si>
  <si>
    <t>2019-YDL-NFB-TECH_MACMA-0905-2</t>
  </si>
  <si>
    <t>2019-YDL-NFB-TECH_GMPCL-0905-3</t>
  </si>
  <si>
    <t>2019-YDL-NFB-TECH_EDUKE-0905-4</t>
  </si>
  <si>
    <t>=VLOOKUP('03-LPT'!$B261,'01-Planning'!$B:$V,2,0)</t>
  </si>
  <si>
    <t>2019-YDL-NFB-TECH_SISMA-0905-5</t>
  </si>
  <si>
    <t>2019-YDL-NFB-TECH_PLASE-0905-6</t>
  </si>
  <si>
    <t>2019-YDL-NFB-UMM_ICAREX-0906-1</t>
  </si>
  <si>
    <t>2019-YDL-NFB-TECH_SKPRO-0906-2</t>
  </si>
  <si>
    <t>2019-YDL-NFB-TECH_SELAW-0906-3</t>
  </si>
  <si>
    <t>2019-YDL-NFB-UMM_KETIGA-0906-4</t>
  </si>
  <si>
    <t>2019-YDL-NFB-TECH_SKPRO-0909-1</t>
  </si>
  <si>
    <t>2019-YDL-NFB-TECH_TANDA-0910-1</t>
  </si>
  <si>
    <t>2019-YDL-NFB-TECH_SQPAC-0911-1</t>
  </si>
  <si>
    <t>2019-YDL-NFB-TECH_PESCO-0912-1</t>
  </si>
  <si>
    <t>2019-YDL-NFB-UMM_ICAREX-0912-2</t>
  </si>
  <si>
    <t>2019-YDL-NFB-TECH_GMPCL-0912-3</t>
  </si>
  <si>
    <t>2019-YDL-NFB-TECH_EDUKE-0912-4</t>
  </si>
  <si>
    <t>2019-YDL-NFB-TECH_SKPAN-0912-5</t>
  </si>
  <si>
    <t>2019-YDL-NFB-TECH_SISMA-0912-6</t>
  </si>
  <si>
    <t>2019-YDL-NFB-TECH_SLPAN-0912-7</t>
  </si>
  <si>
    <t>2019-YDL-NFB--0912-8</t>
  </si>
  <si>
    <t>2019-YDL-NFB-TECH_PLASE-0912-9</t>
  </si>
  <si>
    <t>2019-YDL-NFB-UMM_KETIGA-0913-1</t>
  </si>
  <si>
    <t>2019-YDL-NFB-TECH_SELAW-0913-2</t>
  </si>
  <si>
    <t>2019-YDL-NFB-TECH_MACMA-0913-3</t>
  </si>
  <si>
    <t>2019-YDL-NFB-TECH_SOSID-0916-1</t>
  </si>
  <si>
    <t>2019-YDL-NFB-UMM_PRESKI-0916-2</t>
  </si>
  <si>
    <t>2019-YDL-NFB-TECH_TANDA-0916-3</t>
  </si>
  <si>
    <t>2019-YDL-NFB-TECH_SOSID-0918-1</t>
  </si>
  <si>
    <t>2019-YDL-NFB-TECH_PESCO-0919-1</t>
  </si>
  <si>
    <t>2019-YDL-NFB-TECH_SISMA-0919-2</t>
  </si>
  <si>
    <t>2019-YDL-NFB-TECH_GMPCL-0919-3</t>
  </si>
  <si>
    <t>2019-YDL-NFB-TECH_EDUKE-0919-4</t>
  </si>
  <si>
    <t>2019-YDL-NFB-TECH_MACMA-0919-5</t>
  </si>
  <si>
    <t>2019-YDL-NFB-TECH_PLASE-0919-6</t>
  </si>
  <si>
    <t>2019-YDL-NFB-TECH_BASCR-0919-7</t>
  </si>
  <si>
    <t>2019-YDL-NFB-UMM_ICAREX-0920-1</t>
  </si>
  <si>
    <t>2019-YDL-NFB-TECH_SELAW-0920-2</t>
  </si>
  <si>
    <t>2019-YDL-NFB-UMM_KETIGA-0920-3</t>
  </si>
  <si>
    <t>2019-YDL-NFB-TECH_SISJA-0920-4</t>
  </si>
  <si>
    <t>2019-YDL-NFB-TECH_BINFI-0921-1</t>
  </si>
  <si>
    <t>2019-YDL-NFB-TECH_SISJA-0923-1</t>
  </si>
  <si>
    <t>2019-YDL-NFB-TECH_SOSID-0924-1</t>
  </si>
  <si>
    <t>2019-YDL-NFB-TECH_SOSID-0924-2</t>
  </si>
  <si>
    <t>2019-YDL-NFB-TECH_BASSS-0925-1</t>
  </si>
  <si>
    <t>2019-YDL-NFB-TECH_PESCO-0926-1</t>
  </si>
  <si>
    <t>2019-YDL-NFB-UMM_KETIGA-0926-2</t>
  </si>
  <si>
    <t>2019-YDL-NFB-TECH_GMPCL-0926-3</t>
  </si>
  <si>
    <t>2019-YDL-NFB-TECH_EDUKE-0926-4</t>
  </si>
  <si>
    <t>2019-YDL-NFB-UMM_PRESKI-0926-5</t>
  </si>
  <si>
    <t>2019-YDL-NFB-TECH_BASCR-0926-6</t>
  </si>
  <si>
    <t>2019-YDL-NFB-TECH_MACMA-0926-7</t>
  </si>
  <si>
    <t>2019-YDL-NFB-TECH_SISMA-0926-8</t>
  </si>
  <si>
    <t>2019-YDL-NFB-TECH_PLASE-0926-9</t>
  </si>
  <si>
    <t>2019-YDL-NFB-UMM_ICAREX-0927-1</t>
  </si>
  <si>
    <t>2019-YDL-NFB-TECH_KOMET-0927-2</t>
  </si>
  <si>
    <t>2019-YDL-NFB-TECH_SOSID-0930-1</t>
  </si>
  <si>
    <t>2019-YDL-NFB-TECH_BASFP-1001-1</t>
  </si>
  <si>
    <t>2019-YDL-NFB--1003-1</t>
  </si>
  <si>
    <t>2019-YDL-NFB-TECH_TANDA-1004-1</t>
  </si>
  <si>
    <t>2019-YDL-NFB-TECH_SOSID-1008-1</t>
  </si>
  <si>
    <t>2019-YDL-NFB-TECH_SOSID-1008-2</t>
  </si>
  <si>
    <t>2019-YDL-NFB--1009-1</t>
  </si>
  <si>
    <t>2019-YDL-NFB-UMM_PRESKI-1009-2</t>
  </si>
  <si>
    <t>2019-YDL-NFB-TECH_BASCR-1010-1</t>
  </si>
  <si>
    <t>2019-YDL-NFB-TECH_MACMA-1011-1</t>
  </si>
  <si>
    <t>2019-YDL-NFB-TECH_PLASE-1011-2</t>
  </si>
  <si>
    <t>2019-YDL-NFB--1011-3</t>
  </si>
  <si>
    <t>2019-YDL-NFB--1011-4</t>
  </si>
  <si>
    <t>2019-YDL-NFB--1011-5</t>
  </si>
  <si>
    <t>2019-YDL-NFB--1011-6</t>
  </si>
  <si>
    <t>2019-YDL-NFB--1011-7</t>
  </si>
  <si>
    <t>2019-YDL-NFB--1011-8</t>
  </si>
  <si>
    <t>2019-YDL-NFB--1011-9</t>
  </si>
  <si>
    <t>Course ID</t>
  </si>
  <si>
    <t>Course Name</t>
  </si>
  <si>
    <t>Tujuan Course</t>
  </si>
  <si>
    <t>5R &amp; Filing System</t>
  </si>
  <si>
    <t>- Mempelajari konsep 5R
- Mempelajari penerapan 5R terhadap sistem administrasi</t>
  </si>
  <si>
    <t>TECH_ABCCOS</t>
  </si>
  <si>
    <t>ABC Costing</t>
  </si>
  <si>
    <t>Memahami cara perhitungan ABC Costing dan penerapannya di workcenter</t>
  </si>
  <si>
    <t>TECH_ACTLES</t>
  </si>
  <si>
    <t>Active Learning &amp; Sharing</t>
  </si>
  <si>
    <t>Forum Active Learning &amp; Sharing</t>
  </si>
  <si>
    <t>ANT</t>
  </si>
  <si>
    <t>Analytical Thinking</t>
  </si>
  <si>
    <t>Memahami proses berpikir analitis &amp; kritis
Memahami faktor - faktor yang mempengaruhi pola pikir analisis</t>
  </si>
  <si>
    <t>ASS</t>
  </si>
  <si>
    <t>Aseptic Sampling</t>
  </si>
  <si>
    <t>Memahami cara sampling yang tepat agar tidak terkontaminasi</t>
  </si>
  <si>
    <t>BKB</t>
  </si>
  <si>
    <t>Bahan Kimia Berbahaya</t>
  </si>
  <si>
    <t>Memahami cara penanganan bahan kimia berbahaya (B3)
Memahami cara penanganan limbah bahan kimia berbahaya (B3)</t>
  </si>
  <si>
    <t>BM</t>
  </si>
  <si>
    <t>Basic Maintenance</t>
  </si>
  <si>
    <t xml:space="preserve">1. Mempelajari tujuan dasar mengapa unit perlu dimaintenance
2. Mengetahui metode-metode maintenance
</t>
  </si>
  <si>
    <t>RCFA</t>
  </si>
  <si>
    <t>Basic RCFA</t>
  </si>
  <si>
    <t xml:space="preserve">1. Peserta memahami jenis-jenis failure cause &amp; perbedaannya
2. Peserta dapat menggunakan teknik analisa praktis untuk menemukan failure root cause
</t>
  </si>
  <si>
    <t>BSST</t>
  </si>
  <si>
    <t>Basic Statistic &amp; Statistical Data Analysis</t>
  </si>
  <si>
    <t>-Memahamai Teknik Sampling Data
- Mamahami Teknik Analisa Data</t>
  </si>
  <si>
    <t>BU</t>
  </si>
  <si>
    <t>Basic Utility &amp; K3 Listrik</t>
  </si>
  <si>
    <t>Mempelajari Kompressor, listrik, steam, UPS
- Chiller, Cooling Tower
- Energy Saving
- K3 Listrik
- Mempelajari Sistem maintenance di Nutrifood</t>
  </si>
  <si>
    <t>TECH_ETIKPP</t>
  </si>
  <si>
    <t>Basic Work Mentality</t>
  </si>
  <si>
    <t>• Self motivation
• Self learning
• Interpersonal skill</t>
  </si>
  <si>
    <t>WWTP</t>
  </si>
  <si>
    <t>Basic WWTP</t>
  </si>
  <si>
    <t>TECH_SISMAL</t>
  </si>
  <si>
    <t>Budaya Sistem Manajemen Lingkungan</t>
  </si>
  <si>
    <t>-Memahami jenis-jenis limbah dan pengolahannya
'-Memahami aplikasi 7 budaya Lingkungan di Nutrifood</t>
  </si>
  <si>
    <t>ENR</t>
  </si>
  <si>
    <t>Energy</t>
  </si>
  <si>
    <t>Memahami sumber - sumber energy dan kelebihan serta kekurangannya</t>
  </si>
  <si>
    <t>TECH_FOOSAF</t>
  </si>
  <si>
    <t>Food Safety</t>
  </si>
  <si>
    <t>Memahami faktor - faktor yang mempengaruhi food safety dan penerapannya di Nutrifood</t>
  </si>
  <si>
    <t>PEA</t>
  </si>
  <si>
    <t>Fundamental of electrical (arus kuat)</t>
  </si>
  <si>
    <t>1. Mempelajari listrik sebagai sumber energi
2. Mempelajari unit pembangkit listrik</t>
  </si>
  <si>
    <t>Fundamental of electrical (arus lemah)</t>
  </si>
  <si>
    <t>1. Mempelajari listrik sebagai sinyal analog-kontrol (4-20 mA)</t>
  </si>
  <si>
    <t>PUMP</t>
  </si>
  <si>
    <t>Fundamental of Pump</t>
  </si>
  <si>
    <t>Mempejari :
1. pengantar (water supply &amp; history of pump)
2. dasar-dasar pompa (jenis dan klasifikasi)
3. pump check and oprational
4. why it’s important
5. basic/concept of calculation (graphic or tec)
6. technology of pump*
7. Q&amp;A - closing</t>
  </si>
  <si>
    <t>1. pengantar (water supply &amp; history of pump)
2. dasar-dasar pompa (jenis dan klasifikasi)
3. pump check and oprational
4. why it’s important
5. basic/concept of calculation (graphic or tec)
6. technology of pump*
7. Q&amp;A - closing</t>
  </si>
  <si>
    <t>WTP</t>
  </si>
  <si>
    <t>Fundamental of WTP</t>
  </si>
  <si>
    <t>1. pengantar (water &amp; usage)
2. Dasar filtrasi (termasuk jenis &amp; cara kerja)
3. maintenance WTP (include regen, operational check, etc)
4. why it’s important?
5. water schematic to point if use (supply and usage)
6. other’s technology of water treatment
7. Q&amp;A - closing</t>
  </si>
  <si>
    <t>TECH_GMPCLH</t>
  </si>
  <si>
    <t>-Mempelajari pengertian &amp; tujuan penerapan GMP
-Mempelajari Ruang Lingkup GMP
    o Personal Hygiene (Based on Zone)
    o Infrastructure &amp; Pest Control 
    o Pemeliharaan Produksi/Gudang (Cleaning &amp; Sanitation)</t>
  </si>
  <si>
    <t>PCA</t>
  </si>
  <si>
    <t>GMP &amp; Workplace Hygiene_PLA</t>
  </si>
  <si>
    <t>1. Memahami workplace hygiene 
2. Jenis kontaminasi
3. Mikrobiologi dasar
4. Perlengkapan kerja &amp; Personal hygiene</t>
  </si>
  <si>
    <t>GCP</t>
  </si>
  <si>
    <t>Good Calibration Process</t>
  </si>
  <si>
    <t>Memahami prinsip kalibrasi
Memahami proses Kalibrasi yang baik dan benar</t>
  </si>
  <si>
    <t>OP</t>
  </si>
  <si>
    <t>HACCP/ ISO 22000/ FSSC 22000 (intensive Discussion)</t>
  </si>
  <si>
    <t>1. Pendalaman HACCP/ ISO 22000/ FSSC 22000
2. Improvement yang masih perlu dilakukan untuk QC bisa memenuhi regulasi tersebut</t>
  </si>
  <si>
    <t>UMM_ICAREX</t>
  </si>
  <si>
    <t>I CARE</t>
  </si>
  <si>
    <t>Mempelajari budaya ICARE &amp; Nutrifood Business Value Healthy Awareness</t>
  </si>
  <si>
    <t>TECH_INGKNR</t>
  </si>
  <si>
    <t>Ingredients Knowledge</t>
  </si>
  <si>
    <t>Memperlajari :
1. Karakteristik BB &amp; fungsi BB
2. Penanganan BB yang tepat</t>
  </si>
  <si>
    <t>UMM_KETIGA</t>
  </si>
  <si>
    <t>-Mempelajari definisi K3 dan penerapannya
-Mempelajari hak &amp; kewajiban karyawan terkait -Mempelajari aplikasi 7 budaya K3 di Nutrifood</t>
  </si>
  <si>
    <t>KOM</t>
  </si>
  <si>
    <t>Komunikasi</t>
  </si>
  <si>
    <t>Trainee mampu memahami pentingnya komunikasi di tempat kerja
Trainee mampu memahami proses komunikasi &amp; faktor yang mempengaruhinya
Trainee mampu memahami etika komunikasi
Trainee mampu menyampaikan pesan lisan maupun menggunakan media tertulis secara efektif &amp; efisien
Trainee mampu menggunakan sosial media dengan tepat</t>
  </si>
  <si>
    <t>LKK</t>
  </si>
  <si>
    <t>Latihan Kecepatan &amp; Ketelitian</t>
  </si>
  <si>
    <t>1. pentingnya kecepatan &amp; ketelitian sebagai admin
2. faktor yang pengaruhi kecepatan &amp; ketelitian</t>
  </si>
  <si>
    <t>LFQC</t>
  </si>
  <si>
    <t>Learning Forum Petugas QC</t>
  </si>
  <si>
    <t>Memahami peran dan tanggung jawab sebagai petugas QC
Sharing pengetahuan antar petugas QC</t>
  </si>
  <si>
    <t>LFR</t>
  </si>
  <si>
    <t>Learning Forum RD</t>
  </si>
  <si>
    <t>Mempelajari materi spesifik RD terkait proses persiapan, analisa, penggunaan alat ukur dengan tepat</t>
  </si>
  <si>
    <t>SMLC</t>
  </si>
  <si>
    <t>Lingkungan</t>
  </si>
  <si>
    <t>Mempelajari :
1. Pengenalan ISO 14001
2. Jenis-jenis limbah &amp; limbah yang dihasilkan dept
3. Penanganan limbah 
4. Review performa dept terkait lingkungan
5. MSDS</t>
  </si>
  <si>
    <t>TECH_MACSPK</t>
  </si>
  <si>
    <t>Machine Sparepart Knowledge</t>
  </si>
  <si>
    <t>• Memahami part part mesin dan fungsi dari mesin    • Peserta memahami bagaimana mengoperasikan mesin  dengan aman dan benar • Peserta memahami faktor faktor yang harus diperhatikan pada saat mengoperasikan mesin</t>
  </si>
  <si>
    <t>MC</t>
  </si>
  <si>
    <t>Mechanical</t>
  </si>
  <si>
    <t xml:space="preserve">Mempelajari konsep kerja dasar unit berikut:
- Bearings
- Brakes
- Conveyor Components
- Couplings
- Gear Drives
- Industrial Chain
- Assembly and disassembly
- Bearing adjustment
- Bevel gear adjustment
- Troubleshooting tactics
- Lubrication
- Coupling overview and failure analysis 
</t>
  </si>
  <si>
    <t>ST</t>
  </si>
  <si>
    <t>Ngobras System Thinking</t>
  </si>
  <si>
    <t>1. system thinking : dampak kerjaan dept to dept lain</t>
  </si>
  <si>
    <t>TECH_NUTIMC</t>
  </si>
  <si>
    <t>Nutrifood Improvement Cycle</t>
  </si>
  <si>
    <t>Mempelajari tahapan improvement di Nutrifood
- 5 steps improvement
- 7 steps improvement</t>
  </si>
  <si>
    <t>TECH_PACKNO</t>
  </si>
  <si>
    <t>Packaging Knowledge</t>
  </si>
  <si>
    <t>Mempelajari :
- Karakteristik Bahan Kemas
- Metoda Penyimpanan yang benar</t>
  </si>
  <si>
    <t>PF</t>
  </si>
  <si>
    <t>Particulate Filling</t>
  </si>
  <si>
    <t>Memahami elemen elemen kunci yang mempengaruhi kelancaran filling product dan mutunya</t>
  </si>
  <si>
    <t>Pengetahuan Proses Granulasi + Bedah IK Granulasi</t>
  </si>
  <si>
    <t>1. Proses granulasi &amp; fungsinya
2. Titik kritis yang perlu diperhatikan pada proses granulasi</t>
  </si>
  <si>
    <t>KT</t>
  </si>
  <si>
    <t>Pengukuran dan Kalibrasi Temperature &amp; Humidity + ajak CBT</t>
  </si>
  <si>
    <t>1.     Prinsip Pengukuran Humidity
2.     Prinsip Kerja Hygrometer
3.     Tipe Hygrometer yang digunakan oleh Industri
4.     Good Measurement Practice Temperature &amp; Humidity
5.     Metode Pengukuran dan Kalibrasi
6.     Kalibrasi Instrumen Humidity
7.     Sistem Kalibrasi Temperature dan Relative Humidity
8.     Perhitungan dan Pelaporan Hasil Kalibrasi</t>
  </si>
  <si>
    <t>TECH_PESCON</t>
  </si>
  <si>
    <t>• Jenis - Jenis hama dalam industri makanan
• Sumber - Sumber hama
• Pengendalian hama dan Sumber hama
Langkah pencegahan yang perlu dilakukan</t>
  </si>
  <si>
    <t>Pest Control_PLA</t>
  </si>
  <si>
    <t>1. Dampak kontaminasi pest (+ power of socmed)
2. Integrated Pest Management + peran karyawan</t>
  </si>
  <si>
    <t>UMM_PRESKI</t>
  </si>
  <si>
    <t>Presentation Skill</t>
  </si>
  <si>
    <t>TECH_BASCRT</t>
  </si>
  <si>
    <t xml:space="preserve">Problem Solving &amp; Critical Thinking 
</t>
  </si>
  <si>
    <t>PM</t>
  </si>
  <si>
    <t>Proses Maklon</t>
  </si>
  <si>
    <t>Memahami Proses produksi (masing masing maklon dilihat titik kritisnya, jika ada ketidaksesuaian proses yang menyebabkan berhentinya proses action tercepatnya seperti apa melihat dari karakteristik produk)
Memahami Karakteristik produk setiap maklon yang bisa merubah runtime proses 
Memahami Titik kritis produk dan pengaruhnya terhadap perubahan quality</t>
  </si>
  <si>
    <t>PHE</t>
  </si>
  <si>
    <t>Proses PHE</t>
  </si>
  <si>
    <t>Memahami proses produksi sirup
Memahami titik kritis proses produksi sirup</t>
  </si>
  <si>
    <t>RC</t>
  </si>
  <si>
    <t>Role Clarification &amp; Department Plan</t>
  </si>
  <si>
    <t>1. Sosialisasi Dept Plan 2017
2. Merumuskan peran individu dalam pencapaian dept plan</t>
  </si>
  <si>
    <t>SMP</t>
  </si>
  <si>
    <t>Samapta</t>
  </si>
  <si>
    <t>Latihan Fisik</t>
  </si>
  <si>
    <t>PBB</t>
  </si>
  <si>
    <t>Sensor &amp; Basic Electric</t>
  </si>
  <si>
    <t>Apa itu sistem kontrol
Macam-macam sistem kontrol
Apa itu motor listrik
Macam-macam motor listrik
Contoh pengontrolan motor listrik</t>
  </si>
  <si>
    <t>SJHC</t>
  </si>
  <si>
    <t>Sistem Jaminan Halal</t>
  </si>
  <si>
    <t>1. konsep dasar halal
2. identifikasi titik kritis (tergantung departemen)
3. implementasi sjh di workcenter</t>
  </si>
  <si>
    <t>TECH_SISJAH</t>
  </si>
  <si>
    <t xml:space="preserve">Sistem Jaminan Halal </t>
  </si>
  <si>
    <t>TECH_SISJAM</t>
  </si>
  <si>
    <t>Sistem Jaminan Mutu</t>
  </si>
  <si>
    <t>CMPD</t>
  </si>
  <si>
    <t>Sistem Pengendalian Dokumen &amp; Catatan Mutu</t>
  </si>
  <si>
    <t>All</t>
  </si>
  <si>
    <t>Soft Skill</t>
  </si>
  <si>
    <t>1. mencintai pekerjaan, bersyukur &amp; memberi yg terbaik
2. teknik komunikasi dengan atasan, bawahan, rekan kerja</t>
  </si>
  <si>
    <t>SDA</t>
  </si>
  <si>
    <t>Statistical Data Anaylisis</t>
  </si>
  <si>
    <t>Mempelajari Teknik Sampling &amp; Teknik Anlisa Data</t>
  </si>
  <si>
    <t>SPC</t>
  </si>
  <si>
    <t>Statistical Process Control</t>
  </si>
  <si>
    <t>mohon bantuan diisi</t>
  </si>
  <si>
    <t>Memahami dasar statistika
Memahami cara mengolah data sederhana
Memahami cara minyimpulkan data dan mengambil insight dari data tersebut
Memahami cara mengambil sampling yang baik dan benar
Mampu menerapkan prinsip statistika dan sampling dalam pekerjaan sehari-hari</t>
  </si>
  <si>
    <t>SHR</t>
  </si>
  <si>
    <t>Survey HR | Lime survey</t>
  </si>
  <si>
    <t>Memahami cara pembuatan dan penarikan data dari survey HR</t>
  </si>
  <si>
    <t>TECH_TANDAR</t>
  </si>
  <si>
    <t>Tanggap Darurat</t>
  </si>
  <si>
    <t>Memahami peran dan tanggung jawab sebagai regu tanggap darurat (regu damkar, petugas, petugas P3K) dan mampu menggunakan peralatan tanggap darurat yang disediakan sesuai perannya sehingga mampu bertindak cepat dan tepat dalam kondisi darurat</t>
  </si>
  <si>
    <t>Teknik audit ISO 17025</t>
  </si>
  <si>
    <t>1. Prinsip teknik audit ISO 17025
2. Titik kritis audit ISO 17025
3. Latihan audit mandiri ISO 17025</t>
  </si>
  <si>
    <t>EXC</t>
  </si>
  <si>
    <t>Training Excel</t>
  </si>
  <si>
    <t>1.  Prinsip dasar pembuatan otomasi di excel 
2. formula &amp; fungsinya
3. pengenalan macro excel &amp; fungsinya
4. presentasi : cara efisien pemesanan kemas</t>
  </si>
  <si>
    <t>TECH_SOSIBP</t>
  </si>
  <si>
    <t>Training K3 IBPR</t>
  </si>
  <si>
    <t>1. Review performa K3 di departemen
2. Cara meningkatkan performa K3 departemen</t>
  </si>
  <si>
    <t>INV</t>
  </si>
  <si>
    <t xml:space="preserve">Training Oracle Inventory </t>
  </si>
  <si>
    <t xml:space="preserve">1. Memahami penggunaan aplikasi Oracle E-Business Suite sesuai fungsinya
2.Memahami konsep inventory organization pada aplikasi Oracle E-Business Suite
</t>
  </si>
  <si>
    <t>TECH_ORACLE</t>
  </si>
  <si>
    <t>1. Refreshment Oracle Inventory
2. Cara input bila ada trial
3. Review kesalahan-kesalahan yang sering terjadi &amp; cara mengatasinya</t>
  </si>
  <si>
    <t>PAU</t>
  </si>
  <si>
    <t>Training Penggunaan &amp; Perawatan Timbangan</t>
  </si>
  <si>
    <t>1. Teori pengenalan alat / timbangannya (sebagai pencerahan aja) + maintenance harian.
2. Praktek Membaca nilai koreksi 
3. Praktek, contoh posisi melakukan penimbangan yg baik dan benar</t>
  </si>
  <si>
    <t>MSK</t>
  </si>
  <si>
    <t xml:space="preserve">Training prinsip kerja &amp; troubleshooting by operator | Mesin </t>
  </si>
  <si>
    <t>1. Prinsip kerja mesin 
2. Troubleshooting by operator (ranah &amp; cara)
3. Tanya jawab kendala di lapangan</t>
  </si>
  <si>
    <t>WQ</t>
  </si>
  <si>
    <t>Training Water Quality for Utility Machine</t>
  </si>
  <si>
    <t>1. pengantar (water &amp; usage)
2. basic usage (termasuk jenis &amp; cara kerja)
3. maintenance &amp; checking (include regen, operational check, etc)
4. why it’s important? (quality, impact and planning)
5. water schematic to point if use utillity (supply and usage)
6. other’s technology of water treatment
7. Q&amp;A - closing</t>
  </si>
  <si>
    <t>TECH_UNDHUM</t>
  </si>
  <si>
    <t>Understanding Human Error</t>
  </si>
  <si>
    <t>Trainee mampu memahami konsep Human Reliability Analysis secara kuantitatif maupun kualitatif
Trainee mampu memahami kaitan FMEA dan HEART serta mampu merumuskan penerapan yang efektif dan efisien di lapangan</t>
  </si>
  <si>
    <t>UPS</t>
  </si>
  <si>
    <t>Memahami spesifikasi unit, pengoperasian, metering, baterai UPS, alarm &amp; troubleshooting, maintenance/ perawatan UPS</t>
  </si>
  <si>
    <t>WM</t>
  </si>
  <si>
    <t>Warehouse Management</t>
  </si>
  <si>
    <t>Memahami proses pergudangan dan titik kritisnya</t>
  </si>
  <si>
    <t>FMEA</t>
  </si>
  <si>
    <t>Workshop CCP + FMEA</t>
  </si>
  <si>
    <t>1. Penentuan CCP area kerja
2. Cara identifikasi kegagalan &amp; dampaknya
3. Metode yang digunakan untuk memperkecil potensi kegagalan</t>
  </si>
  <si>
    <t>DE</t>
  </si>
  <si>
    <t xml:space="preserve">Workshop Design of Experiments </t>
  </si>
  <si>
    <t>Memahami bagaimana mendesain experiment yang baik dan benar
Bagaimana mengolah data hasil experiment
Bagaimana menerapkan kemampuan analisa kritis terhadap hasil experiment</t>
  </si>
  <si>
    <t>TECH_KOMETK</t>
  </si>
  <si>
    <t>Workshop Komunikasi Efektif</t>
  </si>
  <si>
    <t>"=-Memahami Tipe Komunikasi sesuai konteks kerja
-Memahami Etika Komunikasi
-Role Play Komunikasi</t>
  </si>
  <si>
    <t>WNIC</t>
  </si>
  <si>
    <t>Workshop Nutrifood Improvement Cycle</t>
  </si>
  <si>
    <t>1. Refreshment tipe improvement : 
just do-it, 5 steps &amp; 7 steps 
2. Review ketidaksesuaian yang dapat diimprove</t>
  </si>
  <si>
    <t>Workshop Review IK Prosedur WTP</t>
  </si>
  <si>
    <t>1. pengantar (correlation of IK, pro.,maint., &amp; form)
2. IK – Prosedur workshop (List of IK/procedure and how to read – do) 
3. Form – maintenance workshop (list, transformation, planning, data &amp; how to processing the data)
4. feedback and compliance
5. Q&amp;A - closing</t>
  </si>
  <si>
    <t>WTPP</t>
  </si>
  <si>
    <t>PIPC</t>
  </si>
  <si>
    <t>Workshop Review IK, Prosedur &amp; Catatan Mutu_PRB D</t>
  </si>
  <si>
    <t>1. awareness pentingnya pemahaman IK, prosedur &amp; CM + konsistensi pengisian
2. penjelasan SSOP (sekilas) - definisi, kaitan dengan cleaning, tipe2 pembersihan
4. penjelasan cara workshop
5. K3 - MCU (30 menit)
6. Pengelolaan &amp; Perawatan Alat Ukur (30 menit)
7. presentasi &amp; pembahasan</t>
  </si>
  <si>
    <t>OM</t>
  </si>
  <si>
    <t>Oracle Operation Management</t>
  </si>
  <si>
    <t>-Mempelajari proses receipt dan replenishment (move order &amp; IOT)
- Mempelajari proses cetak surat jalan SO</t>
  </si>
  <si>
    <t>TECH_BASELE</t>
  </si>
  <si>
    <t>Basic Electricity</t>
  </si>
  <si>
    <t>Team teknisi mengetahui standar prosedur keselamatan bekerja terkait kelistrikan sebesar 100%
Team teknisi memahami potensi bahaya dalam pekerjaan kelistrikan sebesar 100%
Team teknisi mampu mengimplementasikan standar keselamatan bekerja terkait kelistrikan di area kerjanya masing-masing sebesar 100%</t>
  </si>
  <si>
    <t>TECH_MOTELE</t>
  </si>
  <si>
    <t>Motor Electricity</t>
  </si>
  <si>
    <t>Team teknisi mampu mengingat dan memahami definisi motor listrik dan jenis-jenis motor listrik
Team teknisi mampu mengingat dan memahami rumus-rumus yang berkaitan dengan motor listrik
Team teknisi mampu menganalisa dan menerapkan rumus-rumus yang berkaitan dengan motor listrik
Team teknisi mampu membuat gambar rangkaian kontrol dan membuat perencanaan pemasangan motor listrik</t>
  </si>
  <si>
    <t>TECH_MECGPB</t>
  </si>
  <si>
    <t>Mechanic Gear Pulley Bearing</t>
  </si>
  <si>
    <t>TECH_MOTMEC</t>
  </si>
  <si>
    <t>Motor Mechanic</t>
  </si>
  <si>
    <t>TECH_PORENG</t>
  </si>
  <si>
    <t>Portal Engineering</t>
  </si>
  <si>
    <t>- Store keeper mampu menggunakan portalengineer untuk menjalankan proses gudang sesuai prosedur tanpa ada kesalahan input data (100%)
- Teknisi-0/1/2/3 mampu menggunakan portalengineer untuk meaporkan proses perbaikan/pemeliharaan mesin/project sesuai prosedur tanpa ada kesalahan input data (100%)
- Teknisi-2/3 mampu mengolah data portalengineer dalam bentuk lain dan mempresentasikannya sebagai umpan balik ke strategi (100%)
- Maintenance planner mampu mengevaluasi strategi suplai material dan jadwal sesuai data umpan balik Teknisi-2/3 dengan tepat (100%)</t>
  </si>
  <si>
    <t>TECH_REAMED</t>
  </si>
  <si>
    <t>Read Mechanical Drawing</t>
  </si>
  <si>
    <t>TECH_BASFPC</t>
  </si>
  <si>
    <t>Flow Process Knowledge</t>
  </si>
  <si>
    <t>TECH_MACMAO</t>
  </si>
  <si>
    <t>Machine Manual Operation</t>
  </si>
  <si>
    <t>TECH_METINS</t>
  </si>
  <si>
    <t>Metode Inspeksi</t>
  </si>
  <si>
    <t>TECH_AUDSKI</t>
  </si>
  <si>
    <t>Auditor Skill</t>
  </si>
  <si>
    <t>UMM_SARASE</t>
  </si>
  <si>
    <t>Sarasehan</t>
  </si>
  <si>
    <t>bukan merupakan program training namun program engagement dimana atasan berbincang dua arah dengan bawahan saling memberikan informasi, terutama tentang kondisi dan arahan perusahaan serta apa yang bisa diperbuat karyawan</t>
  </si>
  <si>
    <t>Category ID</t>
  </si>
  <si>
    <t>Category Name</t>
  </si>
  <si>
    <t>Event</t>
  </si>
  <si>
    <t>Penentuan Trainee</t>
  </si>
  <si>
    <t>Owner</t>
  </si>
  <si>
    <t>Duration (hr)</t>
  </si>
  <si>
    <t>Keterangan</t>
  </si>
  <si>
    <t>Propose Category 2018</t>
  </si>
  <si>
    <t>Tujuan</t>
  </si>
  <si>
    <t>ADDT</t>
  </si>
  <si>
    <t>Additional Training</t>
  </si>
  <si>
    <t>ADDT_ADDTRA_0</t>
  </si>
  <si>
    <t>ADDITIONAL TRAINING</t>
  </si>
  <si>
    <t>Additional</t>
  </si>
  <si>
    <t>TECH</t>
  </si>
  <si>
    <t>Technical Skill Training</t>
  </si>
  <si>
    <t>TECH_360DEL_2</t>
  </si>
  <si>
    <t>360 Degree Leader</t>
  </si>
  <si>
    <t>YDT</t>
  </si>
  <si>
    <t>UMM</t>
  </si>
  <si>
    <t>Umum</t>
  </si>
  <si>
    <t>UMM_4LENXX_3</t>
  </si>
  <si>
    <t>4 Lensa</t>
  </si>
  <si>
    <t>CROSS</t>
  </si>
  <si>
    <t>Organizational Values &amp; Culture</t>
  </si>
  <si>
    <t>UMM_4LENXX_8</t>
  </si>
  <si>
    <t>Quality Management System</t>
  </si>
  <si>
    <t>UMM_5RXXXX_3</t>
  </si>
  <si>
    <t>UMM_7HABIT_3</t>
  </si>
  <si>
    <t>7 Habits</t>
  </si>
  <si>
    <t>Personal Leadership</t>
  </si>
  <si>
    <t>UMM_7HABIT_8</t>
  </si>
  <si>
    <t>UMM_7HABIT_24</t>
  </si>
  <si>
    <t>TECH_ABCANA_2</t>
  </si>
  <si>
    <t>ABC Analysis</t>
  </si>
  <si>
    <t>Human Capital Management</t>
  </si>
  <si>
    <t>TECH_ABCANA_3</t>
  </si>
  <si>
    <t>TECH_ABCANA_4</t>
  </si>
  <si>
    <t>TECH_ABCCOS_3</t>
  </si>
  <si>
    <t>Financial Management</t>
  </si>
  <si>
    <t>NBC1</t>
  </si>
  <si>
    <t>NBC 1</t>
  </si>
  <si>
    <t>NBC1_ACCBC1_5</t>
  </si>
  <si>
    <t>Accounting (NBC 1)</t>
  </si>
  <si>
    <t>TECH_ACTLES_1</t>
  </si>
  <si>
    <t>TECH_ACTLES_3</t>
  </si>
  <si>
    <t>TECH_ADDSHA_1</t>
  </si>
  <si>
    <t>Additional Sharing</t>
  </si>
  <si>
    <t>TECH_ADDSHA_2</t>
  </si>
  <si>
    <t>TECH_ADDSHA_3</t>
  </si>
  <si>
    <t>SOFT</t>
  </si>
  <si>
    <t>Soft Skill Training</t>
  </si>
  <si>
    <t>SOFT_ADDTRA_2</t>
  </si>
  <si>
    <t>SOFT_ADDTRA_9</t>
  </si>
  <si>
    <t>SOFT_ADDTRA_17</t>
  </si>
  <si>
    <t>SOFT_ADDTRA_1</t>
  </si>
  <si>
    <t>SOFT_ADDTRA_3</t>
  </si>
  <si>
    <t>SOFT_ADDTRA_12</t>
  </si>
  <si>
    <t>SOFT_ADDTRA_15</t>
  </si>
  <si>
    <t>TECH_ADDTRA_2</t>
  </si>
  <si>
    <t>TECH_ADDTRA_16</t>
  </si>
  <si>
    <t>MDP1</t>
  </si>
  <si>
    <t>MDP</t>
  </si>
  <si>
    <t>MDP1_FINMAN_3</t>
  </si>
  <si>
    <t>MDP1_FINMAN_4</t>
  </si>
  <si>
    <t>MDP1_FINMAN_5</t>
  </si>
  <si>
    <t>MDP1_MARKET_3</t>
  </si>
  <si>
    <t>Marketing</t>
  </si>
  <si>
    <t>MDP1_MARKET_5</t>
  </si>
  <si>
    <t>MDP1_MARKET_6</t>
  </si>
  <si>
    <t>MDP1_MDPXXX_2</t>
  </si>
  <si>
    <t>MDP1_MDPXXX_3</t>
  </si>
  <si>
    <t>MDP1_MDPXXX_4</t>
  </si>
  <si>
    <t>MDP1_MDPXXX_5</t>
  </si>
  <si>
    <t>MDP1_MDPXXX_6</t>
  </si>
  <si>
    <t>MDP1_MDPXXX_7</t>
  </si>
  <si>
    <t>MDP1_MDPXXX_9</t>
  </si>
  <si>
    <t>MDP1_MDPXXX_16</t>
  </si>
  <si>
    <t>MDP1_PROINN_3</t>
  </si>
  <si>
    <t>Product Innovation</t>
  </si>
  <si>
    <t>MDP1_RECRUI_3</t>
  </si>
  <si>
    <t>Recruitment</t>
  </si>
  <si>
    <t>MDP1_RECRUI_5</t>
  </si>
  <si>
    <t>MDP1_RECRUI_6</t>
  </si>
  <si>
    <t>TECH_ADDTRA_7</t>
  </si>
  <si>
    <t>TECH_ADDTRA_0</t>
  </si>
  <si>
    <t>TECH_ADDTRA_1</t>
  </si>
  <si>
    <t>TECH_ADDTRA_9</t>
  </si>
  <si>
    <t>TECH_ADDTRA_3</t>
  </si>
  <si>
    <t>TECH_ADDTRA_4</t>
  </si>
  <si>
    <t>TECH_ADOPHO_2</t>
  </si>
  <si>
    <t>Adobe Photoshop</t>
  </si>
  <si>
    <t>Computer Skill</t>
  </si>
  <si>
    <t>TECH_ADOPHO_3</t>
  </si>
  <si>
    <t>TECH_ADOPHO_4</t>
  </si>
  <si>
    <t>TECH_AGILIT_4</t>
  </si>
  <si>
    <t>Agility</t>
  </si>
  <si>
    <t>NBC2</t>
  </si>
  <si>
    <t>NBC 2</t>
  </si>
  <si>
    <t>NBC2_ACCBC1_8</t>
  </si>
  <si>
    <t>Advanced Accounting &amp; Finance (NBC 2)</t>
  </si>
  <si>
    <t>TECH_ADVIPE_17</t>
  </si>
  <si>
    <t>Advanced International Position Evaluation</t>
  </si>
  <si>
    <t>TECH_ADVJOU_2</t>
  </si>
  <si>
    <t>Advanced Journalism</t>
  </si>
  <si>
    <t>TECH_AEPBKO_1</t>
  </si>
  <si>
    <t>AEP &amp; BKA Online</t>
  </si>
  <si>
    <t>Nutrifood Platform</t>
  </si>
  <si>
    <t>TECH_AEPBKO_2</t>
  </si>
  <si>
    <t>Allergen Management</t>
  </si>
  <si>
    <t>g</t>
  </si>
  <si>
    <t>TECH_ALLMAN_2</t>
  </si>
  <si>
    <t>TECH_ALLMAN_3</t>
  </si>
  <si>
    <t>TECH_AUDSKI_2</t>
  </si>
  <si>
    <t>TECH_AUDSKI_3</t>
  </si>
  <si>
    <t>TECH_AUDSKI_4</t>
  </si>
  <si>
    <t>TECH_AUDSKI_16</t>
  </si>
  <si>
    <t>TECH_AUDSKI_40</t>
  </si>
  <si>
    <t>TECH_AUTOCA_2</t>
  </si>
  <si>
    <t>Autocad</t>
  </si>
  <si>
    <t>Technical Engineering</t>
  </si>
  <si>
    <t>TECH_AUTOCA_3</t>
  </si>
  <si>
    <t>TECH_AUTTRA_2</t>
  </si>
  <si>
    <t>Automotive &amp; Transmission</t>
  </si>
  <si>
    <t>EDP | Automotive &amp; Transmission</t>
  </si>
  <si>
    <t>By position</t>
  </si>
  <si>
    <t>Teknisi 0 - 3</t>
  </si>
  <si>
    <t>TECH_BAANXX_3</t>
  </si>
  <si>
    <t>BAAN</t>
  </si>
  <si>
    <t>TECH_BACROI_2</t>
  </si>
  <si>
    <t>Bacteria Rough Identification</t>
  </si>
  <si>
    <t>Process Knowledge</t>
  </si>
  <si>
    <t>TECH_BACROI_3</t>
  </si>
  <si>
    <t>TECH_BACROI_4</t>
  </si>
  <si>
    <t>TECH_BAHKIB_1</t>
  </si>
  <si>
    <t>Health, Safety &amp; Environment</t>
  </si>
  <si>
    <t>TECH_BAHKIB_2</t>
  </si>
  <si>
    <t>TECH_BAHING_2</t>
  </si>
  <si>
    <t>Bahasa Inggris</t>
  </si>
  <si>
    <t>Communication Skill</t>
  </si>
  <si>
    <t>TECH_BALSCO_2</t>
  </si>
  <si>
    <t>Balance Scorecard</t>
  </si>
  <si>
    <t>Business Skill</t>
  </si>
  <si>
    <t>TECH_BASCOP_0</t>
  </si>
  <si>
    <t>Basic Copywriting</t>
  </si>
  <si>
    <t>Technical Corporate Communication</t>
  </si>
  <si>
    <t>TECH_BASSYT_1</t>
  </si>
  <si>
    <t>Basic System Thinking</t>
  </si>
  <si>
    <t>Thinking Skill</t>
  </si>
  <si>
    <t>SOFT_SYSTHI_3</t>
  </si>
  <si>
    <t>System Thinking</t>
  </si>
  <si>
    <t>BMT 2 : Managing My Task</t>
  </si>
  <si>
    <t>By Position</t>
  </si>
  <si>
    <t>Level E - F</t>
  </si>
  <si>
    <t>TECH_BASANT_1</t>
  </si>
  <si>
    <t>Basic Analytical Thinking</t>
  </si>
  <si>
    <t>Basic Critical Thinking</t>
  </si>
  <si>
    <t>POK Problem Solving &amp; Critical Thinking</t>
  </si>
  <si>
    <t>SOFT_CRITHI_3</t>
  </si>
  <si>
    <t>Critical Thinking</t>
  </si>
  <si>
    <t>TECH_BASCRT_3</t>
  </si>
  <si>
    <t>TECH_BASFPC_1</t>
  </si>
  <si>
    <t>Basic Flow Process &amp; CCP</t>
  </si>
  <si>
    <t>TECH_BASMAR_2</t>
  </si>
  <si>
    <t>Basic Marketing</t>
  </si>
  <si>
    <t>Marketing Management</t>
  </si>
  <si>
    <t>TECH_BASMAR_4</t>
  </si>
  <si>
    <t>TECH_BASMAP_2</t>
  </si>
  <si>
    <t>Basic Marketing &amp; Promotion</t>
  </si>
  <si>
    <t>TECH_BASELE_2</t>
  </si>
  <si>
    <t>Basic of Electricity</t>
  </si>
  <si>
    <t>EDP | Basic of Electricity</t>
  </si>
  <si>
    <t>Basic Statistic &amp; Seven Tools</t>
  </si>
  <si>
    <t>Statistics &amp; Data Management</t>
  </si>
  <si>
    <t>"-Memahamai Teknik Sampling Data
- Mamahami Teknik Analisa Data"</t>
  </si>
  <si>
    <t>Basic Utility</t>
  </si>
  <si>
    <t>TECH_BASWOM_2</t>
  </si>
  <si>
    <t>TECH_BESSAT_2</t>
  </si>
  <si>
    <t>Besaran &amp; Satuan</t>
  </si>
  <si>
    <t>EDP | Besaran &amp; Satuan</t>
  </si>
  <si>
    <t>TECH_PRETEM_2</t>
  </si>
  <si>
    <t>Pressure &amp; Temperature</t>
  </si>
  <si>
    <t>EDP | Pressure &amp; Temperature</t>
  </si>
  <si>
    <t>Bina Fisik Security</t>
  </si>
  <si>
    <t>SOFT_BOAGAW_0</t>
  </si>
  <si>
    <t>Board Game Workshop</t>
  </si>
  <si>
    <t>TECH_BRANDI_2</t>
  </si>
  <si>
    <t>Branding</t>
  </si>
  <si>
    <t>TECH_BREPAA_8</t>
  </si>
  <si>
    <t>Brevet Pajak AB</t>
  </si>
  <si>
    <t>SOFT_BUICOC_0</t>
  </si>
  <si>
    <t>Building Company Culture</t>
  </si>
  <si>
    <t>NBC1_BUABC1_2</t>
  </si>
  <si>
    <t>Business Analytics (NBC 1)</t>
  </si>
  <si>
    <t>NBC1_BUABC1_4</t>
  </si>
  <si>
    <t>TECH_BUSPRO_2</t>
  </si>
  <si>
    <t>Business Productivity</t>
  </si>
  <si>
    <t>SOFT_BUSSKI_0</t>
  </si>
  <si>
    <t>SOFT_BUSSTR_0</t>
  </si>
  <si>
    <t>Business Strategy</t>
  </si>
  <si>
    <t>TECH_BVW70X_2</t>
  </si>
  <si>
    <t>BVW-70</t>
  </si>
  <si>
    <t>Catatan Mutu &amp; Pengendalian Dokumen</t>
  </si>
  <si>
    <t>TECH_CATMPD_2</t>
  </si>
  <si>
    <t>UMM_CDBUSP_2</t>
  </si>
  <si>
    <t>CD Business Process</t>
  </si>
  <si>
    <t>Technical Sales &amp; Customer Development</t>
  </si>
  <si>
    <t>TECH_CERSAM_16</t>
  </si>
  <si>
    <t>Certified Sales Management</t>
  </si>
  <si>
    <t>SOFT_CHAMAN_2</t>
  </si>
  <si>
    <t>Change Management</t>
  </si>
  <si>
    <t>SOFT_CHAMAN_3</t>
  </si>
  <si>
    <t>TECH_CLEDES_1</t>
  </si>
  <si>
    <t>Cleaning Design</t>
  </si>
  <si>
    <t>TECH_CLEDES_2</t>
  </si>
  <si>
    <t>TECH_CLEDES_3</t>
  </si>
  <si>
    <t>BLT3</t>
  </si>
  <si>
    <t>BALET 3</t>
  </si>
  <si>
    <t>BLT3_CORET3_1</t>
  </si>
  <si>
    <t>Coaching Refreshment (BALET 3)</t>
  </si>
  <si>
    <t>TECH_COASKI_2</t>
  </si>
  <si>
    <t>Coaching Skill</t>
  </si>
  <si>
    <t>TECH_COASKI_4</t>
  </si>
  <si>
    <t>SOFT_COMSKI_2</t>
  </si>
  <si>
    <t>SOFT_COMSKI_3</t>
  </si>
  <si>
    <t>SOFT_COMSKI_4</t>
  </si>
  <si>
    <t>BLT3_COSET3_3</t>
  </si>
  <si>
    <t>Communication Skill (BALET 3)</t>
  </si>
  <si>
    <t>BLT3_COSET3_8</t>
  </si>
  <si>
    <t>TECH_CONMAN_2</t>
  </si>
  <si>
    <t>Conflict Management</t>
  </si>
  <si>
    <t>TECH_CONINS_0</t>
  </si>
  <si>
    <t>Consumer Insight</t>
  </si>
  <si>
    <t>SOFT_CORVAL_0</t>
  </si>
  <si>
    <t>Corporate Value</t>
  </si>
  <si>
    <t>TECH_CRESAP_0</t>
  </si>
  <si>
    <t>Creative Sales Promotion</t>
  </si>
  <si>
    <t>SOFT_CRIMAN_2</t>
  </si>
  <si>
    <t>Crisis Management</t>
  </si>
  <si>
    <t>SOFT_CRIMAN_3</t>
  </si>
  <si>
    <t>SOFT_CRIMAN_4</t>
  </si>
  <si>
    <t>BLT2</t>
  </si>
  <si>
    <t>BALET 2</t>
  </si>
  <si>
    <t>BLT2_CRTET2_2</t>
  </si>
  <si>
    <t>Critical Thinking (BALET 2)</t>
  </si>
  <si>
    <t>BLT2_CRTET2_3</t>
  </si>
  <si>
    <t>BLT2_CRTET2_8</t>
  </si>
  <si>
    <t>NBC3</t>
  </si>
  <si>
    <t>NBC 3</t>
  </si>
  <si>
    <t>NBC3_CHIBC3_3</t>
  </si>
  <si>
    <t>Culture &amp; HR Issues (NBC 3)</t>
  </si>
  <si>
    <t>TECH_CUSSEE_2</t>
  </si>
  <si>
    <t>Customer Service Excellence</t>
  </si>
  <si>
    <t>UMM_DATANA_2</t>
  </si>
  <si>
    <t>Data Analytics</t>
  </si>
  <si>
    <t>TECH_DATMAN_0</t>
  </si>
  <si>
    <t>Data Management</t>
  </si>
  <si>
    <t>SOFT_DECMAK_0</t>
  </si>
  <si>
    <t>Decision Making</t>
  </si>
  <si>
    <t>TECH_DELEMP_2</t>
  </si>
  <si>
    <t>Delegating &amp; Empowerment</t>
  </si>
  <si>
    <t>TECH_DELSKI_2</t>
  </si>
  <si>
    <t>Delegation Skill</t>
  </si>
  <si>
    <t>TECH_DELSKI_3</t>
  </si>
  <si>
    <t>TECH_DELSKI_4</t>
  </si>
  <si>
    <t>TECH_DETRDE_16</t>
  </si>
  <si>
    <t>Design Training &amp; Development</t>
  </si>
  <si>
    <t>TECH_DESCOP_0</t>
  </si>
  <si>
    <t>Designing Communication Program</t>
  </si>
  <si>
    <t>TECH_DEVTEC_8</t>
  </si>
  <si>
    <t>Developing Technical Competency</t>
  </si>
  <si>
    <t>UMM_DIGLIT_2</t>
  </si>
  <si>
    <t>Digital Literacy</t>
  </si>
  <si>
    <t>Information, Communication &amp; Technology</t>
  </si>
  <si>
    <t>NBC2_DIMBC2_2</t>
  </si>
  <si>
    <t>Digital Marketing (NBC 2)</t>
  </si>
  <si>
    <t>NBC2_DIMBC2_6</t>
  </si>
  <si>
    <t>NBC2_DIMBC2_8</t>
  </si>
  <si>
    <t>NBC2_DIMBC2_16</t>
  </si>
  <si>
    <t>TECH_DIDTSI_2</t>
  </si>
  <si>
    <t>Direct Delivery of Targeted Selection Interviewer Wokshop</t>
  </si>
  <si>
    <t>NBC3_DIIBC3_3</t>
  </si>
  <si>
    <t>Disruprive Innovation (NBC 3)</t>
  </si>
  <si>
    <t>TECH_DISMAN_0</t>
  </si>
  <si>
    <t>Distribution Management</t>
  </si>
  <si>
    <t>NBC1_ECOBC1_5</t>
  </si>
  <si>
    <t>Economics (NBC 1)</t>
  </si>
  <si>
    <t>UMM_EDUGUL_2</t>
  </si>
  <si>
    <t>Edukasi Gula</t>
  </si>
  <si>
    <t>UMM_EDUGGL_2</t>
  </si>
  <si>
    <t>Edukasi Gula, Garam, Lemak</t>
  </si>
  <si>
    <t>UMM_EDUGGL_3</t>
  </si>
  <si>
    <t>Edukasi Kesehatan</t>
  </si>
  <si>
    <t>TECH_EDUKEU_2</t>
  </si>
  <si>
    <t>Edukasi Keuangan</t>
  </si>
  <si>
    <t>UMM_EDUVIF_1</t>
  </si>
  <si>
    <t>Edukasi Visceral Fat</t>
  </si>
  <si>
    <t>SOFT_EFFDEL_0</t>
  </si>
  <si>
    <t>Effective Delegation</t>
  </si>
  <si>
    <t>TECH_EFFWRC_2</t>
  </si>
  <si>
    <t>Effective Written Communication</t>
  </si>
  <si>
    <t>SOFT_EMOINT_2</t>
  </si>
  <si>
    <t>Emotional Intelligence</t>
  </si>
  <si>
    <t>SOFT_EMOINT_3</t>
  </si>
  <si>
    <t>SOFT_EMPMOT_1</t>
  </si>
  <si>
    <t>Employee Motivation</t>
  </si>
  <si>
    <t>TECH_ENDPRQ_2</t>
  </si>
  <si>
    <t>End Product Quality</t>
  </si>
  <si>
    <t>TECH_ENDPRQ_3</t>
  </si>
  <si>
    <t>TECH_ENDPRQ_4</t>
  </si>
  <si>
    <t>TECH_ENEMAN_2</t>
  </si>
  <si>
    <t>Energy Management</t>
  </si>
  <si>
    <t>TECH_ENEELE_2</t>
  </si>
  <si>
    <t>Energy of Electricity</t>
  </si>
  <si>
    <t>EDP | Energy of Electricity</t>
  </si>
  <si>
    <t>TECH_ESKPUM_2</t>
  </si>
  <si>
    <t>Estimasi Ketidakpastian Pengukuran untuk Uji Mikrobiologi</t>
  </si>
  <si>
    <t>TECH_ETHMAR_0</t>
  </si>
  <si>
    <t>Ethnography Marketing</t>
  </si>
  <si>
    <t>SOFT_ETHLEA_0</t>
  </si>
  <si>
    <t>Ethos Leadership</t>
  </si>
  <si>
    <t>TECH_ETIKPP_1</t>
  </si>
  <si>
    <t>Etika Kerja &amp; Perilaku Positif</t>
  </si>
  <si>
    <t>TECH_ETIKPP_2</t>
  </si>
  <si>
    <t>TECH_EXCADV_2</t>
  </si>
  <si>
    <t>Excel Advanced</t>
  </si>
  <si>
    <t>TECH_EXCADV_3</t>
  </si>
  <si>
    <t>TECH_EXCADV_4</t>
  </si>
  <si>
    <t>TECH_EXCMOD_3</t>
  </si>
  <si>
    <t>Excel Moderate</t>
  </si>
  <si>
    <t>TECH_EXCBAS_2</t>
  </si>
  <si>
    <t>Excel Basic</t>
  </si>
  <si>
    <t>TECH_EXCBAS_3</t>
  </si>
  <si>
    <t>TECH_EXCBAS_4</t>
  </si>
  <si>
    <t>TECH_EXPRED_2</t>
  </si>
  <si>
    <t xml:space="preserve">Experimental Research Design </t>
  </si>
  <si>
    <t>Research &amp; Development</t>
  </si>
  <si>
    <t>TECH_EXPRED_3</t>
  </si>
  <si>
    <t>TECH_EXPRED_4</t>
  </si>
  <si>
    <t>TECH_FACSKI_2</t>
  </si>
  <si>
    <t>Facilitation Skill</t>
  </si>
  <si>
    <t>TECH_FASPHO_0</t>
  </si>
  <si>
    <t>Fashion Photography</t>
  </si>
  <si>
    <t>UMM_FINOPI_1</t>
  </si>
  <si>
    <t>Finance Operation Introduction</t>
  </si>
  <si>
    <t>NBC1_FIMBC1_5</t>
  </si>
  <si>
    <t>Financial Management (NBC 1)</t>
  </si>
  <si>
    <t>TECH_FINGOK_2</t>
  </si>
  <si>
    <t>Finished Good Knowledge</t>
  </si>
  <si>
    <t>TECH_FIRTHF_2</t>
  </si>
  <si>
    <t>First Think First</t>
  </si>
  <si>
    <t>TECH_FIZZXX_2</t>
  </si>
  <si>
    <t>FIZZ</t>
  </si>
  <si>
    <t>TECH_FIZZXX_3</t>
  </si>
  <si>
    <t>TECH_FLALAN_2</t>
  </si>
  <si>
    <t>Flavor Language</t>
  </si>
  <si>
    <t>TECH_FMEAXX_2</t>
  </si>
  <si>
    <t>TECH_FMEAXX_3</t>
  </si>
  <si>
    <t>TECH_FMEAXX_4</t>
  </si>
  <si>
    <t>TECH_FOODEF_2</t>
  </si>
  <si>
    <t>Food Defense</t>
  </si>
  <si>
    <t>TECH_FOODEF_3</t>
  </si>
  <si>
    <t>TECH_FOODEF_4</t>
  </si>
  <si>
    <t>TECH_FOORED_2</t>
  </si>
  <si>
    <t>Food Review Dairy</t>
  </si>
  <si>
    <t>TECH_FOORED_3</t>
  </si>
  <si>
    <t>TECH_FOORED_4</t>
  </si>
  <si>
    <t>TECH_FOORFS_2</t>
  </si>
  <si>
    <t>Food Review Food Safety</t>
  </si>
  <si>
    <t>TECH_FOORFS_3</t>
  </si>
  <si>
    <t>TECH_FOORFS_4</t>
  </si>
  <si>
    <t>TECH_FOOSAF_2</t>
  </si>
  <si>
    <t>TECH_FOOSAF_8</t>
  </si>
  <si>
    <t>TECH_FOOSAN_3</t>
  </si>
  <si>
    <t>Food Safety &amp; Nutrition</t>
  </si>
  <si>
    <t>TECH_FS_220_2</t>
  </si>
  <si>
    <t>FSSC 22000</t>
  </si>
  <si>
    <t>TECH_FS_220_3</t>
  </si>
  <si>
    <t>TECH_FS_220_4</t>
  </si>
  <si>
    <t>TECH_FS_220_40</t>
  </si>
  <si>
    <t>MFT1</t>
  </si>
  <si>
    <t>MFT</t>
  </si>
  <si>
    <t>MFT1_FUNTRA_9</t>
  </si>
  <si>
    <t>Functional Training</t>
  </si>
  <si>
    <t>TECH_FUNTRA_2</t>
  </si>
  <si>
    <t>TECH_FUNTRA_3</t>
  </si>
  <si>
    <t>TECH_DIGPHO_7</t>
  </si>
  <si>
    <t>TECH_FUNTRA_0</t>
  </si>
  <si>
    <t>TECH_FUNTRA_8</t>
  </si>
  <si>
    <t>TECH_FUNTRA_4</t>
  </si>
  <si>
    <t>TECH_FUNTRA_9</t>
  </si>
  <si>
    <t>SOFT_FUNLEA_9</t>
  </si>
  <si>
    <t>Fundamental Leadership</t>
  </si>
  <si>
    <t>TECH_FUTHRX_2</t>
  </si>
  <si>
    <t>Future of HR</t>
  </si>
  <si>
    <t>TECH_GADMAD_112</t>
  </si>
  <si>
    <t>Gada Madya</t>
  </si>
  <si>
    <t>GMP &amp; Clean Habit</t>
  </si>
  <si>
    <t>POK GMP</t>
  </si>
  <si>
    <t>"-Mempelajari pengertian &amp; tujuan penerapan GMP
-Mempelajari Ruang Lingkup GMP
    o Personal Hygiene (Based on Zone)
    o Infrastructure &amp; Pest Control 
    o Pemeliharaan Produksi/Gudang (Cleaning &amp; Sanitation)"</t>
  </si>
  <si>
    <t>SOFT_GOOCOG_2</t>
  </si>
  <si>
    <t>Good Corporate Governance</t>
  </si>
  <si>
    <t>TECH_GOOLAP_2</t>
  </si>
  <si>
    <t>Good Laboratory Practice</t>
  </si>
  <si>
    <t>TECH_GOOSEA_2</t>
  </si>
  <si>
    <t>Google Search</t>
  </si>
  <si>
    <t>TECH_GREBUI_6</t>
  </si>
  <si>
    <t>Green Building</t>
  </si>
  <si>
    <t>TECH_GRECOM_2</t>
  </si>
  <si>
    <t>Green Company</t>
  </si>
  <si>
    <t>UMM_GREEDU_1</t>
  </si>
  <si>
    <t>Green Education</t>
  </si>
  <si>
    <t>SOFT_HANDIP_2</t>
  </si>
  <si>
    <t>Handling Difficult People</t>
  </si>
  <si>
    <t>UMM_HEABAL_2</t>
  </si>
  <si>
    <t>Health &amp; Balance Lifestyle</t>
  </si>
  <si>
    <t>UMM_HEAEDU_2</t>
  </si>
  <si>
    <t>Health Education</t>
  </si>
  <si>
    <t>TECH_HEASAE_2</t>
  </si>
  <si>
    <t>TECH_HIGIMI_2</t>
  </si>
  <si>
    <t>High Impact Interview</t>
  </si>
  <si>
    <t>TECH_HIGIMI_3</t>
  </si>
  <si>
    <t>TECH_HIGIMI_4</t>
  </si>
  <si>
    <t>NBC1_HRIBC1_4</t>
  </si>
  <si>
    <t>HR Introduction (NBC 1)</t>
  </si>
  <si>
    <t>NBC1_HRMBC1_3</t>
  </si>
  <si>
    <t>HR Management (NBC 1)</t>
  </si>
  <si>
    <t>NBC2_HRMBC2_8</t>
  </si>
  <si>
    <t>HR Management (NBC 2)</t>
  </si>
  <si>
    <t>NBC1_HRRBC1_4</t>
  </si>
  <si>
    <t>HR Recruitment (NBC 1)</t>
  </si>
  <si>
    <t>NBC1_HRTBC1_4</t>
  </si>
  <si>
    <t>HR Training &amp; Development (NBC 1)</t>
  </si>
  <si>
    <t>TECH_HUMREA_2</t>
  </si>
  <si>
    <t>Human Reliability Analysis</t>
  </si>
  <si>
    <t>UMM_ICAREX_1</t>
  </si>
  <si>
    <t>TECH_ICTXXX_4</t>
  </si>
  <si>
    <t>ICT</t>
  </si>
  <si>
    <t>TECH_ICTXXX_8</t>
  </si>
  <si>
    <t>TECH_ICTSBT_8</t>
  </si>
  <si>
    <t>NBC2_ICTBC1_4</t>
  </si>
  <si>
    <t>ICT (NBC 2)</t>
  </si>
  <si>
    <t>TECH_ILMBAH_2</t>
  </si>
  <si>
    <t>Ilmu Bahan</t>
  </si>
  <si>
    <t>TECH_IPLAUU_2</t>
  </si>
  <si>
    <t>Implementasi &amp; Pembuatan Laporan AMDAL &amp; UKL UPL</t>
  </si>
  <si>
    <t>TECH_IMPUMS_2</t>
  </si>
  <si>
    <t>Implikasi UMSP</t>
  </si>
  <si>
    <t>TECH_INFSEA_2</t>
  </si>
  <si>
    <t>Information  Security Awareness</t>
  </si>
  <si>
    <t>Information Security Awareness</t>
  </si>
  <si>
    <t>TECH_INFSEA_4</t>
  </si>
  <si>
    <t>NBC2_ICTBC2_2</t>
  </si>
  <si>
    <t>Information, Communication &amp; Technology (NBC 2)</t>
  </si>
  <si>
    <t>NBC2_ICTBC2_3</t>
  </si>
  <si>
    <t>NBC2_ICTBC2_4</t>
  </si>
  <si>
    <t>NBC2_ICTBC2_6</t>
  </si>
  <si>
    <t>NBC2_ICTBC2_8</t>
  </si>
  <si>
    <t>TECH_INFOPT_18</t>
  </si>
  <si>
    <t>Infrastructure Optimization</t>
  </si>
  <si>
    <t>TECH_INGKDP_2</t>
  </si>
  <si>
    <t>Ingredients Knowledge Dairy Powder</t>
  </si>
  <si>
    <t>TECH_INKNDP_2</t>
  </si>
  <si>
    <t>Ingredients Knowledge Non Dairy Powder</t>
  </si>
  <si>
    <t>TECH_INKNDS_2</t>
  </si>
  <si>
    <t>Ingredients Knowledge Non Dairy Supporting</t>
  </si>
  <si>
    <t>TECH_INGKNR_2</t>
  </si>
  <si>
    <t>Ingredients Knowledge RTD</t>
  </si>
  <si>
    <t>TECH_INGKNY_2</t>
  </si>
  <si>
    <t>Ingredients Knowledge Yoghurt</t>
  </si>
  <si>
    <t>INNO</t>
  </si>
  <si>
    <t>Innotraining</t>
  </si>
  <si>
    <t>INNO_INNOTR_2</t>
  </si>
  <si>
    <t>INNO_INNOTR_4</t>
  </si>
  <si>
    <t>INNO_INNOTR_8</t>
  </si>
  <si>
    <t>INNO_INNOTR_9</t>
  </si>
  <si>
    <t>TECH_INNPRD_2</t>
  </si>
  <si>
    <t>Innovation in Product Development</t>
  </si>
  <si>
    <t>TECH_INNPRD_3</t>
  </si>
  <si>
    <t>TECH_INNPRD_4</t>
  </si>
  <si>
    <t>SOFT_INTSKI_2</t>
  </si>
  <si>
    <t>Interpersonal Skill</t>
  </si>
  <si>
    <t>SOFT_INTSKI_3</t>
  </si>
  <si>
    <t>SOFT_INTSKI_4</t>
  </si>
  <si>
    <t>TECH_INVEST_2</t>
  </si>
  <si>
    <t>Investigasi</t>
  </si>
  <si>
    <t>TECH_INVEST_8</t>
  </si>
  <si>
    <t>TECH_IPEROA_2</t>
  </si>
  <si>
    <t>IPE Roadmap</t>
  </si>
  <si>
    <t>TECH_IPEROA_3</t>
  </si>
  <si>
    <t>TECH_IPEROA_4</t>
  </si>
  <si>
    <t>SOFT_IRRLAL_8</t>
  </si>
  <si>
    <t>Irrefutable Laws of Leadership</t>
  </si>
  <si>
    <t>TECH_IS_140_2</t>
  </si>
  <si>
    <t>ISO 14001</t>
  </si>
  <si>
    <t>TECH_IS_140_40</t>
  </si>
  <si>
    <t>TECH_IS_170_2</t>
  </si>
  <si>
    <t>ISO 17025</t>
  </si>
  <si>
    <t>TECH_IS_170_16</t>
  </si>
  <si>
    <t>TECH_IS_220_2</t>
  </si>
  <si>
    <t>ISO 22000</t>
  </si>
  <si>
    <t>TECH_IS_220_16</t>
  </si>
  <si>
    <t>TECH_IS_260_16</t>
  </si>
  <si>
    <t>ISO 26000</t>
  </si>
  <si>
    <t>TECH_IS_270_2</t>
  </si>
  <si>
    <t>ISO 27000</t>
  </si>
  <si>
    <t>TECH_IS_900_2</t>
  </si>
  <si>
    <t xml:space="preserve">ISO 9001 </t>
  </si>
  <si>
    <t>TECH_IS_900_40</t>
  </si>
  <si>
    <t>ISO 9001 </t>
  </si>
  <si>
    <t>TECH_ITPRMA_0</t>
  </si>
  <si>
    <t>IT Project Management</t>
  </si>
  <si>
    <t>TECH_KAPAPA_16</t>
  </si>
  <si>
    <t>Kadaluarsa Produk Pangan</t>
  </si>
  <si>
    <t>TECH_KAPAPA_2</t>
  </si>
  <si>
    <t>TECH_KALMAS_2</t>
  </si>
  <si>
    <t>Kalibrasi Alat Ukur Massa</t>
  </si>
  <si>
    <t>TECH_KALMAS_40</t>
  </si>
  <si>
    <t>TECH_KALSUH_2</t>
  </si>
  <si>
    <t>Kalibrasi Alat Ukur Suhu</t>
  </si>
  <si>
    <t>TECH_KALSUH_40</t>
  </si>
  <si>
    <t>TECH_KALTEK_2</t>
  </si>
  <si>
    <t>Kalibrasi Alat Ukur Tekanan</t>
  </si>
  <si>
    <t>TECH_KALTEK_40</t>
  </si>
  <si>
    <t>TECH_KALVOL_2</t>
  </si>
  <si>
    <t>Kalibrasi Alat Ukur Volume</t>
  </si>
  <si>
    <t>TECH_KALVOL_40</t>
  </si>
  <si>
    <t>TECH_KARPAN_2</t>
  </si>
  <si>
    <t>Karakteristik Pangan</t>
  </si>
  <si>
    <t>TECH_KEBTKL_1</t>
  </si>
  <si>
    <t>Kebersihan Tempat Kerja &amp; Lingkungan</t>
  </si>
  <si>
    <t>Kerahasiaan Informasi</t>
  </si>
  <si>
    <t>POK Kerahasiaan Informasi</t>
  </si>
  <si>
    <t>Komunikasi &amp; Etika Kerja</t>
  </si>
  <si>
    <t>"-Memahami Tipe Komunikasi sesuai konteks kerja
-Memahami Etika Komunikasi
-Role Play Komunikasi</t>
  </si>
  <si>
    <t>UMM_KONDIE_1</t>
  </si>
  <si>
    <t>Konsep Diet</t>
  </si>
  <si>
    <t>UMM_KONDIE_2</t>
  </si>
  <si>
    <t>TECH_LATKECK_2</t>
  </si>
  <si>
    <t>TECH_LATKECK_3</t>
  </si>
  <si>
    <t>SOFT_LEABLI_0</t>
  </si>
  <si>
    <t>Leadership Blindspot</t>
  </si>
  <si>
    <t>SOFT_LEAEMP_0</t>
  </si>
  <si>
    <t>Leadership Empathy</t>
  </si>
  <si>
    <t>SOFT_LEAMAS_0</t>
  </si>
  <si>
    <t>Leadership Mastery</t>
  </si>
  <si>
    <t>TECH_LEATHI_2</t>
  </si>
  <si>
    <t>Lean Thinking</t>
  </si>
  <si>
    <t>Supply Chain</t>
  </si>
  <si>
    <t>TECH_LEATHI_3</t>
  </si>
  <si>
    <t>TECH_LEATHI_4</t>
  </si>
  <si>
    <t>UMM_LEGAWA_1</t>
  </si>
  <si>
    <t>Legal Awareness</t>
  </si>
  <si>
    <t>TECH_LIMBBB_1</t>
  </si>
  <si>
    <t>Limbah Bahan Berbahaya &amp; Beracun</t>
  </si>
  <si>
    <t>TECH_LIMBBB_2</t>
  </si>
  <si>
    <t>TECH_LISSKI_2</t>
  </si>
  <si>
    <t xml:space="preserve">Listening Skill </t>
  </si>
  <si>
    <t>TECH_LOTOXX_2</t>
  </si>
  <si>
    <t>LOTO</t>
  </si>
  <si>
    <t>TECH_MACSPK_2</t>
  </si>
  <si>
    <t>Machine &amp; Sparepart Knowledge</t>
  </si>
  <si>
    <t>TECH_MACSPK_3</t>
  </si>
  <si>
    <t>TECH_MACSPK_4</t>
  </si>
  <si>
    <t>TECH_MACSPK_32</t>
  </si>
  <si>
    <t>TECH_MACSPK_24</t>
  </si>
  <si>
    <t>TECH_MACMAO_3</t>
  </si>
  <si>
    <t>TECH_MACMAO_4</t>
  </si>
  <si>
    <t>TECH_MACMAO_24</t>
  </si>
  <si>
    <t>TECH_MAGCAT_2</t>
  </si>
  <si>
    <t>Magnet Catcher</t>
  </si>
  <si>
    <t>TECH_MAGCAT_3</t>
  </si>
  <si>
    <t>TECH_MANACC_3</t>
  </si>
  <si>
    <t>Managerial Accounting</t>
  </si>
  <si>
    <t>TECH_MANACC_4</t>
  </si>
  <si>
    <t>SOFT_MANEMP_2</t>
  </si>
  <si>
    <t>Managing Employee Performance</t>
  </si>
  <si>
    <t>SOFT_MANEMP_3</t>
  </si>
  <si>
    <t>TECH_MANTAS_1</t>
  </si>
  <si>
    <t>Managing Task</t>
  </si>
  <si>
    <t>TECH_MANTAS_2</t>
  </si>
  <si>
    <t>TECH_MANKAL_2</t>
  </si>
  <si>
    <t>Manajemen Kalibrasi</t>
  </si>
  <si>
    <t>TECH_MANKAL_8</t>
  </si>
  <si>
    <t>TECH_MANHAN_1</t>
  </si>
  <si>
    <t>Manual Handling</t>
  </si>
  <si>
    <t>TECH_MARRCB_0</t>
  </si>
  <si>
    <t>Market Research &amp; Consumer Behavior</t>
  </si>
  <si>
    <t>NBC1_MARBC1_5</t>
  </si>
  <si>
    <t>Marketing (NBC 1)</t>
  </si>
  <si>
    <t>TECH_MARAUP_0</t>
  </si>
  <si>
    <t>Marketing Audit &amp; Planning</t>
  </si>
  <si>
    <t>UMM_MARINTR_1</t>
  </si>
  <si>
    <t>Marketing Introduction</t>
  </si>
  <si>
    <t>TECH_MARMAN_2</t>
  </si>
  <si>
    <t>TECH_MARMAN_3</t>
  </si>
  <si>
    <t>TECH_MARMAN_5</t>
  </si>
  <si>
    <t>TECH_MARMAN_6</t>
  </si>
  <si>
    <t>NBC2_MAMBC2_8</t>
  </si>
  <si>
    <t>Marketing Management (NBC 2)</t>
  </si>
  <si>
    <t>TECH_MARPRD_0</t>
  </si>
  <si>
    <t>Marketing Product Development</t>
  </si>
  <si>
    <t>TECH_MARTRC_0</t>
  </si>
  <si>
    <t>Marketing Trends &amp; ChallengesTRENBUSSIN</t>
  </si>
  <si>
    <t>TECH_MASPEP_2</t>
  </si>
  <si>
    <t>Masa Persiapan Pensiun</t>
  </si>
  <si>
    <t>TECH_MASPEP_3</t>
  </si>
  <si>
    <t>TECH_MASPEP_4</t>
  </si>
  <si>
    <t>SOFT_MATTHI_2</t>
  </si>
  <si>
    <t>Matrix Thinking</t>
  </si>
  <si>
    <t>TECH_MAVDAC_3</t>
  </si>
  <si>
    <t>MAVDAC</t>
  </si>
  <si>
    <t>TECH_MEAPRE_15</t>
  </si>
  <si>
    <t>Measuring Promotion Effectiveness</t>
  </si>
  <si>
    <t>TECH_METINS_2</t>
  </si>
  <si>
    <t>Mikrobiologi Dasar</t>
  </si>
  <si>
    <t>SOFT_MINTRA_0</t>
  </si>
  <si>
    <t>Mindset Training</t>
  </si>
  <si>
    <t>TECH_MOTINF_2</t>
  </si>
  <si>
    <t>Motivating &amp; Influencing</t>
  </si>
  <si>
    <t>TECH_MOTELE_2</t>
  </si>
  <si>
    <t>Motor Electric</t>
  </si>
  <si>
    <t>EDP | Motor Electric</t>
  </si>
  <si>
    <t>TECH_MECGPB_2</t>
  </si>
  <si>
    <t>Mechanic : Gear, pulley &amp; bearing</t>
  </si>
  <si>
    <t>EDP | Mechanic : Gear, pulley &amp; bearing</t>
  </si>
  <si>
    <t>TECH_MOTMEC_2</t>
  </si>
  <si>
    <t>EDP | Motor Mechanic</t>
  </si>
  <si>
    <t>TECH_MPPAXX_2</t>
  </si>
  <si>
    <t>MPPA</t>
  </si>
  <si>
    <t>TECH_MPPAXX_40</t>
  </si>
  <si>
    <t>TECH_MPPUXX_2</t>
  </si>
  <si>
    <t>MPPU</t>
  </si>
  <si>
    <t>TECH_MPPUXX_40</t>
  </si>
  <si>
    <t>TECH_MULCOU_0</t>
  </si>
  <si>
    <t>Multipled Courses</t>
  </si>
  <si>
    <t>NBC1_NBC1XX_5</t>
  </si>
  <si>
    <t>NBC2_NBC2XX_2</t>
  </si>
  <si>
    <t>NBC2_NBC2XX_4</t>
  </si>
  <si>
    <t>NBC2_NBC2XX_8</t>
  </si>
  <si>
    <t>SOFT_NEGSKI_9</t>
  </si>
  <si>
    <t>Negotiation Skill</t>
  </si>
  <si>
    <t>SOFT_NEGSKI_8</t>
  </si>
  <si>
    <t>UMM_NEGSKI_2</t>
  </si>
  <si>
    <t>UMM_NETSKI_1</t>
  </si>
  <si>
    <t>Networking Skill</t>
  </si>
  <si>
    <t>NLIG</t>
  </si>
  <si>
    <t>NLIGHT</t>
  </si>
  <si>
    <t>NLIG_NLIGHT_3</t>
  </si>
  <si>
    <t>Nutrifood Leaders Insight (NLIGHT)</t>
  </si>
  <si>
    <t>TECH_NUTPLA_0</t>
  </si>
  <si>
    <t>TECH_NUTSOU_3</t>
  </si>
  <si>
    <t>Nutritious Soul</t>
  </si>
  <si>
    <t>TECH_OFFMAN_4</t>
  </si>
  <si>
    <t>Office Management</t>
  </si>
  <si>
    <t>TECH_OH_180_2</t>
  </si>
  <si>
    <t>OHSAS 18001</t>
  </si>
  <si>
    <t>TECH_ISO450_8</t>
  </si>
  <si>
    <t>ISO 45001</t>
  </si>
  <si>
    <t>TECH_OPESPT_2</t>
  </si>
  <si>
    <t>Open Space Technology</t>
  </si>
  <si>
    <t>TECH_OPESPT_7</t>
  </si>
  <si>
    <t>NBC1_OPMBC1_5</t>
  </si>
  <si>
    <t>Operation Management (NBC 1)</t>
  </si>
  <si>
    <t>NBC2_OPMBC2_8</t>
  </si>
  <si>
    <t>Operation Management (NBC 2)</t>
  </si>
  <si>
    <t>Oracle Basic Navigation &amp; Inventory</t>
  </si>
  <si>
    <t>POK Oracle Basic Navigation &amp; Inventory</t>
  </si>
  <si>
    <t>Oracle Production</t>
  </si>
  <si>
    <t>POK Oracle Production</t>
  </si>
  <si>
    <t>Oracle Order Management</t>
  </si>
  <si>
    <t>POK Oracle Order Management</t>
  </si>
  <si>
    <t>TECH_ORAIRSO_3</t>
  </si>
  <si>
    <t>IRSO</t>
  </si>
  <si>
    <t>POK IRSO</t>
  </si>
  <si>
    <t>Gudang Jadi - Provider - Maklon</t>
  </si>
  <si>
    <t>TECH_ORAWMS_3</t>
  </si>
  <si>
    <t>Warehouse Management System (WMS)</t>
  </si>
  <si>
    <t>POK Warehouse Management System (WMS)</t>
  </si>
  <si>
    <t>Gudang Baku</t>
  </si>
  <si>
    <t>TECH_ORACLE_4</t>
  </si>
  <si>
    <t>Oracle</t>
  </si>
  <si>
    <t>TECH_ORACLE_1</t>
  </si>
  <si>
    <t>TECH_ORANGE_1</t>
  </si>
  <si>
    <t>Orange</t>
  </si>
  <si>
    <t>NBC3_ORABC3_3</t>
  </si>
  <si>
    <t>Organizational Ambidexterity (NBC 3)</t>
  </si>
  <si>
    <t>NBC1_ORBBC1_5</t>
  </si>
  <si>
    <t>Organizational Behavior (NBC 1)</t>
  </si>
  <si>
    <t>TECH_ORINUT_2</t>
  </si>
  <si>
    <t>Orientasi Nutrisi</t>
  </si>
  <si>
    <t>UMM_OSMSTI_2</t>
  </si>
  <si>
    <t>OSM &amp; Strategy Introduction</t>
  </si>
  <si>
    <t>TECH_PACEVA_2</t>
  </si>
  <si>
    <t>Package Evaluation</t>
  </si>
  <si>
    <t>TECH_PACKNO_16</t>
  </si>
  <si>
    <t>Pathogenic and Spoilage Microorganisms in Foods</t>
  </si>
  <si>
    <t>TECH_PELABE_3</t>
  </si>
  <si>
    <t>Pelabelan </t>
  </si>
  <si>
    <t>TECH_PEMIKP_2</t>
  </si>
  <si>
    <t>Pemahaman IK &amp; Prosedur</t>
  </si>
  <si>
    <t>TECH_PEMIKP_3</t>
  </si>
  <si>
    <t>TECH_PEMIKP_4</t>
  </si>
  <si>
    <t>TECH_PENKEP_4</t>
  </si>
  <si>
    <t>Pendidikan Kepabeanan</t>
  </si>
  <si>
    <t>TECH_PENKEP_8</t>
  </si>
  <si>
    <t>TECH_PENGEL_2</t>
  </si>
  <si>
    <t>Pengelasan</t>
  </si>
  <si>
    <t>TECH_PENGEL_6</t>
  </si>
  <si>
    <t>TECH_PENGEL_24</t>
  </si>
  <si>
    <t>TECH_PENALU_1</t>
  </si>
  <si>
    <t>Pengenalan Alat Ukur</t>
  </si>
  <si>
    <t>Pengenalan Proses</t>
  </si>
  <si>
    <t>TECH_PENPLB_1</t>
  </si>
  <si>
    <t>Pengendalian dan Pengelolaan Limbah B3</t>
  </si>
  <si>
    <t>TECH_PENPLB_2</t>
  </si>
  <si>
    <t>TECH_PENFBB_2</t>
  </si>
  <si>
    <t>Pengetahuan dari Fungsi Bahan Baku</t>
  </si>
  <si>
    <t>TECH_PENFNP_2</t>
  </si>
  <si>
    <t>Pengetahuan dari Fungsi Nutrisi &amp; Penerapannya</t>
  </si>
  <si>
    <t>TECH_PENMKT_2</t>
  </si>
  <si>
    <t>Pengetahuan tentang Masalah Kesehatan &amp; Tren</t>
  </si>
  <si>
    <t>TECH_PENPEM_3</t>
  </si>
  <si>
    <t>Penyimpanan &amp; Pengawetan Makanan</t>
  </si>
  <si>
    <t>NBC1_PEABC1_0</t>
  </si>
  <si>
    <t>People Analytics</t>
  </si>
  <si>
    <t>BLT3_PEMAN3_2</t>
  </si>
  <si>
    <t>People Management (BALET 3)</t>
  </si>
  <si>
    <t>TECH_PERPLP_2</t>
  </si>
  <si>
    <t>Peraturan Perundangan LH &amp; Pemenuhannya</t>
  </si>
  <si>
    <t>TECH_PERPLP_3</t>
  </si>
  <si>
    <t>TECH_PERFEE_3</t>
  </si>
  <si>
    <t>Performance Feedback</t>
  </si>
  <si>
    <t>NBC2_PMCBC2_8</t>
  </si>
  <si>
    <t>Performance Management &amp; Compensation (NBC 2)</t>
  </si>
  <si>
    <t>TECH_PERMAF_3</t>
  </si>
  <si>
    <t>Performance Management &amp; Feedback</t>
  </si>
  <si>
    <t>TECH_PERKON_2</t>
  </si>
  <si>
    <t>bas</t>
  </si>
  <si>
    <t>BLT1</t>
  </si>
  <si>
    <t>BALET 1</t>
  </si>
  <si>
    <t>BLT1_PEAET1_1</t>
  </si>
  <si>
    <t>Personal Aspiration (BALET 1)</t>
  </si>
  <si>
    <t>SAPT</t>
  </si>
  <si>
    <t>Sales Promotion Training</t>
  </si>
  <si>
    <t>SAPT_PERDEV_0</t>
  </si>
  <si>
    <t>Personal Development</t>
  </si>
  <si>
    <t>SOFT_PERLEA_2</t>
  </si>
  <si>
    <t>SOFT_PERLEA_3</t>
  </si>
  <si>
    <t>SOFT_PERCOM_0</t>
  </si>
  <si>
    <t>Persuasive Communication</t>
  </si>
  <si>
    <t>TECH_PESCON_24</t>
  </si>
  <si>
    <t>Plant Security</t>
  </si>
  <si>
    <t>PLC</t>
  </si>
  <si>
    <t>EDP | Pengetahuan Dasar PLC</t>
  </si>
  <si>
    <t>TECH_PLCXXX_24</t>
  </si>
  <si>
    <t>TECH_PLCXXX_32</t>
  </si>
  <si>
    <t>TECH_PLCXXX_40</t>
  </si>
  <si>
    <t>TECH_PNEHYD_2</t>
  </si>
  <si>
    <t>Pneumatic Hydraulic</t>
  </si>
  <si>
    <t>EDP | Pneumatic Hydraulic</t>
  </si>
  <si>
    <t>Sekali saja</t>
  </si>
  <si>
    <t>TECH_PORENG_2</t>
  </si>
  <si>
    <t>EDP | Portal Engineering</t>
  </si>
  <si>
    <t>TECH_PRESPA_1</t>
  </si>
  <si>
    <t>Pressure - Prinsip &amp; Aplikasi</t>
  </si>
  <si>
    <t>TECH_PRSPSB_3</t>
  </si>
  <si>
    <t>Prinsip dari Sistem Produksi Skala Besar</t>
  </si>
  <si>
    <t>TECH_PRITEP_2</t>
  </si>
  <si>
    <t>Prinsip dari Teknologi Packaging</t>
  </si>
  <si>
    <t>BLT2_PSDET2_2</t>
  </si>
  <si>
    <t>Problem Solving &amp; Decision Making (BALET 2)</t>
  </si>
  <si>
    <t>BLT2_PSDET2_3</t>
  </si>
  <si>
    <t>BLT2_PSDET2_4</t>
  </si>
  <si>
    <t>BLT2_PSDET2_1</t>
  </si>
  <si>
    <t>SOFT_PROSOL_10</t>
  </si>
  <si>
    <t>Problem Solving &amp; Decision Making</t>
  </si>
  <si>
    <t>TECH_PROKNO_2</t>
  </si>
  <si>
    <t>Product Knowledge</t>
  </si>
  <si>
    <t>UMM_PROKNO_1</t>
  </si>
  <si>
    <t>TECH_PROPIC_2</t>
  </si>
  <si>
    <t>Production Planning &amp; Inventory Control</t>
  </si>
  <si>
    <t>TECH_PROPIC_3</t>
  </si>
  <si>
    <t>TECH_PROLIG_0</t>
  </si>
  <si>
    <t>Professional Lighting</t>
  </si>
  <si>
    <t>TECH_PROMAN_8</t>
  </si>
  <si>
    <t>Project Management</t>
  </si>
  <si>
    <t>TECH_PROPERX_2</t>
  </si>
  <si>
    <t>PROPER</t>
  </si>
  <si>
    <t>TECH_PROPERX_8</t>
  </si>
  <si>
    <t>TECH_PROPERX_24</t>
  </si>
  <si>
    <t>TECH_PROPERX_40</t>
  </si>
  <si>
    <t>TECH_PUBREL_0</t>
  </si>
  <si>
    <t>Public Relations</t>
  </si>
  <si>
    <t>TECH_REAMED_2</t>
  </si>
  <si>
    <t>EDP | Read Mechanical Drawing</t>
  </si>
  <si>
    <t>TECH_REAELD_2</t>
  </si>
  <si>
    <t>Read Electrical Drawing</t>
  </si>
  <si>
    <t>EDP | Read Electrical Drawing</t>
  </si>
  <si>
    <t>Quality Control &amp; Assurance</t>
  </si>
  <si>
    <t>TECH_QUACOA_3</t>
  </si>
  <si>
    <t>TECH_QUACOA_4</t>
  </si>
  <si>
    <t>TECH_QUAFUD_0</t>
  </si>
  <si>
    <t>Quality Functional Deployment</t>
  </si>
  <si>
    <t>UMM_QUAMAS_3</t>
  </si>
  <si>
    <t>TECH_QUAMET_0</t>
  </si>
  <si>
    <t>Quantitative Methods</t>
  </si>
  <si>
    <t>UMM_RDBUSP_1</t>
  </si>
  <si>
    <t>R&amp;D Business Process</t>
  </si>
  <si>
    <t>TECH_RCMXXX_2</t>
  </si>
  <si>
    <t>RCM</t>
  </si>
  <si>
    <t>TECH_RCMXXX_3</t>
  </si>
  <si>
    <t>TECH_RCMXXX_4</t>
  </si>
  <si>
    <t>UMM_RECSEP_1</t>
  </si>
  <si>
    <t>Recruitment &amp; Separation</t>
  </si>
  <si>
    <t>NBC2_RECBC2_8</t>
  </si>
  <si>
    <t>Recruitment (NBC 2)</t>
  </si>
  <si>
    <t>TECH_REGPAN_8</t>
  </si>
  <si>
    <t>Regulasi Pangan</t>
  </si>
  <si>
    <t>TECH_REGPAN_2</t>
  </si>
  <si>
    <t>TECH_RELCEM_2</t>
  </si>
  <si>
    <t>Reliability Centered Maintenance</t>
  </si>
  <si>
    <t>TECH_RELCEM_3</t>
  </si>
  <si>
    <t>TECH_RELCEM_4</t>
  </si>
  <si>
    <t>TECH_ROLCLA_2</t>
  </si>
  <si>
    <t>Role Clarification</t>
  </si>
  <si>
    <t>TECH_ROLCLA_3</t>
  </si>
  <si>
    <t>TECH_ROOCFA_2</t>
  </si>
  <si>
    <t>Root Cause Failure Analysis</t>
  </si>
  <si>
    <t>TECH_ROOCFA_3</t>
  </si>
  <si>
    <t>TECH_ROOCFA_4</t>
  </si>
  <si>
    <t>TECH_RTDTRO_2</t>
  </si>
  <si>
    <t>RTD Troubleshooting</t>
  </si>
  <si>
    <t>TECH_SAFELE_2</t>
  </si>
  <si>
    <t>Safety Electrician</t>
  </si>
  <si>
    <t>SAPT_SALMAN_2</t>
  </si>
  <si>
    <t>Sales Management</t>
  </si>
  <si>
    <t>TECH_SALPRD_0</t>
  </si>
  <si>
    <t>Sales Promotion Design</t>
  </si>
  <si>
    <t>SAPT_SALPRT_1</t>
  </si>
  <si>
    <t>SAPT_SALPRT_2</t>
  </si>
  <si>
    <t>SAPT_SALPRT_3</t>
  </si>
  <si>
    <t>SAPT_SALPRT_7</t>
  </si>
  <si>
    <t>SAPT_SALPRT_8</t>
  </si>
  <si>
    <t>SAPT_SALPRT_16</t>
  </si>
  <si>
    <t>TECH_SALESM_2</t>
  </si>
  <si>
    <t>Salesmanship</t>
  </si>
  <si>
    <t>TECH_SAMAPT_2</t>
  </si>
  <si>
    <t>TECH_SAMAPT_3</t>
  </si>
  <si>
    <t>TECH_SAMAPT_4</t>
  </si>
  <si>
    <t>UMM_Sarase_2</t>
  </si>
  <si>
    <t>TECH_SELAWA_8</t>
  </si>
  <si>
    <t>Self Awareness</t>
  </si>
  <si>
    <t>TECH_SELAWA_2</t>
  </si>
  <si>
    <t>BMT 1 : Managing My Self</t>
  </si>
  <si>
    <t>BMT</t>
  </si>
  <si>
    <t>TECH_SELMAS_2</t>
  </si>
  <si>
    <t>Self Mastery</t>
  </si>
  <si>
    <t>TECH_LEAROL_2</t>
  </si>
  <si>
    <t>Leader's Role</t>
  </si>
  <si>
    <t>TECH_LEAAGI_2</t>
  </si>
  <si>
    <t>Learning Agility</t>
  </si>
  <si>
    <t>BLT1_SEAET1_3</t>
  </si>
  <si>
    <t>Self Awareness (BALET 1)</t>
  </si>
  <si>
    <t>TECH_SELMAN_2</t>
  </si>
  <si>
    <t>Self Management</t>
  </si>
  <si>
    <t>BLT1_SEMET1_2</t>
  </si>
  <si>
    <t>Self Management (BALET 1)</t>
  </si>
  <si>
    <t>BLT1_SEMET1_3</t>
  </si>
  <si>
    <t>BLT1_SEMET1_4</t>
  </si>
  <si>
    <t>SOFT_SELMOT_2</t>
  </si>
  <si>
    <t>Self Motivation</t>
  </si>
  <si>
    <t>SOFT_SELMOT_3</t>
  </si>
  <si>
    <t>SOFT_SELMOT_4</t>
  </si>
  <si>
    <t>TECH_SELSKI_0</t>
  </si>
  <si>
    <t>Selling Skill</t>
  </si>
  <si>
    <t>TECH_SENEVA_2</t>
  </si>
  <si>
    <t>Sensory Evaluation</t>
  </si>
  <si>
    <t>TECH_SENEVA_16</t>
  </si>
  <si>
    <t>TECH_SERAKL_96</t>
  </si>
  <si>
    <t>Sertifikasi Ahli K3 Listrik</t>
  </si>
  <si>
    <t>TECH_SERAKU_96</t>
  </si>
  <si>
    <t>Sertifikasi Ahli K3 Umum</t>
  </si>
  <si>
    <t>TECH_SERK3K_16</t>
  </si>
  <si>
    <t>Sertifikasi K3 Kebakaran</t>
  </si>
  <si>
    <t>TECH_SERK3K_40</t>
  </si>
  <si>
    <t>TECH_SERK3K_56</t>
  </si>
  <si>
    <t>TECH_SERK3K_24</t>
  </si>
  <si>
    <t>TECH_SERK3TL_40</t>
  </si>
  <si>
    <t>Sertifikasi K3 Teknisi Listrik</t>
  </si>
  <si>
    <t>TECH_SEROPF_15</t>
  </si>
  <si>
    <t>Sertifikasi Operator Forklift</t>
  </si>
  <si>
    <t>TECH_SERK3TT_44</t>
  </si>
  <si>
    <t>Sertifikasi K3 Teknisi Lift</t>
  </si>
  <si>
    <t>TECH_SERPAA_15</t>
  </si>
  <si>
    <t>Sertifikasi Pesawat Angkat dan Angkut</t>
  </si>
  <si>
    <t>TECH_SERPEK_40</t>
  </si>
  <si>
    <t>Sertifikasi Petugas Kimia</t>
  </si>
  <si>
    <t>SOFT_SEREXC_2</t>
  </si>
  <si>
    <t>Service Excellence</t>
  </si>
  <si>
    <t>Customer Management</t>
  </si>
  <si>
    <t>SOFT_SEREXC_3</t>
  </si>
  <si>
    <t>TECH_SEREXC_2</t>
  </si>
  <si>
    <t>TECH_SERMAR_1</t>
  </si>
  <si>
    <t>Service Marketing</t>
  </si>
  <si>
    <t>NBC3_SEHBC3_3</t>
  </si>
  <si>
    <t>Sharing Economy (NBC 3)</t>
  </si>
  <si>
    <t>TECH_SISJAH_5</t>
  </si>
  <si>
    <t>TECH_SISJAH_16</t>
  </si>
  <si>
    <t>TECH_SISMAK_4</t>
  </si>
  <si>
    <t>Sistem Manajemen K3</t>
  </si>
  <si>
    <t>TECH_SISMAK_8</t>
  </si>
  <si>
    <t>Sistem Manajemen Lingkungan</t>
  </si>
  <si>
    <t>TECH_SISMAL_2</t>
  </si>
  <si>
    <t>TECH_SISMAL_8</t>
  </si>
  <si>
    <t>TECH_SISMAL_24</t>
  </si>
  <si>
    <t>TECH_SISSAM_1</t>
  </si>
  <si>
    <t>Sistem Sampling</t>
  </si>
  <si>
    <t>TECH_SISSAM_2</t>
  </si>
  <si>
    <t>TECH_SMANPR_4</t>
  </si>
  <si>
    <t>Smart Manufacturing for Production</t>
  </si>
  <si>
    <t>TECH_SMANPR_1</t>
  </si>
  <si>
    <t>TECH_SMANEA_2</t>
  </si>
  <si>
    <t>Smart Manufaturing for Engineering Archestra dan Wonderware</t>
  </si>
  <si>
    <t>TECH_RADSAF_4</t>
  </si>
  <si>
    <t>Radiation Safety</t>
  </si>
  <si>
    <t>TECH_SOCBRA_2</t>
  </si>
  <si>
    <t>Social Brain</t>
  </si>
  <si>
    <t>NBC3_SOBBC3_3</t>
  </si>
  <si>
    <t>Social Business (NBC 3)</t>
  </si>
  <si>
    <t>TECH_SOCMED_0</t>
  </si>
  <si>
    <t>Social Media</t>
  </si>
  <si>
    <t>TECH_SOCMEL_2</t>
  </si>
  <si>
    <t>Social Media Literacy</t>
  </si>
  <si>
    <t>TECH_SOCTEC_3</t>
  </si>
  <si>
    <t>Social Technology</t>
  </si>
  <si>
    <t>TECH_SOSERK_1</t>
  </si>
  <si>
    <t>Sosialisasi Ergonomi Kerja</t>
  </si>
  <si>
    <t>TECH_SOSERK_2</t>
  </si>
  <si>
    <t>TECH_SOSFSS_1</t>
  </si>
  <si>
    <t>Sosialisasi FSSC</t>
  </si>
  <si>
    <t>TECH_SOSFSS_2</t>
  </si>
  <si>
    <t>TECH_SOSHAC_1</t>
  </si>
  <si>
    <t>Sosialisasi HACCP</t>
  </si>
  <si>
    <t>TECH_SOSHAC_2</t>
  </si>
  <si>
    <t>Sosialisasi IBPR</t>
  </si>
  <si>
    <t>Health &amp; Safety Talk</t>
  </si>
  <si>
    <t>Sosialisasi Identifikasi Dampak Lingkungan</t>
  </si>
  <si>
    <t>Environment Talk</t>
  </si>
  <si>
    <t>TECH_SOSLAL_1</t>
  </si>
  <si>
    <t>Sosialisasi Lalu Lintas</t>
  </si>
  <si>
    <t>TECH_SPAMAN_2</t>
  </si>
  <si>
    <t>Sparepart Management</t>
  </si>
  <si>
    <t>TECH_SPAMAN_4</t>
  </si>
  <si>
    <t>TECH_SPISAR_2</t>
  </si>
  <si>
    <t>Spirax Sarco</t>
  </si>
  <si>
    <t>TECH_SPISAR_3</t>
  </si>
  <si>
    <t>TECH_SPISAR_4</t>
  </si>
  <si>
    <t>TECH_STADAA_2</t>
  </si>
  <si>
    <t>Statistical Data Analysis</t>
  </si>
  <si>
    <t>TECH_STOMAN_2</t>
  </si>
  <si>
    <t>Store Management</t>
  </si>
  <si>
    <t>TECH_STRALL_2</t>
  </si>
  <si>
    <t>Strategic Alliance</t>
  </si>
  <si>
    <t>TECH_STRKAM_9</t>
  </si>
  <si>
    <t>Strategic Key Account Management</t>
  </si>
  <si>
    <t>TECH_STRMAR_8</t>
  </si>
  <si>
    <t>Strategic Management of Resources</t>
  </si>
  <si>
    <t>TECH_STRALI_0</t>
  </si>
  <si>
    <t>Strategy Alignment</t>
  </si>
  <si>
    <t>NBC1_STMBC1_5</t>
  </si>
  <si>
    <t>Strategy Management (NBC 1)</t>
  </si>
  <si>
    <t>NBC2_STMBC2_8</t>
  </si>
  <si>
    <t>Strategy Management (NBC 2)</t>
  </si>
  <si>
    <t>NBC3_STMBC3_3</t>
  </si>
  <si>
    <t>Strategy Management (NBC 3)</t>
  </si>
  <si>
    <t>TECH_STRMAN_2</t>
  </si>
  <si>
    <t>Stress Management</t>
  </si>
  <si>
    <t>TECH_SUPCHM_3</t>
  </si>
  <si>
    <t>Supply Chain Management</t>
  </si>
  <si>
    <t>TECH_SUPCHO_2</t>
  </si>
  <si>
    <t>Supply Chain Operation</t>
  </si>
  <si>
    <t>TECH_SUPCHO_3</t>
  </si>
  <si>
    <t>TECH_SUPCHO_4</t>
  </si>
  <si>
    <t>BLT2_SYIET2_3</t>
  </si>
  <si>
    <t>System Intelligence (BALET 2)</t>
  </si>
  <si>
    <t>BLT2_SYIET2_4</t>
  </si>
  <si>
    <t>BLT2_SYIET2_2</t>
  </si>
  <si>
    <t>TECH_PERPPK_2</t>
  </si>
  <si>
    <t>Pertolongan Pertama Pada Kecelakaan</t>
  </si>
  <si>
    <t>TECH_TANDAR_4</t>
  </si>
  <si>
    <t>Tanggap Darurat | Simulasi Tertutup</t>
  </si>
  <si>
    <t>BLT3_TBTET3_0</t>
  </si>
  <si>
    <t>Team Building &amp; Team Dynamics</t>
  </si>
  <si>
    <t>BLT3_TEBET3_8</t>
  </si>
  <si>
    <t>Team Building (BALET 3)</t>
  </si>
  <si>
    <t>BLT3_TBOET3_8</t>
  </si>
  <si>
    <t>Team Building (OUT7) (BALET 3)</t>
  </si>
  <si>
    <t>TECH_TEADYN_3</t>
  </si>
  <si>
    <t>Team Dynamics</t>
  </si>
  <si>
    <t>TECH_TEADYN_4</t>
  </si>
  <si>
    <t>TECH_TECSUP_2</t>
  </si>
  <si>
    <t>Technical Succession Planning</t>
  </si>
  <si>
    <t>TECH_TECSUP_3</t>
  </si>
  <si>
    <t>TECH_TEKANP_2</t>
  </si>
  <si>
    <t>Teknik Analisa Pangan</t>
  </si>
  <si>
    <t>TECH_TEKANP_8</t>
  </si>
  <si>
    <t>TECH_TEKPRO_2</t>
  </si>
  <si>
    <t>Teknologi Proses</t>
  </si>
  <si>
    <t>TECH_TEMPPA_1</t>
  </si>
  <si>
    <t>Temperature - Prinsip &amp; Aplikasi</t>
  </si>
  <si>
    <t>TECH_TEOINF_3</t>
  </si>
  <si>
    <t>Teori Influencer</t>
  </si>
  <si>
    <t>SOFT_ARTWIN_8</t>
  </si>
  <si>
    <t>The Art of Winning Negotiation</t>
  </si>
  <si>
    <t>TECH_THEINS_2</t>
  </si>
  <si>
    <t>Thermography Inspection</t>
  </si>
  <si>
    <t>TECH_THEINS_3</t>
  </si>
  <si>
    <t>BLT2_TIMET2_2</t>
  </si>
  <si>
    <t>Time Management (BALET 2)</t>
  </si>
  <si>
    <t>BLT2_TIMET2_4</t>
  </si>
  <si>
    <t>BLT2_TIMET2_8</t>
  </si>
  <si>
    <t>NBC2_TRDBC2_4</t>
  </si>
  <si>
    <t>Training &amp; Development (NBC 2)</t>
  </si>
  <si>
    <t>TECH_TRANEA_2</t>
  </si>
  <si>
    <t>Training Needs Analysis</t>
  </si>
  <si>
    <t>TECH_TRANEA_3</t>
  </si>
  <si>
    <t>TECH_TRAPRA_0</t>
  </si>
  <si>
    <t>Training Practices</t>
  </si>
  <si>
    <t>TECH_UNDHUM_2</t>
  </si>
  <si>
    <t>Understanding Human</t>
  </si>
  <si>
    <t>TECH_USESAS_2</t>
  </si>
  <si>
    <t>Uses &amp; Safety of Sweetener</t>
  </si>
  <si>
    <t>TECH_USESAS_3</t>
  </si>
  <si>
    <t>TECH_WARMAN_2</t>
  </si>
  <si>
    <t>TECH_WORANA_2</t>
  </si>
  <si>
    <t>Workload Analysis</t>
  </si>
  <si>
    <t>TECH_WORANA_3</t>
  </si>
  <si>
    <t>TECH_WORANA_4</t>
  </si>
  <si>
    <t>TECH_WORPEH_2</t>
  </si>
  <si>
    <t>Workshop Pembuatan HACCP</t>
  </si>
  <si>
    <t>TECH_WORPEH_4</t>
  </si>
  <si>
    <t>TECH_WORPEI_2</t>
  </si>
  <si>
    <t>Workshop Pembuatan IBPR</t>
  </si>
  <si>
    <t>TECH_WORPEI_4</t>
  </si>
  <si>
    <t>TECH_WOPIDL_2</t>
  </si>
  <si>
    <t>Workshop Pembuatan Identifikasi Dampak Lingkungan</t>
  </si>
  <si>
    <t>TECH_WOPIDL_4</t>
  </si>
  <si>
    <t>TECH_WORVAM_2</t>
  </si>
  <si>
    <t>Workshop Validasi Mesin</t>
  </si>
  <si>
    <t>TECH_WORVAM_4</t>
  </si>
  <si>
    <t>TECH_WRICOM_3</t>
  </si>
  <si>
    <t>Written Communication</t>
  </si>
  <si>
    <t>TECH_WRICOM_6</t>
  </si>
  <si>
    <t>TECH_WRICOM_2</t>
  </si>
  <si>
    <t>TECH_WTPXXX_3</t>
  </si>
  <si>
    <t>TECH_WTPXXX_4</t>
  </si>
  <si>
    <t>TECH_WWTDEI_2</t>
  </si>
  <si>
    <t>WWTP &amp; Desain IPAL</t>
  </si>
  <si>
    <t>TECH_WATQUM_2</t>
  </si>
  <si>
    <t>Water Quality for Utility Machine</t>
  </si>
  <si>
    <t>EDP | Pengetahuan Kualitas Air</t>
  </si>
  <si>
    <t>Teknisi Utility 0 - 3 + Operator</t>
  </si>
  <si>
    <t>TECH_FUNOFP_2</t>
  </si>
  <si>
    <t>EDP | Fundamental of  Pump</t>
  </si>
  <si>
    <t>TECH_LUBRIC_2</t>
  </si>
  <si>
    <t>Lubricants </t>
  </si>
  <si>
    <t>EDP | Lubricants</t>
  </si>
  <si>
    <t>EDP | Root Cause Failure Analysis</t>
  </si>
  <si>
    <t>TECH_GRICWF_2</t>
  </si>
  <si>
    <t>Theory Grinding, Cutting, Welding, Filling</t>
  </si>
  <si>
    <t>EDP | Theory Grinding, Cutting, Welding, Filling</t>
  </si>
  <si>
    <t>TECH_GRINDI_2</t>
  </si>
  <si>
    <t>Grinding</t>
  </si>
  <si>
    <t>EDP | Grinding</t>
  </si>
  <si>
    <t>TECH_CUTTIN_2</t>
  </si>
  <si>
    <t>Cutting</t>
  </si>
  <si>
    <t>EDP | Cutting</t>
  </si>
  <si>
    <t>TECH_WELDIN_2</t>
  </si>
  <si>
    <t>Welding</t>
  </si>
  <si>
    <t>EDP | Welding</t>
  </si>
  <si>
    <t>TECH_FILLIN_2</t>
  </si>
  <si>
    <t>Filling</t>
  </si>
  <si>
    <t>EDP | Filling</t>
  </si>
  <si>
    <t>TECH_INSPTF_2</t>
  </si>
  <si>
    <t>Instrument P,T,F,L</t>
  </si>
  <si>
    <t>EDP | Instrument P,T,F,L</t>
  </si>
  <si>
    <t>TECH_CONDEV_2</t>
  </si>
  <si>
    <t>Control Devices</t>
  </si>
  <si>
    <t>EDP | Control Devices</t>
  </si>
  <si>
    <t>TECH_SIGPRO_2</t>
  </si>
  <si>
    <t>Signal Processing</t>
  </si>
  <si>
    <t>EDP | Signal Processing</t>
  </si>
  <si>
    <t>TECH_MAIBAS_2</t>
  </si>
  <si>
    <t>All about maintenance Basic</t>
  </si>
  <si>
    <t>EDP | All about maintenance Basic</t>
  </si>
  <si>
    <t>TECH_MAIINT_2</t>
  </si>
  <si>
    <t>All about maintenance Intermediate</t>
  </si>
  <si>
    <t>EDP | All about maintenance Intermediate</t>
  </si>
  <si>
    <t>TECH_PENPPR_2</t>
  </si>
  <si>
    <t>Pengetahuan Proses Processing</t>
  </si>
  <si>
    <t>EDP | Pengetahuan Proses Processing</t>
  </si>
  <si>
    <t>Teknisi Machinery 0 - 3</t>
  </si>
  <si>
    <t>TECH_PENPFI_2</t>
  </si>
  <si>
    <t>Pengetahuan Proses Filling Powder</t>
  </si>
  <si>
    <t>EDP | Pengetahuan Proses Filling Powder</t>
  </si>
  <si>
    <t>Pengetahuan Proses Filling Non-Powder</t>
  </si>
  <si>
    <t>EDP | Pengetahuan Proses Filling Non-Powder</t>
  </si>
  <si>
    <t>TECH_PENPPA_2</t>
  </si>
  <si>
    <t>Pengetahuan Proses Packaging</t>
  </si>
  <si>
    <t>EDP | Pengetahuan Proses Packaging</t>
  </si>
  <si>
    <t>TECH_MIXERX_2</t>
  </si>
  <si>
    <t>Mixer Machine</t>
  </si>
  <si>
    <t>EDP | Pengoperasian, Perawatan dan Perbaikan Mesin Mixer</t>
  </si>
  <si>
    <t>TECH_FILPMA_2</t>
  </si>
  <si>
    <t>Filling Powder Machine</t>
  </si>
  <si>
    <t>EDP | Pengoperasian, Perawatan dan Perbaikan Mesin Filling Powder</t>
  </si>
  <si>
    <t>TECH_FILLMA_2</t>
  </si>
  <si>
    <t>Filling Liquid Machine</t>
  </si>
  <si>
    <t>EDP | Pengoperasian, Perawatan dan Perbaikan Mesin Filling Liquid</t>
  </si>
  <si>
    <t>TECH_GRAMAC_2</t>
  </si>
  <si>
    <t>Granulator Machine</t>
  </si>
  <si>
    <t>EDP | Pengoperasian, Perawatan dan Perbaikan Mesin Granulator</t>
  </si>
  <si>
    <t>TECH_HORWMA_2</t>
  </si>
  <si>
    <t>Horizontal Wrapping Machine</t>
  </si>
  <si>
    <t>EDP | Pengoperasian, Perawatan dan Perbaikan Mesin Horizontal Wrapping</t>
  </si>
  <si>
    <t>TECH_SUGMIL_2</t>
  </si>
  <si>
    <t>Sugar Mill</t>
  </si>
  <si>
    <t>EDP | Pengoperasian, Perawatan dan Perbaikan Mesin Sugar Mill</t>
  </si>
  <si>
    <t>TECH_CONVEY_2</t>
  </si>
  <si>
    <t>Conveyor</t>
  </si>
  <si>
    <t>EDP | Pengoperasian, Perawatan dan Perbaikan Mesin Conveyor</t>
  </si>
  <si>
    <t>TECH_PROLMA_2</t>
  </si>
  <si>
    <t>Processing Liquid Machine</t>
  </si>
  <si>
    <t>EDP | Pengoperasian, Perawatan dan Perbaikan Mesin Processing Liquid</t>
  </si>
  <si>
    <t>TECH_WATTPL_2</t>
  </si>
  <si>
    <t>Water Treatment Plant</t>
  </si>
  <si>
    <t>EDP | Pengoperasian, Perawatan dan Perbaikan Mesin Water Treatment Plant</t>
  </si>
  <si>
    <t>TECH_WWATTP_2</t>
  </si>
  <si>
    <t>Waste Water Treatment Plant</t>
  </si>
  <si>
    <t>EDP | Pengoperasian, Perawatan dan Perbaikan Mesin Waste Water Treatment Plant</t>
  </si>
  <si>
    <t>TECH_COMPRE_2</t>
  </si>
  <si>
    <t>Compressor</t>
  </si>
  <si>
    <t>EDP | Pengoperasian, Perawatan dan Perbaikan Mesin Compressor</t>
  </si>
  <si>
    <t>TECH_TRANSF_2</t>
  </si>
  <si>
    <t>Transformer</t>
  </si>
  <si>
    <t>EDP | Pengoperasian, Perawatan dan Perbaikan Mesin Transformer</t>
  </si>
  <si>
    <t>TECH_GENSET_2</t>
  </si>
  <si>
    <t>Genset</t>
  </si>
  <si>
    <t>EDP | Pengoperasian, Perawatan dan Perbaikan Mesin Genset</t>
  </si>
  <si>
    <t>TECH_BOILER_2</t>
  </si>
  <si>
    <t>Boiler</t>
  </si>
  <si>
    <t>EDP | Pengoperasian, Perawatan dan Perbaikan Mesin Boiler</t>
  </si>
  <si>
    <t>TECH_CHILLE_2</t>
  </si>
  <si>
    <t>Chiller</t>
  </si>
  <si>
    <t>EDP | Pengoperasian, Perawatan dan Perbaikan Mesin Chiller</t>
  </si>
  <si>
    <t>TECH_AIRCON_2</t>
  </si>
  <si>
    <t>Air Conditioner</t>
  </si>
  <si>
    <t>EDP | Pengoperasian, Perawatan dan Perbaikan Mesin Air Conditioner</t>
  </si>
  <si>
    <t>Teknisi Utility 0 - 3</t>
  </si>
  <si>
    <t>TECH_DEHUMI_2</t>
  </si>
  <si>
    <t>Dehumidifier</t>
  </si>
  <si>
    <t>EDP | Pengoperasian, Perawatan dan Perbaikan Mesin Dehumidifier</t>
  </si>
  <si>
    <t>TECH_HANPAL_2</t>
  </si>
  <si>
    <t>Handpallet</t>
  </si>
  <si>
    <t>EDP | Pengoperasian, Perawatan dan Perbaikan Mesin Handpallet</t>
  </si>
  <si>
    <t>TECH_FORKLI_2</t>
  </si>
  <si>
    <t>Forklift</t>
  </si>
  <si>
    <t>EDP | Pengoperasian, Perawatan dan Perbaikan Mesin Forklift</t>
  </si>
  <si>
    <t>TECH_REATRU_2</t>
  </si>
  <si>
    <t>Reach Truck</t>
  </si>
  <si>
    <t>EDP | Pengoperasian, Perawatan dan Perbaikan Mesin Reach truck</t>
  </si>
  <si>
    <t>TECH_TRUCKX_2</t>
  </si>
  <si>
    <t>Truck</t>
  </si>
  <si>
    <t>EDP | Pengoperasian, Perawatan dan Perbaikan Truck</t>
  </si>
  <si>
    <t>TECH_BATTERY_2</t>
  </si>
  <si>
    <t>Battery</t>
  </si>
  <si>
    <t>EDP | Pengoperasian, Perawatan dan Perbaikan Battery</t>
  </si>
  <si>
    <t>TECH_WATQUA_2</t>
  </si>
  <si>
    <t>Water Quality</t>
  </si>
  <si>
    <t>TECH_HVACXX_2</t>
  </si>
  <si>
    <t>HVAC</t>
  </si>
  <si>
    <t>EDP | Pengoperasian, Perawatan dan Perbaikan HVAC</t>
  </si>
  <si>
    <t>TECH_REACID_2</t>
  </si>
  <si>
    <t>Read Civil Drawing</t>
  </si>
  <si>
    <t>EDP | Read Civil Drawing</t>
  </si>
  <si>
    <t>TECH_REPWOR_2</t>
  </si>
  <si>
    <t>Reporting Work Order</t>
  </si>
  <si>
    <t>EDP | Reporting Work Order</t>
  </si>
  <si>
    <t>Teknisi 1 &amp; Store Keeper</t>
  </si>
  <si>
    <t>TECH_VIBNOI_2</t>
  </si>
  <si>
    <t>Vibration &amp; Noise</t>
  </si>
  <si>
    <t>EDP | Vibration &amp; Noise</t>
  </si>
  <si>
    <t>Teknisi 2 &amp; Inspector</t>
  </si>
  <si>
    <t>TECH_VIBNOI_8</t>
  </si>
  <si>
    <t>TECH_PROINV_2</t>
  </si>
  <si>
    <t>Process of inventory</t>
  </si>
  <si>
    <t>EDP | Process of Inventory</t>
  </si>
  <si>
    <t>TECH_LIGHTI_2</t>
  </si>
  <si>
    <t>Lighting</t>
  </si>
  <si>
    <t>EDP | Lighting</t>
  </si>
  <si>
    <t>Teknisi 3 Utility &amp; Drafter</t>
  </si>
  <si>
    <t>TECH_FEASTU_2</t>
  </si>
  <si>
    <t>Feasibility Study</t>
  </si>
  <si>
    <t>EDP | Feasibility Study</t>
  </si>
  <si>
    <t>Teknisi 3</t>
  </si>
  <si>
    <t>TECH_BUISTG_2</t>
  </si>
  <si>
    <t>Build scenario and timeline/gantt chart</t>
  </si>
  <si>
    <t>EDP | Build scenario and timeline/gantt chart</t>
  </si>
  <si>
    <t>TECH_BUIBCE_2</t>
  </si>
  <si>
    <t>Build a BoQ and Cost Estimation</t>
  </si>
  <si>
    <t>EDP | Build a BoQ and Cost Estimation</t>
  </si>
  <si>
    <t>TECH_VALPRO_2</t>
  </si>
  <si>
    <t>Validation Process</t>
  </si>
  <si>
    <t>EDP | Validation Process (KD, KI, KP &amp; KO)</t>
  </si>
  <si>
    <t>TECH_ENGSTA_2</t>
  </si>
  <si>
    <t>EHEDG: Engineering Standard</t>
  </si>
  <si>
    <t>EDP | Engineering Standard (EHEDG)</t>
  </si>
  <si>
    <t>TECH_PHBUFF_2</t>
  </si>
  <si>
    <t>pH Buffer</t>
  </si>
  <si>
    <t>EDP | pH Buffer</t>
  </si>
  <si>
    <t>TECH_ANTSCA_2</t>
  </si>
  <si>
    <t>Anti Scaling</t>
  </si>
  <si>
    <t>EDP | Anti Scalling</t>
  </si>
  <si>
    <t>TECH_FUENGA_2</t>
  </si>
  <si>
    <t>Fuel &amp; Natural Gas</t>
  </si>
  <si>
    <t>EDP | Fuel &amp; Natural Gas</t>
  </si>
  <si>
    <t>TECH_FIRPRS_1</t>
  </si>
  <si>
    <t>Fire Protection System</t>
  </si>
  <si>
    <t>Latihan Tanggap Darurat</t>
  </si>
  <si>
    <t>By special assignment</t>
  </si>
  <si>
    <t>TECH_FIRERP_1</t>
  </si>
  <si>
    <t>Fire Emergency Respon Plan</t>
  </si>
  <si>
    <t>TECH_PRAPEA_1</t>
  </si>
  <si>
    <t>Praktek Penggunaan APAR</t>
  </si>
  <si>
    <t>TECHPRAPEH_1</t>
  </si>
  <si>
    <t>Praktek Penggunaan Hydrant</t>
  </si>
  <si>
    <t>TECH_SPGDTX_2</t>
  </si>
  <si>
    <t>Sistem Penanggulangan Gawat Darurat &amp; Trauma</t>
  </si>
  <si>
    <t>TECH_SIMTER_1</t>
  </si>
  <si>
    <t>Simulasi Terbuka</t>
  </si>
  <si>
    <t>TECH_TANDLB_1</t>
  </si>
  <si>
    <t>Tanggap Darurat Limbah B3</t>
  </si>
  <si>
    <t>TECH_MMOPAM_1</t>
  </si>
  <si>
    <t>Machine Manual Operation Pallet Mover</t>
  </si>
  <si>
    <t>POK Pengoperasian Pallet Mover</t>
  </si>
  <si>
    <t xml:space="preserve">A B Cibitung ? </t>
  </si>
  <si>
    <t>TECH_SOSGCH_1</t>
  </si>
  <si>
    <t>Sosialisasi GMP &amp; Clean Habit</t>
  </si>
  <si>
    <t>TECH_SOSSJH_1</t>
  </si>
  <si>
    <t>Sosialisasi Sistem Jaminan Halal</t>
  </si>
  <si>
    <t>TECH_SOSTKH_1</t>
  </si>
  <si>
    <t>Training Identifikasi Titik Kritis Halal</t>
  </si>
  <si>
    <t>TECH_ASESAM_2</t>
  </si>
  <si>
    <t>TECH_PPPDND_2</t>
  </si>
  <si>
    <t>Pengetahuan Proses Powder Dairy &amp; Non Dairy</t>
  </si>
  <si>
    <t>TECH_GOOWEP_2</t>
  </si>
  <si>
    <t>Good Weight Practice</t>
  </si>
  <si>
    <t>TECH_MEKFLU_4</t>
  </si>
  <si>
    <t>Mekanika Fluida</t>
  </si>
  <si>
    <t>TECH_PERPAN_4</t>
  </si>
  <si>
    <t>Perpindahan Panas</t>
  </si>
  <si>
    <t>Pengetahuan K3 IBPR Filling Packing</t>
  </si>
  <si>
    <t>SIO | Training K3 Pengetahuan IBPR | Filling Packing</t>
  </si>
  <si>
    <t>Pengetahuan K3 IBPR Mixing</t>
  </si>
  <si>
    <t>SIO | Training K3 Pengetahuan IBPR | Mixing</t>
  </si>
  <si>
    <t>Pengetahuan K3 IBPR Processing</t>
  </si>
  <si>
    <t>SIO | Training K3 Pengetahuan IBPR | Processing</t>
  </si>
  <si>
    <t>TECH_SKSUSI_2</t>
  </si>
  <si>
    <t>Pengetahuan K3 IBPR Supporting Sirup</t>
  </si>
  <si>
    <t>SIO | Training K3 Pengetahuan IBPR | Supporting Sirup</t>
  </si>
  <si>
    <t>Pengetahuan K3 IBPR Filling NS</t>
  </si>
  <si>
    <t>SIO | Training K3 Pengetahuan IBPR | Filling NS</t>
  </si>
  <si>
    <t xml:space="preserve">Pengetahuan K3 IBPR Filling Dairy </t>
  </si>
  <si>
    <t>TECH_SKPADA_2</t>
  </si>
  <si>
    <t xml:space="preserve">Pengetahuan K3 IBPR Packing Dairy </t>
  </si>
  <si>
    <t xml:space="preserve">SIO | Training K3 Pengetahuan IBPR | Packing Dairy </t>
  </si>
  <si>
    <t>Pengetahuan K3 IBPR Packing NS</t>
  </si>
  <si>
    <t>SIO | Training K3 Pengetahuan IBPR | Packing NS</t>
  </si>
  <si>
    <t>Pengetahuan K3 IBPR Processing NS</t>
  </si>
  <si>
    <t>SIO | Training K3 Pengetahuan IBPR | Processing NS</t>
  </si>
  <si>
    <t>TECH_SKPRDA_2</t>
  </si>
  <si>
    <t xml:space="preserve">Pengetahuan K3 IBPR Processing Dairy </t>
  </si>
  <si>
    <t xml:space="preserve">SIO | Training K3 Pengetahuan IBPR | Processing Dairy </t>
  </si>
  <si>
    <t>TECH_SLFIPA_2</t>
  </si>
  <si>
    <t>Pengetahuan Lingkungan IDL Filling Packing</t>
  </si>
  <si>
    <t>SIO | Training Lingkungan Pengetahuan IDL | Filling Packing</t>
  </si>
  <si>
    <t>TECH_SLMIXI_2</t>
  </si>
  <si>
    <t>Pengetahuan Lingkungan IDL Mixing</t>
  </si>
  <si>
    <t>SIO | Training Lingkungan Pengetahuan IDL | Mixing</t>
  </si>
  <si>
    <t>TECH_SLPROC_2</t>
  </si>
  <si>
    <t>Pengetahuan Lingkungan IDL Processing</t>
  </si>
  <si>
    <t>SIO | Training Lingkungan Pengetahuan IDL | Processing</t>
  </si>
  <si>
    <t>TECH_SLSUSI_2</t>
  </si>
  <si>
    <t>Pengetahuan Lingkungan IDL Supporting Sirup</t>
  </si>
  <si>
    <t>SIO | Training Lingkungan Pengetahuan IDL | Supporting Sirup</t>
  </si>
  <si>
    <t>Pengetahuan Lingkungan IDL Filling NS</t>
  </si>
  <si>
    <t>SIO | Training Lingkungan Pengetahuan IDL | Filling NS</t>
  </si>
  <si>
    <t xml:space="preserve">Pengetahuan Lingkungan IDL Filling Dairy </t>
  </si>
  <si>
    <t xml:space="preserve">SIO | Training Lingkungan Pengetahuan IDL | Filling Dairy </t>
  </si>
  <si>
    <t xml:space="preserve">Pengetahuan Lingkungan IDL Packing Dairy </t>
  </si>
  <si>
    <t xml:space="preserve">SIO | Training Lingkungan Pengetahuan IDL | Packing Dairy </t>
  </si>
  <si>
    <t>Pengetahuan Lingkungan IDL Packing NS</t>
  </si>
  <si>
    <t>SIO | Training Lingkungan Pengetahuan IDL | Packing NS</t>
  </si>
  <si>
    <t>TECH_SLPRNS_2</t>
  </si>
  <si>
    <t>Pengetahuan Lingkungan IDL Processing NS</t>
  </si>
  <si>
    <t>SIO | Training Lingkungan Pengetahuan IDL | Processing NS</t>
  </si>
  <si>
    <t>TECH_SLPRDA_2</t>
  </si>
  <si>
    <t xml:space="preserve">Pengetahuan Lingkungan IDL Processing Dairy </t>
  </si>
  <si>
    <t xml:space="preserve">SIO | Training Lingkungan Pengetahuan IDL | Processing Dairy </t>
  </si>
  <si>
    <t>Pengetahuan Quality Assurance Mesin Filling</t>
  </si>
  <si>
    <t>SIO | Training Quality Assurance | Mesin Filling</t>
  </si>
  <si>
    <t>Pengetahuan Quality Assurance Mesin Packing</t>
  </si>
  <si>
    <t>SIO | Training Quality Assurance | Mesin Packing</t>
  </si>
  <si>
    <t>Pengetahuan Quality Assurance Mesin Mixing</t>
  </si>
  <si>
    <t>SIO | Training Quality Assurance | Mesin Mixing Gd A</t>
  </si>
  <si>
    <t>Pengetahuan Quality Assurance Mesin Processing</t>
  </si>
  <si>
    <t>SIO | Training Quality Assurance | Mesin Processing</t>
  </si>
  <si>
    <t>TECH_SEUP59_2</t>
  </si>
  <si>
    <t>Pengoperasian, Perawatan &amp; Perbaikan Sederhana UP 5Line &amp; 9Line</t>
  </si>
  <si>
    <t>SIO | Training Pengoperasian, Perawatan &amp; Perbaikan Sederhana |UP 5Line &amp; 9Line</t>
  </si>
  <si>
    <t>Pengoperasian, Perawatan &amp; Perbaikan Sederhana UP 6Line &amp; 10Line</t>
  </si>
  <si>
    <t>SIO | Training Pengoperasian, Perawatan &amp; Perbaikan Sederhana |UP 6Line &amp; 10Line</t>
  </si>
  <si>
    <t>TECH_SETY1S_2</t>
  </si>
  <si>
    <t>Pengoperasian, Perawatan &amp; Perbaikan Sederhana TY 10 Line Sachet</t>
  </si>
  <si>
    <t>SIO | Training Pengoperasian, Perawatan &amp; Perbaikan Sederhana |TY 10 Line Sachet</t>
  </si>
  <si>
    <t>TECH_SETY1M_2</t>
  </si>
  <si>
    <t>Pengoperasian, Perawatan &amp; Perbaikan Sederhana UP 10 Line Mono</t>
  </si>
  <si>
    <t>SIO | Training Pengoperasian, Perawatan &amp; Perbaikan Sederhana |UP 10 Line Mono</t>
  </si>
  <si>
    <t>TECH_SESLSP_2</t>
  </si>
  <si>
    <t>Pengoperasian, Perawatan &amp; Perbaikan Sederhana Single Line Stickpack</t>
  </si>
  <si>
    <t>SIO | Training Pengoperasian, Perawatan &amp; Perbaikan Sederhana |Single Line Stickpack</t>
  </si>
  <si>
    <t>TECH_SEOMS1_2</t>
  </si>
  <si>
    <t>Pengoperasian, Perawatan &amp; Perbaikan Sederhana OM Stickpack 10 Line</t>
  </si>
  <si>
    <t>SIO | Training Pengoperasian, Perawatan &amp; Perbaikan Sederhana |OM Stickpack 10 Line</t>
  </si>
  <si>
    <t>Pengoperasian, Perawatan &amp; Perbaikan Sederhana Bag Filling Dairy</t>
  </si>
  <si>
    <t>SIO | Training Pengoperasian, Perawatan &amp; Perbaikan Sederhana |Bag Filling Dairy</t>
  </si>
  <si>
    <t>TECH_SEFL8L_2</t>
  </si>
  <si>
    <t>Pengoperasian, Perawatan &amp; Perbaikan Sederhana FL 8 Line Stickpack</t>
  </si>
  <si>
    <t>SIO | Training Pengoperasian, Perawatan &amp; Perbaikan Sederhana |FL 8 Line Stickpack</t>
  </si>
  <si>
    <t>TECH_SEFIPI_2</t>
  </si>
  <si>
    <t>Pengoperasian, Perawatan &amp; Perbaikan Sederhana Filling Pingpong</t>
  </si>
  <si>
    <t>SIO | Training Pengoperasian, Perawatan &amp; Perbaikan Sederhana |Filling Pingpong</t>
  </si>
  <si>
    <t>TECH_SECART_2</t>
  </si>
  <si>
    <t>Pengoperasian, Perawatan &amp; Perbaikan Sederhana Cartoning</t>
  </si>
  <si>
    <t>SIO | Training Pengoperasian, Perawatan &amp; Perbaikan Sederhana |Cartoning</t>
  </si>
  <si>
    <t>Pengoperasian, Perawatan &amp; Perbaikan Sederhana Horizontal Wrapping (S,K,H,I,C)</t>
  </si>
  <si>
    <t>SIO | Training Pengoperasian, Perawatan &amp; Perbaikan Sederhana |Horizontal Wrapping (S,K,H,I,C)</t>
  </si>
  <si>
    <t>TECH_SESLST_2</t>
  </si>
  <si>
    <t>Pengoperasian, Perawatan &amp; Perbaikan Sederhana Single Line Sachet</t>
  </si>
  <si>
    <t>SIO | Training Pengoperasian, Perawatan &amp; Perbaikan Sederhana |Single Line Sachet</t>
  </si>
  <si>
    <t>TECH_SELIND_2</t>
  </si>
  <si>
    <t>Pengoperasian, Perawatan &amp; Perbaikan Sederhana Lindor</t>
  </si>
  <si>
    <t>SIO | Training Pengoperasian, Perawatan &amp; Perbaikan Sederhana |Lindor</t>
  </si>
  <si>
    <t>TECH_SEMIXI_2</t>
  </si>
  <si>
    <t>Pengoperasian, Perawatan &amp; Perbaikan Sederhana Mixing</t>
  </si>
  <si>
    <t>SIO | Training Pengoperasian, Perawatan &amp; Perbaikan Sederhana |Mixing</t>
  </si>
  <si>
    <t>TECH_SEBIND_2</t>
  </si>
  <si>
    <t>Pengoperasian, Perawatan &amp; Perbaikan Sederhana Binder</t>
  </si>
  <si>
    <t>SIO | Training Pengoperasian, Perawatan &amp; Perbaikan Sederhana |Binder</t>
  </si>
  <si>
    <t>TECH_SEGIGU_2</t>
  </si>
  <si>
    <t>Pengoperasian, Perawatan &amp; Perbaikan Sederhana Giling Gula</t>
  </si>
  <si>
    <t>SIO | Training Pengoperasian, Perawatan &amp; Perbaikan Sederhana |Giling Gula</t>
  </si>
  <si>
    <t>TECH_SEVACO_2</t>
  </si>
  <si>
    <t>Pengoperasian, Perawatan &amp; Perbaikan Sederhana Lini Vacuum Cooker</t>
  </si>
  <si>
    <t>SIO | Training Pengoperasian, Perawatan &amp; Perbaikan Sederhana |Lini Vacuum Cooker</t>
  </si>
  <si>
    <t>TECH_SESIRU_2</t>
  </si>
  <si>
    <t>Pengoperasian, Perawatan &amp; Perbaikan Sederhana Lini Sirup</t>
  </si>
  <si>
    <t>SIO | Training Pengoperasian, Perawatan &amp; Perbaikan Sederhana |Lini Sirup</t>
  </si>
  <si>
    <t>TECH_SEGRAN_3</t>
  </si>
  <si>
    <t>Pengoperasian, Perawatan &amp; Perbaikan Sederhana Granulator</t>
  </si>
  <si>
    <t>SIO | Training Pengoperasian, Perawatan &amp; Perbaikan Sederhana |Granulator</t>
  </si>
  <si>
    <t>TECH_SELIDE_2</t>
  </si>
  <si>
    <t>Pengoperasian, Perawatan &amp; Perbaikan Sederhana Lifting Device</t>
  </si>
  <si>
    <t>SIO | Training Pengoperasian, Perawatan &amp; Perbaikan Sederhana |Lifting Device</t>
  </si>
  <si>
    <t>Pengoperasian, Perawatan &amp; Perbaikan Sederhana Mixing Dairy</t>
  </si>
  <si>
    <t>SIO | Training Pengoperasian, Perawatan &amp; Perbaikan Sederhana |Mixing Dairy</t>
  </si>
  <si>
    <t>Pengoperasian, Perawatan &amp; Perbaikan Sederhana Mixing NS</t>
  </si>
  <si>
    <t>SIO | Training Pengoperasian, Perawatan &amp; Perbaikan Sederhana |Mixing NS</t>
  </si>
  <si>
    <t>TECH_SEPAST_2</t>
  </si>
  <si>
    <t>Pengoperasian, Perawatan &amp; Perbaikan Sederhana Pallet Stacker</t>
  </si>
  <si>
    <t>SIO | Training Pengoperasian, Perawatan &amp; Perbaikan Sederhana |Pallet Stacker</t>
  </si>
  <si>
    <t>TECH_SETABL_2</t>
  </si>
  <si>
    <t>Pengoperasian, Perawatan &amp; Perbaikan Sederhana Tabletting</t>
  </si>
  <si>
    <t>SIO | Training Pengoperasian, Perawatan &amp; Perbaikan Sederhana |Tabletting</t>
  </si>
  <si>
    <t>TECH_PENPLD_2</t>
  </si>
  <si>
    <t>Pengetahuan Perencanaan Lifting Device</t>
  </si>
  <si>
    <t>Training Pengetahuan Perencanaan Lifting Device</t>
  </si>
  <si>
    <t>TECH_PROPMF_2</t>
  </si>
  <si>
    <t>Pengoperasian PROLINE | PRA Mixing Filling</t>
  </si>
  <si>
    <t>SIO | Pengoperasian PROLINE | PRA Mixing Filling</t>
  </si>
  <si>
    <t>TECH_PROPPA_2</t>
  </si>
  <si>
    <t>Pengoperasian PROLINE | PRA Packing</t>
  </si>
  <si>
    <t>SIO | Pengoperasian PROLINE | PRA Packing</t>
  </si>
  <si>
    <t>TECH_OPEXCO_8</t>
  </si>
  <si>
    <t>Operational Excellence</t>
  </si>
  <si>
    <t>Operational Excellence Conference</t>
  </si>
  <si>
    <t>Ruang Green Spot R&amp;D (Lesehan) NFC D-2</t>
  </si>
  <si>
    <t xml:space="preserve"> Ruang Meeting Ciawi A-2</t>
  </si>
  <si>
    <t xml:space="preserve"> Ruang Meeting Ciawi F-1</t>
  </si>
  <si>
    <t xml:space="preserve"> Ruang Meeting Ciawi F-1 ( V-Con )</t>
  </si>
  <si>
    <t xml:space="preserve"> Ruang Meeting Ciawi J-2-1</t>
  </si>
  <si>
    <t xml:space="preserve"> Ruang Meeting Ciawi L-2-1 ( V-Con )</t>
  </si>
  <si>
    <t xml:space="preserve"> Ruang Meeting Ciawi R&amp;D D-2</t>
  </si>
  <si>
    <t xml:space="preserve"> Ruang Meeting Ciawi Training A-2</t>
  </si>
  <si>
    <t xml:space="preserve"> Ruang Meeting Ciawi Training J-2-2</t>
  </si>
  <si>
    <t xml:space="preserve"> Ruang Meeting Jakarta Active 2A (12 - 20 Kursi)</t>
  </si>
  <si>
    <t xml:space="preserve"> Ruang Meeting Jakarta Collaboration 2B ( V-Con ) (12 - 21 Kursi)</t>
  </si>
  <si>
    <t xml:space="preserve"> Ruang Meeting Jakarta Emporium 3A (12 - 16 Kursi)</t>
  </si>
  <si>
    <t xml:space="preserve"> Ruang Meeting Jakarta Excellence Stage 4A</t>
  </si>
  <si>
    <t xml:space="preserve"> Ruang Meeting Jakarta Golden Lounge 2A (12 - 14 Kursi)</t>
  </si>
  <si>
    <t xml:space="preserve"> Ruang Meeting Jakarta HiLo 1A (10 kursi)</t>
  </si>
  <si>
    <t xml:space="preserve"> Ruang Meeting Jakarta iGeeks Pod</t>
  </si>
  <si>
    <t xml:space="preserve"> Ruang Meeting Jakarta Integrity stage 2A</t>
  </si>
  <si>
    <t xml:space="preserve"> Ruang Meeting Jakarta Lesehan Stage 1B</t>
  </si>
  <si>
    <t xml:space="preserve"> Ruang Meeting Jakarta L-men 1A (6 Kursi)</t>
  </si>
  <si>
    <t xml:space="preserve"> Ruang Meeting Jakarta Lumphini</t>
  </si>
  <si>
    <t xml:space="preserve"> Ruang Meeting Jakarta NASA1 2B ( V-Con ) (8 - 20 Kursi)</t>
  </si>
  <si>
    <t xml:space="preserve"> Ruang Meeting Jakarta NASA2 2B</t>
  </si>
  <si>
    <t xml:space="preserve"> Ruang Meeting Jakarta Nutrifood Inspiring Center lantai 1</t>
  </si>
  <si>
    <t xml:space="preserve"> Ruang Meeting Jakarta Nutrifood Inspiring Center lantai 2</t>
  </si>
  <si>
    <t xml:space="preserve"> Ruang Meeting Jakarta Nutrisari 1A (6 Kursi)</t>
  </si>
  <si>
    <t xml:space="preserve"> Ruang Meeting Jakarta Ohana 1A (6 Kursi)</t>
  </si>
  <si>
    <t xml:space="preserve"> Ruang Meeting Jakarta Organic Stage 3A</t>
  </si>
  <si>
    <t xml:space="preserve"> Ruang Meeting Jakarta Panggung Inovasi Stage 1A</t>
  </si>
  <si>
    <t xml:space="preserve"> Ruang Meeting Jakarta Passion Stage 1A</t>
  </si>
  <si>
    <t xml:space="preserve"> Ruang Meeting Jakarta Platinum</t>
  </si>
  <si>
    <t xml:space="preserve"> Ruang Meeting Jakarta Recycle 3A ( 10 - 17 kursi)</t>
  </si>
  <si>
    <t xml:space="preserve"> Ruang Meeting Jakarta Reduce 3A ( Berdiri )</t>
  </si>
  <si>
    <t xml:space="preserve"> Ruang Meeting Jakarta Reuse Stage 3A</t>
  </si>
  <si>
    <t xml:space="preserve"> Ruang Meeting Jakarta Sukhotai Stage 3B</t>
  </si>
  <si>
    <t xml:space="preserve"> Ruang Meeting Jakarta Tropicana Slim 1A (7 Kursi)</t>
  </si>
  <si>
    <t xml:space="preserve"> Ruang Meeting Jakarta W’Dank 4A</t>
  </si>
  <si>
    <t xml:space="preserve"> Ruang Meeting Jakarta WRP 1A (6 Kursi)</t>
  </si>
  <si>
    <t xml:space="preserve"> Ruang Meeting Sentul Acidopillus ( V-Con )</t>
  </si>
  <si>
    <t xml:space="preserve"> Ruang Meeting Sentul Cyanocobalamin</t>
  </si>
  <si>
    <t xml:space="preserve"> Ruang Meeting Sentul Deinococcus</t>
  </si>
  <si>
    <t xml:space="preserve"> Ruang Meeting Sentul Frozen Yoghurt</t>
  </si>
  <si>
    <t xml:space="preserve"> Ruang Meeting Sentul Greek Yoghurt</t>
  </si>
  <si>
    <t xml:space="preserve"> Ruang Meeting Sentul Tobacillus</t>
  </si>
  <si>
    <t xml:space="preserve"> Ruang Sensory R&amp;D NFC D-2</t>
  </si>
  <si>
    <t>Cibitung Office HR</t>
  </si>
  <si>
    <t>Cibitung Office YAB</t>
  </si>
  <si>
    <t>El Royale Hotel, Kelapa Gading</t>
  </si>
  <si>
    <t>Hotel Swiss Belinn, Balikpapan, Kalimantan</t>
  </si>
  <si>
    <t>- Harus mampu mengidentifikasi argument secara relevan
- Harus mau open minded
- Identifikasi masalah Harus berdasarkan fakta</t>
  </si>
  <si>
    <t>- Lebih open minded
- Bisa membuat keputusan secara logis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</si>
</sst>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0.0"/>
  </numFmts>
  <fonts count="10" x14ac:knownFonts="1">
    <font>
      <sz val="11"/>
      <color theme="1"/>
      <name val="Calibri"/>
      <family val="2"/>
      <scheme val="minor"/>
    </font>
    <font>
      <b/>
      <sz val="11"/>
      <color theme="1"/>
      <name val="Calibri"/>
      <family val="2"/>
      <scheme val="minor"/>
    </font>
    <font>
      <b/>
      <sz val="11"/>
      <color rgb="FFFFFFFF"/>
      <name val="Calibri"/>
      <family val="2"/>
      <scheme val="minor"/>
    </font>
    <font>
      <b/>
      <sz val="14"/>
      <color theme="1"/>
      <name val="Calibri"/>
      <family val="2"/>
      <scheme val="minor"/>
    </font>
    <font>
      <b/>
      <sz val="10"/>
      <color rgb="FFFFFFFF"/>
      <name val="Calibri"/>
      <family val="2"/>
      <scheme val="minor"/>
    </font>
    <font>
      <b/>
      <sz val="10"/>
      <color theme="1"/>
      <name val="Calibri"/>
      <family val="2"/>
      <scheme val="minor"/>
    </font>
    <font>
      <i/>
      <sz val="11"/>
      <color theme="1"/>
      <name val="Calibri"/>
      <family val="2"/>
      <scheme val="minor"/>
    </font>
    <font>
      <sz val="11"/>
      <color rgb="FFFF0000"/>
      <name val="Calibri"/>
      <family val="2"/>
      <scheme val="minor"/>
    </font>
    <font>
      <sz val="10"/>
      <name val="Arial"/>
      <family val="2"/>
      <charset val="1"/>
    </font>
    <font>
      <sz val="11"/>
      <color theme="1"/>
      <name val="Calibri"/>
      <family val="2"/>
      <charset val="1"/>
      <scheme val="minor"/>
    </font>
  </fonts>
  <fills count="7">
    <fill>
      <patternFill patternType="none"/>
    </fill>
    <fill>
      <patternFill patternType="gray125"/>
    </fill>
    <fill>
      <patternFill patternType="solid">
        <fgColor rgb="FFFCE4D6"/>
        <bgColor indexed="64"/>
      </patternFill>
    </fill>
    <fill>
      <patternFill patternType="solid">
        <fgColor rgb="FFFFF2CC"/>
        <bgColor indexed="64"/>
      </patternFill>
    </fill>
    <fill>
      <patternFill patternType="solid">
        <fgColor rgb="FF000000"/>
        <bgColor indexed="64"/>
      </patternFill>
    </fill>
    <fill>
      <patternFill patternType="solid">
        <fgColor rgb="FFDDEBF7"/>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62">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applyAlignment="1"/>
    <xf numFmtId="0" fontId="0" fillId="2" borderId="0" xfId="0" applyFill="1" applyAlignment="1"/>
    <xf numFmtId="16" fontId="0" fillId="2" borderId="0" xfId="0" applyNumberFormat="1" applyFill="1" applyAlignment="1"/>
    <xf numFmtId="49" fontId="0" fillId="2" borderId="0" xfId="0" applyNumberFormat="1" applyFill="1" applyAlignment="1"/>
    <xf numFmtId="9" fontId="0" fillId="2" borderId="0" xfId="0" applyNumberFormat="1" applyFill="1" applyAlignment="1"/>
    <xf numFmtId="0" fontId="0" fillId="0" borderId="0" xfId="0" quotePrefix="1" applyAlignment="1">
      <alignment vertical="center" wrapText="1"/>
    </xf>
    <xf numFmtId="0" fontId="0" fillId="0" borderId="0" xfId="0" applyAlignment="1">
      <alignment vertical="center"/>
    </xf>
    <xf numFmtId="20" fontId="0" fillId="2" borderId="0" xfId="0" applyNumberFormat="1" applyFill="1" applyAlignment="1"/>
    <xf numFmtId="15" fontId="0" fillId="0" borderId="0" xfId="0" applyNumberFormat="1" applyAlignment="1">
      <alignment vertical="center"/>
    </xf>
    <xf numFmtId="0" fontId="2" fillId="4" borderId="0" xfId="0" applyFont="1" applyFill="1" applyAlignment="1">
      <alignment vertical="center"/>
    </xf>
    <xf numFmtId="0" fontId="0" fillId="0" borderId="0" xfId="0" applyFill="1" applyAlignment="1"/>
    <xf numFmtId="0" fontId="1" fillId="0" borderId="0" xfId="0" applyFont="1" applyFill="1" applyAlignment="1"/>
    <xf numFmtId="49" fontId="1" fillId="0" borderId="0" xfId="0" applyNumberFormat="1" applyFont="1" applyFill="1" applyAlignment="1"/>
    <xf numFmtId="49" fontId="0" fillId="0" borderId="0" xfId="0" applyNumberFormat="1" applyFill="1" applyAlignment="1"/>
    <xf numFmtId="0" fontId="3" fillId="0" borderId="0" xfId="0" applyFont="1" applyFill="1" applyAlignment="1"/>
    <xf numFmtId="0" fontId="4" fillId="4" borderId="0" xfId="0" applyFont="1" applyFill="1" applyAlignment="1">
      <alignment vertical="center" wrapText="1"/>
    </xf>
    <xf numFmtId="0" fontId="5" fillId="0" borderId="0" xfId="0" applyFont="1" applyAlignment="1">
      <alignment vertical="center" wrapText="1"/>
    </xf>
    <xf numFmtId="0" fontId="6" fillId="0" borderId="0" xfId="0" applyFont="1" applyFill="1" applyAlignment="1"/>
    <xf numFmtId="164" fontId="0" fillId="0" borderId="0" xfId="0" applyNumberFormat="1" applyFill="1" applyAlignment="1"/>
    <xf numFmtId="164" fontId="0" fillId="2" borderId="0" xfId="0" applyNumberFormat="1" applyFill="1" applyAlignment="1"/>
    <xf numFmtId="165" fontId="0" fillId="0" borderId="0" xfId="0" applyNumberFormat="1"/>
    <xf numFmtId="0" fontId="2" fillId="4" borderId="0" xfId="0" applyFont="1" applyFill="1"/>
    <xf numFmtId="166" fontId="0" fillId="2" borderId="0" xfId="0" applyNumberFormat="1" applyFill="1" applyAlignment="1"/>
    <xf numFmtId="0" fontId="0" fillId="5" borderId="0" xfId="0" applyFill="1" applyAlignment="1"/>
    <xf numFmtId="0" fontId="4" fillId="5" borderId="0" xfId="0" applyFont="1" applyFill="1" applyAlignment="1">
      <alignment horizontal="right" vertical="center" wrapText="1"/>
    </xf>
    <xf numFmtId="0" fontId="4" fillId="5" borderId="0" xfId="0" applyFont="1" applyFill="1" applyAlignment="1">
      <alignment vertical="center" wrapText="1"/>
    </xf>
    <xf numFmtId="9" fontId="0" fillId="5" borderId="0" xfId="0" applyNumberFormat="1" applyFill="1" applyAlignment="1"/>
    <xf numFmtId="22" fontId="0" fillId="0" borderId="0" xfId="0" applyNumberFormat="1" applyAlignment="1">
      <alignment vertical="center"/>
    </xf>
    <xf numFmtId="0" fontId="0" fillId="2" borderId="0" xfId="0" applyFill="1" applyAlignment="1">
      <alignment vertical="center"/>
    </xf>
    <xf numFmtId="164" fontId="0" fillId="0" borderId="0" xfId="0" applyNumberFormat="1" applyAlignment="1">
      <alignment vertical="center"/>
    </xf>
    <xf numFmtId="0" fontId="0" fillId="3" borderId="0" xfId="0" applyFont="1" applyFill="1" applyAlignment="1">
      <alignment vertical="center"/>
    </xf>
    <xf numFmtId="20" fontId="0" fillId="0" borderId="0" xfId="0" applyNumberFormat="1" applyAlignment="1">
      <alignment vertical="center"/>
    </xf>
    <xf numFmtId="20" fontId="0" fillId="2" borderId="0" xfId="0" applyNumberFormat="1" applyFill="1" applyAlignment="1">
      <alignment vertical="center"/>
    </xf>
    <xf numFmtId="0" fontId="0" fillId="3" borderId="0" xfId="0" applyFill="1" applyAlignment="1">
      <alignment vertical="center"/>
    </xf>
    <xf numFmtId="0" fontId="0" fillId="0" borderId="0" xfId="0" quotePrefix="1" applyAlignment="1">
      <alignment vertical="center"/>
    </xf>
    <xf numFmtId="10" fontId="0" fillId="0" borderId="0" xfId="0" applyNumberFormat="1" applyAlignment="1">
      <alignment vertical="center"/>
    </xf>
    <xf numFmtId="0" fontId="7" fillId="0" borderId="0" xfId="0" applyFont="1" applyAlignment="1">
      <alignment vertical="center"/>
    </xf>
    <xf numFmtId="0" fontId="7" fillId="2" borderId="0" xfId="0" applyFont="1" applyFill="1" applyAlignment="1">
      <alignment vertical="center"/>
    </xf>
    <xf numFmtId="15" fontId="7" fillId="0" borderId="0" xfId="0" applyNumberFormat="1" applyFont="1" applyAlignment="1">
      <alignment vertical="center"/>
    </xf>
    <xf numFmtId="0" fontId="7" fillId="3" borderId="0" xfId="0" applyFont="1" applyFill="1" applyAlignment="1">
      <alignment vertical="center"/>
    </xf>
    <xf numFmtId="0" fontId="7" fillId="0" borderId="0" xfId="0" applyFont="1" applyAlignment="1">
      <alignment vertical="center" wrapText="1"/>
    </xf>
    <xf numFmtId="20" fontId="7" fillId="0" borderId="0" xfId="0" applyNumberFormat="1" applyFont="1" applyAlignment="1">
      <alignment vertical="center"/>
    </xf>
    <xf numFmtId="20" fontId="7" fillId="2" borderId="0" xfId="0" applyNumberFormat="1" applyFont="1" applyFill="1" applyAlignment="1">
      <alignment vertical="center"/>
    </xf>
    <xf numFmtId="14" fontId="2" fillId="4" borderId="0" xfId="0" applyNumberFormat="1" applyFont="1" applyFill="1" applyAlignment="1">
      <alignment vertical="center"/>
    </xf>
    <xf numFmtId="14" fontId="0" fillId="0" borderId="0" xfId="0" applyNumberFormat="1" applyAlignment="1">
      <alignment vertical="center"/>
    </xf>
    <xf numFmtId="16" fontId="0" fillId="2" borderId="0" xfId="0" applyNumberFormat="1" applyFill="1"/>
    <xf numFmtId="166" fontId="0" fillId="2" borderId="0" xfId="0" applyNumberFormat="1" applyFill="1"/>
    <xf numFmtId="9" fontId="0" fillId="2" borderId="0" xfId="0" applyNumberFormat="1" applyFill="1"/>
    <xf numFmtId="20" fontId="0" fillId="2" borderId="0" xfId="0" applyNumberFormat="1" applyFill="1"/>
    <xf numFmtId="9" fontId="0" fillId="5" borderId="0" xfId="0" applyNumberFormat="1" applyFill="1"/>
    <xf numFmtId="0" fontId="8" fillId="0" borderId="0" xfId="0" applyFont="1" applyFill="1" applyBorder="1" applyAlignment="1"/>
    <xf numFmtId="0" fontId="9" fillId="0" borderId="1" xfId="1" applyBorder="1"/>
    <xf numFmtId="0" fontId="0" fillId="0" borderId="1" xfId="0" applyBorder="1"/>
    <xf numFmtId="0" fontId="0" fillId="0" borderId="0" xfId="0" applyAlignment="1">
      <alignment horizontal="left"/>
    </xf>
    <xf numFmtId="0" fontId="0" fillId="6" borderId="0" xfId="0" applyFill="1" applyAlignment="1"/>
    <xf numFmtId="0" fontId="4" fillId="4" borderId="0" xfId="0" applyFont="1" applyFill="1" applyAlignment="1">
      <alignment horizontal="center" vertical="center" wrapText="1"/>
    </xf>
    <xf numFmtId="49" fontId="4" fillId="4" borderId="0" xfId="0" applyNumberFormat="1" applyFont="1" applyFill="1" applyAlignment="1">
      <alignment horizontal="center" vertical="center" wrapText="1"/>
    </xf>
    <xf numFmtId="164" fontId="4" fillId="4" borderId="0" xfId="0" applyNumberFormat="1" applyFont="1" applyFill="1" applyAlignment="1">
      <alignment horizontal="center" vertical="center" wrapText="1"/>
    </xf>
    <xf numFmtId="0" fontId="4" fillId="5" borderId="0" xfId="0" applyFont="1" applyFill="1" applyAlignment="1">
      <alignment horizontal="center" vertical="center" wrapText="1"/>
    </xf>
  </cellXfs>
  <cellStyles count="2">
    <cellStyle name="Normal" xfId="0" builtinId="0"/>
    <cellStyle name="Normal 2" xfId="1" xr:uid="{8225DDB0-A8E6-4692-912E-07C3D7A1591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anilia Lestari" id="{7EF6BDCE-8FA0-410E-A106-64F99ADF5155}" userId="S::lestari.ranilia@nutrifood.co.id::c76b257c-f72b-4f52-8054-1879ab9b07ec" providerId="AD"/>
  <person displayName="Kristal Prima Prameswari" id="{E80AAF6C-AC22-41CF-B423-A9E8B3375C04}" userId="S::prameswari.kristal@nutrifood.co.id::48aff4c4-810f-4416-b3af-8dccecd7a3ab" providerId="AD"/>
  <person displayName="Guest User" id="{96E34153-3E87-4627-A995-032190D0EEDF}" userId="S::urn:spo:anon#1fb2ed51a3348f730b46248024c4ebcadd404724add5f0f30c104978aca267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1-27T15:12:11.83" personId="{7EF6BDCE-8FA0-410E-A106-64F99ADF5155}" id="{E18F3432-C004-49A3-A696-330D4502CC46}">
    <text xml:space="preserve">Event ke berapa di hari tersebut
</text>
  </threadedComment>
  <threadedComment ref="H66" dT="2019-04-02T07:45:48.65" personId="{96E34153-3E87-4627-A995-032190D0EEDF}" id="{B8DD23BC-BDDD-48F2-A74C-C5AE80DDB643}">
    <text xml:space="preserve">Tidak jadi dilaksanakan
</text>
  </threadedComment>
</ThreadedComments>
</file>

<file path=xl/threadedComments/threadedComment2.xml><?xml version="1.0" encoding="utf-8"?>
<ThreadedComments xmlns="http://schemas.microsoft.com/office/spreadsheetml/2018/threadedcomments" xmlns:x="http://schemas.openxmlformats.org/spreadsheetml/2006/main">
  <threadedComment ref="B268" dT="2019-10-12T02:32:22.33" personId="{E80AAF6C-AC22-41CF-B423-A9E8B3375C04}" id="{955ECFE6-0A1F-41FB-AB6D-676B3021A9E9}">
    <text>karena error, aku copas dulu</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F8C6-3964-4BD2-94C0-3AE28A003CED}">
  <dimension ref="A3:F7"/>
  <sheetViews>
    <sheetView workbookViewId="0">
      <selection activeCell="B9" sqref="B9"/>
    </sheetView>
  </sheetViews>
  <sheetFormatPr baseColWidth="10" defaultColWidth="8.83203125" defaultRowHeight="15" x14ac:dyDescent="0.2"/>
  <cols>
    <col min="1" max="1" width="10.6640625" customWidth="1"/>
    <col min="2" max="2" width="15.6640625" customWidth="1"/>
    <col min="5" max="5" width="10.6640625" customWidth="1"/>
    <col min="6" max="6" width="23" customWidth="1"/>
  </cols>
  <sheetData>
    <row r="3" spans="1:6" x14ac:dyDescent="0.2">
      <c r="A3" s="24" t="s">
        <v>0</v>
      </c>
      <c r="B3" s="24"/>
      <c r="E3" s="24" t="s">
        <v>1</v>
      </c>
      <c r="F3" s="24"/>
    </row>
    <row r="4" spans="1:6" x14ac:dyDescent="0.2">
      <c r="A4" t="s">
        <v>2</v>
      </c>
      <c r="B4" s="23" t="e">
        <f>AVERAGEIFS('03-LPT'!$X:$X,'03-LPT'!$AD:$AD,'Dashboard Report'!$A4)</f>
        <v>#VALUE!</v>
      </c>
      <c r="E4" t="s">
        <v>2</v>
      </c>
      <c r="F4" s="23" t="e">
        <f>AVERAGEIFS('03-LPT'!$X:$X,'03-LPT'!$AD:$AD,'Dashboard Report'!$E4,'03-LPT'!$G:$G,"Event Biasa")</f>
        <v>#DIV/0!</v>
      </c>
    </row>
    <row r="5" spans="1:6" x14ac:dyDescent="0.2">
      <c r="A5" t="s">
        <v>3</v>
      </c>
      <c r="B5" s="23" t="e">
        <f>AVERAGEIFS('03-LPT'!$X:$X,'03-LPT'!$AD:$AD,'Dashboard Report'!$A5)</f>
        <v>#VALUE!</v>
      </c>
      <c r="E5" t="s">
        <v>3</v>
      </c>
    </row>
    <row r="6" spans="1:6" x14ac:dyDescent="0.2">
      <c r="A6" t="s">
        <v>4</v>
      </c>
      <c r="B6" s="23">
        <f>AVERAGEIFS('03-LPT'!$X:$X,'03-LPT'!$AD:$AD,'Dashboard Report'!$A6)</f>
        <v>0.80952380952380942</v>
      </c>
      <c r="E6" t="s">
        <v>4</v>
      </c>
    </row>
    <row r="7" spans="1:6" x14ac:dyDescent="0.2">
      <c r="A7" t="s">
        <v>5</v>
      </c>
      <c r="B7" s="23" t="e">
        <f>AVERAGEIFS('03-LPT'!$X:$X,'03-LPT'!$AD:$AD,'Dashboard Report'!$A7)</f>
        <v>#DIV/0!</v>
      </c>
      <c r="E7"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314DE-5DA1-4E8E-BB3F-044C8C680627}">
  <dimension ref="A1:T1048576"/>
  <sheetViews>
    <sheetView workbookViewId="0">
      <pane ySplit="1" topLeftCell="A2" activePane="bottomLeft" state="frozen"/>
      <selection pane="bottomLeft" activeCell="K5" sqref="K5"/>
    </sheetView>
  </sheetViews>
  <sheetFormatPr baseColWidth="10" defaultColWidth="9.1640625" defaultRowHeight="15" x14ac:dyDescent="0.2"/>
  <cols>
    <col min="1" max="1" width="4.1640625" style="9" bestFit="1" customWidth="1"/>
    <col min="2" max="2" width="33.1640625" style="31" bestFit="1" customWidth="1"/>
    <col min="3" max="3" width="16.5" style="9" customWidth="1"/>
    <col min="4" max="4" width="15" style="9" customWidth="1"/>
    <col min="5" max="5" width="10.33203125" style="9" bestFit="1" customWidth="1"/>
    <col min="6" max="6" width="9.1640625" style="9" customWidth="1"/>
    <col min="7" max="7" width="16" style="9" customWidth="1"/>
    <col min="8" max="8" width="53.83203125" style="9" customWidth="1"/>
    <col min="9" max="9" width="20.5" style="9" customWidth="1"/>
    <col min="10" max="10" width="19" style="9" customWidth="1"/>
    <col min="11" max="11" width="29.5" style="36" customWidth="1"/>
    <col min="12" max="13" width="9.1640625" style="9" customWidth="1"/>
    <col min="14" max="14" width="9.1640625" style="31"/>
    <col min="15" max="15" width="13.5" style="31" bestFit="1" customWidth="1"/>
    <col min="16" max="16" width="17.5" style="9" customWidth="1"/>
    <col min="17" max="17" width="9.1640625" style="9"/>
    <col min="18" max="18" width="17.5" style="9" customWidth="1"/>
    <col min="19" max="19" width="9.1640625" style="9"/>
    <col min="20" max="20" width="12.1640625" style="9" customWidth="1"/>
    <col min="21" max="16384" width="9.1640625" style="9"/>
  </cols>
  <sheetData>
    <row r="1" spans="1:20" x14ac:dyDescent="0.2">
      <c r="A1" s="12" t="s">
        <v>6</v>
      </c>
      <c r="B1" s="12" t="s">
        <v>7</v>
      </c>
      <c r="C1" s="12" t="s">
        <v>8</v>
      </c>
      <c r="D1" s="12" t="s">
        <v>9</v>
      </c>
      <c r="E1" s="12" t="s">
        <v>10</v>
      </c>
      <c r="F1" s="12" t="s">
        <v>11</v>
      </c>
      <c r="G1" s="12" t="s">
        <v>12</v>
      </c>
      <c r="H1" s="12" t="s">
        <v>13</v>
      </c>
      <c r="I1" s="12" t="s">
        <v>14</v>
      </c>
      <c r="J1" s="12" t="s">
        <v>15</v>
      </c>
      <c r="K1" s="12" t="s">
        <v>16</v>
      </c>
      <c r="L1" s="12" t="s">
        <v>17</v>
      </c>
      <c r="M1" s="12" t="s">
        <v>18</v>
      </c>
      <c r="N1" s="12" t="s">
        <v>19</v>
      </c>
      <c r="O1" s="12" t="s">
        <v>20</v>
      </c>
      <c r="P1" s="12" t="s">
        <v>21</v>
      </c>
      <c r="Q1" s="12" t="s">
        <v>22</v>
      </c>
      <c r="R1" s="12" t="s">
        <v>23</v>
      </c>
      <c r="S1" s="12" t="s">
        <v>22</v>
      </c>
      <c r="T1" s="12" t="s">
        <v>24</v>
      </c>
    </row>
    <row r="2" spans="1:20" ht="16" x14ac:dyDescent="0.2">
      <c r="A2" s="9">
        <v>1</v>
      </c>
      <c r="B2" s="31" t="str">
        <f>YEAR(E2)&amp;"-YDL-NFB-"&amp;LEFT(C2,10)&amp;"-"&amp;TEXT(E2,"mm")&amp;TEXT(E2,"dd")&amp;"-"&amp;F2</f>
        <v>2019-YDL-NFB-TECH_BASSS-0124-1</v>
      </c>
      <c r="C2" s="1" t="s">
        <v>25</v>
      </c>
      <c r="E2" s="32">
        <v>43489</v>
      </c>
      <c r="F2" s="9">
        <v>1</v>
      </c>
      <c r="G2" s="9" t="s">
        <v>26</v>
      </c>
      <c r="H2" s="9" t="s">
        <v>27</v>
      </c>
      <c r="I2" s="9" t="s">
        <v>28</v>
      </c>
      <c r="J2" s="9" t="s">
        <v>29</v>
      </c>
      <c r="K2" s="33" t="s">
        <v>30</v>
      </c>
      <c r="L2" s="34">
        <v>0.41666666666666669</v>
      </c>
      <c r="M2" s="34">
        <v>0.5</v>
      </c>
      <c r="N2" s="35">
        <f>M2-L2</f>
        <v>8.3333333333333315E-2</v>
      </c>
      <c r="O2" s="31" t="str">
        <f>"C"&amp;TEXT(A2,"0000")</f>
        <v>C0001</v>
      </c>
      <c r="P2" s="9" t="s">
        <v>31</v>
      </c>
      <c r="R2" s="9" t="s">
        <v>31</v>
      </c>
      <c r="T2" s="9" t="s">
        <v>31</v>
      </c>
    </row>
    <row r="3" spans="1:20" ht="16" x14ac:dyDescent="0.2">
      <c r="A3" s="9">
        <v>2</v>
      </c>
      <c r="B3" s="31" t="str">
        <f>YEAR(E3)&amp;"-YDL-NFB-"&amp;LEFT(C3,10)&amp;"-"&amp;TEXT(E3,"mm")&amp;TEXT(E3,"dd")&amp;"-"&amp;F3</f>
        <v>2019-YDL-NFB-TECH_SOSIB-0124-2</v>
      </c>
      <c r="C3" s="1" t="s">
        <v>32</v>
      </c>
      <c r="E3" s="32">
        <v>43489</v>
      </c>
      <c r="F3" s="9">
        <v>2</v>
      </c>
      <c r="G3" s="9" t="s">
        <v>26</v>
      </c>
      <c r="H3" s="9" t="s">
        <v>33</v>
      </c>
      <c r="I3" s="9" t="s">
        <v>34</v>
      </c>
      <c r="J3" s="9" t="s">
        <v>35</v>
      </c>
      <c r="K3" s="33" t="s">
        <v>30</v>
      </c>
      <c r="L3" s="34">
        <v>0.625</v>
      </c>
      <c r="M3" s="34">
        <v>0.66666666666666663</v>
      </c>
      <c r="N3" s="35">
        <f>M3-L3</f>
        <v>4.166666666666663E-2</v>
      </c>
      <c r="O3" s="31" t="str">
        <f>"C"&amp;TEXT(A3,"0000")</f>
        <v>C0002</v>
      </c>
      <c r="P3" s="9" t="s">
        <v>31</v>
      </c>
      <c r="R3" s="9" t="s">
        <v>31</v>
      </c>
      <c r="T3" s="9" t="s">
        <v>36</v>
      </c>
    </row>
    <row r="4" spans="1:20" x14ac:dyDescent="0.2">
      <c r="A4" s="9">
        <v>3</v>
      </c>
      <c r="B4" s="31" t="str">
        <f>YEAR(E4)&amp;"-YDL-NFB-"&amp;LEFT(C4,10)&amp;"-"&amp;TEXT(E4,"mm")&amp;TEXT(E4,"dd")&amp;"-"&amp;F4</f>
        <v>2019-YDL-NFB-TECH_KOMET-0125-1</v>
      </c>
      <c r="C4" s="9" t="s">
        <v>37</v>
      </c>
      <c r="E4" s="32">
        <v>43490</v>
      </c>
      <c r="F4" s="9">
        <v>1</v>
      </c>
      <c r="G4" s="9" t="s">
        <v>26</v>
      </c>
      <c r="H4" s="9" t="s">
        <v>38</v>
      </c>
      <c r="I4" s="9" t="s">
        <v>39</v>
      </c>
      <c r="J4" s="9" t="s">
        <v>29</v>
      </c>
      <c r="K4" s="33" t="s">
        <v>40</v>
      </c>
      <c r="L4" s="34">
        <v>0.58333333333333337</v>
      </c>
      <c r="M4" s="34">
        <v>0.66666666666666663</v>
      </c>
      <c r="N4" s="35">
        <f>M4-L4</f>
        <v>8.3333333333333259E-2</v>
      </c>
      <c r="O4" s="31" t="str">
        <f>"C"&amp;TEXT(A4,"0000")</f>
        <v>C0003</v>
      </c>
      <c r="P4" s="9" t="s">
        <v>36</v>
      </c>
      <c r="R4" s="9" t="s">
        <v>36</v>
      </c>
      <c r="T4" s="9" t="s">
        <v>36</v>
      </c>
    </row>
    <row r="5" spans="1:20" ht="16" x14ac:dyDescent="0.2">
      <c r="A5" s="9">
        <v>4</v>
      </c>
      <c r="B5" s="31" t="str">
        <f>YEAR(E5)&amp;"-YDL-NFB-"&amp;LEFT(C5,10)&amp;"-"&amp;TEXT(E5,"mm")&amp;TEXT(E5,"dd")&amp;"-"&amp;F5</f>
        <v>2019-YDL-NFB-TECH_EDUKE-0103-1</v>
      </c>
      <c r="C5" s="1" t="s">
        <v>41</v>
      </c>
      <c r="E5" s="11">
        <v>43468</v>
      </c>
      <c r="F5" s="9">
        <v>1</v>
      </c>
      <c r="G5" s="9" t="s">
        <v>26</v>
      </c>
      <c r="H5" s="9" t="s">
        <v>42</v>
      </c>
      <c r="I5" s="9" t="s">
        <v>43</v>
      </c>
      <c r="J5" s="9" t="s">
        <v>44</v>
      </c>
      <c r="K5" s="33" t="s">
        <v>30</v>
      </c>
      <c r="L5" s="34">
        <v>0.33333333333333331</v>
      </c>
      <c r="M5" s="34">
        <v>0.375</v>
      </c>
      <c r="N5" s="35">
        <f>M5-L5</f>
        <v>4.1666666666666685E-2</v>
      </c>
      <c r="O5" s="31" t="str">
        <f>"C"&amp;TEXT(A5,"0000")</f>
        <v>C0004</v>
      </c>
      <c r="P5" s="9" t="s">
        <v>36</v>
      </c>
      <c r="R5" s="9" t="s">
        <v>36</v>
      </c>
      <c r="T5" s="9" t="s">
        <v>36</v>
      </c>
    </row>
    <row r="6" spans="1:20" ht="16" x14ac:dyDescent="0.2">
      <c r="A6" s="9">
        <v>5</v>
      </c>
      <c r="B6" s="31" t="str">
        <f t="shared" ref="B6:B11" si="0">YEAR(E6)&amp;"-YDL-NFB-"&amp;LEFT(C6,10)&amp;"-"&amp;TEXT(E6,"mm")&amp;TEXT(E6,"dd")&amp;"-"&amp;F6</f>
        <v>2019-YDL-NFB-TECH_GMPCL-0103-2</v>
      </c>
      <c r="C6" s="1" t="s">
        <v>45</v>
      </c>
      <c r="E6" s="11">
        <v>43468</v>
      </c>
      <c r="F6" s="9">
        <v>2</v>
      </c>
      <c r="G6" s="9" t="s">
        <v>46</v>
      </c>
      <c r="H6" s="9" t="s">
        <v>47</v>
      </c>
      <c r="I6" s="9" t="s">
        <v>48</v>
      </c>
      <c r="J6" s="9" t="s">
        <v>44</v>
      </c>
      <c r="K6" s="33" t="s">
        <v>30</v>
      </c>
      <c r="L6" s="34">
        <v>0.375</v>
      </c>
      <c r="M6" s="34">
        <v>0.45833333333333331</v>
      </c>
      <c r="N6" s="35">
        <f t="shared" ref="N6:N11" si="1">M6-L6</f>
        <v>8.3333333333333315E-2</v>
      </c>
      <c r="O6" s="31" t="str">
        <f t="shared" ref="O6:O11" si="2">"C"&amp;TEXT(A6,"0000")</f>
        <v>C0005</v>
      </c>
      <c r="P6" s="9" t="s">
        <v>31</v>
      </c>
      <c r="R6" s="9" t="s">
        <v>36</v>
      </c>
      <c r="T6" s="9" t="s">
        <v>36</v>
      </c>
    </row>
    <row r="7" spans="1:20" ht="16" x14ac:dyDescent="0.2">
      <c r="A7" s="9">
        <v>6</v>
      </c>
      <c r="B7" s="31" t="str">
        <f>YEAR(E7)&amp;"-YDL-NFB-"&amp;LEFT(C7,10)&amp;"-"&amp;TEXT(E7,"mm")&amp;TEXT(E7,"dd")&amp;"-"&amp;F7</f>
        <v>2019-YDL-NFB-UMM_KETIGA-0103-3</v>
      </c>
      <c r="C7" s="1" t="s">
        <v>49</v>
      </c>
      <c r="E7" s="11">
        <v>43468</v>
      </c>
      <c r="F7" s="9">
        <v>3</v>
      </c>
      <c r="G7" s="9" t="s">
        <v>46</v>
      </c>
      <c r="H7" s="9" t="s">
        <v>50</v>
      </c>
      <c r="I7" s="9" t="s">
        <v>34</v>
      </c>
      <c r="J7" s="9" t="s">
        <v>44</v>
      </c>
      <c r="K7" s="33" t="s">
        <v>30</v>
      </c>
      <c r="L7" s="34">
        <v>0.45833333333333331</v>
      </c>
      <c r="M7" s="34">
        <v>0.5</v>
      </c>
      <c r="N7" s="35">
        <f t="shared" si="1"/>
        <v>4.1666666666666685E-2</v>
      </c>
      <c r="O7" s="31" t="str">
        <f t="shared" si="2"/>
        <v>C0006</v>
      </c>
      <c r="P7" s="9" t="s">
        <v>31</v>
      </c>
      <c r="R7" s="9" t="s">
        <v>36</v>
      </c>
      <c r="T7" s="9" t="s">
        <v>36</v>
      </c>
    </row>
    <row r="8" spans="1:20" ht="16" x14ac:dyDescent="0.2">
      <c r="A8" s="9">
        <v>7</v>
      </c>
      <c r="B8" s="31" t="str">
        <f t="shared" si="0"/>
        <v>2019-YDL-NFB-TECH_SISMA-0103-4</v>
      </c>
      <c r="C8" s="1" t="s">
        <v>51</v>
      </c>
      <c r="E8" s="11">
        <v>43468</v>
      </c>
      <c r="F8" s="9">
        <v>4</v>
      </c>
      <c r="G8" s="9" t="s">
        <v>46</v>
      </c>
      <c r="H8" s="9" t="s">
        <v>52</v>
      </c>
      <c r="I8" s="9" t="s">
        <v>53</v>
      </c>
      <c r="J8" s="9" t="s">
        <v>44</v>
      </c>
      <c r="K8" s="33" t="s">
        <v>30</v>
      </c>
      <c r="L8" s="34">
        <v>0.52083333333333337</v>
      </c>
      <c r="M8" s="34">
        <v>0.5625</v>
      </c>
      <c r="N8" s="35">
        <f t="shared" si="1"/>
        <v>4.166666666666663E-2</v>
      </c>
      <c r="O8" s="31" t="str">
        <f t="shared" si="2"/>
        <v>C0007</v>
      </c>
      <c r="P8" s="9" t="s">
        <v>31</v>
      </c>
      <c r="R8" s="9" t="s">
        <v>36</v>
      </c>
      <c r="T8" s="9" t="s">
        <v>36</v>
      </c>
    </row>
    <row r="9" spans="1:20" ht="16" x14ac:dyDescent="0.2">
      <c r="A9" s="9">
        <v>8</v>
      </c>
      <c r="B9" s="31" t="str">
        <f>YEAR(E9)&amp;"-YDL-NFB-"&amp;LEFT(C9,10)&amp;"-"&amp;TEXT(E9,"mm")&amp;TEXT(E9,"dd")&amp;"-"&amp;F9</f>
        <v>2019-YDL-NFB-TECH_PESCO-0103-5</v>
      </c>
      <c r="C9" s="1" t="s">
        <v>54</v>
      </c>
      <c r="E9" s="11">
        <v>43468</v>
      </c>
      <c r="F9" s="9">
        <v>5</v>
      </c>
      <c r="G9" s="9" t="s">
        <v>46</v>
      </c>
      <c r="H9" s="9" t="s">
        <v>55</v>
      </c>
      <c r="I9" s="9" t="s">
        <v>56</v>
      </c>
      <c r="J9" s="9" t="s">
        <v>44</v>
      </c>
      <c r="K9" s="33" t="s">
        <v>30</v>
      </c>
      <c r="L9" s="34">
        <v>0.5625</v>
      </c>
      <c r="M9" s="34">
        <v>0.60416666666666663</v>
      </c>
      <c r="N9" s="35">
        <f t="shared" si="1"/>
        <v>4.166666666666663E-2</v>
      </c>
      <c r="O9" s="31" t="str">
        <f t="shared" si="2"/>
        <v>C0008</v>
      </c>
      <c r="P9" s="9" t="s">
        <v>31</v>
      </c>
      <c r="R9" s="9" t="s">
        <v>36</v>
      </c>
      <c r="T9" s="9" t="s">
        <v>36</v>
      </c>
    </row>
    <row r="10" spans="1:20" ht="16" x14ac:dyDescent="0.2">
      <c r="A10" s="9">
        <v>9</v>
      </c>
      <c r="B10" s="31" t="str">
        <f t="shared" si="0"/>
        <v>2019-YDL-NFB-TECH_PLASE-0103-6</v>
      </c>
      <c r="C10" s="1" t="s">
        <v>57</v>
      </c>
      <c r="E10" s="11">
        <v>43468</v>
      </c>
      <c r="F10" s="9">
        <v>6</v>
      </c>
      <c r="G10" s="9" t="s">
        <v>46</v>
      </c>
      <c r="H10" s="9" t="s">
        <v>58</v>
      </c>
      <c r="I10" s="9" t="s">
        <v>59</v>
      </c>
      <c r="J10" s="9" t="s">
        <v>44</v>
      </c>
      <c r="K10" s="33" t="s">
        <v>30</v>
      </c>
      <c r="L10" s="34">
        <v>0.60416666666666663</v>
      </c>
      <c r="M10" s="34">
        <v>0.64583333333333337</v>
      </c>
      <c r="N10" s="35">
        <f t="shared" si="1"/>
        <v>4.1666666666666741E-2</v>
      </c>
      <c r="O10" s="31" t="str">
        <f t="shared" si="2"/>
        <v>C0009</v>
      </c>
      <c r="P10" s="9" t="s">
        <v>31</v>
      </c>
      <c r="R10" s="9" t="s">
        <v>36</v>
      </c>
      <c r="T10" s="9" t="s">
        <v>36</v>
      </c>
    </row>
    <row r="11" spans="1:20" ht="16" x14ac:dyDescent="0.2">
      <c r="A11" s="9">
        <v>10</v>
      </c>
      <c r="B11" s="31" t="str">
        <f t="shared" si="0"/>
        <v>2019-YDL-NFB-TECH_GMPCL-0103-7</v>
      </c>
      <c r="C11" s="1" t="s">
        <v>60</v>
      </c>
      <c r="E11" s="11">
        <v>43468</v>
      </c>
      <c r="F11" s="9">
        <v>7</v>
      </c>
      <c r="G11" s="9" t="s">
        <v>26</v>
      </c>
      <c r="H11" s="9" t="s">
        <v>61</v>
      </c>
      <c r="I11" s="9" t="s">
        <v>62</v>
      </c>
      <c r="J11" s="9" t="s">
        <v>63</v>
      </c>
      <c r="K11" s="33" t="s">
        <v>64</v>
      </c>
      <c r="L11" s="34">
        <v>0.58333333333333337</v>
      </c>
      <c r="M11" s="34">
        <v>0.625</v>
      </c>
      <c r="N11" s="35">
        <f t="shared" si="1"/>
        <v>4.166666666666663E-2</v>
      </c>
      <c r="O11" s="31" t="str">
        <f t="shared" si="2"/>
        <v>C0010</v>
      </c>
      <c r="P11" s="9" t="s">
        <v>31</v>
      </c>
      <c r="R11" s="9" t="s">
        <v>36</v>
      </c>
      <c r="T11" s="9" t="s">
        <v>36</v>
      </c>
    </row>
    <row r="12" spans="1:20" ht="16" x14ac:dyDescent="0.2">
      <c r="A12" s="9">
        <v>11</v>
      </c>
      <c r="B12" s="31" t="str">
        <f t="shared" ref="B12:B59" si="3">YEAR(E12)&amp;"-YDL-NFB-"&amp;LEFT(C12,10)&amp;"-"&amp;TEXT(E12,"mm")&amp;TEXT(E12,"dd")&amp;"-"&amp;F12</f>
        <v>2019-YDL-NFB-TECH_GMPCL-0103-8</v>
      </c>
      <c r="C12" s="1" t="s">
        <v>60</v>
      </c>
      <c r="E12" s="11">
        <v>43468</v>
      </c>
      <c r="F12" s="9">
        <v>8</v>
      </c>
      <c r="G12" s="9" t="s">
        <v>26</v>
      </c>
      <c r="H12" s="9" t="s">
        <v>61</v>
      </c>
      <c r="I12" s="9" t="s">
        <v>65</v>
      </c>
      <c r="J12" s="9" t="s">
        <v>66</v>
      </c>
      <c r="K12" s="33" t="s">
        <v>67</v>
      </c>
      <c r="L12" s="34">
        <v>0.58333333333333337</v>
      </c>
      <c r="M12" s="34">
        <v>0.625</v>
      </c>
      <c r="N12" s="35">
        <f t="shared" ref="N12:N13" si="4">M12-L12</f>
        <v>4.166666666666663E-2</v>
      </c>
      <c r="O12" s="31" t="str">
        <f t="shared" ref="O12:O13" si="5">"C"&amp;TEXT(A12,"0000")</f>
        <v>C0011</v>
      </c>
      <c r="P12" s="9" t="s">
        <v>31</v>
      </c>
      <c r="R12" s="9" t="s">
        <v>36</v>
      </c>
      <c r="T12" s="9" t="s">
        <v>36</v>
      </c>
    </row>
    <row r="13" spans="1:20" ht="16" x14ac:dyDescent="0.2">
      <c r="A13" s="9">
        <v>12</v>
      </c>
      <c r="B13" s="31" t="str">
        <f t="shared" si="3"/>
        <v>2019-YDL-NFB-TECH_GMPCL-0108-1</v>
      </c>
      <c r="C13" s="1" t="s">
        <v>60</v>
      </c>
      <c r="E13" s="11">
        <v>43473</v>
      </c>
      <c r="F13" s="9">
        <v>1</v>
      </c>
      <c r="G13" s="9" t="s">
        <v>26</v>
      </c>
      <c r="H13" s="9" t="s">
        <v>68</v>
      </c>
      <c r="I13" s="9" t="s">
        <v>48</v>
      </c>
      <c r="J13" s="9" t="s">
        <v>35</v>
      </c>
      <c r="K13" s="33" t="s">
        <v>40</v>
      </c>
      <c r="L13" s="34">
        <v>0.625</v>
      </c>
      <c r="M13" s="34">
        <v>0.66666666666666663</v>
      </c>
      <c r="N13" s="35">
        <f t="shared" si="4"/>
        <v>4.166666666666663E-2</v>
      </c>
      <c r="O13" s="31" t="str">
        <f t="shared" si="5"/>
        <v>C0012</v>
      </c>
      <c r="P13" s="9" t="s">
        <v>31</v>
      </c>
      <c r="R13" s="9" t="s">
        <v>36</v>
      </c>
      <c r="T13" s="9" t="s">
        <v>36</v>
      </c>
    </row>
    <row r="14" spans="1:20" x14ac:dyDescent="0.2">
      <c r="A14" s="9">
        <v>13</v>
      </c>
      <c r="B14" s="31" t="str">
        <f t="shared" si="3"/>
        <v>2019-YDL-NFB-TECH_PESCO-0110-1</v>
      </c>
      <c r="C14" s="9" t="s">
        <v>69</v>
      </c>
      <c r="E14" s="11">
        <v>43475</v>
      </c>
      <c r="F14" s="9">
        <v>1</v>
      </c>
      <c r="G14" s="9" t="s">
        <v>26</v>
      </c>
      <c r="H14" s="9" t="s">
        <v>70</v>
      </c>
      <c r="I14" s="9" t="s">
        <v>71</v>
      </c>
      <c r="J14" s="9" t="s">
        <v>72</v>
      </c>
      <c r="K14" s="33" t="s">
        <v>40</v>
      </c>
      <c r="L14" s="34">
        <v>0.375</v>
      </c>
      <c r="M14" s="34">
        <v>0.5</v>
      </c>
      <c r="N14" s="35">
        <f t="shared" ref="N14" si="6">M14-L14</f>
        <v>0.125</v>
      </c>
      <c r="O14" s="31" t="str">
        <f t="shared" ref="O14" si="7">"C"&amp;TEXT(A14,"0000")</f>
        <v>C0013</v>
      </c>
      <c r="P14" s="9" t="s">
        <v>36</v>
      </c>
      <c r="T14" s="9" t="s">
        <v>36</v>
      </c>
    </row>
    <row r="15" spans="1:20" ht="16" x14ac:dyDescent="0.2">
      <c r="A15" s="9">
        <v>14</v>
      </c>
      <c r="B15" s="31" t="str">
        <f t="shared" si="3"/>
        <v>2019-YDL-NFB-TECH_EDUKE-0110-2</v>
      </c>
      <c r="C15" s="1" t="s">
        <v>41</v>
      </c>
      <c r="E15" s="11">
        <v>43475</v>
      </c>
      <c r="F15" s="9">
        <v>2</v>
      </c>
      <c r="G15" s="9" t="s">
        <v>46</v>
      </c>
      <c r="H15" s="9" t="s">
        <v>42</v>
      </c>
      <c r="I15" s="9" t="s">
        <v>43</v>
      </c>
      <c r="J15" s="9" t="s">
        <v>73</v>
      </c>
      <c r="K15" s="33" t="s">
        <v>30</v>
      </c>
      <c r="L15" s="34">
        <v>0.33333333333333331</v>
      </c>
      <c r="M15" s="34">
        <v>0.375</v>
      </c>
      <c r="N15" s="35">
        <f t="shared" ref="N15:N22" si="8">M15-L15</f>
        <v>4.1666666666666685E-2</v>
      </c>
      <c r="O15" s="31" t="str">
        <f t="shared" ref="O15:O22" si="9">"C"&amp;TEXT(A15,"0000")</f>
        <v>C0014</v>
      </c>
      <c r="P15" s="9" t="s">
        <v>36</v>
      </c>
      <c r="R15" s="9" t="s">
        <v>36</v>
      </c>
      <c r="T15" s="9" t="s">
        <v>36</v>
      </c>
    </row>
    <row r="16" spans="1:20" ht="16" x14ac:dyDescent="0.2">
      <c r="A16" s="9">
        <v>15</v>
      </c>
      <c r="B16" s="31" t="str">
        <f t="shared" si="3"/>
        <v>2019-YDL-NFB-TECH_GMPCL-0110-3</v>
      </c>
      <c r="C16" s="1" t="s">
        <v>45</v>
      </c>
      <c r="E16" s="11">
        <v>43475</v>
      </c>
      <c r="F16" s="9">
        <v>3</v>
      </c>
      <c r="G16" s="9" t="s">
        <v>46</v>
      </c>
      <c r="H16" s="9" t="s">
        <v>47</v>
      </c>
      <c r="I16" s="9" t="s">
        <v>48</v>
      </c>
      <c r="J16" s="9" t="s">
        <v>73</v>
      </c>
      <c r="K16" s="33" t="s">
        <v>30</v>
      </c>
      <c r="L16" s="34">
        <v>0.375</v>
      </c>
      <c r="M16" s="34">
        <v>0.45833333333333331</v>
      </c>
      <c r="N16" s="35">
        <f t="shared" si="8"/>
        <v>8.3333333333333315E-2</v>
      </c>
      <c r="O16" s="31" t="str">
        <f t="shared" si="9"/>
        <v>C0015</v>
      </c>
      <c r="P16" s="9" t="s">
        <v>36</v>
      </c>
      <c r="R16" s="9" t="s">
        <v>36</v>
      </c>
      <c r="T16" s="9" t="s">
        <v>36</v>
      </c>
    </row>
    <row r="17" spans="1:20" ht="16" x14ac:dyDescent="0.2">
      <c r="A17" s="9">
        <v>16</v>
      </c>
      <c r="B17" s="31" t="str">
        <f t="shared" si="3"/>
        <v>2019-YDL-NFB-UMM_KETIGA-0110-4</v>
      </c>
      <c r="C17" s="1" t="s">
        <v>49</v>
      </c>
      <c r="E17" s="11">
        <v>43475</v>
      </c>
      <c r="F17" s="9">
        <v>4</v>
      </c>
      <c r="G17" s="9" t="s">
        <v>46</v>
      </c>
      <c r="H17" s="9" t="s">
        <v>50</v>
      </c>
      <c r="I17" s="9" t="s">
        <v>34</v>
      </c>
      <c r="J17" s="9" t="s">
        <v>73</v>
      </c>
      <c r="K17" s="33" t="s">
        <v>30</v>
      </c>
      <c r="L17" s="34">
        <v>0.45833333333333331</v>
      </c>
      <c r="M17" s="34">
        <v>0.5</v>
      </c>
      <c r="N17" s="35">
        <f t="shared" si="8"/>
        <v>4.1666666666666685E-2</v>
      </c>
      <c r="O17" s="31" t="str">
        <f t="shared" si="9"/>
        <v>C0016</v>
      </c>
      <c r="P17" s="9" t="s">
        <v>36</v>
      </c>
      <c r="R17" s="9" t="s">
        <v>36</v>
      </c>
      <c r="T17" s="9" t="s">
        <v>36</v>
      </c>
    </row>
    <row r="18" spans="1:20" ht="16" x14ac:dyDescent="0.2">
      <c r="A18" s="9">
        <v>17</v>
      </c>
      <c r="B18" s="31" t="str">
        <f t="shared" si="3"/>
        <v>2019-YDL-NFB-TECH_SISMA-0110-5</v>
      </c>
      <c r="C18" s="1" t="s">
        <v>51</v>
      </c>
      <c r="E18" s="11">
        <v>43475</v>
      </c>
      <c r="F18" s="9">
        <v>5</v>
      </c>
      <c r="G18" s="9" t="s">
        <v>46</v>
      </c>
      <c r="H18" s="9" t="s">
        <v>52</v>
      </c>
      <c r="I18" s="9" t="s">
        <v>53</v>
      </c>
      <c r="J18" s="9" t="s">
        <v>73</v>
      </c>
      <c r="K18" s="33" t="s">
        <v>30</v>
      </c>
      <c r="L18" s="34">
        <v>0.52083333333333337</v>
      </c>
      <c r="M18" s="34">
        <v>0.5625</v>
      </c>
      <c r="N18" s="35">
        <f t="shared" si="8"/>
        <v>4.166666666666663E-2</v>
      </c>
      <c r="O18" s="31" t="str">
        <f t="shared" si="9"/>
        <v>C0017</v>
      </c>
      <c r="P18" s="9" t="s">
        <v>36</v>
      </c>
      <c r="R18" s="9" t="s">
        <v>36</v>
      </c>
      <c r="T18" s="9" t="s">
        <v>36</v>
      </c>
    </row>
    <row r="19" spans="1:20" ht="16" x14ac:dyDescent="0.2">
      <c r="A19" s="9">
        <v>18</v>
      </c>
      <c r="B19" s="31" t="str">
        <f>YEAR(E19)&amp;"-YDL-NFB-"&amp;LEFT(C19,10)&amp;"-"&amp;TEXT(E19,"mm")&amp;TEXT(E19,"dd")&amp;"-"&amp;F19</f>
        <v>2019-YDL-NFB-TECH_PESCO-0110-6</v>
      </c>
      <c r="C19" s="1" t="s">
        <v>54</v>
      </c>
      <c r="E19" s="11">
        <v>43475</v>
      </c>
      <c r="F19" s="9">
        <v>6</v>
      </c>
      <c r="G19" s="9" t="s">
        <v>46</v>
      </c>
      <c r="H19" s="9" t="s">
        <v>55</v>
      </c>
      <c r="I19" s="9" t="s">
        <v>56</v>
      </c>
      <c r="J19" s="9" t="s">
        <v>73</v>
      </c>
      <c r="K19" s="33" t="s">
        <v>30</v>
      </c>
      <c r="L19" s="34">
        <v>0.5625</v>
      </c>
      <c r="M19" s="34">
        <v>0.60416666666666663</v>
      </c>
      <c r="N19" s="35">
        <f t="shared" si="8"/>
        <v>4.166666666666663E-2</v>
      </c>
      <c r="O19" s="31" t="str">
        <f t="shared" si="9"/>
        <v>C0018</v>
      </c>
      <c r="P19" s="9" t="s">
        <v>36</v>
      </c>
      <c r="R19" s="9" t="s">
        <v>36</v>
      </c>
      <c r="T19" s="9" t="s">
        <v>36</v>
      </c>
    </row>
    <row r="20" spans="1:20" ht="16" x14ac:dyDescent="0.2">
      <c r="A20" s="9">
        <v>19</v>
      </c>
      <c r="B20" s="31" t="str">
        <f t="shared" si="3"/>
        <v>2019-YDL-NFB-TECH_PLASE-0110-7</v>
      </c>
      <c r="C20" s="1" t="s">
        <v>57</v>
      </c>
      <c r="E20" s="11">
        <v>43475</v>
      </c>
      <c r="F20" s="9">
        <v>7</v>
      </c>
      <c r="G20" s="9" t="s">
        <v>46</v>
      </c>
      <c r="H20" s="9" t="s">
        <v>58</v>
      </c>
      <c r="I20" s="9" t="s">
        <v>59</v>
      </c>
      <c r="J20" s="9" t="s">
        <v>73</v>
      </c>
      <c r="K20" s="33" t="s">
        <v>30</v>
      </c>
      <c r="L20" s="34">
        <v>0.60416666666666663</v>
      </c>
      <c r="M20" s="34">
        <v>0.64583333333333337</v>
      </c>
      <c r="N20" s="35">
        <f t="shared" si="8"/>
        <v>4.1666666666666741E-2</v>
      </c>
      <c r="O20" s="31" t="str">
        <f t="shared" si="9"/>
        <v>C0019</v>
      </c>
      <c r="P20" s="9" t="s">
        <v>36</v>
      </c>
      <c r="R20" s="9" t="s">
        <v>36</v>
      </c>
      <c r="T20" s="9" t="s">
        <v>36</v>
      </c>
    </row>
    <row r="21" spans="1:20" x14ac:dyDescent="0.2">
      <c r="A21" s="9">
        <v>20</v>
      </c>
      <c r="B21" s="31" t="str">
        <f t="shared" si="3"/>
        <v>2019-YDL-NFB-UMM_ICAREX-0111-8</v>
      </c>
      <c r="C21" s="9" t="s">
        <v>74</v>
      </c>
      <c r="E21" s="11">
        <v>43476</v>
      </c>
      <c r="F21" s="9">
        <v>8</v>
      </c>
      <c r="G21" s="9" t="s">
        <v>46</v>
      </c>
      <c r="H21" s="9" t="s">
        <v>75</v>
      </c>
      <c r="I21" s="9" t="s">
        <v>39</v>
      </c>
      <c r="J21" s="9" t="s">
        <v>73</v>
      </c>
      <c r="K21" s="33" t="s">
        <v>30</v>
      </c>
      <c r="L21" s="34">
        <v>0.33333333333333331</v>
      </c>
      <c r="M21" s="34">
        <v>0.41666666666666669</v>
      </c>
      <c r="N21" s="35">
        <f t="shared" si="8"/>
        <v>8.333333333333337E-2</v>
      </c>
      <c r="O21" s="31" t="str">
        <f t="shared" si="9"/>
        <v>C0020</v>
      </c>
      <c r="P21" s="9" t="s">
        <v>36</v>
      </c>
      <c r="R21" s="9" t="s">
        <v>36</v>
      </c>
      <c r="T21" s="9" t="s">
        <v>36</v>
      </c>
    </row>
    <row r="22" spans="1:20" x14ac:dyDescent="0.2">
      <c r="A22" s="9">
        <v>21</v>
      </c>
      <c r="B22" s="31" t="str">
        <f t="shared" si="3"/>
        <v>2019-YDL-NFB-TECH_SELAW-0111-9</v>
      </c>
      <c r="C22" s="9" t="s">
        <v>76</v>
      </c>
      <c r="D22" s="9" t="s">
        <v>77</v>
      </c>
      <c r="E22" s="11">
        <v>43476</v>
      </c>
      <c r="F22" s="9">
        <v>9</v>
      </c>
      <c r="G22" s="9" t="s">
        <v>46</v>
      </c>
      <c r="H22" s="9" t="s">
        <v>78</v>
      </c>
      <c r="I22" s="9" t="s">
        <v>39</v>
      </c>
      <c r="J22" s="9" t="s">
        <v>73</v>
      </c>
      <c r="K22" s="33" t="s">
        <v>30</v>
      </c>
      <c r="L22" s="34">
        <v>0.41666666666666669</v>
      </c>
      <c r="M22" s="34">
        <v>0.46875</v>
      </c>
      <c r="N22" s="35">
        <f t="shared" si="8"/>
        <v>5.2083333333333315E-2</v>
      </c>
      <c r="O22" s="31" t="str">
        <f t="shared" si="9"/>
        <v>C0021</v>
      </c>
      <c r="P22" s="9" t="s">
        <v>36</v>
      </c>
      <c r="R22" s="9" t="s">
        <v>36</v>
      </c>
      <c r="T22" s="9" t="s">
        <v>36</v>
      </c>
    </row>
    <row r="23" spans="1:20" x14ac:dyDescent="0.2">
      <c r="A23" s="9">
        <v>22</v>
      </c>
      <c r="B23" s="31" t="str">
        <f t="shared" si="3"/>
        <v>2019-YDL-NFB-TECH_BINFI-0112-1</v>
      </c>
      <c r="C23" s="9" t="s">
        <v>79</v>
      </c>
      <c r="E23" s="11">
        <v>43477</v>
      </c>
      <c r="F23" s="9">
        <v>1</v>
      </c>
      <c r="G23" s="9" t="s">
        <v>26</v>
      </c>
      <c r="H23" s="9" t="s">
        <v>80</v>
      </c>
      <c r="I23" s="9" t="s">
        <v>81</v>
      </c>
      <c r="J23" s="9" t="s">
        <v>82</v>
      </c>
      <c r="K23" s="36" t="s">
        <v>83</v>
      </c>
      <c r="L23" s="34">
        <v>0.29166666666666669</v>
      </c>
      <c r="M23" s="34">
        <v>0.375</v>
      </c>
      <c r="N23" s="35">
        <f t="shared" ref="N23" si="10">M23-L23</f>
        <v>8.3333333333333315E-2</v>
      </c>
      <c r="O23" s="31" t="str">
        <f t="shared" ref="O23" si="11">"C"&amp;TEXT(A23,"0000")</f>
        <v>C0022</v>
      </c>
      <c r="P23" s="9" t="s">
        <v>36</v>
      </c>
      <c r="R23" s="9" t="s">
        <v>36</v>
      </c>
      <c r="T23" s="9" t="s">
        <v>36</v>
      </c>
    </row>
    <row r="24" spans="1:20" x14ac:dyDescent="0.2">
      <c r="A24" s="9">
        <v>23</v>
      </c>
      <c r="B24" s="31" t="str">
        <f t="shared" si="3"/>
        <v>2019-YDL-NFB-TECH_SOSID-0114-1</v>
      </c>
      <c r="C24" s="9" t="s">
        <v>84</v>
      </c>
      <c r="E24" s="11">
        <v>43479</v>
      </c>
      <c r="F24" s="9">
        <v>1</v>
      </c>
      <c r="G24" s="9" t="s">
        <v>26</v>
      </c>
      <c r="H24" s="9" t="s">
        <v>85</v>
      </c>
      <c r="I24" s="9" t="s">
        <v>53</v>
      </c>
      <c r="J24" s="9" t="s">
        <v>86</v>
      </c>
      <c r="K24" s="33" t="s">
        <v>30</v>
      </c>
      <c r="L24" s="34">
        <v>0.54166666666666663</v>
      </c>
      <c r="M24" s="34">
        <v>0.625</v>
      </c>
      <c r="N24" s="35">
        <f t="shared" ref="N24" si="12">M24-L24</f>
        <v>8.333333333333337E-2</v>
      </c>
      <c r="O24" s="31" t="str">
        <f t="shared" ref="O24" si="13">"C"&amp;TEXT(A24,"0000")</f>
        <v>C0023</v>
      </c>
      <c r="P24" s="9" t="s">
        <v>36</v>
      </c>
      <c r="T24" s="9" t="s">
        <v>36</v>
      </c>
    </row>
    <row r="25" spans="1:20" x14ac:dyDescent="0.2">
      <c r="A25" s="9">
        <v>24</v>
      </c>
      <c r="B25" s="31" t="str">
        <f t="shared" si="3"/>
        <v>2019-YDL-NFB-TECH_SOSIB-0114-2</v>
      </c>
      <c r="C25" s="9" t="s">
        <v>32</v>
      </c>
      <c r="E25" s="11">
        <v>43479</v>
      </c>
      <c r="F25" s="9">
        <v>2</v>
      </c>
      <c r="G25" s="9" t="s">
        <v>26</v>
      </c>
      <c r="H25" s="9" t="s">
        <v>87</v>
      </c>
      <c r="I25" s="9" t="s">
        <v>34</v>
      </c>
      <c r="J25" s="9" t="s">
        <v>88</v>
      </c>
      <c r="K25" s="36" t="s">
        <v>89</v>
      </c>
      <c r="L25" s="34">
        <v>0.5</v>
      </c>
      <c r="M25" s="34">
        <v>0.54166666666666663</v>
      </c>
      <c r="N25" s="35">
        <f t="shared" ref="N25:N32" si="14">M25-L25</f>
        <v>4.166666666666663E-2</v>
      </c>
      <c r="O25" s="31" t="str">
        <f t="shared" ref="O25:O32" si="15">"C"&amp;TEXT(A25,"0000")</f>
        <v>C0024</v>
      </c>
      <c r="P25" s="9" t="s">
        <v>36</v>
      </c>
      <c r="R25" s="9" t="s">
        <v>36</v>
      </c>
      <c r="T25" s="9" t="s">
        <v>36</v>
      </c>
    </row>
    <row r="26" spans="1:20" x14ac:dyDescent="0.2">
      <c r="A26" s="9">
        <v>25</v>
      </c>
      <c r="B26" s="31" t="str">
        <f t="shared" si="3"/>
        <v>2019-YDL-NFB-TECH_SOSIB-0116-1</v>
      </c>
      <c r="C26" s="9" t="s">
        <v>32</v>
      </c>
      <c r="E26" s="11">
        <v>43481</v>
      </c>
      <c r="F26" s="9">
        <v>1</v>
      </c>
      <c r="G26" s="9" t="s">
        <v>26</v>
      </c>
      <c r="H26" s="9" t="s">
        <v>87</v>
      </c>
      <c r="I26" s="9" t="s">
        <v>34</v>
      </c>
      <c r="J26" s="9" t="s">
        <v>88</v>
      </c>
      <c r="K26" s="33" t="s">
        <v>67</v>
      </c>
      <c r="L26" s="34">
        <v>0.54166666666666663</v>
      </c>
      <c r="M26" s="34">
        <v>0.58333333333333337</v>
      </c>
      <c r="N26" s="35">
        <f t="shared" si="14"/>
        <v>4.1666666666666741E-2</v>
      </c>
      <c r="O26" s="31" t="str">
        <f t="shared" si="15"/>
        <v>C0025</v>
      </c>
      <c r="P26" s="9" t="s">
        <v>36</v>
      </c>
      <c r="T26" s="9" t="s">
        <v>36</v>
      </c>
    </row>
    <row r="27" spans="1:20" x14ac:dyDescent="0.2">
      <c r="A27" s="9">
        <v>26</v>
      </c>
      <c r="B27" s="31" t="str">
        <f t="shared" si="3"/>
        <v>2019-YDL-NFB-TECH_SQFIL-0116-2</v>
      </c>
      <c r="C27" s="9" t="s">
        <v>90</v>
      </c>
      <c r="E27" s="11">
        <v>43481</v>
      </c>
      <c r="F27" s="9">
        <v>2</v>
      </c>
      <c r="G27" s="9" t="s">
        <v>26</v>
      </c>
      <c r="H27" s="9" t="s">
        <v>91</v>
      </c>
      <c r="I27" s="9" t="s">
        <v>48</v>
      </c>
      <c r="J27" s="9" t="s">
        <v>88</v>
      </c>
      <c r="K27" s="33" t="s">
        <v>67</v>
      </c>
      <c r="L27" s="34">
        <v>0.41666666666666669</v>
      </c>
      <c r="M27" s="34">
        <v>0.5</v>
      </c>
      <c r="N27" s="35">
        <f t="shared" si="14"/>
        <v>8.3333333333333315E-2</v>
      </c>
      <c r="O27" s="31" t="str">
        <f t="shared" si="15"/>
        <v>C0026</v>
      </c>
      <c r="P27" s="9" t="s">
        <v>36</v>
      </c>
      <c r="T27" s="9" t="s">
        <v>31</v>
      </c>
    </row>
    <row r="28" spans="1:20" x14ac:dyDescent="0.2">
      <c r="A28" s="9">
        <v>27</v>
      </c>
      <c r="B28" s="31" t="str">
        <f t="shared" si="3"/>
        <v>2019-YDL-NFB-TECH_BASFP-0116-3</v>
      </c>
      <c r="C28" s="9" t="s">
        <v>92</v>
      </c>
      <c r="E28" s="11">
        <v>43481</v>
      </c>
      <c r="F28" s="9">
        <v>3</v>
      </c>
      <c r="G28" s="9" t="s">
        <v>26</v>
      </c>
      <c r="H28" s="9" t="s">
        <v>93</v>
      </c>
      <c r="I28" s="9" t="s">
        <v>94</v>
      </c>
      <c r="J28" s="9" t="s">
        <v>88</v>
      </c>
      <c r="K28" s="33" t="s">
        <v>95</v>
      </c>
      <c r="L28" s="34">
        <v>0.58333333333333337</v>
      </c>
      <c r="M28" s="34">
        <v>0.66666666666666663</v>
      </c>
      <c r="N28" s="35">
        <f t="shared" si="14"/>
        <v>8.3333333333333259E-2</v>
      </c>
      <c r="O28" s="31" t="str">
        <f t="shared" si="15"/>
        <v>C0027</v>
      </c>
      <c r="P28" s="9" t="s">
        <v>36</v>
      </c>
      <c r="T28" s="9" t="s">
        <v>31</v>
      </c>
    </row>
    <row r="29" spans="1:20" x14ac:dyDescent="0.2">
      <c r="A29" s="9">
        <v>28</v>
      </c>
      <c r="B29" s="31" t="str">
        <f t="shared" si="3"/>
        <v>2019-YDL-NFB-TECH_PRESK-0116-4</v>
      </c>
      <c r="C29" s="9" t="s">
        <v>96</v>
      </c>
      <c r="E29" s="11">
        <v>43481</v>
      </c>
      <c r="F29" s="9">
        <v>4</v>
      </c>
      <c r="G29" s="9" t="s">
        <v>26</v>
      </c>
      <c r="H29" s="9" t="s">
        <v>97</v>
      </c>
      <c r="I29" s="9" t="s">
        <v>39</v>
      </c>
      <c r="J29" s="9" t="s">
        <v>73</v>
      </c>
      <c r="K29" s="33" t="s">
        <v>98</v>
      </c>
      <c r="L29" s="34">
        <v>0.4375</v>
      </c>
      <c r="M29" s="34">
        <v>0.5</v>
      </c>
      <c r="N29" s="35">
        <f t="shared" si="14"/>
        <v>6.25E-2</v>
      </c>
      <c r="O29" s="31" t="str">
        <f t="shared" si="15"/>
        <v>C0028</v>
      </c>
      <c r="P29" s="9" t="s">
        <v>36</v>
      </c>
      <c r="T29" s="9" t="s">
        <v>36</v>
      </c>
    </row>
    <row r="30" spans="1:20" x14ac:dyDescent="0.2">
      <c r="A30" s="9">
        <v>29</v>
      </c>
      <c r="B30" s="31" t="str">
        <f t="shared" si="3"/>
        <v>2019-YDL-NFB-UMM_KETIGA-0117-1</v>
      </c>
      <c r="C30" s="9" t="s">
        <v>99</v>
      </c>
      <c r="E30" s="11">
        <v>43482</v>
      </c>
      <c r="F30" s="9">
        <v>1</v>
      </c>
      <c r="G30" s="9" t="s">
        <v>26</v>
      </c>
      <c r="H30" s="9" t="s">
        <v>100</v>
      </c>
      <c r="I30" s="9" t="s">
        <v>34</v>
      </c>
      <c r="J30" s="9" t="s">
        <v>35</v>
      </c>
      <c r="K30" s="33" t="s">
        <v>101</v>
      </c>
      <c r="L30" s="34">
        <v>0.39583333333333331</v>
      </c>
      <c r="M30" s="34">
        <v>0.47916666666666669</v>
      </c>
      <c r="N30" s="35">
        <f t="shared" si="14"/>
        <v>8.333333333333337E-2</v>
      </c>
      <c r="O30" s="31" t="str">
        <f t="shared" si="15"/>
        <v>C0029</v>
      </c>
      <c r="P30" s="9" t="s">
        <v>36</v>
      </c>
      <c r="R30" s="9" t="s">
        <v>36</v>
      </c>
      <c r="T30" s="9" t="s">
        <v>36</v>
      </c>
    </row>
    <row r="31" spans="1:20" ht="16" x14ac:dyDescent="0.2">
      <c r="A31" s="9">
        <v>30</v>
      </c>
      <c r="B31" s="31" t="str">
        <f t="shared" si="3"/>
        <v>2019-YDL-NFB-TECH_EDUKE-0117-2</v>
      </c>
      <c r="C31" s="1" t="s">
        <v>41</v>
      </c>
      <c r="E31" s="11">
        <v>43482</v>
      </c>
      <c r="F31" s="9">
        <v>2</v>
      </c>
      <c r="G31" s="9" t="s">
        <v>46</v>
      </c>
      <c r="H31" s="9" t="s">
        <v>42</v>
      </c>
      <c r="I31" s="9" t="s">
        <v>43</v>
      </c>
      <c r="J31" s="9" t="s">
        <v>73</v>
      </c>
      <c r="K31" s="33" t="s">
        <v>30</v>
      </c>
      <c r="L31" s="34">
        <v>0.33333333333333331</v>
      </c>
      <c r="M31" s="34">
        <v>0.375</v>
      </c>
      <c r="N31" s="35">
        <f t="shared" si="14"/>
        <v>4.1666666666666685E-2</v>
      </c>
      <c r="O31" s="31" t="str">
        <f t="shared" si="15"/>
        <v>C0030</v>
      </c>
      <c r="P31" s="9" t="s">
        <v>36</v>
      </c>
      <c r="R31" s="9" t="s">
        <v>36</v>
      </c>
      <c r="T31" s="9" t="s">
        <v>36</v>
      </c>
    </row>
    <row r="32" spans="1:20" ht="16" x14ac:dyDescent="0.2">
      <c r="A32" s="9">
        <v>31</v>
      </c>
      <c r="B32" s="31" t="str">
        <f t="shared" si="3"/>
        <v>2019-YDL-NFB-TECH_GMPCL-0117-3</v>
      </c>
      <c r="C32" s="1" t="s">
        <v>45</v>
      </c>
      <c r="E32" s="11">
        <v>43482</v>
      </c>
      <c r="F32" s="9">
        <v>3</v>
      </c>
      <c r="G32" s="9" t="s">
        <v>46</v>
      </c>
      <c r="H32" s="9" t="s">
        <v>47</v>
      </c>
      <c r="I32" s="9" t="s">
        <v>48</v>
      </c>
      <c r="J32" s="9" t="s">
        <v>73</v>
      </c>
      <c r="K32" s="33" t="s">
        <v>30</v>
      </c>
      <c r="L32" s="34">
        <v>0.375</v>
      </c>
      <c r="M32" s="34">
        <v>0.45833333333333331</v>
      </c>
      <c r="N32" s="35">
        <f t="shared" si="14"/>
        <v>8.3333333333333315E-2</v>
      </c>
      <c r="O32" s="31" t="str">
        <f t="shared" si="15"/>
        <v>C0031</v>
      </c>
      <c r="P32" s="9" t="s">
        <v>36</v>
      </c>
      <c r="R32" s="9" t="s">
        <v>36</v>
      </c>
      <c r="T32" s="9" t="s">
        <v>36</v>
      </c>
    </row>
    <row r="33" spans="1:20" ht="16" x14ac:dyDescent="0.2">
      <c r="A33" s="9">
        <v>32</v>
      </c>
      <c r="B33" s="31" t="str">
        <f t="shared" si="3"/>
        <v>2019-YDL-NFB-UMM_KETIGA-0117-4</v>
      </c>
      <c r="C33" s="1" t="s">
        <v>49</v>
      </c>
      <c r="E33" s="11">
        <v>43482</v>
      </c>
      <c r="F33" s="9">
        <v>4</v>
      </c>
      <c r="G33" s="9" t="s">
        <v>46</v>
      </c>
      <c r="H33" s="9" t="s">
        <v>50</v>
      </c>
      <c r="I33" s="9" t="s">
        <v>34</v>
      </c>
      <c r="J33" s="9" t="s">
        <v>73</v>
      </c>
      <c r="K33" s="33" t="s">
        <v>30</v>
      </c>
      <c r="L33" s="34">
        <v>0.45833333333333331</v>
      </c>
      <c r="M33" s="34">
        <v>0.5</v>
      </c>
      <c r="N33" s="35">
        <f t="shared" ref="N33:N41" si="16">M33-L33</f>
        <v>4.1666666666666685E-2</v>
      </c>
      <c r="O33" s="31" t="str">
        <f t="shared" ref="O33:O41" si="17">"C"&amp;TEXT(A33,"0000")</f>
        <v>C0032</v>
      </c>
      <c r="P33" s="9" t="s">
        <v>36</v>
      </c>
      <c r="R33" s="9" t="s">
        <v>36</v>
      </c>
      <c r="T33" s="9" t="s">
        <v>36</v>
      </c>
    </row>
    <row r="34" spans="1:20" ht="16" x14ac:dyDescent="0.2">
      <c r="A34" s="9">
        <v>33</v>
      </c>
      <c r="B34" s="31" t="str">
        <f t="shared" si="3"/>
        <v>2019-YDL-NFB-TECH_SISMA-0117-5</v>
      </c>
      <c r="C34" s="1" t="s">
        <v>51</v>
      </c>
      <c r="E34" s="11">
        <v>43482</v>
      </c>
      <c r="F34" s="9">
        <v>5</v>
      </c>
      <c r="G34" s="9" t="s">
        <v>46</v>
      </c>
      <c r="H34" s="9" t="s">
        <v>52</v>
      </c>
      <c r="I34" s="9" t="s">
        <v>53</v>
      </c>
      <c r="J34" s="9" t="s">
        <v>73</v>
      </c>
      <c r="K34" s="33" t="s">
        <v>30</v>
      </c>
      <c r="L34" s="34">
        <v>0.52083333333333337</v>
      </c>
      <c r="M34" s="34">
        <v>0.5625</v>
      </c>
      <c r="N34" s="35">
        <f t="shared" si="16"/>
        <v>4.166666666666663E-2</v>
      </c>
      <c r="O34" s="31" t="str">
        <f t="shared" si="17"/>
        <v>C0033</v>
      </c>
      <c r="P34" s="9" t="s">
        <v>36</v>
      </c>
      <c r="R34" s="9" t="s">
        <v>36</v>
      </c>
      <c r="T34" s="9" t="s">
        <v>36</v>
      </c>
    </row>
    <row r="35" spans="1:20" ht="16" x14ac:dyDescent="0.2">
      <c r="A35" s="9">
        <v>34</v>
      </c>
      <c r="B35" s="31" t="str">
        <f t="shared" si="3"/>
        <v>2019-YDL-NFB-TECH_PESCO-0117-6</v>
      </c>
      <c r="C35" s="1" t="s">
        <v>54</v>
      </c>
      <c r="E35" s="11">
        <v>43482</v>
      </c>
      <c r="F35" s="9">
        <v>6</v>
      </c>
      <c r="G35" s="9" t="s">
        <v>46</v>
      </c>
      <c r="H35" s="9" t="s">
        <v>55</v>
      </c>
      <c r="I35" s="9" t="s">
        <v>56</v>
      </c>
      <c r="J35" s="9" t="s">
        <v>73</v>
      </c>
      <c r="K35" s="33" t="s">
        <v>30</v>
      </c>
      <c r="L35" s="34">
        <v>0.5625</v>
      </c>
      <c r="M35" s="34">
        <v>0.60416666666666663</v>
      </c>
      <c r="N35" s="35">
        <f t="shared" si="16"/>
        <v>4.166666666666663E-2</v>
      </c>
      <c r="O35" s="31" t="str">
        <f t="shared" si="17"/>
        <v>C0034</v>
      </c>
      <c r="P35" s="9" t="s">
        <v>36</v>
      </c>
      <c r="R35" s="9" t="s">
        <v>36</v>
      </c>
      <c r="T35" s="9" t="s">
        <v>36</v>
      </c>
    </row>
    <row r="36" spans="1:20" ht="16" x14ac:dyDescent="0.2">
      <c r="A36" s="9">
        <v>35</v>
      </c>
      <c r="B36" s="31" t="str">
        <f t="shared" si="3"/>
        <v>2019-YDL-NFB-TECH_PLASE-0117-7</v>
      </c>
      <c r="C36" s="1" t="s">
        <v>57</v>
      </c>
      <c r="E36" s="11">
        <v>43482</v>
      </c>
      <c r="F36" s="9">
        <v>7</v>
      </c>
      <c r="G36" s="9" t="s">
        <v>46</v>
      </c>
      <c r="H36" s="9" t="s">
        <v>58</v>
      </c>
      <c r="I36" s="9" t="s">
        <v>59</v>
      </c>
      <c r="J36" s="9" t="s">
        <v>73</v>
      </c>
      <c r="K36" s="33" t="s">
        <v>30</v>
      </c>
      <c r="L36" s="34">
        <v>0.60416666666666663</v>
      </c>
      <c r="M36" s="34">
        <v>0.64583333333333337</v>
      </c>
      <c r="N36" s="35">
        <f t="shared" si="16"/>
        <v>4.1666666666666741E-2</v>
      </c>
      <c r="O36" s="31" t="str">
        <f t="shared" si="17"/>
        <v>C0035</v>
      </c>
      <c r="P36" s="9" t="s">
        <v>36</v>
      </c>
      <c r="R36" s="9" t="s">
        <v>36</v>
      </c>
      <c r="T36" s="9" t="s">
        <v>36</v>
      </c>
    </row>
    <row r="37" spans="1:20" x14ac:dyDescent="0.2">
      <c r="A37" s="9">
        <v>36</v>
      </c>
      <c r="B37" s="31" t="str">
        <f t="shared" si="3"/>
        <v>2019-YDL-NFB-UMM_ICAREX-0118-8</v>
      </c>
      <c r="C37" s="9" t="s">
        <v>74</v>
      </c>
      <c r="E37" s="11">
        <v>43483</v>
      </c>
      <c r="F37" s="9">
        <v>8</v>
      </c>
      <c r="G37" s="9" t="s">
        <v>46</v>
      </c>
      <c r="H37" s="9" t="s">
        <v>75</v>
      </c>
      <c r="I37" s="9" t="s">
        <v>39</v>
      </c>
      <c r="J37" s="9" t="s">
        <v>73</v>
      </c>
      <c r="K37" s="33" t="s">
        <v>30</v>
      </c>
      <c r="L37" s="34">
        <v>0.33333333333333331</v>
      </c>
      <c r="M37" s="34">
        <v>0.41666666666666669</v>
      </c>
      <c r="N37" s="35">
        <f t="shared" si="16"/>
        <v>8.333333333333337E-2</v>
      </c>
      <c r="O37" s="31" t="str">
        <f t="shared" si="17"/>
        <v>C0036</v>
      </c>
      <c r="P37" s="9" t="s">
        <v>36</v>
      </c>
      <c r="R37" s="9" t="s">
        <v>36</v>
      </c>
      <c r="T37" s="9" t="s">
        <v>36</v>
      </c>
    </row>
    <row r="38" spans="1:20" x14ac:dyDescent="0.2">
      <c r="A38" s="9">
        <v>37</v>
      </c>
      <c r="B38" s="31" t="str">
        <f t="shared" si="3"/>
        <v>2019-YDL-NFB-TECH_SELAW-0118-9</v>
      </c>
      <c r="C38" s="9" t="s">
        <v>76</v>
      </c>
      <c r="D38" s="9" t="s">
        <v>77</v>
      </c>
      <c r="E38" s="11">
        <v>43483</v>
      </c>
      <c r="F38" s="9">
        <v>9</v>
      </c>
      <c r="G38" s="9" t="s">
        <v>46</v>
      </c>
      <c r="H38" s="9" t="s">
        <v>78</v>
      </c>
      <c r="I38" s="9" t="s">
        <v>39</v>
      </c>
      <c r="J38" s="9" t="s">
        <v>73</v>
      </c>
      <c r="K38" s="33" t="s">
        <v>30</v>
      </c>
      <c r="L38" s="34">
        <v>0.41666666666666669</v>
      </c>
      <c r="M38" s="34">
        <v>0.46875</v>
      </c>
      <c r="N38" s="35">
        <f t="shared" si="16"/>
        <v>5.2083333333333315E-2</v>
      </c>
      <c r="O38" s="31" t="str">
        <f t="shared" si="17"/>
        <v>C0037</v>
      </c>
      <c r="P38" s="9" t="s">
        <v>36</v>
      </c>
      <c r="R38" s="9" t="s">
        <v>36</v>
      </c>
      <c r="T38" s="9" t="s">
        <v>36</v>
      </c>
    </row>
    <row r="39" spans="1:20" x14ac:dyDescent="0.2">
      <c r="A39" s="9">
        <v>38</v>
      </c>
      <c r="B39" s="31" t="str">
        <f t="shared" si="3"/>
        <v>2019-YDL-NFB-TECH_KERIN-0117-8</v>
      </c>
      <c r="C39" s="9" t="s">
        <v>102</v>
      </c>
      <c r="E39" s="11">
        <v>43482</v>
      </c>
      <c r="F39" s="9">
        <v>8</v>
      </c>
      <c r="G39" s="9" t="s">
        <v>46</v>
      </c>
      <c r="H39" s="9" t="s">
        <v>103</v>
      </c>
      <c r="I39" s="9" t="s">
        <v>104</v>
      </c>
      <c r="J39" s="9" t="s">
        <v>105</v>
      </c>
      <c r="K39" s="36" t="s">
        <v>106</v>
      </c>
      <c r="L39" s="34">
        <v>0.54166666666666663</v>
      </c>
      <c r="M39" s="34">
        <v>0.58333333333333337</v>
      </c>
      <c r="N39" s="35">
        <f t="shared" si="16"/>
        <v>4.1666666666666741E-2</v>
      </c>
      <c r="O39" s="31" t="str">
        <f t="shared" si="17"/>
        <v>C0038</v>
      </c>
      <c r="P39" s="9" t="s">
        <v>36</v>
      </c>
      <c r="R39" s="9" t="s">
        <v>36</v>
      </c>
      <c r="T39" s="9" t="s">
        <v>36</v>
      </c>
    </row>
    <row r="40" spans="1:20" x14ac:dyDescent="0.2">
      <c r="A40" s="9">
        <v>39</v>
      </c>
      <c r="B40" s="31" t="str">
        <f t="shared" si="3"/>
        <v>2019-YDL-NFB-UMM_5RXXXX-0117-9</v>
      </c>
      <c r="C40" s="9" t="s">
        <v>107</v>
      </c>
      <c r="E40" s="11">
        <v>43482</v>
      </c>
      <c r="F40" s="9">
        <v>9</v>
      </c>
      <c r="G40" s="9" t="s">
        <v>46</v>
      </c>
      <c r="H40" s="9" t="s">
        <v>108</v>
      </c>
      <c r="I40" s="9" t="s">
        <v>104</v>
      </c>
      <c r="J40" s="9" t="s">
        <v>105</v>
      </c>
      <c r="K40" s="36" t="s">
        <v>106</v>
      </c>
      <c r="L40" s="34">
        <v>0.58333333333333337</v>
      </c>
      <c r="M40" s="34">
        <v>0.625</v>
      </c>
      <c r="N40" s="35">
        <f t="shared" si="16"/>
        <v>4.166666666666663E-2</v>
      </c>
      <c r="O40" s="31" t="str">
        <f t="shared" si="17"/>
        <v>C0039</v>
      </c>
      <c r="P40" s="9" t="s">
        <v>36</v>
      </c>
      <c r="R40" s="9" t="s">
        <v>36</v>
      </c>
      <c r="T40" s="9" t="s">
        <v>36</v>
      </c>
    </row>
    <row r="41" spans="1:20" x14ac:dyDescent="0.2">
      <c r="A41" s="9">
        <v>40</v>
      </c>
      <c r="B41" s="31" t="str">
        <f t="shared" si="3"/>
        <v>2019-YDL-NFB-TECH_CATMP-0117-10</v>
      </c>
      <c r="C41" s="9" t="s">
        <v>109</v>
      </c>
      <c r="E41" s="11">
        <v>43482</v>
      </c>
      <c r="F41" s="9">
        <v>10</v>
      </c>
      <c r="G41" s="9" t="s">
        <v>46</v>
      </c>
      <c r="H41" s="9" t="s">
        <v>110</v>
      </c>
      <c r="I41" s="9" t="s">
        <v>104</v>
      </c>
      <c r="J41" s="9" t="s">
        <v>105</v>
      </c>
      <c r="K41" s="36" t="s">
        <v>106</v>
      </c>
      <c r="L41" s="34">
        <v>0.625</v>
      </c>
      <c r="M41" s="34">
        <v>0.66666666666666663</v>
      </c>
      <c r="N41" s="35">
        <f t="shared" si="16"/>
        <v>4.166666666666663E-2</v>
      </c>
      <c r="O41" s="31" t="str">
        <f t="shared" si="17"/>
        <v>C0040</v>
      </c>
      <c r="P41" s="9" t="s">
        <v>36</v>
      </c>
      <c r="R41" s="9" t="s">
        <v>36</v>
      </c>
      <c r="T41" s="9" t="s">
        <v>36</v>
      </c>
    </row>
    <row r="42" spans="1:20" x14ac:dyDescent="0.2">
      <c r="A42" s="9">
        <v>41</v>
      </c>
      <c r="B42" s="31" t="str">
        <f t="shared" si="3"/>
        <v>2019-YDL-NFB-TECH_PACKN-0117-11</v>
      </c>
      <c r="C42" s="9" t="s">
        <v>111</v>
      </c>
      <c r="E42" s="11">
        <v>43482</v>
      </c>
      <c r="F42" s="9">
        <v>11</v>
      </c>
      <c r="G42" s="9" t="s">
        <v>46</v>
      </c>
      <c r="H42" s="9" t="s">
        <v>112</v>
      </c>
      <c r="I42" s="9" t="s">
        <v>104</v>
      </c>
      <c r="J42" s="9" t="s">
        <v>105</v>
      </c>
      <c r="K42" s="36" t="s">
        <v>106</v>
      </c>
      <c r="L42" s="34">
        <v>0.66666666666666663</v>
      </c>
      <c r="M42" s="34">
        <v>0.70833333333333337</v>
      </c>
      <c r="N42" s="35">
        <f t="shared" ref="N42:N43" si="18">M42-L42</f>
        <v>4.1666666666666741E-2</v>
      </c>
      <c r="O42" s="31" t="str">
        <f t="shared" ref="O42:O43" si="19">"C"&amp;TEXT(A42,"0000")</f>
        <v>C0041</v>
      </c>
      <c r="P42" s="9" t="s">
        <v>36</v>
      </c>
      <c r="R42" s="9" t="s">
        <v>36</v>
      </c>
      <c r="T42" s="9" t="s">
        <v>36</v>
      </c>
    </row>
    <row r="43" spans="1:20" ht="16" x14ac:dyDescent="0.2">
      <c r="A43" s="9">
        <v>42</v>
      </c>
      <c r="B43" s="31" t="str">
        <f t="shared" si="3"/>
        <v>2019-YDL-NFB-TECH_EDUKE-0124-1</v>
      </c>
      <c r="C43" s="1" t="s">
        <v>41</v>
      </c>
      <c r="E43" s="11">
        <v>43489</v>
      </c>
      <c r="F43" s="9">
        <v>1</v>
      </c>
      <c r="G43" s="9" t="s">
        <v>46</v>
      </c>
      <c r="H43" s="9" t="s">
        <v>42</v>
      </c>
      <c r="I43" s="9" t="s">
        <v>43</v>
      </c>
      <c r="J43" s="9" t="s">
        <v>73</v>
      </c>
      <c r="K43" s="33" t="s">
        <v>113</v>
      </c>
      <c r="L43" s="34">
        <v>0.33333333333333331</v>
      </c>
      <c r="M43" s="34">
        <v>0.375</v>
      </c>
      <c r="N43" s="35">
        <f t="shared" si="18"/>
        <v>4.1666666666666685E-2</v>
      </c>
      <c r="O43" s="31" t="str">
        <f t="shared" si="19"/>
        <v>C0042</v>
      </c>
      <c r="P43" s="9" t="s">
        <v>36</v>
      </c>
      <c r="R43" s="9" t="s">
        <v>36</v>
      </c>
      <c r="T43" s="9" t="s">
        <v>36</v>
      </c>
    </row>
    <row r="44" spans="1:20" ht="16" x14ac:dyDescent="0.2">
      <c r="A44" s="9">
        <v>43</v>
      </c>
      <c r="B44" s="31" t="str">
        <f t="shared" si="3"/>
        <v>2019-YDL-NFB-TECH_GMPCL-0124-2</v>
      </c>
      <c r="C44" s="1" t="s">
        <v>45</v>
      </c>
      <c r="E44" s="11">
        <v>43489</v>
      </c>
      <c r="F44" s="9">
        <v>2</v>
      </c>
      <c r="G44" s="9" t="s">
        <v>46</v>
      </c>
      <c r="H44" s="9" t="s">
        <v>47</v>
      </c>
      <c r="I44" s="9" t="s">
        <v>48</v>
      </c>
      <c r="J44" s="9" t="s">
        <v>73</v>
      </c>
      <c r="K44" s="33" t="s">
        <v>113</v>
      </c>
      <c r="L44" s="34">
        <v>0.375</v>
      </c>
      <c r="M44" s="34">
        <v>0.45833333333333331</v>
      </c>
      <c r="N44" s="35">
        <f t="shared" ref="N44:N50" si="20">M44-L44</f>
        <v>8.3333333333333315E-2</v>
      </c>
      <c r="O44" s="31" t="str">
        <f t="shared" ref="O44:O50" si="21">"C"&amp;TEXT(A44,"0000")</f>
        <v>C0043</v>
      </c>
      <c r="P44" s="9" t="s">
        <v>36</v>
      </c>
      <c r="R44" s="9" t="s">
        <v>36</v>
      </c>
      <c r="T44" s="9" t="s">
        <v>36</v>
      </c>
    </row>
    <row r="45" spans="1:20" ht="16" x14ac:dyDescent="0.2">
      <c r="A45" s="9">
        <v>44</v>
      </c>
      <c r="B45" s="31" t="str">
        <f t="shared" si="3"/>
        <v>2019-YDL-NFB-UMM_KETIGA-0124-3</v>
      </c>
      <c r="C45" s="1" t="s">
        <v>49</v>
      </c>
      <c r="E45" s="11">
        <v>43489</v>
      </c>
      <c r="F45" s="9">
        <v>3</v>
      </c>
      <c r="G45" s="9" t="s">
        <v>46</v>
      </c>
      <c r="H45" s="9" t="s">
        <v>50</v>
      </c>
      <c r="I45" s="9" t="s">
        <v>34</v>
      </c>
      <c r="J45" s="9" t="s">
        <v>73</v>
      </c>
      <c r="K45" s="33" t="s">
        <v>113</v>
      </c>
      <c r="L45" s="34">
        <v>0.45833333333333331</v>
      </c>
      <c r="M45" s="34">
        <v>0.5</v>
      </c>
      <c r="N45" s="35">
        <f t="shared" si="20"/>
        <v>4.1666666666666685E-2</v>
      </c>
      <c r="O45" s="31" t="str">
        <f t="shared" si="21"/>
        <v>C0044</v>
      </c>
      <c r="P45" s="9" t="s">
        <v>36</v>
      </c>
      <c r="R45" s="9" t="s">
        <v>36</v>
      </c>
      <c r="T45" s="9" t="s">
        <v>36</v>
      </c>
    </row>
    <row r="46" spans="1:20" ht="16" x14ac:dyDescent="0.2">
      <c r="A46" s="9">
        <v>45</v>
      </c>
      <c r="B46" s="31" t="str">
        <f t="shared" si="3"/>
        <v>2019-YDL-NFB-TECH_SISMA-0124-4</v>
      </c>
      <c r="C46" s="1" t="s">
        <v>51</v>
      </c>
      <c r="E46" s="11">
        <v>43489</v>
      </c>
      <c r="F46" s="9">
        <v>4</v>
      </c>
      <c r="G46" s="9" t="s">
        <v>46</v>
      </c>
      <c r="H46" s="9" t="s">
        <v>52</v>
      </c>
      <c r="I46" s="9" t="s">
        <v>53</v>
      </c>
      <c r="J46" s="9" t="s">
        <v>73</v>
      </c>
      <c r="K46" s="33" t="s">
        <v>113</v>
      </c>
      <c r="L46" s="34">
        <v>0.52083333333333337</v>
      </c>
      <c r="M46" s="34">
        <v>0.5625</v>
      </c>
      <c r="N46" s="35">
        <f t="shared" si="20"/>
        <v>4.166666666666663E-2</v>
      </c>
      <c r="O46" s="31" t="str">
        <f t="shared" si="21"/>
        <v>C0045</v>
      </c>
      <c r="P46" s="9" t="s">
        <v>36</v>
      </c>
      <c r="R46" s="9" t="s">
        <v>36</v>
      </c>
      <c r="T46" s="9" t="s">
        <v>36</v>
      </c>
    </row>
    <row r="47" spans="1:20" ht="16" x14ac:dyDescent="0.2">
      <c r="A47" s="9">
        <v>46</v>
      </c>
      <c r="B47" s="31" t="str">
        <f t="shared" si="3"/>
        <v>2019-YDL-NFB-TECH_PESCO-0124-5</v>
      </c>
      <c r="C47" s="1" t="s">
        <v>54</v>
      </c>
      <c r="E47" s="11">
        <v>43489</v>
      </c>
      <c r="F47" s="9">
        <v>5</v>
      </c>
      <c r="G47" s="9" t="s">
        <v>46</v>
      </c>
      <c r="H47" s="9" t="s">
        <v>55</v>
      </c>
      <c r="I47" s="9" t="s">
        <v>56</v>
      </c>
      <c r="J47" s="9" t="s">
        <v>73</v>
      </c>
      <c r="K47" s="33" t="s">
        <v>113</v>
      </c>
      <c r="L47" s="34">
        <v>0.5625</v>
      </c>
      <c r="M47" s="34">
        <v>0.60416666666666663</v>
      </c>
      <c r="N47" s="35">
        <f t="shared" si="20"/>
        <v>4.166666666666663E-2</v>
      </c>
      <c r="O47" s="31" t="str">
        <f t="shared" si="21"/>
        <v>C0046</v>
      </c>
      <c r="P47" s="9" t="s">
        <v>36</v>
      </c>
      <c r="R47" s="9" t="s">
        <v>36</v>
      </c>
      <c r="T47" s="9" t="s">
        <v>36</v>
      </c>
    </row>
    <row r="48" spans="1:20" ht="16" x14ac:dyDescent="0.2">
      <c r="A48" s="9">
        <v>47</v>
      </c>
      <c r="B48" s="31" t="str">
        <f t="shared" si="3"/>
        <v>2019-YDL-NFB-TECH_PLASE-0124-6</v>
      </c>
      <c r="C48" s="1" t="s">
        <v>57</v>
      </c>
      <c r="E48" s="11">
        <v>43489</v>
      </c>
      <c r="F48" s="9">
        <v>6</v>
      </c>
      <c r="G48" s="9" t="s">
        <v>46</v>
      </c>
      <c r="H48" s="9" t="s">
        <v>58</v>
      </c>
      <c r="I48" s="9" t="s">
        <v>59</v>
      </c>
      <c r="J48" s="9" t="s">
        <v>73</v>
      </c>
      <c r="K48" s="33" t="s">
        <v>113</v>
      </c>
      <c r="L48" s="34">
        <v>0.60416666666666663</v>
      </c>
      <c r="M48" s="34">
        <v>0.64583333333333337</v>
      </c>
      <c r="N48" s="35">
        <f t="shared" si="20"/>
        <v>4.1666666666666741E-2</v>
      </c>
      <c r="O48" s="31" t="str">
        <f t="shared" si="21"/>
        <v>C0047</v>
      </c>
      <c r="P48" s="9" t="s">
        <v>36</v>
      </c>
      <c r="R48" s="9" t="s">
        <v>36</v>
      </c>
      <c r="T48" s="9" t="s">
        <v>36</v>
      </c>
    </row>
    <row r="49" spans="1:20" x14ac:dyDescent="0.2">
      <c r="A49" s="9">
        <v>48</v>
      </c>
      <c r="B49" s="31" t="str">
        <f t="shared" si="3"/>
        <v>2019-YDL-NFB-UMM_ICAREX-0125-1</v>
      </c>
      <c r="C49" s="9" t="s">
        <v>74</v>
      </c>
      <c r="E49" s="11">
        <v>43490</v>
      </c>
      <c r="F49" s="9">
        <v>1</v>
      </c>
      <c r="G49" s="9" t="s">
        <v>46</v>
      </c>
      <c r="H49" s="9" t="s">
        <v>75</v>
      </c>
      <c r="I49" s="9" t="s">
        <v>39</v>
      </c>
      <c r="J49" s="9" t="s">
        <v>73</v>
      </c>
      <c r="K49" s="33" t="s">
        <v>113</v>
      </c>
      <c r="L49" s="34">
        <v>0.33333333333333331</v>
      </c>
      <c r="M49" s="34">
        <v>0.41666666666666669</v>
      </c>
      <c r="N49" s="35">
        <f t="shared" si="20"/>
        <v>8.333333333333337E-2</v>
      </c>
      <c r="O49" s="31" t="str">
        <f t="shared" si="21"/>
        <v>C0048</v>
      </c>
      <c r="P49" s="9" t="s">
        <v>36</v>
      </c>
      <c r="R49" s="9" t="s">
        <v>36</v>
      </c>
      <c r="T49" s="9" t="s">
        <v>36</v>
      </c>
    </row>
    <row r="50" spans="1:20" x14ac:dyDescent="0.2">
      <c r="A50" s="9">
        <v>49</v>
      </c>
      <c r="B50" s="31" t="str">
        <f t="shared" si="3"/>
        <v>2019-YDL-NFB-TECH_SELAW-0125-2</v>
      </c>
      <c r="C50" s="9" t="s">
        <v>76</v>
      </c>
      <c r="D50" s="9" t="s">
        <v>77</v>
      </c>
      <c r="E50" s="11">
        <v>43490</v>
      </c>
      <c r="F50" s="9">
        <v>2</v>
      </c>
      <c r="G50" s="9" t="s">
        <v>46</v>
      </c>
      <c r="H50" s="9" t="s">
        <v>78</v>
      </c>
      <c r="I50" s="9" t="s">
        <v>39</v>
      </c>
      <c r="J50" s="9" t="s">
        <v>73</v>
      </c>
      <c r="K50" s="33" t="s">
        <v>113</v>
      </c>
      <c r="L50" s="34">
        <v>0.41666666666666669</v>
      </c>
      <c r="M50" s="34">
        <v>0.46875</v>
      </c>
      <c r="N50" s="35">
        <f t="shared" si="20"/>
        <v>5.2083333333333315E-2</v>
      </c>
      <c r="O50" s="31" t="str">
        <f t="shared" si="21"/>
        <v>C0049</v>
      </c>
      <c r="P50" s="9" t="s">
        <v>36</v>
      </c>
      <c r="R50" s="9" t="s">
        <v>36</v>
      </c>
      <c r="T50" s="9" t="s">
        <v>36</v>
      </c>
    </row>
    <row r="51" spans="1:20" x14ac:dyDescent="0.2">
      <c r="A51" s="9">
        <v>50</v>
      </c>
      <c r="B51" s="31" t="str">
        <f t="shared" si="3"/>
        <v>2019-YDL-NFB-TECH_BASUT-0128-1</v>
      </c>
      <c r="C51" s="9" t="s">
        <v>114</v>
      </c>
      <c r="E51" s="11">
        <v>43493</v>
      </c>
      <c r="F51" s="9">
        <v>1</v>
      </c>
      <c r="G51" s="9" t="s">
        <v>26</v>
      </c>
      <c r="H51" s="9" t="s">
        <v>115</v>
      </c>
      <c r="I51" s="9" t="s">
        <v>116</v>
      </c>
      <c r="J51" s="9" t="s">
        <v>105</v>
      </c>
      <c r="K51" s="33" t="s">
        <v>30</v>
      </c>
      <c r="L51" s="34">
        <v>0.41666666666666669</v>
      </c>
      <c r="M51" s="34">
        <v>0.5</v>
      </c>
      <c r="N51" s="35">
        <f t="shared" ref="N51:N60" si="22">M51-L51</f>
        <v>8.3333333333333315E-2</v>
      </c>
      <c r="O51" s="31" t="str">
        <f t="shared" ref="O51:O60" si="23">"C"&amp;TEXT(A51,"0000")</f>
        <v>C0050</v>
      </c>
      <c r="P51" s="9" t="s">
        <v>36</v>
      </c>
      <c r="T51" s="9" t="s">
        <v>36</v>
      </c>
    </row>
    <row r="52" spans="1:20" x14ac:dyDescent="0.2">
      <c r="A52" s="9">
        <v>51</v>
      </c>
      <c r="B52" s="31" t="str">
        <f t="shared" si="3"/>
        <v>2019-YDL-NFB-TECH_ORACL-0128-2</v>
      </c>
      <c r="C52" s="9" t="s">
        <v>117</v>
      </c>
      <c r="E52" s="11">
        <v>43493</v>
      </c>
      <c r="F52" s="9">
        <v>2</v>
      </c>
      <c r="G52" s="9" t="s">
        <v>26</v>
      </c>
      <c r="H52" s="9" t="s">
        <v>118</v>
      </c>
      <c r="I52" s="9" t="s">
        <v>119</v>
      </c>
      <c r="J52" s="9" t="s">
        <v>105</v>
      </c>
      <c r="K52" s="33" t="s">
        <v>98</v>
      </c>
      <c r="L52" s="34">
        <v>0.54166666666666663</v>
      </c>
      <c r="M52" s="34">
        <v>0.66666666666666663</v>
      </c>
      <c r="N52" s="35">
        <f t="shared" si="22"/>
        <v>0.125</v>
      </c>
      <c r="O52" s="31" t="str">
        <f t="shared" si="23"/>
        <v>C0051</v>
      </c>
      <c r="P52" s="9" t="s">
        <v>36</v>
      </c>
      <c r="T52" s="9" t="s">
        <v>36</v>
      </c>
    </row>
    <row r="53" spans="1:20" x14ac:dyDescent="0.2">
      <c r="A53" s="9">
        <v>52</v>
      </c>
      <c r="B53" s="31" t="str">
        <f t="shared" si="3"/>
        <v>2019-YDL-NFB-TECH_QUACO-0128-3</v>
      </c>
      <c r="C53" s="9" t="s">
        <v>120</v>
      </c>
      <c r="E53" s="11">
        <v>43493</v>
      </c>
      <c r="F53" s="9">
        <v>3</v>
      </c>
      <c r="G53" s="9" t="s">
        <v>26</v>
      </c>
      <c r="H53" s="9" t="s">
        <v>121</v>
      </c>
      <c r="I53" s="9" t="s">
        <v>122</v>
      </c>
      <c r="J53" s="9" t="s">
        <v>105</v>
      </c>
      <c r="K53" s="33" t="s">
        <v>30</v>
      </c>
      <c r="L53" s="34">
        <v>0.58333333333333337</v>
      </c>
      <c r="M53" s="34">
        <v>0.66666666666666663</v>
      </c>
      <c r="N53" s="35">
        <f t="shared" si="22"/>
        <v>8.3333333333333259E-2</v>
      </c>
      <c r="O53" s="31" t="str">
        <f t="shared" si="23"/>
        <v>C0052</v>
      </c>
      <c r="P53" s="9" t="s">
        <v>36</v>
      </c>
      <c r="T53" s="9" t="s">
        <v>36</v>
      </c>
    </row>
    <row r="54" spans="1:20" x14ac:dyDescent="0.2">
      <c r="A54" s="9">
        <v>53</v>
      </c>
      <c r="B54" s="31" t="str">
        <f t="shared" si="3"/>
        <v>2019-YDL-NFB-TECH_NUTRI-0129-1</v>
      </c>
      <c r="C54" s="9" t="s">
        <v>123</v>
      </c>
      <c r="E54" s="11">
        <v>43494</v>
      </c>
      <c r="F54" s="9">
        <v>1</v>
      </c>
      <c r="G54" s="9" t="s">
        <v>26</v>
      </c>
      <c r="H54" s="9" t="s">
        <v>124</v>
      </c>
      <c r="I54" s="9" t="s">
        <v>48</v>
      </c>
      <c r="J54" s="9" t="s">
        <v>105</v>
      </c>
      <c r="K54" s="33" t="s">
        <v>30</v>
      </c>
      <c r="L54" s="34">
        <v>0.58333333333333337</v>
      </c>
      <c r="M54" s="34">
        <v>0.66666666666666663</v>
      </c>
      <c r="N54" s="35">
        <f t="shared" si="22"/>
        <v>8.3333333333333259E-2</v>
      </c>
      <c r="O54" s="31" t="str">
        <f t="shared" si="23"/>
        <v>C0053</v>
      </c>
      <c r="P54" s="9" t="s">
        <v>36</v>
      </c>
      <c r="T54" s="9" t="s">
        <v>36</v>
      </c>
    </row>
    <row r="55" spans="1:20" x14ac:dyDescent="0.2">
      <c r="A55" s="9">
        <v>54</v>
      </c>
      <c r="B55" s="31" t="str">
        <f t="shared" si="3"/>
        <v>2019-YDL-NFB-TECH_SOSIB-0130-1</v>
      </c>
      <c r="C55" s="9" t="s">
        <v>32</v>
      </c>
      <c r="E55" s="11">
        <v>43495</v>
      </c>
      <c r="F55" s="9">
        <v>1</v>
      </c>
      <c r="G55" s="9" t="s">
        <v>26</v>
      </c>
      <c r="H55" s="9" t="s">
        <v>125</v>
      </c>
      <c r="I55" s="9" t="s">
        <v>34</v>
      </c>
      <c r="J55" s="9" t="s">
        <v>126</v>
      </c>
      <c r="K55" s="33" t="s">
        <v>95</v>
      </c>
      <c r="L55" s="34">
        <v>0.58333333333333337</v>
      </c>
      <c r="M55" s="34">
        <v>0.625</v>
      </c>
      <c r="N55" s="35">
        <f t="shared" si="22"/>
        <v>4.166666666666663E-2</v>
      </c>
      <c r="O55" s="31" t="str">
        <f t="shared" si="23"/>
        <v>C0054</v>
      </c>
      <c r="P55" s="9" t="s">
        <v>36</v>
      </c>
      <c r="R55" s="9" t="s">
        <v>36</v>
      </c>
      <c r="T55" s="9" t="s">
        <v>36</v>
      </c>
    </row>
    <row r="56" spans="1:20" x14ac:dyDescent="0.2">
      <c r="A56" s="9">
        <v>55</v>
      </c>
      <c r="B56" s="31" t="str">
        <f t="shared" si="3"/>
        <v>2019-YDL-NFB-TECH_SOSID-0131-1</v>
      </c>
      <c r="C56" s="9" t="s">
        <v>84</v>
      </c>
      <c r="E56" s="11">
        <v>43496</v>
      </c>
      <c r="F56" s="9">
        <v>1</v>
      </c>
      <c r="G56" s="9" t="s">
        <v>26</v>
      </c>
      <c r="H56" s="9" t="s">
        <v>127</v>
      </c>
      <c r="I56" s="9" t="s">
        <v>53</v>
      </c>
      <c r="J56" s="9" t="s">
        <v>128</v>
      </c>
      <c r="K56" s="33" t="s">
        <v>30</v>
      </c>
      <c r="L56" s="34">
        <v>0.58333333333333337</v>
      </c>
      <c r="M56" s="34">
        <v>0.66666666666666663</v>
      </c>
      <c r="N56" s="35">
        <f t="shared" si="22"/>
        <v>8.3333333333333259E-2</v>
      </c>
      <c r="O56" s="31" t="str">
        <f t="shared" si="23"/>
        <v>C0055</v>
      </c>
      <c r="P56" s="9" t="s">
        <v>36</v>
      </c>
      <c r="R56" s="9" t="s">
        <v>129</v>
      </c>
      <c r="T56" s="9" t="s">
        <v>36</v>
      </c>
    </row>
    <row r="57" spans="1:20" x14ac:dyDescent="0.2">
      <c r="A57" s="9">
        <v>56</v>
      </c>
      <c r="B57" s="31" t="str">
        <f t="shared" si="3"/>
        <v>2019-YDL-NFB-TECH_SKMIX-0204-1</v>
      </c>
      <c r="C57" s="9" t="s">
        <v>130</v>
      </c>
      <c r="E57" s="11">
        <v>43500</v>
      </c>
      <c r="F57" s="9">
        <v>1</v>
      </c>
      <c r="G57" s="9" t="s">
        <v>26</v>
      </c>
      <c r="H57" s="9" t="s">
        <v>131</v>
      </c>
      <c r="I57" s="9" t="s">
        <v>34</v>
      </c>
      <c r="J57" s="9" t="s">
        <v>132</v>
      </c>
      <c r="K57" s="33" t="s">
        <v>98</v>
      </c>
      <c r="L57" s="34">
        <v>0.58333333333333337</v>
      </c>
      <c r="M57" s="34">
        <v>0.66666666666666663</v>
      </c>
      <c r="N57" s="35">
        <f t="shared" si="22"/>
        <v>8.3333333333333259E-2</v>
      </c>
      <c r="O57" s="31" t="str">
        <f t="shared" si="23"/>
        <v>C0056</v>
      </c>
      <c r="P57" s="9" t="s">
        <v>36</v>
      </c>
      <c r="R57" s="9" t="s">
        <v>36</v>
      </c>
      <c r="T57" s="9" t="s">
        <v>36</v>
      </c>
    </row>
    <row r="58" spans="1:20" x14ac:dyDescent="0.2">
      <c r="A58" s="9">
        <v>57</v>
      </c>
      <c r="B58" s="31" t="str">
        <f t="shared" si="3"/>
        <v>2019-YDL-NFB-TECH_PACKN-0206-1</v>
      </c>
      <c r="C58" s="9" t="s">
        <v>133</v>
      </c>
      <c r="E58" s="11">
        <v>43502</v>
      </c>
      <c r="F58" s="9">
        <v>1</v>
      </c>
      <c r="G58" s="9" t="s">
        <v>26</v>
      </c>
      <c r="H58" s="9" t="s">
        <v>134</v>
      </c>
      <c r="I58" s="9" t="s">
        <v>135</v>
      </c>
      <c r="J58" s="9" t="s">
        <v>105</v>
      </c>
      <c r="K58" s="36" t="s">
        <v>136</v>
      </c>
      <c r="L58" s="34">
        <v>0.41666666666666669</v>
      </c>
      <c r="M58" s="34">
        <v>0.5</v>
      </c>
      <c r="N58" s="35">
        <f t="shared" si="22"/>
        <v>8.3333333333333315E-2</v>
      </c>
      <c r="O58" s="31" t="str">
        <f t="shared" si="23"/>
        <v>C0057</v>
      </c>
      <c r="P58" s="9" t="s">
        <v>36</v>
      </c>
      <c r="T58" s="9" t="s">
        <v>36</v>
      </c>
    </row>
    <row r="59" spans="1:20" x14ac:dyDescent="0.2">
      <c r="A59" s="9">
        <v>58</v>
      </c>
      <c r="B59" s="31" t="str">
        <f t="shared" si="3"/>
        <v>2019-YDL-NFB-TECH_SQMIX-0206-2</v>
      </c>
      <c r="C59" s="9" t="s">
        <v>137</v>
      </c>
      <c r="E59" s="11">
        <v>43502</v>
      </c>
      <c r="F59" s="9">
        <v>2</v>
      </c>
      <c r="G59" s="9" t="s">
        <v>26</v>
      </c>
      <c r="H59" s="9" t="s">
        <v>138</v>
      </c>
      <c r="I59" s="9" t="s">
        <v>48</v>
      </c>
      <c r="J59" s="9" t="s">
        <v>132</v>
      </c>
      <c r="K59" s="33" t="s">
        <v>98</v>
      </c>
      <c r="L59" s="34">
        <v>0.41666666666666669</v>
      </c>
      <c r="M59" s="34">
        <v>0.5</v>
      </c>
      <c r="N59" s="35">
        <f t="shared" si="22"/>
        <v>8.3333333333333315E-2</v>
      </c>
      <c r="O59" s="31" t="str">
        <f t="shared" si="23"/>
        <v>C0058</v>
      </c>
      <c r="P59" s="9" t="s">
        <v>36</v>
      </c>
      <c r="T59" s="9" t="s">
        <v>36</v>
      </c>
    </row>
    <row r="60" spans="1:20" x14ac:dyDescent="0.2">
      <c r="A60" s="9">
        <v>59</v>
      </c>
      <c r="B60" s="31" t="str">
        <f t="shared" ref="B60" si="24">YEAR(E60)&amp;"-YDL-NFB-"&amp;LEFT(C60,10)&amp;"-"&amp;TEXT(E60,"mm")&amp;TEXT(E60,"dd")&amp;"-"&amp;F60</f>
        <v>2019-YDL-NFB-TECH_BASUT-0206-3</v>
      </c>
      <c r="C60" s="9" t="s">
        <v>114</v>
      </c>
      <c r="E60" s="11">
        <v>43502</v>
      </c>
      <c r="F60" s="9">
        <v>3</v>
      </c>
      <c r="G60" s="9" t="s">
        <v>26</v>
      </c>
      <c r="H60" s="9" t="s">
        <v>115</v>
      </c>
      <c r="I60" s="9" t="s">
        <v>116</v>
      </c>
      <c r="J60" s="9" t="s">
        <v>105</v>
      </c>
      <c r="K60" s="33" t="s">
        <v>30</v>
      </c>
      <c r="L60" s="34">
        <v>0.54166666666666663</v>
      </c>
      <c r="M60" s="34">
        <v>0.625</v>
      </c>
      <c r="N60" s="35">
        <f t="shared" si="22"/>
        <v>8.333333333333337E-2</v>
      </c>
      <c r="O60" s="31" t="str">
        <f t="shared" si="23"/>
        <v>C0059</v>
      </c>
      <c r="P60" s="9" t="s">
        <v>36</v>
      </c>
      <c r="T60" s="9" t="s">
        <v>36</v>
      </c>
    </row>
    <row r="61" spans="1:20" x14ac:dyDescent="0.2">
      <c r="A61" s="9">
        <v>60</v>
      </c>
      <c r="B61" s="31" t="str">
        <f t="shared" ref="B61:B124" si="25">YEAR(E61)&amp;"-YDL-NFB-"&amp;LEFT(C61,10)&amp;"-"&amp;TEXT(E61,"mm")&amp;TEXT(E61,"dd")&amp;"-"&amp;F61</f>
        <v>2019-YDL-NFB-TECH_INKG_-0208-1</v>
      </c>
      <c r="C61" s="9" t="s">
        <v>139</v>
      </c>
      <c r="E61" s="11">
        <v>43504</v>
      </c>
      <c r="F61" s="9">
        <v>1</v>
      </c>
      <c r="G61" s="9" t="s">
        <v>26</v>
      </c>
      <c r="H61" s="9" t="s">
        <v>140</v>
      </c>
      <c r="I61" s="9" t="s">
        <v>141</v>
      </c>
      <c r="J61" s="9" t="s">
        <v>142</v>
      </c>
      <c r="K61" s="36" t="s">
        <v>143</v>
      </c>
      <c r="L61" s="34">
        <v>0.58333333333333337</v>
      </c>
      <c r="M61" s="34">
        <v>0.66666666666666663</v>
      </c>
      <c r="N61" s="35">
        <f t="shared" ref="N61" si="26">M61-L61</f>
        <v>8.3333333333333259E-2</v>
      </c>
      <c r="O61" s="31" t="str">
        <f t="shared" ref="O61" si="27">"C"&amp;TEXT(A61,"0000")</f>
        <v>C0060</v>
      </c>
      <c r="P61" s="9" t="s">
        <v>36</v>
      </c>
      <c r="R61" s="9" t="s">
        <v>36</v>
      </c>
      <c r="T61" s="9" t="s">
        <v>36</v>
      </c>
    </row>
    <row r="62" spans="1:20" x14ac:dyDescent="0.2">
      <c r="A62" s="9">
        <v>61</v>
      </c>
      <c r="B62" s="31" t="str">
        <f t="shared" si="25"/>
        <v>2019-YDL-NFB-TECH_ORACL-0213-1</v>
      </c>
      <c r="C62" s="9" t="s">
        <v>117</v>
      </c>
      <c r="E62" s="11">
        <v>43509</v>
      </c>
      <c r="F62" s="9">
        <v>1</v>
      </c>
      <c r="G62" s="9" t="s">
        <v>26</v>
      </c>
      <c r="H62" s="9" t="s">
        <v>144</v>
      </c>
      <c r="I62" s="9" t="s">
        <v>119</v>
      </c>
      <c r="J62" s="9" t="s">
        <v>145</v>
      </c>
      <c r="K62" s="33" t="s">
        <v>40</v>
      </c>
      <c r="L62" s="34">
        <v>0.54166666666666663</v>
      </c>
      <c r="M62" s="34">
        <v>0.66666666666666663</v>
      </c>
      <c r="N62" s="35">
        <f t="shared" ref="N62" si="28">M62-L62</f>
        <v>0.125</v>
      </c>
      <c r="O62" s="31" t="str">
        <f t="shared" ref="O62" si="29">"C"&amp;TEXT(A62,"0000")</f>
        <v>C0061</v>
      </c>
      <c r="P62" s="9" t="s">
        <v>36</v>
      </c>
      <c r="R62" s="9" t="s">
        <v>36</v>
      </c>
      <c r="T62" s="9" t="s">
        <v>36</v>
      </c>
    </row>
    <row r="63" spans="1:20" x14ac:dyDescent="0.2">
      <c r="A63" s="9">
        <v>62</v>
      </c>
      <c r="B63" s="31" t="str">
        <f t="shared" si="25"/>
        <v>2019-YDL-NFB-TECH_SOSID-0213-2</v>
      </c>
      <c r="C63" s="9" t="s">
        <v>146</v>
      </c>
      <c r="E63" s="11">
        <v>43509</v>
      </c>
      <c r="F63" s="9">
        <v>2</v>
      </c>
      <c r="G63" s="9" t="s">
        <v>26</v>
      </c>
      <c r="H63" s="9" t="s">
        <v>147</v>
      </c>
      <c r="I63" s="9" t="s">
        <v>53</v>
      </c>
      <c r="J63" s="9" t="s">
        <v>148</v>
      </c>
      <c r="K63" s="36" t="s">
        <v>149</v>
      </c>
      <c r="L63" s="34">
        <v>0.60416666666666663</v>
      </c>
      <c r="M63" s="34">
        <v>0.625</v>
      </c>
      <c r="N63" s="35">
        <f t="shared" ref="N63" si="30">M63-L63</f>
        <v>2.083333333333337E-2</v>
      </c>
      <c r="O63" s="31" t="str">
        <f t="shared" ref="O63" si="31">"C"&amp;TEXT(A63,"0000")</f>
        <v>C0062</v>
      </c>
      <c r="P63" s="9" t="s">
        <v>36</v>
      </c>
      <c r="R63" s="9" t="s">
        <v>36</v>
      </c>
      <c r="T63" s="9" t="s">
        <v>36</v>
      </c>
    </row>
    <row r="64" spans="1:20" x14ac:dyDescent="0.2">
      <c r="A64" s="9">
        <v>63</v>
      </c>
      <c r="B64" s="31" t="str">
        <f t="shared" si="25"/>
        <v>2019-YDL-NFB-TECH_SOSID-0214-1</v>
      </c>
      <c r="C64" s="9" t="s">
        <v>146</v>
      </c>
      <c r="E64" s="11">
        <v>43510</v>
      </c>
      <c r="F64" s="9">
        <v>1</v>
      </c>
      <c r="G64" s="9" t="s">
        <v>26</v>
      </c>
      <c r="H64" s="9" t="s">
        <v>150</v>
      </c>
      <c r="I64" s="9" t="s">
        <v>53</v>
      </c>
      <c r="J64" s="9" t="s">
        <v>151</v>
      </c>
      <c r="K64" s="33" t="s">
        <v>30</v>
      </c>
      <c r="L64" s="34">
        <v>0.60416666666666663</v>
      </c>
      <c r="M64" s="34">
        <v>0.64583333333333337</v>
      </c>
      <c r="N64" s="35">
        <f t="shared" ref="N64:N67" si="32">M64-L64</f>
        <v>4.1666666666666741E-2</v>
      </c>
      <c r="O64" s="31" t="str">
        <f t="shared" ref="O64:O67" si="33">"C"&amp;TEXT(A64,"0000")</f>
        <v>C0063</v>
      </c>
      <c r="P64" s="9" t="s">
        <v>36</v>
      </c>
      <c r="R64" s="9" t="s">
        <v>36</v>
      </c>
      <c r="T64" s="9" t="s">
        <v>36</v>
      </c>
    </row>
    <row r="65" spans="1:20" x14ac:dyDescent="0.2">
      <c r="A65" s="9">
        <v>64</v>
      </c>
      <c r="B65" s="31" t="str">
        <f t="shared" si="25"/>
        <v>2019-YDL-NFB-TECH_SKFIP-0215-1</v>
      </c>
      <c r="C65" s="9" t="s">
        <v>152</v>
      </c>
      <c r="E65" s="11">
        <v>43511</v>
      </c>
      <c r="F65" s="9">
        <v>1</v>
      </c>
      <c r="G65" s="9" t="s">
        <v>26</v>
      </c>
      <c r="H65" s="9" t="s">
        <v>153</v>
      </c>
      <c r="I65" s="9" t="s">
        <v>34</v>
      </c>
      <c r="J65" s="9" t="s">
        <v>154</v>
      </c>
      <c r="K65" s="33" t="s">
        <v>30</v>
      </c>
      <c r="L65" s="34">
        <v>0.58333333333333337</v>
      </c>
      <c r="M65" s="34">
        <v>0.66666666666666663</v>
      </c>
      <c r="N65" s="35">
        <f t="shared" si="32"/>
        <v>8.3333333333333259E-2</v>
      </c>
      <c r="O65" s="31" t="str">
        <f t="shared" si="33"/>
        <v>C0064</v>
      </c>
      <c r="P65" s="9" t="s">
        <v>36</v>
      </c>
      <c r="R65" s="9" t="s">
        <v>36</v>
      </c>
      <c r="T65" s="9" t="s">
        <v>36</v>
      </c>
    </row>
    <row r="66" spans="1:20" x14ac:dyDescent="0.2">
      <c r="A66" s="9">
        <v>65</v>
      </c>
      <c r="B66" s="31" t="str">
        <f t="shared" si="25"/>
        <v>2019-YDL-NFB-TECH_SKFIP-0218-1</v>
      </c>
      <c r="C66" s="9" t="s">
        <v>155</v>
      </c>
      <c r="E66" s="11">
        <v>43514</v>
      </c>
      <c r="F66" s="9">
        <v>1</v>
      </c>
      <c r="G66" s="9" t="s">
        <v>26</v>
      </c>
      <c r="H66" s="9" t="s">
        <v>156</v>
      </c>
      <c r="I66" s="9" t="s">
        <v>48</v>
      </c>
      <c r="J66" s="9" t="s">
        <v>88</v>
      </c>
      <c r="K66" s="33" t="s">
        <v>98</v>
      </c>
      <c r="L66" s="34">
        <v>0.54166666666666663</v>
      </c>
      <c r="M66" s="34">
        <v>0.625</v>
      </c>
      <c r="N66" s="35">
        <f t="shared" si="32"/>
        <v>8.333333333333337E-2</v>
      </c>
      <c r="O66" s="31" t="str">
        <f t="shared" si="33"/>
        <v>C0065</v>
      </c>
    </row>
    <row r="67" spans="1:20" x14ac:dyDescent="0.2">
      <c r="A67" s="9">
        <v>66</v>
      </c>
      <c r="B67" s="31" t="str">
        <f t="shared" si="25"/>
        <v>2019-YDL-NFB-TECH_SOSID-0218-2</v>
      </c>
      <c r="C67" s="9" t="s">
        <v>146</v>
      </c>
      <c r="D67" s="9" t="s">
        <v>49</v>
      </c>
      <c r="E67" s="11">
        <v>43514</v>
      </c>
      <c r="F67" s="9">
        <v>2</v>
      </c>
      <c r="G67" s="9" t="s">
        <v>26</v>
      </c>
      <c r="H67" s="9" t="s">
        <v>157</v>
      </c>
      <c r="I67" s="9" t="s">
        <v>158</v>
      </c>
      <c r="J67" s="9" t="s">
        <v>159</v>
      </c>
      <c r="K67" s="33" t="s">
        <v>30</v>
      </c>
      <c r="L67" s="34">
        <v>0.54166666666666663</v>
      </c>
      <c r="M67" s="34">
        <v>0.625</v>
      </c>
      <c r="N67" s="35">
        <f t="shared" si="32"/>
        <v>8.333333333333337E-2</v>
      </c>
      <c r="O67" s="31" t="str">
        <f t="shared" si="33"/>
        <v>C0066</v>
      </c>
      <c r="P67" s="9" t="s">
        <v>36</v>
      </c>
      <c r="T67" s="9" t="s">
        <v>36</v>
      </c>
    </row>
    <row r="68" spans="1:20" x14ac:dyDescent="0.2">
      <c r="A68" s="9">
        <v>67</v>
      </c>
      <c r="B68" s="31" t="str">
        <f t="shared" si="25"/>
        <v>2019-YDL-NFB-TECH_TANDA-0219-1</v>
      </c>
      <c r="C68" s="9" t="s">
        <v>160</v>
      </c>
      <c r="E68" s="11">
        <v>43515</v>
      </c>
      <c r="F68" s="9">
        <v>1</v>
      </c>
      <c r="G68" s="9" t="s">
        <v>26</v>
      </c>
      <c r="H68" s="9" t="s">
        <v>161</v>
      </c>
      <c r="I68" s="9" t="s">
        <v>43</v>
      </c>
      <c r="J68" s="9" t="s">
        <v>162</v>
      </c>
      <c r="K68" s="33" t="s">
        <v>30</v>
      </c>
      <c r="L68" s="34">
        <v>0.58333333333333337</v>
      </c>
      <c r="M68" s="34">
        <v>0.66666666666666663</v>
      </c>
      <c r="N68" s="35">
        <f t="shared" ref="N68:N69" si="34">M68-L68</f>
        <v>8.3333333333333259E-2</v>
      </c>
      <c r="O68" s="31" t="str">
        <f t="shared" ref="O68:O69" si="35">"C"&amp;TEXT(A68,"0000")</f>
        <v>C0067</v>
      </c>
      <c r="P68" s="9" t="s">
        <v>36</v>
      </c>
      <c r="R68" s="9" t="s">
        <v>36</v>
      </c>
      <c r="T68" s="9" t="s">
        <v>36</v>
      </c>
    </row>
    <row r="69" spans="1:20" x14ac:dyDescent="0.2">
      <c r="A69" s="9">
        <v>68</v>
      </c>
      <c r="B69" s="31" t="str">
        <f t="shared" si="25"/>
        <v>2019-YDL-NFB-TECH_SOSID-0221-1</v>
      </c>
      <c r="C69" s="9" t="s">
        <v>84</v>
      </c>
      <c r="E69" s="11">
        <v>43517</v>
      </c>
      <c r="F69" s="9">
        <v>1</v>
      </c>
      <c r="G69" s="9" t="s">
        <v>163</v>
      </c>
      <c r="H69" s="9" t="s">
        <v>164</v>
      </c>
      <c r="I69" s="9" t="s">
        <v>165</v>
      </c>
      <c r="J69" s="9" t="s">
        <v>166</v>
      </c>
      <c r="K69" s="36" t="s">
        <v>167</v>
      </c>
      <c r="L69" s="34">
        <v>0.52083333333333337</v>
      </c>
      <c r="M69" s="34">
        <v>0.54166666666666663</v>
      </c>
      <c r="N69" s="35">
        <f t="shared" si="34"/>
        <v>2.0833333333333259E-2</v>
      </c>
      <c r="O69" s="31" t="str">
        <f t="shared" si="35"/>
        <v>C0068</v>
      </c>
      <c r="P69" s="9" t="s">
        <v>36</v>
      </c>
      <c r="T69" s="9" t="s">
        <v>36</v>
      </c>
    </row>
    <row r="70" spans="1:20" x14ac:dyDescent="0.2">
      <c r="A70" s="9">
        <v>69</v>
      </c>
      <c r="B70" s="31" t="str">
        <f t="shared" si="25"/>
        <v>2019-YDL-NFB-TECH_BASCR-0221-2</v>
      </c>
      <c r="C70" s="9" t="s">
        <v>168</v>
      </c>
      <c r="E70" s="11">
        <v>43517</v>
      </c>
      <c r="F70" s="9">
        <v>2</v>
      </c>
      <c r="G70" s="9" t="s">
        <v>169</v>
      </c>
      <c r="H70" s="9" t="s">
        <v>170</v>
      </c>
      <c r="I70" s="9" t="s">
        <v>39</v>
      </c>
      <c r="J70" s="9" t="s">
        <v>171</v>
      </c>
      <c r="K70" s="33" t="s">
        <v>40</v>
      </c>
      <c r="L70" s="34">
        <v>0.58333333333333337</v>
      </c>
      <c r="M70" s="34">
        <v>0.66666666666666663</v>
      </c>
      <c r="N70" s="35">
        <f t="shared" ref="N70" si="36">M70-L70</f>
        <v>8.3333333333333259E-2</v>
      </c>
      <c r="O70" s="31" t="str">
        <f t="shared" ref="O70" si="37">"C"&amp;TEXT(A70,"0000")</f>
        <v>C0069</v>
      </c>
      <c r="P70" s="9" t="s">
        <v>36</v>
      </c>
      <c r="R70" s="9" t="s">
        <v>36</v>
      </c>
      <c r="T70" s="9" t="s">
        <v>36</v>
      </c>
    </row>
    <row r="71" spans="1:20" x14ac:dyDescent="0.2">
      <c r="A71" s="9">
        <v>70</v>
      </c>
      <c r="B71" s="31" t="str">
        <f t="shared" si="25"/>
        <v>2019-YDL-NFB-TECH_ORACL-0222-1</v>
      </c>
      <c r="C71" s="9" t="s">
        <v>117</v>
      </c>
      <c r="E71" s="11">
        <v>43518</v>
      </c>
      <c r="F71" s="9">
        <v>1</v>
      </c>
      <c r="G71" s="9" t="s">
        <v>26</v>
      </c>
      <c r="H71" s="9" t="s">
        <v>172</v>
      </c>
      <c r="I71" s="9" t="s">
        <v>119</v>
      </c>
      <c r="J71" s="9" t="s">
        <v>173</v>
      </c>
      <c r="K71" s="33" t="s">
        <v>40</v>
      </c>
      <c r="L71" s="34">
        <v>0.35416666666666669</v>
      </c>
      <c r="M71" s="34">
        <v>0.47916666666666669</v>
      </c>
      <c r="N71" s="35">
        <f t="shared" ref="N71:N75" si="38">M71-L71</f>
        <v>0.125</v>
      </c>
      <c r="O71" s="31" t="str">
        <f t="shared" ref="O71:O75" si="39">"C"&amp;TEXT(A71,"0000")</f>
        <v>C0070</v>
      </c>
      <c r="P71" s="9" t="s">
        <v>36</v>
      </c>
      <c r="T71" s="9" t="s">
        <v>36</v>
      </c>
    </row>
    <row r="72" spans="1:20" x14ac:dyDescent="0.2">
      <c r="A72" s="9">
        <v>71</v>
      </c>
      <c r="B72" s="31" t="str">
        <f t="shared" si="25"/>
        <v>2019-YDL-NFB-TECH_SOSIB-0222-2</v>
      </c>
      <c r="C72" s="9" t="s">
        <v>32</v>
      </c>
      <c r="E72" s="11">
        <v>43518</v>
      </c>
      <c r="F72" s="9">
        <v>2</v>
      </c>
      <c r="G72" s="9" t="s">
        <v>26</v>
      </c>
      <c r="H72" s="9" t="s">
        <v>174</v>
      </c>
      <c r="I72" s="9" t="s">
        <v>175</v>
      </c>
      <c r="J72" s="9" t="s">
        <v>176</v>
      </c>
      <c r="K72" s="33" t="s">
        <v>98</v>
      </c>
      <c r="L72" s="34">
        <v>0.58333333333333337</v>
      </c>
      <c r="M72" s="34">
        <v>0.66666666666666663</v>
      </c>
      <c r="N72" s="35">
        <f t="shared" si="38"/>
        <v>8.3333333333333259E-2</v>
      </c>
      <c r="O72" s="31" t="str">
        <f t="shared" si="39"/>
        <v>C0071</v>
      </c>
      <c r="P72" s="9" t="s">
        <v>36</v>
      </c>
      <c r="T72" s="9" t="s">
        <v>36</v>
      </c>
    </row>
    <row r="73" spans="1:20" x14ac:dyDescent="0.2">
      <c r="A73" s="9">
        <v>72</v>
      </c>
      <c r="B73" s="31" t="str">
        <f t="shared" si="25"/>
        <v>2019-YDL-NFB-MPS6_COALP-0225-1</v>
      </c>
      <c r="C73" s="9" t="s">
        <v>177</v>
      </c>
      <c r="E73" s="11">
        <v>43521</v>
      </c>
      <c r="F73" s="9">
        <v>1</v>
      </c>
      <c r="G73" s="9" t="s">
        <v>26</v>
      </c>
      <c r="H73" s="9" t="s">
        <v>178</v>
      </c>
      <c r="I73" s="9" t="s">
        <v>179</v>
      </c>
      <c r="J73" s="9" t="s">
        <v>180</v>
      </c>
      <c r="K73" s="33" t="s">
        <v>40</v>
      </c>
      <c r="L73" s="34">
        <v>0.35416666666666669</v>
      </c>
      <c r="M73" s="34">
        <v>0.47916666666666669</v>
      </c>
      <c r="N73" s="35">
        <f t="shared" si="38"/>
        <v>0.125</v>
      </c>
      <c r="O73" s="31" t="str">
        <f t="shared" si="39"/>
        <v>C0072</v>
      </c>
      <c r="P73" s="9" t="s">
        <v>36</v>
      </c>
      <c r="T73" s="9" t="s">
        <v>36</v>
      </c>
    </row>
    <row r="74" spans="1:20" x14ac:dyDescent="0.2">
      <c r="A74" s="9">
        <v>73</v>
      </c>
      <c r="B74" s="31" t="str">
        <f t="shared" si="25"/>
        <v>2019-YDL-NFB-TECH_SEBFD-0225-2</v>
      </c>
      <c r="C74" s="9" t="s">
        <v>181</v>
      </c>
      <c r="E74" s="11">
        <v>43521</v>
      </c>
      <c r="F74" s="9">
        <v>2</v>
      </c>
      <c r="G74" s="9" t="s">
        <v>26</v>
      </c>
      <c r="H74" s="9" t="s">
        <v>182</v>
      </c>
      <c r="I74" s="9" t="s">
        <v>183</v>
      </c>
      <c r="J74" s="9" t="s">
        <v>184</v>
      </c>
      <c r="K74" s="33" t="s">
        <v>185</v>
      </c>
      <c r="L74" s="34">
        <v>0.375</v>
      </c>
      <c r="M74" s="34">
        <v>0.45833333333333331</v>
      </c>
      <c r="N74" s="35">
        <f t="shared" si="38"/>
        <v>8.3333333333333315E-2</v>
      </c>
      <c r="O74" s="31" t="str">
        <f t="shared" si="39"/>
        <v>C0073</v>
      </c>
      <c r="P74" s="9" t="s">
        <v>36</v>
      </c>
      <c r="R74" s="9" t="s">
        <v>36</v>
      </c>
      <c r="T74" s="9" t="s">
        <v>36</v>
      </c>
    </row>
    <row r="75" spans="1:20" x14ac:dyDescent="0.2">
      <c r="A75" s="9">
        <v>74</v>
      </c>
      <c r="B75" s="31" t="str">
        <f t="shared" si="25"/>
        <v>2019-YDL-NFB-TECH_SQPAC-0225-3</v>
      </c>
      <c r="C75" s="9" t="s">
        <v>186</v>
      </c>
      <c r="E75" s="11">
        <v>43521</v>
      </c>
      <c r="F75" s="9">
        <v>3</v>
      </c>
      <c r="G75" s="9" t="s">
        <v>26</v>
      </c>
      <c r="H75" s="9" t="s">
        <v>187</v>
      </c>
      <c r="I75" s="9" t="s">
        <v>188</v>
      </c>
      <c r="J75" s="9" t="s">
        <v>184</v>
      </c>
      <c r="K75" s="33" t="s">
        <v>98</v>
      </c>
      <c r="L75" s="34">
        <v>0.52083333333333337</v>
      </c>
      <c r="M75" s="34">
        <v>0.58333333333333337</v>
      </c>
      <c r="N75" s="35">
        <f t="shared" si="38"/>
        <v>6.25E-2</v>
      </c>
      <c r="O75" s="31" t="str">
        <f t="shared" si="39"/>
        <v>C0074</v>
      </c>
      <c r="P75" s="9" t="s">
        <v>36</v>
      </c>
      <c r="R75" s="9" t="s">
        <v>36</v>
      </c>
      <c r="T75" s="9" t="s">
        <v>36</v>
      </c>
    </row>
    <row r="76" spans="1:20" x14ac:dyDescent="0.2">
      <c r="A76" s="9">
        <v>75</v>
      </c>
      <c r="B76" s="31" t="str">
        <f t="shared" si="25"/>
        <v>2019-YDL-NFB-TECH_SEHOW-0225-4</v>
      </c>
      <c r="C76" s="9" t="s">
        <v>189</v>
      </c>
      <c r="E76" s="11">
        <v>43521</v>
      </c>
      <c r="F76" s="9">
        <v>4</v>
      </c>
      <c r="G76" s="9" t="s">
        <v>26</v>
      </c>
      <c r="H76" s="9" t="s">
        <v>190</v>
      </c>
      <c r="I76" s="9" t="s">
        <v>183</v>
      </c>
      <c r="J76" s="9" t="s">
        <v>184</v>
      </c>
      <c r="K76" s="33" t="s">
        <v>185</v>
      </c>
      <c r="L76" s="34">
        <v>0.58333333333333337</v>
      </c>
      <c r="M76" s="34">
        <v>0.66666666666666663</v>
      </c>
      <c r="N76" s="35">
        <f t="shared" ref="N76:N83" si="40">M76-L76</f>
        <v>8.3333333333333259E-2</v>
      </c>
      <c r="O76" s="31" t="str">
        <f t="shared" ref="O76:O83" si="41">"C"&amp;TEXT(A76,"0000")</f>
        <v>C0075</v>
      </c>
      <c r="P76" s="9" t="s">
        <v>36</v>
      </c>
      <c r="R76" s="9" t="s">
        <v>36</v>
      </c>
      <c r="T76" s="9" t="s">
        <v>36</v>
      </c>
    </row>
    <row r="77" spans="1:20" x14ac:dyDescent="0.2">
      <c r="A77" s="9">
        <v>76</v>
      </c>
      <c r="B77" s="31" t="str">
        <f t="shared" si="25"/>
        <v>2019-YDL-NFB-TECH_SISJA-0225-5</v>
      </c>
      <c r="C77" s="9" t="s">
        <v>191</v>
      </c>
      <c r="E77" s="11">
        <v>43521</v>
      </c>
      <c r="F77" s="9">
        <v>5</v>
      </c>
      <c r="G77" s="9" t="s">
        <v>26</v>
      </c>
      <c r="H77" s="9" t="s">
        <v>192</v>
      </c>
      <c r="I77" s="9" t="s">
        <v>188</v>
      </c>
      <c r="J77" s="9" t="s">
        <v>193</v>
      </c>
      <c r="K77" s="33" t="s">
        <v>40</v>
      </c>
      <c r="L77" s="34">
        <v>0.58333333333333337</v>
      </c>
      <c r="M77" s="34">
        <v>0.66666666666666663</v>
      </c>
      <c r="N77" s="35">
        <f t="shared" si="40"/>
        <v>8.3333333333333259E-2</v>
      </c>
      <c r="O77" s="31" t="str">
        <f t="shared" si="41"/>
        <v>C0076</v>
      </c>
      <c r="P77" s="9" t="s">
        <v>36</v>
      </c>
      <c r="R77" s="9" t="s">
        <v>36</v>
      </c>
      <c r="T77" s="9" t="s">
        <v>36</v>
      </c>
    </row>
    <row r="78" spans="1:20" x14ac:dyDescent="0.2">
      <c r="A78" s="9">
        <v>77</v>
      </c>
      <c r="B78" s="31" t="str">
        <f t="shared" si="25"/>
        <v>2019-YDL-NFB-TECH_SOSID-0225-6</v>
      </c>
      <c r="C78" s="9" t="s">
        <v>146</v>
      </c>
      <c r="E78" s="11">
        <v>43521</v>
      </c>
      <c r="F78" s="9">
        <v>6</v>
      </c>
      <c r="G78" s="9" t="s">
        <v>26</v>
      </c>
      <c r="H78" s="9" t="s">
        <v>194</v>
      </c>
      <c r="I78" s="9" t="s">
        <v>158</v>
      </c>
      <c r="J78" s="9" t="s">
        <v>195</v>
      </c>
      <c r="K78" s="36" t="s">
        <v>196</v>
      </c>
      <c r="L78" s="34">
        <v>0.58333333333333337</v>
      </c>
      <c r="M78" s="34">
        <v>0.60416666666666663</v>
      </c>
      <c r="N78" s="35">
        <f t="shared" si="40"/>
        <v>2.0833333333333259E-2</v>
      </c>
      <c r="O78" s="31" t="str">
        <f t="shared" si="41"/>
        <v>C0077</v>
      </c>
      <c r="P78" s="9" t="s">
        <v>36</v>
      </c>
      <c r="R78" s="9" t="s">
        <v>36</v>
      </c>
      <c r="T78" s="9" t="s">
        <v>36</v>
      </c>
    </row>
    <row r="79" spans="1:20" x14ac:dyDescent="0.2">
      <c r="A79" s="9">
        <v>78</v>
      </c>
      <c r="B79" s="31" t="str">
        <f t="shared" si="25"/>
        <v>2019-YDL-NFB-TECH_SLPAD-0225-7</v>
      </c>
      <c r="C79" s="9" t="s">
        <v>197</v>
      </c>
      <c r="E79" s="11">
        <v>43521</v>
      </c>
      <c r="F79" s="9">
        <v>7</v>
      </c>
      <c r="G79" s="9" t="s">
        <v>26</v>
      </c>
      <c r="H79" s="9" t="s">
        <v>198</v>
      </c>
      <c r="I79" s="9" t="s">
        <v>158</v>
      </c>
      <c r="J79" s="9" t="s">
        <v>184</v>
      </c>
      <c r="K79" s="36" t="s">
        <v>199</v>
      </c>
      <c r="L79" s="34">
        <v>0.60416666666666663</v>
      </c>
      <c r="M79" s="34">
        <v>0.66666666666666663</v>
      </c>
      <c r="N79" s="35">
        <f t="shared" si="40"/>
        <v>6.25E-2</v>
      </c>
      <c r="O79" s="31" t="str">
        <f t="shared" si="41"/>
        <v>C0078</v>
      </c>
      <c r="P79" s="9" t="s">
        <v>36</v>
      </c>
      <c r="R79" s="9" t="s">
        <v>36</v>
      </c>
      <c r="T79" s="9" t="s">
        <v>36</v>
      </c>
    </row>
    <row r="80" spans="1:20" x14ac:dyDescent="0.2">
      <c r="A80" s="9">
        <v>79</v>
      </c>
      <c r="B80" s="31" t="str">
        <f t="shared" si="25"/>
        <v>2019-YDL-NFB-UMM_PRESKI-0226-1</v>
      </c>
      <c r="C80" s="9" t="s">
        <v>200</v>
      </c>
      <c r="E80" s="11">
        <v>43522</v>
      </c>
      <c r="F80" s="9">
        <v>1</v>
      </c>
      <c r="G80" s="9" t="s">
        <v>26</v>
      </c>
      <c r="H80" s="9" t="s">
        <v>201</v>
      </c>
      <c r="I80" s="9" t="s">
        <v>39</v>
      </c>
      <c r="J80" s="9" t="s">
        <v>105</v>
      </c>
      <c r="K80" s="33" t="s">
        <v>98</v>
      </c>
      <c r="L80" s="34">
        <v>0.58333333333333337</v>
      </c>
      <c r="M80" s="34">
        <v>0.66666666666666663</v>
      </c>
      <c r="N80" s="35">
        <f t="shared" si="40"/>
        <v>8.3333333333333259E-2</v>
      </c>
      <c r="O80" s="31" t="str">
        <f t="shared" si="41"/>
        <v>C0079</v>
      </c>
      <c r="P80" s="9" t="s">
        <v>36</v>
      </c>
      <c r="T80" s="9" t="s">
        <v>36</v>
      </c>
    </row>
    <row r="81" spans="1:20" x14ac:dyDescent="0.2">
      <c r="A81" s="9">
        <v>80</v>
      </c>
      <c r="B81" s="31" t="str">
        <f t="shared" si="25"/>
        <v>2019-YDL-NFB-TECH_TANDA-0227-1</v>
      </c>
      <c r="C81" s="9" t="s">
        <v>160</v>
      </c>
      <c r="E81" s="11">
        <v>43523</v>
      </c>
      <c r="F81" s="9">
        <v>1</v>
      </c>
      <c r="G81" s="9" t="s">
        <v>26</v>
      </c>
      <c r="H81" s="9" t="s">
        <v>161</v>
      </c>
      <c r="I81" s="9" t="s">
        <v>43</v>
      </c>
      <c r="J81" s="9" t="s">
        <v>162</v>
      </c>
      <c r="K81" s="33" t="s">
        <v>30</v>
      </c>
      <c r="L81" s="34">
        <v>0.58333333333333337</v>
      </c>
      <c r="M81" s="34">
        <v>0.66666666666666663</v>
      </c>
      <c r="N81" s="35">
        <f t="shared" si="40"/>
        <v>8.3333333333333259E-2</v>
      </c>
      <c r="O81" s="31" t="str">
        <f t="shared" si="41"/>
        <v>C0080</v>
      </c>
      <c r="P81" s="9" t="s">
        <v>36</v>
      </c>
      <c r="R81" s="9" t="s">
        <v>36</v>
      </c>
      <c r="T81" s="9" t="s">
        <v>36</v>
      </c>
    </row>
    <row r="82" spans="1:20" x14ac:dyDescent="0.2">
      <c r="A82" s="9">
        <v>81</v>
      </c>
      <c r="B82" s="31" t="str">
        <f t="shared" si="25"/>
        <v>2019-YDL-NFB-TECH_SOSID-0228-1</v>
      </c>
      <c r="C82" s="9" t="s">
        <v>146</v>
      </c>
      <c r="E82" s="11">
        <v>43524</v>
      </c>
      <c r="F82" s="9">
        <v>1</v>
      </c>
      <c r="G82" s="9" t="s">
        <v>26</v>
      </c>
      <c r="H82" s="9" t="s">
        <v>202</v>
      </c>
      <c r="I82" s="9" t="s">
        <v>158</v>
      </c>
      <c r="J82" s="9" t="s">
        <v>203</v>
      </c>
      <c r="L82" s="34">
        <v>0.52083333333333337</v>
      </c>
      <c r="M82" s="34">
        <v>0.54166666666666663</v>
      </c>
      <c r="N82" s="35">
        <f t="shared" si="40"/>
        <v>2.0833333333333259E-2</v>
      </c>
      <c r="O82" s="31" t="str">
        <f t="shared" si="41"/>
        <v>C0081</v>
      </c>
      <c r="P82" s="9" t="s">
        <v>36</v>
      </c>
      <c r="R82" s="9" t="s">
        <v>36</v>
      </c>
      <c r="T82" s="9" t="s">
        <v>36</v>
      </c>
    </row>
    <row r="83" spans="1:20" x14ac:dyDescent="0.2">
      <c r="A83" s="9">
        <v>82</v>
      </c>
      <c r="B83" s="31" t="str">
        <f t="shared" si="25"/>
        <v>2019-YDL-NFB-TECH_SLPAD-0228-2</v>
      </c>
      <c r="C83" s="9" t="s">
        <v>197</v>
      </c>
      <c r="E83" s="11">
        <v>43524</v>
      </c>
      <c r="F83" s="9">
        <v>2</v>
      </c>
      <c r="G83" s="9" t="s">
        <v>26</v>
      </c>
      <c r="H83" s="9" t="s">
        <v>198</v>
      </c>
      <c r="I83" s="9" t="s">
        <v>158</v>
      </c>
      <c r="J83" s="9" t="s">
        <v>184</v>
      </c>
      <c r="K83" s="36" t="s">
        <v>199</v>
      </c>
      <c r="L83" s="34">
        <v>0.58333333333333337</v>
      </c>
      <c r="M83" s="34">
        <v>0.66666666666666663</v>
      </c>
      <c r="N83" s="35">
        <f t="shared" si="40"/>
        <v>8.3333333333333259E-2</v>
      </c>
      <c r="O83" s="31" t="str">
        <f t="shared" si="41"/>
        <v>C0082</v>
      </c>
      <c r="P83" s="9" t="s">
        <v>36</v>
      </c>
      <c r="R83" s="9" t="s">
        <v>36</v>
      </c>
      <c r="T83" s="9" t="s">
        <v>36</v>
      </c>
    </row>
    <row r="84" spans="1:20" x14ac:dyDescent="0.2">
      <c r="A84" s="9">
        <v>83</v>
      </c>
      <c r="B84" s="31" t="str">
        <f t="shared" si="25"/>
        <v>2019-YDL-NFB-TECH_SEHOW-0304-1</v>
      </c>
      <c r="C84" s="9" t="s">
        <v>189</v>
      </c>
      <c r="E84" s="11">
        <v>43528</v>
      </c>
      <c r="F84" s="9">
        <v>1</v>
      </c>
      <c r="G84" s="9" t="s">
        <v>26</v>
      </c>
      <c r="H84" s="9" t="s">
        <v>204</v>
      </c>
      <c r="I84" s="9" t="s">
        <v>205</v>
      </c>
      <c r="J84" s="9" t="s">
        <v>206</v>
      </c>
      <c r="K84" s="33" t="s">
        <v>98</v>
      </c>
      <c r="L84" s="34">
        <v>0.5625</v>
      </c>
      <c r="M84" s="34">
        <v>0.64583333333333337</v>
      </c>
      <c r="N84" s="35">
        <f t="shared" ref="N84:N87" si="42">M84-L84</f>
        <v>8.333333333333337E-2</v>
      </c>
      <c r="O84" s="31" t="str">
        <f t="shared" ref="O84:O97" si="43">"C"&amp;TEXT(A84,"0000")</f>
        <v>C0083</v>
      </c>
      <c r="P84" s="9" t="s">
        <v>36</v>
      </c>
      <c r="R84" s="9" t="s">
        <v>36</v>
      </c>
      <c r="T84" s="9" t="s">
        <v>36</v>
      </c>
    </row>
    <row r="85" spans="1:20" x14ac:dyDescent="0.2">
      <c r="A85" s="9">
        <v>84</v>
      </c>
      <c r="B85" s="31" t="str">
        <f t="shared" si="25"/>
        <v>2019-YDL-NFB-TECH_SISJA-0304-2</v>
      </c>
      <c r="C85" s="9" t="s">
        <v>207</v>
      </c>
      <c r="E85" s="11">
        <v>43528</v>
      </c>
      <c r="F85" s="9">
        <v>2</v>
      </c>
      <c r="G85" s="9" t="s">
        <v>26</v>
      </c>
      <c r="H85" s="9" t="s">
        <v>208</v>
      </c>
      <c r="I85" s="9" t="s">
        <v>122</v>
      </c>
      <c r="J85" s="9" t="s">
        <v>209</v>
      </c>
      <c r="K85" s="33" t="s">
        <v>40</v>
      </c>
      <c r="L85" s="34">
        <v>0.58333333333333337</v>
      </c>
      <c r="M85" s="34">
        <v>0.66666666666666663</v>
      </c>
      <c r="N85" s="35">
        <f t="shared" si="42"/>
        <v>8.3333333333333259E-2</v>
      </c>
      <c r="O85" s="31" t="str">
        <f t="shared" si="43"/>
        <v>C0084</v>
      </c>
      <c r="P85" s="9" t="s">
        <v>210</v>
      </c>
    </row>
    <row r="86" spans="1:20" x14ac:dyDescent="0.2">
      <c r="A86" s="9">
        <v>85</v>
      </c>
      <c r="B86" s="31" t="str">
        <f t="shared" si="25"/>
        <v>2019-YDL-NFB-TECH_SKFID-0306-1</v>
      </c>
      <c r="C86" s="9" t="s">
        <v>211</v>
      </c>
      <c r="E86" s="11">
        <v>43530</v>
      </c>
      <c r="F86" s="9">
        <v>1</v>
      </c>
      <c r="G86" s="9" t="s">
        <v>26</v>
      </c>
      <c r="H86" s="9" t="s">
        <v>212</v>
      </c>
      <c r="I86" s="9" t="s">
        <v>34</v>
      </c>
      <c r="J86" s="9" t="s">
        <v>213</v>
      </c>
      <c r="K86" s="33" t="s">
        <v>98</v>
      </c>
      <c r="L86" s="34">
        <v>0.58333333333333337</v>
      </c>
      <c r="M86" s="34">
        <v>0.66666666666666663</v>
      </c>
      <c r="N86" s="35">
        <f t="shared" si="42"/>
        <v>8.3333333333333259E-2</v>
      </c>
      <c r="O86" s="31" t="str">
        <f t="shared" si="43"/>
        <v>C0085</v>
      </c>
      <c r="P86" s="9" t="s">
        <v>36</v>
      </c>
      <c r="R86" s="9" t="s">
        <v>36</v>
      </c>
      <c r="T86" s="9" t="s">
        <v>36</v>
      </c>
    </row>
    <row r="87" spans="1:20" x14ac:dyDescent="0.2">
      <c r="A87" s="9">
        <v>86</v>
      </c>
      <c r="B87" s="31" t="str">
        <f t="shared" si="25"/>
        <v>2019-YDL-NFB-TECH_SEBFD-0308-1</v>
      </c>
      <c r="C87" s="9" t="s">
        <v>181</v>
      </c>
      <c r="E87" s="11">
        <v>43532</v>
      </c>
      <c r="F87" s="9">
        <v>1</v>
      </c>
      <c r="G87" s="9" t="s">
        <v>26</v>
      </c>
      <c r="H87" s="9" t="s">
        <v>214</v>
      </c>
      <c r="I87" s="9" t="s">
        <v>205</v>
      </c>
      <c r="J87" s="9" t="s">
        <v>215</v>
      </c>
      <c r="K87" s="33" t="s">
        <v>98</v>
      </c>
      <c r="L87" s="34">
        <v>0.54166666666666663</v>
      </c>
      <c r="M87" s="34">
        <v>0.625</v>
      </c>
      <c r="N87" s="35">
        <f t="shared" si="42"/>
        <v>8.333333333333337E-2</v>
      </c>
      <c r="O87" s="31" t="str">
        <f t="shared" si="43"/>
        <v>C0086</v>
      </c>
      <c r="P87" s="9" t="s">
        <v>36</v>
      </c>
      <c r="T87" s="9" t="s">
        <v>36</v>
      </c>
    </row>
    <row r="88" spans="1:20" x14ac:dyDescent="0.2">
      <c r="A88" s="9">
        <v>87</v>
      </c>
      <c r="B88" s="31" t="str">
        <f t="shared" si="25"/>
        <v>2019-YDL-NFB-UMM_PRESKI-0308-2</v>
      </c>
      <c r="C88" s="9" t="s">
        <v>200</v>
      </c>
      <c r="E88" s="11">
        <v>43532</v>
      </c>
      <c r="F88" s="9">
        <v>2</v>
      </c>
      <c r="G88" s="9" t="s">
        <v>26</v>
      </c>
      <c r="H88" s="9" t="s">
        <v>216</v>
      </c>
      <c r="I88" s="9" t="s">
        <v>39</v>
      </c>
      <c r="J88" s="9" t="s">
        <v>105</v>
      </c>
      <c r="K88" s="33" t="s">
        <v>30</v>
      </c>
      <c r="L88" s="34">
        <v>0.58333333333333337</v>
      </c>
      <c r="M88" s="34">
        <v>0.66666666666666663</v>
      </c>
      <c r="N88" s="35">
        <f>M95-L95</f>
        <v>4.166666666666663E-2</v>
      </c>
      <c r="O88" s="31" t="str">
        <f t="shared" si="43"/>
        <v>C0087</v>
      </c>
      <c r="P88" s="9" t="s">
        <v>36</v>
      </c>
      <c r="R88" s="9" t="s">
        <v>36</v>
      </c>
      <c r="T88" s="9" t="s">
        <v>36</v>
      </c>
    </row>
    <row r="89" spans="1:20" s="39" customFormat="1" x14ac:dyDescent="0.2">
      <c r="A89" s="9">
        <v>88</v>
      </c>
      <c r="B89" s="31" t="str">
        <f t="shared" si="25"/>
        <v>2019-YDL-NFB-UMM_ICAREX-0308-</v>
      </c>
      <c r="C89" s="39" t="s">
        <v>74</v>
      </c>
      <c r="E89" s="41">
        <v>43532</v>
      </c>
      <c r="G89" s="39" t="s">
        <v>46</v>
      </c>
      <c r="H89" s="39" t="s">
        <v>75</v>
      </c>
      <c r="I89" s="39" t="s">
        <v>39</v>
      </c>
      <c r="J89" s="39" t="s">
        <v>73</v>
      </c>
      <c r="K89" s="42"/>
      <c r="N89" s="40"/>
      <c r="O89" s="40" t="str">
        <f t="shared" si="43"/>
        <v>C0088</v>
      </c>
      <c r="P89" s="39" t="s">
        <v>36</v>
      </c>
      <c r="R89" s="39" t="s">
        <v>36</v>
      </c>
      <c r="T89" s="39" t="s">
        <v>36</v>
      </c>
    </row>
    <row r="90" spans="1:20" s="39" customFormat="1" ht="16" x14ac:dyDescent="0.2">
      <c r="A90" s="9">
        <v>89</v>
      </c>
      <c r="B90" s="31" t="str">
        <f t="shared" si="25"/>
        <v>2019-YDL-NFB-TECH_PLASE-0308-</v>
      </c>
      <c r="C90" s="43" t="s">
        <v>57</v>
      </c>
      <c r="E90" s="41">
        <v>43532</v>
      </c>
      <c r="G90" s="39" t="s">
        <v>46</v>
      </c>
      <c r="H90" s="39" t="s">
        <v>58</v>
      </c>
      <c r="I90" s="39" t="s">
        <v>59</v>
      </c>
      <c r="J90" s="39" t="s">
        <v>73</v>
      </c>
      <c r="K90" s="42" t="s">
        <v>30</v>
      </c>
      <c r="L90" s="44"/>
      <c r="M90" s="44"/>
      <c r="N90" s="45">
        <f t="shared" ref="N90:N91" si="44">M90-L90</f>
        <v>0</v>
      </c>
      <c r="O90" s="40" t="str">
        <f t="shared" si="43"/>
        <v>C0089</v>
      </c>
      <c r="P90" s="39" t="s">
        <v>36</v>
      </c>
      <c r="R90" s="39" t="s">
        <v>36</v>
      </c>
      <c r="T90" s="39" t="s">
        <v>36</v>
      </c>
    </row>
    <row r="91" spans="1:20" s="39" customFormat="1" ht="16" x14ac:dyDescent="0.2">
      <c r="A91" s="9">
        <v>90</v>
      </c>
      <c r="B91" s="31" t="str">
        <f t="shared" si="25"/>
        <v>2019-YDL-NFB-UMM_KETIGA-0308-</v>
      </c>
      <c r="C91" s="43" t="s">
        <v>49</v>
      </c>
      <c r="E91" s="41">
        <v>43532</v>
      </c>
      <c r="G91" s="39" t="s">
        <v>46</v>
      </c>
      <c r="H91" s="39" t="s">
        <v>50</v>
      </c>
      <c r="I91" s="39" t="s">
        <v>34</v>
      </c>
      <c r="J91" s="39" t="s">
        <v>73</v>
      </c>
      <c r="K91" s="42" t="s">
        <v>113</v>
      </c>
      <c r="L91" s="44"/>
      <c r="M91" s="44"/>
      <c r="N91" s="45">
        <f t="shared" si="44"/>
        <v>0</v>
      </c>
      <c r="O91" s="40" t="str">
        <f t="shared" si="43"/>
        <v>C0090</v>
      </c>
      <c r="P91" s="39" t="s">
        <v>36</v>
      </c>
      <c r="R91" s="39" t="s">
        <v>36</v>
      </c>
      <c r="T91" s="39" t="s">
        <v>36</v>
      </c>
    </row>
    <row r="92" spans="1:20" s="39" customFormat="1" ht="16" x14ac:dyDescent="0.2">
      <c r="A92" s="9">
        <v>91</v>
      </c>
      <c r="B92" s="31" t="str">
        <f t="shared" si="25"/>
        <v>2019-YDL-NFB-TECH_EDUKE-0308-</v>
      </c>
      <c r="C92" s="43" t="s">
        <v>41</v>
      </c>
      <c r="E92" s="41">
        <v>43532</v>
      </c>
      <c r="G92" s="39" t="s">
        <v>46</v>
      </c>
      <c r="H92" s="39" t="s">
        <v>42</v>
      </c>
      <c r="I92" s="39" t="s">
        <v>43</v>
      </c>
      <c r="J92" s="39" t="s">
        <v>73</v>
      </c>
      <c r="K92" s="42" t="s">
        <v>30</v>
      </c>
      <c r="L92" s="44"/>
      <c r="M92" s="44"/>
      <c r="N92" s="45">
        <f t="shared" ref="N92:N94" si="45">M92-L92</f>
        <v>0</v>
      </c>
      <c r="O92" s="40" t="str">
        <f t="shared" si="43"/>
        <v>C0091</v>
      </c>
      <c r="P92" s="39" t="s">
        <v>36</v>
      </c>
      <c r="R92" s="39" t="s">
        <v>36</v>
      </c>
      <c r="T92" s="39" t="s">
        <v>36</v>
      </c>
    </row>
    <row r="93" spans="1:20" x14ac:dyDescent="0.2">
      <c r="A93" s="9">
        <v>92</v>
      </c>
      <c r="B93" s="31" t="str">
        <f t="shared" si="25"/>
        <v>2019-YDL-NFB-UMM_ICAREX-0311-1</v>
      </c>
      <c r="C93" s="9" t="s">
        <v>74</v>
      </c>
      <c r="E93" s="11">
        <v>43535</v>
      </c>
      <c r="F93" s="9">
        <v>1</v>
      </c>
      <c r="G93" s="9" t="s">
        <v>26</v>
      </c>
      <c r="H93" s="9" t="s">
        <v>217</v>
      </c>
      <c r="I93" s="9" t="s">
        <v>218</v>
      </c>
      <c r="J93" s="9" t="s">
        <v>72</v>
      </c>
      <c r="K93" s="33" t="s">
        <v>40</v>
      </c>
      <c r="L93" s="34">
        <v>0.35416666666666669</v>
      </c>
      <c r="M93" s="34">
        <v>0.5</v>
      </c>
      <c r="N93" s="35">
        <f t="shared" si="45"/>
        <v>0.14583333333333331</v>
      </c>
      <c r="O93" s="31" t="str">
        <f t="shared" si="43"/>
        <v>C0092</v>
      </c>
      <c r="P93" s="9" t="s">
        <v>36</v>
      </c>
      <c r="R93" s="9" t="s">
        <v>36</v>
      </c>
      <c r="T93" s="9" t="s">
        <v>36</v>
      </c>
    </row>
    <row r="94" spans="1:20" x14ac:dyDescent="0.2">
      <c r="A94" s="9">
        <v>93</v>
      </c>
      <c r="B94" s="31" t="str">
        <f t="shared" si="25"/>
        <v>2019-YDL-NFB-TECH_GMPCL-0311-2</v>
      </c>
      <c r="C94" s="9" t="s">
        <v>45</v>
      </c>
      <c r="E94" s="11">
        <v>43535</v>
      </c>
      <c r="F94" s="9">
        <v>2</v>
      </c>
      <c r="G94" s="9" t="s">
        <v>46</v>
      </c>
      <c r="H94" s="9" t="s">
        <v>47</v>
      </c>
      <c r="I94" s="9" t="s">
        <v>48</v>
      </c>
      <c r="J94" s="9" t="s">
        <v>73</v>
      </c>
      <c r="K94" s="33" t="s">
        <v>30</v>
      </c>
      <c r="L94" s="34">
        <v>0.54166666666666663</v>
      </c>
      <c r="M94" s="34">
        <v>0.58333333333333337</v>
      </c>
      <c r="N94" s="35">
        <f t="shared" si="45"/>
        <v>4.1666666666666741E-2</v>
      </c>
      <c r="O94" s="31" t="str">
        <f t="shared" si="43"/>
        <v>C0093</v>
      </c>
      <c r="P94" s="9" t="s">
        <v>36</v>
      </c>
      <c r="R94" s="9" t="s">
        <v>36</v>
      </c>
      <c r="T94" s="9" t="s">
        <v>36</v>
      </c>
    </row>
    <row r="95" spans="1:20" x14ac:dyDescent="0.2">
      <c r="A95" s="9">
        <v>94</v>
      </c>
      <c r="B95" s="31" t="str">
        <f t="shared" si="25"/>
        <v>2019-YDL-NFB-TECH_SISMA-0311-3</v>
      </c>
      <c r="C95" s="9" t="s">
        <v>51</v>
      </c>
      <c r="E95" s="11">
        <v>43535</v>
      </c>
      <c r="F95" s="9">
        <v>3</v>
      </c>
      <c r="G95" s="9" t="s">
        <v>46</v>
      </c>
      <c r="H95" s="9" t="s">
        <v>52</v>
      </c>
      <c r="I95" s="9" t="s">
        <v>53</v>
      </c>
      <c r="J95" s="9" t="s">
        <v>73</v>
      </c>
      <c r="K95" s="33" t="s">
        <v>30</v>
      </c>
      <c r="L95" s="34">
        <v>0.58333333333333337</v>
      </c>
      <c r="M95" s="34">
        <v>0.625</v>
      </c>
      <c r="N95" s="35">
        <f t="shared" ref="N95:N97" si="46">M95-L95</f>
        <v>4.166666666666663E-2</v>
      </c>
      <c r="O95" s="31" t="str">
        <f t="shared" si="43"/>
        <v>C0094</v>
      </c>
      <c r="P95" s="9" t="s">
        <v>36</v>
      </c>
      <c r="R95" s="9" t="s">
        <v>36</v>
      </c>
      <c r="T95" s="9" t="s">
        <v>36</v>
      </c>
    </row>
    <row r="96" spans="1:20" x14ac:dyDescent="0.2">
      <c r="A96" s="9">
        <v>95</v>
      </c>
      <c r="B96" s="31" t="str">
        <f t="shared" si="25"/>
        <v>2019-YDL-NFB-TECH_PESCO-0311-4</v>
      </c>
      <c r="C96" s="9" t="s">
        <v>54</v>
      </c>
      <c r="E96" s="11">
        <v>43535</v>
      </c>
      <c r="F96" s="9">
        <v>4</v>
      </c>
      <c r="G96" s="9" t="s">
        <v>46</v>
      </c>
      <c r="H96" s="9" t="s">
        <v>55</v>
      </c>
      <c r="I96" s="9" t="s">
        <v>56</v>
      </c>
      <c r="J96" s="9" t="s">
        <v>73</v>
      </c>
      <c r="K96" s="33" t="s">
        <v>30</v>
      </c>
      <c r="L96" s="34">
        <v>0.625</v>
      </c>
      <c r="M96" s="34">
        <v>0.66666666666666663</v>
      </c>
      <c r="N96" s="35">
        <f t="shared" si="46"/>
        <v>4.166666666666663E-2</v>
      </c>
      <c r="O96" s="31" t="str">
        <f t="shared" si="43"/>
        <v>C0095</v>
      </c>
      <c r="P96" s="9" t="s">
        <v>36</v>
      </c>
      <c r="R96" s="9" t="s">
        <v>36</v>
      </c>
      <c r="T96" s="9" t="s">
        <v>36</v>
      </c>
    </row>
    <row r="97" spans="1:20" x14ac:dyDescent="0.2">
      <c r="A97" s="9">
        <v>96</v>
      </c>
      <c r="B97" s="31" t="str">
        <f t="shared" si="25"/>
        <v>2019-YDL-NFB-TECH_SELAW-0311-5</v>
      </c>
      <c r="C97" s="9" t="s">
        <v>76</v>
      </c>
      <c r="D97" s="9" t="s">
        <v>77</v>
      </c>
      <c r="E97" s="11">
        <v>43535</v>
      </c>
      <c r="F97" s="9">
        <v>5</v>
      </c>
      <c r="G97" s="9" t="s">
        <v>46</v>
      </c>
      <c r="H97" s="9" t="s">
        <v>78</v>
      </c>
      <c r="I97" s="9" t="s">
        <v>39</v>
      </c>
      <c r="J97" s="9" t="s">
        <v>73</v>
      </c>
      <c r="K97" s="33" t="s">
        <v>30</v>
      </c>
      <c r="L97" s="34">
        <v>0.66666666666666663</v>
      </c>
      <c r="M97" s="34">
        <v>0.70833333333333337</v>
      </c>
      <c r="N97" s="35">
        <f t="shared" si="46"/>
        <v>4.1666666666666741E-2</v>
      </c>
      <c r="O97" s="31" t="str">
        <f t="shared" si="43"/>
        <v>C0096</v>
      </c>
      <c r="P97" s="9" t="s">
        <v>36</v>
      </c>
      <c r="R97" s="9" t="s">
        <v>36</v>
      </c>
      <c r="T97" s="9" t="s">
        <v>36</v>
      </c>
    </row>
    <row r="98" spans="1:20" x14ac:dyDescent="0.2">
      <c r="A98" s="9">
        <v>97</v>
      </c>
      <c r="B98" s="31" t="str">
        <f t="shared" si="25"/>
        <v>2019-YDL-NFB-TECH_NUTIM-0311-6</v>
      </c>
      <c r="C98" s="9" t="s">
        <v>219</v>
      </c>
      <c r="E98" s="11">
        <v>43535</v>
      </c>
      <c r="F98" s="9">
        <v>6</v>
      </c>
      <c r="G98" s="9" t="s">
        <v>26</v>
      </c>
      <c r="H98" s="9" t="s">
        <v>124</v>
      </c>
      <c r="I98" s="9" t="s">
        <v>48</v>
      </c>
      <c r="J98" s="9" t="s">
        <v>105</v>
      </c>
      <c r="K98" s="33" t="s">
        <v>40</v>
      </c>
      <c r="L98" s="34">
        <v>0.58333333333333337</v>
      </c>
      <c r="M98" s="34">
        <v>0.66666666666666663</v>
      </c>
      <c r="N98" s="35">
        <f t="shared" ref="N98:N99" si="47">M98-L98</f>
        <v>8.3333333333333259E-2</v>
      </c>
      <c r="O98" s="31" t="str">
        <f t="shared" ref="O98:O99" si="48">"C"&amp;TEXT(A98,"0000")</f>
        <v>C0097</v>
      </c>
      <c r="P98" s="9" t="s">
        <v>36</v>
      </c>
      <c r="R98" s="9" t="s">
        <v>36</v>
      </c>
      <c r="T98" s="9" t="s">
        <v>36</v>
      </c>
    </row>
    <row r="99" spans="1:20" x14ac:dyDescent="0.2">
      <c r="A99" s="9">
        <v>98</v>
      </c>
      <c r="B99" s="31" t="str">
        <f t="shared" si="25"/>
        <v>2019-YDL-NFB-TECH_SEHOW-0311-7</v>
      </c>
      <c r="C99" s="9" t="s">
        <v>189</v>
      </c>
      <c r="E99" s="11">
        <v>43535</v>
      </c>
      <c r="F99" s="9">
        <v>7</v>
      </c>
      <c r="G99" s="9" t="s">
        <v>26</v>
      </c>
      <c r="H99" s="9" t="s">
        <v>204</v>
      </c>
      <c r="I99" s="9" t="s">
        <v>205</v>
      </c>
      <c r="J99" s="9" t="s">
        <v>206</v>
      </c>
      <c r="K99" s="33" t="s">
        <v>185</v>
      </c>
      <c r="L99" s="34">
        <v>0.58333333333333337</v>
      </c>
      <c r="M99" s="34">
        <v>0.66666666666666663</v>
      </c>
      <c r="N99" s="35">
        <f t="shared" si="47"/>
        <v>8.3333333333333259E-2</v>
      </c>
      <c r="O99" s="31" t="str">
        <f t="shared" si="48"/>
        <v>C0098</v>
      </c>
      <c r="P99" s="9" t="s">
        <v>36</v>
      </c>
      <c r="R99" s="9" t="s">
        <v>36</v>
      </c>
      <c r="T99" s="9" t="s">
        <v>36</v>
      </c>
    </row>
    <row r="100" spans="1:20" x14ac:dyDescent="0.2">
      <c r="A100" s="9">
        <v>99</v>
      </c>
      <c r="B100" s="31" t="str">
        <f t="shared" si="25"/>
        <v>2019-YDL-NFB-TECH_SQFil-0313-1</v>
      </c>
      <c r="C100" s="9" t="s">
        <v>220</v>
      </c>
      <c r="E100" s="11">
        <v>43537</v>
      </c>
      <c r="F100" s="9">
        <v>1</v>
      </c>
      <c r="G100" s="9" t="s">
        <v>26</v>
      </c>
      <c r="H100" s="9" t="s">
        <v>221</v>
      </c>
      <c r="I100" s="9" t="s">
        <v>48</v>
      </c>
      <c r="J100" s="9" t="s">
        <v>206</v>
      </c>
      <c r="K100" s="33" t="s">
        <v>222</v>
      </c>
      <c r="L100" s="34">
        <v>0.41666666666666669</v>
      </c>
      <c r="M100" s="34">
        <v>0.5</v>
      </c>
      <c r="N100" s="35">
        <f t="shared" ref="N100:N118" si="49">M100-L100</f>
        <v>8.3333333333333315E-2</v>
      </c>
      <c r="O100" s="31" t="str">
        <f t="shared" ref="O100:O119" si="50">"C"&amp;TEXT(A100,"0000")</f>
        <v>C0099</v>
      </c>
      <c r="P100" s="9" t="s">
        <v>36</v>
      </c>
      <c r="R100" s="9" t="s">
        <v>36</v>
      </c>
      <c r="T100" s="9" t="s">
        <v>36</v>
      </c>
    </row>
    <row r="101" spans="1:20" x14ac:dyDescent="0.2">
      <c r="A101" s="9">
        <v>100</v>
      </c>
      <c r="B101" s="31" t="str">
        <f t="shared" si="25"/>
        <v>2019-YDL-NFB-TECH_ORANG-0313-2</v>
      </c>
      <c r="C101" s="9" t="s">
        <v>223</v>
      </c>
      <c r="E101" s="11">
        <v>43537</v>
      </c>
      <c r="F101" s="9">
        <v>2</v>
      </c>
      <c r="G101" s="9" t="s">
        <v>26</v>
      </c>
      <c r="H101" s="9" t="s">
        <v>224</v>
      </c>
      <c r="I101" s="9" t="s">
        <v>225</v>
      </c>
      <c r="J101" s="9" t="s">
        <v>226</v>
      </c>
      <c r="K101" s="33" t="s">
        <v>30</v>
      </c>
      <c r="L101" s="34">
        <v>0.58333333333333337</v>
      </c>
      <c r="M101" s="34">
        <v>0.66666666666666663</v>
      </c>
      <c r="N101" s="35">
        <f t="shared" si="49"/>
        <v>8.3333333333333259E-2</v>
      </c>
      <c r="O101" s="31" t="str">
        <f t="shared" si="50"/>
        <v>C0100</v>
      </c>
      <c r="P101" s="9" t="s">
        <v>36</v>
      </c>
    </row>
    <row r="102" spans="1:20" x14ac:dyDescent="0.2">
      <c r="A102" s="9">
        <v>101</v>
      </c>
      <c r="B102" s="31" t="str">
        <f t="shared" si="25"/>
        <v>2019-YDL-NFB-TECH_SLFID-0314-1</v>
      </c>
      <c r="C102" s="9" t="s">
        <v>227</v>
      </c>
      <c r="E102" s="11">
        <v>43538</v>
      </c>
      <c r="F102" s="9">
        <v>1</v>
      </c>
      <c r="G102" s="9" t="s">
        <v>26</v>
      </c>
      <c r="H102" s="9" t="s">
        <v>228</v>
      </c>
      <c r="I102" s="9" t="s">
        <v>175</v>
      </c>
      <c r="J102" s="9" t="s">
        <v>206</v>
      </c>
      <c r="K102" s="33" t="s">
        <v>98</v>
      </c>
      <c r="L102" s="34">
        <v>0.33333333333333331</v>
      </c>
      <c r="M102" s="34">
        <v>0.41666666666666669</v>
      </c>
      <c r="N102" s="35">
        <f t="shared" si="49"/>
        <v>8.333333333333337E-2</v>
      </c>
      <c r="O102" s="31" t="str">
        <f t="shared" si="50"/>
        <v>C0101</v>
      </c>
      <c r="P102" s="9" t="s">
        <v>36</v>
      </c>
      <c r="R102" s="9" t="s">
        <v>36</v>
      </c>
      <c r="T102" s="9" t="s">
        <v>36</v>
      </c>
    </row>
    <row r="103" spans="1:20" x14ac:dyDescent="0.2">
      <c r="A103" s="9">
        <v>102</v>
      </c>
      <c r="B103" s="31" t="str">
        <f t="shared" si="25"/>
        <v>2019-YDL-NFB-TECH_SKFIN-0314-2</v>
      </c>
      <c r="C103" s="9" t="s">
        <v>229</v>
      </c>
      <c r="E103" s="11">
        <v>43538</v>
      </c>
      <c r="F103" s="9">
        <v>2</v>
      </c>
      <c r="G103" s="9" t="s">
        <v>26</v>
      </c>
      <c r="H103" s="9" t="s">
        <v>230</v>
      </c>
      <c r="I103" s="9" t="s">
        <v>175</v>
      </c>
      <c r="J103" s="9" t="s">
        <v>231</v>
      </c>
      <c r="K103" s="33" t="s">
        <v>222</v>
      </c>
      <c r="L103" s="34">
        <v>0.58333333333333337</v>
      </c>
      <c r="M103" s="34">
        <v>0.66666666666666663</v>
      </c>
      <c r="N103" s="35">
        <f t="shared" si="49"/>
        <v>8.3333333333333259E-2</v>
      </c>
      <c r="O103" s="31" t="str">
        <f t="shared" si="50"/>
        <v>C0102</v>
      </c>
      <c r="P103" s="9" t="s">
        <v>36</v>
      </c>
      <c r="R103" s="9" t="s">
        <v>36</v>
      </c>
      <c r="T103" s="9" t="s">
        <v>36</v>
      </c>
    </row>
    <row r="104" spans="1:20" x14ac:dyDescent="0.2">
      <c r="A104" s="9">
        <v>103</v>
      </c>
      <c r="B104" s="31" t="str">
        <f t="shared" si="25"/>
        <v>2019-YDL-NFB-TECH_SISJA-0313-3</v>
      </c>
      <c r="C104" s="9" t="s">
        <v>207</v>
      </c>
      <c r="E104" s="11">
        <v>43537</v>
      </c>
      <c r="F104" s="9">
        <v>3</v>
      </c>
      <c r="G104" s="9" t="s">
        <v>26</v>
      </c>
      <c r="H104" s="9" t="s">
        <v>208</v>
      </c>
      <c r="I104" s="9" t="s">
        <v>122</v>
      </c>
      <c r="J104" s="9" t="s">
        <v>105</v>
      </c>
      <c r="K104" s="33" t="s">
        <v>40</v>
      </c>
      <c r="L104" s="34">
        <v>0.58333333333333337</v>
      </c>
      <c r="M104" s="34">
        <v>0.66666666666666663</v>
      </c>
      <c r="N104" s="35">
        <f t="shared" si="49"/>
        <v>8.3333333333333259E-2</v>
      </c>
      <c r="O104" s="31" t="str">
        <f t="shared" si="50"/>
        <v>C0103</v>
      </c>
      <c r="P104" s="9" t="s">
        <v>36</v>
      </c>
      <c r="T104" s="9" t="s">
        <v>36</v>
      </c>
    </row>
    <row r="105" spans="1:20" x14ac:dyDescent="0.2">
      <c r="A105" s="9">
        <v>104</v>
      </c>
      <c r="B105" s="31" t="str">
        <f t="shared" si="25"/>
        <v>2019-YDL-NFB-TECH_SEMIN-0314-4</v>
      </c>
      <c r="C105" s="9" t="s">
        <v>232</v>
      </c>
      <c r="E105" s="11">
        <v>43538</v>
      </c>
      <c r="F105" s="9">
        <v>4</v>
      </c>
      <c r="G105" s="9" t="s">
        <v>26</v>
      </c>
      <c r="H105" s="9" t="s">
        <v>233</v>
      </c>
      <c r="I105" s="9" t="s">
        <v>234</v>
      </c>
      <c r="J105" s="9" t="s">
        <v>235</v>
      </c>
      <c r="K105" s="33" t="s">
        <v>236</v>
      </c>
      <c r="L105" s="34">
        <v>0.58333333333333337</v>
      </c>
      <c r="M105" s="34">
        <v>0.66666666666666663</v>
      </c>
      <c r="N105" s="35">
        <f t="shared" si="49"/>
        <v>8.3333333333333259E-2</v>
      </c>
      <c r="O105" s="31" t="str">
        <f t="shared" si="50"/>
        <v>C0104</v>
      </c>
      <c r="P105" s="9" t="s">
        <v>36</v>
      </c>
      <c r="R105" s="9" t="s">
        <v>36</v>
      </c>
      <c r="T105" s="9" t="s">
        <v>36</v>
      </c>
    </row>
    <row r="106" spans="1:20" x14ac:dyDescent="0.2">
      <c r="A106" s="9">
        <v>105</v>
      </c>
      <c r="B106" s="31" t="str">
        <f t="shared" si="25"/>
        <v>2019-YDL-NFB-TECH_SOSIB-0318-2</v>
      </c>
      <c r="C106" s="9" t="s">
        <v>237</v>
      </c>
      <c r="E106" s="11">
        <v>43542</v>
      </c>
      <c r="F106" s="9">
        <v>2</v>
      </c>
      <c r="G106" s="9" t="s">
        <v>26</v>
      </c>
      <c r="H106" s="9" t="s">
        <v>238</v>
      </c>
      <c r="I106" s="9" t="s">
        <v>175</v>
      </c>
      <c r="J106" s="9" t="s">
        <v>128</v>
      </c>
      <c r="K106" s="33" t="s">
        <v>30</v>
      </c>
      <c r="L106" s="34">
        <v>0.58333333333333337</v>
      </c>
      <c r="M106" s="34">
        <v>0.66666666666666663</v>
      </c>
      <c r="N106" s="35">
        <f t="shared" si="49"/>
        <v>8.3333333333333259E-2</v>
      </c>
      <c r="O106" s="31" t="str">
        <f t="shared" si="50"/>
        <v>C0105</v>
      </c>
      <c r="P106" s="9" t="s">
        <v>36</v>
      </c>
      <c r="T106" s="9" t="s">
        <v>36</v>
      </c>
    </row>
    <row r="107" spans="1:20" x14ac:dyDescent="0.2">
      <c r="A107" s="9">
        <v>106</v>
      </c>
      <c r="B107" s="31" t="str">
        <f t="shared" si="25"/>
        <v>2019-YDL-NFB-TECH_SQPRO-0318-1</v>
      </c>
      <c r="C107" s="9" t="s">
        <v>239</v>
      </c>
      <c r="E107" s="11">
        <v>43542</v>
      </c>
      <c r="F107" s="9">
        <v>1</v>
      </c>
      <c r="G107" s="9" t="s">
        <v>26</v>
      </c>
      <c r="H107" s="9" t="s">
        <v>240</v>
      </c>
      <c r="I107" s="9" t="s">
        <v>48</v>
      </c>
      <c r="J107" s="9" t="s">
        <v>241</v>
      </c>
      <c r="K107" s="33" t="s">
        <v>98</v>
      </c>
      <c r="L107" s="34">
        <v>0.58333333333333337</v>
      </c>
      <c r="M107" s="34">
        <v>0.66666666666666663</v>
      </c>
      <c r="N107" s="35">
        <f t="shared" si="49"/>
        <v>8.3333333333333259E-2</v>
      </c>
      <c r="O107" s="31" t="str">
        <f t="shared" si="50"/>
        <v>C0106</v>
      </c>
      <c r="P107" s="9" t="s">
        <v>36</v>
      </c>
      <c r="T107" s="9" t="s">
        <v>36</v>
      </c>
    </row>
    <row r="108" spans="1:20" x14ac:dyDescent="0.2">
      <c r="A108" s="9">
        <v>107</v>
      </c>
      <c r="B108" s="31" t="str">
        <f t="shared" si="25"/>
        <v>2019-YDL-NFB-UMM_PRESKI-0322-1</v>
      </c>
      <c r="C108" s="9" t="s">
        <v>242</v>
      </c>
      <c r="E108" s="11">
        <v>43546</v>
      </c>
      <c r="F108" s="9">
        <v>1</v>
      </c>
      <c r="G108" s="9" t="s">
        <v>26</v>
      </c>
      <c r="H108" s="9" t="s">
        <v>243</v>
      </c>
      <c r="I108" s="9" t="s">
        <v>39</v>
      </c>
      <c r="J108" s="9" t="s">
        <v>209</v>
      </c>
      <c r="K108" s="33" t="s">
        <v>30</v>
      </c>
      <c r="L108" s="34">
        <v>0.58333333333333337</v>
      </c>
      <c r="M108" s="34">
        <v>0.66666666666666663</v>
      </c>
      <c r="N108" s="35">
        <f t="shared" si="49"/>
        <v>8.3333333333333259E-2</v>
      </c>
      <c r="O108" s="31" t="str">
        <f t="shared" si="50"/>
        <v>C0107</v>
      </c>
      <c r="P108" s="9" t="s">
        <v>36</v>
      </c>
      <c r="R108" s="9" t="s">
        <v>36</v>
      </c>
      <c r="T108" s="9" t="s">
        <v>36</v>
      </c>
    </row>
    <row r="109" spans="1:20" x14ac:dyDescent="0.2">
      <c r="A109" s="9">
        <v>108</v>
      </c>
      <c r="B109" s="31" t="str">
        <f t="shared" si="25"/>
        <v>2019-YDL-NFB-TECH_TANDA-0325-1</v>
      </c>
      <c r="C109" s="9" t="s">
        <v>160</v>
      </c>
      <c r="E109" s="11">
        <v>43549</v>
      </c>
      <c r="F109" s="9">
        <v>1</v>
      </c>
      <c r="G109" s="9" t="s">
        <v>26</v>
      </c>
      <c r="H109" s="9" t="s">
        <v>244</v>
      </c>
      <c r="I109" s="9" t="s">
        <v>175</v>
      </c>
      <c r="J109" s="9" t="s">
        <v>245</v>
      </c>
      <c r="K109" s="33" t="s">
        <v>40</v>
      </c>
      <c r="L109" s="34">
        <v>0.58333333333333337</v>
      </c>
      <c r="M109" s="34">
        <v>0.66666666666666663</v>
      </c>
      <c r="N109" s="35">
        <f t="shared" si="49"/>
        <v>8.3333333333333259E-2</v>
      </c>
      <c r="O109" s="31" t="str">
        <f t="shared" si="50"/>
        <v>C0108</v>
      </c>
      <c r="P109" s="9" t="s">
        <v>36</v>
      </c>
      <c r="T109" s="9" t="s">
        <v>36</v>
      </c>
    </row>
    <row r="110" spans="1:20" x14ac:dyDescent="0.2">
      <c r="A110" s="9">
        <v>109</v>
      </c>
      <c r="B110" s="31" t="str">
        <f t="shared" si="25"/>
        <v>2019-YDL-NFB-TECH_ORACL-0326-1</v>
      </c>
      <c r="C110" s="9" t="s">
        <v>117</v>
      </c>
      <c r="E110" s="11">
        <v>43550</v>
      </c>
      <c r="F110" s="9">
        <v>1</v>
      </c>
      <c r="G110" s="9" t="s">
        <v>26</v>
      </c>
      <c r="H110" s="9" t="s">
        <v>246</v>
      </c>
      <c r="I110" s="9" t="s">
        <v>119</v>
      </c>
      <c r="J110" s="9" t="s">
        <v>247</v>
      </c>
      <c r="K110" s="33" t="s">
        <v>40</v>
      </c>
      <c r="L110" s="34">
        <v>0.375</v>
      </c>
      <c r="M110" s="34">
        <v>0.5</v>
      </c>
      <c r="N110" s="35">
        <f t="shared" si="49"/>
        <v>0.125</v>
      </c>
      <c r="O110" s="31" t="str">
        <f t="shared" si="50"/>
        <v>C0109</v>
      </c>
      <c r="P110" s="9" t="s">
        <v>36</v>
      </c>
      <c r="T110" s="9" t="s">
        <v>36</v>
      </c>
    </row>
    <row r="111" spans="1:20" x14ac:dyDescent="0.2">
      <c r="A111" s="9">
        <v>110</v>
      </c>
      <c r="B111" s="31" t="str">
        <f t="shared" si="25"/>
        <v>2019-YDL-NFB-TECH_SKFID-0326-2</v>
      </c>
      <c r="C111" s="9" t="s">
        <v>211</v>
      </c>
      <c r="E111" s="11">
        <v>43550</v>
      </c>
      <c r="F111" s="9">
        <v>2</v>
      </c>
      <c r="G111" s="9" t="s">
        <v>26</v>
      </c>
      <c r="H111" s="9" t="s">
        <v>248</v>
      </c>
      <c r="I111" s="9" t="s">
        <v>175</v>
      </c>
      <c r="J111" s="9" t="s">
        <v>213</v>
      </c>
      <c r="K111" s="33" t="s">
        <v>98</v>
      </c>
      <c r="L111" s="34">
        <v>0.625</v>
      </c>
      <c r="M111" s="34">
        <v>0.66666666666666663</v>
      </c>
      <c r="N111" s="35">
        <f t="shared" si="49"/>
        <v>4.166666666666663E-2</v>
      </c>
      <c r="O111" s="31" t="str">
        <f t="shared" si="50"/>
        <v>C0110</v>
      </c>
      <c r="P111" s="9" t="s">
        <v>36</v>
      </c>
      <c r="R111" s="9" t="s">
        <v>36</v>
      </c>
      <c r="T111" s="9" t="s">
        <v>36</v>
      </c>
    </row>
    <row r="112" spans="1:20" x14ac:dyDescent="0.2">
      <c r="A112" s="9">
        <v>111</v>
      </c>
      <c r="B112" s="31" t="str">
        <f t="shared" si="25"/>
        <v>2019-YDL-NFB-TECH_BASSS-0401-1</v>
      </c>
      <c r="C112" s="9" t="s">
        <v>25</v>
      </c>
      <c r="E112" s="11">
        <v>43556</v>
      </c>
      <c r="F112" s="9">
        <v>1</v>
      </c>
      <c r="G112" s="9" t="s">
        <v>26</v>
      </c>
      <c r="H112" s="9" t="s">
        <v>249</v>
      </c>
      <c r="I112" s="9" t="s">
        <v>250</v>
      </c>
      <c r="J112" s="9" t="s">
        <v>105</v>
      </c>
      <c r="K112" s="33" t="s">
        <v>40</v>
      </c>
      <c r="L112" s="34">
        <v>0.58333333333333337</v>
      </c>
      <c r="M112" s="34">
        <v>0.66666666666666663</v>
      </c>
      <c r="N112" s="35">
        <f t="shared" si="49"/>
        <v>8.3333333333333259E-2</v>
      </c>
      <c r="O112" s="31" t="str">
        <f t="shared" si="50"/>
        <v>C0111</v>
      </c>
      <c r="P112" s="9" t="s">
        <v>36</v>
      </c>
      <c r="R112" s="9" t="s">
        <v>36</v>
      </c>
      <c r="T112" s="9" t="s">
        <v>36</v>
      </c>
    </row>
    <row r="113" spans="1:20" x14ac:dyDescent="0.2">
      <c r="A113" s="9">
        <v>112</v>
      </c>
      <c r="B113" s="31" t="str">
        <f t="shared" si="25"/>
        <v>2019-YDL-NFB-TECH_SEMID-0402-1</v>
      </c>
      <c r="C113" s="9" t="s">
        <v>251</v>
      </c>
      <c r="E113" s="11">
        <v>43557</v>
      </c>
      <c r="F113" s="9">
        <v>1</v>
      </c>
      <c r="G113" s="9" t="s">
        <v>26</v>
      </c>
      <c r="H113" s="9" t="s">
        <v>252</v>
      </c>
      <c r="I113" s="9" t="s">
        <v>253</v>
      </c>
      <c r="J113" s="9" t="s">
        <v>254</v>
      </c>
      <c r="K113" s="33" t="s">
        <v>98</v>
      </c>
      <c r="L113" s="34">
        <v>0.4375</v>
      </c>
      <c r="M113" s="34">
        <v>0.5</v>
      </c>
      <c r="N113" s="35">
        <f t="shared" si="49"/>
        <v>6.25E-2</v>
      </c>
      <c r="O113" s="31" t="str">
        <f t="shared" si="50"/>
        <v>C0112</v>
      </c>
      <c r="P113" s="9" t="s">
        <v>36</v>
      </c>
      <c r="R113" s="9" t="s">
        <v>36</v>
      </c>
      <c r="T113" s="9" t="s">
        <v>36</v>
      </c>
    </row>
    <row r="114" spans="1:20" x14ac:dyDescent="0.2">
      <c r="A114" s="9">
        <v>113</v>
      </c>
      <c r="B114" s="31" t="str">
        <f>YEAR(E114)&amp;"-YDL-NFB-"&amp;LEFT(C114,10)&amp;"-"&amp;TEXT(E114,"mm")&amp;TEXT(E114,"dd")&amp;"-"&amp;F114</f>
        <v>2019-YDL-NFB-TECH_SKPRN-0404-1</v>
      </c>
      <c r="C114" s="9" t="s">
        <v>255</v>
      </c>
      <c r="E114" s="11">
        <v>43559</v>
      </c>
      <c r="F114" s="9">
        <v>1</v>
      </c>
      <c r="G114" s="9" t="s">
        <v>26</v>
      </c>
      <c r="H114" s="9" t="s">
        <v>256</v>
      </c>
      <c r="I114" s="9" t="s">
        <v>175</v>
      </c>
      <c r="J114" s="9" t="s">
        <v>241</v>
      </c>
      <c r="K114" s="33" t="s">
        <v>95</v>
      </c>
      <c r="L114" s="34">
        <v>0.58333333333333337</v>
      </c>
      <c r="M114" s="34">
        <v>0.66666666666666663</v>
      </c>
      <c r="N114" s="35">
        <f t="shared" si="49"/>
        <v>8.3333333333333259E-2</v>
      </c>
      <c r="O114" s="31" t="str">
        <f t="shared" si="50"/>
        <v>C0113</v>
      </c>
      <c r="P114" s="9" t="s">
        <v>36</v>
      </c>
      <c r="R114" s="9" t="s">
        <v>36</v>
      </c>
      <c r="T114" s="9" t="s">
        <v>36</v>
      </c>
    </row>
    <row r="115" spans="1:20" x14ac:dyDescent="0.2">
      <c r="A115" s="9">
        <v>114</v>
      </c>
      <c r="B115" s="31" t="str">
        <f t="shared" si="25"/>
        <v>2019-YDL-NFB-TECH_SQPRO-0404-1</v>
      </c>
      <c r="C115" s="9" t="s">
        <v>239</v>
      </c>
      <c r="E115" s="11">
        <v>43559</v>
      </c>
      <c r="F115" s="9">
        <v>1</v>
      </c>
      <c r="G115" s="9" t="s">
        <v>26</v>
      </c>
      <c r="H115" s="9" t="s">
        <v>257</v>
      </c>
      <c r="I115" s="9" t="s">
        <v>48</v>
      </c>
      <c r="J115" s="9" t="s">
        <v>241</v>
      </c>
      <c r="K115" s="33" t="s">
        <v>95</v>
      </c>
      <c r="L115" s="34">
        <v>0.58333333333333337</v>
      </c>
      <c r="M115" s="34">
        <v>0.66666666666666663</v>
      </c>
      <c r="N115" s="35">
        <f t="shared" si="49"/>
        <v>8.3333333333333259E-2</v>
      </c>
      <c r="O115" s="31" t="str">
        <f t="shared" si="50"/>
        <v>C0114</v>
      </c>
      <c r="P115" s="9" t="s">
        <v>36</v>
      </c>
      <c r="R115" s="9" t="s">
        <v>36</v>
      </c>
      <c r="T115" s="9" t="s">
        <v>36</v>
      </c>
    </row>
    <row r="116" spans="1:20" x14ac:dyDescent="0.2">
      <c r="A116" s="9">
        <v>115</v>
      </c>
      <c r="B116" s="31" t="str">
        <f t="shared" si="25"/>
        <v>2019-YDL-NFB-TECH_ACTLE-0408-1</v>
      </c>
      <c r="C116" s="9" t="s">
        <v>258</v>
      </c>
      <c r="E116" s="11">
        <v>43563</v>
      </c>
      <c r="F116" s="9">
        <v>1</v>
      </c>
      <c r="G116" s="9" t="s">
        <v>26</v>
      </c>
      <c r="H116" s="9" t="s">
        <v>259</v>
      </c>
      <c r="I116" s="9" t="s">
        <v>260</v>
      </c>
      <c r="J116" s="9" t="s">
        <v>261</v>
      </c>
      <c r="K116" s="33" t="s">
        <v>67</v>
      </c>
      <c r="L116" s="34">
        <v>0.39583333333333331</v>
      </c>
      <c r="M116" s="34">
        <v>0.5</v>
      </c>
      <c r="N116" s="35">
        <f t="shared" si="49"/>
        <v>0.10416666666666669</v>
      </c>
      <c r="O116" s="31" t="str">
        <f t="shared" si="50"/>
        <v>C0115</v>
      </c>
      <c r="P116" s="9" t="s">
        <v>36</v>
      </c>
      <c r="T116" s="9" t="s">
        <v>36</v>
      </c>
    </row>
    <row r="117" spans="1:20" x14ac:dyDescent="0.2">
      <c r="A117" s="9">
        <v>116</v>
      </c>
      <c r="B117" s="31" t="str">
        <f t="shared" si="25"/>
        <v>2019-YDL-NFB-TECH_SQFil-0408-2</v>
      </c>
      <c r="C117" s="9" t="s">
        <v>220</v>
      </c>
      <c r="E117" s="11">
        <v>43563</v>
      </c>
      <c r="F117" s="9">
        <v>2</v>
      </c>
      <c r="G117" s="9" t="s">
        <v>26</v>
      </c>
      <c r="H117" s="9" t="s">
        <v>262</v>
      </c>
      <c r="I117" s="9" t="s">
        <v>188</v>
      </c>
      <c r="J117" s="9" t="s">
        <v>263</v>
      </c>
      <c r="K117" s="33" t="s">
        <v>98</v>
      </c>
      <c r="L117" s="34">
        <v>0.4375</v>
      </c>
      <c r="M117" s="34">
        <v>0.5</v>
      </c>
      <c r="N117" s="35">
        <f t="shared" si="49"/>
        <v>6.25E-2</v>
      </c>
      <c r="O117" s="31" t="str">
        <f t="shared" si="50"/>
        <v>C0116</v>
      </c>
      <c r="P117" s="9" t="s">
        <v>36</v>
      </c>
      <c r="R117" s="9" t="s">
        <v>36</v>
      </c>
      <c r="T117" s="9" t="s">
        <v>36</v>
      </c>
    </row>
    <row r="118" spans="1:20" x14ac:dyDescent="0.2">
      <c r="A118" s="9">
        <v>117</v>
      </c>
      <c r="B118" s="31" t="str">
        <f t="shared" si="25"/>
        <v>2019-YDL-NFB-UMM_PRESKI-0408-3</v>
      </c>
      <c r="C118" s="9" t="s">
        <v>200</v>
      </c>
      <c r="E118" s="11">
        <v>43563</v>
      </c>
      <c r="F118" s="9">
        <v>3</v>
      </c>
      <c r="G118" s="9" t="s">
        <v>26</v>
      </c>
      <c r="H118" s="9" t="s">
        <v>264</v>
      </c>
      <c r="I118" s="9" t="s">
        <v>39</v>
      </c>
      <c r="J118" s="9" t="s">
        <v>105</v>
      </c>
      <c r="K118" s="33" t="s">
        <v>30</v>
      </c>
      <c r="L118" s="34">
        <v>0.5625</v>
      </c>
      <c r="M118" s="34">
        <v>0.625</v>
      </c>
      <c r="N118" s="35">
        <f t="shared" si="49"/>
        <v>6.25E-2</v>
      </c>
      <c r="O118" s="31" t="str">
        <f t="shared" si="50"/>
        <v>C0117</v>
      </c>
      <c r="P118" s="9" t="s">
        <v>36</v>
      </c>
      <c r="R118" s="9" t="s">
        <v>36</v>
      </c>
      <c r="T118" s="9" t="s">
        <v>36</v>
      </c>
    </row>
    <row r="119" spans="1:20" x14ac:dyDescent="0.2">
      <c r="A119" s="9">
        <v>118</v>
      </c>
      <c r="B119" s="31" t="str">
        <f t="shared" si="25"/>
        <v>2019-YDL-NFB-TECH_SLFID-0408-4</v>
      </c>
      <c r="C119" s="9" t="s">
        <v>227</v>
      </c>
      <c r="D119" s="9" t="s">
        <v>265</v>
      </c>
      <c r="E119" s="11">
        <v>43563</v>
      </c>
      <c r="F119" s="9">
        <v>4</v>
      </c>
      <c r="G119" s="9" t="s">
        <v>26</v>
      </c>
      <c r="H119" s="9" t="s">
        <v>266</v>
      </c>
      <c r="I119" s="9" t="s">
        <v>158</v>
      </c>
      <c r="J119" s="9" t="s">
        <v>267</v>
      </c>
      <c r="K119" s="33" t="s">
        <v>95</v>
      </c>
      <c r="L119" s="34">
        <v>0.58333333333333337</v>
      </c>
      <c r="M119" s="34">
        <v>0.66666666666666663</v>
      </c>
      <c r="N119" s="35">
        <f t="shared" ref="N119" si="51">M119-L119</f>
        <v>8.3333333333333259E-2</v>
      </c>
      <c r="O119" s="31" t="str">
        <f t="shared" si="50"/>
        <v>C0118</v>
      </c>
      <c r="P119" s="9" t="s">
        <v>36</v>
      </c>
      <c r="R119" s="9" t="s">
        <v>36</v>
      </c>
      <c r="T119" s="9" t="s">
        <v>36</v>
      </c>
    </row>
    <row r="120" spans="1:20" x14ac:dyDescent="0.2">
      <c r="A120" s="9">
        <v>119</v>
      </c>
      <c r="B120" s="31" t="str">
        <f t="shared" si="25"/>
        <v>2019-YDL-NFB-TECH_ORACL-0409-1</v>
      </c>
      <c r="C120" s="9" t="s">
        <v>117</v>
      </c>
      <c r="E120" s="11">
        <v>43564</v>
      </c>
      <c r="F120" s="9">
        <v>1</v>
      </c>
      <c r="G120" s="9" t="s">
        <v>26</v>
      </c>
      <c r="H120" s="9" t="s">
        <v>268</v>
      </c>
      <c r="I120" s="9" t="s">
        <v>119</v>
      </c>
      <c r="J120" s="9" t="s">
        <v>269</v>
      </c>
      <c r="K120" s="33" t="s">
        <v>30</v>
      </c>
      <c r="L120" s="34">
        <v>0.58333333333333337</v>
      </c>
      <c r="M120" s="34">
        <v>0.66666666666666663</v>
      </c>
      <c r="N120" s="35">
        <f t="shared" ref="N120:N126" si="52">M120-L120</f>
        <v>8.3333333333333259E-2</v>
      </c>
      <c r="O120" s="31" t="str">
        <f t="shared" ref="O120:O126" si="53">"C"&amp;TEXT(A120,"0000")</f>
        <v>C0119</v>
      </c>
      <c r="P120" s="9" t="s">
        <v>36</v>
      </c>
      <c r="R120" s="9" t="s">
        <v>36</v>
      </c>
      <c r="T120" s="9" t="s">
        <v>36</v>
      </c>
    </row>
    <row r="121" spans="1:20" x14ac:dyDescent="0.2">
      <c r="A121" s="9">
        <v>120</v>
      </c>
      <c r="B121" s="31" t="str">
        <f t="shared" si="25"/>
        <v>2019-YDL-NFB-UMM_PRESKI-0409-2</v>
      </c>
      <c r="C121" s="9" t="s">
        <v>200</v>
      </c>
      <c r="E121" s="11">
        <v>43564</v>
      </c>
      <c r="F121" s="9">
        <v>2</v>
      </c>
      <c r="G121" s="9" t="s">
        <v>26</v>
      </c>
      <c r="H121" s="9" t="s">
        <v>264</v>
      </c>
      <c r="I121" s="9" t="s">
        <v>39</v>
      </c>
      <c r="J121" s="9" t="s">
        <v>105</v>
      </c>
      <c r="K121" s="33" t="s">
        <v>98</v>
      </c>
      <c r="L121" s="34">
        <v>0.60416666666666663</v>
      </c>
      <c r="M121" s="34">
        <v>0.66666666666666663</v>
      </c>
      <c r="N121" s="35">
        <f t="shared" si="52"/>
        <v>6.25E-2</v>
      </c>
      <c r="O121" s="31" t="str">
        <f t="shared" si="53"/>
        <v>C0120</v>
      </c>
      <c r="P121" s="9" t="s">
        <v>36</v>
      </c>
      <c r="T121" s="9" t="s">
        <v>36</v>
      </c>
    </row>
    <row r="122" spans="1:20" x14ac:dyDescent="0.2">
      <c r="A122" s="9">
        <v>121</v>
      </c>
      <c r="B122" s="31" t="str">
        <f t="shared" si="25"/>
        <v>2019-YDL-NFB-TECH_SKFID-0410-1</v>
      </c>
      <c r="C122" s="9" t="s">
        <v>211</v>
      </c>
      <c r="E122" s="11">
        <v>43565</v>
      </c>
      <c r="F122" s="9">
        <v>1</v>
      </c>
      <c r="G122" s="9" t="s">
        <v>26</v>
      </c>
      <c r="H122" s="9" t="s">
        <v>270</v>
      </c>
      <c r="I122" s="9" t="s">
        <v>175</v>
      </c>
      <c r="J122" s="9" t="s">
        <v>213</v>
      </c>
      <c r="K122" s="33" t="s">
        <v>98</v>
      </c>
      <c r="L122" s="34">
        <v>0.41666666666666669</v>
      </c>
      <c r="M122" s="34">
        <v>0.5</v>
      </c>
      <c r="N122" s="35">
        <f t="shared" si="52"/>
        <v>8.3333333333333315E-2</v>
      </c>
      <c r="O122" s="31" t="str">
        <f t="shared" si="53"/>
        <v>C0121</v>
      </c>
      <c r="P122" s="9" t="s">
        <v>36</v>
      </c>
      <c r="R122" s="9" t="s">
        <v>36</v>
      </c>
      <c r="T122" s="9" t="s">
        <v>36</v>
      </c>
    </row>
    <row r="123" spans="1:20" x14ac:dyDescent="0.2">
      <c r="A123" s="9">
        <v>122</v>
      </c>
      <c r="B123" s="31" t="str">
        <f t="shared" si="25"/>
        <v>2019-YDL-NFB-TECH_BASUT-0410-2</v>
      </c>
      <c r="C123" s="9" t="s">
        <v>114</v>
      </c>
      <c r="E123" s="11">
        <v>43565</v>
      </c>
      <c r="F123" s="9">
        <v>2</v>
      </c>
      <c r="G123" s="9" t="s">
        <v>26</v>
      </c>
      <c r="H123" s="9" t="s">
        <v>271</v>
      </c>
      <c r="I123" s="9" t="s">
        <v>116</v>
      </c>
      <c r="J123" s="9" t="s">
        <v>105</v>
      </c>
      <c r="K123" s="33" t="s">
        <v>98</v>
      </c>
      <c r="L123" s="34">
        <v>0.625</v>
      </c>
      <c r="M123" s="34">
        <v>0.66666666666666663</v>
      </c>
      <c r="N123" s="35">
        <f t="shared" si="52"/>
        <v>4.166666666666663E-2</v>
      </c>
      <c r="O123" s="31" t="str">
        <f t="shared" si="53"/>
        <v>C0122</v>
      </c>
      <c r="P123" s="9" t="s">
        <v>36</v>
      </c>
      <c r="T123" s="9" t="s">
        <v>36</v>
      </c>
    </row>
    <row r="124" spans="1:20" x14ac:dyDescent="0.2">
      <c r="A124" s="9">
        <v>123</v>
      </c>
      <c r="B124" s="31" t="str">
        <f t="shared" si="25"/>
        <v>2019-YDL-NFB-TECH_SKPRN-0411-1</v>
      </c>
      <c r="C124" s="9" t="s">
        <v>255</v>
      </c>
      <c r="D124" s="9" t="s">
        <v>211</v>
      </c>
      <c r="E124" s="11">
        <v>43566</v>
      </c>
      <c r="F124" s="9">
        <v>1</v>
      </c>
      <c r="G124" s="9" t="s">
        <v>26</v>
      </c>
      <c r="H124" s="9" t="s">
        <v>272</v>
      </c>
      <c r="I124" s="9" t="s">
        <v>175</v>
      </c>
      <c r="J124" s="9" t="s">
        <v>273</v>
      </c>
      <c r="K124" s="33" t="s">
        <v>95</v>
      </c>
      <c r="L124" s="34">
        <v>0.58333333333333337</v>
      </c>
      <c r="M124" s="34">
        <v>0.66666666666666663</v>
      </c>
      <c r="N124" s="35">
        <f t="shared" si="52"/>
        <v>8.3333333333333259E-2</v>
      </c>
      <c r="O124" s="31" t="str">
        <f t="shared" si="53"/>
        <v>C0123</v>
      </c>
      <c r="P124" s="9" t="s">
        <v>36</v>
      </c>
      <c r="R124" s="9" t="s">
        <v>36</v>
      </c>
      <c r="T124" s="9" t="s">
        <v>36</v>
      </c>
    </row>
    <row r="125" spans="1:20" x14ac:dyDescent="0.2">
      <c r="A125" s="9">
        <v>124</v>
      </c>
      <c r="B125" s="31" t="str">
        <f t="shared" ref="B125:B156" si="54">YEAR(E125)&amp;"-YDL-NFB-"&amp;LEFT(C125,10)&amp;"-"&amp;TEXT(E125,"mm")&amp;TEXT(E125,"dd")&amp;"-"&amp;F125</f>
        <v>2019-YDL-NFB--0412-2</v>
      </c>
      <c r="E125" s="11">
        <v>43567</v>
      </c>
      <c r="F125" s="9">
        <v>2</v>
      </c>
      <c r="G125" s="9" t="s">
        <v>26</v>
      </c>
      <c r="H125" s="9" t="s">
        <v>274</v>
      </c>
      <c r="I125" s="9" t="s">
        <v>188</v>
      </c>
      <c r="J125" s="9" t="s">
        <v>105</v>
      </c>
      <c r="K125" s="33" t="s">
        <v>222</v>
      </c>
      <c r="L125" s="34">
        <v>0.54166666666666663</v>
      </c>
      <c r="M125" s="34">
        <v>0.58333333333333337</v>
      </c>
      <c r="N125" s="35">
        <f t="shared" si="52"/>
        <v>4.1666666666666741E-2</v>
      </c>
      <c r="O125" s="31" t="str">
        <f t="shared" si="53"/>
        <v>C0124</v>
      </c>
      <c r="P125" s="9" t="s">
        <v>36</v>
      </c>
      <c r="R125" s="9" t="s">
        <v>36</v>
      </c>
      <c r="T125" s="9" t="s">
        <v>36</v>
      </c>
    </row>
    <row r="126" spans="1:20" x14ac:dyDescent="0.2">
      <c r="A126" s="9">
        <v>125</v>
      </c>
      <c r="B126" s="31" t="str">
        <f t="shared" si="54"/>
        <v>2019-YDL-NFB--0412-3</v>
      </c>
      <c r="E126" s="11">
        <v>43567</v>
      </c>
      <c r="F126" s="9">
        <v>3</v>
      </c>
      <c r="G126" s="9" t="s">
        <v>26</v>
      </c>
      <c r="H126" s="9" t="s">
        <v>275</v>
      </c>
      <c r="I126" s="9" t="s">
        <v>276</v>
      </c>
      <c r="J126" s="9" t="s">
        <v>105</v>
      </c>
      <c r="K126" s="33" t="s">
        <v>222</v>
      </c>
      <c r="L126" s="34">
        <v>0.58333333333333337</v>
      </c>
      <c r="M126" s="34">
        <v>0.625</v>
      </c>
      <c r="N126" s="35">
        <f t="shared" si="52"/>
        <v>4.166666666666663E-2</v>
      </c>
      <c r="O126" s="31" t="str">
        <f t="shared" si="53"/>
        <v>C0125</v>
      </c>
      <c r="P126" s="9" t="s">
        <v>36</v>
      </c>
    </row>
    <row r="127" spans="1:20" x14ac:dyDescent="0.2">
      <c r="A127" s="9">
        <v>126</v>
      </c>
      <c r="B127" s="31" t="str">
        <f t="shared" si="54"/>
        <v>2019-YDL-NFB-TECH_SQPRO-0412-4</v>
      </c>
      <c r="C127" s="9" t="s">
        <v>239</v>
      </c>
      <c r="E127" s="11">
        <v>43567</v>
      </c>
      <c r="F127" s="9">
        <v>4</v>
      </c>
      <c r="G127" s="9" t="s">
        <v>26</v>
      </c>
      <c r="H127" s="9" t="s">
        <v>240</v>
      </c>
      <c r="I127" s="9" t="s">
        <v>188</v>
      </c>
      <c r="J127" s="9" t="s">
        <v>241</v>
      </c>
      <c r="K127" s="33" t="s">
        <v>98</v>
      </c>
      <c r="L127" s="34">
        <v>0.58333333333333337</v>
      </c>
      <c r="M127" s="34">
        <v>0.66666666666666663</v>
      </c>
      <c r="N127" s="35">
        <f t="shared" ref="N127:N144" si="55">M127-L127</f>
        <v>8.3333333333333259E-2</v>
      </c>
      <c r="O127" s="31" t="str">
        <f t="shared" ref="O127:O144" si="56">"C"&amp;TEXT(A127,"0000")</f>
        <v>C0126</v>
      </c>
      <c r="P127" s="9" t="s">
        <v>36</v>
      </c>
      <c r="T127" s="9" t="s">
        <v>36</v>
      </c>
    </row>
    <row r="128" spans="1:20" x14ac:dyDescent="0.2">
      <c r="A128" s="9">
        <v>127</v>
      </c>
      <c r="B128" s="31" t="str">
        <f t="shared" si="54"/>
        <v>2019-YDL-NFB--0415-1</v>
      </c>
      <c r="E128" s="11">
        <v>43570</v>
      </c>
      <c r="F128" s="9">
        <v>1</v>
      </c>
      <c r="G128" s="9" t="s">
        <v>26</v>
      </c>
      <c r="H128" s="9" t="s">
        <v>277</v>
      </c>
      <c r="I128" s="9" t="s">
        <v>39</v>
      </c>
      <c r="J128" s="9" t="s">
        <v>278</v>
      </c>
      <c r="K128" s="33" t="s">
        <v>40</v>
      </c>
      <c r="L128" s="34">
        <v>0.35416666666666669</v>
      </c>
      <c r="M128" s="34">
        <v>0.58333333333333337</v>
      </c>
      <c r="N128" s="35">
        <f t="shared" si="55"/>
        <v>0.22916666666666669</v>
      </c>
      <c r="O128" s="31" t="str">
        <f t="shared" si="56"/>
        <v>C0127</v>
      </c>
    </row>
    <row r="129" spans="1:20" x14ac:dyDescent="0.2">
      <c r="A129" s="9">
        <v>128</v>
      </c>
      <c r="B129" s="31" t="str">
        <f t="shared" si="54"/>
        <v>2019-YDL-NFB-TECH_KOMET-0415-2</v>
      </c>
      <c r="C129" s="9" t="s">
        <v>37</v>
      </c>
      <c r="E129" s="11">
        <v>43570</v>
      </c>
      <c r="F129" s="9">
        <v>2</v>
      </c>
      <c r="G129" s="9" t="s">
        <v>26</v>
      </c>
      <c r="H129" s="9" t="s">
        <v>279</v>
      </c>
      <c r="I129" s="9" t="s">
        <v>39</v>
      </c>
      <c r="J129" s="9" t="s">
        <v>105</v>
      </c>
      <c r="K129" s="33" t="s">
        <v>30</v>
      </c>
      <c r="L129" s="34">
        <v>0.625</v>
      </c>
      <c r="M129" s="34">
        <v>0.66666666666666663</v>
      </c>
      <c r="N129" s="35">
        <f t="shared" si="55"/>
        <v>4.166666666666663E-2</v>
      </c>
      <c r="O129" s="31" t="str">
        <f t="shared" si="56"/>
        <v>C0128</v>
      </c>
      <c r="P129" s="9" t="s">
        <v>36</v>
      </c>
      <c r="T129" s="9" t="s">
        <v>36</v>
      </c>
    </row>
    <row r="130" spans="1:20" x14ac:dyDescent="0.2">
      <c r="A130" s="9">
        <v>129</v>
      </c>
      <c r="B130" s="31" t="str">
        <f t="shared" si="54"/>
        <v>2019-YDL-NFB-TECH_GMPCL-0412-5</v>
      </c>
      <c r="C130" s="9" t="s">
        <v>60</v>
      </c>
      <c r="E130" s="11">
        <v>43567</v>
      </c>
      <c r="F130" s="9">
        <v>5</v>
      </c>
      <c r="G130" s="9" t="s">
        <v>26</v>
      </c>
      <c r="H130" s="9" t="s">
        <v>280</v>
      </c>
      <c r="I130" s="9" t="s">
        <v>281</v>
      </c>
      <c r="J130" s="9" t="s">
        <v>282</v>
      </c>
      <c r="K130" s="33"/>
      <c r="L130" s="34">
        <v>0.54166666666666663</v>
      </c>
      <c r="M130" s="34">
        <v>0.58333333333333337</v>
      </c>
      <c r="N130" s="35">
        <f t="shared" si="55"/>
        <v>4.1666666666666741E-2</v>
      </c>
      <c r="O130" s="31" t="str">
        <f t="shared" si="56"/>
        <v>C0129</v>
      </c>
      <c r="P130" s="9" t="s">
        <v>36</v>
      </c>
      <c r="T130" s="9" t="s">
        <v>36</v>
      </c>
    </row>
    <row r="131" spans="1:20" x14ac:dyDescent="0.2">
      <c r="A131" s="9">
        <v>130</v>
      </c>
      <c r="B131" s="31" t="str">
        <f t="shared" si="54"/>
        <v>2019-YDL-NFB-TECH_PATSM-0426-2</v>
      </c>
      <c r="C131" s="9" t="s">
        <v>283</v>
      </c>
      <c r="E131" s="11">
        <v>43581</v>
      </c>
      <c r="F131" s="9">
        <v>2</v>
      </c>
      <c r="G131" s="9" t="s">
        <v>26</v>
      </c>
      <c r="H131" s="9" t="s">
        <v>284</v>
      </c>
      <c r="I131" s="9" t="s">
        <v>285</v>
      </c>
      <c r="J131" s="9" t="s">
        <v>286</v>
      </c>
      <c r="K131" s="33" t="s">
        <v>95</v>
      </c>
      <c r="L131" s="34">
        <v>0.375</v>
      </c>
      <c r="M131" s="34">
        <v>0.45833333333333331</v>
      </c>
      <c r="N131" s="35">
        <f t="shared" si="55"/>
        <v>8.3333333333333315E-2</v>
      </c>
      <c r="O131" s="31" t="str">
        <f t="shared" si="56"/>
        <v>C0130</v>
      </c>
      <c r="P131" s="9" t="s">
        <v>36</v>
      </c>
      <c r="T131" s="9" t="s">
        <v>36</v>
      </c>
    </row>
    <row r="132" spans="1:20" x14ac:dyDescent="0.2">
      <c r="A132" s="9">
        <v>131</v>
      </c>
      <c r="B132" s="31" t="str">
        <f t="shared" si="54"/>
        <v>2019-YDL-NFB-TECH_SISJA-0430-1</v>
      </c>
      <c r="C132" s="9" t="s">
        <v>207</v>
      </c>
      <c r="E132" s="11">
        <v>43585</v>
      </c>
      <c r="F132" s="9">
        <v>1</v>
      </c>
      <c r="G132" s="9" t="s">
        <v>26</v>
      </c>
      <c r="H132" s="9" t="s">
        <v>287</v>
      </c>
      <c r="I132" s="9" t="s">
        <v>288</v>
      </c>
      <c r="J132" s="9" t="s">
        <v>105</v>
      </c>
      <c r="K132" s="33" t="s">
        <v>98</v>
      </c>
      <c r="L132" s="34">
        <v>0.58333333333333337</v>
      </c>
      <c r="M132" s="34">
        <v>0.66666666666666663</v>
      </c>
      <c r="N132" s="35">
        <f t="shared" si="55"/>
        <v>8.3333333333333259E-2</v>
      </c>
      <c r="O132" s="31" t="str">
        <f t="shared" si="56"/>
        <v>C0131</v>
      </c>
      <c r="P132" s="9" t="s">
        <v>36</v>
      </c>
      <c r="R132" s="9" t="s">
        <v>36</v>
      </c>
      <c r="T132" s="9" t="s">
        <v>36</v>
      </c>
    </row>
    <row r="133" spans="1:20" x14ac:dyDescent="0.2">
      <c r="A133" s="9">
        <v>132</v>
      </c>
      <c r="B133" s="31" t="str">
        <f t="shared" si="54"/>
        <v>2019-YDL-NFB-TECH_ORACL-0503-1</v>
      </c>
      <c r="C133" s="9" t="s">
        <v>117</v>
      </c>
      <c r="E133" s="11">
        <v>43588</v>
      </c>
      <c r="F133" s="9">
        <v>1</v>
      </c>
      <c r="G133" s="9" t="s">
        <v>26</v>
      </c>
      <c r="H133" s="9" t="s">
        <v>289</v>
      </c>
      <c r="I133" s="9" t="s">
        <v>119</v>
      </c>
      <c r="J133" s="9" t="s">
        <v>290</v>
      </c>
      <c r="K133" s="33" t="s">
        <v>98</v>
      </c>
      <c r="L133" s="34">
        <v>0.41666666666666669</v>
      </c>
      <c r="M133" s="34">
        <v>0.625</v>
      </c>
      <c r="N133" s="35">
        <f t="shared" si="55"/>
        <v>0.20833333333333331</v>
      </c>
      <c r="O133" s="31" t="str">
        <f t="shared" si="56"/>
        <v>C0132</v>
      </c>
      <c r="P133" s="9" t="s">
        <v>36</v>
      </c>
      <c r="T133" s="9" t="s">
        <v>36</v>
      </c>
    </row>
    <row r="134" spans="1:20" x14ac:dyDescent="0.2">
      <c r="A134" s="9">
        <v>133</v>
      </c>
      <c r="B134" s="31" t="str">
        <f t="shared" si="54"/>
        <v>2019-YDL-NFB-TECH_EDUKE-0506-1</v>
      </c>
      <c r="C134" s="9" t="s">
        <v>291</v>
      </c>
      <c r="E134" s="11">
        <v>43591</v>
      </c>
      <c r="F134" s="9">
        <v>1</v>
      </c>
      <c r="G134" s="9" t="s">
        <v>26</v>
      </c>
      <c r="H134" s="9" t="s">
        <v>292</v>
      </c>
      <c r="I134" s="9" t="s">
        <v>293</v>
      </c>
      <c r="J134" s="9" t="s">
        <v>294</v>
      </c>
      <c r="K134" s="33" t="s">
        <v>30</v>
      </c>
      <c r="L134" s="34">
        <v>0.58333333333333337</v>
      </c>
      <c r="M134" s="34">
        <v>0.66666666666666663</v>
      </c>
      <c r="N134" s="35">
        <f t="shared" si="55"/>
        <v>8.3333333333333259E-2</v>
      </c>
      <c r="O134" s="31" t="str">
        <f t="shared" si="56"/>
        <v>C0133</v>
      </c>
      <c r="P134" s="9" t="s">
        <v>36</v>
      </c>
    </row>
    <row r="135" spans="1:20" x14ac:dyDescent="0.2">
      <c r="A135" s="9">
        <v>134</v>
      </c>
      <c r="B135" s="31" t="str">
        <f t="shared" si="54"/>
        <v>2019-YDL-NFB-UMM_PRESKI-0507-1</v>
      </c>
      <c r="C135" s="9" t="s">
        <v>242</v>
      </c>
      <c r="E135" s="11">
        <v>43592</v>
      </c>
      <c r="F135" s="9">
        <v>1</v>
      </c>
      <c r="G135" s="9" t="s">
        <v>26</v>
      </c>
      <c r="H135" s="9" t="s">
        <v>295</v>
      </c>
      <c r="I135" s="9" t="s">
        <v>39</v>
      </c>
      <c r="J135" s="9" t="s">
        <v>105</v>
      </c>
      <c r="K135" s="33" t="s">
        <v>30</v>
      </c>
      <c r="L135" s="34">
        <v>0.58333333333333337</v>
      </c>
      <c r="M135" s="34">
        <v>0.66666666666666663</v>
      </c>
      <c r="N135" s="35">
        <f t="shared" si="55"/>
        <v>8.3333333333333259E-2</v>
      </c>
      <c r="O135" s="31" t="str">
        <f t="shared" si="56"/>
        <v>C0134</v>
      </c>
      <c r="P135" s="9" t="s">
        <v>36</v>
      </c>
      <c r="R135" s="9" t="s">
        <v>36</v>
      </c>
      <c r="T135" s="9" t="s">
        <v>36</v>
      </c>
    </row>
    <row r="136" spans="1:20" x14ac:dyDescent="0.2">
      <c r="A136" s="9">
        <v>135</v>
      </c>
      <c r="B136" s="31" t="str">
        <f t="shared" si="54"/>
        <v>2019-YDL-NFB-TECH_SQFIL-0507-2</v>
      </c>
      <c r="C136" s="9" t="s">
        <v>90</v>
      </c>
      <c r="E136" s="11">
        <v>43592</v>
      </c>
      <c r="F136" s="9">
        <v>2</v>
      </c>
      <c r="G136" s="9" t="s">
        <v>26</v>
      </c>
      <c r="H136" s="9" t="s">
        <v>296</v>
      </c>
      <c r="I136" s="9" t="s">
        <v>48</v>
      </c>
      <c r="J136" s="9" t="s">
        <v>297</v>
      </c>
      <c r="K136" s="33" t="s">
        <v>98</v>
      </c>
      <c r="L136" s="34">
        <v>0.58333333333333337</v>
      </c>
      <c r="M136" s="34">
        <v>0.66666666666666663</v>
      </c>
      <c r="N136" s="35">
        <f t="shared" si="55"/>
        <v>8.3333333333333259E-2</v>
      </c>
      <c r="O136" s="31" t="str">
        <f t="shared" si="56"/>
        <v>C0135</v>
      </c>
      <c r="P136" s="9" t="s">
        <v>36</v>
      </c>
      <c r="R136" s="9" t="s">
        <v>36</v>
      </c>
      <c r="T136" s="9" t="s">
        <v>36</v>
      </c>
    </row>
    <row r="137" spans="1:20" x14ac:dyDescent="0.2">
      <c r="A137" s="9">
        <v>136</v>
      </c>
      <c r="B137" s="31" t="str">
        <f>YEAR(E137)&amp;"-YDL-NFB-"&amp;LEFT(C137,10)&amp;"-"&amp;TEXT(E137,"mm")&amp;TEXT(E137,"dd")&amp;"-"&amp;F137</f>
        <v>2019-YDL-NFB-TECH_SOSIB-0513-1</v>
      </c>
      <c r="C137" s="9" t="s">
        <v>237</v>
      </c>
      <c r="E137" s="11">
        <v>43598</v>
      </c>
      <c r="F137" s="9">
        <v>1</v>
      </c>
      <c r="G137" s="9" t="s">
        <v>26</v>
      </c>
      <c r="H137" s="9" t="s">
        <v>298</v>
      </c>
      <c r="I137" s="9" t="s">
        <v>175</v>
      </c>
      <c r="J137" s="9" t="s">
        <v>105</v>
      </c>
      <c r="K137" s="33" t="s">
        <v>222</v>
      </c>
      <c r="L137" s="34">
        <v>0.41666666666666669</v>
      </c>
      <c r="M137" s="34">
        <v>0.5</v>
      </c>
      <c r="N137" s="35">
        <f t="shared" si="55"/>
        <v>8.3333333333333315E-2</v>
      </c>
      <c r="O137" s="31" t="str">
        <f t="shared" si="56"/>
        <v>C0136</v>
      </c>
      <c r="P137" s="9" t="s">
        <v>36</v>
      </c>
      <c r="R137" s="9" t="s">
        <v>36</v>
      </c>
      <c r="T137" s="9" t="s">
        <v>36</v>
      </c>
    </row>
    <row r="138" spans="1:20" x14ac:dyDescent="0.2">
      <c r="A138" s="9">
        <v>137</v>
      </c>
      <c r="B138" s="31" t="str">
        <f t="shared" si="54"/>
        <v>2019-YDL-NFB-UMM_PRESKI-0513-2</v>
      </c>
      <c r="C138" s="9" t="s">
        <v>200</v>
      </c>
      <c r="E138" s="11">
        <v>43598</v>
      </c>
      <c r="F138" s="9">
        <v>2</v>
      </c>
      <c r="G138" s="9" t="s">
        <v>26</v>
      </c>
      <c r="H138" s="9" t="s">
        <v>299</v>
      </c>
      <c r="I138" s="9" t="s">
        <v>39</v>
      </c>
      <c r="J138" s="9" t="s">
        <v>105</v>
      </c>
      <c r="K138" s="33" t="s">
        <v>98</v>
      </c>
      <c r="L138" s="34">
        <v>0.58333333333333337</v>
      </c>
      <c r="M138" s="34">
        <v>0.66666666666666663</v>
      </c>
      <c r="N138" s="35">
        <f t="shared" si="55"/>
        <v>8.3333333333333259E-2</v>
      </c>
      <c r="O138" s="31" t="str">
        <f t="shared" si="56"/>
        <v>C0137</v>
      </c>
      <c r="P138" s="9" t="s">
        <v>36</v>
      </c>
      <c r="T138" s="9" t="s">
        <v>36</v>
      </c>
    </row>
    <row r="139" spans="1:20" x14ac:dyDescent="0.2">
      <c r="A139" s="9">
        <v>138</v>
      </c>
      <c r="B139" s="31" t="str">
        <f t="shared" si="54"/>
        <v>2019-YDL-NFB-TECH_SLFID-0527-3</v>
      </c>
      <c r="C139" s="9" t="s">
        <v>227</v>
      </c>
      <c r="E139" s="11">
        <v>43612</v>
      </c>
      <c r="F139" s="9">
        <v>3</v>
      </c>
      <c r="G139" s="9" t="s">
        <v>26</v>
      </c>
      <c r="H139" s="9" t="s">
        <v>300</v>
      </c>
      <c r="I139" s="9" t="s">
        <v>158</v>
      </c>
      <c r="J139" s="9" t="s">
        <v>301</v>
      </c>
      <c r="K139" s="33" t="s">
        <v>95</v>
      </c>
      <c r="L139" s="34">
        <v>0.58333333333333337</v>
      </c>
      <c r="M139" s="34">
        <v>0.66666666666666663</v>
      </c>
      <c r="N139" s="35">
        <f t="shared" si="55"/>
        <v>8.3333333333333259E-2</v>
      </c>
      <c r="O139" s="31" t="str">
        <f t="shared" si="56"/>
        <v>C0138</v>
      </c>
      <c r="P139" s="9" t="s">
        <v>36</v>
      </c>
      <c r="R139" s="9" t="s">
        <v>36</v>
      </c>
      <c r="T139" s="9" t="s">
        <v>36</v>
      </c>
    </row>
    <row r="140" spans="1:20" x14ac:dyDescent="0.2">
      <c r="A140" s="9">
        <v>139</v>
      </c>
      <c r="B140" s="31" t="str">
        <f t="shared" si="54"/>
        <v>2019-YDL-NFB-TECH_SEHOW-0412-5</v>
      </c>
      <c r="C140" s="9" t="s">
        <v>189</v>
      </c>
      <c r="E140" s="11">
        <v>43567</v>
      </c>
      <c r="F140" s="9">
        <v>5</v>
      </c>
      <c r="G140" s="9" t="s">
        <v>26</v>
      </c>
      <c r="H140" s="9" t="s">
        <v>204</v>
      </c>
      <c r="I140" s="9" t="s">
        <v>205</v>
      </c>
      <c r="J140" s="9" t="s">
        <v>301</v>
      </c>
      <c r="K140" s="33" t="s">
        <v>185</v>
      </c>
      <c r="L140" s="34">
        <v>0.58333333333333337</v>
      </c>
      <c r="M140" s="34">
        <v>0.66666666666666663</v>
      </c>
      <c r="N140" s="35">
        <f t="shared" si="55"/>
        <v>8.3333333333333259E-2</v>
      </c>
      <c r="O140" s="31" t="str">
        <f t="shared" si="56"/>
        <v>C0139</v>
      </c>
      <c r="P140" s="9" t="s">
        <v>36</v>
      </c>
      <c r="R140" s="9" t="s">
        <v>36</v>
      </c>
      <c r="T140" s="9" t="s">
        <v>36</v>
      </c>
    </row>
    <row r="141" spans="1:20" x14ac:dyDescent="0.2">
      <c r="A141" s="9">
        <v>140</v>
      </c>
      <c r="B141" s="31" t="str">
        <f t="shared" si="54"/>
        <v>2019-YDL-NFB-TECH_SEBFD-0514-1</v>
      </c>
      <c r="C141" s="9" t="s">
        <v>181</v>
      </c>
      <c r="E141" s="11">
        <v>43599</v>
      </c>
      <c r="F141" s="9">
        <v>1</v>
      </c>
      <c r="G141" s="9" t="s">
        <v>26</v>
      </c>
      <c r="H141" s="9" t="s">
        <v>302</v>
      </c>
      <c r="I141" s="9" t="s">
        <v>205</v>
      </c>
      <c r="J141" s="9" t="s">
        <v>301</v>
      </c>
      <c r="K141" s="33" t="s">
        <v>185</v>
      </c>
      <c r="L141" s="34">
        <v>0.41666666666666669</v>
      </c>
      <c r="M141" s="34">
        <v>0.5</v>
      </c>
      <c r="N141" s="35">
        <f t="shared" si="55"/>
        <v>8.3333333333333315E-2</v>
      </c>
      <c r="O141" s="31" t="str">
        <f t="shared" si="56"/>
        <v>C0140</v>
      </c>
      <c r="P141" s="9" t="s">
        <v>31</v>
      </c>
      <c r="T141" s="9" t="s">
        <v>36</v>
      </c>
    </row>
    <row r="142" spans="1:20" x14ac:dyDescent="0.2">
      <c r="A142" s="9">
        <v>141</v>
      </c>
      <c r="B142" s="31" t="str">
        <f t="shared" si="54"/>
        <v>2019-YDL-NFB-TECH_ORACL-0516-1</v>
      </c>
      <c r="C142" s="9" t="s">
        <v>117</v>
      </c>
      <c r="E142" s="11">
        <v>43601</v>
      </c>
      <c r="F142" s="9">
        <v>1</v>
      </c>
      <c r="G142" s="9" t="s">
        <v>26</v>
      </c>
      <c r="H142" s="9" t="s">
        <v>303</v>
      </c>
      <c r="I142" s="9" t="s">
        <v>119</v>
      </c>
      <c r="J142" s="9" t="s">
        <v>304</v>
      </c>
      <c r="K142" s="33" t="s">
        <v>98</v>
      </c>
      <c r="L142" s="34">
        <v>0.54166666666666663</v>
      </c>
      <c r="M142" s="34">
        <v>0.66666666666666663</v>
      </c>
      <c r="N142" s="35">
        <f t="shared" si="55"/>
        <v>0.125</v>
      </c>
      <c r="O142" s="31" t="str">
        <f t="shared" si="56"/>
        <v>C0141</v>
      </c>
      <c r="P142" s="9" t="s">
        <v>31</v>
      </c>
      <c r="T142" s="9" t="s">
        <v>36</v>
      </c>
    </row>
    <row r="143" spans="1:20" x14ac:dyDescent="0.2">
      <c r="A143" s="9">
        <v>142</v>
      </c>
      <c r="B143" s="31" t="str">
        <f t="shared" si="54"/>
        <v>2019-YDL-NFB-TECH_SKFID-0517-1</v>
      </c>
      <c r="C143" s="9" t="s">
        <v>211</v>
      </c>
      <c r="E143" s="11">
        <v>43602</v>
      </c>
      <c r="F143" s="9">
        <v>1</v>
      </c>
      <c r="G143" s="9" t="s">
        <v>26</v>
      </c>
      <c r="H143" s="9" t="s">
        <v>305</v>
      </c>
      <c r="I143" s="9" t="s">
        <v>175</v>
      </c>
      <c r="J143" s="9" t="s">
        <v>213</v>
      </c>
      <c r="K143" s="33" t="s">
        <v>95</v>
      </c>
      <c r="L143" s="34">
        <v>0.35416666666666669</v>
      </c>
      <c r="M143" s="34">
        <v>0.4375</v>
      </c>
      <c r="N143" s="35">
        <f t="shared" si="55"/>
        <v>8.3333333333333315E-2</v>
      </c>
      <c r="O143" s="31" t="str">
        <f t="shared" si="56"/>
        <v>C0142</v>
      </c>
      <c r="P143" s="9" t="s">
        <v>31</v>
      </c>
      <c r="T143" s="9" t="s">
        <v>36</v>
      </c>
    </row>
    <row r="144" spans="1:20" x14ac:dyDescent="0.2">
      <c r="A144" s="9">
        <v>143</v>
      </c>
      <c r="B144" s="31" t="str">
        <f t="shared" si="54"/>
        <v>2019-YDL-NFB-TECH_SQFIL-0517-2</v>
      </c>
      <c r="C144" s="9" t="s">
        <v>90</v>
      </c>
      <c r="E144" s="11">
        <v>43602</v>
      </c>
      <c r="F144" s="9">
        <v>2</v>
      </c>
      <c r="G144" s="9" t="s">
        <v>26</v>
      </c>
      <c r="H144" s="9" t="s">
        <v>306</v>
      </c>
      <c r="I144" s="9" t="s">
        <v>188</v>
      </c>
      <c r="J144" s="9" t="s">
        <v>213</v>
      </c>
      <c r="K144" s="33" t="s">
        <v>95</v>
      </c>
      <c r="L144" s="34">
        <v>0.58333333333333337</v>
      </c>
      <c r="M144" s="34">
        <v>0.66666666666666663</v>
      </c>
      <c r="N144" s="35">
        <f t="shared" si="55"/>
        <v>8.3333333333333259E-2</v>
      </c>
      <c r="O144" s="31" t="str">
        <f t="shared" si="56"/>
        <v>C0143</v>
      </c>
      <c r="P144" s="9" t="s">
        <v>31</v>
      </c>
      <c r="T144" s="9" t="s">
        <v>36</v>
      </c>
    </row>
    <row r="145" spans="1:20" x14ac:dyDescent="0.2">
      <c r="A145" s="9">
        <v>144</v>
      </c>
      <c r="B145" s="31" t="str">
        <f t="shared" si="54"/>
        <v>2019-YDL-NFB-TECH_SLFID-0520-1</v>
      </c>
      <c r="C145" s="9" t="s">
        <v>227</v>
      </c>
      <c r="E145" s="11">
        <v>43605</v>
      </c>
      <c r="F145" s="9">
        <v>1</v>
      </c>
      <c r="G145" s="9" t="s">
        <v>26</v>
      </c>
      <c r="H145" s="9" t="s">
        <v>300</v>
      </c>
      <c r="I145" s="9" t="s">
        <v>158</v>
      </c>
      <c r="J145" s="9" t="s">
        <v>213</v>
      </c>
      <c r="K145" s="33" t="s">
        <v>95</v>
      </c>
      <c r="L145" s="34">
        <v>0.58333333333333337</v>
      </c>
      <c r="M145" s="34">
        <v>0.66666666666666663</v>
      </c>
      <c r="N145" s="35">
        <f t="shared" ref="N145" si="57">M145-L145</f>
        <v>8.3333333333333259E-2</v>
      </c>
      <c r="O145" s="31" t="str">
        <f t="shared" ref="O145" si="58">"C"&amp;TEXT(A145,"0000")</f>
        <v>C0144</v>
      </c>
      <c r="P145" s="9" t="s">
        <v>307</v>
      </c>
    </row>
    <row r="146" spans="1:20" x14ac:dyDescent="0.2">
      <c r="A146" s="9">
        <v>145</v>
      </c>
      <c r="B146" s="31" t="str">
        <f t="shared" si="54"/>
        <v>2019-YDL-NFB-UMM_PRESKI-0520-2</v>
      </c>
      <c r="C146" s="9" t="s">
        <v>200</v>
      </c>
      <c r="E146" s="11">
        <v>43605</v>
      </c>
      <c r="F146" s="9">
        <v>2</v>
      </c>
      <c r="G146" s="9" t="s">
        <v>26</v>
      </c>
      <c r="H146" s="9" t="s">
        <v>299</v>
      </c>
      <c r="I146" s="9" t="s">
        <v>39</v>
      </c>
      <c r="J146" s="9" t="s">
        <v>105</v>
      </c>
      <c r="K146" s="33" t="s">
        <v>98</v>
      </c>
      <c r="L146" s="34">
        <v>0.58333333333333337</v>
      </c>
      <c r="M146" s="34">
        <v>0.66666666666666663</v>
      </c>
      <c r="N146" s="35">
        <f t="shared" ref="N146" si="59">M146-L146</f>
        <v>8.3333333333333259E-2</v>
      </c>
      <c r="O146" s="31" t="str">
        <f t="shared" ref="O146" si="60">"C"&amp;TEXT(A146,"0000")</f>
        <v>C0145</v>
      </c>
      <c r="P146" s="9" t="s">
        <v>36</v>
      </c>
      <c r="T146" s="9" t="s">
        <v>36</v>
      </c>
    </row>
    <row r="147" spans="1:20" x14ac:dyDescent="0.2">
      <c r="A147" s="9">
        <v>146</v>
      </c>
      <c r="B147" s="31" t="str">
        <f t="shared" si="54"/>
        <v>2019-YDL-NFB-TECH_ORAPR-0521-1</v>
      </c>
      <c r="C147" s="9" t="s">
        <v>308</v>
      </c>
      <c r="E147" s="11">
        <v>43606</v>
      </c>
      <c r="F147" s="9">
        <v>1</v>
      </c>
      <c r="G147" s="9" t="s">
        <v>26</v>
      </c>
      <c r="H147" s="9" t="s">
        <v>309</v>
      </c>
      <c r="I147" s="9" t="s">
        <v>119</v>
      </c>
      <c r="J147" s="9" t="s">
        <v>269</v>
      </c>
      <c r="K147" s="33" t="s">
        <v>98</v>
      </c>
      <c r="L147" s="34">
        <v>0.54166666666666663</v>
      </c>
      <c r="M147" s="34">
        <v>0.66666666666666663</v>
      </c>
      <c r="N147" s="35">
        <f t="shared" ref="N147" si="61">M147-L147</f>
        <v>0.125</v>
      </c>
      <c r="O147" s="31" t="str">
        <f t="shared" ref="O147" si="62">"C"&amp;TEXT(A147,"0000")</f>
        <v>C0146</v>
      </c>
      <c r="P147" s="9" t="s">
        <v>36</v>
      </c>
      <c r="T147" s="9" t="s">
        <v>36</v>
      </c>
    </row>
    <row r="148" spans="1:20" x14ac:dyDescent="0.2">
      <c r="A148" s="9">
        <v>147</v>
      </c>
      <c r="B148" s="31" t="str">
        <f t="shared" si="54"/>
        <v>2019-YDL-NFB-TECH_SEBFD-0522-1</v>
      </c>
      <c r="C148" s="9" t="s">
        <v>181</v>
      </c>
      <c r="E148" s="11">
        <v>43607</v>
      </c>
      <c r="F148" s="9">
        <v>1</v>
      </c>
      <c r="G148" s="9" t="s">
        <v>26</v>
      </c>
      <c r="H148" s="9" t="s">
        <v>302</v>
      </c>
      <c r="I148" s="9" t="s">
        <v>205</v>
      </c>
      <c r="J148" s="9" t="s">
        <v>213</v>
      </c>
      <c r="K148" s="33" t="s">
        <v>185</v>
      </c>
      <c r="L148" s="34">
        <v>0.375</v>
      </c>
      <c r="M148" s="34">
        <v>0.45833333333333331</v>
      </c>
      <c r="N148" s="35">
        <f t="shared" ref="N148:N149" si="63">M148-L148</f>
        <v>8.3333333333333315E-2</v>
      </c>
      <c r="O148" s="31" t="str">
        <f t="shared" ref="O148:O149" si="64">"C"&amp;TEXT(A148,"0000")</f>
        <v>C0147</v>
      </c>
      <c r="P148" s="9" t="s">
        <v>36</v>
      </c>
      <c r="T148" s="9" t="s">
        <v>36</v>
      </c>
    </row>
    <row r="149" spans="1:20" x14ac:dyDescent="0.2">
      <c r="A149" s="9">
        <v>148</v>
      </c>
      <c r="B149" s="31" t="str">
        <f t="shared" si="54"/>
        <v>2019-YDL-NFB-TECH_BASCR-0522-2</v>
      </c>
      <c r="C149" s="9" t="s">
        <v>168</v>
      </c>
      <c r="E149" s="11">
        <v>43607</v>
      </c>
      <c r="F149" s="9">
        <v>2</v>
      </c>
      <c r="G149" s="9" t="s">
        <v>26</v>
      </c>
      <c r="H149" s="9" t="s">
        <v>310</v>
      </c>
      <c r="I149" s="9" t="s">
        <v>39</v>
      </c>
      <c r="J149" s="9" t="s">
        <v>209</v>
      </c>
      <c r="K149" s="33" t="s">
        <v>98</v>
      </c>
      <c r="L149" s="34">
        <v>0.58333333333333337</v>
      </c>
      <c r="M149" s="34">
        <v>0.66666666666666663</v>
      </c>
      <c r="N149" s="35">
        <f t="shared" si="63"/>
        <v>8.3333333333333259E-2</v>
      </c>
      <c r="O149" s="31" t="str">
        <f t="shared" si="64"/>
        <v>C0148</v>
      </c>
      <c r="P149" s="9" t="s">
        <v>36</v>
      </c>
      <c r="R149" s="9" t="s">
        <v>36</v>
      </c>
      <c r="T149" s="9" t="s">
        <v>36</v>
      </c>
    </row>
    <row r="150" spans="1:20" x14ac:dyDescent="0.2">
      <c r="A150" s="9">
        <v>149</v>
      </c>
      <c r="B150" s="31" t="str">
        <f t="shared" si="54"/>
        <v>2019-YDL-NFB-TECH_PESCO-0523-1</v>
      </c>
      <c r="C150" s="9" t="s">
        <v>69</v>
      </c>
      <c r="E150" s="11">
        <v>43608</v>
      </c>
      <c r="F150" s="9">
        <v>1</v>
      </c>
      <c r="G150" s="9" t="s">
        <v>26</v>
      </c>
      <c r="H150" s="9" t="s">
        <v>311</v>
      </c>
      <c r="I150" s="9" t="s">
        <v>312</v>
      </c>
      <c r="J150" s="9" t="s">
        <v>313</v>
      </c>
      <c r="K150" s="33" t="s">
        <v>314</v>
      </c>
      <c r="L150" s="34">
        <v>0.5625</v>
      </c>
      <c r="M150" s="34">
        <v>0.625</v>
      </c>
      <c r="N150" s="35">
        <f t="shared" ref="N150:N153" si="65">M150-L150</f>
        <v>6.25E-2</v>
      </c>
      <c r="O150" s="31" t="str">
        <f t="shared" ref="O150:O153" si="66">"C"&amp;TEXT(A150,"0000")</f>
        <v>C0149</v>
      </c>
      <c r="S150" s="9" t="s">
        <v>315</v>
      </c>
    </row>
    <row r="151" spans="1:20" x14ac:dyDescent="0.2">
      <c r="A151" s="9">
        <v>150</v>
      </c>
      <c r="B151" s="31" t="str">
        <f t="shared" si="54"/>
        <v>2019-YDL-NFB-TECH_SKFID-0523-2</v>
      </c>
      <c r="C151" s="9" t="s">
        <v>211</v>
      </c>
      <c r="E151" s="11">
        <v>43608</v>
      </c>
      <c r="F151" s="9">
        <v>2</v>
      </c>
      <c r="G151" s="9" t="s">
        <v>26</v>
      </c>
      <c r="H151" s="9" t="s">
        <v>316</v>
      </c>
      <c r="I151" s="9" t="s">
        <v>175</v>
      </c>
      <c r="J151" s="9" t="s">
        <v>213</v>
      </c>
      <c r="K151" s="33" t="s">
        <v>98</v>
      </c>
      <c r="L151" s="34">
        <v>0.58333333333333337</v>
      </c>
      <c r="M151" s="34">
        <v>0.66666666666666663</v>
      </c>
      <c r="N151" s="35">
        <f t="shared" si="65"/>
        <v>8.3333333333333259E-2</v>
      </c>
      <c r="O151" s="31" t="str">
        <f t="shared" si="66"/>
        <v>C0150</v>
      </c>
      <c r="P151" s="9" t="s">
        <v>36</v>
      </c>
      <c r="T151" s="9" t="s">
        <v>36</v>
      </c>
    </row>
    <row r="152" spans="1:20" x14ac:dyDescent="0.2">
      <c r="A152" s="9">
        <v>151</v>
      </c>
      <c r="B152" s="31" t="str">
        <f t="shared" si="54"/>
        <v>2019-YDL-NFB-TECH_NUTIM-0527-1</v>
      </c>
      <c r="C152" s="9" t="s">
        <v>219</v>
      </c>
      <c r="E152" s="11">
        <v>43612</v>
      </c>
      <c r="F152" s="9">
        <v>1</v>
      </c>
      <c r="G152" s="9" t="s">
        <v>26</v>
      </c>
      <c r="H152" s="9" t="s">
        <v>317</v>
      </c>
      <c r="I152" s="9" t="s">
        <v>48</v>
      </c>
      <c r="J152" s="9" t="s">
        <v>105</v>
      </c>
      <c r="K152" s="33" t="s">
        <v>98</v>
      </c>
      <c r="L152" s="34">
        <v>0.58333333333333337</v>
      </c>
      <c r="M152" s="34">
        <v>0.66666666666666663</v>
      </c>
      <c r="N152" s="35">
        <f t="shared" si="65"/>
        <v>8.3333333333333259E-2</v>
      </c>
      <c r="O152" s="31" t="str">
        <f t="shared" si="66"/>
        <v>C0151</v>
      </c>
      <c r="P152" s="9" t="s">
        <v>36</v>
      </c>
      <c r="T152" s="9" t="s">
        <v>36</v>
      </c>
    </row>
    <row r="153" spans="1:20" x14ac:dyDescent="0.2">
      <c r="A153" s="9">
        <v>152</v>
      </c>
      <c r="B153" s="31" t="str">
        <f t="shared" si="54"/>
        <v>2019-YDL-NFB-TECH_FOOSA-0528-1</v>
      </c>
      <c r="C153" s="9" t="s">
        <v>318</v>
      </c>
      <c r="E153" s="11">
        <v>43613</v>
      </c>
      <c r="F153" s="9">
        <v>1</v>
      </c>
      <c r="G153" s="9" t="s">
        <v>26</v>
      </c>
      <c r="H153" s="9" t="s">
        <v>319</v>
      </c>
      <c r="I153" s="9" t="s">
        <v>320</v>
      </c>
      <c r="J153" s="9" t="s">
        <v>321</v>
      </c>
      <c r="K153" s="33" t="s">
        <v>314</v>
      </c>
      <c r="L153" s="34">
        <v>0.47916666666666669</v>
      </c>
      <c r="M153" s="34">
        <v>0.5</v>
      </c>
      <c r="N153" s="35">
        <f t="shared" si="65"/>
        <v>2.0833333333333315E-2</v>
      </c>
      <c r="O153" s="31" t="str">
        <f t="shared" si="66"/>
        <v>C0152</v>
      </c>
      <c r="P153" s="9" t="s">
        <v>36</v>
      </c>
      <c r="T153" s="9" t="s">
        <v>36</v>
      </c>
    </row>
    <row r="154" spans="1:20" x14ac:dyDescent="0.2">
      <c r="A154" s="9">
        <v>153</v>
      </c>
      <c r="B154" s="31" t="str">
        <f t="shared" si="54"/>
        <v>2019-YDL-NFB-TECH_KOMET-0529-1</v>
      </c>
      <c r="C154" s="9" t="s">
        <v>37</v>
      </c>
      <c r="E154" s="11">
        <v>43614</v>
      </c>
      <c r="F154" s="9">
        <v>1</v>
      </c>
      <c r="G154" s="9" t="s">
        <v>26</v>
      </c>
      <c r="H154" s="9" t="s">
        <v>322</v>
      </c>
      <c r="I154" s="9" t="s">
        <v>39</v>
      </c>
      <c r="J154" s="9" t="s">
        <v>105</v>
      </c>
      <c r="K154" s="33" t="s">
        <v>98</v>
      </c>
      <c r="L154" s="34">
        <v>0.58333333333333337</v>
      </c>
      <c r="M154" s="34">
        <v>0.66666666666666663</v>
      </c>
      <c r="N154" s="35">
        <f t="shared" ref="N154:N171" si="67">M154-L154</f>
        <v>8.3333333333333259E-2</v>
      </c>
      <c r="O154" s="31" t="str">
        <f t="shared" ref="O154:O171" si="68">"C"&amp;TEXT(A154,"0000")</f>
        <v>C0153</v>
      </c>
      <c r="P154" s="9" t="s">
        <v>36</v>
      </c>
      <c r="T154" s="9" t="s">
        <v>36</v>
      </c>
    </row>
    <row r="155" spans="1:20" x14ac:dyDescent="0.2">
      <c r="A155" s="9">
        <v>154</v>
      </c>
      <c r="B155" s="31" t="str">
        <f t="shared" si="54"/>
        <v>2019-YDL-NFB-TECH_RACSA-0614-1</v>
      </c>
      <c r="C155" s="9" t="s">
        <v>323</v>
      </c>
      <c r="E155" s="11">
        <v>43630</v>
      </c>
      <c r="F155" s="9">
        <v>1</v>
      </c>
      <c r="G155" s="9" t="s">
        <v>26</v>
      </c>
      <c r="H155" s="9" t="s">
        <v>324</v>
      </c>
      <c r="I155" s="9" t="s">
        <v>325</v>
      </c>
      <c r="J155" s="9" t="s">
        <v>326</v>
      </c>
      <c r="K155" s="33" t="s">
        <v>314</v>
      </c>
      <c r="L155" s="34">
        <v>0.39583333333333331</v>
      </c>
      <c r="M155" s="34">
        <v>0.47916666666666669</v>
      </c>
      <c r="N155" s="35">
        <f t="shared" si="67"/>
        <v>8.333333333333337E-2</v>
      </c>
      <c r="O155" s="31" t="str">
        <f t="shared" si="68"/>
        <v>C0154</v>
      </c>
      <c r="P155" s="9" t="s">
        <v>36</v>
      </c>
      <c r="T155" s="9" t="s">
        <v>36</v>
      </c>
    </row>
    <row r="156" spans="1:20" x14ac:dyDescent="0.2">
      <c r="A156" s="9">
        <v>155</v>
      </c>
      <c r="B156" s="31" t="str">
        <f t="shared" si="54"/>
        <v>2019-YDL-NFB-TECH_WTPXX-0614-2</v>
      </c>
      <c r="C156" s="9" t="s">
        <v>327</v>
      </c>
      <c r="E156" s="11">
        <v>43630</v>
      </c>
      <c r="F156" s="9">
        <v>2</v>
      </c>
      <c r="G156" s="9" t="s">
        <v>26</v>
      </c>
      <c r="H156" s="9" t="s">
        <v>328</v>
      </c>
      <c r="I156" s="9" t="s">
        <v>329</v>
      </c>
      <c r="J156" s="9" t="s">
        <v>330</v>
      </c>
      <c r="K156" s="33" t="s">
        <v>98</v>
      </c>
      <c r="L156" s="34">
        <v>0.58333333333333337</v>
      </c>
      <c r="M156" s="34">
        <v>0.66666666666666663</v>
      </c>
      <c r="N156" s="35">
        <f t="shared" si="67"/>
        <v>8.3333333333333259E-2</v>
      </c>
      <c r="O156" s="31" t="str">
        <f t="shared" si="68"/>
        <v>C0155</v>
      </c>
      <c r="P156" s="9" t="s">
        <v>36</v>
      </c>
      <c r="R156" s="9" t="s">
        <v>36</v>
      </c>
      <c r="T156" s="9" t="s">
        <v>36</v>
      </c>
    </row>
    <row r="157" spans="1:20" x14ac:dyDescent="0.2">
      <c r="A157" s="9">
        <v>156</v>
      </c>
      <c r="B157" s="31" t="str">
        <f>YEAR(E157)&amp;"-YDL-NFB-"&amp;LEFT(C157,10)&amp;"-"&amp;TEXT(E157,"mm")&amp;TEXT(E157,"dd")&amp;"-"&amp;F157</f>
        <v>2019-YDL-NFB--0619-1</v>
      </c>
      <c r="E157" s="11">
        <v>43635</v>
      </c>
      <c r="F157" s="9">
        <v>1</v>
      </c>
      <c r="G157" s="9" t="s">
        <v>26</v>
      </c>
      <c r="H157" s="9" t="s">
        <v>331</v>
      </c>
      <c r="I157" s="9" t="s">
        <v>276</v>
      </c>
      <c r="J157" s="9" t="s">
        <v>105</v>
      </c>
      <c r="K157" s="33" t="s">
        <v>222</v>
      </c>
      <c r="L157" s="34">
        <v>0.58333333333333337</v>
      </c>
      <c r="M157" s="34">
        <v>0.66666666666666663</v>
      </c>
      <c r="N157" s="35">
        <f t="shared" si="67"/>
        <v>8.3333333333333259E-2</v>
      </c>
      <c r="O157" s="31" t="str">
        <f t="shared" si="68"/>
        <v>C0156</v>
      </c>
      <c r="P157" s="9" t="s">
        <v>36</v>
      </c>
    </row>
    <row r="158" spans="1:20" x14ac:dyDescent="0.2">
      <c r="A158" s="9">
        <v>157</v>
      </c>
      <c r="B158" s="31" t="str">
        <f>YEAR(E158)&amp;"-YDL-NFB-"&amp;LEFT(C158,10)&amp;"-"&amp;TEXT(E158,"mm")&amp;TEXT(E158,"dd")&amp;"-"&amp;F158</f>
        <v>2019-YDL-NFB-TECH_SISJA-0620-1</v>
      </c>
      <c r="C158" s="9" t="s">
        <v>191</v>
      </c>
      <c r="E158" s="11">
        <v>43636</v>
      </c>
      <c r="F158" s="9">
        <v>1</v>
      </c>
      <c r="G158" s="9" t="s">
        <v>26</v>
      </c>
      <c r="H158" s="9" t="s">
        <v>332</v>
      </c>
      <c r="I158" s="9" t="s">
        <v>48</v>
      </c>
      <c r="J158" s="9" t="s">
        <v>105</v>
      </c>
      <c r="K158" s="33" t="s">
        <v>30</v>
      </c>
      <c r="L158" s="34">
        <v>0.58333333333333337</v>
      </c>
      <c r="M158" s="34">
        <v>0.66666666666666663</v>
      </c>
      <c r="N158" s="35">
        <f t="shared" si="67"/>
        <v>8.3333333333333259E-2</v>
      </c>
      <c r="O158" s="31" t="str">
        <f t="shared" si="68"/>
        <v>C0157</v>
      </c>
      <c r="P158" s="9" t="s">
        <v>36</v>
      </c>
      <c r="R158" s="9" t="s">
        <v>36</v>
      </c>
      <c r="T158" s="9" t="s">
        <v>36</v>
      </c>
    </row>
    <row r="159" spans="1:20" x14ac:dyDescent="0.2">
      <c r="A159" s="9">
        <v>158</v>
      </c>
      <c r="B159" s="31" t="str">
        <f>YEAR(E159)&amp;"-YDL-NFB-"&amp;LEFT(C159,10)&amp;"-"&amp;TEXT(E159,"mm")&amp;TEXT(E159,"dd")&amp;"-"&amp;F159</f>
        <v>2019-YDL-NFB-TECH_EDUKE-0621-1</v>
      </c>
      <c r="C159" s="9" t="s">
        <v>41</v>
      </c>
      <c r="E159" s="11">
        <v>43637</v>
      </c>
      <c r="F159" s="9">
        <v>1</v>
      </c>
      <c r="G159" s="9" t="s">
        <v>26</v>
      </c>
      <c r="H159" s="9" t="s">
        <v>333</v>
      </c>
      <c r="I159" s="9" t="s">
        <v>334</v>
      </c>
      <c r="J159" s="9" t="s">
        <v>335</v>
      </c>
      <c r="K159" s="33" t="s">
        <v>40</v>
      </c>
      <c r="L159" s="34">
        <v>0.375</v>
      </c>
      <c r="M159" s="34">
        <v>0.45833333333333331</v>
      </c>
      <c r="N159" s="35">
        <f t="shared" si="67"/>
        <v>8.3333333333333315E-2</v>
      </c>
      <c r="O159" s="31" t="str">
        <f t="shared" si="68"/>
        <v>C0158</v>
      </c>
      <c r="P159" s="9" t="s">
        <v>36</v>
      </c>
      <c r="T159" s="9" t="s">
        <v>36</v>
      </c>
    </row>
    <row r="160" spans="1:20" x14ac:dyDescent="0.2">
      <c r="A160" s="9">
        <v>159</v>
      </c>
      <c r="B160" s="31" t="str">
        <f t="shared" ref="B160:B173" si="69">YEAR(E160)&amp;"-YDL-NFB-"&amp;LEFT(C160,10)&amp;"-"&amp;TEXT(E160,"mm")&amp;TEXT(E160,"dd")&amp;"-"&amp;F160</f>
        <v>2019-YDL-NFB-TECH_ORAOR-0624-1</v>
      </c>
      <c r="C160" s="9" t="s">
        <v>336</v>
      </c>
      <c r="E160" s="11">
        <v>43640</v>
      </c>
      <c r="F160" s="9">
        <v>1</v>
      </c>
      <c r="G160" s="9" t="s">
        <v>26</v>
      </c>
      <c r="H160" s="9" t="s">
        <v>337</v>
      </c>
      <c r="I160" s="9" t="s">
        <v>338</v>
      </c>
      <c r="J160" s="9" t="s">
        <v>339</v>
      </c>
      <c r="K160" s="33" t="s">
        <v>222</v>
      </c>
      <c r="L160" s="34">
        <v>0.54166666666666663</v>
      </c>
      <c r="M160" s="34">
        <v>0.66666666666666663</v>
      </c>
      <c r="N160" s="35">
        <f t="shared" si="67"/>
        <v>0.125</v>
      </c>
      <c r="O160" s="31" t="str">
        <f t="shared" si="68"/>
        <v>C0159</v>
      </c>
      <c r="P160" s="9" t="s">
        <v>36</v>
      </c>
      <c r="T160" s="9" t="s">
        <v>36</v>
      </c>
    </row>
    <row r="161" spans="1:20" x14ac:dyDescent="0.2">
      <c r="A161" s="9">
        <v>160</v>
      </c>
      <c r="B161" s="31" t="str">
        <f t="shared" si="69"/>
        <v>2019-YDL-NFB-TECH_PENPR-0624-2</v>
      </c>
      <c r="C161" s="9" t="s">
        <v>340</v>
      </c>
      <c r="E161" s="11">
        <v>43640</v>
      </c>
      <c r="F161" s="9">
        <v>2</v>
      </c>
      <c r="G161" s="9" t="s">
        <v>26</v>
      </c>
      <c r="H161" s="9" t="s">
        <v>341</v>
      </c>
      <c r="I161" s="9" t="s">
        <v>342</v>
      </c>
      <c r="J161" s="9" t="s">
        <v>343</v>
      </c>
      <c r="K161" s="33" t="s">
        <v>30</v>
      </c>
      <c r="L161" s="34">
        <v>0.58333333333333337</v>
      </c>
      <c r="M161" s="34">
        <v>0.66666666666666663</v>
      </c>
      <c r="N161" s="35">
        <f t="shared" si="67"/>
        <v>8.3333333333333259E-2</v>
      </c>
      <c r="O161" s="31" t="str">
        <f t="shared" si="68"/>
        <v>C0160</v>
      </c>
      <c r="P161" s="9" t="s">
        <v>36</v>
      </c>
      <c r="T161" s="9" t="s">
        <v>36</v>
      </c>
    </row>
    <row r="162" spans="1:20" x14ac:dyDescent="0.2">
      <c r="A162" s="9">
        <v>161</v>
      </c>
      <c r="B162" s="31" t="str">
        <f t="shared" si="69"/>
        <v>2019-YDL-NFB-TECH_SLFIN-0624-3</v>
      </c>
      <c r="C162" s="9" t="s">
        <v>265</v>
      </c>
      <c r="E162" s="11">
        <v>43640</v>
      </c>
      <c r="F162" s="9">
        <v>3</v>
      </c>
      <c r="G162" s="9" t="s">
        <v>26</v>
      </c>
      <c r="H162" s="9" t="s">
        <v>344</v>
      </c>
      <c r="I162" s="9" t="s">
        <v>158</v>
      </c>
      <c r="J162" s="9" t="s">
        <v>88</v>
      </c>
      <c r="K162" s="33" t="s">
        <v>95</v>
      </c>
      <c r="L162" s="34">
        <v>0.58333333333333337</v>
      </c>
      <c r="M162" s="34">
        <v>0.66666666666666663</v>
      </c>
      <c r="N162" s="35">
        <f t="shared" si="67"/>
        <v>8.3333333333333259E-2</v>
      </c>
      <c r="O162" s="31" t="str">
        <f t="shared" si="68"/>
        <v>C0161</v>
      </c>
      <c r="P162" s="9" t="s">
        <v>36</v>
      </c>
      <c r="T162" s="9" t="s">
        <v>36</v>
      </c>
    </row>
    <row r="163" spans="1:20" x14ac:dyDescent="0.2">
      <c r="A163" s="9">
        <v>162</v>
      </c>
      <c r="B163" s="31" t="str">
        <f t="shared" si="69"/>
        <v>2019-YDL-NFB-UMM_PRESKI-0624-4</v>
      </c>
      <c r="C163" s="9" t="s">
        <v>242</v>
      </c>
      <c r="E163" s="11">
        <v>43640</v>
      </c>
      <c r="F163" s="9">
        <v>4</v>
      </c>
      <c r="G163" s="9" t="s">
        <v>26</v>
      </c>
      <c r="H163" s="9" t="s">
        <v>295</v>
      </c>
      <c r="I163" s="9" t="s">
        <v>39</v>
      </c>
      <c r="J163" s="9" t="s">
        <v>105</v>
      </c>
      <c r="K163" s="33" t="s">
        <v>98</v>
      </c>
      <c r="L163" s="34">
        <v>0.41666666666666669</v>
      </c>
      <c r="M163" s="34">
        <v>0.45833333333333331</v>
      </c>
      <c r="N163" s="35">
        <f t="shared" si="67"/>
        <v>4.166666666666663E-2</v>
      </c>
      <c r="O163" s="31" t="str">
        <f t="shared" si="68"/>
        <v>C0162</v>
      </c>
      <c r="P163" s="9" t="s">
        <v>36</v>
      </c>
      <c r="T163" s="9" t="s">
        <v>36</v>
      </c>
    </row>
    <row r="164" spans="1:20" x14ac:dyDescent="0.2">
      <c r="A164" s="9">
        <v>163</v>
      </c>
      <c r="B164" s="31" t="str">
        <f t="shared" si="69"/>
        <v>2019-YDL-NFB-TECH_SISJA-0625-1</v>
      </c>
      <c r="C164" s="9" t="s">
        <v>207</v>
      </c>
      <c r="E164" s="11">
        <v>43641</v>
      </c>
      <c r="F164" s="9">
        <v>1</v>
      </c>
      <c r="G164" s="9" t="s">
        <v>26</v>
      </c>
      <c r="H164" s="9" t="s">
        <v>287</v>
      </c>
      <c r="I164" s="9" t="s">
        <v>345</v>
      </c>
      <c r="J164" s="9" t="s">
        <v>105</v>
      </c>
      <c r="K164" s="33" t="s">
        <v>95</v>
      </c>
      <c r="L164" s="34">
        <v>0.58333333333333337</v>
      </c>
      <c r="M164" s="34">
        <v>0.66666666666666663</v>
      </c>
      <c r="N164" s="35">
        <f t="shared" si="67"/>
        <v>8.3333333333333259E-2</v>
      </c>
      <c r="O164" s="31" t="str">
        <f t="shared" si="68"/>
        <v>C0163</v>
      </c>
      <c r="P164" s="9" t="s">
        <v>36</v>
      </c>
      <c r="R164" s="9" t="s">
        <v>36</v>
      </c>
      <c r="T164" s="9" t="s">
        <v>36</v>
      </c>
    </row>
    <row r="165" spans="1:20" x14ac:dyDescent="0.2">
      <c r="A165" s="9">
        <v>164</v>
      </c>
      <c r="B165" s="31" t="str">
        <f t="shared" si="69"/>
        <v>2019-YDL-NFB-TECH_SEUP6-0625-2</v>
      </c>
      <c r="C165" s="9" t="s">
        <v>346</v>
      </c>
      <c r="E165" s="11">
        <v>43641</v>
      </c>
      <c r="F165" s="9">
        <v>2</v>
      </c>
      <c r="G165" s="9" t="s">
        <v>26</v>
      </c>
      <c r="H165" s="9" t="s">
        <v>347</v>
      </c>
      <c r="I165" s="9" t="s">
        <v>348</v>
      </c>
      <c r="J165" s="9" t="s">
        <v>88</v>
      </c>
      <c r="K165" s="33" t="s">
        <v>236</v>
      </c>
      <c r="L165" s="34">
        <v>0.58333333333333337</v>
      </c>
      <c r="M165" s="34">
        <v>0.66666666666666663</v>
      </c>
      <c r="N165" s="35">
        <f t="shared" si="67"/>
        <v>8.3333333333333259E-2</v>
      </c>
      <c r="O165" s="31" t="str">
        <f t="shared" si="68"/>
        <v>C0164</v>
      </c>
    </row>
    <row r="166" spans="1:20" x14ac:dyDescent="0.2">
      <c r="A166" s="9">
        <v>165</v>
      </c>
      <c r="B166" s="31" t="str">
        <f t="shared" si="69"/>
        <v>2019-YDL-NFB-TECH_SEUP6-0626-1</v>
      </c>
      <c r="C166" s="9" t="s">
        <v>346</v>
      </c>
      <c r="E166" s="11">
        <v>43642</v>
      </c>
      <c r="F166" s="9">
        <v>1</v>
      </c>
      <c r="G166" s="9" t="s">
        <v>26</v>
      </c>
      <c r="H166" s="9" t="s">
        <v>349</v>
      </c>
      <c r="I166" s="9" t="s">
        <v>348</v>
      </c>
      <c r="J166" s="9" t="s">
        <v>350</v>
      </c>
      <c r="K166" s="33" t="s">
        <v>236</v>
      </c>
      <c r="L166" s="34">
        <v>0.58333333333333337</v>
      </c>
      <c r="M166" s="34">
        <v>0.66666666666666663</v>
      </c>
      <c r="N166" s="35">
        <f t="shared" si="67"/>
        <v>8.3333333333333259E-2</v>
      </c>
      <c r="O166" s="31" t="str">
        <f t="shared" si="68"/>
        <v>C0165</v>
      </c>
    </row>
    <row r="167" spans="1:20" ht="16" x14ac:dyDescent="0.2">
      <c r="A167" s="9">
        <v>166</v>
      </c>
      <c r="B167" s="31" t="str">
        <f t="shared" si="69"/>
        <v>2019-YDL-NFB-TECH_BASSS-0627-1</v>
      </c>
      <c r="C167" s="1" t="s">
        <v>25</v>
      </c>
      <c r="E167" s="11">
        <v>43643</v>
      </c>
      <c r="F167" s="9">
        <v>1</v>
      </c>
      <c r="G167" s="9" t="s">
        <v>26</v>
      </c>
      <c r="H167" s="9" t="s">
        <v>351</v>
      </c>
      <c r="I167" s="9" t="s">
        <v>352</v>
      </c>
      <c r="J167" s="9" t="s">
        <v>105</v>
      </c>
      <c r="K167" s="33" t="s">
        <v>67</v>
      </c>
      <c r="L167" s="34">
        <v>0.58333333333333337</v>
      </c>
      <c r="M167" s="34">
        <v>0.66666666666666663</v>
      </c>
      <c r="N167" s="35">
        <f t="shared" si="67"/>
        <v>8.3333333333333259E-2</v>
      </c>
      <c r="O167" s="31" t="str">
        <f t="shared" si="68"/>
        <v>C0166</v>
      </c>
      <c r="P167" s="9" t="s">
        <v>36</v>
      </c>
      <c r="T167" s="9" t="s">
        <v>36</v>
      </c>
    </row>
    <row r="168" spans="1:20" ht="27.75" customHeight="1" x14ac:dyDescent="0.2">
      <c r="A168" s="9">
        <v>167</v>
      </c>
      <c r="B168" s="31" t="str">
        <f t="shared" si="69"/>
        <v>2019-YDL-NFB-TECH_SQFIL-0628-1</v>
      </c>
      <c r="C168" s="9" t="s">
        <v>90</v>
      </c>
      <c r="E168" s="11">
        <v>43644</v>
      </c>
      <c r="F168" s="9">
        <v>1</v>
      </c>
      <c r="G168" s="9" t="s">
        <v>26</v>
      </c>
      <c r="H168" s="9" t="s">
        <v>353</v>
      </c>
      <c r="I168" s="9" t="s">
        <v>48</v>
      </c>
      <c r="J168" s="9" t="s">
        <v>88</v>
      </c>
      <c r="K168" s="33" t="s">
        <v>95</v>
      </c>
      <c r="L168" s="34">
        <v>0.58333333333333337</v>
      </c>
      <c r="M168" s="34">
        <v>0.66666666666666663</v>
      </c>
      <c r="N168" s="35">
        <f t="shared" si="67"/>
        <v>8.3333333333333259E-2</v>
      </c>
      <c r="O168" s="31" t="str">
        <f t="shared" si="68"/>
        <v>C0167</v>
      </c>
      <c r="P168" s="9" t="s">
        <v>36</v>
      </c>
      <c r="T168" s="9" t="s">
        <v>36</v>
      </c>
    </row>
    <row r="169" spans="1:20" x14ac:dyDescent="0.2">
      <c r="A169" s="9">
        <v>168</v>
      </c>
      <c r="B169" s="31" t="str">
        <f t="shared" si="69"/>
        <v>2019-YDL-NFB-TECH_SEUP6-0704-1</v>
      </c>
      <c r="C169" s="9" t="s">
        <v>346</v>
      </c>
      <c r="E169" s="11">
        <v>43650</v>
      </c>
      <c r="F169" s="9">
        <v>1</v>
      </c>
      <c r="G169" s="9" t="s">
        <v>26</v>
      </c>
      <c r="H169" s="9" t="s">
        <v>347</v>
      </c>
      <c r="I169" s="9" t="s">
        <v>348</v>
      </c>
      <c r="J169" s="9" t="s">
        <v>350</v>
      </c>
      <c r="K169" s="33" t="s">
        <v>236</v>
      </c>
      <c r="L169" s="34">
        <v>0.52083333333333337</v>
      </c>
      <c r="M169" s="34">
        <v>0.60416666666666663</v>
      </c>
      <c r="N169" s="35">
        <f t="shared" si="67"/>
        <v>8.3333333333333259E-2</v>
      </c>
      <c r="O169" s="31" t="str">
        <f t="shared" si="68"/>
        <v>C0168</v>
      </c>
      <c r="P169" s="9" t="s">
        <v>36</v>
      </c>
      <c r="T169" s="9" t="s">
        <v>36</v>
      </c>
    </row>
    <row r="170" spans="1:20" x14ac:dyDescent="0.2">
      <c r="A170" s="9">
        <v>169</v>
      </c>
      <c r="B170" s="31" t="str">
        <f t="shared" si="69"/>
        <v>2019-YDL-NFB-TECH_STAPR-0704-2</v>
      </c>
      <c r="C170" s="9" t="s">
        <v>354</v>
      </c>
      <c r="E170" s="11">
        <v>43650</v>
      </c>
      <c r="F170" s="9">
        <v>2</v>
      </c>
      <c r="G170" s="9" t="s">
        <v>26</v>
      </c>
      <c r="H170" s="9" t="s">
        <v>355</v>
      </c>
      <c r="I170" s="9" t="s">
        <v>122</v>
      </c>
      <c r="J170" s="9" t="s">
        <v>356</v>
      </c>
      <c r="K170" s="33" t="s">
        <v>222</v>
      </c>
      <c r="L170" s="34">
        <v>0.54166666666666663</v>
      </c>
      <c r="M170" s="34">
        <v>0.625</v>
      </c>
      <c r="N170" s="35">
        <f t="shared" si="67"/>
        <v>8.333333333333337E-2</v>
      </c>
      <c r="O170" s="31" t="str">
        <f t="shared" si="68"/>
        <v>C0169</v>
      </c>
      <c r="P170" s="9" t="s">
        <v>36</v>
      </c>
      <c r="T170" s="9" t="s">
        <v>36</v>
      </c>
    </row>
    <row r="171" spans="1:20" x14ac:dyDescent="0.2">
      <c r="A171" s="9">
        <v>170</v>
      </c>
      <c r="B171" s="31" t="str">
        <f t="shared" si="69"/>
        <v>2019-YDL-NFB-TECH_SKPRN-0704-3</v>
      </c>
      <c r="C171" s="9" t="s">
        <v>255</v>
      </c>
      <c r="D171" s="9" t="s">
        <v>32</v>
      </c>
      <c r="E171" s="11">
        <v>43650</v>
      </c>
      <c r="F171" s="9">
        <v>3</v>
      </c>
      <c r="G171" s="9" t="s">
        <v>26</v>
      </c>
      <c r="H171" s="9" t="s">
        <v>357</v>
      </c>
      <c r="I171" s="9" t="s">
        <v>358</v>
      </c>
      <c r="J171" s="9" t="s">
        <v>88</v>
      </c>
      <c r="K171" s="33" t="s">
        <v>185</v>
      </c>
      <c r="L171" s="34">
        <v>0.58333333333333337</v>
      </c>
      <c r="M171" s="34">
        <v>0.66666666666666663</v>
      </c>
      <c r="N171" s="35">
        <f t="shared" si="67"/>
        <v>8.3333333333333259E-2</v>
      </c>
      <c r="O171" s="31" t="str">
        <f t="shared" si="68"/>
        <v>C0170</v>
      </c>
      <c r="P171" s="9" t="s">
        <v>36</v>
      </c>
      <c r="T171" s="9" t="s">
        <v>36</v>
      </c>
    </row>
    <row r="172" spans="1:20" x14ac:dyDescent="0.2">
      <c r="A172" s="9">
        <v>171</v>
      </c>
      <c r="B172" s="31" t="str">
        <f t="shared" si="69"/>
        <v>2019-YDL-NFB-UMM_PRESKI-0708-1</v>
      </c>
      <c r="C172" s="9" t="s">
        <v>200</v>
      </c>
      <c r="E172" s="11">
        <v>43654</v>
      </c>
      <c r="F172" s="9">
        <v>1</v>
      </c>
      <c r="G172" s="9" t="s">
        <v>26</v>
      </c>
      <c r="H172" s="9" t="s">
        <v>359</v>
      </c>
      <c r="I172" s="9" t="s">
        <v>39</v>
      </c>
      <c r="J172" s="9" t="s">
        <v>105</v>
      </c>
      <c r="K172" s="33" t="s">
        <v>98</v>
      </c>
      <c r="L172" s="34">
        <v>0.58333333333333337</v>
      </c>
      <c r="M172" s="34">
        <v>0.66666666666666663</v>
      </c>
      <c r="N172" s="35">
        <f t="shared" ref="N172" si="70">M172-L172</f>
        <v>8.3333333333333259E-2</v>
      </c>
      <c r="O172" s="31" t="str">
        <f t="shared" ref="O172" si="71">"C"&amp;TEXT(A172,"0000")</f>
        <v>C0171</v>
      </c>
      <c r="P172" s="9" t="s">
        <v>36</v>
      </c>
      <c r="T172" s="9" t="s">
        <v>36</v>
      </c>
    </row>
    <row r="173" spans="1:20" x14ac:dyDescent="0.2">
      <c r="A173" s="9">
        <v>172</v>
      </c>
      <c r="B173" s="31" t="str">
        <f t="shared" si="69"/>
        <v>2019-YDL-NFB-TECH_BASCR-0712-1</v>
      </c>
      <c r="C173" s="9" t="s">
        <v>168</v>
      </c>
      <c r="E173" s="11">
        <v>43658</v>
      </c>
      <c r="F173" s="9">
        <v>1</v>
      </c>
      <c r="G173" s="9" t="s">
        <v>26</v>
      </c>
      <c r="H173" s="9" t="s">
        <v>310</v>
      </c>
      <c r="I173" s="9" t="s">
        <v>39</v>
      </c>
      <c r="J173" s="9" t="s">
        <v>105</v>
      </c>
      <c r="K173" s="36" t="s">
        <v>222</v>
      </c>
      <c r="L173" s="34">
        <v>0.58333333333333337</v>
      </c>
      <c r="M173" s="34">
        <v>0.66666666666666663</v>
      </c>
      <c r="N173" s="35">
        <f>M173-L173</f>
        <v>8.3333333333333259E-2</v>
      </c>
      <c r="O173" s="31" t="str">
        <f>"C"&amp;TEXT(A173,"0000")</f>
        <v>C0172</v>
      </c>
      <c r="P173" s="9" t="s">
        <v>36</v>
      </c>
      <c r="T173" s="9" t="s">
        <v>36</v>
      </c>
    </row>
    <row r="174" spans="1:20" x14ac:dyDescent="0.2">
      <c r="A174" s="9">
        <v>173</v>
      </c>
      <c r="B174" s="31" t="str">
        <f t="shared" ref="B174:B180" si="72">YEAR(E174)&amp;"-YDL-NFB-"&amp;LEFT(C174,10)&amp;"-"&amp;TEXT(E174,"mm")&amp;TEXT(E174,"dd")&amp;"-"&amp;F174</f>
        <v>2019-YDL-NFB-TECH_INFSE-0713-1</v>
      </c>
      <c r="C174" s="9" t="s">
        <v>360</v>
      </c>
      <c r="E174" s="11">
        <v>43659</v>
      </c>
      <c r="F174" s="9">
        <v>1</v>
      </c>
      <c r="G174" s="9" t="s">
        <v>26</v>
      </c>
      <c r="H174" s="9" t="s">
        <v>361</v>
      </c>
      <c r="I174" s="9" t="s">
        <v>362</v>
      </c>
      <c r="J174" s="9" t="s">
        <v>82</v>
      </c>
      <c r="K174" s="36" t="s">
        <v>40</v>
      </c>
      <c r="L174" s="34">
        <v>0.33333333333333331</v>
      </c>
      <c r="M174" s="34">
        <v>0.5</v>
      </c>
      <c r="N174" s="35">
        <f t="shared" ref="N174:N175" si="73">M174-L174</f>
        <v>0.16666666666666669</v>
      </c>
      <c r="O174" s="31" t="str">
        <f t="shared" ref="O174:O175" si="74">"C"&amp;TEXT(A174,"0000")</f>
        <v>C0173</v>
      </c>
      <c r="P174" s="9" t="s">
        <v>36</v>
      </c>
      <c r="T174" s="9" t="s">
        <v>36</v>
      </c>
    </row>
    <row r="175" spans="1:20" x14ac:dyDescent="0.2">
      <c r="A175" s="9">
        <v>174</v>
      </c>
      <c r="B175" s="31" t="str">
        <f t="shared" si="72"/>
        <v>2019-YDL-NFB--0715-1</v>
      </c>
      <c r="E175" s="11">
        <v>43661</v>
      </c>
      <c r="F175" s="9">
        <v>1</v>
      </c>
      <c r="G175" s="9" t="s">
        <v>26</v>
      </c>
      <c r="H175" s="9" t="s">
        <v>363</v>
      </c>
      <c r="I175" s="9" t="s">
        <v>276</v>
      </c>
      <c r="J175" s="9" t="s">
        <v>105</v>
      </c>
      <c r="K175" s="36" t="s">
        <v>95</v>
      </c>
      <c r="L175" s="34">
        <v>0.54166666666666663</v>
      </c>
      <c r="M175" s="34">
        <v>0.625</v>
      </c>
      <c r="N175" s="35">
        <f t="shared" si="73"/>
        <v>8.333333333333337E-2</v>
      </c>
      <c r="O175" s="31" t="str">
        <f t="shared" si="74"/>
        <v>C0174</v>
      </c>
      <c r="P175" s="9" t="s">
        <v>36</v>
      </c>
      <c r="T175" s="9" t="s">
        <v>364</v>
      </c>
    </row>
    <row r="176" spans="1:20" x14ac:dyDescent="0.2">
      <c r="A176" s="9">
        <v>175</v>
      </c>
      <c r="B176" s="31" t="str">
        <f t="shared" si="72"/>
        <v>2019-YDL-NFB-TECH_BASFP-0715-2</v>
      </c>
      <c r="C176" s="9" t="s">
        <v>92</v>
      </c>
      <c r="E176" s="11">
        <v>43661</v>
      </c>
      <c r="F176" s="9">
        <v>2</v>
      </c>
      <c r="G176" s="9" t="s">
        <v>26</v>
      </c>
      <c r="H176" s="9" t="s">
        <v>365</v>
      </c>
      <c r="I176" s="9" t="s">
        <v>94</v>
      </c>
      <c r="J176" s="9" t="s">
        <v>105</v>
      </c>
      <c r="K176" s="36" t="s">
        <v>222</v>
      </c>
      <c r="L176" s="34">
        <v>0.58333333333333337</v>
      </c>
      <c r="M176" s="34">
        <v>0.66666666666666663</v>
      </c>
      <c r="N176" s="35">
        <f t="shared" ref="N176:N180" si="75">M176-L176</f>
        <v>8.3333333333333259E-2</v>
      </c>
      <c r="O176" s="31" t="str">
        <f t="shared" ref="O176:O180" si="76">"C"&amp;TEXT(A176,"0000")</f>
        <v>C0175</v>
      </c>
      <c r="P176" s="9" t="s">
        <v>36</v>
      </c>
      <c r="T176" s="9" t="s">
        <v>36</v>
      </c>
    </row>
    <row r="177" spans="1:20" x14ac:dyDescent="0.2">
      <c r="A177" s="9">
        <v>176</v>
      </c>
      <c r="B177" s="31" t="str">
        <f t="shared" si="72"/>
        <v>2019-YDL-NFB-TECH_PENAL-0716-1</v>
      </c>
      <c r="C177" s="9" t="s">
        <v>366</v>
      </c>
      <c r="E177" s="11">
        <v>43662</v>
      </c>
      <c r="F177" s="9">
        <v>1</v>
      </c>
      <c r="G177" s="9" t="s">
        <v>26</v>
      </c>
      <c r="H177" s="9" t="s">
        <v>367</v>
      </c>
      <c r="I177" s="9" t="s">
        <v>368</v>
      </c>
      <c r="J177" s="9" t="s">
        <v>343</v>
      </c>
      <c r="K177" s="36" t="s">
        <v>222</v>
      </c>
      <c r="L177" s="34">
        <v>0.41666666666666669</v>
      </c>
      <c r="M177" s="34">
        <v>0.5</v>
      </c>
      <c r="N177" s="35">
        <f t="shared" si="75"/>
        <v>8.3333333333333315E-2</v>
      </c>
      <c r="O177" s="31" t="str">
        <f t="shared" si="76"/>
        <v>C0176</v>
      </c>
      <c r="P177" s="9" t="s">
        <v>36</v>
      </c>
      <c r="T177" s="9" t="s">
        <v>36</v>
      </c>
    </row>
    <row r="178" spans="1:20" x14ac:dyDescent="0.2">
      <c r="A178" s="9">
        <v>177</v>
      </c>
      <c r="B178" s="31" t="str">
        <f t="shared" si="72"/>
        <v>2019-YDL-NFB-TECH_8WAST-0717-1</v>
      </c>
      <c r="C178" s="9" t="s">
        <v>369</v>
      </c>
      <c r="D178" s="9" t="s">
        <v>370</v>
      </c>
      <c r="E178" s="11">
        <v>43663</v>
      </c>
      <c r="F178" s="9">
        <v>1</v>
      </c>
      <c r="G178" s="9" t="s">
        <v>26</v>
      </c>
      <c r="H178" s="9" t="s">
        <v>371</v>
      </c>
      <c r="I178" s="9" t="s">
        <v>372</v>
      </c>
      <c r="J178" s="9" t="s">
        <v>72</v>
      </c>
      <c r="K178" s="36" t="s">
        <v>40</v>
      </c>
      <c r="L178" s="34">
        <v>0.33333333333333331</v>
      </c>
      <c r="M178" s="34">
        <v>0.66666666666666663</v>
      </c>
      <c r="N178" s="35">
        <f t="shared" si="75"/>
        <v>0.33333333333333331</v>
      </c>
      <c r="O178" s="31" t="str">
        <f t="shared" si="76"/>
        <v>C0177</v>
      </c>
      <c r="P178" s="9" t="s">
        <v>36</v>
      </c>
      <c r="T178" s="9" t="s">
        <v>36</v>
      </c>
    </row>
    <row r="179" spans="1:20" x14ac:dyDescent="0.2">
      <c r="A179" s="9">
        <v>178</v>
      </c>
      <c r="B179" s="31" t="str">
        <f t="shared" si="72"/>
        <v>2019-YDL-NFB-UMM_PRESKI-0719-1</v>
      </c>
      <c r="C179" s="9" t="s">
        <v>373</v>
      </c>
      <c r="E179" s="11">
        <v>43665</v>
      </c>
      <c r="F179" s="9">
        <v>1</v>
      </c>
      <c r="G179" s="9" t="s">
        <v>26</v>
      </c>
      <c r="H179" s="9" t="s">
        <v>374</v>
      </c>
      <c r="I179" s="9" t="s">
        <v>39</v>
      </c>
      <c r="J179" s="9" t="s">
        <v>105</v>
      </c>
      <c r="K179" s="36" t="s">
        <v>222</v>
      </c>
      <c r="L179" s="34">
        <v>0.58333333333333337</v>
      </c>
      <c r="M179" s="34">
        <v>0.66666666666666663</v>
      </c>
      <c r="N179" s="35">
        <f t="shared" si="75"/>
        <v>8.3333333333333259E-2</v>
      </c>
      <c r="O179" s="31" t="str">
        <f t="shared" si="76"/>
        <v>C0178</v>
      </c>
      <c r="P179" s="9" t="s">
        <v>36</v>
      </c>
      <c r="T179" s="9" t="s">
        <v>36</v>
      </c>
    </row>
    <row r="180" spans="1:20" x14ac:dyDescent="0.2">
      <c r="A180" s="9">
        <v>179</v>
      </c>
      <c r="B180" s="31" t="str">
        <f t="shared" si="72"/>
        <v>2019-YDL-NFB--0722-1</v>
      </c>
      <c r="E180" s="11">
        <v>43668</v>
      </c>
      <c r="F180" s="9">
        <v>1</v>
      </c>
      <c r="G180" s="9" t="s">
        <v>26</v>
      </c>
      <c r="H180" s="9" t="s">
        <v>375</v>
      </c>
      <c r="I180" s="9" t="s">
        <v>376</v>
      </c>
      <c r="J180" s="9" t="s">
        <v>377</v>
      </c>
      <c r="K180" s="36" t="s">
        <v>185</v>
      </c>
      <c r="L180" s="34">
        <v>0.4375</v>
      </c>
      <c r="M180" s="34">
        <v>0.47916666666666669</v>
      </c>
      <c r="N180" s="35">
        <f t="shared" si="75"/>
        <v>4.1666666666666685E-2</v>
      </c>
      <c r="O180" s="31" t="str">
        <f t="shared" si="76"/>
        <v>C0179</v>
      </c>
      <c r="P180" s="9" t="s">
        <v>36</v>
      </c>
      <c r="T180" s="9" t="s">
        <v>364</v>
      </c>
    </row>
    <row r="181" spans="1:20" x14ac:dyDescent="0.2">
      <c r="A181" s="9">
        <v>180</v>
      </c>
      <c r="B181" s="31" t="str">
        <f t="shared" ref="B181:B184" si="77">YEAR(E181)&amp;"-YDL-NFB-"&amp;LEFT(C181,10)&amp;"-"&amp;TEXT(E181,"mm")&amp;TEXT(E181,"dd")&amp;"-"&amp;F181</f>
        <v>2019-YDL-NFB-TECH_PLCXX-0722-2</v>
      </c>
      <c r="C181" s="9" t="s">
        <v>378</v>
      </c>
      <c r="E181" s="11">
        <v>43668</v>
      </c>
      <c r="F181" s="9">
        <v>2</v>
      </c>
      <c r="G181" s="9" t="s">
        <v>26</v>
      </c>
      <c r="H181" s="9" t="s">
        <v>379</v>
      </c>
      <c r="I181" s="9" t="s">
        <v>380</v>
      </c>
      <c r="J181" s="9" t="s">
        <v>381</v>
      </c>
      <c r="K181" s="36" t="s">
        <v>40</v>
      </c>
      <c r="L181" s="34">
        <v>0.58333333333333337</v>
      </c>
      <c r="M181" s="34">
        <v>0.66666666666666663</v>
      </c>
      <c r="N181" s="35">
        <f t="shared" ref="N181" si="78">M181-L181</f>
        <v>8.3333333333333259E-2</v>
      </c>
      <c r="O181" s="31" t="str">
        <f t="shared" ref="O181" si="79">"C"&amp;TEXT(A181,"0000")</f>
        <v>C0180</v>
      </c>
      <c r="P181" s="9" t="s">
        <v>36</v>
      </c>
      <c r="T181" s="9" t="s">
        <v>36</v>
      </c>
    </row>
    <row r="182" spans="1:20" x14ac:dyDescent="0.2">
      <c r="A182" s="9">
        <v>181</v>
      </c>
      <c r="B182" s="31" t="str">
        <f t="shared" si="77"/>
        <v>2019-YDL-NFB-TECH_NUTIM-0723-1</v>
      </c>
      <c r="C182" s="9" t="s">
        <v>219</v>
      </c>
      <c r="E182" s="11">
        <v>43669</v>
      </c>
      <c r="F182" s="9">
        <v>1</v>
      </c>
      <c r="G182" s="9" t="s">
        <v>26</v>
      </c>
      <c r="H182" s="9" t="s">
        <v>317</v>
      </c>
      <c r="I182" s="9" t="s">
        <v>48</v>
      </c>
      <c r="J182" s="9" t="s">
        <v>105</v>
      </c>
      <c r="K182" s="36" t="s">
        <v>30</v>
      </c>
      <c r="L182" s="34">
        <v>0.58333333333333337</v>
      </c>
      <c r="M182" s="34">
        <v>0.66666666666666663</v>
      </c>
      <c r="N182" s="35">
        <f t="shared" ref="N182:N183" si="80">M182-L182</f>
        <v>8.3333333333333259E-2</v>
      </c>
      <c r="O182" s="31" t="str">
        <f t="shared" ref="O182:O183" si="81">"C"&amp;TEXT(A182,"0000")</f>
        <v>C0181</v>
      </c>
      <c r="P182" s="9" t="s">
        <v>36</v>
      </c>
      <c r="T182" s="9" t="s">
        <v>36</v>
      </c>
    </row>
    <row r="183" spans="1:20" x14ac:dyDescent="0.2">
      <c r="A183" s="9">
        <v>182</v>
      </c>
      <c r="B183" s="31" t="str">
        <f t="shared" si="77"/>
        <v>2019-YDL-NFB-TECH_PLCXX-0723-2</v>
      </c>
      <c r="C183" s="9" t="s">
        <v>378</v>
      </c>
      <c r="E183" s="11">
        <v>43669</v>
      </c>
      <c r="F183" s="9">
        <v>2</v>
      </c>
      <c r="G183" s="9" t="s">
        <v>26</v>
      </c>
      <c r="H183" s="9" t="s">
        <v>382</v>
      </c>
      <c r="I183" s="9" t="s">
        <v>380</v>
      </c>
      <c r="J183" s="9" t="s">
        <v>381</v>
      </c>
      <c r="K183" s="36" t="s">
        <v>40</v>
      </c>
      <c r="L183" s="34">
        <v>0.58333333333333337</v>
      </c>
      <c r="M183" s="34">
        <v>0.66666666666666663</v>
      </c>
      <c r="N183" s="35">
        <f t="shared" si="80"/>
        <v>8.3333333333333259E-2</v>
      </c>
      <c r="O183" s="31" t="str">
        <f t="shared" si="81"/>
        <v>C0182</v>
      </c>
      <c r="P183" s="9" t="s">
        <v>36</v>
      </c>
      <c r="T183" s="9" t="s">
        <v>36</v>
      </c>
    </row>
    <row r="184" spans="1:20" x14ac:dyDescent="0.2">
      <c r="A184" s="9">
        <v>183</v>
      </c>
      <c r="B184" s="31" t="str">
        <f t="shared" si="77"/>
        <v>2019-YDL-NFB-TECH_STAPR-0725-1</v>
      </c>
      <c r="C184" s="9" t="s">
        <v>354</v>
      </c>
      <c r="E184" s="11">
        <v>43671</v>
      </c>
      <c r="F184" s="9">
        <v>1</v>
      </c>
      <c r="G184" s="9" t="s">
        <v>26</v>
      </c>
      <c r="H184" s="9" t="s">
        <v>383</v>
      </c>
      <c r="I184" s="9" t="s">
        <v>122</v>
      </c>
      <c r="J184" s="9" t="s">
        <v>343</v>
      </c>
      <c r="K184" s="36" t="s">
        <v>30</v>
      </c>
      <c r="L184" s="34">
        <v>0.54166666666666663</v>
      </c>
      <c r="M184" s="34">
        <v>0.625</v>
      </c>
      <c r="N184" s="35">
        <f t="shared" ref="N184:N185" si="82">M184-L184</f>
        <v>8.333333333333337E-2</v>
      </c>
      <c r="O184" s="31" t="str">
        <f t="shared" ref="O184" si="83">"C"&amp;TEXT(A184,"0000")</f>
        <v>C0183</v>
      </c>
    </row>
    <row r="185" spans="1:20" x14ac:dyDescent="0.2">
      <c r="A185" s="9">
        <v>184</v>
      </c>
      <c r="B185" s="31" t="str">
        <f t="shared" ref="B185:B188" si="84">YEAR(E185)&amp;"-YDL-NFB-"&amp;LEFT(C185,10)&amp;"-"&amp;TEXT(E185,"mm")&amp;TEXT(E185,"dd")&amp;"-"&amp;F185</f>
        <v>2019-YDL-NFB-TECH_PLCXX-0729-1</v>
      </c>
      <c r="C185" s="9" t="s">
        <v>378</v>
      </c>
      <c r="E185" s="11">
        <v>43675</v>
      </c>
      <c r="F185" s="9">
        <v>1</v>
      </c>
      <c r="G185" s="9" t="s">
        <v>26</v>
      </c>
      <c r="H185" s="9" t="s">
        <v>384</v>
      </c>
      <c r="I185" s="9" t="s">
        <v>380</v>
      </c>
      <c r="J185" s="9" t="s">
        <v>381</v>
      </c>
      <c r="K185" s="36" t="s">
        <v>40</v>
      </c>
      <c r="L185" s="34">
        <v>0.58333333333333337</v>
      </c>
      <c r="M185" s="34">
        <v>0.66666666666666663</v>
      </c>
      <c r="N185" s="35">
        <f t="shared" si="82"/>
        <v>8.3333333333333259E-2</v>
      </c>
      <c r="O185" s="31" t="str">
        <f>"C"&amp;TEXT(A185,"0000")</f>
        <v>C0184</v>
      </c>
    </row>
    <row r="186" spans="1:20" x14ac:dyDescent="0.2">
      <c r="A186" s="9">
        <v>185</v>
      </c>
      <c r="B186" s="31" t="str">
        <f t="shared" si="84"/>
        <v>2019-YDL-NFB-TECH_SLFIN-0729-2</v>
      </c>
      <c r="C186" s="9" t="s">
        <v>265</v>
      </c>
      <c r="E186" s="11">
        <v>43675</v>
      </c>
      <c r="F186" s="9">
        <v>2</v>
      </c>
      <c r="G186" s="9" t="s">
        <v>26</v>
      </c>
      <c r="H186" s="9" t="s">
        <v>385</v>
      </c>
      <c r="I186" s="9" t="s">
        <v>158</v>
      </c>
      <c r="J186" s="9" t="s">
        <v>88</v>
      </c>
      <c r="K186" s="36" t="s">
        <v>95</v>
      </c>
      <c r="L186" s="34">
        <v>0.58333333333333337</v>
      </c>
      <c r="M186" s="34">
        <v>0.66666666666666663</v>
      </c>
      <c r="N186" s="35">
        <f t="shared" ref="N186:N187" si="85">M186-L186</f>
        <v>8.3333333333333259E-2</v>
      </c>
      <c r="O186" s="31" t="str">
        <f t="shared" ref="O186:O187" si="86">"C"&amp;TEXT(A186,"0000")</f>
        <v>C0185</v>
      </c>
      <c r="P186" s="9" t="s">
        <v>307</v>
      </c>
    </row>
    <row r="187" spans="1:20" x14ac:dyDescent="0.2">
      <c r="A187" s="9">
        <v>186</v>
      </c>
      <c r="B187" s="31" t="str">
        <f t="shared" si="84"/>
        <v>2019-YDL-NFB-TECH_SISJA-0729-3</v>
      </c>
      <c r="C187" s="9" t="s">
        <v>191</v>
      </c>
      <c r="E187" s="11">
        <v>43675</v>
      </c>
      <c r="F187" s="9">
        <v>3</v>
      </c>
      <c r="G187" s="9" t="s">
        <v>26</v>
      </c>
      <c r="H187" s="9" t="s">
        <v>332</v>
      </c>
      <c r="I187" s="9" t="s">
        <v>188</v>
      </c>
      <c r="J187" s="9" t="s">
        <v>105</v>
      </c>
      <c r="K187" s="36" t="s">
        <v>98</v>
      </c>
      <c r="L187" s="34">
        <v>0.58333333333333337</v>
      </c>
      <c r="M187" s="34">
        <v>0.66666666666666663</v>
      </c>
      <c r="N187" s="35">
        <f t="shared" si="85"/>
        <v>8.3333333333333259E-2</v>
      </c>
      <c r="O187" s="31" t="str">
        <f t="shared" si="86"/>
        <v>C0186</v>
      </c>
      <c r="P187" s="9" t="s">
        <v>36</v>
      </c>
      <c r="T187" s="9" t="s">
        <v>36</v>
      </c>
    </row>
    <row r="188" spans="1:20" ht="16" x14ac:dyDescent="0.2">
      <c r="A188" s="9">
        <v>187</v>
      </c>
      <c r="B188" s="31" t="str">
        <f t="shared" si="84"/>
        <v>2019-YDL-NFB-TECH_BASFP-0730-1</v>
      </c>
      <c r="C188" s="9" t="s">
        <v>92</v>
      </c>
      <c r="E188" s="11">
        <v>43676</v>
      </c>
      <c r="F188" s="9">
        <v>1</v>
      </c>
      <c r="G188" s="9" t="s">
        <v>26</v>
      </c>
      <c r="H188" s="1" t="s">
        <v>365</v>
      </c>
      <c r="I188" s="9" t="s">
        <v>94</v>
      </c>
      <c r="J188" s="9" t="s">
        <v>105</v>
      </c>
      <c r="K188" s="36" t="s">
        <v>98</v>
      </c>
      <c r="L188" s="34">
        <v>0.54166666666666663</v>
      </c>
      <c r="M188" s="34">
        <v>0.58333333333333337</v>
      </c>
      <c r="N188" s="35">
        <f>M188-L188</f>
        <v>4.1666666666666741E-2</v>
      </c>
      <c r="O188" s="31" t="str">
        <f>"C"&amp;TEXT(A188,"0000")</f>
        <v>C0187</v>
      </c>
      <c r="P188" s="9" t="s">
        <v>36</v>
      </c>
      <c r="T188" s="9" t="s">
        <v>36</v>
      </c>
    </row>
    <row r="189" spans="1:20" x14ac:dyDescent="0.2">
      <c r="A189" s="9">
        <v>188</v>
      </c>
      <c r="B189" s="31" t="str">
        <f>YEAR(E189)&amp;"-YDL-NFB-"&amp;LEFT(C189,10)&amp;"-"&amp;TEXT(E189,"mm")&amp;TEXT(E189,"dd")&amp;"-"&amp;F189</f>
        <v>2019-YDL-NFB-TECH_PLCXX-0730-2</v>
      </c>
      <c r="C189" s="9" t="s">
        <v>378</v>
      </c>
      <c r="E189" s="11">
        <v>43676</v>
      </c>
      <c r="F189" s="9">
        <v>2</v>
      </c>
      <c r="G189" s="9" t="s">
        <v>26</v>
      </c>
      <c r="H189" s="9" t="s">
        <v>386</v>
      </c>
      <c r="I189" s="9" t="s">
        <v>380</v>
      </c>
      <c r="J189" s="9" t="s">
        <v>381</v>
      </c>
      <c r="K189" s="36" t="s">
        <v>40</v>
      </c>
      <c r="L189" s="34">
        <v>0.58333333333333337</v>
      </c>
      <c r="M189" s="34">
        <v>0.66666666666666663</v>
      </c>
      <c r="N189" s="35">
        <f>M189-L189</f>
        <v>8.3333333333333259E-2</v>
      </c>
      <c r="O189" s="31" t="str">
        <f>"C"&amp;TEXT(A189,"0000")</f>
        <v>C0188</v>
      </c>
      <c r="P189" s="9" t="s">
        <v>36</v>
      </c>
      <c r="T189" s="9" t="s">
        <v>36</v>
      </c>
    </row>
    <row r="190" spans="1:20" x14ac:dyDescent="0.2">
      <c r="A190" s="9">
        <v>189</v>
      </c>
      <c r="B190" s="31" t="str">
        <f>YEAR(E190)&amp;"-YDL-NFB-"&amp;LEFT(C190,10)&amp;"-"&amp;TEXT(E190,"mm")&amp;TEXT(E190,"dd")&amp;"-"&amp;F190</f>
        <v>2019-YDL-NFB-TECH_KOMET-0731-2</v>
      </c>
      <c r="C190" s="9" t="s">
        <v>37</v>
      </c>
      <c r="E190" s="11">
        <v>43677</v>
      </c>
      <c r="F190" s="9">
        <v>2</v>
      </c>
      <c r="G190" s="9" t="s">
        <v>26</v>
      </c>
      <c r="H190" s="9" t="s">
        <v>322</v>
      </c>
      <c r="I190" s="9" t="s">
        <v>39</v>
      </c>
      <c r="J190" s="9" t="s">
        <v>105</v>
      </c>
      <c r="K190" s="36" t="s">
        <v>98</v>
      </c>
      <c r="L190" s="34">
        <v>0.58333333333333337</v>
      </c>
      <c r="M190" s="34">
        <v>0.66666666666666663</v>
      </c>
      <c r="N190" s="35">
        <f>M190-L190</f>
        <v>8.3333333333333259E-2</v>
      </c>
      <c r="O190" s="31" t="str">
        <f>"C"&amp;TEXT(A190,"0000")</f>
        <v>C0189</v>
      </c>
      <c r="P190" s="9" t="s">
        <v>36</v>
      </c>
      <c r="T190" s="9" t="s">
        <v>36</v>
      </c>
    </row>
    <row r="191" spans="1:20" x14ac:dyDescent="0.2">
      <c r="A191" s="9">
        <v>190</v>
      </c>
      <c r="B191" s="31" t="str">
        <f t="shared" ref="B191:B222" si="87">YEAR(E191)&amp;"-YDL-NFB-"&amp;LEFT(C191,10)&amp;"-"&amp;TEXT(E191,"mm")&amp;TEXT(E191,"dd")&amp;"-"&amp;F191</f>
        <v>2019-YDL-NFB-TECH_EDUKE-0801-1</v>
      </c>
      <c r="C191" s="9" t="s">
        <v>41</v>
      </c>
      <c r="E191" s="11">
        <v>43678</v>
      </c>
      <c r="F191" s="9">
        <v>1</v>
      </c>
      <c r="G191" s="9" t="s">
        <v>46</v>
      </c>
      <c r="H191" s="9" t="s">
        <v>387</v>
      </c>
      <c r="I191" s="9" t="s">
        <v>388</v>
      </c>
      <c r="J191" s="9" t="s">
        <v>389</v>
      </c>
      <c r="K191" s="36" t="s">
        <v>40</v>
      </c>
      <c r="L191" s="34">
        <v>0.33333333333333331</v>
      </c>
      <c r="M191" s="34">
        <v>0.375</v>
      </c>
      <c r="N191" s="35">
        <f t="shared" ref="N191:N202" si="88">M191-L191</f>
        <v>4.1666666666666685E-2</v>
      </c>
      <c r="O191" s="31" t="str">
        <f t="shared" ref="O191:O202" si="89">"C"&amp;TEXT(A191,"0000")</f>
        <v>C0190</v>
      </c>
      <c r="P191" s="9" t="s">
        <v>36</v>
      </c>
      <c r="T191" s="9" t="s">
        <v>36</v>
      </c>
    </row>
    <row r="192" spans="1:20" x14ac:dyDescent="0.2">
      <c r="A192" s="9">
        <v>191</v>
      </c>
      <c r="B192" s="31" t="str">
        <f t="shared" si="87"/>
        <v>2019-YDL-NFB-TECH_PESCO-0801-2</v>
      </c>
      <c r="C192" s="9" t="s">
        <v>54</v>
      </c>
      <c r="E192" s="11">
        <v>43678</v>
      </c>
      <c r="F192" s="9">
        <v>2</v>
      </c>
      <c r="G192" s="9" t="s">
        <v>46</v>
      </c>
      <c r="H192" s="9" t="s">
        <v>390</v>
      </c>
      <c r="I192" s="9" t="s">
        <v>56</v>
      </c>
      <c r="J192" s="9" t="s">
        <v>389</v>
      </c>
      <c r="K192" s="36" t="s">
        <v>40</v>
      </c>
      <c r="L192" s="34">
        <v>0.375</v>
      </c>
      <c r="M192" s="34">
        <v>0.41666666666666669</v>
      </c>
      <c r="N192" s="35">
        <f t="shared" si="88"/>
        <v>4.1666666666666685E-2</v>
      </c>
      <c r="O192" s="31" t="str">
        <f t="shared" si="89"/>
        <v>C0191</v>
      </c>
      <c r="P192" s="9" t="s">
        <v>36</v>
      </c>
      <c r="T192" s="9" t="s">
        <v>36</v>
      </c>
    </row>
    <row r="193" spans="1:20" x14ac:dyDescent="0.2">
      <c r="A193" s="9">
        <v>192</v>
      </c>
      <c r="B193" s="31" t="str">
        <f t="shared" si="87"/>
        <v>2019-YDL-NFB-TECH_SKPRN-0801-3</v>
      </c>
      <c r="C193" s="9" t="s">
        <v>255</v>
      </c>
      <c r="D193" s="9" t="s">
        <v>32</v>
      </c>
      <c r="E193" s="11">
        <v>43678</v>
      </c>
      <c r="F193" s="9">
        <v>3</v>
      </c>
      <c r="G193" s="9" t="s">
        <v>26</v>
      </c>
      <c r="H193" s="9" t="s">
        <v>391</v>
      </c>
      <c r="I193" s="9" t="s">
        <v>175</v>
      </c>
      <c r="J193" s="9" t="s">
        <v>88</v>
      </c>
      <c r="K193" s="36" t="s">
        <v>95</v>
      </c>
      <c r="L193" s="34">
        <v>0.41666666666666669</v>
      </c>
      <c r="M193" s="34">
        <v>0.5</v>
      </c>
      <c r="N193" s="35">
        <f t="shared" si="88"/>
        <v>8.3333333333333315E-2</v>
      </c>
      <c r="O193" s="31" t="str">
        <f t="shared" si="89"/>
        <v>C0192</v>
      </c>
      <c r="P193" s="9" t="s">
        <v>36</v>
      </c>
      <c r="T193" s="9" t="s">
        <v>36</v>
      </c>
    </row>
    <row r="194" spans="1:20" x14ac:dyDescent="0.2">
      <c r="A194" s="9">
        <v>193</v>
      </c>
      <c r="B194" s="31" t="str">
        <f t="shared" si="87"/>
        <v>2019-YDL-NFB-TECH_GMPCL-0801-4</v>
      </c>
      <c r="C194" s="9" t="s">
        <v>45</v>
      </c>
      <c r="E194" s="11">
        <v>43678</v>
      </c>
      <c r="F194" s="9">
        <v>4</v>
      </c>
      <c r="G194" s="9" t="s">
        <v>46</v>
      </c>
      <c r="H194" s="9" t="s">
        <v>47</v>
      </c>
      <c r="I194" s="9" t="s">
        <v>392</v>
      </c>
      <c r="J194" s="9" t="s">
        <v>389</v>
      </c>
      <c r="K194" s="36" t="s">
        <v>40</v>
      </c>
      <c r="L194" s="34">
        <v>0.41666666666666669</v>
      </c>
      <c r="M194" s="34">
        <v>0.47916666666666669</v>
      </c>
      <c r="N194" s="35">
        <f t="shared" si="88"/>
        <v>6.25E-2</v>
      </c>
      <c r="O194" s="31" t="str">
        <f t="shared" si="89"/>
        <v>C0193</v>
      </c>
      <c r="P194" s="9" t="s">
        <v>36</v>
      </c>
      <c r="T194" s="9" t="s">
        <v>36</v>
      </c>
    </row>
    <row r="195" spans="1:20" x14ac:dyDescent="0.2">
      <c r="A195" s="9">
        <v>194</v>
      </c>
      <c r="B195" s="31" t="str">
        <f t="shared" si="87"/>
        <v>2019-YDL-NFB-TECH_MACMA-0801-5</v>
      </c>
      <c r="C195" s="9" t="s">
        <v>393</v>
      </c>
      <c r="E195" s="11">
        <v>43678</v>
      </c>
      <c r="F195" s="9">
        <v>5</v>
      </c>
      <c r="G195" s="9" t="s">
        <v>46</v>
      </c>
      <c r="H195" s="9" t="s">
        <v>394</v>
      </c>
      <c r="I195" s="9" t="s">
        <v>392</v>
      </c>
      <c r="J195" s="9" t="s">
        <v>389</v>
      </c>
      <c r="K195" s="36" t="s">
        <v>40</v>
      </c>
      <c r="L195" s="34">
        <v>0.47916666666666669</v>
      </c>
      <c r="M195" s="34">
        <v>0.5</v>
      </c>
      <c r="N195" s="35">
        <f t="shared" si="88"/>
        <v>2.0833333333333315E-2</v>
      </c>
      <c r="O195" s="31" t="str">
        <f t="shared" si="89"/>
        <v>C0194</v>
      </c>
      <c r="P195" s="9" t="s">
        <v>36</v>
      </c>
      <c r="T195" s="9" t="s">
        <v>36</v>
      </c>
    </row>
    <row r="196" spans="1:20" x14ac:dyDescent="0.2">
      <c r="A196" s="9">
        <v>195</v>
      </c>
      <c r="B196" s="31" t="str">
        <f t="shared" si="87"/>
        <v>2019-YDL-NFB-UMM_KETIGA-0801-6</v>
      </c>
      <c r="C196" s="9" t="s">
        <v>49</v>
      </c>
      <c r="E196" s="11">
        <v>43678</v>
      </c>
      <c r="F196" s="9">
        <v>6</v>
      </c>
      <c r="G196" s="9" t="s">
        <v>46</v>
      </c>
      <c r="H196" s="9" t="s">
        <v>395</v>
      </c>
      <c r="I196" s="9" t="s">
        <v>175</v>
      </c>
      <c r="J196" s="9" t="s">
        <v>389</v>
      </c>
      <c r="K196" s="36" t="s">
        <v>40</v>
      </c>
      <c r="L196" s="34">
        <v>0.54166666666666663</v>
      </c>
      <c r="M196" s="34">
        <v>0.58333333333333337</v>
      </c>
      <c r="N196" s="35">
        <f t="shared" si="88"/>
        <v>4.1666666666666741E-2</v>
      </c>
      <c r="O196" s="31" t="str">
        <f t="shared" si="89"/>
        <v>C0195</v>
      </c>
      <c r="P196" s="9" t="s">
        <v>36</v>
      </c>
      <c r="T196" s="9" t="s">
        <v>36</v>
      </c>
    </row>
    <row r="197" spans="1:20" x14ac:dyDescent="0.2">
      <c r="A197" s="9">
        <v>196</v>
      </c>
      <c r="B197" s="31" t="str">
        <f t="shared" si="87"/>
        <v>2019-YDL-NFB-TECH_BASUT-0801-1</v>
      </c>
      <c r="C197" s="9" t="s">
        <v>114</v>
      </c>
      <c r="E197" s="11">
        <v>43678</v>
      </c>
      <c r="F197" s="9">
        <v>1</v>
      </c>
      <c r="G197" s="9" t="s">
        <v>26</v>
      </c>
      <c r="H197" s="9" t="s">
        <v>396</v>
      </c>
      <c r="I197" s="9" t="s">
        <v>116</v>
      </c>
      <c r="J197" s="9" t="s">
        <v>105</v>
      </c>
      <c r="K197" s="36" t="s">
        <v>95</v>
      </c>
      <c r="L197" s="34">
        <v>0.58333333333333337</v>
      </c>
      <c r="M197" s="34">
        <v>0.66666666666666663</v>
      </c>
      <c r="N197" s="35">
        <f t="shared" si="88"/>
        <v>8.3333333333333259E-2</v>
      </c>
      <c r="O197" s="31" t="str">
        <f t="shared" si="89"/>
        <v>C0196</v>
      </c>
      <c r="P197" s="9" t="s">
        <v>36</v>
      </c>
      <c r="T197" s="9" t="s">
        <v>36</v>
      </c>
    </row>
    <row r="198" spans="1:20" x14ac:dyDescent="0.2">
      <c r="A198" s="9">
        <v>197</v>
      </c>
      <c r="B198" s="31" t="str">
        <f t="shared" si="87"/>
        <v>2019-YDL-NFB-TECH_SISMA-0801-2</v>
      </c>
      <c r="C198" s="9" t="s">
        <v>51</v>
      </c>
      <c r="E198" s="11">
        <v>43678</v>
      </c>
      <c r="F198" s="9">
        <v>2</v>
      </c>
      <c r="G198" s="9" t="s">
        <v>46</v>
      </c>
      <c r="H198" s="9" t="s">
        <v>397</v>
      </c>
      <c r="I198" s="9" t="s">
        <v>392</v>
      </c>
      <c r="J198" s="9" t="s">
        <v>389</v>
      </c>
      <c r="K198" s="36" t="s">
        <v>40</v>
      </c>
      <c r="L198" s="34">
        <v>0.58333333333333337</v>
      </c>
      <c r="M198" s="34">
        <v>0.625</v>
      </c>
      <c r="N198" s="35">
        <f t="shared" si="88"/>
        <v>4.166666666666663E-2</v>
      </c>
      <c r="O198" s="31" t="str">
        <f t="shared" si="89"/>
        <v>C0197</v>
      </c>
      <c r="P198" s="9" t="s">
        <v>36</v>
      </c>
      <c r="T198" s="9" t="s">
        <v>36</v>
      </c>
    </row>
    <row r="199" spans="1:20" x14ac:dyDescent="0.2">
      <c r="A199" s="9">
        <v>198</v>
      </c>
      <c r="B199" s="31" t="str">
        <f t="shared" si="87"/>
        <v>2019-YDL-NFB-TECH_PLASE-0801-3</v>
      </c>
      <c r="C199" s="9" t="s">
        <v>57</v>
      </c>
      <c r="E199" s="11">
        <v>43678</v>
      </c>
      <c r="F199" s="9">
        <v>3</v>
      </c>
      <c r="G199" s="9" t="s">
        <v>46</v>
      </c>
      <c r="H199" s="9" t="s">
        <v>398</v>
      </c>
      <c r="I199" s="9" t="s">
        <v>399</v>
      </c>
      <c r="J199" s="9" t="s">
        <v>389</v>
      </c>
      <c r="K199" s="36" t="s">
        <v>40</v>
      </c>
      <c r="L199" s="34">
        <v>0.625</v>
      </c>
      <c r="M199" s="34">
        <v>0.66666666666666663</v>
      </c>
      <c r="N199" s="35">
        <f t="shared" si="88"/>
        <v>4.166666666666663E-2</v>
      </c>
      <c r="O199" s="31" t="str">
        <f t="shared" si="89"/>
        <v>C0198</v>
      </c>
      <c r="P199" s="9" t="s">
        <v>36</v>
      </c>
      <c r="T199" s="9" t="s">
        <v>36</v>
      </c>
    </row>
    <row r="200" spans="1:20" x14ac:dyDescent="0.2">
      <c r="A200" s="9">
        <v>199</v>
      </c>
      <c r="B200" s="31" t="str">
        <f t="shared" si="87"/>
        <v>2019-YDL-NFB-UMM_ICAREX-0802-1</v>
      </c>
      <c r="C200" s="9" t="s">
        <v>74</v>
      </c>
      <c r="E200" s="11">
        <v>43679</v>
      </c>
      <c r="F200" s="9">
        <v>1</v>
      </c>
      <c r="G200" s="9" t="s">
        <v>46</v>
      </c>
      <c r="H200" s="9" t="s">
        <v>400</v>
      </c>
      <c r="I200" s="9" t="s">
        <v>39</v>
      </c>
      <c r="J200" s="9" t="s">
        <v>389</v>
      </c>
      <c r="K200" s="36" t="s">
        <v>40</v>
      </c>
      <c r="L200" s="34">
        <v>0.33333333333333331</v>
      </c>
      <c r="M200" s="34">
        <v>0.41666666666666669</v>
      </c>
      <c r="N200" s="35">
        <f t="shared" si="88"/>
        <v>8.333333333333337E-2</v>
      </c>
      <c r="O200" s="31" t="str">
        <f t="shared" si="89"/>
        <v>C0199</v>
      </c>
      <c r="P200" s="9" t="s">
        <v>36</v>
      </c>
      <c r="T200" s="9" t="s">
        <v>36</v>
      </c>
    </row>
    <row r="201" spans="1:20" x14ac:dyDescent="0.2">
      <c r="A201" s="9">
        <v>200</v>
      </c>
      <c r="B201" s="31" t="str">
        <f t="shared" si="87"/>
        <v>2019-YDL-NFB-TECH_SELAW-0802-2</v>
      </c>
      <c r="C201" s="9" t="s">
        <v>76</v>
      </c>
      <c r="E201" s="11">
        <v>43679</v>
      </c>
      <c r="F201" s="9">
        <v>2</v>
      </c>
      <c r="G201" s="9" t="s">
        <v>46</v>
      </c>
      <c r="H201" s="9" t="s">
        <v>401</v>
      </c>
      <c r="I201" s="9" t="s">
        <v>39</v>
      </c>
      <c r="J201" s="9" t="s">
        <v>389</v>
      </c>
      <c r="K201" s="36" t="s">
        <v>40</v>
      </c>
      <c r="L201" s="34">
        <v>0.41666666666666669</v>
      </c>
      <c r="M201" s="34">
        <v>0.47916666666666669</v>
      </c>
      <c r="N201" s="35">
        <f t="shared" si="88"/>
        <v>6.25E-2</v>
      </c>
      <c r="O201" s="31" t="str">
        <f t="shared" si="89"/>
        <v>C0200</v>
      </c>
      <c r="P201" s="9" t="s">
        <v>36</v>
      </c>
      <c r="T201" s="9" t="s">
        <v>36</v>
      </c>
    </row>
    <row r="202" spans="1:20" x14ac:dyDescent="0.2">
      <c r="A202" s="9">
        <v>201</v>
      </c>
      <c r="B202" s="31" t="str">
        <f t="shared" si="87"/>
        <v>2019-YDL-NFB-TECH_SQFIL-0802-3</v>
      </c>
      <c r="C202" s="9" t="s">
        <v>90</v>
      </c>
      <c r="E202" s="11">
        <v>43679</v>
      </c>
      <c r="F202" s="9">
        <v>3</v>
      </c>
      <c r="G202" s="9" t="s">
        <v>26</v>
      </c>
      <c r="H202" s="9" t="s">
        <v>353</v>
      </c>
      <c r="I202" s="9" t="s">
        <v>48</v>
      </c>
      <c r="J202" s="9" t="s">
        <v>88</v>
      </c>
      <c r="K202" s="36" t="s">
        <v>95</v>
      </c>
      <c r="L202" s="34">
        <v>0.58333333333333337</v>
      </c>
      <c r="M202" s="34">
        <v>0.66666666666666663</v>
      </c>
      <c r="N202" s="35">
        <f t="shared" si="88"/>
        <v>8.3333333333333259E-2</v>
      </c>
      <c r="O202" s="31" t="str">
        <f t="shared" si="89"/>
        <v>C0201</v>
      </c>
      <c r="P202" s="9" t="s">
        <v>36</v>
      </c>
      <c r="T202" s="9" t="s">
        <v>36</v>
      </c>
    </row>
    <row r="203" spans="1:20" x14ac:dyDescent="0.2">
      <c r="A203" s="9">
        <v>202</v>
      </c>
      <c r="B203" s="31" t="str">
        <f t="shared" si="87"/>
        <v>2019-YDL-NFB-TECH_SLPAN-0805-1</v>
      </c>
      <c r="C203" s="9" t="s">
        <v>402</v>
      </c>
      <c r="E203" s="11">
        <v>43682</v>
      </c>
      <c r="F203" s="9">
        <v>1</v>
      </c>
      <c r="G203" s="9" t="s">
        <v>26</v>
      </c>
      <c r="H203" s="9" t="s">
        <v>403</v>
      </c>
      <c r="I203" s="9" t="s">
        <v>158</v>
      </c>
      <c r="J203" s="9" t="s">
        <v>88</v>
      </c>
      <c r="K203" s="36" t="s">
        <v>95</v>
      </c>
      <c r="L203" s="34">
        <v>0.58333333333333337</v>
      </c>
      <c r="M203" s="34">
        <v>0.66666666666666663</v>
      </c>
      <c r="N203" s="35">
        <f>M203-L203</f>
        <v>8.3333333333333259E-2</v>
      </c>
      <c r="O203" s="31" t="str">
        <f>"C"&amp;TEXT(A203,"0000")</f>
        <v>C0202</v>
      </c>
      <c r="P203" s="9" t="s">
        <v>36</v>
      </c>
      <c r="T203" s="9" t="s">
        <v>36</v>
      </c>
    </row>
    <row r="204" spans="1:20" x14ac:dyDescent="0.2">
      <c r="A204" s="9">
        <v>203</v>
      </c>
      <c r="B204" s="31" t="str">
        <f t="shared" si="87"/>
        <v>2019-YDL-NFB--0806-1</v>
      </c>
      <c r="E204" s="11">
        <v>43683</v>
      </c>
      <c r="F204" s="9">
        <v>1</v>
      </c>
      <c r="G204" s="9" t="s">
        <v>26</v>
      </c>
      <c r="H204" s="9" t="s">
        <v>404</v>
      </c>
      <c r="I204" s="9" t="s">
        <v>276</v>
      </c>
      <c r="J204" s="9" t="s">
        <v>105</v>
      </c>
      <c r="K204" s="36" t="s">
        <v>98</v>
      </c>
      <c r="L204" s="34">
        <v>0.58333333333333337</v>
      </c>
      <c r="M204" s="34">
        <v>0.66666666666666663</v>
      </c>
      <c r="N204" s="35">
        <f>M204-L204</f>
        <v>8.3333333333333259E-2</v>
      </c>
      <c r="O204" s="31" t="str">
        <f>"C"&amp;TEXT(A204,"0000")</f>
        <v>C0203</v>
      </c>
      <c r="P204" s="9" t="s">
        <v>36</v>
      </c>
    </row>
    <row r="205" spans="1:20" x14ac:dyDescent="0.2">
      <c r="A205" s="9">
        <v>204</v>
      </c>
      <c r="B205" s="31" t="str">
        <f t="shared" si="87"/>
        <v>2019-YDL-NFB-TECH_PESCO-0808-1</v>
      </c>
      <c r="C205" s="9" t="s">
        <v>54</v>
      </c>
      <c r="E205" s="11">
        <v>43685</v>
      </c>
      <c r="F205" s="9">
        <v>1</v>
      </c>
      <c r="G205" s="9" t="s">
        <v>46</v>
      </c>
      <c r="H205" s="9" t="s">
        <v>390</v>
      </c>
      <c r="I205" s="9" t="s">
        <v>56</v>
      </c>
      <c r="J205" s="9" t="s">
        <v>389</v>
      </c>
      <c r="K205" s="36" t="s">
        <v>95</v>
      </c>
      <c r="L205" s="34">
        <v>0.33333333333333331</v>
      </c>
      <c r="M205" s="34">
        <v>0.375</v>
      </c>
      <c r="N205" s="35">
        <f t="shared" ref="N205:N215" si="90">M205-L205</f>
        <v>4.1666666666666685E-2</v>
      </c>
      <c r="O205" s="31" t="str">
        <f t="shared" ref="O205:O215" si="91">"C"&amp;TEXT(A205,"0000")</f>
        <v>C0204</v>
      </c>
      <c r="P205" s="9" t="s">
        <v>36</v>
      </c>
    </row>
    <row r="206" spans="1:20" x14ac:dyDescent="0.2">
      <c r="A206" s="9">
        <v>205</v>
      </c>
      <c r="B206" s="31" t="str">
        <f t="shared" si="87"/>
        <v>2019-YDL-NFB-UMM_KETIGA-0808-2</v>
      </c>
      <c r="C206" s="9" t="s">
        <v>49</v>
      </c>
      <c r="E206" s="11">
        <v>43685</v>
      </c>
      <c r="F206" s="9">
        <v>2</v>
      </c>
      <c r="G206" s="9" t="s">
        <v>46</v>
      </c>
      <c r="H206" s="9" t="s">
        <v>395</v>
      </c>
      <c r="I206" s="9" t="s">
        <v>175</v>
      </c>
      <c r="J206" s="9" t="s">
        <v>389</v>
      </c>
      <c r="K206" s="36" t="s">
        <v>95</v>
      </c>
      <c r="L206" s="34">
        <v>0.375</v>
      </c>
      <c r="M206" s="34">
        <v>0.41666666666666669</v>
      </c>
      <c r="N206" s="35">
        <f t="shared" si="90"/>
        <v>4.1666666666666685E-2</v>
      </c>
      <c r="O206" s="31" t="str">
        <f t="shared" si="91"/>
        <v>C0205</v>
      </c>
      <c r="P206" s="9" t="s">
        <v>36</v>
      </c>
    </row>
    <row r="207" spans="1:20" x14ac:dyDescent="0.2">
      <c r="A207" s="9">
        <v>206</v>
      </c>
      <c r="B207" s="31" t="str">
        <f t="shared" si="87"/>
        <v>2019-YDL-NFB-TECH_GMPCL-0808-3</v>
      </c>
      <c r="C207" s="9" t="s">
        <v>45</v>
      </c>
      <c r="E207" s="11">
        <v>43685</v>
      </c>
      <c r="F207" s="9">
        <v>3</v>
      </c>
      <c r="G207" s="9" t="s">
        <v>46</v>
      </c>
      <c r="H207" s="9" t="s">
        <v>47</v>
      </c>
      <c r="I207" s="9" t="s">
        <v>405</v>
      </c>
      <c r="J207" s="9" t="s">
        <v>389</v>
      </c>
      <c r="K207" s="36" t="s">
        <v>95</v>
      </c>
      <c r="L207" s="34">
        <v>0.41666666666666669</v>
      </c>
      <c r="M207" s="34">
        <v>0.5</v>
      </c>
      <c r="N207" s="35">
        <f t="shared" si="90"/>
        <v>8.3333333333333315E-2</v>
      </c>
      <c r="O207" s="31" t="str">
        <f t="shared" si="91"/>
        <v>C0206</v>
      </c>
      <c r="P207" s="9" t="s">
        <v>36</v>
      </c>
    </row>
    <row r="208" spans="1:20" x14ac:dyDescent="0.2">
      <c r="A208" s="9">
        <v>207</v>
      </c>
      <c r="B208" s="31" t="str">
        <f t="shared" si="87"/>
        <v>2019-YDL-NFB-TECH_MACMA-0808-4</v>
      </c>
      <c r="C208" s="9" t="s">
        <v>393</v>
      </c>
      <c r="E208" s="11">
        <v>43685</v>
      </c>
      <c r="F208" s="9">
        <v>4</v>
      </c>
      <c r="G208" s="9" t="s">
        <v>46</v>
      </c>
      <c r="H208" s="9" t="s">
        <v>394</v>
      </c>
      <c r="I208" s="9" t="s">
        <v>392</v>
      </c>
      <c r="J208" s="9" t="s">
        <v>389</v>
      </c>
      <c r="K208" s="36" t="s">
        <v>95</v>
      </c>
      <c r="L208" s="34">
        <v>0.52083333333333337</v>
      </c>
      <c r="M208" s="34">
        <v>0.54166666666666663</v>
      </c>
      <c r="N208" s="35">
        <f t="shared" si="90"/>
        <v>2.0833333333333259E-2</v>
      </c>
      <c r="O208" s="31" t="str">
        <f t="shared" si="91"/>
        <v>C0207</v>
      </c>
      <c r="P208" s="9" t="s">
        <v>36</v>
      </c>
    </row>
    <row r="209" spans="1:16" x14ac:dyDescent="0.2">
      <c r="A209" s="9">
        <v>208</v>
      </c>
      <c r="B209" s="31" t="str">
        <f t="shared" si="87"/>
        <v>2019-YDL-NFB-TECH_EDUKE-0808-5</v>
      </c>
      <c r="C209" s="9" t="s">
        <v>41</v>
      </c>
      <c r="E209" s="11">
        <v>43685</v>
      </c>
      <c r="F209" s="9">
        <v>5</v>
      </c>
      <c r="G209" s="9" t="s">
        <v>46</v>
      </c>
      <c r="H209" s="9" t="s">
        <v>387</v>
      </c>
      <c r="I209" s="9" t="s">
        <v>388</v>
      </c>
      <c r="J209" s="9" t="s">
        <v>389</v>
      </c>
      <c r="K209" s="36" t="s">
        <v>95</v>
      </c>
      <c r="L209" s="34">
        <v>0.54166666666666663</v>
      </c>
      <c r="M209" s="34">
        <v>0.58333333333333337</v>
      </c>
      <c r="N209" s="35">
        <f t="shared" si="90"/>
        <v>4.1666666666666741E-2</v>
      </c>
      <c r="O209" s="31" t="str">
        <f t="shared" si="91"/>
        <v>C0208</v>
      </c>
      <c r="P209" s="9" t="s">
        <v>36</v>
      </c>
    </row>
    <row r="210" spans="1:16" x14ac:dyDescent="0.2">
      <c r="A210" s="9">
        <v>209</v>
      </c>
      <c r="B210" s="31" t="str">
        <f t="shared" si="87"/>
        <v>2019-YDL-NFB-TECH_SISMA-0808-6</v>
      </c>
      <c r="C210" s="9" t="s">
        <v>51</v>
      </c>
      <c r="E210" s="11">
        <v>43685</v>
      </c>
      <c r="F210" s="9">
        <v>6</v>
      </c>
      <c r="G210" s="9" t="s">
        <v>46</v>
      </c>
      <c r="H210" s="9" t="s">
        <v>397</v>
      </c>
      <c r="I210" s="9" t="s">
        <v>158</v>
      </c>
      <c r="J210" s="9" t="s">
        <v>389</v>
      </c>
      <c r="K210" s="36" t="s">
        <v>95</v>
      </c>
      <c r="L210" s="34">
        <v>0.58333333333333337</v>
      </c>
      <c r="M210" s="34">
        <v>0.625</v>
      </c>
      <c r="N210" s="35">
        <f t="shared" si="90"/>
        <v>4.166666666666663E-2</v>
      </c>
      <c r="O210" s="31" t="str">
        <f t="shared" si="91"/>
        <v>C0209</v>
      </c>
      <c r="P210" s="9" t="s">
        <v>36</v>
      </c>
    </row>
    <row r="211" spans="1:16" x14ac:dyDescent="0.2">
      <c r="A211" s="9">
        <v>210</v>
      </c>
      <c r="B211" s="31" t="str">
        <f t="shared" si="87"/>
        <v>2019-YDL-NFB-TECH_PLASE-0808-7</v>
      </c>
      <c r="C211" s="9" t="s">
        <v>57</v>
      </c>
      <c r="E211" s="11">
        <v>43685</v>
      </c>
      <c r="F211" s="9">
        <v>7</v>
      </c>
      <c r="G211" s="9" t="s">
        <v>46</v>
      </c>
      <c r="H211" s="9" t="s">
        <v>398</v>
      </c>
      <c r="I211" s="9" t="s">
        <v>406</v>
      </c>
      <c r="J211" s="9" t="s">
        <v>389</v>
      </c>
      <c r="K211" s="36" t="s">
        <v>95</v>
      </c>
      <c r="L211" s="34">
        <v>0.625</v>
      </c>
      <c r="M211" s="34">
        <v>0.66666666666666663</v>
      </c>
      <c r="N211" s="35">
        <f t="shared" si="90"/>
        <v>4.166666666666663E-2</v>
      </c>
      <c r="O211" s="31" t="str">
        <f t="shared" si="91"/>
        <v>C0210</v>
      </c>
      <c r="P211" s="9" t="s">
        <v>36</v>
      </c>
    </row>
    <row r="212" spans="1:16" x14ac:dyDescent="0.2">
      <c r="A212" s="9">
        <v>211</v>
      </c>
      <c r="B212" s="31" t="str">
        <f t="shared" si="87"/>
        <v>2019-YDL-NFB-TECH_SEHOW-0808-8</v>
      </c>
      <c r="C212" s="9" t="s">
        <v>189</v>
      </c>
      <c r="E212" s="11">
        <v>43685</v>
      </c>
      <c r="F212" s="9">
        <v>8</v>
      </c>
      <c r="G212" s="9" t="s">
        <v>26</v>
      </c>
      <c r="H212" s="9" t="s">
        <v>349</v>
      </c>
      <c r="I212" s="9" t="s">
        <v>407</v>
      </c>
      <c r="J212" s="9" t="s">
        <v>389</v>
      </c>
      <c r="K212" s="36" t="s">
        <v>236</v>
      </c>
      <c r="L212" s="34">
        <v>0.58333333333333337</v>
      </c>
      <c r="M212" s="34">
        <v>0.66666666666666663</v>
      </c>
      <c r="N212" s="35">
        <f t="shared" si="90"/>
        <v>8.3333333333333259E-2</v>
      </c>
      <c r="O212" s="31" t="str">
        <f t="shared" si="91"/>
        <v>C0211</v>
      </c>
      <c r="P212" s="9" t="s">
        <v>36</v>
      </c>
    </row>
    <row r="213" spans="1:16" x14ac:dyDescent="0.2">
      <c r="A213" s="9">
        <v>212</v>
      </c>
      <c r="B213" s="31" t="str">
        <f t="shared" si="87"/>
        <v>2019-YDL-NFB-TECH_MANHA-0808-9</v>
      </c>
      <c r="C213" s="9" t="s">
        <v>408</v>
      </c>
      <c r="E213" s="11">
        <v>43685</v>
      </c>
      <c r="F213" s="9">
        <v>9</v>
      </c>
      <c r="G213" s="9" t="s">
        <v>26</v>
      </c>
      <c r="H213" s="9" t="s">
        <v>409</v>
      </c>
      <c r="I213" s="9" t="s">
        <v>410</v>
      </c>
      <c r="J213" s="9" t="s">
        <v>389</v>
      </c>
      <c r="K213" s="36" t="s">
        <v>95</v>
      </c>
      <c r="L213" s="34">
        <v>0.58333333333333337</v>
      </c>
      <c r="M213" s="34">
        <v>0.66666666666666663</v>
      </c>
      <c r="N213" s="35">
        <f t="shared" si="90"/>
        <v>8.3333333333333259E-2</v>
      </c>
      <c r="O213" s="31" t="str">
        <f t="shared" si="91"/>
        <v>C0212</v>
      </c>
      <c r="P213" s="9" t="s">
        <v>36</v>
      </c>
    </row>
    <row r="214" spans="1:16" x14ac:dyDescent="0.2">
      <c r="A214" s="9">
        <v>213</v>
      </c>
      <c r="B214" s="31" t="str">
        <f t="shared" si="87"/>
        <v>2019-YDL-NFB-UMM_ICAREX-0809-1</v>
      </c>
      <c r="C214" s="9" t="s">
        <v>74</v>
      </c>
      <c r="E214" s="11">
        <v>43686</v>
      </c>
      <c r="F214" s="9">
        <v>1</v>
      </c>
      <c r="G214" s="9" t="s">
        <v>46</v>
      </c>
      <c r="H214" s="9" t="s">
        <v>400</v>
      </c>
      <c r="I214" s="9" t="s">
        <v>39</v>
      </c>
      <c r="J214" s="9" t="s">
        <v>389</v>
      </c>
      <c r="K214" s="36" t="s">
        <v>67</v>
      </c>
      <c r="L214" s="34">
        <v>0.3125</v>
      </c>
      <c r="M214" s="34">
        <v>0.39583333333333331</v>
      </c>
      <c r="N214" s="35">
        <f t="shared" si="90"/>
        <v>8.3333333333333315E-2</v>
      </c>
      <c r="O214" s="31" t="str">
        <f t="shared" si="91"/>
        <v>C0213</v>
      </c>
      <c r="P214" s="9" t="s">
        <v>36</v>
      </c>
    </row>
    <row r="215" spans="1:16" x14ac:dyDescent="0.2">
      <c r="A215" s="9">
        <v>214</v>
      </c>
      <c r="B215" s="31" t="str">
        <f t="shared" si="87"/>
        <v>2019-YDL-NFB-TECH_SELAW-0809-2</v>
      </c>
      <c r="C215" s="9" t="s">
        <v>76</v>
      </c>
      <c r="E215" s="11">
        <v>43686</v>
      </c>
      <c r="F215" s="9">
        <v>2</v>
      </c>
      <c r="G215" s="9" t="s">
        <v>46</v>
      </c>
      <c r="H215" s="9" t="s">
        <v>401</v>
      </c>
      <c r="I215" s="9" t="s">
        <v>39</v>
      </c>
      <c r="J215" s="9" t="s">
        <v>389</v>
      </c>
      <c r="K215" s="36" t="s">
        <v>67</v>
      </c>
      <c r="L215" s="34">
        <v>0.39583333333333331</v>
      </c>
      <c r="M215" s="34">
        <v>0.46875</v>
      </c>
      <c r="N215" s="35">
        <f t="shared" si="90"/>
        <v>7.2916666666666685E-2</v>
      </c>
      <c r="O215" s="31" t="str">
        <f t="shared" si="91"/>
        <v>C0214</v>
      </c>
      <c r="P215" s="9" t="s">
        <v>36</v>
      </c>
    </row>
    <row r="216" spans="1:16" x14ac:dyDescent="0.2">
      <c r="A216" s="9">
        <v>215</v>
      </c>
      <c r="B216" s="31" t="str">
        <f t="shared" si="87"/>
        <v>2019-YDL-NFB-TECH_PLCIN-0812-1</v>
      </c>
      <c r="C216" s="9" t="s">
        <v>411</v>
      </c>
      <c r="E216" s="11">
        <v>43689</v>
      </c>
      <c r="F216" s="9">
        <v>1</v>
      </c>
      <c r="G216" s="9" t="s">
        <v>26</v>
      </c>
      <c r="H216" s="9" t="s">
        <v>412</v>
      </c>
      <c r="I216" s="9" t="s">
        <v>380</v>
      </c>
      <c r="J216" s="9" t="s">
        <v>381</v>
      </c>
      <c r="K216" s="36" t="s">
        <v>40</v>
      </c>
      <c r="L216" s="34">
        <v>0.58333333333333337</v>
      </c>
      <c r="M216" s="34">
        <v>0.66666666666666663</v>
      </c>
      <c r="N216" s="35">
        <f>M216-L216</f>
        <v>8.3333333333333259E-2</v>
      </c>
      <c r="O216" s="31" t="str">
        <f>"C"&amp;TEXT(A216,"0000")</f>
        <v>C0215</v>
      </c>
    </row>
    <row r="217" spans="1:16" x14ac:dyDescent="0.2">
      <c r="A217" s="9">
        <v>216</v>
      </c>
      <c r="B217" s="31" t="str">
        <f t="shared" si="87"/>
        <v>2019-YDL-NFB--0813-1</v>
      </c>
      <c r="E217" s="11">
        <v>43690</v>
      </c>
      <c r="F217" s="9">
        <v>1</v>
      </c>
      <c r="G217" s="9" t="s">
        <v>26</v>
      </c>
      <c r="H217" s="9" t="s">
        <v>413</v>
      </c>
      <c r="I217" s="9" t="s">
        <v>414</v>
      </c>
      <c r="J217" s="9" t="s">
        <v>389</v>
      </c>
      <c r="K217" s="36" t="s">
        <v>40</v>
      </c>
      <c r="L217" s="34">
        <v>0.35416666666666669</v>
      </c>
      <c r="M217" s="34">
        <v>0.5</v>
      </c>
      <c r="N217" s="35">
        <f t="shared" ref="N217:N220" si="92">M217-L217</f>
        <v>0.14583333333333331</v>
      </c>
      <c r="O217" s="31" t="str">
        <f t="shared" ref="O217:O220" si="93">"C"&amp;TEXT(A217,"0000")</f>
        <v>C0216</v>
      </c>
    </row>
    <row r="218" spans="1:16" x14ac:dyDescent="0.2">
      <c r="A218" s="9">
        <v>217</v>
      </c>
      <c r="B218" s="31" t="str">
        <f t="shared" si="87"/>
        <v>2019-YDL-NFB-TECH_PLCIN-0813-2</v>
      </c>
      <c r="C218" s="9" t="s">
        <v>411</v>
      </c>
      <c r="E218" s="11">
        <v>43690</v>
      </c>
      <c r="F218" s="9">
        <v>2</v>
      </c>
      <c r="G218" s="9" t="s">
        <v>26</v>
      </c>
      <c r="H218" s="9" t="s">
        <v>415</v>
      </c>
      <c r="I218" s="9" t="s">
        <v>380</v>
      </c>
      <c r="J218" s="9" t="s">
        <v>381</v>
      </c>
      <c r="K218" s="36" t="s">
        <v>40</v>
      </c>
      <c r="L218" s="34">
        <v>0.58333333333333337</v>
      </c>
      <c r="M218" s="34">
        <v>0.66666666666666663</v>
      </c>
      <c r="N218" s="35">
        <f>M218-L218</f>
        <v>8.3333333333333259E-2</v>
      </c>
      <c r="O218" s="31" t="str">
        <f>"C"&amp;TEXT(A218,"0000")</f>
        <v>C0217</v>
      </c>
    </row>
    <row r="219" spans="1:16" x14ac:dyDescent="0.2">
      <c r="A219" s="9">
        <v>218</v>
      </c>
      <c r="B219" s="31" t="str">
        <f>YEAR(E219)&amp;"-YDL-NFB-"&amp;LEFT(C219,10)&amp;"-"&amp;TEXT(E219,"mm")&amp;TEXT(E219,"dd")&amp;"-"&amp;F219</f>
        <v>2019-YDL-NFB-UMM_PRESKI-0813-3</v>
      </c>
      <c r="C219" s="9" t="s">
        <v>200</v>
      </c>
      <c r="E219" s="11">
        <v>43690</v>
      </c>
      <c r="F219" s="9">
        <v>3</v>
      </c>
      <c r="G219" s="9" t="s">
        <v>26</v>
      </c>
      <c r="H219" s="9" t="s">
        <v>416</v>
      </c>
      <c r="I219" s="9" t="s">
        <v>39</v>
      </c>
      <c r="J219" s="9" t="s">
        <v>389</v>
      </c>
      <c r="K219" s="36" t="s">
        <v>98</v>
      </c>
      <c r="L219" s="34">
        <v>0.58333333333333337</v>
      </c>
      <c r="M219" s="34">
        <v>0.66666666666666663</v>
      </c>
      <c r="N219" s="35">
        <f t="shared" ref="N219" si="94">M219-L219</f>
        <v>8.3333333333333259E-2</v>
      </c>
      <c r="O219" s="31" t="str">
        <f t="shared" ref="O219" si="95">"C"&amp;TEXT(A219,"0000")</f>
        <v>C0218</v>
      </c>
    </row>
    <row r="220" spans="1:16" ht="16" x14ac:dyDescent="0.2">
      <c r="A220" s="9">
        <v>219</v>
      </c>
      <c r="B220" s="31" t="str">
        <f t="shared" si="87"/>
        <v>2019-YDL-NFB-TECH_BASSS-0814-1</v>
      </c>
      <c r="C220" s="1" t="s">
        <v>25</v>
      </c>
      <c r="E220" s="11">
        <v>43691</v>
      </c>
      <c r="F220" s="9">
        <v>1</v>
      </c>
      <c r="G220" s="9" t="s">
        <v>26</v>
      </c>
      <c r="H220" s="9" t="s">
        <v>417</v>
      </c>
      <c r="I220" s="9" t="s">
        <v>250</v>
      </c>
      <c r="J220" s="9" t="s">
        <v>389</v>
      </c>
      <c r="K220" s="36" t="s">
        <v>95</v>
      </c>
      <c r="L220" s="34">
        <v>0.58333333333333337</v>
      </c>
      <c r="M220" s="34">
        <v>0.66666666666666663</v>
      </c>
      <c r="N220" s="35">
        <f t="shared" si="92"/>
        <v>8.3333333333333259E-2</v>
      </c>
      <c r="O220" s="31" t="str">
        <f t="shared" si="93"/>
        <v>C0219</v>
      </c>
    </row>
    <row r="221" spans="1:16" x14ac:dyDescent="0.2">
      <c r="A221" s="9">
        <v>220</v>
      </c>
      <c r="B221" s="31" t="str">
        <f t="shared" si="87"/>
        <v>2019-YDL-NFB-TECH_PLASE-0815-1</v>
      </c>
      <c r="C221" s="9" t="s">
        <v>57</v>
      </c>
      <c r="E221" s="11">
        <v>43692</v>
      </c>
      <c r="F221" s="9">
        <v>1</v>
      </c>
      <c r="G221" s="9" t="s">
        <v>46</v>
      </c>
      <c r="H221" s="9" t="s">
        <v>398</v>
      </c>
      <c r="I221" s="9" t="s">
        <v>418</v>
      </c>
      <c r="J221" s="9" t="s">
        <v>389</v>
      </c>
      <c r="K221" s="36" t="s">
        <v>30</v>
      </c>
      <c r="L221" s="34">
        <v>0.33333333333333331</v>
      </c>
      <c r="M221" s="34">
        <v>0.375</v>
      </c>
      <c r="N221" s="35">
        <f t="shared" ref="N221:N238" si="96">M221-L221</f>
        <v>4.1666666666666685E-2</v>
      </c>
      <c r="O221" s="31" t="str">
        <f t="shared" ref="O221:O238" si="97">"C"&amp;TEXT(A221,"0000")</f>
        <v>C0220</v>
      </c>
    </row>
    <row r="222" spans="1:16" x14ac:dyDescent="0.2">
      <c r="A222" s="9">
        <v>221</v>
      </c>
      <c r="B222" s="31" t="str">
        <f t="shared" si="87"/>
        <v>2019-YDL-NFB-TECH_GMPCL-0815-2</v>
      </c>
      <c r="C222" s="9" t="s">
        <v>45</v>
      </c>
      <c r="D222" s="9" t="s">
        <v>419</v>
      </c>
      <c r="E222" s="11">
        <v>43692</v>
      </c>
      <c r="F222" s="9">
        <v>2</v>
      </c>
      <c r="G222" s="9" t="s">
        <v>46</v>
      </c>
      <c r="H222" s="9" t="s">
        <v>47</v>
      </c>
      <c r="I222" s="9" t="s">
        <v>405</v>
      </c>
      <c r="J222" s="9" t="s">
        <v>389</v>
      </c>
      <c r="K222" s="36" t="s">
        <v>30</v>
      </c>
      <c r="L222" s="34">
        <v>0.375</v>
      </c>
      <c r="M222" s="34">
        <v>0.41666666666666669</v>
      </c>
      <c r="N222" s="35">
        <f t="shared" si="96"/>
        <v>4.1666666666666685E-2</v>
      </c>
      <c r="O222" s="31" t="str">
        <f t="shared" si="97"/>
        <v>C0221</v>
      </c>
    </row>
    <row r="223" spans="1:16" x14ac:dyDescent="0.2">
      <c r="A223" s="9">
        <v>222</v>
      </c>
      <c r="B223" s="31" t="str">
        <f t="shared" ref="B223:B231" si="98">YEAR(E223)&amp;"-YDL-NFB-"&amp;LEFT(C223,10)&amp;"-"&amp;TEXT(E223,"mm")&amp;TEXT(E223,"dd")&amp;"-"&amp;F223</f>
        <v>2019-YDL-NFB-TECH_EDUKE-0815-3</v>
      </c>
      <c r="C223" s="9" t="s">
        <v>41</v>
      </c>
      <c r="E223" s="11">
        <v>43692</v>
      </c>
      <c r="F223" s="9">
        <v>3</v>
      </c>
      <c r="G223" s="9" t="s">
        <v>46</v>
      </c>
      <c r="H223" s="9" t="s">
        <v>387</v>
      </c>
      <c r="I223" s="9" t="s">
        <v>388</v>
      </c>
      <c r="J223" s="9" t="s">
        <v>389</v>
      </c>
      <c r="K223" s="36" t="s">
        <v>30</v>
      </c>
      <c r="L223" s="34">
        <v>0.41666666666666669</v>
      </c>
      <c r="M223" s="34">
        <v>0.45833333333333331</v>
      </c>
      <c r="N223" s="35">
        <f t="shared" si="96"/>
        <v>4.166666666666663E-2</v>
      </c>
      <c r="O223" s="31" t="str">
        <f t="shared" si="97"/>
        <v>C0222</v>
      </c>
    </row>
    <row r="224" spans="1:16" x14ac:dyDescent="0.2">
      <c r="A224" s="9">
        <v>223</v>
      </c>
      <c r="B224" s="31" t="str">
        <f t="shared" si="98"/>
        <v>2019-YDL-NFB-TECH_MACMA-0815-4</v>
      </c>
      <c r="C224" s="9" t="s">
        <v>393</v>
      </c>
      <c r="E224" s="11">
        <v>43692</v>
      </c>
      <c r="F224" s="9">
        <v>4</v>
      </c>
      <c r="G224" s="9" t="s">
        <v>46</v>
      </c>
      <c r="H224" s="9" t="s">
        <v>394</v>
      </c>
      <c r="I224" s="9" t="s">
        <v>392</v>
      </c>
      <c r="J224" s="9" t="s">
        <v>389</v>
      </c>
      <c r="K224" s="36" t="s">
        <v>30</v>
      </c>
      <c r="L224" s="34">
        <v>0.54166666666666663</v>
      </c>
      <c r="M224" s="34">
        <v>0.58333333333333337</v>
      </c>
      <c r="N224" s="35">
        <f t="shared" si="96"/>
        <v>4.1666666666666741E-2</v>
      </c>
      <c r="O224" s="31" t="str">
        <f t="shared" si="97"/>
        <v>C0223</v>
      </c>
    </row>
    <row r="225" spans="1:15" x14ac:dyDescent="0.2">
      <c r="A225" s="9">
        <v>224</v>
      </c>
      <c r="B225" s="31" t="str">
        <f t="shared" si="98"/>
        <v>2019-YDL-NFB-UMM_KETIGA-0815-5</v>
      </c>
      <c r="C225" s="9" t="s">
        <v>49</v>
      </c>
      <c r="E225" s="11">
        <v>43692</v>
      </c>
      <c r="F225" s="9">
        <v>5</v>
      </c>
      <c r="G225" s="9" t="s">
        <v>46</v>
      </c>
      <c r="H225" s="9" t="s">
        <v>395</v>
      </c>
      <c r="I225" s="9" t="s">
        <v>175</v>
      </c>
      <c r="J225" s="9" t="s">
        <v>389</v>
      </c>
      <c r="K225" s="36" t="s">
        <v>30</v>
      </c>
      <c r="L225" s="34">
        <v>0.58333333333333337</v>
      </c>
      <c r="M225" s="34">
        <v>0.625</v>
      </c>
      <c r="N225" s="35">
        <f t="shared" si="96"/>
        <v>4.166666666666663E-2</v>
      </c>
      <c r="O225" s="31" t="str">
        <f t="shared" si="97"/>
        <v>C0224</v>
      </c>
    </row>
    <row r="226" spans="1:15" x14ac:dyDescent="0.2">
      <c r="A226" s="9">
        <v>225</v>
      </c>
      <c r="B226" s="31" t="str">
        <f t="shared" si="98"/>
        <v>2019-YDL-NFB-TECH_SISMA-0815-6</v>
      </c>
      <c r="C226" s="9" t="s">
        <v>51</v>
      </c>
      <c r="E226" s="11">
        <v>43692</v>
      </c>
      <c r="F226" s="9">
        <v>6</v>
      </c>
      <c r="G226" s="9" t="s">
        <v>46</v>
      </c>
      <c r="H226" s="9" t="s">
        <v>397</v>
      </c>
      <c r="I226" s="9" t="s">
        <v>392</v>
      </c>
      <c r="J226" s="9" t="s">
        <v>389</v>
      </c>
      <c r="K226" s="36" t="s">
        <v>30</v>
      </c>
      <c r="L226" s="34">
        <v>0.625</v>
      </c>
      <c r="M226" s="34">
        <v>0.66666666666666663</v>
      </c>
      <c r="N226" s="35">
        <f t="shared" si="96"/>
        <v>4.166666666666663E-2</v>
      </c>
      <c r="O226" s="31" t="str">
        <f t="shared" si="97"/>
        <v>C0225</v>
      </c>
    </row>
    <row r="227" spans="1:15" x14ac:dyDescent="0.2">
      <c r="A227" s="9">
        <v>226</v>
      </c>
      <c r="B227" s="31" t="str">
        <f t="shared" si="98"/>
        <v>2019-YDL-NFB-TECH_PESCO-0816-1</v>
      </c>
      <c r="C227" s="9" t="s">
        <v>54</v>
      </c>
      <c r="E227" s="11">
        <v>43693</v>
      </c>
      <c r="F227" s="9">
        <v>1</v>
      </c>
      <c r="G227" s="9" t="s">
        <v>46</v>
      </c>
      <c r="H227" s="9" t="s">
        <v>390</v>
      </c>
      <c r="I227" s="9" t="s">
        <v>56</v>
      </c>
      <c r="J227" s="9" t="s">
        <v>389</v>
      </c>
      <c r="K227" s="36" t="s">
        <v>30</v>
      </c>
      <c r="L227" s="34">
        <v>0.33333333333333331</v>
      </c>
      <c r="M227" s="34">
        <v>0.375</v>
      </c>
      <c r="N227" s="35">
        <f t="shared" si="96"/>
        <v>4.1666666666666685E-2</v>
      </c>
      <c r="O227" s="31" t="str">
        <f t="shared" si="97"/>
        <v>C0226</v>
      </c>
    </row>
    <row r="228" spans="1:15" x14ac:dyDescent="0.2">
      <c r="A228" s="9">
        <v>227</v>
      </c>
      <c r="B228" s="31" t="str">
        <f t="shared" si="98"/>
        <v>2019-YDL-NFB-UMM_ICAREX-0816-2</v>
      </c>
      <c r="C228" s="9" t="s">
        <v>74</v>
      </c>
      <c r="E228" s="11">
        <v>43693</v>
      </c>
      <c r="F228" s="9">
        <v>2</v>
      </c>
      <c r="G228" s="9" t="s">
        <v>420</v>
      </c>
      <c r="H228" s="9" t="s">
        <v>400</v>
      </c>
      <c r="I228" s="9" t="s">
        <v>39</v>
      </c>
      <c r="J228" s="9" t="s">
        <v>389</v>
      </c>
      <c r="K228" s="36" t="s">
        <v>30</v>
      </c>
      <c r="L228" s="34">
        <v>0.375</v>
      </c>
      <c r="M228" s="34">
        <v>0.45833333333333331</v>
      </c>
      <c r="N228" s="35">
        <f t="shared" si="96"/>
        <v>8.3333333333333315E-2</v>
      </c>
      <c r="O228" s="31" t="str">
        <f t="shared" si="97"/>
        <v>C0227</v>
      </c>
    </row>
    <row r="229" spans="1:15" x14ac:dyDescent="0.2">
      <c r="A229" s="9">
        <v>228</v>
      </c>
      <c r="B229" s="31" t="str">
        <f t="shared" si="98"/>
        <v>2019-YDL-NFB-TECH_PLCIN-0819-1</v>
      </c>
      <c r="C229" s="9" t="s">
        <v>411</v>
      </c>
      <c r="E229" s="11">
        <v>43696</v>
      </c>
      <c r="F229" s="9">
        <v>1</v>
      </c>
      <c r="G229" s="9" t="s">
        <v>26</v>
      </c>
      <c r="H229" s="9" t="s">
        <v>421</v>
      </c>
      <c r="I229" s="9" t="s">
        <v>380</v>
      </c>
      <c r="J229" s="9" t="s">
        <v>381</v>
      </c>
      <c r="K229" s="36" t="s">
        <v>40</v>
      </c>
      <c r="L229" s="34">
        <v>0.58333333333333337</v>
      </c>
      <c r="M229" s="34">
        <v>0.66666666666666663</v>
      </c>
      <c r="N229" s="35">
        <f t="shared" si="96"/>
        <v>8.3333333333333259E-2</v>
      </c>
      <c r="O229" s="31" t="str">
        <f t="shared" si="97"/>
        <v>C0228</v>
      </c>
    </row>
    <row r="230" spans="1:15" x14ac:dyDescent="0.2">
      <c r="A230" s="9">
        <v>229</v>
      </c>
      <c r="B230" s="31" t="str">
        <f t="shared" si="98"/>
        <v>2019-YDL-NFB-TECH_PLCIN-0820-1</v>
      </c>
      <c r="C230" s="9" t="s">
        <v>411</v>
      </c>
      <c r="E230" s="11">
        <v>43697</v>
      </c>
      <c r="F230" s="9">
        <v>1</v>
      </c>
      <c r="G230" s="9" t="s">
        <v>26</v>
      </c>
      <c r="H230" s="9" t="s">
        <v>422</v>
      </c>
      <c r="I230" s="9" t="s">
        <v>380</v>
      </c>
      <c r="J230" s="9" t="s">
        <v>381</v>
      </c>
      <c r="K230" s="36" t="s">
        <v>40</v>
      </c>
      <c r="L230" s="34">
        <v>0.58333333333333337</v>
      </c>
      <c r="M230" s="34">
        <v>0.66666666666666663</v>
      </c>
      <c r="N230" s="35">
        <f t="shared" si="96"/>
        <v>8.3333333333333259E-2</v>
      </c>
      <c r="O230" s="31" t="str">
        <f t="shared" si="97"/>
        <v>C0229</v>
      </c>
    </row>
    <row r="231" spans="1:15" x14ac:dyDescent="0.2">
      <c r="A231" s="9">
        <v>230</v>
      </c>
      <c r="B231" s="31" t="str">
        <f t="shared" si="98"/>
        <v>2019-YDL-NFB-TECH_NUTIM-0820-2</v>
      </c>
      <c r="C231" s="9" t="s">
        <v>219</v>
      </c>
      <c r="E231" s="11">
        <v>43697</v>
      </c>
      <c r="F231" s="9">
        <v>2</v>
      </c>
      <c r="G231" s="9" t="s">
        <v>26</v>
      </c>
      <c r="H231" s="9" t="s">
        <v>423</v>
      </c>
      <c r="I231" s="9" t="s">
        <v>48</v>
      </c>
      <c r="J231" s="9" t="s">
        <v>105</v>
      </c>
      <c r="K231" s="36" t="s">
        <v>222</v>
      </c>
      <c r="L231" s="34">
        <v>0.58333333333333337</v>
      </c>
      <c r="M231" s="34">
        <v>0.66666666666666663</v>
      </c>
      <c r="N231" s="35">
        <f t="shared" si="96"/>
        <v>8.3333333333333259E-2</v>
      </c>
      <c r="O231" s="31" t="str">
        <f t="shared" si="97"/>
        <v>C0230</v>
      </c>
    </row>
    <row r="232" spans="1:15" x14ac:dyDescent="0.2">
      <c r="A232" s="9">
        <v>231</v>
      </c>
      <c r="B232" s="31" t="str">
        <f t="shared" ref="B232:B247" si="99">YEAR(E232)&amp;"-YDL-NFB-"&amp;LEFT(C232,10)&amp;"-"&amp;TEXT(E232,"mm")&amp;TEXT(E232,"dd")&amp;"-"&amp;F232</f>
        <v>2019-YDL-NFB-TECH_SLPAN-0820-3</v>
      </c>
      <c r="C232" s="9" t="s">
        <v>402</v>
      </c>
      <c r="E232" s="11">
        <v>43697</v>
      </c>
      <c r="F232" s="9">
        <v>3</v>
      </c>
      <c r="G232" s="9" t="s">
        <v>26</v>
      </c>
      <c r="H232" s="9" t="s">
        <v>385</v>
      </c>
      <c r="I232" s="9" t="s">
        <v>158</v>
      </c>
      <c r="J232" s="9" t="s">
        <v>88</v>
      </c>
      <c r="K232" s="36" t="s">
        <v>98</v>
      </c>
      <c r="L232" s="34">
        <v>0.625</v>
      </c>
      <c r="M232" s="34">
        <v>0.6875</v>
      </c>
      <c r="N232" s="35">
        <f t="shared" si="96"/>
        <v>6.25E-2</v>
      </c>
      <c r="O232" s="31" t="str">
        <f t="shared" si="97"/>
        <v>C0231</v>
      </c>
    </row>
    <row r="233" spans="1:15" x14ac:dyDescent="0.2">
      <c r="A233" s="9">
        <v>232</v>
      </c>
      <c r="B233" s="31" t="str">
        <f t="shared" si="99"/>
        <v>2019-YDL-NFB-TECH_PLASE-0822-1</v>
      </c>
      <c r="C233" s="9" t="s">
        <v>57</v>
      </c>
      <c r="E233" s="11">
        <v>43699</v>
      </c>
      <c r="F233" s="9">
        <v>1</v>
      </c>
      <c r="G233" s="9" t="s">
        <v>46</v>
      </c>
      <c r="H233" s="9" t="s">
        <v>398</v>
      </c>
      <c r="I233" s="9" t="s">
        <v>175</v>
      </c>
      <c r="J233" s="9" t="s">
        <v>389</v>
      </c>
      <c r="K233" s="36" t="s">
        <v>95</v>
      </c>
      <c r="L233" s="34">
        <v>0.33333333333333331</v>
      </c>
      <c r="M233" s="34">
        <v>0.375</v>
      </c>
      <c r="N233" s="35">
        <f t="shared" si="96"/>
        <v>4.1666666666666685E-2</v>
      </c>
      <c r="O233" s="31" t="str">
        <f t="shared" si="97"/>
        <v>C0232</v>
      </c>
    </row>
    <row r="234" spans="1:15" x14ac:dyDescent="0.2">
      <c r="A234" s="9">
        <v>233</v>
      </c>
      <c r="B234" s="31" t="str">
        <f t="shared" si="99"/>
        <v>2019-YDL-NFB-TECH_PESCO-0822-2</v>
      </c>
      <c r="C234" s="9" t="s">
        <v>54</v>
      </c>
      <c r="E234" s="11">
        <v>43699</v>
      </c>
      <c r="F234" s="9">
        <v>2</v>
      </c>
      <c r="G234" s="9" t="s">
        <v>46</v>
      </c>
      <c r="H234" s="9" t="s">
        <v>390</v>
      </c>
      <c r="I234" s="9" t="s">
        <v>56</v>
      </c>
      <c r="J234" s="9" t="s">
        <v>389</v>
      </c>
      <c r="K234" s="36" t="s">
        <v>95</v>
      </c>
      <c r="L234" s="34">
        <v>0.375</v>
      </c>
      <c r="M234" s="34">
        <v>0.41666666666666669</v>
      </c>
      <c r="N234" s="35">
        <f t="shared" si="96"/>
        <v>4.1666666666666685E-2</v>
      </c>
      <c r="O234" s="31" t="str">
        <f t="shared" si="97"/>
        <v>C0233</v>
      </c>
    </row>
    <row r="235" spans="1:15" x14ac:dyDescent="0.2">
      <c r="A235" s="9">
        <v>234</v>
      </c>
      <c r="B235" s="31" t="str">
        <f t="shared" si="99"/>
        <v>2019-YDL-NFB-TECH_GMPCL-0822-3</v>
      </c>
      <c r="C235" s="9" t="s">
        <v>45</v>
      </c>
      <c r="D235" s="9" t="s">
        <v>419</v>
      </c>
      <c r="E235" s="11">
        <v>43699</v>
      </c>
      <c r="F235" s="9">
        <v>3</v>
      </c>
      <c r="G235" s="9" t="s">
        <v>46</v>
      </c>
      <c r="H235" s="9" t="s">
        <v>47</v>
      </c>
      <c r="I235" s="9" t="s">
        <v>405</v>
      </c>
      <c r="J235" s="9" t="s">
        <v>389</v>
      </c>
      <c r="K235" s="36" t="s">
        <v>95</v>
      </c>
      <c r="L235" s="34">
        <v>0.41666666666666669</v>
      </c>
      <c r="M235" s="34">
        <v>0.5</v>
      </c>
      <c r="N235" s="35">
        <f t="shared" si="96"/>
        <v>8.3333333333333315E-2</v>
      </c>
      <c r="O235" s="31" t="str">
        <f t="shared" si="97"/>
        <v>C0234</v>
      </c>
    </row>
    <row r="236" spans="1:15" x14ac:dyDescent="0.2">
      <c r="A236" s="9">
        <v>235</v>
      </c>
      <c r="B236" s="31" t="str">
        <f t="shared" si="99"/>
        <v>2019-YDL-NFB-TECH_EDUKE-0822-4</v>
      </c>
      <c r="C236" s="9" t="s">
        <v>41</v>
      </c>
      <c r="E236" s="11">
        <v>43699</v>
      </c>
      <c r="F236" s="9">
        <v>4</v>
      </c>
      <c r="G236" s="9" t="s">
        <v>46</v>
      </c>
      <c r="H236" s="9" t="s">
        <v>387</v>
      </c>
      <c r="I236" s="9" t="s">
        <v>388</v>
      </c>
      <c r="J236" s="9" t="s">
        <v>389</v>
      </c>
      <c r="K236" s="36" t="s">
        <v>95</v>
      </c>
      <c r="L236" s="34">
        <v>0.52083333333333337</v>
      </c>
      <c r="M236" s="34">
        <v>0.5625</v>
      </c>
      <c r="N236" s="35">
        <f t="shared" si="96"/>
        <v>4.166666666666663E-2</v>
      </c>
      <c r="O236" s="31" t="str">
        <f t="shared" si="97"/>
        <v>C0235</v>
      </c>
    </row>
    <row r="237" spans="1:15" x14ac:dyDescent="0.2">
      <c r="A237" s="9">
        <v>236</v>
      </c>
      <c r="B237" s="31" t="str">
        <f t="shared" si="99"/>
        <v>2019-YDL-NFB-TECH_MACMA-0822-5</v>
      </c>
      <c r="C237" s="9" t="s">
        <v>393</v>
      </c>
      <c r="E237" s="11">
        <v>43699</v>
      </c>
      <c r="F237" s="9">
        <v>5</v>
      </c>
      <c r="G237" s="9" t="s">
        <v>46</v>
      </c>
      <c r="H237" s="9" t="s">
        <v>394</v>
      </c>
      <c r="I237" s="9" t="s">
        <v>392</v>
      </c>
      <c r="J237" s="9" t="s">
        <v>389</v>
      </c>
      <c r="K237" s="36" t="s">
        <v>95</v>
      </c>
      <c r="L237" s="34">
        <v>0.5625</v>
      </c>
      <c r="M237" s="34">
        <v>0.60416666666666663</v>
      </c>
      <c r="N237" s="35">
        <f t="shared" si="96"/>
        <v>4.166666666666663E-2</v>
      </c>
      <c r="O237" s="31" t="str">
        <f t="shared" si="97"/>
        <v>C0236</v>
      </c>
    </row>
    <row r="238" spans="1:15" x14ac:dyDescent="0.2">
      <c r="A238" s="9">
        <v>237</v>
      </c>
      <c r="B238" s="31" t="str">
        <f t="shared" si="99"/>
        <v>2019-YDL-NFB-UMM_KETIGA-0823-1</v>
      </c>
      <c r="C238" s="9" t="s">
        <v>49</v>
      </c>
      <c r="E238" s="11">
        <v>43700</v>
      </c>
      <c r="F238" s="9">
        <v>1</v>
      </c>
      <c r="G238" s="9" t="s">
        <v>420</v>
      </c>
      <c r="H238" s="9" t="s">
        <v>395</v>
      </c>
      <c r="I238" s="9" t="s">
        <v>175</v>
      </c>
      <c r="J238" s="9" t="s">
        <v>389</v>
      </c>
      <c r="K238" s="36" t="s">
        <v>95</v>
      </c>
      <c r="L238" s="34">
        <v>0.33333333333333331</v>
      </c>
      <c r="M238" s="34">
        <v>0.375</v>
      </c>
      <c r="N238" s="35">
        <f t="shared" si="96"/>
        <v>4.1666666666666685E-2</v>
      </c>
      <c r="O238" s="31" t="str">
        <f t="shared" si="97"/>
        <v>C0237</v>
      </c>
    </row>
    <row r="239" spans="1:15" x14ac:dyDescent="0.2">
      <c r="A239" s="9">
        <v>238</v>
      </c>
      <c r="B239" s="31" t="str">
        <f t="shared" si="99"/>
        <v>2019-YDL-NFB-TECH_SISMA-0823-2</v>
      </c>
      <c r="C239" s="9" t="s">
        <v>51</v>
      </c>
      <c r="E239" s="11">
        <v>43700</v>
      </c>
      <c r="F239" s="9">
        <v>2</v>
      </c>
      <c r="G239" s="9" t="s">
        <v>420</v>
      </c>
      <c r="H239" s="9" t="s">
        <v>397</v>
      </c>
      <c r="I239" s="9" t="s">
        <v>392</v>
      </c>
      <c r="J239" s="9" t="s">
        <v>389</v>
      </c>
      <c r="K239" s="36" t="s">
        <v>95</v>
      </c>
      <c r="L239" s="34">
        <v>0.375</v>
      </c>
      <c r="M239" s="34">
        <v>0.41666666666666669</v>
      </c>
      <c r="N239" s="35">
        <f t="shared" ref="N239:N254" si="100">M239-L239</f>
        <v>4.1666666666666685E-2</v>
      </c>
      <c r="O239" s="31" t="str">
        <f t="shared" ref="O239:O254" si="101">"C"&amp;TEXT(A239,"0000")</f>
        <v>C0238</v>
      </c>
    </row>
    <row r="240" spans="1:15" x14ac:dyDescent="0.2">
      <c r="A240" s="9">
        <v>239</v>
      </c>
      <c r="B240" s="31" t="str">
        <f t="shared" si="99"/>
        <v>2019-YDL-NFB-TECH_SKFIP-0823-3</v>
      </c>
      <c r="C240" s="9" t="s">
        <v>152</v>
      </c>
      <c r="E240" s="11">
        <v>43700</v>
      </c>
      <c r="F240" s="9">
        <v>3</v>
      </c>
      <c r="G240" s="9" t="s">
        <v>26</v>
      </c>
      <c r="H240" s="9" t="s">
        <v>357</v>
      </c>
      <c r="I240" s="9" t="s">
        <v>175</v>
      </c>
      <c r="J240" s="9" t="s">
        <v>88</v>
      </c>
      <c r="K240" s="36" t="s">
        <v>98</v>
      </c>
      <c r="L240" s="34">
        <v>0.58333333333333337</v>
      </c>
      <c r="M240" s="34">
        <v>0.66666666666666663</v>
      </c>
      <c r="N240" s="35">
        <f t="shared" si="100"/>
        <v>8.3333333333333259E-2</v>
      </c>
      <c r="O240" s="31" t="str">
        <f t="shared" si="101"/>
        <v>C0239</v>
      </c>
    </row>
    <row r="241" spans="1:15" x14ac:dyDescent="0.2">
      <c r="A241" s="9">
        <v>240</v>
      </c>
      <c r="B241" s="31" t="str">
        <f t="shared" si="99"/>
        <v>2019-YDL-NFB-TECH_BASCR-0827-1</v>
      </c>
      <c r="C241" s="9" t="s">
        <v>168</v>
      </c>
      <c r="E241" s="11">
        <v>43704</v>
      </c>
      <c r="F241" s="9">
        <v>1</v>
      </c>
      <c r="G241" s="9" t="s">
        <v>26</v>
      </c>
      <c r="H241" s="9" t="s">
        <v>424</v>
      </c>
      <c r="I241" s="9" t="s">
        <v>39</v>
      </c>
      <c r="J241" s="9" t="s">
        <v>105</v>
      </c>
      <c r="K241" s="36" t="s">
        <v>98</v>
      </c>
      <c r="L241" s="34">
        <v>0.58333333333333337</v>
      </c>
      <c r="M241" s="34">
        <v>0.66666666666666663</v>
      </c>
      <c r="N241" s="35">
        <f t="shared" si="100"/>
        <v>8.3333333333333259E-2</v>
      </c>
      <c r="O241" s="31" t="str">
        <f t="shared" si="101"/>
        <v>C0240</v>
      </c>
    </row>
    <row r="242" spans="1:15" x14ac:dyDescent="0.2">
      <c r="A242" s="9">
        <v>241</v>
      </c>
      <c r="B242" s="31" t="str">
        <f t="shared" si="99"/>
        <v>2019-YDL-NFB-TECH_WTPXX-0828-1</v>
      </c>
      <c r="C242" s="9" t="s">
        <v>327</v>
      </c>
      <c r="E242" s="11">
        <v>43705</v>
      </c>
      <c r="F242" s="9">
        <v>1</v>
      </c>
      <c r="G242" s="9" t="s">
        <v>26</v>
      </c>
      <c r="H242" s="9" t="s">
        <v>425</v>
      </c>
      <c r="I242" s="9" t="s">
        <v>426</v>
      </c>
      <c r="J242" s="9" t="s">
        <v>105</v>
      </c>
      <c r="K242" s="36" t="s">
        <v>222</v>
      </c>
      <c r="L242" s="34">
        <v>0.58333333333333337</v>
      </c>
      <c r="M242" s="34">
        <v>0.66666666666666663</v>
      </c>
      <c r="N242" s="35">
        <f t="shared" si="100"/>
        <v>8.3333333333333259E-2</v>
      </c>
      <c r="O242" s="31" t="str">
        <f t="shared" si="101"/>
        <v>C0241</v>
      </c>
    </row>
    <row r="243" spans="1:15" x14ac:dyDescent="0.2">
      <c r="A243" s="9">
        <v>242</v>
      </c>
      <c r="B243" s="31" t="str">
        <f t="shared" si="99"/>
        <v>2019-YDL-NFB-TECH_PESCO-0829-1</v>
      </c>
      <c r="C243" s="9" t="s">
        <v>54</v>
      </c>
      <c r="E243" s="11">
        <v>43706</v>
      </c>
      <c r="F243" s="9">
        <v>1</v>
      </c>
      <c r="G243" s="9" t="s">
        <v>46</v>
      </c>
      <c r="H243" s="9" t="s">
        <v>390</v>
      </c>
      <c r="I243" s="9" t="s">
        <v>56</v>
      </c>
      <c r="J243" s="9" t="s">
        <v>389</v>
      </c>
      <c r="K243" s="36" t="s">
        <v>67</v>
      </c>
      <c r="L243" s="34">
        <v>0.33333333333333331</v>
      </c>
      <c r="M243" s="34">
        <v>0.375</v>
      </c>
      <c r="N243" s="35">
        <f t="shared" si="100"/>
        <v>4.1666666666666685E-2</v>
      </c>
      <c r="O243" s="31" t="str">
        <f t="shared" si="101"/>
        <v>C0242</v>
      </c>
    </row>
    <row r="244" spans="1:15" x14ac:dyDescent="0.2">
      <c r="A244" s="9">
        <v>243</v>
      </c>
      <c r="B244" s="31" t="str">
        <f t="shared" si="99"/>
        <v>2019-YDL-NFB-TECH_PLASE-0829-2</v>
      </c>
      <c r="C244" s="9" t="s">
        <v>57</v>
      </c>
      <c r="E244" s="11">
        <v>43706</v>
      </c>
      <c r="F244" s="9">
        <v>2</v>
      </c>
      <c r="G244" s="9" t="s">
        <v>46</v>
      </c>
      <c r="H244" s="9" t="s">
        <v>398</v>
      </c>
      <c r="I244" s="9" t="s">
        <v>427</v>
      </c>
      <c r="J244" s="9" t="s">
        <v>389</v>
      </c>
      <c r="K244" s="36" t="s">
        <v>67</v>
      </c>
      <c r="L244" s="34">
        <v>0.375</v>
      </c>
      <c r="M244" s="34">
        <v>0.41666666666666669</v>
      </c>
      <c r="N244" s="35">
        <f t="shared" si="100"/>
        <v>4.1666666666666685E-2</v>
      </c>
      <c r="O244" s="31" t="str">
        <f t="shared" si="101"/>
        <v>C0243</v>
      </c>
    </row>
    <row r="245" spans="1:15" x14ac:dyDescent="0.2">
      <c r="A245" s="9">
        <v>244</v>
      </c>
      <c r="B245" s="31" t="str">
        <f t="shared" si="99"/>
        <v>2019-YDL-NFB-TECH_GMPCL-0829-3</v>
      </c>
      <c r="C245" s="9" t="s">
        <v>45</v>
      </c>
      <c r="D245" s="9" t="s">
        <v>419</v>
      </c>
      <c r="E245" s="11">
        <v>43706</v>
      </c>
      <c r="F245" s="9">
        <v>3</v>
      </c>
      <c r="G245" s="9" t="s">
        <v>46</v>
      </c>
      <c r="H245" s="9" t="s">
        <v>47</v>
      </c>
      <c r="I245" s="9" t="s">
        <v>405</v>
      </c>
      <c r="J245" s="9" t="s">
        <v>389</v>
      </c>
      <c r="K245" s="36" t="s">
        <v>67</v>
      </c>
      <c r="L245" s="34">
        <v>0.41666666666666669</v>
      </c>
      <c r="M245" s="34">
        <v>0.5</v>
      </c>
      <c r="N245" s="35">
        <f t="shared" si="100"/>
        <v>8.3333333333333315E-2</v>
      </c>
      <c r="O245" s="31" t="str">
        <f t="shared" si="101"/>
        <v>C0244</v>
      </c>
    </row>
    <row r="246" spans="1:15" x14ac:dyDescent="0.2">
      <c r="A246" s="9">
        <v>245</v>
      </c>
      <c r="B246" s="31" t="str">
        <f t="shared" si="99"/>
        <v>2019-YDL-NFB-TECH_EDUKE-0829-4</v>
      </c>
      <c r="C246" s="9" t="s">
        <v>41</v>
      </c>
      <c r="E246" s="11">
        <v>43706</v>
      </c>
      <c r="F246" s="9">
        <v>4</v>
      </c>
      <c r="G246" s="9" t="s">
        <v>46</v>
      </c>
      <c r="H246" s="9" t="s">
        <v>387</v>
      </c>
      <c r="I246" s="9" t="s">
        <v>388</v>
      </c>
      <c r="J246" s="9" t="s">
        <v>389</v>
      </c>
      <c r="K246" s="36" t="s">
        <v>95</v>
      </c>
      <c r="L246" s="34">
        <v>0.52083333333333337</v>
      </c>
      <c r="M246" s="34">
        <v>0.5625</v>
      </c>
      <c r="N246" s="35">
        <f t="shared" si="100"/>
        <v>4.166666666666663E-2</v>
      </c>
      <c r="O246" s="31" t="str">
        <f t="shared" si="101"/>
        <v>C0245</v>
      </c>
    </row>
    <row r="247" spans="1:15" x14ac:dyDescent="0.2">
      <c r="A247" s="9">
        <v>246</v>
      </c>
      <c r="B247" s="31" t="str">
        <f t="shared" si="99"/>
        <v>2019-YDL-NFB-TECH_MIKDA-0829-5</v>
      </c>
      <c r="C247" s="9" t="s">
        <v>428</v>
      </c>
      <c r="E247" s="11">
        <v>43706</v>
      </c>
      <c r="F247" s="9">
        <v>5</v>
      </c>
      <c r="G247" s="9" t="s">
        <v>26</v>
      </c>
      <c r="H247" s="9" t="s">
        <v>429</v>
      </c>
      <c r="I247" s="9" t="s">
        <v>430</v>
      </c>
      <c r="J247" s="9" t="s">
        <v>356</v>
      </c>
      <c r="K247" s="36" t="s">
        <v>222</v>
      </c>
      <c r="L247" s="34">
        <v>0.52083333333333337</v>
      </c>
      <c r="M247" s="34">
        <v>0.60416666666666663</v>
      </c>
      <c r="N247" s="35">
        <f t="shared" si="100"/>
        <v>8.3333333333333259E-2</v>
      </c>
      <c r="O247" s="31" t="str">
        <f t="shared" si="101"/>
        <v>C0246</v>
      </c>
    </row>
    <row r="248" spans="1:15" x14ac:dyDescent="0.2">
      <c r="A248" s="9">
        <v>247</v>
      </c>
      <c r="B248" s="31" t="str">
        <f t="shared" ref="B248:B249" si="102">YEAR(E248)&amp;"-YDL-NFB-"&amp;LEFT(C248,10)&amp;"-"&amp;TEXT(E248,"mm")&amp;TEXT(E248,"dd")&amp;"-"&amp;F248</f>
        <v>2019-YDL-NFB-TECH_SISMA-0829-6</v>
      </c>
      <c r="C248" s="9" t="s">
        <v>51</v>
      </c>
      <c r="E248" s="11">
        <v>43706</v>
      </c>
      <c r="F248" s="9">
        <v>6</v>
      </c>
      <c r="G248" s="9" t="s">
        <v>46</v>
      </c>
      <c r="H248" s="9" t="s">
        <v>397</v>
      </c>
      <c r="I248" s="9" t="s">
        <v>158</v>
      </c>
      <c r="J248" s="9" t="s">
        <v>389</v>
      </c>
      <c r="K248" s="36" t="s">
        <v>95</v>
      </c>
      <c r="L248" s="34">
        <v>0.5625</v>
      </c>
      <c r="M248" s="34">
        <v>0.60416666666666663</v>
      </c>
      <c r="N248" s="35">
        <f t="shared" si="100"/>
        <v>4.166666666666663E-2</v>
      </c>
      <c r="O248" s="31" t="str">
        <f t="shared" si="101"/>
        <v>C0247</v>
      </c>
    </row>
    <row r="249" spans="1:15" x14ac:dyDescent="0.2">
      <c r="A249" s="9">
        <v>248</v>
      </c>
      <c r="B249" s="31" t="str">
        <f t="shared" si="102"/>
        <v>2019-YDL-NFB-UMM_PRESKI-0829-7</v>
      </c>
      <c r="C249" s="9" t="s">
        <v>242</v>
      </c>
      <c r="E249" s="11">
        <v>43706</v>
      </c>
      <c r="F249" s="9">
        <v>7</v>
      </c>
      <c r="G249" s="9" t="s">
        <v>26</v>
      </c>
      <c r="H249" s="9" t="s">
        <v>295</v>
      </c>
      <c r="I249" s="9" t="s">
        <v>39</v>
      </c>
      <c r="J249" s="9" t="s">
        <v>105</v>
      </c>
      <c r="K249" s="36" t="s">
        <v>30</v>
      </c>
      <c r="L249" s="34">
        <v>0.60416666666666663</v>
      </c>
      <c r="M249" s="34">
        <v>0.64583333333333337</v>
      </c>
      <c r="N249" s="35">
        <f t="shared" si="100"/>
        <v>4.1666666666666741E-2</v>
      </c>
      <c r="O249" s="31" t="str">
        <f t="shared" si="101"/>
        <v>C0248</v>
      </c>
    </row>
    <row r="250" spans="1:15" x14ac:dyDescent="0.2">
      <c r="A250" s="9">
        <v>249</v>
      </c>
      <c r="B250" s="31" t="str">
        <f t="shared" ref="B250" si="103">YEAR(E250)&amp;"-YDL-NFB-"&amp;LEFT(C250,10)&amp;"-"&amp;TEXT(E250,"mm")&amp;TEXT(E250,"dd")&amp;"-"&amp;F250</f>
        <v>2019-YDL-NFB-UMM_KETIGA-0829-8</v>
      </c>
      <c r="C250" s="9" t="s">
        <v>49</v>
      </c>
      <c r="E250" s="11">
        <v>43706</v>
      </c>
      <c r="F250" s="9">
        <v>8</v>
      </c>
      <c r="G250" s="9" t="s">
        <v>46</v>
      </c>
      <c r="H250" s="9" t="s">
        <v>395</v>
      </c>
      <c r="I250" s="9" t="s">
        <v>175</v>
      </c>
      <c r="J250" s="9" t="s">
        <v>389</v>
      </c>
      <c r="K250" s="36" t="s">
        <v>95</v>
      </c>
      <c r="L250" s="34">
        <v>0.60416666666666663</v>
      </c>
      <c r="M250" s="34">
        <v>0.64583333333333337</v>
      </c>
      <c r="N250" s="35">
        <f t="shared" si="100"/>
        <v>4.1666666666666741E-2</v>
      </c>
      <c r="O250" s="31" t="str">
        <f t="shared" si="101"/>
        <v>C0249</v>
      </c>
    </row>
    <row r="251" spans="1:15" x14ac:dyDescent="0.2">
      <c r="A251" s="9">
        <v>250</v>
      </c>
      <c r="B251" s="31" t="str">
        <f t="shared" ref="B251:B314" si="104">YEAR(E251)&amp;"-YDL-NFB-"&amp;LEFT(C251,10)&amp;"-"&amp;TEXT(E251,"mm")&amp;TEXT(E251,"dd")&amp;"-"&amp;F251</f>
        <v>2019-YDL-NFB-UMM_ICAREX-0830-1</v>
      </c>
      <c r="C251" s="9" t="s">
        <v>74</v>
      </c>
      <c r="E251" s="11">
        <v>43707</v>
      </c>
      <c r="F251" s="9">
        <v>1</v>
      </c>
      <c r="G251" s="9" t="s">
        <v>420</v>
      </c>
      <c r="H251" s="9" t="s">
        <v>400</v>
      </c>
      <c r="I251" s="9" t="s">
        <v>39</v>
      </c>
      <c r="J251" s="9" t="s">
        <v>389</v>
      </c>
      <c r="K251" s="36" t="s">
        <v>95</v>
      </c>
      <c r="L251" s="34">
        <v>0.53125</v>
      </c>
      <c r="M251" s="34">
        <v>0.60416666666666663</v>
      </c>
      <c r="N251" s="35">
        <f t="shared" si="100"/>
        <v>7.291666666666663E-2</v>
      </c>
      <c r="O251" s="31" t="str">
        <f t="shared" si="101"/>
        <v>C0250</v>
      </c>
    </row>
    <row r="252" spans="1:15" x14ac:dyDescent="0.2">
      <c r="A252" s="9">
        <v>251</v>
      </c>
      <c r="B252" s="31" t="str">
        <f t="shared" si="104"/>
        <v>2019-YDL-NFB-TECH_SISJA-0830-2</v>
      </c>
      <c r="C252" s="9" t="s">
        <v>207</v>
      </c>
      <c r="E252" s="11">
        <v>43707</v>
      </c>
      <c r="F252" s="9">
        <v>2</v>
      </c>
      <c r="G252" s="9" t="s">
        <v>26</v>
      </c>
      <c r="H252" s="9" t="s">
        <v>431</v>
      </c>
      <c r="I252" s="9" t="s">
        <v>122</v>
      </c>
      <c r="J252" s="9" t="s">
        <v>105</v>
      </c>
      <c r="K252" s="36" t="s">
        <v>30</v>
      </c>
      <c r="L252" s="34">
        <v>0.58333333333333337</v>
      </c>
      <c r="M252" s="34">
        <v>0.66666666666666663</v>
      </c>
      <c r="N252" s="35">
        <f t="shared" si="100"/>
        <v>8.3333333333333259E-2</v>
      </c>
      <c r="O252" s="31" t="str">
        <f t="shared" si="101"/>
        <v>C0251</v>
      </c>
    </row>
    <row r="253" spans="1:15" x14ac:dyDescent="0.2">
      <c r="A253" s="9">
        <v>252</v>
      </c>
      <c r="B253" s="31" t="str">
        <f t="shared" si="104"/>
        <v>2019-YDL-NFB-TECH_SELAW-0830-3</v>
      </c>
      <c r="C253" s="9" t="s">
        <v>76</v>
      </c>
      <c r="E253" s="11">
        <v>43707</v>
      </c>
      <c r="F253" s="9">
        <v>3</v>
      </c>
      <c r="G253" s="9" t="s">
        <v>420</v>
      </c>
      <c r="H253" s="9" t="s">
        <v>401</v>
      </c>
      <c r="I253" s="9" t="s">
        <v>39</v>
      </c>
      <c r="J253" s="9" t="s">
        <v>389</v>
      </c>
      <c r="K253" s="36" t="s">
        <v>95</v>
      </c>
      <c r="L253" s="34">
        <v>0.60416666666666663</v>
      </c>
      <c r="M253" s="34">
        <v>0.66666666666666663</v>
      </c>
      <c r="N253" s="35">
        <f t="shared" si="100"/>
        <v>6.25E-2</v>
      </c>
      <c r="O253" s="31" t="str">
        <f t="shared" si="101"/>
        <v>C0252</v>
      </c>
    </row>
    <row r="254" spans="1:15" x14ac:dyDescent="0.2">
      <c r="A254" s="9">
        <v>253</v>
      </c>
      <c r="B254" s="31" t="str">
        <f t="shared" si="104"/>
        <v>2019-YDL-NFB-TECH_MACMA-0830-4</v>
      </c>
      <c r="C254" s="9" t="s">
        <v>393</v>
      </c>
      <c r="E254" s="11">
        <v>43707</v>
      </c>
      <c r="F254" s="9">
        <v>4</v>
      </c>
      <c r="G254" s="9" t="s">
        <v>420</v>
      </c>
      <c r="H254" s="9" t="s">
        <v>394</v>
      </c>
      <c r="I254" s="9" t="s">
        <v>392</v>
      </c>
      <c r="J254" s="9" t="s">
        <v>389</v>
      </c>
      <c r="K254" s="36" t="s">
        <v>95</v>
      </c>
      <c r="L254" s="34">
        <v>0.66666666666666663</v>
      </c>
      <c r="M254" s="34">
        <v>0.6875</v>
      </c>
      <c r="N254" s="35">
        <f t="shared" si="100"/>
        <v>2.083333333333337E-2</v>
      </c>
      <c r="O254" s="31" t="str">
        <f t="shared" si="101"/>
        <v>C0253</v>
      </c>
    </row>
    <row r="255" spans="1:15" x14ac:dyDescent="0.2">
      <c r="A255" s="9">
        <v>254</v>
      </c>
      <c r="B255" s="31" t="str">
        <f t="shared" si="104"/>
        <v>2019-YDL-NFB--0822-</v>
      </c>
      <c r="E255" s="11">
        <v>43699</v>
      </c>
      <c r="G255" s="9" t="s">
        <v>26</v>
      </c>
      <c r="H255" s="9" t="s">
        <v>432</v>
      </c>
      <c r="I255" s="9" t="s">
        <v>433</v>
      </c>
      <c r="K255" s="36" t="s">
        <v>40</v>
      </c>
      <c r="L255" s="34">
        <v>0.375</v>
      </c>
      <c r="M255" s="34">
        <v>0.66666666666666663</v>
      </c>
      <c r="N255" s="35">
        <f t="shared" ref="N255:N257" si="105">M255-L255</f>
        <v>0.29166666666666663</v>
      </c>
      <c r="O255" s="31" t="str">
        <f t="shared" ref="O255:O257" si="106">"C"&amp;TEXT(A255,"0000")</f>
        <v>C0254</v>
      </c>
    </row>
    <row r="256" spans="1:15" x14ac:dyDescent="0.2">
      <c r="A256" s="9">
        <v>255</v>
      </c>
      <c r="B256" s="31" t="str">
        <f t="shared" si="104"/>
        <v>2019-YDL-NFB-TECH_TANDA-0904-1</v>
      </c>
      <c r="C256" s="9" t="s">
        <v>160</v>
      </c>
      <c r="E256" s="11">
        <v>43712</v>
      </c>
      <c r="F256" s="9">
        <v>1</v>
      </c>
      <c r="G256" s="9" t="s">
        <v>26</v>
      </c>
      <c r="H256" s="9" t="s">
        <v>434</v>
      </c>
      <c r="I256" s="9" t="s">
        <v>175</v>
      </c>
      <c r="J256" s="9" t="s">
        <v>435</v>
      </c>
      <c r="L256" s="34">
        <v>0.41666666666666669</v>
      </c>
      <c r="M256" s="34">
        <v>0.5</v>
      </c>
      <c r="N256" s="35">
        <f t="shared" si="105"/>
        <v>8.3333333333333315E-2</v>
      </c>
      <c r="O256" s="31" t="str">
        <f t="shared" si="106"/>
        <v>C0255</v>
      </c>
    </row>
    <row r="257" spans="1:15" x14ac:dyDescent="0.2">
      <c r="A257" s="9">
        <v>256</v>
      </c>
      <c r="B257" s="31" t="str">
        <f t="shared" si="104"/>
        <v>2019-YDL-NFB-TECH_PESCO-0905-1</v>
      </c>
      <c r="C257" s="9" t="s">
        <v>54</v>
      </c>
      <c r="E257" s="11">
        <v>43713</v>
      </c>
      <c r="F257" s="9">
        <v>1</v>
      </c>
      <c r="G257" s="9" t="s">
        <v>46</v>
      </c>
      <c r="H257" s="9" t="s">
        <v>390</v>
      </c>
      <c r="I257" s="9" t="s">
        <v>56</v>
      </c>
      <c r="J257" s="9" t="s">
        <v>389</v>
      </c>
      <c r="K257" s="36" t="s">
        <v>30</v>
      </c>
      <c r="L257" s="34">
        <v>0.33333333333333331</v>
      </c>
      <c r="M257" s="34">
        <v>0.375</v>
      </c>
      <c r="N257" s="35">
        <f t="shared" si="105"/>
        <v>4.1666666666666685E-2</v>
      </c>
      <c r="O257" s="31" t="str">
        <f t="shared" si="106"/>
        <v>C0256</v>
      </c>
    </row>
    <row r="258" spans="1:15" x14ac:dyDescent="0.2">
      <c r="A258" s="9">
        <v>257</v>
      </c>
      <c r="B258" s="31" t="str">
        <f t="shared" si="104"/>
        <v>2019-YDL-NFB-TECH_MACMA-0905-2</v>
      </c>
      <c r="C258" s="9" t="s">
        <v>393</v>
      </c>
      <c r="E258" s="11">
        <v>43713</v>
      </c>
      <c r="F258" s="9">
        <v>2</v>
      </c>
      <c r="G258" s="9" t="s">
        <v>46</v>
      </c>
      <c r="H258" s="9" t="s">
        <v>394</v>
      </c>
      <c r="I258" s="9" t="s">
        <v>392</v>
      </c>
      <c r="J258" s="9" t="s">
        <v>389</v>
      </c>
      <c r="K258" s="36" t="s">
        <v>30</v>
      </c>
      <c r="L258" s="34">
        <v>0.375</v>
      </c>
      <c r="M258" s="34">
        <v>0.41666666666666669</v>
      </c>
      <c r="N258" s="35">
        <f t="shared" ref="N258:N265" si="107">M258-L258</f>
        <v>4.1666666666666685E-2</v>
      </c>
      <c r="O258" s="31" t="str">
        <f t="shared" ref="O258:O265" si="108">"C"&amp;TEXT(A258,"0000")</f>
        <v>C0257</v>
      </c>
    </row>
    <row r="259" spans="1:15" x14ac:dyDescent="0.2">
      <c r="A259" s="9">
        <v>258</v>
      </c>
      <c r="B259" s="31" t="str">
        <f t="shared" si="104"/>
        <v>2019-YDL-NFB-TECH_GMPCL-0905-3</v>
      </c>
      <c r="C259" s="9" t="s">
        <v>45</v>
      </c>
      <c r="D259" s="9" t="s">
        <v>419</v>
      </c>
      <c r="E259" s="11">
        <v>43713</v>
      </c>
      <c r="F259" s="9">
        <v>3</v>
      </c>
      <c r="G259" s="9" t="s">
        <v>46</v>
      </c>
      <c r="H259" s="9" t="s">
        <v>47</v>
      </c>
      <c r="I259" s="9" t="s">
        <v>48</v>
      </c>
      <c r="J259" s="9" t="s">
        <v>389</v>
      </c>
      <c r="K259" s="36" t="s">
        <v>30</v>
      </c>
      <c r="L259" s="34">
        <v>0.41666666666666669</v>
      </c>
      <c r="M259" s="34">
        <v>0.5</v>
      </c>
      <c r="N259" s="35">
        <f t="shared" si="107"/>
        <v>8.3333333333333315E-2</v>
      </c>
      <c r="O259" s="31" t="str">
        <f t="shared" si="108"/>
        <v>C0258</v>
      </c>
    </row>
    <row r="260" spans="1:15" x14ac:dyDescent="0.2">
      <c r="A260" s="9">
        <v>259</v>
      </c>
      <c r="B260" s="31" t="str">
        <f t="shared" si="104"/>
        <v>2019-YDL-NFB-TECH_EDUKE-0905-4</v>
      </c>
      <c r="C260" s="9" t="s">
        <v>41</v>
      </c>
      <c r="E260" s="11">
        <v>43713</v>
      </c>
      <c r="F260" s="9">
        <v>4</v>
      </c>
      <c r="G260" s="9" t="s">
        <v>46</v>
      </c>
      <c r="H260" s="9" t="s">
        <v>387</v>
      </c>
      <c r="I260" s="9" t="s">
        <v>436</v>
      </c>
      <c r="J260" s="9" t="s">
        <v>389</v>
      </c>
      <c r="K260" s="36" t="s">
        <v>30</v>
      </c>
      <c r="L260" s="34">
        <v>0.52083333333333337</v>
      </c>
      <c r="M260" s="34">
        <v>0.5625</v>
      </c>
      <c r="N260" s="35">
        <f t="shared" si="107"/>
        <v>4.166666666666663E-2</v>
      </c>
      <c r="O260" s="31" t="str">
        <f t="shared" si="108"/>
        <v>C0259</v>
      </c>
    </row>
    <row r="261" spans="1:15" x14ac:dyDescent="0.2">
      <c r="A261" s="9">
        <v>260</v>
      </c>
      <c r="B261" s="31" t="str">
        <f t="shared" si="104"/>
        <v>2019-YDL-NFB-TECH_SISMA-0905-5</v>
      </c>
      <c r="C261" s="9" t="s">
        <v>51</v>
      </c>
      <c r="E261" s="11">
        <v>43713</v>
      </c>
      <c r="F261" s="9">
        <v>5</v>
      </c>
      <c r="G261" s="9" t="s">
        <v>46</v>
      </c>
      <c r="H261" s="9" t="s">
        <v>397</v>
      </c>
      <c r="I261" s="9" t="s">
        <v>392</v>
      </c>
      <c r="J261" s="9" t="s">
        <v>389</v>
      </c>
      <c r="K261" s="36" t="s">
        <v>30</v>
      </c>
      <c r="L261" s="34">
        <v>0.5625</v>
      </c>
      <c r="M261" s="34">
        <v>0.60416666666666663</v>
      </c>
      <c r="N261" s="35">
        <f t="shared" si="107"/>
        <v>4.166666666666663E-2</v>
      </c>
      <c r="O261" s="31" t="str">
        <f t="shared" si="108"/>
        <v>C0260</v>
      </c>
    </row>
    <row r="262" spans="1:15" x14ac:dyDescent="0.2">
      <c r="A262" s="9">
        <v>261</v>
      </c>
      <c r="B262" s="31" t="str">
        <f t="shared" si="104"/>
        <v>2019-YDL-NFB-TECH_PLASE-0905-6</v>
      </c>
      <c r="C262" s="9" t="s">
        <v>57</v>
      </c>
      <c r="E262" s="11">
        <v>43713</v>
      </c>
      <c r="F262" s="9">
        <v>6</v>
      </c>
      <c r="G262" s="9" t="s">
        <v>46</v>
      </c>
      <c r="H262" s="9" t="s">
        <v>398</v>
      </c>
      <c r="I262" s="9" t="s">
        <v>399</v>
      </c>
      <c r="J262" s="9" t="s">
        <v>389</v>
      </c>
      <c r="K262" s="36" t="s">
        <v>30</v>
      </c>
      <c r="L262" s="34">
        <v>0.60416666666666663</v>
      </c>
      <c r="M262" s="34">
        <v>0.64583333333333337</v>
      </c>
      <c r="N262" s="35">
        <f t="shared" si="107"/>
        <v>4.1666666666666741E-2</v>
      </c>
      <c r="O262" s="31" t="str">
        <f t="shared" si="108"/>
        <v>C0261</v>
      </c>
    </row>
    <row r="263" spans="1:15" x14ac:dyDescent="0.2">
      <c r="A263" s="9">
        <v>262</v>
      </c>
      <c r="B263" s="31" t="str">
        <f t="shared" si="104"/>
        <v>2019-YDL-NFB-UMM_ICAREX-0906-1</v>
      </c>
      <c r="C263" s="9" t="s">
        <v>74</v>
      </c>
      <c r="E263" s="11">
        <v>43714</v>
      </c>
      <c r="F263" s="9">
        <v>1</v>
      </c>
      <c r="G263" s="9" t="s">
        <v>420</v>
      </c>
      <c r="H263" s="9" t="s">
        <v>400</v>
      </c>
      <c r="I263" s="9" t="s">
        <v>39</v>
      </c>
      <c r="J263" s="9" t="s">
        <v>389</v>
      </c>
      <c r="K263" s="36" t="s">
        <v>30</v>
      </c>
      <c r="L263" s="34">
        <v>0.33333333333333331</v>
      </c>
      <c r="M263" s="34">
        <v>0.41666666666666669</v>
      </c>
      <c r="N263" s="35">
        <f t="shared" si="107"/>
        <v>8.333333333333337E-2</v>
      </c>
      <c r="O263" s="31" t="str">
        <f t="shared" si="108"/>
        <v>C0262</v>
      </c>
    </row>
    <row r="264" spans="1:15" x14ac:dyDescent="0.2">
      <c r="A264" s="9">
        <v>263</v>
      </c>
      <c r="B264" s="31" t="str">
        <f t="shared" si="104"/>
        <v>2019-YDL-NFB-TECH_SKPRO-0906-2</v>
      </c>
      <c r="C264" s="9" t="s">
        <v>437</v>
      </c>
      <c r="E264" s="11">
        <v>43714</v>
      </c>
      <c r="F264" s="9">
        <v>2</v>
      </c>
      <c r="G264" s="9" t="s">
        <v>26</v>
      </c>
      <c r="H264" s="9" t="s">
        <v>306</v>
      </c>
      <c r="I264" s="9" t="s">
        <v>438</v>
      </c>
      <c r="J264" s="9" t="s">
        <v>297</v>
      </c>
      <c r="K264" s="36" t="s">
        <v>98</v>
      </c>
      <c r="L264" s="34">
        <v>0.41666666666666669</v>
      </c>
      <c r="M264" s="34">
        <v>0.47916666666666669</v>
      </c>
      <c r="N264" s="35">
        <f t="shared" si="107"/>
        <v>6.25E-2</v>
      </c>
      <c r="O264" s="31" t="str">
        <f t="shared" si="108"/>
        <v>C0263</v>
      </c>
    </row>
    <row r="265" spans="1:15" x14ac:dyDescent="0.2">
      <c r="A265" s="9">
        <v>264</v>
      </c>
      <c r="B265" s="31" t="str">
        <f t="shared" si="104"/>
        <v>2019-YDL-NFB-TECH_SELAW-0906-3</v>
      </c>
      <c r="C265" s="9" t="s">
        <v>76</v>
      </c>
      <c r="E265" s="11">
        <v>43714</v>
      </c>
      <c r="F265" s="9">
        <v>3</v>
      </c>
      <c r="G265" s="9" t="s">
        <v>420</v>
      </c>
      <c r="H265" s="9" t="s">
        <v>401</v>
      </c>
      <c r="I265" s="9" t="s">
        <v>39</v>
      </c>
      <c r="J265" s="9" t="s">
        <v>389</v>
      </c>
      <c r="K265" s="36" t="s">
        <v>30</v>
      </c>
      <c r="L265" s="34">
        <v>0.41666666666666669</v>
      </c>
      <c r="M265" s="34">
        <v>0.47916666666666669</v>
      </c>
      <c r="N265" s="35">
        <f t="shared" si="107"/>
        <v>6.25E-2</v>
      </c>
      <c r="O265" s="31" t="str">
        <f t="shared" si="108"/>
        <v>C0264</v>
      </c>
    </row>
    <row r="266" spans="1:15" x14ac:dyDescent="0.2">
      <c r="A266" s="9">
        <v>265</v>
      </c>
      <c r="B266" s="31" t="str">
        <f t="shared" si="104"/>
        <v>2019-YDL-NFB-UMM_KETIGA-0906-4</v>
      </c>
      <c r="C266" s="9" t="s">
        <v>49</v>
      </c>
      <c r="E266" s="11">
        <v>43714</v>
      </c>
      <c r="F266" s="9">
        <v>4</v>
      </c>
      <c r="G266" s="9" t="s">
        <v>420</v>
      </c>
      <c r="H266" s="9" t="s">
        <v>395</v>
      </c>
      <c r="I266" s="9" t="s">
        <v>175</v>
      </c>
      <c r="J266" s="9" t="s">
        <v>389</v>
      </c>
      <c r="K266" s="36" t="s">
        <v>30</v>
      </c>
      <c r="L266" s="34">
        <v>0.54166666666666663</v>
      </c>
      <c r="M266" s="34">
        <v>0.58333333333333337</v>
      </c>
      <c r="N266" s="35">
        <f>M266-L266</f>
        <v>4.1666666666666741E-2</v>
      </c>
      <c r="O266" s="31" t="str">
        <f>"C"&amp;TEXT(A266,"0000")</f>
        <v>C0265</v>
      </c>
    </row>
    <row r="267" spans="1:15" x14ac:dyDescent="0.2">
      <c r="A267" s="9">
        <v>266</v>
      </c>
      <c r="B267" s="31" t="str">
        <f t="shared" si="104"/>
        <v>2019-YDL-NFB-TECH_SKPRO-0909-1</v>
      </c>
      <c r="C267" s="9" t="s">
        <v>437</v>
      </c>
      <c r="E267" s="11">
        <v>43717</v>
      </c>
      <c r="F267" s="9">
        <v>1</v>
      </c>
      <c r="G267" s="9" t="s">
        <v>26</v>
      </c>
      <c r="H267" s="9" t="s">
        <v>316</v>
      </c>
      <c r="I267" s="9" t="s">
        <v>175</v>
      </c>
      <c r="J267" s="9" t="s">
        <v>439</v>
      </c>
      <c r="K267" s="36" t="s">
        <v>98</v>
      </c>
      <c r="L267" s="34">
        <v>0.58333333333333337</v>
      </c>
      <c r="M267" s="34">
        <v>0.66666666666666663</v>
      </c>
      <c r="N267" s="35">
        <f>M267-L267</f>
        <v>8.3333333333333259E-2</v>
      </c>
      <c r="O267" s="31" t="str">
        <f>"C"&amp;TEXT(A267,"0000")</f>
        <v>C0266</v>
      </c>
    </row>
    <row r="268" spans="1:15" x14ac:dyDescent="0.2">
      <c r="A268" s="9">
        <v>267</v>
      </c>
      <c r="B268" s="31" t="str">
        <f t="shared" si="104"/>
        <v>2019-YDL-NFB-TECH_TANDA-0910-1</v>
      </c>
      <c r="C268" s="9" t="s">
        <v>160</v>
      </c>
      <c r="E268" s="11">
        <v>43718</v>
      </c>
      <c r="F268" s="9">
        <v>1</v>
      </c>
      <c r="G268" s="9" t="s">
        <v>26</v>
      </c>
      <c r="H268" s="9" t="s">
        <v>440</v>
      </c>
      <c r="I268" s="9" t="s">
        <v>441</v>
      </c>
      <c r="J268" s="9" t="s">
        <v>442</v>
      </c>
      <c r="K268" s="36" t="s">
        <v>40</v>
      </c>
      <c r="L268" s="34">
        <v>0.58333333333333337</v>
      </c>
      <c r="M268" s="34">
        <v>0.66666666666666663</v>
      </c>
      <c r="N268" s="35">
        <f t="shared" ref="N268" si="109">M268-L268</f>
        <v>8.3333333333333259E-2</v>
      </c>
      <c r="O268" s="31" t="str">
        <f t="shared" ref="O268" si="110">"C"&amp;TEXT(A268,"0000")</f>
        <v>C0267</v>
      </c>
    </row>
    <row r="269" spans="1:15" x14ac:dyDescent="0.2">
      <c r="A269" s="9">
        <v>268</v>
      </c>
      <c r="B269" s="31" t="str">
        <f t="shared" si="104"/>
        <v>2019-YDL-NFB-TECH_SQPAC-0911-1</v>
      </c>
      <c r="C269" s="9" t="s">
        <v>186</v>
      </c>
      <c r="D269" s="9" t="s">
        <v>90</v>
      </c>
      <c r="E269" s="11">
        <v>43719</v>
      </c>
      <c r="F269" s="9">
        <v>1</v>
      </c>
      <c r="G269" s="9" t="s">
        <v>26</v>
      </c>
      <c r="H269" s="9" t="s">
        <v>353</v>
      </c>
      <c r="I269" s="9" t="s">
        <v>188</v>
      </c>
      <c r="J269" s="9" t="s">
        <v>88</v>
      </c>
      <c r="K269" s="36" t="s">
        <v>98</v>
      </c>
      <c r="L269" s="34">
        <v>0.58333333333333337</v>
      </c>
      <c r="M269" s="34">
        <v>0.66666666666666663</v>
      </c>
      <c r="N269" s="35">
        <f t="shared" ref="N269:N274" si="111">M269-L269</f>
        <v>8.3333333333333259E-2</v>
      </c>
      <c r="O269" s="31" t="str">
        <f t="shared" ref="O269:O274" si="112">"C"&amp;TEXT(A269,"0000")</f>
        <v>C0268</v>
      </c>
    </row>
    <row r="270" spans="1:15" x14ac:dyDescent="0.2">
      <c r="A270" s="9">
        <v>269</v>
      </c>
      <c r="B270" s="31" t="str">
        <f t="shared" si="104"/>
        <v>2019-YDL-NFB-TECH_PESCO-0912-1</v>
      </c>
      <c r="C270" s="9" t="s">
        <v>54</v>
      </c>
      <c r="E270" s="11">
        <v>43720</v>
      </c>
      <c r="F270" s="9">
        <v>1</v>
      </c>
      <c r="G270" s="9" t="s">
        <v>46</v>
      </c>
      <c r="H270" s="9" t="s">
        <v>390</v>
      </c>
      <c r="I270" s="9" t="s">
        <v>56</v>
      </c>
      <c r="J270" s="9" t="s">
        <v>389</v>
      </c>
      <c r="K270" s="36" t="s">
        <v>30</v>
      </c>
      <c r="L270" s="34">
        <v>0.33333333333333331</v>
      </c>
      <c r="M270" s="34">
        <v>0.375</v>
      </c>
      <c r="N270" s="35">
        <f t="shared" si="111"/>
        <v>4.1666666666666685E-2</v>
      </c>
      <c r="O270" s="31" t="str">
        <f t="shared" si="112"/>
        <v>C0269</v>
      </c>
    </row>
    <row r="271" spans="1:15" x14ac:dyDescent="0.2">
      <c r="A271" s="9">
        <v>270</v>
      </c>
      <c r="B271" s="31" t="str">
        <f t="shared" si="104"/>
        <v>2019-YDL-NFB-UMM_ICAREX-0912-2</v>
      </c>
      <c r="C271" s="9" t="s">
        <v>74</v>
      </c>
      <c r="E271" s="11">
        <v>43720</v>
      </c>
      <c r="F271" s="9">
        <v>2</v>
      </c>
      <c r="G271" s="9" t="s">
        <v>46</v>
      </c>
      <c r="H271" s="9" t="s">
        <v>400</v>
      </c>
      <c r="I271" s="9" t="s">
        <v>39</v>
      </c>
      <c r="J271" s="9" t="s">
        <v>389</v>
      </c>
      <c r="K271" s="36" t="s">
        <v>30</v>
      </c>
      <c r="L271" s="34">
        <v>0.375</v>
      </c>
      <c r="M271" s="34">
        <v>0.41666666666666669</v>
      </c>
      <c r="N271" s="35">
        <f t="shared" si="111"/>
        <v>4.1666666666666685E-2</v>
      </c>
      <c r="O271" s="31" t="str">
        <f t="shared" si="112"/>
        <v>C0270</v>
      </c>
    </row>
    <row r="272" spans="1:15" x14ac:dyDescent="0.2">
      <c r="A272" s="9">
        <v>271</v>
      </c>
      <c r="B272" s="31" t="str">
        <f t="shared" si="104"/>
        <v>2019-YDL-NFB-TECH_GMPCL-0912-3</v>
      </c>
      <c r="C272" s="9" t="s">
        <v>45</v>
      </c>
      <c r="D272" s="9" t="s">
        <v>419</v>
      </c>
      <c r="E272" s="11">
        <v>43720</v>
      </c>
      <c r="F272" s="9">
        <v>3</v>
      </c>
      <c r="G272" s="9" t="s">
        <v>46</v>
      </c>
      <c r="H272" s="9" t="s">
        <v>47</v>
      </c>
      <c r="I272" s="9" t="s">
        <v>405</v>
      </c>
      <c r="J272" s="9" t="s">
        <v>389</v>
      </c>
      <c r="K272" s="36" t="s">
        <v>30</v>
      </c>
      <c r="L272" s="34">
        <v>0.41666666666666669</v>
      </c>
      <c r="M272" s="34">
        <v>0.5</v>
      </c>
      <c r="N272" s="35">
        <f t="shared" si="111"/>
        <v>8.3333333333333315E-2</v>
      </c>
      <c r="O272" s="31" t="str">
        <f t="shared" si="112"/>
        <v>C0271</v>
      </c>
    </row>
    <row r="273" spans="1:15" x14ac:dyDescent="0.2">
      <c r="A273" s="9">
        <v>272</v>
      </c>
      <c r="B273" s="31" t="str">
        <f t="shared" si="104"/>
        <v>2019-YDL-NFB-TECH_EDUKE-0912-4</v>
      </c>
      <c r="C273" s="9" t="s">
        <v>41</v>
      </c>
      <c r="E273" s="11">
        <v>43720</v>
      </c>
      <c r="F273" s="9">
        <v>4</v>
      </c>
      <c r="G273" s="9" t="s">
        <v>46</v>
      </c>
      <c r="H273" s="9" t="s">
        <v>387</v>
      </c>
      <c r="I273" s="9" t="s">
        <v>436</v>
      </c>
      <c r="J273" s="9" t="s">
        <v>389</v>
      </c>
      <c r="K273" s="36" t="s">
        <v>30</v>
      </c>
      <c r="L273" s="34">
        <v>0.52083333333333337</v>
      </c>
      <c r="M273" s="34">
        <v>0.5625</v>
      </c>
      <c r="N273" s="35">
        <f t="shared" si="111"/>
        <v>4.166666666666663E-2</v>
      </c>
      <c r="O273" s="31" t="str">
        <f t="shared" si="112"/>
        <v>C0272</v>
      </c>
    </row>
    <row r="274" spans="1:15" x14ac:dyDescent="0.2">
      <c r="A274" s="9">
        <v>273</v>
      </c>
      <c r="B274" s="31" t="str">
        <f t="shared" si="104"/>
        <v>2019-YDL-NFB-TECH_SKPAN-0912-5</v>
      </c>
      <c r="C274" s="9" t="s">
        <v>443</v>
      </c>
      <c r="D274" s="9" t="s">
        <v>229</v>
      </c>
      <c r="E274" s="11">
        <v>43720</v>
      </c>
      <c r="F274" s="9">
        <v>5</v>
      </c>
      <c r="G274" s="9" t="s">
        <v>26</v>
      </c>
      <c r="H274" s="9" t="s">
        <v>357</v>
      </c>
      <c r="I274" s="9" t="s">
        <v>175</v>
      </c>
      <c r="J274" s="9" t="s">
        <v>88</v>
      </c>
      <c r="K274" s="36" t="s">
        <v>113</v>
      </c>
      <c r="L274" s="34">
        <v>0.54166666666666663</v>
      </c>
      <c r="M274" s="34">
        <v>0.58333333333333337</v>
      </c>
      <c r="N274" s="35">
        <f t="shared" si="111"/>
        <v>4.1666666666666741E-2</v>
      </c>
      <c r="O274" s="31" t="str">
        <f t="shared" si="112"/>
        <v>C0273</v>
      </c>
    </row>
    <row r="275" spans="1:15" x14ac:dyDescent="0.2">
      <c r="A275" s="9">
        <v>274</v>
      </c>
      <c r="B275" s="31" t="str">
        <f t="shared" si="104"/>
        <v>2019-YDL-NFB-TECH_SISMA-0912-6</v>
      </c>
      <c r="C275" s="9" t="s">
        <v>51</v>
      </c>
      <c r="E275" s="11">
        <v>43720</v>
      </c>
      <c r="F275" s="9">
        <v>6</v>
      </c>
      <c r="G275" s="9" t="s">
        <v>46</v>
      </c>
      <c r="H275" s="9" t="s">
        <v>397</v>
      </c>
      <c r="I275" s="9" t="s">
        <v>392</v>
      </c>
      <c r="J275" s="9" t="s">
        <v>389</v>
      </c>
      <c r="K275" s="36" t="s">
        <v>30</v>
      </c>
      <c r="L275" s="34">
        <v>0.5625</v>
      </c>
      <c r="M275" s="34">
        <v>0.60416666666666663</v>
      </c>
      <c r="N275" s="35">
        <f t="shared" ref="N275:N277" si="113">M275-L275</f>
        <v>4.166666666666663E-2</v>
      </c>
      <c r="O275" s="31" t="str">
        <f t="shared" ref="O275:O277" si="114">"C"&amp;TEXT(A275,"0000")</f>
        <v>C0274</v>
      </c>
    </row>
    <row r="276" spans="1:15" x14ac:dyDescent="0.2">
      <c r="A276" s="9">
        <v>275</v>
      </c>
      <c r="B276" s="31" t="str">
        <f t="shared" si="104"/>
        <v>2019-YDL-NFB-TECH_SLPAN-0912-7</v>
      </c>
      <c r="C276" s="9" t="s">
        <v>402</v>
      </c>
      <c r="E276" s="11">
        <v>43720</v>
      </c>
      <c r="F276" s="9">
        <v>7</v>
      </c>
      <c r="G276" s="9" t="s">
        <v>26</v>
      </c>
      <c r="H276" s="9" t="s">
        <v>385</v>
      </c>
      <c r="I276" s="9" t="s">
        <v>175</v>
      </c>
      <c r="J276" s="9" t="s">
        <v>88</v>
      </c>
      <c r="K276" s="36" t="s">
        <v>113</v>
      </c>
      <c r="L276" s="34">
        <v>0.60416666666666663</v>
      </c>
      <c r="M276" s="34">
        <v>0.66666666666666663</v>
      </c>
      <c r="N276" s="35">
        <f t="shared" si="113"/>
        <v>6.25E-2</v>
      </c>
      <c r="O276" s="31" t="str">
        <f t="shared" si="114"/>
        <v>C0275</v>
      </c>
    </row>
    <row r="277" spans="1:15" x14ac:dyDescent="0.2">
      <c r="A277" s="9">
        <v>276</v>
      </c>
      <c r="B277" s="31" t="str">
        <f t="shared" si="104"/>
        <v>2019-YDL-NFB--0912-8</v>
      </c>
      <c r="E277" s="11">
        <v>43720</v>
      </c>
      <c r="F277" s="9">
        <v>8</v>
      </c>
      <c r="G277" s="9" t="s">
        <v>26</v>
      </c>
      <c r="H277" s="9" t="s">
        <v>444</v>
      </c>
      <c r="I277" s="9" t="s">
        <v>122</v>
      </c>
      <c r="J277" s="9" t="s">
        <v>105</v>
      </c>
      <c r="K277" s="36" t="s">
        <v>98</v>
      </c>
      <c r="L277" s="34">
        <v>0.60416666666666663</v>
      </c>
      <c r="M277" s="34">
        <v>0.66666666666666663</v>
      </c>
      <c r="N277" s="35">
        <f t="shared" si="113"/>
        <v>6.25E-2</v>
      </c>
      <c r="O277" s="31" t="str">
        <f t="shared" si="114"/>
        <v>C0276</v>
      </c>
    </row>
    <row r="278" spans="1:15" x14ac:dyDescent="0.2">
      <c r="A278" s="9">
        <v>277</v>
      </c>
      <c r="B278" s="31" t="str">
        <f t="shared" si="104"/>
        <v>2019-YDL-NFB-TECH_PLASE-0912-9</v>
      </c>
      <c r="C278" s="9" t="s">
        <v>57</v>
      </c>
      <c r="E278" s="11">
        <v>43720</v>
      </c>
      <c r="F278" s="9">
        <v>9</v>
      </c>
      <c r="G278" s="9" t="s">
        <v>46</v>
      </c>
      <c r="H278" s="9" t="s">
        <v>398</v>
      </c>
      <c r="I278" s="9" t="s">
        <v>445</v>
      </c>
      <c r="J278" s="9" t="s">
        <v>389</v>
      </c>
      <c r="K278" s="36" t="s">
        <v>30</v>
      </c>
      <c r="L278" s="34">
        <v>0.60416666666666663</v>
      </c>
      <c r="M278" s="34">
        <v>0.64583333333333337</v>
      </c>
      <c r="N278" s="35">
        <f>M278-L278</f>
        <v>4.1666666666666741E-2</v>
      </c>
      <c r="O278" s="31" t="str">
        <f>"C"&amp;TEXT(A278,"0000")</f>
        <v>C0277</v>
      </c>
    </row>
    <row r="279" spans="1:15" x14ac:dyDescent="0.2">
      <c r="A279" s="9">
        <v>278</v>
      </c>
      <c r="B279" s="31" t="str">
        <f t="shared" si="104"/>
        <v>2019-YDL-NFB-UMM_KETIGA-0913-1</v>
      </c>
      <c r="C279" s="9" t="s">
        <v>49</v>
      </c>
      <c r="E279" s="11">
        <v>43721</v>
      </c>
      <c r="F279" s="9">
        <v>1</v>
      </c>
      <c r="G279" s="9" t="s">
        <v>420</v>
      </c>
      <c r="H279" s="9" t="s">
        <v>395</v>
      </c>
      <c r="I279" s="9" t="s">
        <v>175</v>
      </c>
      <c r="J279" s="9" t="s">
        <v>389</v>
      </c>
      <c r="K279" s="36" t="s">
        <v>30</v>
      </c>
      <c r="L279" s="34">
        <v>0.33333333333333331</v>
      </c>
      <c r="M279" s="34">
        <v>0.375</v>
      </c>
      <c r="N279" s="35">
        <f>M279-L279</f>
        <v>4.1666666666666685E-2</v>
      </c>
      <c r="O279" s="31" t="str">
        <f>"C"&amp;TEXT(A279,"0000")</f>
        <v>C0278</v>
      </c>
    </row>
    <row r="280" spans="1:15" x14ac:dyDescent="0.2">
      <c r="A280" s="9">
        <v>279</v>
      </c>
      <c r="B280" s="31" t="str">
        <f t="shared" si="104"/>
        <v>2019-YDL-NFB-TECH_SELAW-0913-2</v>
      </c>
      <c r="C280" s="9" t="s">
        <v>76</v>
      </c>
      <c r="E280" s="11">
        <v>43721</v>
      </c>
      <c r="F280" s="9">
        <v>2</v>
      </c>
      <c r="G280" s="9" t="s">
        <v>420</v>
      </c>
      <c r="H280" s="9" t="s">
        <v>401</v>
      </c>
      <c r="I280" s="9" t="s">
        <v>39</v>
      </c>
      <c r="J280" s="9" t="s">
        <v>389</v>
      </c>
      <c r="K280" s="36" t="s">
        <v>30</v>
      </c>
      <c r="L280" s="34">
        <v>0.375</v>
      </c>
      <c r="M280" s="34">
        <v>0.45833333333333331</v>
      </c>
      <c r="N280" s="35">
        <f>M280-L280</f>
        <v>8.3333333333333315E-2</v>
      </c>
      <c r="O280" s="31" t="str">
        <f>"C"&amp;TEXT(A280,"0000")</f>
        <v>C0279</v>
      </c>
    </row>
    <row r="281" spans="1:15" x14ac:dyDescent="0.2">
      <c r="A281" s="9">
        <v>280</v>
      </c>
      <c r="B281" s="31" t="str">
        <f t="shared" si="104"/>
        <v>2019-YDL-NFB-TECH_MACMA-0913-3</v>
      </c>
      <c r="C281" s="9" t="s">
        <v>393</v>
      </c>
      <c r="E281" s="11">
        <v>43721</v>
      </c>
      <c r="F281" s="9">
        <v>3</v>
      </c>
      <c r="G281" s="9" t="s">
        <v>420</v>
      </c>
      <c r="H281" s="9" t="s">
        <v>394</v>
      </c>
      <c r="I281" s="9" t="s">
        <v>392</v>
      </c>
      <c r="J281" s="9" t="s">
        <v>389</v>
      </c>
      <c r="K281" s="36" t="s">
        <v>30</v>
      </c>
      <c r="L281" s="34">
        <v>0.54166666666666663</v>
      </c>
      <c r="M281" s="34">
        <v>0.58333333333333337</v>
      </c>
      <c r="N281" s="35">
        <f>M281-L281</f>
        <v>4.1666666666666741E-2</v>
      </c>
      <c r="O281" s="31" t="str">
        <f>"C"&amp;TEXT(A281,"0000")</f>
        <v>C0280</v>
      </c>
    </row>
    <row r="282" spans="1:15" x14ac:dyDescent="0.2">
      <c r="A282" s="9">
        <v>281</v>
      </c>
      <c r="B282" s="31" t="str">
        <f t="shared" si="104"/>
        <v>2019-YDL-NFB-TECH_SOSID-0916-1</v>
      </c>
      <c r="C282" s="9" t="s">
        <v>146</v>
      </c>
      <c r="D282" s="9" t="s">
        <v>32</v>
      </c>
      <c r="E282" s="11">
        <v>43724</v>
      </c>
      <c r="F282" s="9">
        <v>1</v>
      </c>
      <c r="G282" s="9" t="s">
        <v>26</v>
      </c>
      <c r="H282" s="9" t="s">
        <v>446</v>
      </c>
      <c r="I282" s="9" t="s">
        <v>158</v>
      </c>
      <c r="J282" s="9" t="s">
        <v>447</v>
      </c>
      <c r="K282" s="36" t="s">
        <v>40</v>
      </c>
      <c r="L282" s="34">
        <v>0.41666666666666669</v>
      </c>
      <c r="M282" s="34">
        <v>0.5</v>
      </c>
      <c r="N282" s="35">
        <f t="shared" ref="N282:N312" si="115">M282-L282</f>
        <v>8.3333333333333315E-2</v>
      </c>
      <c r="O282" s="31" t="str">
        <f t="shared" ref="O282:O312" si="116">"C"&amp;TEXT(A282,"0000")</f>
        <v>C0281</v>
      </c>
    </row>
    <row r="283" spans="1:15" x14ac:dyDescent="0.2">
      <c r="A283" s="9">
        <v>282</v>
      </c>
      <c r="B283" s="31" t="str">
        <f t="shared" si="104"/>
        <v>2019-YDL-NFB-UMM_PRESKI-0916-2</v>
      </c>
      <c r="C283" s="9" t="s">
        <v>242</v>
      </c>
      <c r="E283" s="11">
        <v>43724</v>
      </c>
      <c r="F283" s="9">
        <v>2</v>
      </c>
      <c r="G283" s="9" t="s">
        <v>26</v>
      </c>
      <c r="H283" s="9" t="s">
        <v>448</v>
      </c>
      <c r="I283" s="9" t="s">
        <v>39</v>
      </c>
      <c r="J283" s="9" t="s">
        <v>105</v>
      </c>
      <c r="K283" s="36" t="s">
        <v>98</v>
      </c>
      <c r="L283" s="34">
        <v>0.58333333333333337</v>
      </c>
      <c r="M283" s="34">
        <v>0.66666666666666663</v>
      </c>
      <c r="N283" s="35">
        <f t="shared" si="115"/>
        <v>8.3333333333333259E-2</v>
      </c>
      <c r="O283" s="31" t="str">
        <f t="shared" si="116"/>
        <v>C0282</v>
      </c>
    </row>
    <row r="284" spans="1:15" x14ac:dyDescent="0.2">
      <c r="A284" s="9">
        <v>283</v>
      </c>
      <c r="B284" s="31" t="str">
        <f t="shared" si="104"/>
        <v>2019-YDL-NFB-TECH_TANDA-0916-3</v>
      </c>
      <c r="C284" s="9" t="s">
        <v>160</v>
      </c>
      <c r="E284" s="11">
        <v>43724</v>
      </c>
      <c r="F284" s="9">
        <v>3</v>
      </c>
      <c r="G284" s="9" t="s">
        <v>26</v>
      </c>
      <c r="H284" s="9" t="s">
        <v>449</v>
      </c>
      <c r="I284" s="9" t="s">
        <v>410</v>
      </c>
      <c r="J284" s="9" t="s">
        <v>442</v>
      </c>
      <c r="K284" s="36" t="s">
        <v>40</v>
      </c>
      <c r="L284" s="34">
        <v>0.58333333333333337</v>
      </c>
      <c r="M284" s="34">
        <v>0.66666666666666663</v>
      </c>
      <c r="N284" s="35">
        <f t="shared" si="115"/>
        <v>8.3333333333333259E-2</v>
      </c>
      <c r="O284" s="31" t="str">
        <f t="shared" si="116"/>
        <v>C0283</v>
      </c>
    </row>
    <row r="285" spans="1:15" x14ac:dyDescent="0.2">
      <c r="A285" s="9">
        <v>284</v>
      </c>
      <c r="B285" s="31" t="str">
        <f t="shared" si="104"/>
        <v>2019-YDL-NFB-TECH_SOSID-0918-1</v>
      </c>
      <c r="C285" s="9" t="s">
        <v>146</v>
      </c>
      <c r="D285" s="9" t="s">
        <v>32</v>
      </c>
      <c r="E285" s="11">
        <v>43726</v>
      </c>
      <c r="F285" s="9">
        <v>1</v>
      </c>
      <c r="G285" s="9" t="s">
        <v>26</v>
      </c>
      <c r="H285" s="54" t="s">
        <v>450</v>
      </c>
      <c r="I285" s="9" t="s">
        <v>410</v>
      </c>
      <c r="J285" s="9" t="s">
        <v>451</v>
      </c>
      <c r="K285" s="36" t="s">
        <v>452</v>
      </c>
      <c r="L285" s="34">
        <v>0.58333333333333337</v>
      </c>
      <c r="M285" s="34">
        <v>0.625</v>
      </c>
      <c r="N285" s="35">
        <f t="shared" si="115"/>
        <v>4.166666666666663E-2</v>
      </c>
      <c r="O285" s="31" t="str">
        <f t="shared" si="116"/>
        <v>C0284</v>
      </c>
    </row>
    <row r="286" spans="1:15" x14ac:dyDescent="0.2">
      <c r="A286" s="9">
        <v>285</v>
      </c>
      <c r="B286" s="31" t="str">
        <f t="shared" si="104"/>
        <v>2019-YDL-NFB-TECH_PESCO-0919-1</v>
      </c>
      <c r="C286" s="9" t="s">
        <v>54</v>
      </c>
      <c r="E286" s="11">
        <v>43727</v>
      </c>
      <c r="F286" s="9">
        <v>1</v>
      </c>
      <c r="G286" s="9" t="s">
        <v>46</v>
      </c>
      <c r="H286" s="9" t="s">
        <v>390</v>
      </c>
      <c r="I286" s="9" t="s">
        <v>453</v>
      </c>
      <c r="J286" s="9" t="s">
        <v>389</v>
      </c>
      <c r="K286" s="36" t="s">
        <v>30</v>
      </c>
      <c r="L286" s="34">
        <v>0.33333333333333331</v>
      </c>
      <c r="M286" s="34">
        <v>0.375</v>
      </c>
      <c r="N286" s="35">
        <f t="shared" si="115"/>
        <v>4.1666666666666685E-2</v>
      </c>
      <c r="O286" s="31" t="str">
        <f t="shared" si="116"/>
        <v>C0285</v>
      </c>
    </row>
    <row r="287" spans="1:15" x14ac:dyDescent="0.2">
      <c r="A287" s="9">
        <v>286</v>
      </c>
      <c r="B287" s="31" t="str">
        <f t="shared" si="104"/>
        <v>2019-YDL-NFB-TECH_SISMA-0919-2</v>
      </c>
      <c r="C287" s="9" t="s">
        <v>51</v>
      </c>
      <c r="E287" s="11">
        <v>43727</v>
      </c>
      <c r="F287" s="9">
        <v>2</v>
      </c>
      <c r="G287" s="9" t="s">
        <v>46</v>
      </c>
      <c r="H287" s="9" t="s">
        <v>397</v>
      </c>
      <c r="I287" s="9" t="s">
        <v>158</v>
      </c>
      <c r="J287" s="9" t="s">
        <v>389</v>
      </c>
      <c r="K287" s="36" t="s">
        <v>30</v>
      </c>
      <c r="L287" s="34">
        <v>0.375</v>
      </c>
      <c r="M287" s="34">
        <v>0.41666666666666669</v>
      </c>
      <c r="N287" s="35">
        <f t="shared" si="115"/>
        <v>4.1666666666666685E-2</v>
      </c>
      <c r="O287" s="31" t="str">
        <f t="shared" si="116"/>
        <v>C0286</v>
      </c>
    </row>
    <row r="288" spans="1:15" x14ac:dyDescent="0.2">
      <c r="A288" s="9">
        <v>287</v>
      </c>
      <c r="B288" s="31" t="str">
        <f t="shared" si="104"/>
        <v>2019-YDL-NFB-TECH_GMPCL-0919-3</v>
      </c>
      <c r="C288" s="9" t="s">
        <v>45</v>
      </c>
      <c r="D288" s="9" t="s">
        <v>419</v>
      </c>
      <c r="E288" s="11">
        <v>43727</v>
      </c>
      <c r="F288" s="9">
        <v>3</v>
      </c>
      <c r="G288" s="9" t="s">
        <v>46</v>
      </c>
      <c r="H288" s="9" t="s">
        <v>47</v>
      </c>
      <c r="I288" s="9" t="s">
        <v>405</v>
      </c>
      <c r="J288" s="9" t="s">
        <v>389</v>
      </c>
      <c r="K288" s="36" t="s">
        <v>30</v>
      </c>
      <c r="L288" s="34">
        <v>0.41666666666666669</v>
      </c>
      <c r="M288" s="34">
        <v>0.5</v>
      </c>
      <c r="N288" s="35">
        <f t="shared" si="115"/>
        <v>8.3333333333333315E-2</v>
      </c>
      <c r="O288" s="31" t="str">
        <f t="shared" si="116"/>
        <v>C0287</v>
      </c>
    </row>
    <row r="289" spans="1:15" x14ac:dyDescent="0.2">
      <c r="A289" s="9">
        <v>288</v>
      </c>
      <c r="B289" s="31" t="str">
        <f t="shared" si="104"/>
        <v>2019-YDL-NFB-TECH_EDUKE-0919-4</v>
      </c>
      <c r="C289" s="9" t="s">
        <v>41</v>
      </c>
      <c r="E289" s="11">
        <v>43727</v>
      </c>
      <c r="F289" s="9">
        <v>4</v>
      </c>
      <c r="G289" s="9" t="s">
        <v>46</v>
      </c>
      <c r="H289" s="9" t="s">
        <v>387</v>
      </c>
      <c r="I289" s="9" t="s">
        <v>454</v>
      </c>
      <c r="J289" s="9" t="s">
        <v>389</v>
      </c>
      <c r="K289" s="36" t="s">
        <v>30</v>
      </c>
      <c r="L289" s="34">
        <v>0.52083333333333337</v>
      </c>
      <c r="M289" s="34">
        <v>0.5625</v>
      </c>
      <c r="N289" s="35">
        <f t="shared" si="115"/>
        <v>4.166666666666663E-2</v>
      </c>
      <c r="O289" s="31" t="str">
        <f t="shared" si="116"/>
        <v>C0288</v>
      </c>
    </row>
    <row r="290" spans="1:15" x14ac:dyDescent="0.2">
      <c r="A290" s="9">
        <v>289</v>
      </c>
      <c r="B290" s="31" t="str">
        <f t="shared" si="104"/>
        <v>2019-YDL-NFB-TECH_MACMA-0919-5</v>
      </c>
      <c r="C290" s="9" t="s">
        <v>393</v>
      </c>
      <c r="E290" s="11">
        <v>43727</v>
      </c>
      <c r="F290" s="9">
        <v>5</v>
      </c>
      <c r="G290" s="9" t="s">
        <v>46</v>
      </c>
      <c r="H290" s="9" t="s">
        <v>394</v>
      </c>
      <c r="I290" s="9" t="s">
        <v>392</v>
      </c>
      <c r="J290" s="9" t="s">
        <v>389</v>
      </c>
      <c r="K290" s="36" t="s">
        <v>30</v>
      </c>
      <c r="L290" s="34">
        <v>0.5625</v>
      </c>
      <c r="M290" s="34">
        <v>0.60416666666666663</v>
      </c>
      <c r="N290" s="35">
        <f t="shared" si="115"/>
        <v>4.166666666666663E-2</v>
      </c>
      <c r="O290" s="31" t="str">
        <f t="shared" si="116"/>
        <v>C0289</v>
      </c>
    </row>
    <row r="291" spans="1:15" x14ac:dyDescent="0.2">
      <c r="A291" s="9">
        <v>290</v>
      </c>
      <c r="B291" s="31" t="str">
        <f t="shared" si="104"/>
        <v>2019-YDL-NFB-TECH_PLASE-0919-6</v>
      </c>
      <c r="C291" s="9" t="s">
        <v>57</v>
      </c>
      <c r="E291" s="11">
        <v>43727</v>
      </c>
      <c r="F291" s="9">
        <v>6</v>
      </c>
      <c r="G291" s="9" t="s">
        <v>46</v>
      </c>
      <c r="H291" s="9" t="s">
        <v>398</v>
      </c>
      <c r="I291" s="9" t="s">
        <v>445</v>
      </c>
      <c r="J291" s="9" t="s">
        <v>389</v>
      </c>
      <c r="K291" s="36" t="s">
        <v>30</v>
      </c>
      <c r="L291" s="34">
        <v>0.60416666666666663</v>
      </c>
      <c r="M291" s="34">
        <v>0.64583333333333337</v>
      </c>
      <c r="N291" s="35">
        <f t="shared" si="115"/>
        <v>4.1666666666666741E-2</v>
      </c>
      <c r="O291" s="31" t="str">
        <f t="shared" si="116"/>
        <v>C0290</v>
      </c>
    </row>
    <row r="292" spans="1:15" x14ac:dyDescent="0.2">
      <c r="A292" s="9">
        <v>291</v>
      </c>
      <c r="B292" s="31" t="str">
        <f t="shared" si="104"/>
        <v>2019-YDL-NFB-TECH_BASCR-0919-7</v>
      </c>
      <c r="C292" s="9" t="s">
        <v>168</v>
      </c>
      <c r="E292" s="11">
        <v>43727</v>
      </c>
      <c r="F292" s="9">
        <v>7</v>
      </c>
      <c r="G292" s="9" t="s">
        <v>455</v>
      </c>
      <c r="H292" s="9" t="s">
        <v>456</v>
      </c>
      <c r="I292" s="9" t="s">
        <v>39</v>
      </c>
      <c r="J292" s="9" t="s">
        <v>389</v>
      </c>
      <c r="K292" s="36" t="s">
        <v>98</v>
      </c>
      <c r="L292" s="34">
        <v>0.58333333333333337</v>
      </c>
      <c r="M292" s="34">
        <v>0.66666666666666663</v>
      </c>
      <c r="N292" s="35">
        <f t="shared" si="115"/>
        <v>8.3333333333333259E-2</v>
      </c>
      <c r="O292" s="31" t="str">
        <f t="shared" si="116"/>
        <v>C0291</v>
      </c>
    </row>
    <row r="293" spans="1:15" x14ac:dyDescent="0.2">
      <c r="A293" s="9">
        <v>292</v>
      </c>
      <c r="B293" s="31" t="str">
        <f t="shared" si="104"/>
        <v>2019-YDL-NFB-UMM_ICAREX-0920-1</v>
      </c>
      <c r="C293" s="9" t="s">
        <v>74</v>
      </c>
      <c r="E293" s="11">
        <v>43728</v>
      </c>
      <c r="F293" s="9">
        <v>1</v>
      </c>
      <c r="G293" s="9" t="s">
        <v>420</v>
      </c>
      <c r="H293" s="9" t="s">
        <v>400</v>
      </c>
      <c r="I293" s="9" t="s">
        <v>39</v>
      </c>
      <c r="J293" s="9" t="s">
        <v>389</v>
      </c>
      <c r="K293" s="36" t="s">
        <v>30</v>
      </c>
      <c r="L293" s="34">
        <v>0.33333333333333331</v>
      </c>
      <c r="M293" s="34">
        <v>0.41666666666666669</v>
      </c>
      <c r="N293" s="35">
        <f t="shared" si="115"/>
        <v>8.333333333333337E-2</v>
      </c>
      <c r="O293" s="31" t="str">
        <f t="shared" si="116"/>
        <v>C0292</v>
      </c>
    </row>
    <row r="294" spans="1:15" x14ac:dyDescent="0.2">
      <c r="A294" s="9">
        <v>293</v>
      </c>
      <c r="B294" s="31" t="str">
        <f t="shared" si="104"/>
        <v>2019-YDL-NFB-TECH_SELAW-0920-2</v>
      </c>
      <c r="C294" s="9" t="s">
        <v>76</v>
      </c>
      <c r="E294" s="11">
        <v>43728</v>
      </c>
      <c r="F294" s="9">
        <v>2</v>
      </c>
      <c r="G294" s="9" t="s">
        <v>420</v>
      </c>
      <c r="H294" s="9" t="s">
        <v>401</v>
      </c>
      <c r="I294" s="9" t="s">
        <v>39</v>
      </c>
      <c r="J294" s="9" t="s">
        <v>389</v>
      </c>
      <c r="K294" s="36" t="s">
        <v>30</v>
      </c>
      <c r="L294" s="34">
        <v>0.41666666666666669</v>
      </c>
      <c r="M294" s="34">
        <v>0.47916666666666669</v>
      </c>
      <c r="N294" s="35">
        <f t="shared" si="115"/>
        <v>6.25E-2</v>
      </c>
      <c r="O294" s="31" t="str">
        <f t="shared" si="116"/>
        <v>C0293</v>
      </c>
    </row>
    <row r="295" spans="1:15" x14ac:dyDescent="0.2">
      <c r="A295" s="9">
        <v>294</v>
      </c>
      <c r="B295" s="31" t="str">
        <f t="shared" si="104"/>
        <v>2019-YDL-NFB-UMM_KETIGA-0920-3</v>
      </c>
      <c r="C295" s="9" t="s">
        <v>49</v>
      </c>
      <c r="E295" s="11">
        <v>43728</v>
      </c>
      <c r="F295" s="9">
        <v>3</v>
      </c>
      <c r="G295" s="9" t="s">
        <v>420</v>
      </c>
      <c r="H295" s="9" t="s">
        <v>395</v>
      </c>
      <c r="I295" s="9" t="s">
        <v>175</v>
      </c>
      <c r="J295" s="9" t="s">
        <v>389</v>
      </c>
      <c r="K295" s="36" t="s">
        <v>30</v>
      </c>
      <c r="L295" s="34">
        <v>0.54166666666666663</v>
      </c>
      <c r="M295" s="34">
        <v>0.58333333333333337</v>
      </c>
      <c r="N295" s="35">
        <f t="shared" si="115"/>
        <v>4.1666666666666741E-2</v>
      </c>
      <c r="O295" s="31" t="str">
        <f t="shared" si="116"/>
        <v>C0294</v>
      </c>
    </row>
    <row r="296" spans="1:15" x14ac:dyDescent="0.2">
      <c r="A296" s="9">
        <v>295</v>
      </c>
      <c r="B296" s="31" t="str">
        <f t="shared" si="104"/>
        <v>2019-YDL-NFB-TECH_SISJA-0920-4</v>
      </c>
      <c r="C296" s="9" t="s">
        <v>207</v>
      </c>
      <c r="E296" s="11">
        <v>43728</v>
      </c>
      <c r="F296" s="9">
        <v>4</v>
      </c>
      <c r="G296" s="9" t="s">
        <v>455</v>
      </c>
      <c r="H296" s="9" t="s">
        <v>287</v>
      </c>
      <c r="I296" s="9" t="s">
        <v>288</v>
      </c>
      <c r="J296" s="9" t="s">
        <v>457</v>
      </c>
      <c r="K296" s="36" t="s">
        <v>98</v>
      </c>
      <c r="L296" s="34">
        <v>0.58333333333333337</v>
      </c>
      <c r="M296" s="34">
        <v>0.66666666666666663</v>
      </c>
      <c r="N296" s="35">
        <f t="shared" si="115"/>
        <v>8.3333333333333259E-2</v>
      </c>
      <c r="O296" s="31" t="str">
        <f t="shared" si="116"/>
        <v>C0295</v>
      </c>
    </row>
    <row r="297" spans="1:15" x14ac:dyDescent="0.2">
      <c r="A297" s="9">
        <v>296</v>
      </c>
      <c r="B297" s="31" t="str">
        <f t="shared" si="104"/>
        <v>2019-YDL-NFB-TECH_BINFI-0921-1</v>
      </c>
      <c r="C297" s="9" t="s">
        <v>79</v>
      </c>
      <c r="E297" s="11">
        <v>43729</v>
      </c>
      <c r="F297" s="9">
        <v>1</v>
      </c>
      <c r="G297" s="9" t="s">
        <v>26</v>
      </c>
      <c r="H297" s="9" t="s">
        <v>458</v>
      </c>
      <c r="I297" s="9" t="s">
        <v>459</v>
      </c>
      <c r="J297" s="9" t="s">
        <v>82</v>
      </c>
      <c r="K297" s="36" t="s">
        <v>460</v>
      </c>
      <c r="L297" s="34">
        <v>0.29166666666666669</v>
      </c>
      <c r="M297" s="34">
        <v>0.41666666666666669</v>
      </c>
      <c r="N297" s="35">
        <f t="shared" si="115"/>
        <v>0.125</v>
      </c>
      <c r="O297" s="31" t="str">
        <f t="shared" si="116"/>
        <v>C0296</v>
      </c>
    </row>
    <row r="298" spans="1:15" x14ac:dyDescent="0.2">
      <c r="A298" s="9">
        <v>297</v>
      </c>
      <c r="B298" s="31" t="str">
        <f t="shared" si="104"/>
        <v>2019-YDL-NFB-TECH_SISJA-0923-1</v>
      </c>
      <c r="C298" s="9" t="s">
        <v>191</v>
      </c>
      <c r="E298" s="11">
        <v>43731</v>
      </c>
      <c r="F298" s="9">
        <v>1</v>
      </c>
      <c r="G298" s="9" t="s">
        <v>26</v>
      </c>
      <c r="H298" s="9" t="s">
        <v>461</v>
      </c>
      <c r="I298" s="9" t="s">
        <v>48</v>
      </c>
      <c r="J298" s="9" t="s">
        <v>457</v>
      </c>
      <c r="K298" s="36" t="s">
        <v>222</v>
      </c>
      <c r="L298" s="34">
        <v>0.58333333333333337</v>
      </c>
      <c r="M298" s="34">
        <v>0.66666666666666663</v>
      </c>
      <c r="N298" s="35">
        <f t="shared" si="115"/>
        <v>8.3333333333333259E-2</v>
      </c>
      <c r="O298" s="31" t="str">
        <f t="shared" si="116"/>
        <v>C0297</v>
      </c>
    </row>
    <row r="299" spans="1:15" x14ac:dyDescent="0.2">
      <c r="A299" s="9">
        <v>298</v>
      </c>
      <c r="B299" s="31" t="str">
        <f t="shared" si="104"/>
        <v>2019-YDL-NFB-TECH_SOSID-0924-1</v>
      </c>
      <c r="C299" s="9" t="s">
        <v>146</v>
      </c>
      <c r="D299" s="9" t="s">
        <v>462</v>
      </c>
      <c r="E299" s="11">
        <v>43732</v>
      </c>
      <c r="F299" s="9">
        <v>1</v>
      </c>
      <c r="G299" s="9" t="s">
        <v>26</v>
      </c>
      <c r="H299" s="9" t="s">
        <v>463</v>
      </c>
      <c r="I299" s="9" t="s">
        <v>175</v>
      </c>
      <c r="J299" s="9" t="s">
        <v>464</v>
      </c>
      <c r="K299" s="36" t="s">
        <v>40</v>
      </c>
      <c r="L299" s="34">
        <v>0.58333333333333337</v>
      </c>
      <c r="M299" s="34">
        <v>0.625</v>
      </c>
      <c r="N299" s="35">
        <f t="shared" si="115"/>
        <v>4.166666666666663E-2</v>
      </c>
      <c r="O299" s="31" t="str">
        <f t="shared" si="116"/>
        <v>C0298</v>
      </c>
    </row>
    <row r="300" spans="1:15" x14ac:dyDescent="0.2">
      <c r="A300" s="9">
        <v>299</v>
      </c>
      <c r="B300" s="31" t="str">
        <f t="shared" si="104"/>
        <v>2019-YDL-NFB-TECH_SOSID-0924-2</v>
      </c>
      <c r="C300" s="9" t="s">
        <v>146</v>
      </c>
      <c r="D300" s="9" t="s">
        <v>462</v>
      </c>
      <c r="E300" s="11">
        <v>43732</v>
      </c>
      <c r="F300" s="9">
        <v>2</v>
      </c>
      <c r="G300" s="9" t="s">
        <v>26</v>
      </c>
      <c r="H300" s="9" t="s">
        <v>465</v>
      </c>
      <c r="I300" s="9" t="s">
        <v>175</v>
      </c>
      <c r="J300" s="9" t="s">
        <v>466</v>
      </c>
      <c r="K300" s="36" t="s">
        <v>467</v>
      </c>
      <c r="L300" s="34">
        <v>0.625</v>
      </c>
      <c r="M300" s="34">
        <v>0.66666666666666663</v>
      </c>
      <c r="N300" s="35">
        <f t="shared" si="115"/>
        <v>4.166666666666663E-2</v>
      </c>
      <c r="O300" s="31" t="str">
        <f t="shared" si="116"/>
        <v>C0299</v>
      </c>
    </row>
    <row r="301" spans="1:15" x14ac:dyDescent="0.2">
      <c r="A301" s="9">
        <v>300</v>
      </c>
      <c r="B301" s="31" t="str">
        <f t="shared" si="104"/>
        <v>2019-YDL-NFB-TECH_BASSS-0925-1</v>
      </c>
      <c r="C301" s="9" t="s">
        <v>25</v>
      </c>
      <c r="E301" s="11">
        <v>43733</v>
      </c>
      <c r="F301" s="9">
        <v>1</v>
      </c>
      <c r="G301" s="9" t="s">
        <v>26</v>
      </c>
      <c r="H301" s="55" t="s">
        <v>468</v>
      </c>
      <c r="I301" s="9" t="s">
        <v>352</v>
      </c>
      <c r="J301" s="9" t="s">
        <v>457</v>
      </c>
      <c r="K301" s="36" t="s">
        <v>222</v>
      </c>
      <c r="L301" s="34">
        <v>0.58333333333333337</v>
      </c>
      <c r="M301" s="34">
        <v>0.66666666666666663</v>
      </c>
      <c r="N301" s="35">
        <f t="shared" si="115"/>
        <v>8.3333333333333259E-2</v>
      </c>
      <c r="O301" s="31" t="str">
        <f t="shared" si="116"/>
        <v>C0300</v>
      </c>
    </row>
    <row r="302" spans="1:15" x14ac:dyDescent="0.2">
      <c r="A302" s="9">
        <v>301</v>
      </c>
      <c r="B302" s="31" t="str">
        <f t="shared" si="104"/>
        <v>2019-YDL-NFB-TECH_PESCO-0926-1</v>
      </c>
      <c r="C302" s="9" t="s">
        <v>54</v>
      </c>
      <c r="E302" s="11">
        <v>43734</v>
      </c>
      <c r="F302" s="9">
        <v>1</v>
      </c>
      <c r="G302" s="9" t="s">
        <v>469</v>
      </c>
      <c r="H302" s="9" t="s">
        <v>390</v>
      </c>
      <c r="I302" s="9" t="s">
        <v>453</v>
      </c>
      <c r="J302" s="9" t="s">
        <v>389</v>
      </c>
      <c r="K302" s="36" t="s">
        <v>113</v>
      </c>
      <c r="L302" s="34">
        <v>0.33333333333333331</v>
      </c>
      <c r="M302" s="34">
        <v>0.375</v>
      </c>
      <c r="N302" s="35">
        <f t="shared" si="115"/>
        <v>4.1666666666666685E-2</v>
      </c>
      <c r="O302" s="31" t="str">
        <f t="shared" si="116"/>
        <v>C0301</v>
      </c>
    </row>
    <row r="303" spans="1:15" x14ac:dyDescent="0.2">
      <c r="A303" s="9">
        <v>302</v>
      </c>
      <c r="B303" s="31" t="str">
        <f t="shared" si="104"/>
        <v>2019-YDL-NFB-UMM_KETIGA-0926-2</v>
      </c>
      <c r="C303" s="9" t="s">
        <v>49</v>
      </c>
      <c r="E303" s="11">
        <v>43734</v>
      </c>
      <c r="F303" s="9">
        <v>2</v>
      </c>
      <c r="G303" s="9" t="s">
        <v>469</v>
      </c>
      <c r="H303" s="9" t="s">
        <v>395</v>
      </c>
      <c r="I303" s="9" t="s">
        <v>175</v>
      </c>
      <c r="J303" s="9" t="s">
        <v>389</v>
      </c>
      <c r="K303" s="36" t="s">
        <v>113</v>
      </c>
      <c r="L303" s="34">
        <v>0.375</v>
      </c>
      <c r="M303" s="34">
        <v>0.41666666666666669</v>
      </c>
      <c r="N303" s="35">
        <f t="shared" si="115"/>
        <v>4.1666666666666685E-2</v>
      </c>
      <c r="O303" s="31" t="str">
        <f t="shared" si="116"/>
        <v>C0302</v>
      </c>
    </row>
    <row r="304" spans="1:15" x14ac:dyDescent="0.2">
      <c r="A304" s="9">
        <v>303</v>
      </c>
      <c r="B304" s="31" t="str">
        <f t="shared" si="104"/>
        <v>2019-YDL-NFB-TECH_GMPCL-0926-3</v>
      </c>
      <c r="C304" s="9" t="s">
        <v>45</v>
      </c>
      <c r="E304" s="11">
        <v>43734</v>
      </c>
      <c r="F304" s="9">
        <v>3</v>
      </c>
      <c r="G304" s="9" t="s">
        <v>469</v>
      </c>
      <c r="H304" s="9" t="s">
        <v>47</v>
      </c>
      <c r="I304" s="9" t="s">
        <v>405</v>
      </c>
      <c r="J304" s="9" t="s">
        <v>389</v>
      </c>
      <c r="K304" s="36" t="s">
        <v>113</v>
      </c>
      <c r="L304" s="34">
        <v>0.41666666666666669</v>
      </c>
      <c r="M304" s="34">
        <v>0.5</v>
      </c>
      <c r="N304" s="35">
        <f t="shared" si="115"/>
        <v>8.3333333333333315E-2</v>
      </c>
      <c r="O304" s="31" t="str">
        <f t="shared" si="116"/>
        <v>C0303</v>
      </c>
    </row>
    <row r="305" spans="1:15" x14ac:dyDescent="0.2">
      <c r="A305" s="9">
        <v>304</v>
      </c>
      <c r="B305" s="31" t="str">
        <f t="shared" si="104"/>
        <v>2019-YDL-NFB-TECH_EDUKE-0926-4</v>
      </c>
      <c r="C305" s="9" t="s">
        <v>41</v>
      </c>
      <c r="E305" s="11">
        <v>43734</v>
      </c>
      <c r="F305" s="9">
        <v>4</v>
      </c>
      <c r="G305" s="9" t="s">
        <v>469</v>
      </c>
      <c r="H305" s="9" t="s">
        <v>387</v>
      </c>
      <c r="I305" s="9" t="s">
        <v>454</v>
      </c>
      <c r="J305" s="9" t="s">
        <v>389</v>
      </c>
      <c r="K305" s="36" t="s">
        <v>113</v>
      </c>
      <c r="L305" s="34">
        <v>0.52083333333333337</v>
      </c>
      <c r="M305" s="34">
        <v>0.54166666666666663</v>
      </c>
      <c r="N305" s="35">
        <f t="shared" si="115"/>
        <v>2.0833333333333259E-2</v>
      </c>
      <c r="O305" s="31" t="str">
        <f t="shared" si="116"/>
        <v>C0304</v>
      </c>
    </row>
    <row r="306" spans="1:15" x14ac:dyDescent="0.2">
      <c r="A306" s="9">
        <v>305</v>
      </c>
      <c r="B306" s="31" t="str">
        <f t="shared" si="104"/>
        <v>2019-YDL-NFB-UMM_PRESKI-0926-5</v>
      </c>
      <c r="C306" s="9" t="s">
        <v>242</v>
      </c>
      <c r="E306" s="11">
        <v>43734</v>
      </c>
      <c r="F306" s="9">
        <v>5</v>
      </c>
      <c r="G306" s="9" t="s">
        <v>26</v>
      </c>
      <c r="H306" s="9" t="s">
        <v>470</v>
      </c>
      <c r="I306" s="9" t="s">
        <v>39</v>
      </c>
      <c r="J306" s="9" t="s">
        <v>105</v>
      </c>
      <c r="K306" s="36" t="s">
        <v>98</v>
      </c>
      <c r="L306" s="34">
        <v>0.54166666666666663</v>
      </c>
      <c r="M306" s="34">
        <v>0.60416666666666663</v>
      </c>
      <c r="N306" s="35">
        <f t="shared" si="115"/>
        <v>6.25E-2</v>
      </c>
      <c r="O306" s="31" t="str">
        <f t="shared" si="116"/>
        <v>C0305</v>
      </c>
    </row>
    <row r="307" spans="1:15" x14ac:dyDescent="0.2">
      <c r="A307" s="9">
        <v>306</v>
      </c>
      <c r="B307" s="31" t="str">
        <f t="shared" si="104"/>
        <v>2019-YDL-NFB-TECH_BASCR-0926-6</v>
      </c>
      <c r="C307" s="9" t="s">
        <v>168</v>
      </c>
      <c r="E307" s="11">
        <v>43734</v>
      </c>
      <c r="F307" s="9">
        <v>6</v>
      </c>
      <c r="G307" s="9" t="s">
        <v>26</v>
      </c>
      <c r="H307" s="9" t="s">
        <v>471</v>
      </c>
      <c r="I307" s="9" t="s">
        <v>122</v>
      </c>
      <c r="J307" s="9" t="s">
        <v>343</v>
      </c>
      <c r="K307" s="36" t="s">
        <v>98</v>
      </c>
      <c r="L307" s="34">
        <v>0.60416666666666663</v>
      </c>
      <c r="M307" s="34">
        <v>0.66666666666666663</v>
      </c>
      <c r="N307" s="35">
        <f t="shared" si="115"/>
        <v>6.25E-2</v>
      </c>
      <c r="O307" s="31" t="str">
        <f t="shared" si="116"/>
        <v>C0306</v>
      </c>
    </row>
    <row r="308" spans="1:15" x14ac:dyDescent="0.2">
      <c r="A308" s="9">
        <v>307</v>
      </c>
      <c r="B308" s="31" t="str">
        <f t="shared" si="104"/>
        <v>2019-YDL-NFB-TECH_MACMA-0926-7</v>
      </c>
      <c r="C308" s="9" t="s">
        <v>393</v>
      </c>
      <c r="E308" s="11">
        <v>43734</v>
      </c>
      <c r="F308" s="9">
        <v>7</v>
      </c>
      <c r="G308" s="9" t="s">
        <v>469</v>
      </c>
      <c r="H308" s="9" t="s">
        <v>472</v>
      </c>
      <c r="I308" s="9" t="s">
        <v>392</v>
      </c>
      <c r="J308" s="9" t="s">
        <v>389</v>
      </c>
      <c r="K308" s="36" t="s">
        <v>113</v>
      </c>
      <c r="L308" s="34">
        <v>0.54166666666666663</v>
      </c>
      <c r="M308" s="34">
        <v>0.58333333333333337</v>
      </c>
      <c r="N308" s="35">
        <f t="shared" si="115"/>
        <v>4.1666666666666741E-2</v>
      </c>
      <c r="O308" s="31" t="str">
        <f t="shared" si="116"/>
        <v>C0307</v>
      </c>
    </row>
    <row r="309" spans="1:15" x14ac:dyDescent="0.2">
      <c r="A309" s="9">
        <v>308</v>
      </c>
      <c r="B309" s="31" t="str">
        <f t="shared" si="104"/>
        <v>2019-YDL-NFB-TECH_SISMA-0926-8</v>
      </c>
      <c r="C309" s="9" t="s">
        <v>51</v>
      </c>
      <c r="E309" s="11">
        <v>43734</v>
      </c>
      <c r="F309" s="9">
        <v>8</v>
      </c>
      <c r="G309" s="9" t="s">
        <v>469</v>
      </c>
      <c r="H309" s="9" t="s">
        <v>397</v>
      </c>
      <c r="I309" s="9" t="s">
        <v>158</v>
      </c>
      <c r="J309" s="9" t="s">
        <v>389</v>
      </c>
      <c r="K309" s="36" t="s">
        <v>113</v>
      </c>
      <c r="L309" s="34">
        <v>0.58333333333333337</v>
      </c>
      <c r="M309" s="34">
        <v>0.625</v>
      </c>
      <c r="N309" s="35">
        <f t="shared" si="115"/>
        <v>4.166666666666663E-2</v>
      </c>
      <c r="O309" s="31" t="str">
        <f t="shared" si="116"/>
        <v>C0308</v>
      </c>
    </row>
    <row r="310" spans="1:15" x14ac:dyDescent="0.2">
      <c r="A310" s="9">
        <v>309</v>
      </c>
      <c r="B310" s="31" t="str">
        <f t="shared" si="104"/>
        <v>2019-YDL-NFB-TECH_PLASE-0926-9</v>
      </c>
      <c r="C310" s="9" t="s">
        <v>57</v>
      </c>
      <c r="E310" s="11">
        <v>43734</v>
      </c>
      <c r="F310" s="9">
        <v>9</v>
      </c>
      <c r="G310" s="9" t="s">
        <v>473</v>
      </c>
      <c r="H310" s="9" t="s">
        <v>398</v>
      </c>
      <c r="I310" s="9" t="s">
        <v>474</v>
      </c>
      <c r="J310" s="9" t="s">
        <v>389</v>
      </c>
      <c r="K310" s="36" t="s">
        <v>113</v>
      </c>
      <c r="L310" s="34">
        <v>0.625</v>
      </c>
      <c r="M310" s="34">
        <v>0.66666666666666663</v>
      </c>
      <c r="N310" s="35">
        <f t="shared" si="115"/>
        <v>4.166666666666663E-2</v>
      </c>
      <c r="O310" s="31" t="str">
        <f t="shared" si="116"/>
        <v>C0309</v>
      </c>
    </row>
    <row r="311" spans="1:15" x14ac:dyDescent="0.2">
      <c r="A311" s="9">
        <v>310</v>
      </c>
      <c r="B311" s="31" t="str">
        <f t="shared" si="104"/>
        <v>2019-YDL-NFB-UMM_ICAREX-0927-1</v>
      </c>
      <c r="C311" s="9" t="s">
        <v>74</v>
      </c>
      <c r="E311" s="11">
        <v>43735</v>
      </c>
      <c r="F311" s="9">
        <v>1</v>
      </c>
      <c r="G311" s="9" t="s">
        <v>473</v>
      </c>
      <c r="H311" s="9" t="s">
        <v>400</v>
      </c>
      <c r="I311" s="9" t="s">
        <v>39</v>
      </c>
      <c r="J311" s="9" t="s">
        <v>389</v>
      </c>
      <c r="K311" s="36" t="s">
        <v>95</v>
      </c>
      <c r="L311" s="34">
        <v>0.33333333333333331</v>
      </c>
      <c r="M311" s="34">
        <v>0.41666666666666669</v>
      </c>
      <c r="N311" s="35">
        <f t="shared" si="115"/>
        <v>8.333333333333337E-2</v>
      </c>
      <c r="O311" s="31" t="str">
        <f t="shared" si="116"/>
        <v>C0310</v>
      </c>
    </row>
    <row r="312" spans="1:15" x14ac:dyDescent="0.2">
      <c r="A312" s="9">
        <v>311</v>
      </c>
      <c r="B312" s="31" t="str">
        <f t="shared" si="104"/>
        <v>2019-YDL-NFB-TECH_KOMET-0927-2</v>
      </c>
      <c r="C312" s="9" t="s">
        <v>37</v>
      </c>
      <c r="E312" s="11">
        <v>43735</v>
      </c>
      <c r="F312" s="9">
        <v>2</v>
      </c>
      <c r="G312" s="9" t="s">
        <v>26</v>
      </c>
      <c r="H312" s="9" t="s">
        <v>475</v>
      </c>
      <c r="I312" s="9" t="s">
        <v>39</v>
      </c>
      <c r="J312" s="9" t="s">
        <v>105</v>
      </c>
      <c r="K312" s="36" t="s">
        <v>95</v>
      </c>
      <c r="L312" s="34">
        <v>0.41666666666666669</v>
      </c>
      <c r="M312" s="34">
        <v>0.47916666666666669</v>
      </c>
      <c r="N312" s="35">
        <f t="shared" si="115"/>
        <v>6.25E-2</v>
      </c>
      <c r="O312" s="31" t="str">
        <f t="shared" si="116"/>
        <v>C0311</v>
      </c>
    </row>
    <row r="313" spans="1:15" x14ac:dyDescent="0.2">
      <c r="A313" s="9">
        <v>312</v>
      </c>
      <c r="B313" s="31" t="str">
        <f t="shared" si="104"/>
        <v>2019-YDL-NFB-TECH_SOSID-0930-1</v>
      </c>
      <c r="C313" s="9" t="s">
        <v>146</v>
      </c>
      <c r="D313" s="9" t="s">
        <v>462</v>
      </c>
      <c r="E313" s="11">
        <v>43738</v>
      </c>
      <c r="F313" s="9">
        <v>1</v>
      </c>
      <c r="G313" s="9" t="s">
        <v>26</v>
      </c>
      <c r="H313" s="9" t="s">
        <v>476</v>
      </c>
      <c r="I313" s="9" t="s">
        <v>158</v>
      </c>
      <c r="J313" s="9" t="s">
        <v>477</v>
      </c>
      <c r="K313" s="36" t="s">
        <v>452</v>
      </c>
      <c r="L313" s="34">
        <v>0.54166666666666663</v>
      </c>
      <c r="M313" s="34">
        <v>0.58333333333333337</v>
      </c>
      <c r="N313" s="35">
        <f t="shared" ref="N313:N314" si="117">M313-L313</f>
        <v>4.1666666666666741E-2</v>
      </c>
      <c r="O313" s="31" t="str">
        <f t="shared" ref="O313:O314" si="118">"C"&amp;TEXT(A313,"0000")</f>
        <v>C0312</v>
      </c>
    </row>
    <row r="314" spans="1:15" x14ac:dyDescent="0.2">
      <c r="A314" s="9">
        <v>313</v>
      </c>
      <c r="B314" s="31" t="str">
        <f t="shared" si="104"/>
        <v>2019-YDL-NFB-TECH_BASFP-1001-1</v>
      </c>
      <c r="C314" s="9" t="s">
        <v>92</v>
      </c>
      <c r="E314" s="11">
        <v>43739</v>
      </c>
      <c r="F314" s="9">
        <v>1</v>
      </c>
      <c r="G314" s="9" t="s">
        <v>26</v>
      </c>
      <c r="H314" s="55" t="s">
        <v>478</v>
      </c>
      <c r="I314" s="9" t="s">
        <v>94</v>
      </c>
      <c r="J314" s="9" t="s">
        <v>105</v>
      </c>
      <c r="K314" s="36" t="s">
        <v>98</v>
      </c>
      <c r="L314" s="34">
        <v>0.58333333333333337</v>
      </c>
      <c r="M314" s="34">
        <v>0.66666666666666663</v>
      </c>
      <c r="N314" s="35">
        <f t="shared" si="117"/>
        <v>8.3333333333333259E-2</v>
      </c>
      <c r="O314" s="31" t="str">
        <f t="shared" si="118"/>
        <v>C0313</v>
      </c>
    </row>
    <row r="315" spans="1:15" x14ac:dyDescent="0.2">
      <c r="A315" s="9">
        <v>314</v>
      </c>
      <c r="B315" s="31" t="str">
        <f t="shared" ref="B315:B346" si="119">YEAR(E315)&amp;"-YDL-NFB-"&amp;LEFT(C315,10)&amp;"-"&amp;TEXT(E315,"mm")&amp;TEXT(E315,"dd")&amp;"-"&amp;F315</f>
        <v>2019-YDL-NFB--1003-1</v>
      </c>
      <c r="E315" s="11">
        <v>43741</v>
      </c>
      <c r="F315" s="9">
        <v>1</v>
      </c>
      <c r="G315" s="9" t="s">
        <v>26</v>
      </c>
      <c r="H315" s="55" t="s">
        <v>300</v>
      </c>
      <c r="I315" s="9" t="s">
        <v>158</v>
      </c>
      <c r="J315" s="9" t="s">
        <v>479</v>
      </c>
      <c r="K315" s="36" t="s">
        <v>98</v>
      </c>
      <c r="L315" s="34">
        <v>0.58333333333333337</v>
      </c>
      <c r="M315" s="34">
        <v>0.66666666666666663</v>
      </c>
      <c r="N315" s="35">
        <f t="shared" ref="N315" si="120">M315-L315</f>
        <v>8.3333333333333259E-2</v>
      </c>
      <c r="O315" s="31" t="str">
        <f t="shared" ref="O315" si="121">"C"&amp;TEXT(A315,"0000")</f>
        <v>C0314</v>
      </c>
    </row>
    <row r="316" spans="1:15" x14ac:dyDescent="0.2">
      <c r="A316" s="9">
        <v>315</v>
      </c>
      <c r="B316" s="31" t="str">
        <f t="shared" si="119"/>
        <v>2019-YDL-NFB-TECH_TANDA-1004-1</v>
      </c>
      <c r="C316" s="9" t="s">
        <v>160</v>
      </c>
      <c r="E316" s="11">
        <v>43742</v>
      </c>
      <c r="F316" s="9">
        <v>1</v>
      </c>
      <c r="G316" s="9" t="s">
        <v>26</v>
      </c>
      <c r="H316" s="9" t="s">
        <v>480</v>
      </c>
      <c r="I316" s="9" t="s">
        <v>358</v>
      </c>
      <c r="J316" s="9" t="s">
        <v>481</v>
      </c>
      <c r="K316" s="36" t="s">
        <v>482</v>
      </c>
      <c r="L316" s="34">
        <v>0.58333333333333337</v>
      </c>
      <c r="M316" s="34">
        <v>0.60416666666666663</v>
      </c>
      <c r="N316" s="35">
        <f>M316-L316</f>
        <v>2.0833333333333259E-2</v>
      </c>
      <c r="O316" s="31" t="str">
        <f>"C"&amp;TEXT(A316,"0000")</f>
        <v>C0315</v>
      </c>
    </row>
    <row r="317" spans="1:15" x14ac:dyDescent="0.2">
      <c r="A317" s="9">
        <v>316</v>
      </c>
      <c r="B317" s="31" t="str">
        <f t="shared" si="119"/>
        <v>2019-YDL-NFB-TECH_SOSID-1008-1</v>
      </c>
      <c r="C317" s="9" t="s">
        <v>146</v>
      </c>
      <c r="D317" s="9" t="s">
        <v>32</v>
      </c>
      <c r="E317" s="11">
        <v>43746</v>
      </c>
      <c r="F317" s="9">
        <v>1</v>
      </c>
      <c r="G317" s="9" t="s">
        <v>26</v>
      </c>
      <c r="H317" s="9" t="s">
        <v>483</v>
      </c>
      <c r="I317" s="9" t="s">
        <v>484</v>
      </c>
      <c r="J317" s="9" t="s">
        <v>485</v>
      </c>
      <c r="K317" s="36" t="s">
        <v>40</v>
      </c>
      <c r="L317" s="34">
        <v>0.54166666666666663</v>
      </c>
      <c r="M317" s="34">
        <v>0.58333333333333337</v>
      </c>
      <c r="N317" s="35">
        <f t="shared" ref="N317:N318" si="122">M317-L317</f>
        <v>4.1666666666666741E-2</v>
      </c>
      <c r="O317" s="31" t="str">
        <f t="shared" ref="O317:O318" si="123">"C"&amp;TEXT(A317,"0000")</f>
        <v>C0316</v>
      </c>
    </row>
    <row r="318" spans="1:15" x14ac:dyDescent="0.2">
      <c r="A318" s="9">
        <v>317</v>
      </c>
      <c r="B318" s="31" t="str">
        <f t="shared" si="119"/>
        <v>2019-YDL-NFB-TECH_SOSID-1008-2</v>
      </c>
      <c r="C318" s="9" t="s">
        <v>146</v>
      </c>
      <c r="D318" s="9" t="s">
        <v>32</v>
      </c>
      <c r="E318" s="11">
        <v>43746</v>
      </c>
      <c r="F318" s="9">
        <v>2</v>
      </c>
      <c r="G318" s="9" t="s">
        <v>26</v>
      </c>
      <c r="H318" s="9" t="s">
        <v>486</v>
      </c>
      <c r="I318" s="9" t="s">
        <v>484</v>
      </c>
      <c r="J318" s="9" t="s">
        <v>487</v>
      </c>
      <c r="K318" s="36" t="s">
        <v>40</v>
      </c>
      <c r="L318" s="34">
        <v>0.58333333333333337</v>
      </c>
      <c r="M318" s="34">
        <v>0.625</v>
      </c>
      <c r="N318" s="35">
        <f t="shared" si="122"/>
        <v>4.166666666666663E-2</v>
      </c>
      <c r="O318" s="31" t="str">
        <f t="shared" si="123"/>
        <v>C0317</v>
      </c>
    </row>
    <row r="319" spans="1:15" x14ac:dyDescent="0.2">
      <c r="A319" s="9">
        <v>318</v>
      </c>
      <c r="B319" s="31" t="str">
        <f t="shared" si="119"/>
        <v>2019-YDL-NFB--1009-1</v>
      </c>
      <c r="E319" s="11">
        <v>43747</v>
      </c>
      <c r="F319" s="9">
        <v>1</v>
      </c>
      <c r="G319" s="9" t="s">
        <v>26</v>
      </c>
      <c r="H319" s="9" t="s">
        <v>488</v>
      </c>
      <c r="I319" s="9" t="s">
        <v>345</v>
      </c>
      <c r="J319" s="9" t="s">
        <v>105</v>
      </c>
      <c r="K319" s="36" t="s">
        <v>98</v>
      </c>
      <c r="L319" s="34">
        <v>0.58333333333333337</v>
      </c>
      <c r="M319" s="34">
        <v>0.66666666666666663</v>
      </c>
      <c r="N319" s="35">
        <f t="shared" ref="N319:N320" si="124">M319-L319</f>
        <v>8.3333333333333259E-2</v>
      </c>
      <c r="O319" s="31" t="str">
        <f t="shared" ref="O319:O320" si="125">"C"&amp;TEXT(A319,"0000")</f>
        <v>C0318</v>
      </c>
    </row>
    <row r="320" spans="1:15" x14ac:dyDescent="0.2">
      <c r="A320" s="9">
        <v>319</v>
      </c>
      <c r="B320" s="31" t="str">
        <f t="shared" si="119"/>
        <v>2019-YDL-NFB-UMM_PRESKI-1009-2</v>
      </c>
      <c r="C320" s="9" t="s">
        <v>200</v>
      </c>
      <c r="E320" s="11">
        <v>43747</v>
      </c>
      <c r="F320" s="9">
        <v>2</v>
      </c>
      <c r="G320" s="9" t="s">
        <v>26</v>
      </c>
      <c r="H320" s="9" t="s">
        <v>448</v>
      </c>
      <c r="I320" s="9" t="s">
        <v>39</v>
      </c>
      <c r="J320" s="9" t="s">
        <v>105</v>
      </c>
      <c r="K320" s="36" t="s">
        <v>30</v>
      </c>
      <c r="L320" s="34">
        <v>0.58333333333333337</v>
      </c>
      <c r="M320" s="34">
        <v>0.66666666666666663</v>
      </c>
      <c r="N320" s="35">
        <f t="shared" si="124"/>
        <v>8.3333333333333259E-2</v>
      </c>
      <c r="O320" s="31" t="str">
        <f t="shared" si="125"/>
        <v>C0319</v>
      </c>
    </row>
    <row r="321" spans="1:15" x14ac:dyDescent="0.2">
      <c r="A321" s="9">
        <v>320</v>
      </c>
      <c r="B321" s="31" t="str">
        <f t="shared" si="119"/>
        <v>2019-YDL-NFB-TECH_BASCR-1010-1</v>
      </c>
      <c r="C321" s="9" t="s">
        <v>168</v>
      </c>
      <c r="E321" s="11">
        <v>43748</v>
      </c>
      <c r="F321" s="9">
        <v>1</v>
      </c>
      <c r="G321" s="9" t="s">
        <v>26</v>
      </c>
      <c r="H321" s="9" t="s">
        <v>489</v>
      </c>
      <c r="I321" s="9" t="s">
        <v>122</v>
      </c>
      <c r="J321" s="9" t="s">
        <v>343</v>
      </c>
      <c r="K321" s="36" t="s">
        <v>98</v>
      </c>
      <c r="L321" s="34">
        <v>0.58333333333333337</v>
      </c>
      <c r="M321" s="34">
        <v>0.66666666666666663</v>
      </c>
      <c r="N321" s="35">
        <f t="shared" ref="N321" si="126">M321-L321</f>
        <v>8.3333333333333259E-2</v>
      </c>
      <c r="O321" s="31" t="str">
        <f t="shared" ref="O321" si="127">"C"&amp;TEXT(A321,"0000")</f>
        <v>C0320</v>
      </c>
    </row>
    <row r="322" spans="1:15" x14ac:dyDescent="0.2">
      <c r="A322" s="9">
        <v>321</v>
      </c>
      <c r="B322" s="31" t="str">
        <f t="shared" si="119"/>
        <v>2019-YDL-NFB-TECH_MACMA-1011-1</v>
      </c>
      <c r="C322" s="9" t="s">
        <v>393</v>
      </c>
      <c r="E322" s="11">
        <v>43749</v>
      </c>
      <c r="F322" s="9">
        <v>1</v>
      </c>
      <c r="G322" s="9" t="s">
        <v>469</v>
      </c>
      <c r="H322" s="9" t="s">
        <v>472</v>
      </c>
      <c r="I322" s="9" t="s">
        <v>392</v>
      </c>
      <c r="J322" s="9" t="s">
        <v>389</v>
      </c>
      <c r="K322" s="36" t="s">
        <v>30</v>
      </c>
      <c r="L322" s="34">
        <v>0.33333333333333331</v>
      </c>
      <c r="M322" s="34">
        <v>0.375</v>
      </c>
      <c r="N322" s="35">
        <f t="shared" ref="N322:N327" si="128">M322-L322</f>
        <v>4.1666666666666685E-2</v>
      </c>
      <c r="O322" s="31" t="str">
        <f t="shared" ref="O322:O327" si="129">"C"&amp;TEXT(A322,"0000")</f>
        <v>C0321</v>
      </c>
    </row>
    <row r="323" spans="1:15" x14ac:dyDescent="0.2">
      <c r="A323" s="9">
        <v>322</v>
      </c>
      <c r="B323" s="31" t="str">
        <f t="shared" si="119"/>
        <v>2019-YDL-NFB-TECH_PLASE-1011-2</v>
      </c>
      <c r="C323" s="9" t="s">
        <v>57</v>
      </c>
      <c r="E323" s="11">
        <v>43749</v>
      </c>
      <c r="F323" s="9">
        <v>2</v>
      </c>
      <c r="G323" s="9" t="s">
        <v>469</v>
      </c>
      <c r="H323" s="9" t="s">
        <v>398</v>
      </c>
      <c r="I323" s="9" t="s">
        <v>445</v>
      </c>
      <c r="J323" s="9" t="s">
        <v>389</v>
      </c>
      <c r="K323" s="36" t="s">
        <v>30</v>
      </c>
      <c r="L323" s="34">
        <v>0.375</v>
      </c>
      <c r="M323" s="34">
        <v>0.41666666666666669</v>
      </c>
      <c r="N323" s="35">
        <f t="shared" si="128"/>
        <v>4.1666666666666685E-2</v>
      </c>
      <c r="O323" s="31" t="str">
        <f t="shared" si="129"/>
        <v>C0322</v>
      </c>
    </row>
    <row r="324" spans="1:15" x14ac:dyDescent="0.2">
      <c r="A324" s="9">
        <v>323</v>
      </c>
      <c r="B324" s="31" t="str">
        <f t="shared" si="119"/>
        <v>2019-YDL-NFB-TECH_EDUKE-1011-3</v>
      </c>
      <c r="C324" s="9" t="s">
        <v>41</v>
      </c>
      <c r="E324" s="11">
        <v>43749</v>
      </c>
      <c r="F324" s="9">
        <v>3</v>
      </c>
      <c r="G324" s="9" t="s">
        <v>469</v>
      </c>
      <c r="H324" s="9" t="s">
        <v>387</v>
      </c>
      <c r="I324" s="9" t="s">
        <v>454</v>
      </c>
      <c r="J324" s="9" t="s">
        <v>389</v>
      </c>
      <c r="K324" s="36" t="s">
        <v>30</v>
      </c>
      <c r="L324" s="34">
        <v>0.41666666666666669</v>
      </c>
      <c r="M324" s="34">
        <v>0.45833333333333331</v>
      </c>
      <c r="N324" s="35">
        <f t="shared" si="128"/>
        <v>4.166666666666663E-2</v>
      </c>
      <c r="O324" s="31" t="str">
        <f t="shared" si="129"/>
        <v>C0323</v>
      </c>
    </row>
    <row r="325" spans="1:15" x14ac:dyDescent="0.2">
      <c r="A325" s="9">
        <v>324</v>
      </c>
      <c r="B325" s="31" t="str">
        <f t="shared" si="119"/>
        <v>2019-YDL-NFB-UMM_KETIGA-1011-4</v>
      </c>
      <c r="C325" s="9" t="s">
        <v>49</v>
      </c>
      <c r="E325" s="11">
        <v>43749</v>
      </c>
      <c r="F325" s="9">
        <v>4</v>
      </c>
      <c r="G325" s="9" t="s">
        <v>469</v>
      </c>
      <c r="H325" s="9" t="s">
        <v>490</v>
      </c>
      <c r="I325" s="9" t="s">
        <v>175</v>
      </c>
      <c r="J325" s="9" t="s">
        <v>389</v>
      </c>
      <c r="K325" s="36" t="s">
        <v>30</v>
      </c>
      <c r="L325" s="34">
        <v>0.54166666666666663</v>
      </c>
      <c r="M325" s="34">
        <v>0.5625</v>
      </c>
      <c r="N325" s="35">
        <f t="shared" si="128"/>
        <v>2.083333333333337E-2</v>
      </c>
      <c r="O325" s="31" t="str">
        <f t="shared" si="129"/>
        <v>C0324</v>
      </c>
    </row>
    <row r="326" spans="1:15" x14ac:dyDescent="0.2">
      <c r="A326" s="9">
        <v>325</v>
      </c>
      <c r="B326" s="31" t="str">
        <f t="shared" si="119"/>
        <v>2019-YDL-NFB-TECH_SISMA-1011-5</v>
      </c>
      <c r="C326" s="9" t="s">
        <v>51</v>
      </c>
      <c r="E326" s="11">
        <v>43749</v>
      </c>
      <c r="F326" s="9">
        <v>5</v>
      </c>
      <c r="G326" s="9" t="s">
        <v>469</v>
      </c>
      <c r="H326" s="9" t="s">
        <v>397</v>
      </c>
      <c r="I326" s="9" t="s">
        <v>158</v>
      </c>
      <c r="J326" s="9" t="s">
        <v>389</v>
      </c>
      <c r="K326" s="36" t="s">
        <v>30</v>
      </c>
      <c r="L326" s="34">
        <v>0.5625</v>
      </c>
      <c r="M326" s="34">
        <v>0.60416666666666663</v>
      </c>
      <c r="N326" s="35">
        <f t="shared" si="128"/>
        <v>4.166666666666663E-2</v>
      </c>
      <c r="O326" s="31" t="str">
        <f t="shared" si="129"/>
        <v>C0325</v>
      </c>
    </row>
    <row r="327" spans="1:15" x14ac:dyDescent="0.2">
      <c r="A327" s="9">
        <v>326</v>
      </c>
      <c r="B327" s="31" t="str">
        <f t="shared" si="119"/>
        <v>2019-YDL-NFB-TECH_TANDA-1011-6</v>
      </c>
      <c r="C327" s="9" t="s">
        <v>160</v>
      </c>
      <c r="E327" s="11">
        <v>43749</v>
      </c>
      <c r="F327" s="9">
        <v>6</v>
      </c>
      <c r="G327" s="9" t="s">
        <v>26</v>
      </c>
      <c r="H327" s="9" t="s">
        <v>491</v>
      </c>
      <c r="I327" s="9" t="s">
        <v>175</v>
      </c>
      <c r="J327" s="9" t="s">
        <v>389</v>
      </c>
      <c r="K327" s="36" t="s">
        <v>482</v>
      </c>
      <c r="L327" s="34">
        <v>0.58333333333333337</v>
      </c>
      <c r="M327" s="34">
        <v>0.625</v>
      </c>
      <c r="N327" s="35">
        <f t="shared" si="128"/>
        <v>4.166666666666663E-2</v>
      </c>
      <c r="O327" s="31" t="str">
        <f t="shared" si="129"/>
        <v>C0326</v>
      </c>
    </row>
    <row r="328" spans="1:15" x14ac:dyDescent="0.2">
      <c r="A328" s="9">
        <v>327</v>
      </c>
      <c r="B328" s="31" t="str">
        <f t="shared" si="119"/>
        <v>2019-YDL-NFB-TECH_SQPAC-1011-7</v>
      </c>
      <c r="C328" s="9" t="s">
        <v>186</v>
      </c>
      <c r="E328" s="11">
        <v>43749</v>
      </c>
      <c r="F328" s="9">
        <v>7</v>
      </c>
      <c r="G328" s="9" t="s">
        <v>26</v>
      </c>
      <c r="H328" s="9" t="s">
        <v>353</v>
      </c>
      <c r="I328" s="9" t="s">
        <v>188</v>
      </c>
      <c r="J328" s="9" t="s">
        <v>389</v>
      </c>
      <c r="K328" s="36" t="s">
        <v>98</v>
      </c>
      <c r="L328" s="34">
        <v>0.58333333333333337</v>
      </c>
      <c r="M328" s="34">
        <v>0.66666666666666663</v>
      </c>
      <c r="N328" s="35">
        <f t="shared" ref="N328:N330" si="130">M328-L328</f>
        <v>8.3333333333333259E-2</v>
      </c>
      <c r="O328" s="31" t="str">
        <f t="shared" ref="O328:O330" si="131">"C"&amp;TEXT(A328,"0000")</f>
        <v>C0327</v>
      </c>
    </row>
    <row r="329" spans="1:15" x14ac:dyDescent="0.2">
      <c r="A329" s="9">
        <v>328</v>
      </c>
      <c r="B329" s="31" t="str">
        <f t="shared" si="119"/>
        <v>2019-YDL-NFB-TECH_GMPCL-1011-8</v>
      </c>
      <c r="C329" s="9" t="s">
        <v>45</v>
      </c>
      <c r="D329" s="9" t="s">
        <v>419</v>
      </c>
      <c r="E329" s="11">
        <v>43749</v>
      </c>
      <c r="F329" s="9">
        <v>8</v>
      </c>
      <c r="G329" s="9" t="s">
        <v>469</v>
      </c>
      <c r="H329" s="9" t="s">
        <v>47</v>
      </c>
      <c r="I329" s="9" t="s">
        <v>405</v>
      </c>
      <c r="J329" s="9" t="s">
        <v>389</v>
      </c>
      <c r="K329" s="36" t="s">
        <v>30</v>
      </c>
      <c r="L329" s="34">
        <v>0.60416666666666663</v>
      </c>
      <c r="M329" s="34">
        <v>0.66666666666666663</v>
      </c>
      <c r="N329" s="35">
        <f t="shared" si="130"/>
        <v>6.25E-2</v>
      </c>
      <c r="O329" s="31" t="str">
        <f t="shared" si="131"/>
        <v>C0328</v>
      </c>
    </row>
    <row r="330" spans="1:15" x14ac:dyDescent="0.2">
      <c r="A330" s="9">
        <v>329</v>
      </c>
      <c r="B330" s="31" t="str">
        <f t="shared" si="119"/>
        <v>2019-YDL-NFB-TECH_PESCO-1011-9</v>
      </c>
      <c r="C330" s="9" t="s">
        <v>54</v>
      </c>
      <c r="E330" s="11">
        <v>43749</v>
      </c>
      <c r="F330" s="9">
        <v>9</v>
      </c>
      <c r="G330" s="9" t="s">
        <v>469</v>
      </c>
      <c r="H330" s="9" t="s">
        <v>390</v>
      </c>
      <c r="I330" s="9" t="s">
        <v>453</v>
      </c>
      <c r="J330" s="9" t="s">
        <v>389</v>
      </c>
      <c r="K330" s="36" t="s">
        <v>30</v>
      </c>
      <c r="L330" s="34">
        <v>0.66666666666666663</v>
      </c>
      <c r="M330" s="34">
        <v>0.6875</v>
      </c>
      <c r="N330" s="35">
        <f t="shared" si="130"/>
        <v>2.083333333333337E-2</v>
      </c>
      <c r="O330" s="31" t="str">
        <f t="shared" si="131"/>
        <v>C0329</v>
      </c>
    </row>
    <row r="331" spans="1:15" x14ac:dyDescent="0.2">
      <c r="A331" s="9">
        <v>330</v>
      </c>
      <c r="B331" s="31" t="str">
        <f t="shared" si="119"/>
        <v>2019-YDL-NFB--1014-1</v>
      </c>
      <c r="E331" s="11">
        <v>43752</v>
      </c>
      <c r="F331" s="9">
        <v>1</v>
      </c>
      <c r="G331" s="9" t="s">
        <v>26</v>
      </c>
      <c r="H331" s="9" t="s">
        <v>271</v>
      </c>
      <c r="I331" s="9" t="s">
        <v>492</v>
      </c>
      <c r="J331" s="9" t="s">
        <v>105</v>
      </c>
      <c r="K331" s="36" t="s">
        <v>30</v>
      </c>
      <c r="L331" s="34">
        <v>0.58333333333333337</v>
      </c>
      <c r="M331" s="34">
        <v>0.66666666666666663</v>
      </c>
      <c r="N331" s="35">
        <f t="shared" ref="N331" si="132">M331-L331</f>
        <v>8.3333333333333259E-2</v>
      </c>
      <c r="O331" s="31" t="str">
        <f t="shared" ref="O331" si="133">"C"&amp;TEXT(A331,"0000")</f>
        <v>C0330</v>
      </c>
    </row>
    <row r="332" spans="1:15" x14ac:dyDescent="0.2">
      <c r="A332" s="9">
        <v>331</v>
      </c>
      <c r="B332" s="31" t="str">
        <f t="shared" si="119"/>
        <v>1900-YDL-NFB--0100-</v>
      </c>
    </row>
    <row r="333" spans="1:15" x14ac:dyDescent="0.2">
      <c r="A333" s="9">
        <v>332</v>
      </c>
      <c r="B333" s="31" t="str">
        <f t="shared" si="119"/>
        <v>1900-YDL-NFB--0100-</v>
      </c>
    </row>
    <row r="334" spans="1:15" x14ac:dyDescent="0.2">
      <c r="A334" s="9">
        <v>333</v>
      </c>
      <c r="B334" s="31" t="str">
        <f t="shared" si="119"/>
        <v>1900-YDL-NFB--0100-</v>
      </c>
    </row>
    <row r="335" spans="1:15" x14ac:dyDescent="0.2">
      <c r="A335" s="9">
        <v>334</v>
      </c>
      <c r="B335" s="31" t="str">
        <f t="shared" si="119"/>
        <v>1900-YDL-NFB--0100-</v>
      </c>
    </row>
    <row r="336" spans="1:15" x14ac:dyDescent="0.2">
      <c r="A336" s="9">
        <v>335</v>
      </c>
      <c r="B336" s="31" t="str">
        <f t="shared" si="119"/>
        <v>1900-YDL-NFB--0100-</v>
      </c>
    </row>
    <row r="337" spans="1:2" x14ac:dyDescent="0.2">
      <c r="A337" s="9">
        <v>336</v>
      </c>
      <c r="B337" s="31" t="str">
        <f t="shared" si="119"/>
        <v>1900-YDL-NFB--0100-</v>
      </c>
    </row>
    <row r="338" spans="1:2" x14ac:dyDescent="0.2">
      <c r="A338" s="9">
        <v>337</v>
      </c>
      <c r="B338" s="31" t="str">
        <f t="shared" si="119"/>
        <v>1900-YDL-NFB--0100-</v>
      </c>
    </row>
    <row r="339" spans="1:2" x14ac:dyDescent="0.2">
      <c r="A339" s="9">
        <v>338</v>
      </c>
      <c r="B339" s="31" t="str">
        <f t="shared" si="119"/>
        <v>1900-YDL-NFB--0100-</v>
      </c>
    </row>
    <row r="340" spans="1:2" x14ac:dyDescent="0.2">
      <c r="A340" s="9">
        <v>339</v>
      </c>
      <c r="B340" s="31" t="str">
        <f t="shared" si="119"/>
        <v>1900-YDL-NFB--0100-</v>
      </c>
    </row>
    <row r="341" spans="1:2" x14ac:dyDescent="0.2">
      <c r="A341" s="9">
        <v>340</v>
      </c>
      <c r="B341" s="31" t="str">
        <f t="shared" si="119"/>
        <v>1900-YDL-NFB--0100-</v>
      </c>
    </row>
    <row r="342" spans="1:2" x14ac:dyDescent="0.2">
      <c r="A342" s="9">
        <v>341</v>
      </c>
      <c r="B342" s="31" t="str">
        <f t="shared" si="119"/>
        <v>1900-YDL-NFB--0100-</v>
      </c>
    </row>
    <row r="343" spans="1:2" x14ac:dyDescent="0.2">
      <c r="A343" s="9">
        <v>342</v>
      </c>
      <c r="B343" s="31" t="str">
        <f t="shared" si="119"/>
        <v>1900-YDL-NFB--0100-</v>
      </c>
    </row>
    <row r="344" spans="1:2" x14ac:dyDescent="0.2">
      <c r="A344" s="9">
        <v>343</v>
      </c>
      <c r="B344" s="31" t="str">
        <f t="shared" si="119"/>
        <v>1900-YDL-NFB--0100-</v>
      </c>
    </row>
    <row r="345" spans="1:2" x14ac:dyDescent="0.2">
      <c r="A345" s="9">
        <v>344</v>
      </c>
      <c r="B345" s="31" t="str">
        <f t="shared" si="119"/>
        <v>1900-YDL-NFB--0100-</v>
      </c>
    </row>
    <row r="346" spans="1:2" x14ac:dyDescent="0.2">
      <c r="A346" s="9">
        <v>345</v>
      </c>
      <c r="B346" s="31" t="str">
        <f t="shared" si="119"/>
        <v>1900-YDL-NFB--0100-</v>
      </c>
    </row>
    <row r="1048576" spans="5:5" x14ac:dyDescent="0.2">
      <c r="E1048576" s="11">
        <v>43535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FE48702-2A75-4DB3-A287-C464084BE36C}">
          <x14:formula1>
            <xm:f>Ruangan!$A:$A</xm:f>
          </x14:formula1>
          <xm:sqref>K80:K81 K1:K22 K24 K64:K68 K70:K77 K26:K38 K62 K43:K57 K59:K60 K84:K88 K90:K203 K205:K284 K286:K296 K298:K299 K301:K312 K314:K315 K317:K326 K328:K331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139C-5D0E-4C03-8140-EAA3E9C4A982}">
  <dimension ref="A1:X1727"/>
  <sheetViews>
    <sheetView workbookViewId="0">
      <pane ySplit="1" topLeftCell="A2" activePane="bottomLeft" state="frozen"/>
      <selection pane="bottomLeft" activeCell="C26" sqref="C26"/>
    </sheetView>
  </sheetViews>
  <sheetFormatPr baseColWidth="10" defaultColWidth="9.1640625" defaultRowHeight="15" x14ac:dyDescent="0.2"/>
  <cols>
    <col min="1" max="1" width="9.1640625" style="9"/>
    <col min="2" max="2" width="18.6640625" style="9" bestFit="1" customWidth="1"/>
    <col min="3" max="5" width="9.1640625" style="9"/>
    <col min="6" max="6" width="14.6640625" style="47" customWidth="1"/>
    <col min="7" max="7" width="22.33203125" style="9" bestFit="1" customWidth="1"/>
    <col min="8" max="8" width="12.1640625" style="9" customWidth="1"/>
    <col min="9" max="12" width="9.1640625" style="9"/>
    <col min="13" max="13" width="11.1640625" style="9" customWidth="1"/>
    <col min="14" max="20" width="9.1640625" style="9"/>
    <col min="21" max="21" width="14.5" style="9" customWidth="1"/>
    <col min="22" max="22" width="43.83203125" style="9" customWidth="1"/>
    <col min="23" max="23" width="25.5" style="9" customWidth="1"/>
    <col min="24" max="16384" width="9.1640625" style="9"/>
  </cols>
  <sheetData>
    <row r="1" spans="1:23" x14ac:dyDescent="0.2">
      <c r="A1" s="12" t="s">
        <v>493</v>
      </c>
      <c r="B1" s="12" t="s">
        <v>494</v>
      </c>
      <c r="C1" s="12" t="s">
        <v>495</v>
      </c>
      <c r="D1" s="12" t="s">
        <v>496</v>
      </c>
      <c r="E1" s="12" t="s">
        <v>497</v>
      </c>
      <c r="F1" s="46" t="s">
        <v>498</v>
      </c>
      <c r="G1" s="12" t="s">
        <v>499</v>
      </c>
      <c r="H1" s="12" t="s">
        <v>500</v>
      </c>
      <c r="I1" s="12" t="s">
        <v>501</v>
      </c>
      <c r="J1" s="12" t="s">
        <v>502</v>
      </c>
      <c r="K1" s="12" t="s">
        <v>503</v>
      </c>
      <c r="L1" s="12" t="s">
        <v>504</v>
      </c>
      <c r="M1" s="12" t="s">
        <v>505</v>
      </c>
      <c r="N1" s="12" t="s">
        <v>506</v>
      </c>
      <c r="O1" s="12" t="s">
        <v>507</v>
      </c>
      <c r="P1" s="12" t="s">
        <v>508</v>
      </c>
      <c r="Q1" s="12" t="s">
        <v>509</v>
      </c>
      <c r="R1" s="12" t="s">
        <v>510</v>
      </c>
      <c r="S1" s="12" t="s">
        <v>511</v>
      </c>
      <c r="T1" s="12" t="s">
        <v>512</v>
      </c>
      <c r="U1" s="12" t="s">
        <v>513</v>
      </c>
      <c r="V1" s="12" t="s">
        <v>514</v>
      </c>
      <c r="W1" s="12" t="s">
        <v>515</v>
      </c>
    </row>
    <row r="2" spans="1:23" ht="144" x14ac:dyDescent="0.2">
      <c r="A2" s="9">
        <v>16</v>
      </c>
      <c r="B2" s="30">
        <v>29221</v>
      </c>
      <c r="C2" s="9">
        <v>2</v>
      </c>
      <c r="D2" s="9" t="s">
        <v>516</v>
      </c>
      <c r="E2" s="9" t="s">
        <v>517</v>
      </c>
      <c r="F2" s="47">
        <v>43466</v>
      </c>
      <c r="G2" s="9" t="s">
        <v>518</v>
      </c>
      <c r="H2" s="9" t="s">
        <v>519</v>
      </c>
      <c r="J2" s="9">
        <v>3</v>
      </c>
      <c r="K2" s="9">
        <v>4</v>
      </c>
      <c r="L2" s="9">
        <v>4</v>
      </c>
      <c r="M2" s="9">
        <v>3</v>
      </c>
      <c r="N2" s="9">
        <v>4</v>
      </c>
      <c r="O2" s="9">
        <v>3</v>
      </c>
      <c r="P2" s="9">
        <v>3</v>
      </c>
      <c r="Q2" s="9">
        <v>3</v>
      </c>
      <c r="R2" s="9">
        <v>3</v>
      </c>
      <c r="S2" s="9">
        <v>3</v>
      </c>
      <c r="T2" s="9">
        <v>4</v>
      </c>
      <c r="U2" s="8" t="s">
        <v>5476</v>
      </c>
      <c r="V2" s="8" t="s">
        <v>5477</v>
      </c>
      <c r="W2" s="9" t="s">
        <v>520</v>
      </c>
    </row>
    <row r="3" spans="1:23" x14ac:dyDescent="0.2">
      <c r="A3" s="9">
        <v>311</v>
      </c>
      <c r="B3" s="30">
        <v>29221</v>
      </c>
      <c r="C3" s="9">
        <v>2</v>
      </c>
      <c r="D3" s="9" t="s">
        <v>516</v>
      </c>
      <c r="E3" s="9" t="s">
        <v>521</v>
      </c>
      <c r="F3" s="47">
        <v>43489</v>
      </c>
      <c r="G3" s="9" t="s">
        <v>518</v>
      </c>
      <c r="H3" s="9" t="s">
        <v>519</v>
      </c>
      <c r="J3" s="9">
        <v>3</v>
      </c>
      <c r="K3" s="9">
        <v>3</v>
      </c>
      <c r="L3" s="9">
        <v>4</v>
      </c>
      <c r="M3" s="9">
        <v>4</v>
      </c>
      <c r="N3" s="9">
        <v>3</v>
      </c>
      <c r="O3" s="9">
        <v>3</v>
      </c>
      <c r="P3" s="9">
        <v>3</v>
      </c>
      <c r="Q3" s="9">
        <v>3</v>
      </c>
      <c r="R3" s="9">
        <v>3</v>
      </c>
      <c r="S3" s="9">
        <v>3</v>
      </c>
      <c r="T3" s="9">
        <v>3</v>
      </c>
      <c r="U3" s="9" t="s">
        <v>522</v>
      </c>
      <c r="V3" s="9" t="s">
        <v>523</v>
      </c>
    </row>
    <row r="4" spans="1:23" x14ac:dyDescent="0.2">
      <c r="A4" s="9">
        <v>312</v>
      </c>
      <c r="B4" s="30">
        <v>29221</v>
      </c>
      <c r="C4" s="9">
        <v>2</v>
      </c>
      <c r="D4" s="9" t="s">
        <v>516</v>
      </c>
      <c r="E4" s="9" t="s">
        <v>521</v>
      </c>
      <c r="F4" s="47">
        <v>43489</v>
      </c>
      <c r="G4" s="9" t="s">
        <v>524</v>
      </c>
      <c r="H4" s="9" t="s">
        <v>525</v>
      </c>
      <c r="J4" s="9">
        <v>4</v>
      </c>
      <c r="K4" s="9">
        <v>3</v>
      </c>
      <c r="L4" s="9">
        <v>3</v>
      </c>
      <c r="M4" s="9">
        <v>3</v>
      </c>
      <c r="N4" s="9">
        <v>3</v>
      </c>
      <c r="O4" s="9">
        <v>3</v>
      </c>
      <c r="P4" s="9">
        <v>3</v>
      </c>
      <c r="Q4" s="9">
        <v>3</v>
      </c>
      <c r="R4" s="9">
        <v>3</v>
      </c>
      <c r="S4" s="9">
        <v>3</v>
      </c>
      <c r="T4" s="9">
        <v>3</v>
      </c>
      <c r="U4" s="9" t="s">
        <v>526</v>
      </c>
    </row>
    <row r="5" spans="1:23" x14ac:dyDescent="0.2">
      <c r="A5" s="9">
        <v>315</v>
      </c>
      <c r="B5" s="30">
        <v>29221</v>
      </c>
      <c r="C5" s="9">
        <v>2</v>
      </c>
      <c r="D5" s="9" t="s">
        <v>516</v>
      </c>
      <c r="E5" s="9" t="s">
        <v>521</v>
      </c>
      <c r="F5" s="47">
        <v>43489</v>
      </c>
      <c r="G5" s="9" t="s">
        <v>527</v>
      </c>
      <c r="H5" s="9" t="s">
        <v>519</v>
      </c>
      <c r="J5" s="9">
        <v>3</v>
      </c>
      <c r="K5" s="9">
        <v>3</v>
      </c>
      <c r="L5" s="9">
        <v>3</v>
      </c>
      <c r="M5" s="9">
        <v>3</v>
      </c>
      <c r="N5" s="9">
        <v>3</v>
      </c>
      <c r="O5" s="9">
        <v>3</v>
      </c>
      <c r="P5" s="9">
        <v>3</v>
      </c>
      <c r="Q5" s="9">
        <v>3</v>
      </c>
      <c r="R5" s="9">
        <v>3</v>
      </c>
      <c r="S5" s="9">
        <v>3</v>
      </c>
      <c r="T5" s="9">
        <v>3</v>
      </c>
    </row>
    <row r="6" spans="1:23" x14ac:dyDescent="0.2">
      <c r="A6" s="9">
        <v>316</v>
      </c>
      <c r="B6" s="30">
        <v>29221</v>
      </c>
      <c r="C6" s="9">
        <v>2</v>
      </c>
      <c r="D6" s="9" t="s">
        <v>516</v>
      </c>
      <c r="E6" s="9" t="s">
        <v>521</v>
      </c>
      <c r="F6" s="47">
        <v>43489</v>
      </c>
      <c r="G6" s="9" t="s">
        <v>528</v>
      </c>
      <c r="H6" s="9" t="s">
        <v>525</v>
      </c>
      <c r="J6" s="9">
        <v>3</v>
      </c>
      <c r="K6" s="9">
        <v>3</v>
      </c>
      <c r="L6" s="9">
        <v>3</v>
      </c>
      <c r="M6" s="9">
        <v>3</v>
      </c>
      <c r="N6" s="9">
        <v>4</v>
      </c>
      <c r="O6" s="9">
        <v>3</v>
      </c>
      <c r="P6" s="9">
        <v>3</v>
      </c>
      <c r="Q6" s="9">
        <v>3</v>
      </c>
      <c r="R6" s="9">
        <v>3</v>
      </c>
      <c r="S6" s="9">
        <v>3</v>
      </c>
      <c r="T6" s="9">
        <v>3</v>
      </c>
    </row>
    <row r="7" spans="1:23" x14ac:dyDescent="0.2">
      <c r="A7" s="9">
        <v>317</v>
      </c>
      <c r="B7" s="30">
        <v>29221</v>
      </c>
      <c r="C7" s="9">
        <v>2</v>
      </c>
      <c r="D7" s="9" t="s">
        <v>516</v>
      </c>
      <c r="E7" s="9" t="s">
        <v>521</v>
      </c>
      <c r="F7" s="47">
        <v>43489</v>
      </c>
      <c r="G7" s="9" t="s">
        <v>529</v>
      </c>
      <c r="H7" s="9" t="s">
        <v>530</v>
      </c>
      <c r="J7" s="9">
        <v>4</v>
      </c>
      <c r="K7" s="9">
        <v>4</v>
      </c>
      <c r="L7" s="9">
        <v>4</v>
      </c>
      <c r="M7" s="9">
        <v>4</v>
      </c>
      <c r="N7" s="9">
        <v>4</v>
      </c>
      <c r="O7" s="9">
        <v>4</v>
      </c>
      <c r="P7" s="9">
        <v>4</v>
      </c>
      <c r="Q7" s="9">
        <v>4</v>
      </c>
      <c r="R7" s="9">
        <v>4</v>
      </c>
      <c r="S7" s="9">
        <v>4</v>
      </c>
      <c r="T7" s="9">
        <v>4</v>
      </c>
    </row>
    <row r="8" spans="1:23" x14ac:dyDescent="0.2">
      <c r="A8" s="9">
        <v>321</v>
      </c>
      <c r="B8" s="30">
        <v>29221</v>
      </c>
      <c r="C8" s="9">
        <v>2</v>
      </c>
      <c r="D8" s="9" t="s">
        <v>516</v>
      </c>
      <c r="E8" s="9" t="s">
        <v>521</v>
      </c>
      <c r="F8" s="47">
        <v>43489</v>
      </c>
      <c r="G8" s="9" t="s">
        <v>39</v>
      </c>
      <c r="H8" s="9" t="s">
        <v>531</v>
      </c>
      <c r="J8" s="9">
        <v>4</v>
      </c>
      <c r="K8" s="9">
        <v>4</v>
      </c>
      <c r="L8" s="9">
        <v>3</v>
      </c>
      <c r="M8" s="9">
        <v>3</v>
      </c>
      <c r="N8" s="9">
        <v>4</v>
      </c>
      <c r="O8" s="9">
        <v>3</v>
      </c>
      <c r="P8" s="9">
        <v>4</v>
      </c>
      <c r="Q8" s="9">
        <v>3</v>
      </c>
      <c r="R8" s="9">
        <v>4</v>
      </c>
      <c r="S8" s="9">
        <v>3</v>
      </c>
      <c r="T8" s="9">
        <v>3</v>
      </c>
    </row>
    <row r="9" spans="1:23" x14ac:dyDescent="0.2">
      <c r="A9" s="9">
        <v>322</v>
      </c>
      <c r="B9" s="30">
        <v>29221</v>
      </c>
      <c r="C9" s="9">
        <v>2</v>
      </c>
      <c r="D9" s="9" t="s">
        <v>516</v>
      </c>
      <c r="E9" s="9" t="s">
        <v>521</v>
      </c>
      <c r="F9" s="47">
        <v>43489</v>
      </c>
      <c r="G9" s="9" t="s">
        <v>532</v>
      </c>
      <c r="H9" s="9" t="s">
        <v>525</v>
      </c>
      <c r="J9" s="9">
        <v>3</v>
      </c>
      <c r="K9" s="9">
        <v>3</v>
      </c>
      <c r="L9" s="9">
        <v>3</v>
      </c>
      <c r="M9" s="9">
        <v>2</v>
      </c>
      <c r="N9" s="9">
        <v>3</v>
      </c>
      <c r="O9" s="9">
        <v>2</v>
      </c>
      <c r="P9" s="9">
        <v>2</v>
      </c>
      <c r="Q9" s="9">
        <v>3</v>
      </c>
      <c r="R9" s="9">
        <v>3</v>
      </c>
      <c r="S9" s="9">
        <v>3</v>
      </c>
      <c r="T9" s="9">
        <v>3</v>
      </c>
      <c r="W9" s="9" t="s">
        <v>533</v>
      </c>
    </row>
    <row r="10" spans="1:23" x14ac:dyDescent="0.2">
      <c r="A10" s="9">
        <v>326</v>
      </c>
      <c r="B10" s="30">
        <v>29221</v>
      </c>
      <c r="C10" s="9">
        <v>2</v>
      </c>
      <c r="D10" s="9" t="s">
        <v>516</v>
      </c>
      <c r="E10" s="9" t="s">
        <v>521</v>
      </c>
      <c r="F10" s="47">
        <v>43489</v>
      </c>
      <c r="G10" s="9" t="s">
        <v>534</v>
      </c>
      <c r="H10" s="9" t="s">
        <v>535</v>
      </c>
      <c r="J10" s="9">
        <v>3</v>
      </c>
      <c r="K10" s="9">
        <v>3</v>
      </c>
      <c r="L10" s="9">
        <v>3</v>
      </c>
      <c r="M10" s="9">
        <v>3</v>
      </c>
      <c r="N10" s="9">
        <v>3</v>
      </c>
      <c r="O10" s="9">
        <v>3</v>
      </c>
      <c r="P10" s="9">
        <v>3</v>
      </c>
      <c r="Q10" s="9">
        <v>3</v>
      </c>
      <c r="R10" s="9">
        <v>3</v>
      </c>
      <c r="S10" s="9">
        <v>3</v>
      </c>
      <c r="T10" s="9">
        <v>3</v>
      </c>
    </row>
    <row r="11" spans="1:23" x14ac:dyDescent="0.2">
      <c r="A11" s="9">
        <v>327</v>
      </c>
      <c r="B11" s="30">
        <v>29221</v>
      </c>
      <c r="C11" s="9">
        <v>2</v>
      </c>
      <c r="D11" s="9" t="s">
        <v>516</v>
      </c>
      <c r="E11" s="9" t="s">
        <v>536</v>
      </c>
      <c r="F11" s="47">
        <v>43490</v>
      </c>
      <c r="G11" s="9" t="s">
        <v>537</v>
      </c>
      <c r="H11" s="9" t="s">
        <v>538</v>
      </c>
      <c r="J11" s="9">
        <v>3</v>
      </c>
      <c r="K11" s="9">
        <v>3</v>
      </c>
      <c r="L11" s="9">
        <v>3</v>
      </c>
      <c r="M11" s="9">
        <v>3</v>
      </c>
      <c r="N11" s="9">
        <v>3</v>
      </c>
      <c r="O11" s="9">
        <v>3</v>
      </c>
      <c r="P11" s="9">
        <v>3</v>
      </c>
      <c r="Q11" s="9">
        <v>3</v>
      </c>
      <c r="R11" s="9">
        <v>3</v>
      </c>
      <c r="S11" s="9">
        <v>3</v>
      </c>
      <c r="T11" s="9">
        <v>3</v>
      </c>
      <c r="U11" s="9" t="s">
        <v>539</v>
      </c>
      <c r="V11" s="9" t="s">
        <v>540</v>
      </c>
    </row>
    <row r="12" spans="1:23" x14ac:dyDescent="0.2">
      <c r="A12" s="9">
        <v>328</v>
      </c>
      <c r="B12" s="30">
        <v>29221</v>
      </c>
      <c r="C12" s="9">
        <v>2</v>
      </c>
      <c r="D12" s="9" t="s">
        <v>516</v>
      </c>
      <c r="E12" s="9" t="s">
        <v>536</v>
      </c>
      <c r="F12" s="47">
        <v>43490</v>
      </c>
      <c r="G12" s="9" t="s">
        <v>541</v>
      </c>
      <c r="H12" s="9" t="s">
        <v>542</v>
      </c>
      <c r="J12" s="9">
        <v>4</v>
      </c>
      <c r="K12" s="9">
        <v>4</v>
      </c>
      <c r="L12" s="9">
        <v>4</v>
      </c>
      <c r="M12" s="9">
        <v>4</v>
      </c>
      <c r="N12" s="9">
        <v>4</v>
      </c>
      <c r="O12" s="9">
        <v>4</v>
      </c>
      <c r="P12" s="9">
        <v>4</v>
      </c>
      <c r="Q12" s="9">
        <v>4</v>
      </c>
      <c r="R12" s="9">
        <v>4</v>
      </c>
      <c r="S12" s="9">
        <v>4</v>
      </c>
      <c r="T12" s="9">
        <v>3</v>
      </c>
      <c r="U12" s="9" t="s">
        <v>543</v>
      </c>
      <c r="V12" s="9" t="s">
        <v>544</v>
      </c>
    </row>
    <row r="13" spans="1:23" x14ac:dyDescent="0.2">
      <c r="A13" s="9">
        <v>329</v>
      </c>
      <c r="B13" s="30">
        <v>29221</v>
      </c>
      <c r="C13" s="9">
        <v>2</v>
      </c>
      <c r="D13" s="9" t="s">
        <v>516</v>
      </c>
      <c r="E13" s="9" t="s">
        <v>536</v>
      </c>
      <c r="F13" s="47">
        <v>43490</v>
      </c>
      <c r="G13" s="9" t="s">
        <v>545</v>
      </c>
      <c r="H13" s="9" t="s">
        <v>546</v>
      </c>
      <c r="J13" s="9">
        <v>4</v>
      </c>
      <c r="K13" s="9">
        <v>4</v>
      </c>
      <c r="L13" s="9">
        <v>4</v>
      </c>
      <c r="M13" s="9">
        <v>4</v>
      </c>
      <c r="N13" s="9">
        <v>4</v>
      </c>
      <c r="O13" s="9">
        <v>4</v>
      </c>
      <c r="P13" s="9">
        <v>4</v>
      </c>
      <c r="Q13" s="9">
        <v>4</v>
      </c>
      <c r="R13" s="9">
        <v>4</v>
      </c>
      <c r="S13" s="9">
        <v>4</v>
      </c>
      <c r="T13" s="9">
        <v>4</v>
      </c>
      <c r="U13" s="9" t="s">
        <v>547</v>
      </c>
      <c r="V13" s="9" t="s">
        <v>548</v>
      </c>
      <c r="W13" s="9" t="s">
        <v>549</v>
      </c>
    </row>
    <row r="14" spans="1:23" x14ac:dyDescent="0.2">
      <c r="A14" s="9">
        <v>333</v>
      </c>
      <c r="B14" s="30">
        <v>29221</v>
      </c>
      <c r="C14" s="9">
        <v>2</v>
      </c>
      <c r="D14" s="9" t="s">
        <v>516</v>
      </c>
      <c r="E14" s="9" t="s">
        <v>536</v>
      </c>
      <c r="F14" s="47">
        <v>43490</v>
      </c>
      <c r="G14" s="9" t="s">
        <v>550</v>
      </c>
      <c r="H14" s="9" t="s">
        <v>538</v>
      </c>
      <c r="J14" s="9">
        <v>3</v>
      </c>
      <c r="K14" s="9">
        <v>3</v>
      </c>
      <c r="L14" s="9">
        <v>3</v>
      </c>
      <c r="M14" s="9">
        <v>3</v>
      </c>
      <c r="N14" s="9">
        <v>3</v>
      </c>
      <c r="O14" s="9">
        <v>3</v>
      </c>
      <c r="P14" s="9">
        <v>3</v>
      </c>
      <c r="Q14" s="9">
        <v>3</v>
      </c>
      <c r="R14" s="9">
        <v>3</v>
      </c>
      <c r="S14" s="9">
        <v>3</v>
      </c>
      <c r="T14" s="9">
        <v>3</v>
      </c>
    </row>
    <row r="15" spans="1:23" x14ac:dyDescent="0.2">
      <c r="A15" s="9">
        <v>334</v>
      </c>
      <c r="B15" s="30">
        <v>29221</v>
      </c>
      <c r="C15" s="9">
        <v>2</v>
      </c>
      <c r="D15" s="9" t="s">
        <v>516</v>
      </c>
      <c r="E15" s="9" t="s">
        <v>536</v>
      </c>
      <c r="F15" s="47">
        <v>43490</v>
      </c>
      <c r="G15" s="9" t="s">
        <v>551</v>
      </c>
      <c r="H15" s="9" t="s">
        <v>546</v>
      </c>
      <c r="J15" s="9">
        <v>4</v>
      </c>
      <c r="K15" s="9">
        <v>4</v>
      </c>
      <c r="L15" s="9">
        <v>4</v>
      </c>
      <c r="M15" s="9">
        <v>4</v>
      </c>
      <c r="N15" s="9">
        <v>4</v>
      </c>
      <c r="O15" s="9">
        <v>4</v>
      </c>
      <c r="P15" s="9">
        <v>4</v>
      </c>
      <c r="Q15" s="9">
        <v>4</v>
      </c>
      <c r="R15" s="9">
        <v>4</v>
      </c>
      <c r="S15" s="9">
        <v>4</v>
      </c>
      <c r="T15" s="9">
        <v>4</v>
      </c>
      <c r="U15" s="9" t="s">
        <v>552</v>
      </c>
      <c r="V15" s="9" t="s">
        <v>553</v>
      </c>
    </row>
    <row r="16" spans="1:23" x14ac:dyDescent="0.2">
      <c r="A16" s="9">
        <v>335</v>
      </c>
      <c r="B16" s="30">
        <v>29221</v>
      </c>
      <c r="C16" s="9">
        <v>2</v>
      </c>
      <c r="D16" s="9" t="s">
        <v>516</v>
      </c>
      <c r="E16" s="9" t="s">
        <v>536</v>
      </c>
      <c r="F16" s="47">
        <v>43490</v>
      </c>
      <c r="G16" s="9" t="s">
        <v>554</v>
      </c>
      <c r="H16" s="9" t="s">
        <v>538</v>
      </c>
      <c r="J16" s="9">
        <v>4</v>
      </c>
      <c r="K16" s="9">
        <v>4</v>
      </c>
      <c r="L16" s="9">
        <v>4</v>
      </c>
      <c r="M16" s="9">
        <v>4</v>
      </c>
      <c r="N16" s="9">
        <v>4</v>
      </c>
      <c r="O16" s="9">
        <v>4</v>
      </c>
      <c r="P16" s="9">
        <v>4</v>
      </c>
      <c r="Q16" s="9">
        <v>4</v>
      </c>
      <c r="R16" s="9">
        <v>4</v>
      </c>
      <c r="S16" s="9">
        <v>4</v>
      </c>
      <c r="T16" s="9">
        <v>4</v>
      </c>
    </row>
    <row r="17" spans="1:23" x14ac:dyDescent="0.2">
      <c r="A17" s="9">
        <v>336</v>
      </c>
      <c r="B17" s="30">
        <v>29221</v>
      </c>
      <c r="C17" s="9">
        <v>2</v>
      </c>
      <c r="D17" s="9" t="s">
        <v>516</v>
      </c>
      <c r="E17" s="9" t="s">
        <v>536</v>
      </c>
      <c r="F17" s="47">
        <v>43490</v>
      </c>
      <c r="G17" s="9" t="s">
        <v>555</v>
      </c>
      <c r="H17" s="9" t="s">
        <v>546</v>
      </c>
      <c r="J17" s="9">
        <v>4</v>
      </c>
      <c r="K17" s="9">
        <v>4</v>
      </c>
      <c r="L17" s="9">
        <v>4</v>
      </c>
      <c r="M17" s="9">
        <v>4</v>
      </c>
      <c r="N17" s="9">
        <v>3</v>
      </c>
      <c r="O17" s="9">
        <v>3</v>
      </c>
      <c r="P17" s="9">
        <v>3</v>
      </c>
      <c r="Q17" s="9">
        <v>4</v>
      </c>
      <c r="R17" s="9">
        <v>4</v>
      </c>
      <c r="S17" s="9">
        <v>3</v>
      </c>
      <c r="T17" s="9">
        <v>3</v>
      </c>
    </row>
    <row r="18" spans="1:23" x14ac:dyDescent="0.2">
      <c r="A18" s="9">
        <v>337</v>
      </c>
      <c r="B18" s="30">
        <v>29221</v>
      </c>
      <c r="C18" s="9">
        <v>2</v>
      </c>
      <c r="D18" s="9" t="s">
        <v>516</v>
      </c>
      <c r="E18" s="9" t="s">
        <v>536</v>
      </c>
      <c r="F18" s="47">
        <v>43490</v>
      </c>
      <c r="G18" s="9" t="s">
        <v>556</v>
      </c>
      <c r="H18" s="9" t="s">
        <v>557</v>
      </c>
      <c r="J18" s="9">
        <v>3</v>
      </c>
      <c r="K18" s="9">
        <v>3</v>
      </c>
      <c r="L18" s="9">
        <v>4</v>
      </c>
      <c r="M18" s="9">
        <v>3</v>
      </c>
      <c r="N18" s="9">
        <v>4</v>
      </c>
      <c r="O18" s="9">
        <v>4</v>
      </c>
      <c r="P18" s="9">
        <v>4</v>
      </c>
      <c r="Q18" s="9">
        <v>3</v>
      </c>
      <c r="R18" s="9">
        <v>3</v>
      </c>
      <c r="S18" s="9">
        <v>3</v>
      </c>
      <c r="T18" s="9">
        <v>4</v>
      </c>
    </row>
    <row r="19" spans="1:23" x14ac:dyDescent="0.2">
      <c r="A19" s="9">
        <v>343</v>
      </c>
      <c r="B19" s="30">
        <v>29221</v>
      </c>
      <c r="C19" s="9">
        <v>2</v>
      </c>
      <c r="D19" s="9" t="s">
        <v>516</v>
      </c>
      <c r="E19" s="9" t="s">
        <v>536</v>
      </c>
      <c r="F19" s="47">
        <v>43491</v>
      </c>
      <c r="G19" s="9" t="s">
        <v>558</v>
      </c>
      <c r="H19" s="9" t="s">
        <v>546</v>
      </c>
      <c r="J19" s="9">
        <v>3</v>
      </c>
      <c r="K19" s="9">
        <v>3</v>
      </c>
      <c r="L19" s="9">
        <v>3</v>
      </c>
      <c r="M19" s="9">
        <v>3</v>
      </c>
      <c r="N19" s="9">
        <v>4</v>
      </c>
      <c r="O19" s="9">
        <v>4</v>
      </c>
      <c r="P19" s="9">
        <v>4</v>
      </c>
      <c r="Q19" s="9">
        <v>4</v>
      </c>
      <c r="R19" s="9">
        <v>3</v>
      </c>
      <c r="S19" s="9">
        <v>3</v>
      </c>
      <c r="T19" s="9">
        <v>3</v>
      </c>
      <c r="U19" s="9" t="s">
        <v>559</v>
      </c>
      <c r="V19" s="9" t="s">
        <v>560</v>
      </c>
      <c r="W19" s="9" t="s">
        <v>561</v>
      </c>
    </row>
    <row r="20" spans="1:23" x14ac:dyDescent="0.2">
      <c r="A20" s="9">
        <v>346</v>
      </c>
      <c r="B20" s="30">
        <v>29221</v>
      </c>
      <c r="C20" s="9">
        <v>2</v>
      </c>
      <c r="D20" s="9" t="s">
        <v>516</v>
      </c>
      <c r="E20" s="9" t="s">
        <v>521</v>
      </c>
      <c r="F20" s="47">
        <v>43489</v>
      </c>
      <c r="G20" s="9" t="s">
        <v>562</v>
      </c>
      <c r="H20" s="9" t="s">
        <v>531</v>
      </c>
      <c r="J20" s="9">
        <v>3</v>
      </c>
      <c r="K20" s="9">
        <v>3</v>
      </c>
      <c r="L20" s="9">
        <v>3</v>
      </c>
      <c r="M20" s="9">
        <v>3</v>
      </c>
      <c r="N20" s="9">
        <v>3</v>
      </c>
      <c r="O20" s="9">
        <v>3</v>
      </c>
      <c r="P20" s="9">
        <v>3</v>
      </c>
      <c r="Q20" s="9">
        <v>3</v>
      </c>
      <c r="R20" s="9">
        <v>3</v>
      </c>
      <c r="S20" s="9">
        <v>4</v>
      </c>
      <c r="T20" s="9">
        <v>4</v>
      </c>
      <c r="U20" s="9" t="s">
        <v>563</v>
      </c>
      <c r="V20" s="9" t="s">
        <v>564</v>
      </c>
      <c r="W20" s="9" t="s">
        <v>565</v>
      </c>
    </row>
    <row r="21" spans="1:23" x14ac:dyDescent="0.2">
      <c r="A21" s="9" t="s">
        <v>566</v>
      </c>
      <c r="B21" s="9" t="s">
        <v>566</v>
      </c>
      <c r="C21" s="9" t="s">
        <v>566</v>
      </c>
      <c r="D21" s="9" t="s">
        <v>566</v>
      </c>
      <c r="E21" s="31" t="s">
        <v>567</v>
      </c>
      <c r="F21" s="47">
        <v>43468</v>
      </c>
      <c r="G21" s="9" t="s">
        <v>568</v>
      </c>
      <c r="H21" s="9" t="s">
        <v>569</v>
      </c>
      <c r="J21" s="9">
        <v>3</v>
      </c>
      <c r="K21" s="9">
        <v>3</v>
      </c>
      <c r="L21" s="9">
        <v>3</v>
      </c>
      <c r="M21" s="9">
        <v>3</v>
      </c>
      <c r="N21" s="9">
        <v>3</v>
      </c>
      <c r="O21" s="9">
        <v>3</v>
      </c>
      <c r="P21" s="9">
        <v>3</v>
      </c>
      <c r="Q21" s="9">
        <v>3</v>
      </c>
      <c r="R21" s="9">
        <v>3</v>
      </c>
      <c r="S21" s="9">
        <v>3</v>
      </c>
      <c r="T21" s="9">
        <v>3</v>
      </c>
    </row>
    <row r="22" spans="1:23" x14ac:dyDescent="0.2">
      <c r="A22" s="9" t="s">
        <v>566</v>
      </c>
      <c r="B22" s="9" t="s">
        <v>566</v>
      </c>
      <c r="C22" s="9" t="s">
        <v>566</v>
      </c>
      <c r="D22" s="9" t="s">
        <v>566</v>
      </c>
      <c r="E22" s="31" t="s">
        <v>567</v>
      </c>
      <c r="F22" s="47">
        <v>43468</v>
      </c>
      <c r="G22" s="9" t="s">
        <v>570</v>
      </c>
      <c r="H22" s="9" t="s">
        <v>557</v>
      </c>
      <c r="J22" s="9">
        <v>4</v>
      </c>
      <c r="K22" s="9">
        <v>4</v>
      </c>
      <c r="L22" s="9">
        <v>4</v>
      </c>
      <c r="M22" s="9">
        <v>4</v>
      </c>
      <c r="N22" s="9">
        <v>4</v>
      </c>
      <c r="O22" s="9">
        <v>4</v>
      </c>
      <c r="P22" s="9">
        <v>4</v>
      </c>
      <c r="Q22" s="9">
        <v>4</v>
      </c>
      <c r="R22" s="9">
        <v>4</v>
      </c>
      <c r="S22" s="9">
        <v>4</v>
      </c>
      <c r="T22" s="9">
        <v>4</v>
      </c>
      <c r="U22" s="9" t="s">
        <v>571</v>
      </c>
      <c r="V22" s="9" t="s">
        <v>572</v>
      </c>
      <c r="W22" s="9" t="s">
        <v>573</v>
      </c>
    </row>
    <row r="23" spans="1:23" x14ac:dyDescent="0.2">
      <c r="A23" s="9" t="s">
        <v>566</v>
      </c>
      <c r="B23" s="9" t="s">
        <v>566</v>
      </c>
      <c r="C23" s="9" t="s">
        <v>566</v>
      </c>
      <c r="D23" s="9" t="s">
        <v>566</v>
      </c>
      <c r="E23" s="31" t="s">
        <v>567</v>
      </c>
      <c r="F23" s="47">
        <v>43468</v>
      </c>
      <c r="G23" s="9" t="s">
        <v>574</v>
      </c>
      <c r="H23" s="9" t="s">
        <v>575</v>
      </c>
      <c r="J23" s="9">
        <v>3</v>
      </c>
      <c r="K23" s="9">
        <v>4</v>
      </c>
      <c r="L23" s="9">
        <v>4</v>
      </c>
      <c r="M23" s="9">
        <v>3</v>
      </c>
      <c r="N23" s="9">
        <v>3</v>
      </c>
      <c r="O23" s="9">
        <v>3</v>
      </c>
      <c r="P23" s="9">
        <v>3</v>
      </c>
      <c r="Q23" s="9">
        <v>3</v>
      </c>
      <c r="R23" s="9">
        <v>4</v>
      </c>
      <c r="S23" s="9">
        <v>4</v>
      </c>
      <c r="T23" s="9">
        <v>4</v>
      </c>
      <c r="U23" s="9" t="s">
        <v>576</v>
      </c>
      <c r="V23" s="9" t="s">
        <v>577</v>
      </c>
      <c r="W23" s="9" t="s">
        <v>578</v>
      </c>
    </row>
    <row r="24" spans="1:23" x14ac:dyDescent="0.2">
      <c r="A24" s="9" t="s">
        <v>566</v>
      </c>
      <c r="B24" s="9" t="s">
        <v>566</v>
      </c>
      <c r="C24" s="9" t="s">
        <v>566</v>
      </c>
      <c r="D24" s="9" t="s">
        <v>566</v>
      </c>
      <c r="E24" s="31" t="s">
        <v>567</v>
      </c>
      <c r="F24" s="47">
        <v>43468</v>
      </c>
      <c r="G24" s="9" t="s">
        <v>579</v>
      </c>
      <c r="H24" s="9" t="s">
        <v>538</v>
      </c>
      <c r="J24" s="9">
        <v>4</v>
      </c>
      <c r="K24" s="9">
        <v>4</v>
      </c>
      <c r="L24" s="9">
        <v>4</v>
      </c>
      <c r="M24" s="9">
        <v>4</v>
      </c>
      <c r="N24" s="9">
        <v>4</v>
      </c>
      <c r="O24" s="9">
        <v>4</v>
      </c>
      <c r="P24" s="9">
        <v>4</v>
      </c>
      <c r="Q24" s="9">
        <v>4</v>
      </c>
      <c r="R24" s="9">
        <v>4</v>
      </c>
      <c r="S24" s="9">
        <v>4</v>
      </c>
      <c r="T24" s="9">
        <v>4</v>
      </c>
      <c r="U24" s="9" t="s">
        <v>580</v>
      </c>
      <c r="V24" s="9" t="s">
        <v>581</v>
      </c>
      <c r="W24" s="9" t="s">
        <v>573</v>
      </c>
    </row>
    <row r="25" spans="1:23" x14ac:dyDescent="0.2">
      <c r="A25" s="9" t="s">
        <v>566</v>
      </c>
      <c r="B25" s="9" t="s">
        <v>566</v>
      </c>
      <c r="C25" s="9" t="s">
        <v>566</v>
      </c>
      <c r="D25" s="9" t="s">
        <v>566</v>
      </c>
      <c r="E25" s="31" t="s">
        <v>567</v>
      </c>
      <c r="F25" s="47">
        <v>43468</v>
      </c>
      <c r="G25" s="9" t="s">
        <v>582</v>
      </c>
      <c r="H25" s="9" t="s">
        <v>535</v>
      </c>
      <c r="J25" s="9">
        <v>4</v>
      </c>
      <c r="K25" s="9">
        <v>4</v>
      </c>
      <c r="L25" s="9">
        <v>4</v>
      </c>
      <c r="M25" s="9">
        <v>4</v>
      </c>
      <c r="N25" s="9">
        <v>4</v>
      </c>
      <c r="O25" s="9">
        <v>4</v>
      </c>
      <c r="P25" s="9">
        <v>4</v>
      </c>
      <c r="Q25" s="9">
        <v>4</v>
      </c>
      <c r="R25" s="9">
        <v>4</v>
      </c>
      <c r="S25" s="9">
        <v>4</v>
      </c>
      <c r="T25" s="9">
        <v>4</v>
      </c>
      <c r="U25" s="9" t="s">
        <v>583</v>
      </c>
      <c r="V25" s="9" t="s">
        <v>584</v>
      </c>
      <c r="W25" s="9" t="s">
        <v>585</v>
      </c>
    </row>
    <row r="26" spans="1:23" x14ac:dyDescent="0.2">
      <c r="A26" s="9" t="s">
        <v>566</v>
      </c>
      <c r="B26" s="9" t="s">
        <v>566</v>
      </c>
      <c r="C26" s="9" t="s">
        <v>566</v>
      </c>
      <c r="D26" s="9" t="s">
        <v>566</v>
      </c>
      <c r="E26" s="31" t="s">
        <v>567</v>
      </c>
      <c r="F26" s="47">
        <v>43468</v>
      </c>
      <c r="G26" s="9" t="s">
        <v>586</v>
      </c>
      <c r="H26" s="9" t="s">
        <v>535</v>
      </c>
      <c r="J26" s="9">
        <v>3</v>
      </c>
      <c r="K26" s="9">
        <v>3</v>
      </c>
      <c r="L26" s="9">
        <v>4</v>
      </c>
      <c r="M26" s="9">
        <v>3</v>
      </c>
      <c r="N26" s="9">
        <v>4</v>
      </c>
      <c r="O26" s="9">
        <v>3</v>
      </c>
      <c r="P26" s="9">
        <v>4</v>
      </c>
      <c r="Q26" s="9">
        <v>3</v>
      </c>
      <c r="R26" s="9">
        <v>3</v>
      </c>
      <c r="S26" s="9">
        <v>3</v>
      </c>
      <c r="T26" s="9">
        <v>4</v>
      </c>
      <c r="U26" s="9" t="s">
        <v>587</v>
      </c>
      <c r="V26" s="9" t="s">
        <v>588</v>
      </c>
      <c r="W26" s="9" t="s">
        <v>589</v>
      </c>
    </row>
    <row r="27" spans="1:23" x14ac:dyDescent="0.2">
      <c r="A27" s="9" t="s">
        <v>566</v>
      </c>
      <c r="B27" s="9" t="s">
        <v>566</v>
      </c>
      <c r="C27" s="9" t="s">
        <v>566</v>
      </c>
      <c r="D27" s="9" t="s">
        <v>566</v>
      </c>
      <c r="E27" s="31" t="s">
        <v>567</v>
      </c>
      <c r="F27" s="47">
        <v>43468</v>
      </c>
      <c r="G27" s="9" t="s">
        <v>590</v>
      </c>
      <c r="H27" s="9" t="s">
        <v>591</v>
      </c>
      <c r="J27" s="9">
        <v>4</v>
      </c>
      <c r="K27" s="9">
        <v>4</v>
      </c>
      <c r="L27" s="9">
        <v>4</v>
      </c>
      <c r="M27" s="9">
        <v>3</v>
      </c>
      <c r="N27" s="9">
        <v>4</v>
      </c>
      <c r="O27" s="9">
        <v>4</v>
      </c>
      <c r="P27" s="9">
        <v>4</v>
      </c>
      <c r="Q27" s="9">
        <v>4</v>
      </c>
      <c r="R27" s="9">
        <v>3</v>
      </c>
      <c r="S27" s="9">
        <v>4</v>
      </c>
      <c r="T27" s="9">
        <v>4</v>
      </c>
      <c r="U27" s="9" t="s">
        <v>592</v>
      </c>
      <c r="V27" s="9" t="s">
        <v>593</v>
      </c>
      <c r="W27" s="9" t="s">
        <v>573</v>
      </c>
    </row>
    <row r="28" spans="1:23" x14ac:dyDescent="0.2">
      <c r="A28" s="9" t="s">
        <v>566</v>
      </c>
      <c r="B28" s="9" t="s">
        <v>566</v>
      </c>
      <c r="C28" s="9" t="s">
        <v>566</v>
      </c>
      <c r="D28" s="9" t="s">
        <v>566</v>
      </c>
      <c r="E28" s="31" t="s">
        <v>567</v>
      </c>
      <c r="F28" s="47">
        <v>43468</v>
      </c>
      <c r="G28" s="9" t="s">
        <v>594</v>
      </c>
      <c r="H28" s="9" t="s">
        <v>538</v>
      </c>
      <c r="J28" s="9">
        <v>3</v>
      </c>
      <c r="K28" s="9">
        <v>3</v>
      </c>
      <c r="L28" s="9">
        <v>3</v>
      </c>
      <c r="M28" s="9">
        <v>3</v>
      </c>
      <c r="N28" s="9">
        <v>4</v>
      </c>
      <c r="O28" s="9">
        <v>3</v>
      </c>
      <c r="P28" s="9">
        <v>3</v>
      </c>
      <c r="Q28" s="9">
        <v>3</v>
      </c>
      <c r="R28" s="9">
        <v>3</v>
      </c>
      <c r="S28" s="9">
        <v>3</v>
      </c>
      <c r="T28" s="9">
        <v>3</v>
      </c>
      <c r="U28" s="9" t="s">
        <v>595</v>
      </c>
      <c r="V28" s="9" t="e">
        <f>-Penjelasan tentang area yang dilarang makan dan minum
-standar perlengkapan</f>
        <v>#NAME?</v>
      </c>
      <c r="W28" s="9" t="s">
        <v>573</v>
      </c>
    </row>
    <row r="29" spans="1:23" x14ac:dyDescent="0.2">
      <c r="A29" s="9" t="s">
        <v>566</v>
      </c>
      <c r="B29" s="9" t="s">
        <v>566</v>
      </c>
      <c r="C29" s="9" t="s">
        <v>566</v>
      </c>
      <c r="D29" s="9" t="s">
        <v>566</v>
      </c>
      <c r="E29" s="31" t="s">
        <v>567</v>
      </c>
      <c r="F29" s="47">
        <v>43468</v>
      </c>
      <c r="G29" s="9" t="s">
        <v>596</v>
      </c>
      <c r="H29" s="9" t="s">
        <v>557</v>
      </c>
      <c r="J29" s="9">
        <v>4</v>
      </c>
      <c r="K29" s="9">
        <v>4</v>
      </c>
      <c r="L29" s="9">
        <v>3</v>
      </c>
      <c r="M29" s="9">
        <v>3</v>
      </c>
      <c r="N29" s="9">
        <v>3</v>
      </c>
      <c r="O29" s="9">
        <v>4</v>
      </c>
      <c r="P29" s="9">
        <v>4</v>
      </c>
      <c r="Q29" s="9">
        <v>3</v>
      </c>
      <c r="R29" s="9">
        <v>4</v>
      </c>
      <c r="S29" s="9">
        <v>4</v>
      </c>
      <c r="T29" s="9">
        <v>3</v>
      </c>
      <c r="U29" s="9" t="s">
        <v>597</v>
      </c>
      <c r="V29" s="9" t="s">
        <v>598</v>
      </c>
      <c r="W29" s="9" t="s">
        <v>599</v>
      </c>
    </row>
    <row r="30" spans="1:23" x14ac:dyDescent="0.2">
      <c r="A30" s="9" t="s">
        <v>566</v>
      </c>
      <c r="B30" s="9" t="s">
        <v>566</v>
      </c>
      <c r="C30" s="9" t="s">
        <v>566</v>
      </c>
      <c r="D30" s="9" t="s">
        <v>566</v>
      </c>
      <c r="E30" s="31" t="s">
        <v>567</v>
      </c>
      <c r="F30" s="47">
        <v>43468</v>
      </c>
      <c r="G30" s="9" t="s">
        <v>600</v>
      </c>
      <c r="H30" s="9" t="s">
        <v>519</v>
      </c>
      <c r="J30" s="9">
        <v>4</v>
      </c>
      <c r="K30" s="9">
        <v>4</v>
      </c>
      <c r="L30" s="9">
        <v>4</v>
      </c>
      <c r="M30" s="9">
        <v>3</v>
      </c>
      <c r="N30" s="9">
        <v>3</v>
      </c>
      <c r="O30" s="9">
        <v>3</v>
      </c>
      <c r="P30" s="9">
        <v>4</v>
      </c>
      <c r="Q30" s="9">
        <v>4</v>
      </c>
      <c r="R30" s="9">
        <v>4</v>
      </c>
      <c r="S30" s="9">
        <v>4</v>
      </c>
      <c r="T30" s="9">
        <v>4</v>
      </c>
      <c r="U30" s="9" t="s">
        <v>601</v>
      </c>
      <c r="V30" s="9" t="s">
        <v>602</v>
      </c>
      <c r="W30" s="9" t="s">
        <v>603</v>
      </c>
    </row>
    <row r="31" spans="1:23" x14ac:dyDescent="0.2">
      <c r="A31" s="9" t="s">
        <v>566</v>
      </c>
      <c r="B31" s="9" t="s">
        <v>566</v>
      </c>
      <c r="C31" s="9" t="s">
        <v>566</v>
      </c>
      <c r="D31" s="9" t="s">
        <v>566</v>
      </c>
      <c r="E31" s="31" t="s">
        <v>567</v>
      </c>
      <c r="F31" s="47">
        <v>43468</v>
      </c>
      <c r="G31" s="9" t="s">
        <v>604</v>
      </c>
      <c r="H31" s="9" t="s">
        <v>519</v>
      </c>
      <c r="J31" s="9">
        <v>3</v>
      </c>
      <c r="K31" s="9">
        <v>4</v>
      </c>
      <c r="L31" s="9">
        <v>3</v>
      </c>
      <c r="M31" s="9">
        <v>3</v>
      </c>
      <c r="N31" s="9">
        <v>3</v>
      </c>
      <c r="O31" s="9">
        <v>3</v>
      </c>
      <c r="P31" s="9">
        <v>3</v>
      </c>
      <c r="Q31" s="9">
        <v>3</v>
      </c>
      <c r="R31" s="9">
        <v>3</v>
      </c>
      <c r="S31" s="9">
        <v>3</v>
      </c>
      <c r="T31" s="9">
        <v>3</v>
      </c>
      <c r="U31" s="9" t="e">
        <f>-Penjelasan area yang dilarang membawa makanan
-penampilan Harus hygens agar  produk terjamin berkualitas</f>
        <v>#NAME?</v>
      </c>
      <c r="V31" s="9" t="s">
        <v>605</v>
      </c>
      <c r="W31" s="9" t="s">
        <v>606</v>
      </c>
    </row>
    <row r="32" spans="1:23" x14ac:dyDescent="0.2">
      <c r="A32" s="9" t="s">
        <v>566</v>
      </c>
      <c r="B32" s="9" t="s">
        <v>566</v>
      </c>
      <c r="C32" s="9" t="s">
        <v>566</v>
      </c>
      <c r="D32" s="9" t="s">
        <v>566</v>
      </c>
      <c r="E32" s="31" t="s">
        <v>567</v>
      </c>
      <c r="F32" s="47">
        <v>43468</v>
      </c>
      <c r="G32" s="9" t="s">
        <v>607</v>
      </c>
      <c r="H32" s="9" t="s">
        <v>525</v>
      </c>
      <c r="J32" s="9">
        <v>3</v>
      </c>
      <c r="K32" s="9">
        <v>4</v>
      </c>
      <c r="L32" s="9">
        <v>3</v>
      </c>
      <c r="M32" s="9">
        <v>4</v>
      </c>
      <c r="N32" s="9">
        <v>3</v>
      </c>
      <c r="O32" s="9">
        <v>3</v>
      </c>
      <c r="P32" s="9">
        <v>3</v>
      </c>
      <c r="Q32" s="9">
        <v>3</v>
      </c>
      <c r="R32" s="9">
        <v>3</v>
      </c>
      <c r="S32" s="9">
        <v>3</v>
      </c>
      <c r="T32" s="9">
        <v>3</v>
      </c>
      <c r="U32" s="9" t="s">
        <v>608</v>
      </c>
      <c r="V32" s="9" t="s">
        <v>609</v>
      </c>
      <c r="W32" s="9" t="s">
        <v>610</v>
      </c>
    </row>
    <row r="33" spans="1:23" x14ac:dyDescent="0.2">
      <c r="A33" s="9" t="s">
        <v>566</v>
      </c>
      <c r="B33" s="9" t="s">
        <v>566</v>
      </c>
      <c r="C33" s="9" t="s">
        <v>566</v>
      </c>
      <c r="D33" s="9" t="s">
        <v>566</v>
      </c>
      <c r="E33" s="31" t="s">
        <v>567</v>
      </c>
      <c r="F33" s="47">
        <v>43468</v>
      </c>
      <c r="G33" s="9" t="s">
        <v>611</v>
      </c>
      <c r="H33" s="9" t="s">
        <v>557</v>
      </c>
      <c r="J33" s="9">
        <v>4</v>
      </c>
      <c r="K33" s="9">
        <v>4</v>
      </c>
      <c r="L33" s="9">
        <v>4</v>
      </c>
      <c r="M33" s="9">
        <v>4</v>
      </c>
      <c r="N33" s="9">
        <v>4</v>
      </c>
      <c r="O33" s="9">
        <v>4</v>
      </c>
      <c r="P33" s="9">
        <v>4</v>
      </c>
      <c r="Q33" s="9">
        <v>4</v>
      </c>
      <c r="R33" s="9">
        <v>3</v>
      </c>
      <c r="S33" s="9">
        <v>4</v>
      </c>
      <c r="T33" s="9">
        <v>4</v>
      </c>
      <c r="U33" s="9" t="s">
        <v>612</v>
      </c>
      <c r="V33" s="9" t="s">
        <v>613</v>
      </c>
      <c r="W33" s="9" t="s">
        <v>614</v>
      </c>
    </row>
    <row r="34" spans="1:23" x14ac:dyDescent="0.2">
      <c r="A34" s="9" t="s">
        <v>566</v>
      </c>
      <c r="B34" s="9" t="s">
        <v>566</v>
      </c>
      <c r="C34" s="9" t="s">
        <v>566</v>
      </c>
      <c r="D34" s="9" t="s">
        <v>566</v>
      </c>
      <c r="E34" s="31" t="s">
        <v>567</v>
      </c>
      <c r="F34" s="47">
        <v>43468</v>
      </c>
      <c r="G34" s="9" t="s">
        <v>615</v>
      </c>
      <c r="H34" s="9" t="s">
        <v>538</v>
      </c>
      <c r="J34" s="9">
        <v>3</v>
      </c>
      <c r="K34" s="9">
        <v>4</v>
      </c>
      <c r="L34" s="9">
        <v>4</v>
      </c>
      <c r="M34" s="9">
        <v>4</v>
      </c>
      <c r="N34" s="9">
        <v>3</v>
      </c>
      <c r="O34" s="9">
        <v>3</v>
      </c>
      <c r="P34" s="9">
        <v>4</v>
      </c>
      <c r="Q34" s="9">
        <v>4</v>
      </c>
      <c r="R34" s="9">
        <v>4</v>
      </c>
      <c r="S34" s="9">
        <v>4</v>
      </c>
      <c r="T34" s="9">
        <v>4</v>
      </c>
      <c r="U34" s="9" t="s">
        <v>616</v>
      </c>
      <c r="V34" s="9" t="s">
        <v>617</v>
      </c>
      <c r="W34" s="9" t="s">
        <v>573</v>
      </c>
    </row>
    <row r="35" spans="1:23" x14ac:dyDescent="0.2">
      <c r="A35" s="9" t="s">
        <v>566</v>
      </c>
      <c r="B35" s="9" t="s">
        <v>566</v>
      </c>
      <c r="C35" s="9" t="s">
        <v>566</v>
      </c>
      <c r="D35" s="9" t="s">
        <v>566</v>
      </c>
      <c r="E35" s="31" t="s">
        <v>567</v>
      </c>
      <c r="F35" s="47">
        <v>43468</v>
      </c>
      <c r="G35" s="9" t="s">
        <v>618</v>
      </c>
      <c r="H35" s="9" t="s">
        <v>619</v>
      </c>
      <c r="J35" s="9">
        <v>3</v>
      </c>
      <c r="K35" s="9">
        <v>3</v>
      </c>
      <c r="L35" s="9">
        <v>3</v>
      </c>
      <c r="M35" s="9">
        <v>3</v>
      </c>
      <c r="N35" s="9">
        <v>3</v>
      </c>
      <c r="O35" s="9">
        <v>3</v>
      </c>
      <c r="P35" s="9">
        <v>3</v>
      </c>
      <c r="Q35" s="9">
        <v>3</v>
      </c>
      <c r="R35" s="9">
        <v>3</v>
      </c>
      <c r="S35" s="9">
        <v>3</v>
      </c>
      <c r="T35" s="9">
        <v>3</v>
      </c>
      <c r="U35" s="9" t="s">
        <v>620</v>
      </c>
      <c r="V35" s="9" t="s">
        <v>621</v>
      </c>
      <c r="W35" s="9" t="s">
        <v>622</v>
      </c>
    </row>
    <row r="36" spans="1:23" x14ac:dyDescent="0.2">
      <c r="A36" s="9" t="s">
        <v>566</v>
      </c>
      <c r="B36" s="9" t="s">
        <v>566</v>
      </c>
      <c r="C36" s="9" t="s">
        <v>566</v>
      </c>
      <c r="D36" s="9" t="s">
        <v>566</v>
      </c>
      <c r="E36" s="31" t="s">
        <v>567</v>
      </c>
      <c r="F36" s="47">
        <v>43468</v>
      </c>
      <c r="G36" s="9" t="s">
        <v>623</v>
      </c>
      <c r="H36" s="9" t="s">
        <v>619</v>
      </c>
      <c r="J36" s="9">
        <v>4</v>
      </c>
      <c r="K36" s="9">
        <v>4</v>
      </c>
      <c r="L36" s="9">
        <v>4</v>
      </c>
      <c r="M36" s="9">
        <v>4</v>
      </c>
      <c r="N36" s="9">
        <v>4</v>
      </c>
      <c r="O36" s="9">
        <v>4</v>
      </c>
      <c r="P36" s="9">
        <v>4</v>
      </c>
      <c r="Q36" s="9">
        <v>4</v>
      </c>
      <c r="R36" s="9">
        <v>4</v>
      </c>
      <c r="S36" s="9">
        <v>4</v>
      </c>
      <c r="T36" s="9">
        <v>4</v>
      </c>
      <c r="U36" s="9" t="s">
        <v>624</v>
      </c>
      <c r="V36" s="9" t="s">
        <v>625</v>
      </c>
      <c r="W36" s="9" t="s">
        <v>573</v>
      </c>
    </row>
    <row r="37" spans="1:23" x14ac:dyDescent="0.2">
      <c r="A37" s="9" t="s">
        <v>566</v>
      </c>
      <c r="B37" s="9" t="s">
        <v>566</v>
      </c>
      <c r="C37" s="9" t="s">
        <v>566</v>
      </c>
      <c r="D37" s="9" t="s">
        <v>566</v>
      </c>
      <c r="E37" s="31" t="s">
        <v>567</v>
      </c>
      <c r="F37" s="47">
        <v>43468</v>
      </c>
      <c r="G37" s="9" t="s">
        <v>626</v>
      </c>
      <c r="H37" s="9" t="s">
        <v>575</v>
      </c>
      <c r="J37" s="9">
        <v>4</v>
      </c>
      <c r="K37" s="9">
        <v>4</v>
      </c>
      <c r="L37" s="9">
        <v>4</v>
      </c>
      <c r="M37" s="9">
        <v>4</v>
      </c>
      <c r="N37" s="9">
        <v>4</v>
      </c>
      <c r="O37" s="9">
        <v>4</v>
      </c>
      <c r="P37" s="9">
        <v>4</v>
      </c>
      <c r="Q37" s="9">
        <v>4</v>
      </c>
      <c r="R37" s="9">
        <v>4</v>
      </c>
      <c r="S37" s="9">
        <v>4</v>
      </c>
      <c r="T37" s="9">
        <v>4</v>
      </c>
      <c r="U37" s="9" t="s">
        <v>627</v>
      </c>
      <c r="V37" s="9" t="s">
        <v>628</v>
      </c>
      <c r="W37" s="9" t="s">
        <v>573</v>
      </c>
    </row>
    <row r="38" spans="1:23" x14ac:dyDescent="0.2">
      <c r="A38" s="9" t="s">
        <v>566</v>
      </c>
      <c r="B38" s="9" t="s">
        <v>566</v>
      </c>
      <c r="C38" s="9" t="s">
        <v>566</v>
      </c>
      <c r="D38" s="9" t="s">
        <v>566</v>
      </c>
      <c r="E38" s="31" t="s">
        <v>567</v>
      </c>
      <c r="F38" s="47">
        <v>43468</v>
      </c>
      <c r="G38" s="9" t="s">
        <v>629</v>
      </c>
      <c r="H38" s="9" t="s">
        <v>619</v>
      </c>
      <c r="J38" s="9">
        <v>3</v>
      </c>
      <c r="K38" s="9">
        <v>3</v>
      </c>
      <c r="L38" s="9">
        <v>3</v>
      </c>
      <c r="M38" s="9">
        <v>3</v>
      </c>
      <c r="N38" s="9">
        <v>3</v>
      </c>
      <c r="O38" s="9">
        <v>3</v>
      </c>
      <c r="P38" s="9">
        <v>3</v>
      </c>
      <c r="Q38" s="9">
        <v>3</v>
      </c>
      <c r="R38" s="9">
        <v>3</v>
      </c>
      <c r="S38" s="9">
        <v>3</v>
      </c>
      <c r="T38" s="9">
        <v>4</v>
      </c>
      <c r="U38" s="9" t="s">
        <v>630</v>
      </c>
      <c r="V38" s="9" t="s">
        <v>631</v>
      </c>
      <c r="W38" s="9" t="s">
        <v>603</v>
      </c>
    </row>
    <row r="39" spans="1:23" x14ac:dyDescent="0.2">
      <c r="A39" s="9" t="s">
        <v>566</v>
      </c>
      <c r="B39" s="9" t="s">
        <v>566</v>
      </c>
      <c r="C39" s="9" t="s">
        <v>566</v>
      </c>
      <c r="D39" s="9" t="s">
        <v>566</v>
      </c>
      <c r="E39" s="31" t="s">
        <v>567</v>
      </c>
      <c r="F39" s="47">
        <v>43468</v>
      </c>
      <c r="G39" s="9" t="s">
        <v>632</v>
      </c>
      <c r="H39" s="9" t="s">
        <v>557</v>
      </c>
      <c r="J39" s="9">
        <v>4</v>
      </c>
      <c r="K39" s="9">
        <v>3</v>
      </c>
      <c r="L39" s="9">
        <v>4</v>
      </c>
      <c r="M39" s="9">
        <v>3</v>
      </c>
      <c r="N39" s="9">
        <v>4</v>
      </c>
      <c r="O39" s="9">
        <v>4</v>
      </c>
      <c r="P39" s="9">
        <v>4</v>
      </c>
      <c r="Q39" s="9">
        <v>4</v>
      </c>
      <c r="R39" s="9">
        <v>4</v>
      </c>
      <c r="S39" s="9">
        <v>4</v>
      </c>
      <c r="T39" s="9">
        <v>4</v>
      </c>
      <c r="U39" s="9" t="s">
        <v>633</v>
      </c>
      <c r="V39" s="9" t="s">
        <v>634</v>
      </c>
      <c r="W39" s="9" t="s">
        <v>573</v>
      </c>
    </row>
    <row r="40" spans="1:23" x14ac:dyDescent="0.2">
      <c r="A40" s="9" t="s">
        <v>566</v>
      </c>
      <c r="B40" s="9" t="s">
        <v>566</v>
      </c>
      <c r="C40" s="9" t="s">
        <v>566</v>
      </c>
      <c r="D40" s="9" t="s">
        <v>566</v>
      </c>
      <c r="E40" s="31" t="s">
        <v>567</v>
      </c>
      <c r="F40" s="47">
        <v>43468</v>
      </c>
      <c r="G40" s="9" t="s">
        <v>635</v>
      </c>
      <c r="H40" s="9" t="s">
        <v>575</v>
      </c>
      <c r="J40" s="9">
        <v>3</v>
      </c>
      <c r="K40" s="9">
        <v>3</v>
      </c>
      <c r="L40" s="9">
        <v>3</v>
      </c>
      <c r="M40" s="9">
        <v>3</v>
      </c>
      <c r="N40" s="9">
        <v>3</v>
      </c>
      <c r="O40" s="9">
        <v>3</v>
      </c>
      <c r="P40" s="9">
        <v>3</v>
      </c>
      <c r="Q40" s="9">
        <v>3</v>
      </c>
      <c r="R40" s="9">
        <v>3</v>
      </c>
      <c r="S40" s="9">
        <v>3</v>
      </c>
      <c r="T40" s="9">
        <v>4</v>
      </c>
      <c r="U40" s="9" t="s">
        <v>636</v>
      </c>
      <c r="V40" s="9" t="s">
        <v>637</v>
      </c>
      <c r="W40" s="9" t="s">
        <v>603</v>
      </c>
    </row>
    <row r="41" spans="1:23" x14ac:dyDescent="0.2">
      <c r="A41" s="9" t="s">
        <v>566</v>
      </c>
      <c r="B41" s="9" t="s">
        <v>566</v>
      </c>
      <c r="C41" s="9" t="s">
        <v>566</v>
      </c>
      <c r="D41" s="9" t="s">
        <v>566</v>
      </c>
      <c r="E41" s="31" t="s">
        <v>567</v>
      </c>
      <c r="F41" s="47">
        <v>43468</v>
      </c>
      <c r="G41" s="9" t="s">
        <v>638</v>
      </c>
      <c r="H41" s="9" t="s">
        <v>538</v>
      </c>
      <c r="J41" s="9">
        <v>4</v>
      </c>
      <c r="K41" s="9">
        <v>4</v>
      </c>
      <c r="L41" s="9">
        <v>4</v>
      </c>
      <c r="M41" s="9">
        <v>3</v>
      </c>
      <c r="N41" s="9">
        <v>3</v>
      </c>
      <c r="O41" s="9">
        <v>4</v>
      </c>
      <c r="P41" s="9">
        <v>4</v>
      </c>
      <c r="Q41" s="9">
        <v>3</v>
      </c>
      <c r="R41" s="9">
        <v>4</v>
      </c>
      <c r="S41" s="9">
        <v>4</v>
      </c>
      <c r="T41" s="9">
        <v>4</v>
      </c>
      <c r="U41" s="9" t="s">
        <v>639</v>
      </c>
      <c r="V41" s="9" t="s">
        <v>640</v>
      </c>
      <c r="W41" s="9" t="s">
        <v>641</v>
      </c>
    </row>
    <row r="42" spans="1:23" x14ac:dyDescent="0.2">
      <c r="A42" s="9" t="s">
        <v>566</v>
      </c>
      <c r="B42" s="9" t="s">
        <v>566</v>
      </c>
      <c r="C42" s="9" t="s">
        <v>566</v>
      </c>
      <c r="D42" s="9" t="s">
        <v>566</v>
      </c>
      <c r="E42" s="31" t="s">
        <v>642</v>
      </c>
      <c r="F42" s="47">
        <v>43468</v>
      </c>
      <c r="G42" s="9" t="s">
        <v>643</v>
      </c>
      <c r="H42" s="9" t="s">
        <v>644</v>
      </c>
      <c r="J42" s="9">
        <v>3</v>
      </c>
      <c r="K42" s="9">
        <v>3</v>
      </c>
      <c r="L42" s="9">
        <v>3</v>
      </c>
      <c r="M42" s="9">
        <v>3</v>
      </c>
      <c r="N42" s="9">
        <v>3</v>
      </c>
      <c r="O42" s="9">
        <v>3</v>
      </c>
      <c r="P42" s="9">
        <v>3</v>
      </c>
      <c r="Q42" s="9">
        <v>3</v>
      </c>
      <c r="R42" s="9">
        <v>3</v>
      </c>
      <c r="S42" s="9">
        <v>3</v>
      </c>
      <c r="T42" s="9">
        <v>3</v>
      </c>
    </row>
    <row r="43" spans="1:23" x14ac:dyDescent="0.2">
      <c r="A43" s="9" t="s">
        <v>566</v>
      </c>
      <c r="B43" s="9" t="s">
        <v>566</v>
      </c>
      <c r="C43" s="9" t="s">
        <v>566</v>
      </c>
      <c r="D43" s="9" t="s">
        <v>566</v>
      </c>
      <c r="E43" s="31" t="s">
        <v>642</v>
      </c>
      <c r="F43" s="47">
        <v>43468</v>
      </c>
      <c r="G43" s="9" t="s">
        <v>645</v>
      </c>
      <c r="H43" s="9" t="s">
        <v>619</v>
      </c>
      <c r="J43" s="9">
        <v>3</v>
      </c>
      <c r="K43" s="9">
        <v>3</v>
      </c>
      <c r="L43" s="9">
        <v>3</v>
      </c>
      <c r="M43" s="9">
        <v>3</v>
      </c>
      <c r="N43" s="9">
        <v>4</v>
      </c>
      <c r="O43" s="9">
        <v>3</v>
      </c>
      <c r="P43" s="9">
        <v>3</v>
      </c>
      <c r="Q43" s="9">
        <v>3</v>
      </c>
      <c r="R43" s="9">
        <v>3</v>
      </c>
      <c r="S43" s="9">
        <v>4</v>
      </c>
      <c r="T43" s="9">
        <v>4</v>
      </c>
      <c r="U43" s="9" t="s">
        <v>646</v>
      </c>
      <c r="V43" s="9" t="s">
        <v>647</v>
      </c>
      <c r="W43" s="9" t="s">
        <v>549</v>
      </c>
    </row>
    <row r="44" spans="1:23" x14ac:dyDescent="0.2">
      <c r="A44" s="9" t="s">
        <v>566</v>
      </c>
      <c r="B44" s="9" t="s">
        <v>566</v>
      </c>
      <c r="C44" s="9" t="s">
        <v>566</v>
      </c>
      <c r="D44" s="9" t="s">
        <v>566</v>
      </c>
      <c r="E44" s="31" t="s">
        <v>642</v>
      </c>
      <c r="F44" s="47">
        <v>43468</v>
      </c>
      <c r="G44" s="9" t="s">
        <v>648</v>
      </c>
      <c r="H44" s="9" t="s">
        <v>619</v>
      </c>
      <c r="J44" s="9">
        <v>3</v>
      </c>
      <c r="K44" s="9">
        <v>3</v>
      </c>
      <c r="L44" s="9">
        <v>3</v>
      </c>
      <c r="M44" s="9">
        <v>3</v>
      </c>
      <c r="N44" s="9">
        <v>3</v>
      </c>
      <c r="O44" s="9">
        <v>3</v>
      </c>
      <c r="P44" s="9">
        <v>3</v>
      </c>
      <c r="Q44" s="9">
        <v>3</v>
      </c>
      <c r="R44" s="9">
        <v>3</v>
      </c>
      <c r="S44" s="9">
        <v>3</v>
      </c>
      <c r="T44" s="9">
        <v>3</v>
      </c>
      <c r="U44" s="9" t="s">
        <v>649</v>
      </c>
      <c r="V44" s="9" t="s">
        <v>649</v>
      </c>
    </row>
    <row r="45" spans="1:23" x14ac:dyDescent="0.2">
      <c r="A45" s="9" t="s">
        <v>566</v>
      </c>
      <c r="B45" s="9" t="s">
        <v>566</v>
      </c>
      <c r="C45" s="9" t="s">
        <v>566</v>
      </c>
      <c r="D45" s="9" t="s">
        <v>566</v>
      </c>
      <c r="E45" s="31" t="s">
        <v>642</v>
      </c>
      <c r="F45" s="47">
        <v>43468</v>
      </c>
      <c r="G45" s="9" t="s">
        <v>650</v>
      </c>
      <c r="H45" s="9" t="s">
        <v>619</v>
      </c>
      <c r="J45" s="9">
        <v>4</v>
      </c>
      <c r="K45" s="9">
        <v>4</v>
      </c>
      <c r="L45" s="9">
        <v>4</v>
      </c>
      <c r="M45" s="9">
        <v>4</v>
      </c>
      <c r="N45" s="9">
        <v>4</v>
      </c>
      <c r="O45" s="9">
        <v>4</v>
      </c>
      <c r="P45" s="9">
        <v>4</v>
      </c>
      <c r="Q45" s="9">
        <v>4</v>
      </c>
      <c r="R45" s="9">
        <v>4</v>
      </c>
      <c r="S45" s="9">
        <v>4</v>
      </c>
      <c r="T45" s="9">
        <v>4</v>
      </c>
    </row>
    <row r="46" spans="1:23" x14ac:dyDescent="0.2">
      <c r="A46" s="9" t="s">
        <v>566</v>
      </c>
      <c r="B46" s="9" t="s">
        <v>566</v>
      </c>
      <c r="C46" s="9" t="s">
        <v>566</v>
      </c>
      <c r="D46" s="9" t="s">
        <v>566</v>
      </c>
      <c r="E46" s="31" t="s">
        <v>651</v>
      </c>
      <c r="F46" s="47">
        <v>43468</v>
      </c>
      <c r="G46" s="9" t="s">
        <v>652</v>
      </c>
      <c r="H46" s="9" t="s">
        <v>525</v>
      </c>
      <c r="J46" s="9">
        <v>3</v>
      </c>
      <c r="K46" s="9">
        <v>3</v>
      </c>
      <c r="L46" s="9">
        <v>3</v>
      </c>
      <c r="M46" s="9">
        <v>4</v>
      </c>
      <c r="N46" s="9">
        <v>3</v>
      </c>
      <c r="O46" s="9">
        <v>3</v>
      </c>
      <c r="P46" s="9">
        <v>3</v>
      </c>
      <c r="Q46" s="9">
        <v>3</v>
      </c>
      <c r="R46" s="9">
        <v>3</v>
      </c>
      <c r="S46" s="9">
        <v>3</v>
      </c>
      <c r="T46" s="9">
        <v>3</v>
      </c>
    </row>
    <row r="47" spans="1:23" x14ac:dyDescent="0.2">
      <c r="A47" s="9" t="s">
        <v>566</v>
      </c>
      <c r="B47" s="9" t="s">
        <v>566</v>
      </c>
      <c r="C47" s="9" t="s">
        <v>566</v>
      </c>
      <c r="D47" s="9" t="s">
        <v>566</v>
      </c>
      <c r="E47" s="31" t="s">
        <v>651</v>
      </c>
      <c r="F47" s="47">
        <v>43468</v>
      </c>
      <c r="G47" s="9" t="s">
        <v>653</v>
      </c>
      <c r="H47" s="9" t="s">
        <v>525</v>
      </c>
      <c r="J47" s="9">
        <v>3</v>
      </c>
      <c r="K47" s="9">
        <v>3</v>
      </c>
      <c r="L47" s="9">
        <v>3</v>
      </c>
      <c r="M47" s="9">
        <v>3</v>
      </c>
      <c r="N47" s="9">
        <v>3</v>
      </c>
      <c r="O47" s="9">
        <v>3</v>
      </c>
      <c r="P47" s="9">
        <v>3</v>
      </c>
      <c r="Q47" s="9">
        <v>3</v>
      </c>
      <c r="R47" s="9">
        <v>3</v>
      </c>
      <c r="S47" s="9">
        <v>3</v>
      </c>
      <c r="T47" s="9">
        <v>3</v>
      </c>
      <c r="U47" s="9" t="s">
        <v>654</v>
      </c>
      <c r="V47" s="9" t="s">
        <v>655</v>
      </c>
      <c r="W47" s="9" t="s">
        <v>656</v>
      </c>
    </row>
    <row r="48" spans="1:23" x14ac:dyDescent="0.2">
      <c r="A48" s="9" t="s">
        <v>566</v>
      </c>
      <c r="B48" s="9" t="s">
        <v>566</v>
      </c>
      <c r="C48" s="9" t="s">
        <v>566</v>
      </c>
      <c r="D48" s="9" t="s">
        <v>566</v>
      </c>
      <c r="E48" s="31" t="s">
        <v>651</v>
      </c>
      <c r="F48" s="47">
        <v>43468</v>
      </c>
      <c r="G48" s="9" t="s">
        <v>657</v>
      </c>
      <c r="H48" s="9" t="s">
        <v>525</v>
      </c>
      <c r="J48" s="9">
        <v>3</v>
      </c>
      <c r="K48" s="9">
        <v>3</v>
      </c>
      <c r="L48" s="9">
        <v>3</v>
      </c>
      <c r="M48" s="9">
        <v>3</v>
      </c>
      <c r="N48" s="9">
        <v>3</v>
      </c>
      <c r="O48" s="9">
        <v>3</v>
      </c>
      <c r="P48" s="9">
        <v>3</v>
      </c>
      <c r="Q48" s="9">
        <v>2</v>
      </c>
      <c r="R48" s="9">
        <v>3</v>
      </c>
      <c r="S48" s="9">
        <v>3</v>
      </c>
      <c r="T48" s="9">
        <v>3</v>
      </c>
      <c r="U48" s="9" t="s">
        <v>658</v>
      </c>
      <c r="V48" s="9" t="s">
        <v>659</v>
      </c>
      <c r="W48" s="9" t="s">
        <v>660</v>
      </c>
    </row>
    <row r="49" spans="1:23" x14ac:dyDescent="0.2">
      <c r="A49" s="9" t="s">
        <v>566</v>
      </c>
      <c r="B49" s="9" t="s">
        <v>566</v>
      </c>
      <c r="C49" s="9" t="s">
        <v>566</v>
      </c>
      <c r="D49" s="9" t="s">
        <v>566</v>
      </c>
      <c r="E49" s="31" t="s">
        <v>651</v>
      </c>
      <c r="F49" s="47">
        <v>43468</v>
      </c>
      <c r="G49" s="9" t="s">
        <v>661</v>
      </c>
      <c r="H49" s="9" t="s">
        <v>525</v>
      </c>
      <c r="J49" s="9">
        <v>3</v>
      </c>
      <c r="K49" s="9">
        <v>3</v>
      </c>
      <c r="L49" s="9">
        <v>3</v>
      </c>
      <c r="M49" s="9">
        <v>3</v>
      </c>
      <c r="N49" s="9">
        <v>3</v>
      </c>
      <c r="O49" s="9">
        <v>3</v>
      </c>
      <c r="P49" s="9">
        <v>3</v>
      </c>
      <c r="Q49" s="9">
        <v>3</v>
      </c>
      <c r="R49" s="9">
        <v>3</v>
      </c>
      <c r="S49" s="9">
        <v>3</v>
      </c>
      <c r="T49" s="9">
        <v>3</v>
      </c>
      <c r="U49" s="9" t="s">
        <v>662</v>
      </c>
      <c r="V49" s="9" t="s">
        <v>662</v>
      </c>
      <c r="W49" s="9" t="s">
        <v>662</v>
      </c>
    </row>
    <row r="50" spans="1:23" x14ac:dyDescent="0.2">
      <c r="A50" s="9" t="s">
        <v>566</v>
      </c>
      <c r="B50" s="9" t="s">
        <v>566</v>
      </c>
      <c r="C50" s="9" t="s">
        <v>566</v>
      </c>
      <c r="D50" s="9" t="s">
        <v>566</v>
      </c>
      <c r="E50" s="31" t="s">
        <v>651</v>
      </c>
      <c r="F50" s="47">
        <v>43468</v>
      </c>
      <c r="G50" s="9" t="s">
        <v>663</v>
      </c>
      <c r="H50" s="9" t="s">
        <v>525</v>
      </c>
      <c r="J50" s="9">
        <v>3</v>
      </c>
      <c r="K50" s="9">
        <v>3</v>
      </c>
      <c r="L50" s="9">
        <v>3</v>
      </c>
      <c r="M50" s="9">
        <v>3</v>
      </c>
      <c r="N50" s="9">
        <v>3</v>
      </c>
      <c r="O50" s="9">
        <v>3</v>
      </c>
      <c r="P50" s="9">
        <v>3</v>
      </c>
      <c r="Q50" s="9">
        <v>3</v>
      </c>
      <c r="R50" s="9">
        <v>3</v>
      </c>
      <c r="S50" s="9">
        <v>3</v>
      </c>
      <c r="T50" s="9">
        <v>3</v>
      </c>
      <c r="U50" s="9" t="s">
        <v>664</v>
      </c>
      <c r="V50" s="9" t="s">
        <v>665</v>
      </c>
    </row>
    <row r="51" spans="1:23" x14ac:dyDescent="0.2">
      <c r="A51" s="9" t="s">
        <v>566</v>
      </c>
      <c r="B51" s="9" t="s">
        <v>566</v>
      </c>
      <c r="C51" s="9" t="s">
        <v>566</v>
      </c>
      <c r="D51" s="9" t="s">
        <v>566</v>
      </c>
      <c r="E51" s="31" t="s">
        <v>651</v>
      </c>
      <c r="F51" s="47">
        <v>43468</v>
      </c>
      <c r="G51" s="9" t="s">
        <v>666</v>
      </c>
      <c r="H51" s="9" t="s">
        <v>525</v>
      </c>
      <c r="J51" s="9">
        <v>3</v>
      </c>
      <c r="K51" s="9">
        <v>3</v>
      </c>
      <c r="L51" s="9">
        <v>3</v>
      </c>
      <c r="M51" s="9">
        <v>4</v>
      </c>
      <c r="N51" s="9">
        <v>4</v>
      </c>
      <c r="O51" s="9">
        <v>3</v>
      </c>
      <c r="P51" s="9">
        <v>4</v>
      </c>
      <c r="Q51" s="9">
        <v>4</v>
      </c>
      <c r="R51" s="9">
        <v>3</v>
      </c>
      <c r="S51" s="9">
        <v>4</v>
      </c>
      <c r="T51" s="9">
        <v>4</v>
      </c>
      <c r="U51" s="9" t="s">
        <v>667</v>
      </c>
      <c r="V51" s="9" t="s">
        <v>668</v>
      </c>
      <c r="W51" s="9" t="s">
        <v>669</v>
      </c>
    </row>
    <row r="52" spans="1:23" x14ac:dyDescent="0.2">
      <c r="A52" s="9" t="s">
        <v>566</v>
      </c>
      <c r="B52" s="9" t="s">
        <v>566</v>
      </c>
      <c r="C52" s="9" t="s">
        <v>566</v>
      </c>
      <c r="D52" s="9" t="s">
        <v>566</v>
      </c>
      <c r="E52" s="31" t="s">
        <v>651</v>
      </c>
      <c r="F52" s="47">
        <v>43468</v>
      </c>
      <c r="G52" s="9" t="s">
        <v>670</v>
      </c>
      <c r="H52" s="9" t="s">
        <v>525</v>
      </c>
      <c r="J52" s="9">
        <v>3</v>
      </c>
      <c r="K52" s="9">
        <v>3</v>
      </c>
      <c r="L52" s="9">
        <v>3</v>
      </c>
      <c r="M52" s="9">
        <v>3</v>
      </c>
      <c r="N52" s="9">
        <v>3</v>
      </c>
      <c r="O52" s="9">
        <v>3</v>
      </c>
      <c r="P52" s="9">
        <v>3</v>
      </c>
      <c r="Q52" s="9">
        <v>3</v>
      </c>
      <c r="R52" s="9">
        <v>3</v>
      </c>
      <c r="S52" s="9">
        <v>4</v>
      </c>
      <c r="T52" s="9">
        <v>4</v>
      </c>
    </row>
    <row r="53" spans="1:23" x14ac:dyDescent="0.2">
      <c r="A53" s="9" t="s">
        <v>566</v>
      </c>
      <c r="B53" s="9" t="s">
        <v>566</v>
      </c>
      <c r="C53" s="9" t="s">
        <v>566</v>
      </c>
      <c r="D53" s="9" t="s">
        <v>566</v>
      </c>
      <c r="E53" s="31" t="s">
        <v>651</v>
      </c>
      <c r="F53" s="47">
        <v>43468</v>
      </c>
      <c r="G53" s="9" t="s">
        <v>671</v>
      </c>
      <c r="H53" s="9" t="s">
        <v>672</v>
      </c>
      <c r="J53" s="9">
        <v>4</v>
      </c>
      <c r="K53" s="9">
        <v>3</v>
      </c>
      <c r="L53" s="9">
        <v>3</v>
      </c>
      <c r="M53" s="9">
        <v>3</v>
      </c>
      <c r="N53" s="9">
        <v>3</v>
      </c>
      <c r="O53" s="9">
        <v>3</v>
      </c>
      <c r="P53" s="9">
        <v>3</v>
      </c>
      <c r="Q53" s="9">
        <v>4</v>
      </c>
      <c r="R53" s="9">
        <v>4</v>
      </c>
      <c r="S53" s="9">
        <v>4</v>
      </c>
      <c r="T53" s="9">
        <v>4</v>
      </c>
      <c r="U53" s="9" t="s">
        <v>673</v>
      </c>
      <c r="V53" s="9" t="s">
        <v>674</v>
      </c>
    </row>
    <row r="54" spans="1:23" x14ac:dyDescent="0.2">
      <c r="A54" s="9" t="s">
        <v>566</v>
      </c>
      <c r="B54" s="9" t="s">
        <v>566</v>
      </c>
      <c r="C54" s="9" t="s">
        <v>566</v>
      </c>
      <c r="D54" s="9" t="s">
        <v>566</v>
      </c>
      <c r="E54" s="31" t="s">
        <v>642</v>
      </c>
      <c r="F54" s="47">
        <v>43468</v>
      </c>
      <c r="G54" s="9" t="s">
        <v>645</v>
      </c>
      <c r="H54" s="9" t="s">
        <v>619</v>
      </c>
      <c r="J54" s="9">
        <v>3</v>
      </c>
      <c r="K54" s="9">
        <v>3</v>
      </c>
      <c r="L54" s="9">
        <v>3</v>
      </c>
      <c r="M54" s="9">
        <v>3</v>
      </c>
      <c r="N54" s="9">
        <v>3</v>
      </c>
      <c r="O54" s="9">
        <v>3</v>
      </c>
      <c r="P54" s="9">
        <v>3</v>
      </c>
      <c r="Q54" s="9">
        <v>3</v>
      </c>
      <c r="R54" s="9">
        <v>3</v>
      </c>
      <c r="S54" s="9">
        <v>3</v>
      </c>
      <c r="T54" s="9">
        <v>3</v>
      </c>
      <c r="U54" s="9" t="s">
        <v>675</v>
      </c>
      <c r="V54" s="9" t="s">
        <v>676</v>
      </c>
      <c r="W54" s="9" t="s">
        <v>549</v>
      </c>
    </row>
    <row r="55" spans="1:23" x14ac:dyDescent="0.2">
      <c r="A55" s="9" t="s">
        <v>566</v>
      </c>
      <c r="B55" s="9" t="s">
        <v>566</v>
      </c>
      <c r="C55" s="9" t="s">
        <v>566</v>
      </c>
      <c r="D55" s="9" t="s">
        <v>566</v>
      </c>
      <c r="E55" s="31" t="s">
        <v>651</v>
      </c>
      <c r="F55" s="47">
        <v>43468</v>
      </c>
      <c r="G55" s="9" t="s">
        <v>677</v>
      </c>
      <c r="H55" s="9" t="s">
        <v>672</v>
      </c>
      <c r="J55" s="9">
        <v>4</v>
      </c>
      <c r="K55" s="9">
        <v>4</v>
      </c>
      <c r="L55" s="9">
        <v>4</v>
      </c>
      <c r="M55" s="9">
        <v>4</v>
      </c>
      <c r="N55" s="9">
        <v>4</v>
      </c>
      <c r="O55" s="9">
        <v>4</v>
      </c>
      <c r="P55" s="9">
        <v>4</v>
      </c>
      <c r="Q55" s="9">
        <v>4</v>
      </c>
      <c r="R55" s="9">
        <v>4</v>
      </c>
      <c r="S55" s="9">
        <v>4</v>
      </c>
      <c r="T55" s="9">
        <v>4</v>
      </c>
    </row>
    <row r="56" spans="1:23" x14ac:dyDescent="0.2">
      <c r="A56" s="9" t="s">
        <v>566</v>
      </c>
      <c r="B56" s="9" t="s">
        <v>566</v>
      </c>
      <c r="C56" s="9" t="s">
        <v>566</v>
      </c>
      <c r="D56" s="9" t="s">
        <v>566</v>
      </c>
      <c r="E56" s="31" t="s">
        <v>678</v>
      </c>
      <c r="F56" s="47">
        <v>43473</v>
      </c>
      <c r="G56" s="9" t="s">
        <v>679</v>
      </c>
      <c r="H56" s="9" t="s">
        <v>530</v>
      </c>
      <c r="J56" s="9">
        <v>4</v>
      </c>
      <c r="K56" s="9">
        <v>3</v>
      </c>
      <c r="L56" s="9">
        <v>4</v>
      </c>
      <c r="M56" s="9">
        <v>4</v>
      </c>
      <c r="N56" s="9">
        <v>4</v>
      </c>
      <c r="O56" s="9">
        <v>3</v>
      </c>
      <c r="P56" s="9">
        <v>3</v>
      </c>
      <c r="Q56" s="9">
        <v>4</v>
      </c>
      <c r="R56" s="9">
        <v>3</v>
      </c>
      <c r="S56" s="9">
        <v>4</v>
      </c>
      <c r="T56" s="9">
        <v>4</v>
      </c>
      <c r="U56" s="9" t="s">
        <v>680</v>
      </c>
      <c r="V56" s="9" t="s">
        <v>681</v>
      </c>
      <c r="W56" s="9" t="s">
        <v>682</v>
      </c>
    </row>
    <row r="57" spans="1:23" x14ac:dyDescent="0.2">
      <c r="A57" s="9" t="s">
        <v>566</v>
      </c>
      <c r="B57" s="9" t="s">
        <v>566</v>
      </c>
      <c r="C57" s="9" t="s">
        <v>566</v>
      </c>
      <c r="D57" s="9" t="s">
        <v>566</v>
      </c>
      <c r="E57" s="31" t="s">
        <v>678</v>
      </c>
      <c r="F57" s="47">
        <v>43473</v>
      </c>
      <c r="G57" s="9" t="s">
        <v>53</v>
      </c>
      <c r="H57" s="9" t="s">
        <v>683</v>
      </c>
      <c r="J57" s="9">
        <v>4</v>
      </c>
      <c r="K57" s="9">
        <v>3</v>
      </c>
      <c r="L57" s="9">
        <v>3</v>
      </c>
      <c r="M57" s="9">
        <v>4</v>
      </c>
      <c r="N57" s="9">
        <v>3</v>
      </c>
      <c r="O57" s="9">
        <v>3</v>
      </c>
      <c r="P57" s="9">
        <v>3</v>
      </c>
      <c r="Q57" s="9">
        <v>3</v>
      </c>
      <c r="R57" s="9">
        <v>3</v>
      </c>
      <c r="S57" s="9">
        <v>3</v>
      </c>
      <c r="T57" s="9">
        <v>3</v>
      </c>
      <c r="U57" s="9" t="s">
        <v>684</v>
      </c>
      <c r="V57" s="9" t="s">
        <v>685</v>
      </c>
      <c r="W57" s="9" t="s">
        <v>573</v>
      </c>
    </row>
    <row r="58" spans="1:23" x14ac:dyDescent="0.2">
      <c r="A58" s="9" t="s">
        <v>566</v>
      </c>
      <c r="B58" s="9" t="s">
        <v>566</v>
      </c>
      <c r="C58" s="9" t="s">
        <v>566</v>
      </c>
      <c r="D58" s="9" t="s">
        <v>566</v>
      </c>
      <c r="E58" s="31" t="s">
        <v>678</v>
      </c>
      <c r="F58" s="47">
        <v>43473</v>
      </c>
      <c r="G58" s="9" t="s">
        <v>686</v>
      </c>
      <c r="H58" s="9" t="s">
        <v>519</v>
      </c>
      <c r="J58" s="9">
        <v>4</v>
      </c>
      <c r="K58" s="9">
        <v>4</v>
      </c>
      <c r="L58" s="9">
        <v>4</v>
      </c>
      <c r="M58" s="9">
        <v>4</v>
      </c>
      <c r="N58" s="9">
        <v>4</v>
      </c>
      <c r="O58" s="9">
        <v>4</v>
      </c>
      <c r="P58" s="9">
        <v>4</v>
      </c>
      <c r="Q58" s="9">
        <v>4</v>
      </c>
      <c r="R58" s="9">
        <v>4</v>
      </c>
      <c r="S58" s="9">
        <v>4</v>
      </c>
      <c r="T58" s="9">
        <v>4</v>
      </c>
    </row>
    <row r="59" spans="1:23" x14ac:dyDescent="0.2">
      <c r="A59" s="9" t="s">
        <v>566</v>
      </c>
      <c r="B59" s="9" t="s">
        <v>566</v>
      </c>
      <c r="C59" s="9" t="s">
        <v>566</v>
      </c>
      <c r="D59" s="9" t="s">
        <v>566</v>
      </c>
      <c r="E59" s="31" t="s">
        <v>678</v>
      </c>
      <c r="F59" s="47">
        <v>43473</v>
      </c>
      <c r="G59" s="9" t="s">
        <v>687</v>
      </c>
      <c r="H59" s="9" t="s">
        <v>688</v>
      </c>
      <c r="J59" s="9">
        <v>3</v>
      </c>
      <c r="K59" s="9">
        <v>3</v>
      </c>
      <c r="L59" s="9">
        <v>3</v>
      </c>
      <c r="M59" s="9">
        <v>3</v>
      </c>
      <c r="N59" s="9">
        <v>3</v>
      </c>
      <c r="O59" s="9">
        <v>3</v>
      </c>
      <c r="P59" s="9">
        <v>3</v>
      </c>
      <c r="Q59" s="9">
        <v>3</v>
      </c>
      <c r="R59" s="9">
        <v>3</v>
      </c>
      <c r="S59" s="9">
        <v>3</v>
      </c>
      <c r="T59" s="9">
        <v>3</v>
      </c>
    </row>
    <row r="60" spans="1:23" x14ac:dyDescent="0.2">
      <c r="A60" s="9" t="s">
        <v>566</v>
      </c>
      <c r="B60" s="9" t="s">
        <v>566</v>
      </c>
      <c r="C60" s="9" t="s">
        <v>566</v>
      </c>
      <c r="D60" s="9" t="s">
        <v>566</v>
      </c>
      <c r="E60" s="31" t="s">
        <v>678</v>
      </c>
      <c r="F60" s="47">
        <v>43473</v>
      </c>
      <c r="G60" s="9" t="s">
        <v>34</v>
      </c>
      <c r="H60" s="9" t="s">
        <v>683</v>
      </c>
      <c r="J60" s="9">
        <v>3</v>
      </c>
      <c r="K60" s="9">
        <v>3</v>
      </c>
      <c r="L60" s="9">
        <v>3</v>
      </c>
      <c r="M60" s="9">
        <v>3</v>
      </c>
      <c r="N60" s="9">
        <v>3</v>
      </c>
      <c r="O60" s="9">
        <v>3</v>
      </c>
      <c r="P60" s="9">
        <v>3</v>
      </c>
      <c r="Q60" s="9">
        <v>3</v>
      </c>
      <c r="R60" s="9">
        <v>3</v>
      </c>
      <c r="S60" s="9">
        <v>3</v>
      </c>
      <c r="T60" s="9">
        <v>3</v>
      </c>
      <c r="U60" s="9" t="s">
        <v>689</v>
      </c>
      <c r="V60" s="9" t="s">
        <v>690</v>
      </c>
      <c r="W60" s="9" t="s">
        <v>691</v>
      </c>
    </row>
    <row r="61" spans="1:23" x14ac:dyDescent="0.2">
      <c r="A61" s="9" t="s">
        <v>566</v>
      </c>
      <c r="B61" s="9" t="s">
        <v>566</v>
      </c>
      <c r="C61" s="9" t="s">
        <v>566</v>
      </c>
      <c r="D61" s="9" t="s">
        <v>566</v>
      </c>
      <c r="E61" s="31" t="s">
        <v>678</v>
      </c>
      <c r="F61" s="47">
        <v>43473</v>
      </c>
      <c r="G61" s="9" t="s">
        <v>692</v>
      </c>
      <c r="H61" s="9" t="s">
        <v>693</v>
      </c>
      <c r="J61" s="9">
        <v>3</v>
      </c>
      <c r="K61" s="9">
        <v>3</v>
      </c>
      <c r="L61" s="9">
        <v>3</v>
      </c>
      <c r="M61" s="9">
        <v>3</v>
      </c>
      <c r="N61" s="9">
        <v>3</v>
      </c>
      <c r="O61" s="9">
        <v>3</v>
      </c>
      <c r="P61" s="9">
        <v>3</v>
      </c>
      <c r="Q61" s="9">
        <v>3</v>
      </c>
      <c r="R61" s="9">
        <v>3</v>
      </c>
      <c r="S61" s="9">
        <v>3</v>
      </c>
      <c r="T61" s="9">
        <v>3</v>
      </c>
    </row>
    <row r="62" spans="1:23" x14ac:dyDescent="0.2">
      <c r="A62" s="9" t="s">
        <v>566</v>
      </c>
      <c r="B62" s="9" t="s">
        <v>566</v>
      </c>
      <c r="C62" s="9" t="s">
        <v>566</v>
      </c>
      <c r="D62" s="9" t="s">
        <v>566</v>
      </c>
      <c r="E62" s="31" t="s">
        <v>678</v>
      </c>
      <c r="F62" s="47">
        <v>43473</v>
      </c>
      <c r="G62" s="9" t="s">
        <v>39</v>
      </c>
      <c r="H62" s="9" t="s">
        <v>531</v>
      </c>
      <c r="J62" s="9">
        <v>4</v>
      </c>
      <c r="K62" s="9">
        <v>4</v>
      </c>
      <c r="L62" s="9">
        <v>3</v>
      </c>
      <c r="M62" s="9">
        <v>4</v>
      </c>
      <c r="N62" s="9">
        <v>4</v>
      </c>
      <c r="O62" s="9">
        <v>4</v>
      </c>
      <c r="P62" s="9">
        <v>4</v>
      </c>
      <c r="Q62" s="9">
        <v>4</v>
      </c>
      <c r="R62" s="9">
        <v>4</v>
      </c>
      <c r="S62" s="9">
        <v>4</v>
      </c>
      <c r="T62" s="9">
        <v>4</v>
      </c>
    </row>
    <row r="63" spans="1:23" x14ac:dyDescent="0.2">
      <c r="A63" s="9" t="s">
        <v>566</v>
      </c>
      <c r="B63" s="9" t="s">
        <v>566</v>
      </c>
      <c r="C63" s="9" t="s">
        <v>566</v>
      </c>
      <c r="D63" s="9" t="s">
        <v>566</v>
      </c>
      <c r="E63" s="31" t="s">
        <v>678</v>
      </c>
      <c r="F63" s="47">
        <v>43473</v>
      </c>
      <c r="G63" s="9" t="s">
        <v>694</v>
      </c>
      <c r="H63" s="9" t="s">
        <v>519</v>
      </c>
      <c r="J63" s="9">
        <v>3</v>
      </c>
      <c r="K63" s="9">
        <v>3</v>
      </c>
      <c r="L63" s="9">
        <v>3</v>
      </c>
      <c r="M63" s="9">
        <v>3</v>
      </c>
      <c r="N63" s="9">
        <v>3</v>
      </c>
      <c r="O63" s="9">
        <v>3</v>
      </c>
      <c r="P63" s="9">
        <v>3</v>
      </c>
      <c r="Q63" s="9">
        <v>3</v>
      </c>
      <c r="R63" s="9">
        <v>3</v>
      </c>
      <c r="S63" s="9">
        <v>3</v>
      </c>
      <c r="T63" s="9">
        <v>3</v>
      </c>
      <c r="U63" s="9" t="s">
        <v>695</v>
      </c>
      <c r="V63" s="9" t="s">
        <v>696</v>
      </c>
    </row>
    <row r="64" spans="1:23" x14ac:dyDescent="0.2">
      <c r="A64" s="9" t="s">
        <v>566</v>
      </c>
      <c r="B64" s="9" t="s">
        <v>566</v>
      </c>
      <c r="C64" s="9" t="s">
        <v>566</v>
      </c>
      <c r="D64" s="9" t="s">
        <v>566</v>
      </c>
      <c r="E64" s="31" t="s">
        <v>678</v>
      </c>
      <c r="F64" s="47">
        <v>43473</v>
      </c>
      <c r="G64" s="9" t="s">
        <v>697</v>
      </c>
      <c r="H64" s="9" t="s">
        <v>535</v>
      </c>
      <c r="J64" s="9">
        <v>3</v>
      </c>
      <c r="K64" s="9">
        <v>3</v>
      </c>
      <c r="L64" s="9">
        <v>3</v>
      </c>
      <c r="M64" s="9">
        <v>3</v>
      </c>
      <c r="N64" s="9">
        <v>3</v>
      </c>
      <c r="O64" s="9">
        <v>3</v>
      </c>
      <c r="P64" s="9">
        <v>3</v>
      </c>
      <c r="Q64" s="9">
        <v>3</v>
      </c>
      <c r="R64" s="9">
        <v>3</v>
      </c>
      <c r="S64" s="9">
        <v>3</v>
      </c>
      <c r="T64" s="9">
        <v>3</v>
      </c>
    </row>
    <row r="65" spans="1:23" x14ac:dyDescent="0.2">
      <c r="A65" s="9" t="s">
        <v>566</v>
      </c>
      <c r="B65" s="9" t="s">
        <v>566</v>
      </c>
      <c r="C65" s="9" t="s">
        <v>566</v>
      </c>
      <c r="D65" s="9" t="s">
        <v>566</v>
      </c>
      <c r="E65" s="31" t="s">
        <v>678</v>
      </c>
      <c r="F65" s="47">
        <v>43473</v>
      </c>
      <c r="G65" s="9" t="s">
        <v>698</v>
      </c>
      <c r="H65" s="9" t="s">
        <v>699</v>
      </c>
      <c r="J65" s="9">
        <v>4</v>
      </c>
      <c r="K65" s="9">
        <v>4</v>
      </c>
      <c r="L65" s="9">
        <v>4</v>
      </c>
      <c r="M65" s="9">
        <v>4</v>
      </c>
      <c r="N65" s="9">
        <v>3</v>
      </c>
      <c r="O65" s="9">
        <v>3</v>
      </c>
      <c r="P65" s="9">
        <v>3</v>
      </c>
      <c r="Q65" s="9">
        <v>4</v>
      </c>
      <c r="R65" s="9">
        <v>3</v>
      </c>
      <c r="S65" s="9">
        <v>3</v>
      </c>
      <c r="T65" s="9">
        <v>4</v>
      </c>
      <c r="U65" s="9" t="s">
        <v>700</v>
      </c>
      <c r="V65" s="9" t="s">
        <v>701</v>
      </c>
      <c r="W65" s="9" t="s">
        <v>702</v>
      </c>
    </row>
    <row r="66" spans="1:23" x14ac:dyDescent="0.2">
      <c r="A66" s="9" t="s">
        <v>566</v>
      </c>
      <c r="B66" s="9" t="s">
        <v>566</v>
      </c>
      <c r="C66" s="9" t="s">
        <v>566</v>
      </c>
      <c r="D66" s="9" t="s">
        <v>566</v>
      </c>
      <c r="E66" s="31" t="s">
        <v>678</v>
      </c>
      <c r="F66" s="47">
        <v>43473</v>
      </c>
      <c r="G66" s="9" t="s">
        <v>703</v>
      </c>
      <c r="H66" s="9" t="s">
        <v>531</v>
      </c>
      <c r="J66" s="9">
        <v>3</v>
      </c>
      <c r="K66" s="9">
        <v>3</v>
      </c>
      <c r="L66" s="9">
        <v>4</v>
      </c>
      <c r="M66" s="9">
        <v>4</v>
      </c>
      <c r="N66" s="9">
        <v>4</v>
      </c>
      <c r="O66" s="9">
        <v>4</v>
      </c>
      <c r="P66" s="9">
        <v>4</v>
      </c>
      <c r="Q66" s="9">
        <v>4</v>
      </c>
      <c r="R66" s="9">
        <v>3</v>
      </c>
      <c r="S66" s="9">
        <v>3</v>
      </c>
      <c r="T66" s="9">
        <v>3</v>
      </c>
    </row>
    <row r="67" spans="1:23" x14ac:dyDescent="0.2">
      <c r="A67" s="9" t="s">
        <v>566</v>
      </c>
      <c r="B67" s="9" t="s">
        <v>566</v>
      </c>
      <c r="C67" s="9" t="s">
        <v>566</v>
      </c>
      <c r="D67" s="9" t="s">
        <v>566</v>
      </c>
      <c r="E67" s="31" t="s">
        <v>678</v>
      </c>
      <c r="F67" s="47">
        <v>43473</v>
      </c>
      <c r="G67" s="9" t="s">
        <v>704</v>
      </c>
      <c r="H67" s="9" t="s">
        <v>530</v>
      </c>
      <c r="J67" s="9">
        <v>3</v>
      </c>
      <c r="K67" s="9">
        <v>3</v>
      </c>
      <c r="L67" s="9">
        <v>3</v>
      </c>
      <c r="M67" s="9">
        <v>3</v>
      </c>
      <c r="N67" s="9">
        <v>3</v>
      </c>
      <c r="O67" s="9">
        <v>3</v>
      </c>
      <c r="P67" s="9">
        <v>3</v>
      </c>
      <c r="Q67" s="9">
        <v>3</v>
      </c>
      <c r="R67" s="9">
        <v>3</v>
      </c>
      <c r="S67" s="9">
        <v>3</v>
      </c>
      <c r="T67" s="9">
        <v>3</v>
      </c>
    </row>
    <row r="68" spans="1:23" x14ac:dyDescent="0.2">
      <c r="A68" s="9" t="s">
        <v>566</v>
      </c>
      <c r="B68" s="9" t="s">
        <v>566</v>
      </c>
      <c r="C68" s="9" t="s">
        <v>566</v>
      </c>
      <c r="D68" s="9" t="s">
        <v>566</v>
      </c>
      <c r="E68" s="31" t="s">
        <v>678</v>
      </c>
      <c r="F68" s="47">
        <v>43473</v>
      </c>
      <c r="G68" s="9" t="s">
        <v>705</v>
      </c>
      <c r="H68" s="9" t="s">
        <v>693</v>
      </c>
      <c r="J68" s="9">
        <v>3</v>
      </c>
      <c r="K68" s="9">
        <v>3</v>
      </c>
      <c r="L68" s="9">
        <v>4</v>
      </c>
      <c r="M68" s="9">
        <v>4</v>
      </c>
      <c r="N68" s="9">
        <v>4</v>
      </c>
      <c r="O68" s="9">
        <v>4</v>
      </c>
      <c r="P68" s="9">
        <v>4</v>
      </c>
      <c r="Q68" s="9">
        <v>4</v>
      </c>
      <c r="R68" s="9">
        <v>4</v>
      </c>
      <c r="S68" s="9">
        <v>4</v>
      </c>
      <c r="T68" s="9">
        <v>4</v>
      </c>
    </row>
    <row r="69" spans="1:23" x14ac:dyDescent="0.2">
      <c r="A69" s="9" t="s">
        <v>566</v>
      </c>
      <c r="B69" s="9" t="s">
        <v>566</v>
      </c>
      <c r="C69" s="9" t="s">
        <v>566</v>
      </c>
      <c r="D69" s="9" t="s">
        <v>566</v>
      </c>
      <c r="E69" s="31" t="s">
        <v>678</v>
      </c>
      <c r="F69" s="47">
        <v>43473</v>
      </c>
      <c r="G69" s="9" t="s">
        <v>706</v>
      </c>
      <c r="H69" s="9" t="s">
        <v>693</v>
      </c>
      <c r="J69" s="9">
        <v>4</v>
      </c>
      <c r="K69" s="9">
        <v>3</v>
      </c>
      <c r="L69" s="9">
        <v>3</v>
      </c>
      <c r="M69" s="9">
        <v>3</v>
      </c>
      <c r="N69" s="9">
        <v>3</v>
      </c>
      <c r="O69" s="9">
        <v>3</v>
      </c>
      <c r="P69" s="9">
        <v>3</v>
      </c>
      <c r="Q69" s="9">
        <v>3</v>
      </c>
      <c r="R69" s="9">
        <v>3</v>
      </c>
      <c r="S69" s="9">
        <v>3</v>
      </c>
      <c r="T69" s="9">
        <v>3</v>
      </c>
      <c r="U69" s="9" t="s">
        <v>707</v>
      </c>
      <c r="V69" s="9" t="s">
        <v>708</v>
      </c>
    </row>
    <row r="70" spans="1:23" x14ac:dyDescent="0.2">
      <c r="A70" s="9" t="s">
        <v>566</v>
      </c>
      <c r="B70" s="9" t="s">
        <v>566</v>
      </c>
      <c r="C70" s="9" t="s">
        <v>566</v>
      </c>
      <c r="D70" s="9" t="s">
        <v>566</v>
      </c>
      <c r="E70" s="31" t="s">
        <v>678</v>
      </c>
      <c r="F70" s="47">
        <v>43473</v>
      </c>
      <c r="G70" s="9" t="s">
        <v>709</v>
      </c>
      <c r="H70" s="9" t="s">
        <v>519</v>
      </c>
      <c r="J70" s="9">
        <v>3</v>
      </c>
      <c r="K70" s="9">
        <v>3</v>
      </c>
      <c r="L70" s="9">
        <v>3</v>
      </c>
      <c r="M70" s="9">
        <v>3</v>
      </c>
      <c r="N70" s="9">
        <v>3</v>
      </c>
      <c r="O70" s="9">
        <v>3</v>
      </c>
      <c r="P70" s="9">
        <v>3</v>
      </c>
      <c r="Q70" s="9">
        <v>3</v>
      </c>
      <c r="R70" s="9">
        <v>3</v>
      </c>
      <c r="S70" s="9">
        <v>3</v>
      </c>
      <c r="T70" s="9">
        <v>3</v>
      </c>
    </row>
    <row r="71" spans="1:23" x14ac:dyDescent="0.2">
      <c r="A71" s="9" t="s">
        <v>566</v>
      </c>
      <c r="B71" s="9" t="s">
        <v>566</v>
      </c>
      <c r="C71" s="9" t="s">
        <v>566</v>
      </c>
      <c r="D71" s="9" t="s">
        <v>566</v>
      </c>
      <c r="E71" s="31" t="s">
        <v>678</v>
      </c>
      <c r="F71" s="47">
        <v>43473</v>
      </c>
      <c r="G71" s="9" t="s">
        <v>710</v>
      </c>
      <c r="H71" s="9" t="s">
        <v>683</v>
      </c>
      <c r="J71" s="9">
        <v>3</v>
      </c>
      <c r="K71" s="9">
        <v>3</v>
      </c>
      <c r="L71" s="9">
        <v>3</v>
      </c>
      <c r="M71" s="9">
        <v>3</v>
      </c>
      <c r="N71" s="9">
        <v>3</v>
      </c>
      <c r="O71" s="9">
        <v>3</v>
      </c>
      <c r="P71" s="9">
        <v>3</v>
      </c>
      <c r="Q71" s="9">
        <v>3</v>
      </c>
      <c r="R71" s="9">
        <v>3</v>
      </c>
      <c r="S71" s="9">
        <v>3</v>
      </c>
      <c r="T71" s="9">
        <v>3</v>
      </c>
      <c r="U71" s="9" t="s">
        <v>711</v>
      </c>
      <c r="V71" s="9" t="s">
        <v>712</v>
      </c>
      <c r="W71" s="9" t="s">
        <v>713</v>
      </c>
    </row>
    <row r="72" spans="1:23" x14ac:dyDescent="0.2">
      <c r="A72" s="9">
        <v>352</v>
      </c>
      <c r="B72" s="30">
        <v>29221</v>
      </c>
      <c r="C72" s="9">
        <v>2</v>
      </c>
      <c r="D72" s="9" t="s">
        <v>516</v>
      </c>
      <c r="E72" s="9" t="s">
        <v>714</v>
      </c>
      <c r="F72" s="47">
        <v>43493</v>
      </c>
      <c r="G72" s="9" t="s">
        <v>537</v>
      </c>
      <c r="H72" s="9" t="s">
        <v>538</v>
      </c>
      <c r="J72" s="9">
        <v>3</v>
      </c>
      <c r="K72" s="9">
        <v>3</v>
      </c>
      <c r="L72" s="9">
        <v>3</v>
      </c>
      <c r="M72" s="9">
        <v>3</v>
      </c>
      <c r="N72" s="9">
        <v>3</v>
      </c>
      <c r="O72" s="9">
        <v>3</v>
      </c>
      <c r="P72" s="9">
        <v>3</v>
      </c>
      <c r="Q72" s="9">
        <v>3</v>
      </c>
      <c r="R72" s="9">
        <v>3</v>
      </c>
      <c r="S72" s="9">
        <v>3</v>
      </c>
      <c r="T72" s="9">
        <v>3</v>
      </c>
      <c r="U72" s="9" t="s">
        <v>540</v>
      </c>
      <c r="V72" s="9" t="s">
        <v>715</v>
      </c>
    </row>
    <row r="73" spans="1:23" x14ac:dyDescent="0.2">
      <c r="A73" s="9">
        <v>355</v>
      </c>
      <c r="B73" s="30">
        <v>29221</v>
      </c>
      <c r="C73" s="9">
        <v>2</v>
      </c>
      <c r="D73" s="9" t="s">
        <v>516</v>
      </c>
      <c r="E73" s="9" t="s">
        <v>714</v>
      </c>
      <c r="F73" s="47">
        <v>43493</v>
      </c>
      <c r="G73" s="9" t="s">
        <v>716</v>
      </c>
      <c r="H73" s="9" t="s">
        <v>557</v>
      </c>
      <c r="J73" s="9">
        <v>4</v>
      </c>
      <c r="K73" s="9">
        <v>3</v>
      </c>
      <c r="L73" s="9">
        <v>4</v>
      </c>
      <c r="M73" s="9">
        <v>3</v>
      </c>
      <c r="N73" s="9">
        <v>4</v>
      </c>
      <c r="O73" s="9">
        <v>3</v>
      </c>
      <c r="P73" s="9">
        <v>4</v>
      </c>
      <c r="Q73" s="9">
        <v>3</v>
      </c>
      <c r="R73" s="9">
        <v>3</v>
      </c>
      <c r="S73" s="9">
        <v>4</v>
      </c>
      <c r="T73" s="9">
        <v>4</v>
      </c>
      <c r="U73" s="9" t="s">
        <v>717</v>
      </c>
      <c r="V73" s="9" t="s">
        <v>717</v>
      </c>
      <c r="W73" s="9" t="s">
        <v>718</v>
      </c>
    </row>
    <row r="74" spans="1:23" x14ac:dyDescent="0.2">
      <c r="A74" s="9">
        <v>358</v>
      </c>
      <c r="B74" s="30">
        <v>29221</v>
      </c>
      <c r="C74" s="9">
        <v>2</v>
      </c>
      <c r="D74" s="9" t="s">
        <v>516</v>
      </c>
      <c r="E74" s="9" t="s">
        <v>714</v>
      </c>
      <c r="F74" s="47">
        <v>43493</v>
      </c>
      <c r="G74" s="9" t="s">
        <v>719</v>
      </c>
      <c r="H74" s="9" t="s">
        <v>538</v>
      </c>
      <c r="J74" s="9">
        <v>4</v>
      </c>
      <c r="K74" s="9">
        <v>3</v>
      </c>
      <c r="L74" s="9">
        <v>4</v>
      </c>
      <c r="M74" s="9">
        <v>3</v>
      </c>
      <c r="N74" s="9">
        <v>4</v>
      </c>
      <c r="O74" s="9">
        <v>3</v>
      </c>
      <c r="P74" s="9">
        <v>4</v>
      </c>
      <c r="Q74" s="9">
        <v>3</v>
      </c>
      <c r="R74" s="9">
        <v>3</v>
      </c>
      <c r="S74" s="9">
        <v>4</v>
      </c>
      <c r="T74" s="9">
        <v>4</v>
      </c>
    </row>
    <row r="75" spans="1:23" x14ac:dyDescent="0.2">
      <c r="A75" s="9">
        <v>359</v>
      </c>
      <c r="B75" s="30">
        <v>29221</v>
      </c>
      <c r="C75" s="9">
        <v>2</v>
      </c>
      <c r="D75" s="9" t="s">
        <v>516</v>
      </c>
      <c r="E75" s="9" t="s">
        <v>714</v>
      </c>
      <c r="F75" s="47">
        <v>43493</v>
      </c>
      <c r="G75" s="9" t="s">
        <v>550</v>
      </c>
      <c r="H75" s="9" t="s">
        <v>538</v>
      </c>
      <c r="J75" s="9">
        <v>4</v>
      </c>
      <c r="K75" s="9">
        <v>4</v>
      </c>
      <c r="L75" s="9">
        <v>3</v>
      </c>
      <c r="M75" s="9">
        <v>4</v>
      </c>
      <c r="N75" s="9">
        <v>4</v>
      </c>
      <c r="O75" s="9">
        <v>3</v>
      </c>
      <c r="P75" s="9">
        <v>4</v>
      </c>
      <c r="Q75" s="9">
        <v>3</v>
      </c>
      <c r="R75" s="9">
        <v>4</v>
      </c>
      <c r="S75" s="9">
        <v>3</v>
      </c>
      <c r="T75" s="9">
        <v>4</v>
      </c>
    </row>
    <row r="76" spans="1:23" x14ac:dyDescent="0.2">
      <c r="A76" s="9">
        <v>360</v>
      </c>
      <c r="B76" s="30">
        <v>29221</v>
      </c>
      <c r="C76" s="9">
        <v>2</v>
      </c>
      <c r="D76" s="9" t="s">
        <v>516</v>
      </c>
      <c r="E76" s="9" t="s">
        <v>714</v>
      </c>
      <c r="F76" s="47">
        <v>43493</v>
      </c>
      <c r="G76" s="9" t="s">
        <v>720</v>
      </c>
      <c r="H76" s="9" t="s">
        <v>538</v>
      </c>
      <c r="J76" s="9">
        <v>4</v>
      </c>
      <c r="K76" s="9">
        <v>4</v>
      </c>
      <c r="L76" s="9">
        <v>4</v>
      </c>
      <c r="M76" s="9">
        <v>4</v>
      </c>
      <c r="N76" s="9">
        <v>4</v>
      </c>
      <c r="O76" s="9">
        <v>4</v>
      </c>
      <c r="P76" s="9">
        <v>4</v>
      </c>
      <c r="Q76" s="9">
        <v>4</v>
      </c>
      <c r="R76" s="9">
        <v>4</v>
      </c>
      <c r="S76" s="9">
        <v>4</v>
      </c>
      <c r="T76" s="9">
        <v>4</v>
      </c>
    </row>
    <row r="77" spans="1:23" x14ac:dyDescent="0.2">
      <c r="A77" s="9">
        <v>361</v>
      </c>
      <c r="B77" s="30">
        <v>29221</v>
      </c>
      <c r="C77" s="9">
        <v>2</v>
      </c>
      <c r="D77" s="9" t="s">
        <v>516</v>
      </c>
      <c r="E77" s="9" t="s">
        <v>714</v>
      </c>
      <c r="F77" s="47">
        <v>43493</v>
      </c>
      <c r="G77" s="9" t="s">
        <v>721</v>
      </c>
      <c r="H77" s="9" t="s">
        <v>557</v>
      </c>
      <c r="J77" s="9">
        <v>4</v>
      </c>
      <c r="K77" s="9">
        <v>3</v>
      </c>
      <c r="L77" s="9">
        <v>3</v>
      </c>
      <c r="M77" s="9">
        <v>3</v>
      </c>
      <c r="N77" s="9">
        <v>4</v>
      </c>
      <c r="O77" s="9">
        <v>4</v>
      </c>
      <c r="P77" s="9">
        <v>4</v>
      </c>
      <c r="Q77" s="9">
        <v>4</v>
      </c>
      <c r="R77" s="9">
        <v>4</v>
      </c>
      <c r="S77" s="9">
        <v>4</v>
      </c>
      <c r="T77" s="9">
        <v>4</v>
      </c>
      <c r="U77" s="9" t="s">
        <v>722</v>
      </c>
      <c r="V77" s="9" t="s">
        <v>723</v>
      </c>
    </row>
    <row r="78" spans="1:23" x14ac:dyDescent="0.2">
      <c r="A78" s="9">
        <v>362</v>
      </c>
      <c r="B78" s="30">
        <v>29221</v>
      </c>
      <c r="C78" s="9">
        <v>2</v>
      </c>
      <c r="D78" s="9" t="s">
        <v>516</v>
      </c>
      <c r="E78" s="9" t="s">
        <v>724</v>
      </c>
      <c r="F78" s="47">
        <v>43493</v>
      </c>
      <c r="G78" s="9" t="s">
        <v>725</v>
      </c>
      <c r="H78" s="9" t="s">
        <v>546</v>
      </c>
      <c r="J78" s="9">
        <v>4</v>
      </c>
      <c r="K78" s="9">
        <v>3</v>
      </c>
      <c r="L78" s="9">
        <v>4</v>
      </c>
      <c r="M78" s="9">
        <v>4</v>
      </c>
      <c r="N78" s="9">
        <v>3</v>
      </c>
      <c r="O78" s="9">
        <v>4</v>
      </c>
      <c r="P78" s="9">
        <v>4</v>
      </c>
      <c r="Q78" s="9">
        <v>4</v>
      </c>
      <c r="R78" s="9">
        <v>4</v>
      </c>
      <c r="S78" s="9">
        <v>4</v>
      </c>
      <c r="T78" s="9">
        <v>4</v>
      </c>
      <c r="U78" s="9" t="s">
        <v>726</v>
      </c>
      <c r="V78" s="9" t="s">
        <v>727</v>
      </c>
      <c r="W78" s="9" t="s">
        <v>728</v>
      </c>
    </row>
    <row r="79" spans="1:23" x14ac:dyDescent="0.2">
      <c r="A79" s="9">
        <v>363</v>
      </c>
      <c r="B79" s="30">
        <v>29221</v>
      </c>
      <c r="C79" s="9">
        <v>2</v>
      </c>
      <c r="D79" s="9" t="s">
        <v>516</v>
      </c>
      <c r="E79" s="9" t="s">
        <v>714</v>
      </c>
      <c r="F79" s="47">
        <v>43493</v>
      </c>
      <c r="G79" s="9" t="s">
        <v>729</v>
      </c>
      <c r="H79" s="9" t="s">
        <v>538</v>
      </c>
      <c r="J79" s="9">
        <v>3</v>
      </c>
      <c r="K79" s="9">
        <v>3</v>
      </c>
      <c r="L79" s="9">
        <v>3</v>
      </c>
      <c r="M79" s="9">
        <v>3</v>
      </c>
      <c r="N79" s="9">
        <v>3</v>
      </c>
      <c r="O79" s="9">
        <v>3</v>
      </c>
      <c r="P79" s="9">
        <v>3</v>
      </c>
      <c r="Q79" s="9">
        <v>3</v>
      </c>
      <c r="R79" s="9">
        <v>3</v>
      </c>
      <c r="S79" s="9">
        <v>3</v>
      </c>
      <c r="T79" s="9">
        <v>3</v>
      </c>
    </row>
    <row r="80" spans="1:23" x14ac:dyDescent="0.2">
      <c r="A80" s="9">
        <v>365</v>
      </c>
      <c r="B80" s="30">
        <v>29221</v>
      </c>
      <c r="C80" s="9">
        <v>2</v>
      </c>
      <c r="D80" s="9" t="s">
        <v>516</v>
      </c>
      <c r="E80" s="9" t="s">
        <v>730</v>
      </c>
      <c r="F80" s="47">
        <v>43493</v>
      </c>
      <c r="G80" s="9" t="s">
        <v>541</v>
      </c>
      <c r="H80" s="9" t="s">
        <v>542</v>
      </c>
      <c r="J80" s="9">
        <v>4</v>
      </c>
      <c r="K80" s="9">
        <v>4</v>
      </c>
      <c r="L80" s="9">
        <v>4</v>
      </c>
      <c r="M80" s="9">
        <v>4</v>
      </c>
      <c r="N80" s="9">
        <v>4</v>
      </c>
      <c r="O80" s="9">
        <v>4</v>
      </c>
      <c r="P80" s="9">
        <v>4</v>
      </c>
      <c r="Q80" s="9">
        <v>4</v>
      </c>
      <c r="R80" s="9">
        <v>4</v>
      </c>
      <c r="S80" s="9">
        <v>4</v>
      </c>
      <c r="T80" s="9">
        <v>4</v>
      </c>
      <c r="U80" s="9" t="s">
        <v>731</v>
      </c>
      <c r="V80" s="9" t="s">
        <v>732</v>
      </c>
    </row>
    <row r="81" spans="1:23" x14ac:dyDescent="0.2">
      <c r="A81" s="9">
        <v>366</v>
      </c>
      <c r="B81" s="30">
        <v>29221</v>
      </c>
      <c r="C81" s="9">
        <v>2</v>
      </c>
      <c r="D81" s="9" t="s">
        <v>516</v>
      </c>
      <c r="E81" s="9" t="s">
        <v>714</v>
      </c>
      <c r="F81" s="47">
        <v>43493</v>
      </c>
      <c r="G81" s="9" t="s">
        <v>716</v>
      </c>
      <c r="H81" s="9" t="s">
        <v>733</v>
      </c>
      <c r="J81" s="9">
        <v>4</v>
      </c>
      <c r="K81" s="9">
        <v>3</v>
      </c>
      <c r="L81" s="9">
        <v>4</v>
      </c>
      <c r="M81" s="9">
        <v>3</v>
      </c>
      <c r="N81" s="9">
        <v>4</v>
      </c>
      <c r="O81" s="9">
        <v>3</v>
      </c>
      <c r="P81" s="9">
        <v>4</v>
      </c>
      <c r="Q81" s="9">
        <v>3</v>
      </c>
      <c r="R81" s="9">
        <v>3</v>
      </c>
      <c r="S81" s="9">
        <v>4</v>
      </c>
      <c r="T81" s="9">
        <v>4</v>
      </c>
      <c r="U81" s="9" t="s">
        <v>717</v>
      </c>
      <c r="V81" s="9" t="s">
        <v>734</v>
      </c>
      <c r="W81" s="9" t="s">
        <v>718</v>
      </c>
    </row>
    <row r="82" spans="1:23" x14ac:dyDescent="0.2">
      <c r="A82" s="9">
        <v>370</v>
      </c>
      <c r="B82" s="30">
        <v>29221</v>
      </c>
      <c r="C82" s="9">
        <v>2</v>
      </c>
      <c r="D82" s="9" t="s">
        <v>516</v>
      </c>
      <c r="E82" s="9" t="s">
        <v>735</v>
      </c>
      <c r="F82" s="47">
        <v>43493</v>
      </c>
      <c r="G82" s="9" t="s">
        <v>736</v>
      </c>
      <c r="H82" s="9" t="s">
        <v>737</v>
      </c>
      <c r="J82" s="9">
        <v>3</v>
      </c>
      <c r="K82" s="9">
        <v>3</v>
      </c>
      <c r="L82" s="9">
        <v>3</v>
      </c>
      <c r="M82" s="9">
        <v>3</v>
      </c>
      <c r="N82" s="9">
        <v>3</v>
      </c>
      <c r="O82" s="9">
        <v>4</v>
      </c>
      <c r="P82" s="9">
        <v>4</v>
      </c>
      <c r="Q82" s="9">
        <v>3</v>
      </c>
      <c r="R82" s="9">
        <v>3</v>
      </c>
      <c r="S82" s="9">
        <v>4</v>
      </c>
      <c r="T82" s="9">
        <v>3</v>
      </c>
      <c r="U82" s="9" t="s">
        <v>738</v>
      </c>
      <c r="V82" s="9" t="s">
        <v>739</v>
      </c>
      <c r="W82" s="9" t="s">
        <v>740</v>
      </c>
    </row>
    <row r="83" spans="1:23" x14ac:dyDescent="0.2">
      <c r="A83" s="9">
        <v>371</v>
      </c>
      <c r="B83" s="30">
        <v>29221</v>
      </c>
      <c r="C83" s="9">
        <v>2</v>
      </c>
      <c r="D83" s="9" t="s">
        <v>516</v>
      </c>
      <c r="E83" s="9" t="s">
        <v>735</v>
      </c>
      <c r="F83" s="47">
        <v>43493</v>
      </c>
      <c r="G83" s="9" t="s">
        <v>741</v>
      </c>
      <c r="H83" s="9" t="s">
        <v>619</v>
      </c>
      <c r="J83" s="9">
        <v>4</v>
      </c>
      <c r="K83" s="9">
        <v>4</v>
      </c>
      <c r="L83" s="9">
        <v>4</v>
      </c>
      <c r="M83" s="9">
        <v>3</v>
      </c>
      <c r="N83" s="9">
        <v>4</v>
      </c>
      <c r="O83" s="9">
        <v>4</v>
      </c>
      <c r="P83" s="9">
        <v>3</v>
      </c>
      <c r="Q83" s="9">
        <v>3</v>
      </c>
      <c r="R83" s="9">
        <v>3</v>
      </c>
      <c r="S83" s="9">
        <v>4</v>
      </c>
      <c r="T83" s="9">
        <v>4</v>
      </c>
      <c r="U83" s="9" t="s">
        <v>742</v>
      </c>
    </row>
    <row r="84" spans="1:23" x14ac:dyDescent="0.2">
      <c r="A84" s="9">
        <v>373</v>
      </c>
      <c r="B84" s="30">
        <v>29221</v>
      </c>
      <c r="C84" s="9">
        <v>2</v>
      </c>
      <c r="D84" s="9" t="s">
        <v>516</v>
      </c>
      <c r="E84" s="9" t="s">
        <v>735</v>
      </c>
      <c r="F84" s="47">
        <v>43493</v>
      </c>
      <c r="G84" s="9" t="s">
        <v>743</v>
      </c>
      <c r="H84" s="9" t="s">
        <v>744</v>
      </c>
      <c r="J84" s="9">
        <v>4</v>
      </c>
      <c r="K84" s="9">
        <v>3</v>
      </c>
      <c r="L84" s="9">
        <v>4</v>
      </c>
      <c r="M84" s="9">
        <v>3</v>
      </c>
      <c r="N84" s="9">
        <v>3</v>
      </c>
      <c r="O84" s="9">
        <v>3</v>
      </c>
      <c r="P84" s="9">
        <v>4</v>
      </c>
      <c r="Q84" s="9">
        <v>3</v>
      </c>
      <c r="R84" s="9">
        <v>4</v>
      </c>
      <c r="S84" s="9">
        <v>3</v>
      </c>
      <c r="T84" s="9">
        <v>4</v>
      </c>
      <c r="U84" s="9" t="e">
        <f>-Memahami keseluruhan proses produksi di lapangan.
-Menambah confidence untuk menceritakan ke konsumen bahwa produk NFI sifatnya  premium.</f>
        <v>#NAME?</v>
      </c>
    </row>
    <row r="85" spans="1:23" x14ac:dyDescent="0.2">
      <c r="A85" s="9">
        <v>374</v>
      </c>
      <c r="B85" s="30">
        <v>29221</v>
      </c>
      <c r="C85" s="9">
        <v>2</v>
      </c>
      <c r="D85" s="9" t="s">
        <v>516</v>
      </c>
      <c r="E85" s="9" t="s">
        <v>730</v>
      </c>
      <c r="F85" s="47">
        <v>43493</v>
      </c>
      <c r="G85" s="9" t="s">
        <v>555</v>
      </c>
      <c r="H85" s="9" t="s">
        <v>546</v>
      </c>
      <c r="J85" s="9">
        <v>4</v>
      </c>
      <c r="K85" s="9">
        <v>3</v>
      </c>
      <c r="L85" s="9">
        <v>3</v>
      </c>
      <c r="M85" s="9">
        <v>3</v>
      </c>
      <c r="N85" s="9">
        <v>3</v>
      </c>
      <c r="O85" s="9">
        <v>3</v>
      </c>
      <c r="P85" s="9">
        <v>3</v>
      </c>
      <c r="Q85" s="9">
        <v>3</v>
      </c>
      <c r="R85" s="9">
        <v>3</v>
      </c>
      <c r="S85" s="9">
        <v>4</v>
      </c>
      <c r="T85" s="9">
        <v>4</v>
      </c>
    </row>
    <row r="86" spans="1:23" x14ac:dyDescent="0.2">
      <c r="A86" s="9">
        <v>376</v>
      </c>
      <c r="B86" s="30">
        <v>29221</v>
      </c>
      <c r="C86" s="9">
        <v>2</v>
      </c>
      <c r="D86" s="9" t="s">
        <v>516</v>
      </c>
      <c r="E86" s="9" t="s">
        <v>735</v>
      </c>
      <c r="F86" s="47">
        <v>43493</v>
      </c>
      <c r="G86" s="9" t="s">
        <v>745</v>
      </c>
      <c r="H86" s="9" t="s">
        <v>746</v>
      </c>
      <c r="J86" s="9">
        <v>4</v>
      </c>
      <c r="K86" s="9">
        <v>3</v>
      </c>
      <c r="L86" s="9">
        <v>3</v>
      </c>
      <c r="M86" s="9">
        <v>4</v>
      </c>
      <c r="N86" s="9">
        <v>4</v>
      </c>
      <c r="O86" s="9">
        <v>4</v>
      </c>
      <c r="P86" s="9">
        <v>4</v>
      </c>
      <c r="Q86" s="9">
        <v>4</v>
      </c>
      <c r="R86" s="9">
        <v>4</v>
      </c>
      <c r="S86" s="9">
        <v>4</v>
      </c>
      <c r="T86" s="9">
        <v>4</v>
      </c>
      <c r="U86" s="9" t="s">
        <v>747</v>
      </c>
      <c r="V86" s="9" t="s">
        <v>748</v>
      </c>
      <c r="W86" s="9" t="s">
        <v>573</v>
      </c>
    </row>
    <row r="87" spans="1:23" x14ac:dyDescent="0.2">
      <c r="A87" s="9">
        <v>377</v>
      </c>
      <c r="B87" s="30">
        <v>29221</v>
      </c>
      <c r="C87" s="9">
        <v>2</v>
      </c>
      <c r="D87" s="9" t="s">
        <v>516</v>
      </c>
      <c r="E87" s="9" t="s">
        <v>730</v>
      </c>
      <c r="F87" s="47">
        <v>43493</v>
      </c>
      <c r="G87" s="9" t="s">
        <v>749</v>
      </c>
      <c r="H87" s="9" t="s">
        <v>557</v>
      </c>
      <c r="J87" s="9">
        <v>4</v>
      </c>
      <c r="K87" s="9">
        <v>4</v>
      </c>
      <c r="L87" s="9">
        <v>4</v>
      </c>
      <c r="M87" s="9">
        <v>4</v>
      </c>
      <c r="N87" s="9">
        <v>4</v>
      </c>
      <c r="O87" s="9">
        <v>4</v>
      </c>
      <c r="P87" s="9">
        <v>4</v>
      </c>
      <c r="Q87" s="9">
        <v>4</v>
      </c>
      <c r="R87" s="9">
        <v>4</v>
      </c>
      <c r="S87" s="9">
        <v>4</v>
      </c>
      <c r="T87" s="9">
        <v>4</v>
      </c>
      <c r="U87" s="9" t="s">
        <v>750</v>
      </c>
      <c r="V87" s="9" t="s">
        <v>751</v>
      </c>
      <c r="W87" s="9" t="s">
        <v>549</v>
      </c>
    </row>
    <row r="88" spans="1:23" x14ac:dyDescent="0.2">
      <c r="A88" s="9">
        <v>379</v>
      </c>
      <c r="B88" s="30">
        <v>29221</v>
      </c>
      <c r="C88" s="9">
        <v>2</v>
      </c>
      <c r="D88" s="9" t="s">
        <v>516</v>
      </c>
      <c r="E88" s="9" t="s">
        <v>730</v>
      </c>
      <c r="F88" s="47">
        <v>43493</v>
      </c>
      <c r="G88" s="9" t="s">
        <v>752</v>
      </c>
      <c r="H88" s="9" t="s">
        <v>557</v>
      </c>
      <c r="J88" s="9">
        <v>4</v>
      </c>
      <c r="K88" s="9">
        <v>4</v>
      </c>
      <c r="L88" s="9">
        <v>4</v>
      </c>
      <c r="M88" s="9">
        <v>3</v>
      </c>
      <c r="N88" s="9">
        <v>4</v>
      </c>
      <c r="O88" s="9">
        <v>4</v>
      </c>
      <c r="P88" s="9">
        <v>4</v>
      </c>
      <c r="Q88" s="9">
        <v>3</v>
      </c>
      <c r="R88" s="9">
        <v>3</v>
      </c>
      <c r="S88" s="9">
        <v>4</v>
      </c>
      <c r="T88" s="9">
        <v>4</v>
      </c>
      <c r="U88" s="9" t="e">
        <f>-Pengenalan aplikasi
-cek stok barang
-transaki</f>
        <v>#NAME?</v>
      </c>
      <c r="V88" s="9" t="s">
        <v>753</v>
      </c>
      <c r="W88" s="9" t="s">
        <v>754</v>
      </c>
    </row>
    <row r="89" spans="1:23" x14ac:dyDescent="0.2">
      <c r="A89" s="9">
        <v>380</v>
      </c>
      <c r="B89" s="30">
        <v>29221</v>
      </c>
      <c r="C89" s="9">
        <v>2</v>
      </c>
      <c r="D89" s="9" t="s">
        <v>516</v>
      </c>
      <c r="E89" s="9" t="s">
        <v>536</v>
      </c>
      <c r="F89" s="47">
        <v>43490</v>
      </c>
      <c r="G89" s="9" t="s">
        <v>752</v>
      </c>
      <c r="H89" s="9" t="s">
        <v>557</v>
      </c>
      <c r="J89" s="9">
        <v>4</v>
      </c>
      <c r="K89" s="9">
        <v>4</v>
      </c>
      <c r="L89" s="9">
        <v>4</v>
      </c>
      <c r="M89" s="9">
        <v>4</v>
      </c>
      <c r="N89" s="9">
        <v>4</v>
      </c>
      <c r="O89" s="9">
        <v>4</v>
      </c>
      <c r="P89" s="9">
        <v>4</v>
      </c>
      <c r="Q89" s="9">
        <v>4</v>
      </c>
      <c r="R89" s="9">
        <v>4</v>
      </c>
      <c r="S89" s="9">
        <v>4</v>
      </c>
      <c r="T89" s="9">
        <v>4</v>
      </c>
      <c r="U89" s="9" t="e">
        <f>-tipe komunikasi
-penyebab komunikasi tidak efektif
-cara komunikasi Lebih baik</f>
        <v>#NAME?</v>
      </c>
      <c r="V89" s="9" t="e">
        <f>-Lebih peka terhadap lingkungan
-komunikasi verbal dibantu dengan body language akan membuat lawan bicara Lebih mudah Memahami apa yang kita maksud
-toleran dengan budaya komunikasi yang berbeda</f>
        <v>#NAME?</v>
      </c>
      <c r="W89" s="9" t="s">
        <v>755</v>
      </c>
    </row>
    <row r="90" spans="1:23" x14ac:dyDescent="0.2">
      <c r="A90" s="9">
        <v>384</v>
      </c>
      <c r="B90" s="30">
        <v>29221</v>
      </c>
      <c r="C90" s="9">
        <v>2</v>
      </c>
      <c r="D90" s="9" t="s">
        <v>516</v>
      </c>
      <c r="E90" s="9" t="s">
        <v>756</v>
      </c>
      <c r="F90" s="47">
        <v>43495</v>
      </c>
      <c r="G90" s="9" t="s">
        <v>661</v>
      </c>
      <c r="H90" s="9" t="s">
        <v>525</v>
      </c>
      <c r="J90" s="9">
        <v>2</v>
      </c>
      <c r="K90" s="9">
        <v>3</v>
      </c>
      <c r="L90" s="9">
        <v>3</v>
      </c>
      <c r="M90" s="9">
        <v>3</v>
      </c>
      <c r="N90" s="9">
        <v>3</v>
      </c>
      <c r="O90" s="9">
        <v>2</v>
      </c>
      <c r="P90" s="9">
        <v>3</v>
      </c>
      <c r="Q90" s="9">
        <v>3</v>
      </c>
      <c r="R90" s="9">
        <v>3</v>
      </c>
      <c r="S90" s="9">
        <v>3</v>
      </c>
      <c r="T90" s="9">
        <v>4</v>
      </c>
      <c r="U90" s="9" t="s">
        <v>662</v>
      </c>
      <c r="V90" s="9" t="s">
        <v>662</v>
      </c>
      <c r="W90" s="9" t="s">
        <v>662</v>
      </c>
    </row>
    <row r="91" spans="1:23" x14ac:dyDescent="0.2">
      <c r="A91" s="9">
        <v>387</v>
      </c>
      <c r="B91" s="30">
        <v>29221</v>
      </c>
      <c r="C91" s="9">
        <v>2</v>
      </c>
      <c r="D91" s="9" t="s">
        <v>516</v>
      </c>
      <c r="E91" s="9" t="s">
        <v>756</v>
      </c>
      <c r="F91" s="47">
        <v>43495</v>
      </c>
      <c r="G91" s="9" t="s">
        <v>757</v>
      </c>
      <c r="H91" s="9" t="s">
        <v>525</v>
      </c>
      <c r="J91" s="9">
        <v>4</v>
      </c>
      <c r="K91" s="9">
        <v>3</v>
      </c>
      <c r="L91" s="9">
        <v>3</v>
      </c>
      <c r="M91" s="9">
        <v>3</v>
      </c>
      <c r="N91" s="9">
        <v>4</v>
      </c>
      <c r="O91" s="9">
        <v>4</v>
      </c>
      <c r="P91" s="9">
        <v>4</v>
      </c>
      <c r="Q91" s="9">
        <v>3</v>
      </c>
      <c r="R91" s="9">
        <v>3</v>
      </c>
      <c r="S91" s="9">
        <v>3</v>
      </c>
      <c r="T91" s="9">
        <v>4</v>
      </c>
    </row>
    <row r="92" spans="1:23" x14ac:dyDescent="0.2">
      <c r="A92" s="9">
        <v>391</v>
      </c>
      <c r="B92" s="30">
        <v>29221</v>
      </c>
      <c r="C92" s="9">
        <v>2</v>
      </c>
      <c r="D92" s="9" t="s">
        <v>516</v>
      </c>
      <c r="E92" s="9" t="s">
        <v>756</v>
      </c>
      <c r="F92" s="47">
        <v>43495</v>
      </c>
      <c r="G92" s="9" t="s">
        <v>758</v>
      </c>
      <c r="H92" s="9" t="s">
        <v>525</v>
      </c>
      <c r="J92" s="9">
        <v>3</v>
      </c>
      <c r="K92" s="9">
        <v>3</v>
      </c>
      <c r="L92" s="9">
        <v>3</v>
      </c>
      <c r="M92" s="9">
        <v>3</v>
      </c>
      <c r="N92" s="9">
        <v>3</v>
      </c>
      <c r="O92" s="9">
        <v>3</v>
      </c>
      <c r="P92" s="9">
        <v>3</v>
      </c>
      <c r="Q92" s="9">
        <v>3</v>
      </c>
      <c r="R92" s="9">
        <v>3</v>
      </c>
      <c r="S92" s="9">
        <v>3</v>
      </c>
      <c r="T92" s="9">
        <v>3</v>
      </c>
    </row>
    <row r="93" spans="1:23" x14ac:dyDescent="0.2">
      <c r="A93" s="9">
        <v>395</v>
      </c>
      <c r="B93" s="30">
        <v>29221</v>
      </c>
      <c r="C93" s="9">
        <v>2</v>
      </c>
      <c r="D93" s="9" t="s">
        <v>516</v>
      </c>
      <c r="E93" s="9" t="s">
        <v>756</v>
      </c>
      <c r="F93" s="47">
        <v>43495</v>
      </c>
      <c r="G93" s="9" t="s">
        <v>653</v>
      </c>
      <c r="H93" s="9" t="s">
        <v>525</v>
      </c>
      <c r="J93" s="9">
        <v>3</v>
      </c>
      <c r="K93" s="9">
        <v>4</v>
      </c>
      <c r="L93" s="9">
        <v>4</v>
      </c>
      <c r="M93" s="9">
        <v>4</v>
      </c>
      <c r="N93" s="9">
        <v>3</v>
      </c>
      <c r="O93" s="9">
        <v>3</v>
      </c>
      <c r="P93" s="9">
        <v>3</v>
      </c>
      <c r="Q93" s="9">
        <v>3</v>
      </c>
      <c r="R93" s="9">
        <v>3</v>
      </c>
      <c r="S93" s="9">
        <v>3</v>
      </c>
      <c r="T93" s="9">
        <v>3</v>
      </c>
      <c r="U93" s="9" t="s">
        <v>759</v>
      </c>
      <c r="V93" s="9" t="s">
        <v>760</v>
      </c>
      <c r="W93" s="9" t="s">
        <v>761</v>
      </c>
    </row>
    <row r="94" spans="1:23" x14ac:dyDescent="0.2">
      <c r="A94" s="9">
        <v>396</v>
      </c>
      <c r="B94" s="30">
        <v>29221</v>
      </c>
      <c r="C94" s="9">
        <v>2</v>
      </c>
      <c r="D94" s="9" t="s">
        <v>516</v>
      </c>
      <c r="E94" s="9" t="s">
        <v>756</v>
      </c>
      <c r="F94" s="47">
        <v>43495</v>
      </c>
      <c r="G94" s="9" t="s">
        <v>762</v>
      </c>
      <c r="H94" s="9" t="s">
        <v>525</v>
      </c>
      <c r="J94" s="9">
        <v>3</v>
      </c>
      <c r="K94" s="9">
        <v>3</v>
      </c>
      <c r="L94" s="9">
        <v>4</v>
      </c>
      <c r="M94" s="9">
        <v>3</v>
      </c>
      <c r="N94" s="9">
        <v>3</v>
      </c>
      <c r="O94" s="9">
        <v>3</v>
      </c>
      <c r="P94" s="9">
        <v>3</v>
      </c>
      <c r="Q94" s="9">
        <v>3</v>
      </c>
      <c r="R94" s="9">
        <v>3</v>
      </c>
      <c r="S94" s="9">
        <v>4</v>
      </c>
      <c r="T94" s="9">
        <v>3</v>
      </c>
    </row>
    <row r="95" spans="1:23" x14ac:dyDescent="0.2">
      <c r="A95" s="9">
        <v>397</v>
      </c>
      <c r="B95" s="30">
        <v>29221</v>
      </c>
      <c r="C95" s="9">
        <v>2</v>
      </c>
      <c r="D95" s="9" t="s">
        <v>516</v>
      </c>
      <c r="E95" s="9" t="s">
        <v>756</v>
      </c>
      <c r="F95" s="47">
        <v>43496</v>
      </c>
      <c r="G95" s="9" t="s">
        <v>677</v>
      </c>
      <c r="H95" s="9" t="s">
        <v>525</v>
      </c>
      <c r="J95" s="9">
        <v>4</v>
      </c>
      <c r="K95" s="9">
        <v>4</v>
      </c>
      <c r="L95" s="9">
        <v>4</v>
      </c>
      <c r="M95" s="9">
        <v>4</v>
      </c>
      <c r="N95" s="9">
        <v>4</v>
      </c>
      <c r="O95" s="9">
        <v>4</v>
      </c>
      <c r="P95" s="9">
        <v>4</v>
      </c>
      <c r="Q95" s="9">
        <v>4</v>
      </c>
      <c r="R95" s="9">
        <v>4</v>
      </c>
      <c r="S95" s="9">
        <v>4</v>
      </c>
      <c r="T95" s="9">
        <v>4</v>
      </c>
      <c r="U95" s="9" t="s">
        <v>763</v>
      </c>
      <c r="V95" s="9" t="s">
        <v>764</v>
      </c>
    </row>
    <row r="96" spans="1:23" x14ac:dyDescent="0.2">
      <c r="A96" s="9">
        <v>398</v>
      </c>
      <c r="B96" s="30">
        <v>29221</v>
      </c>
      <c r="C96" s="9">
        <v>2</v>
      </c>
      <c r="D96" s="9" t="s">
        <v>516</v>
      </c>
      <c r="E96" s="9" t="s">
        <v>756</v>
      </c>
      <c r="F96" s="47">
        <v>43495</v>
      </c>
      <c r="G96" s="9" t="s">
        <v>670</v>
      </c>
      <c r="H96" s="9" t="s">
        <v>525</v>
      </c>
      <c r="J96" s="9">
        <v>3</v>
      </c>
      <c r="K96" s="9">
        <v>3</v>
      </c>
      <c r="L96" s="9">
        <v>3</v>
      </c>
      <c r="M96" s="9">
        <v>3</v>
      </c>
      <c r="N96" s="9">
        <v>3</v>
      </c>
      <c r="O96" s="9">
        <v>3</v>
      </c>
      <c r="P96" s="9">
        <v>3</v>
      </c>
      <c r="Q96" s="9">
        <v>3</v>
      </c>
      <c r="R96" s="9">
        <v>3</v>
      </c>
      <c r="S96" s="9">
        <v>4</v>
      </c>
      <c r="T96" s="9">
        <v>4</v>
      </c>
    </row>
    <row r="97" spans="1:23" x14ac:dyDescent="0.2">
      <c r="A97" s="9">
        <v>400</v>
      </c>
      <c r="B97" s="30">
        <v>29221</v>
      </c>
      <c r="C97" s="9">
        <v>2</v>
      </c>
      <c r="D97" s="9" t="s">
        <v>516</v>
      </c>
      <c r="E97" s="9" t="s">
        <v>765</v>
      </c>
      <c r="F97" s="47">
        <v>43497</v>
      </c>
      <c r="G97" s="9" t="s">
        <v>766</v>
      </c>
      <c r="H97" s="9" t="s">
        <v>619</v>
      </c>
      <c r="J97" s="9">
        <v>3</v>
      </c>
      <c r="K97" s="9">
        <v>3</v>
      </c>
      <c r="L97" s="9">
        <v>3</v>
      </c>
      <c r="M97" s="9">
        <v>3</v>
      </c>
      <c r="N97" s="9">
        <v>3</v>
      </c>
      <c r="O97" s="9">
        <v>3</v>
      </c>
      <c r="P97" s="9">
        <v>3</v>
      </c>
      <c r="Q97" s="9">
        <v>3</v>
      </c>
      <c r="R97" s="9">
        <v>3</v>
      </c>
      <c r="S97" s="9">
        <v>3</v>
      </c>
      <c r="T97" s="9">
        <v>3</v>
      </c>
      <c r="U97" s="9" t="s">
        <v>767</v>
      </c>
      <c r="V97" s="9" t="s">
        <v>768</v>
      </c>
    </row>
    <row r="98" spans="1:23" x14ac:dyDescent="0.2">
      <c r="A98" s="9">
        <v>401</v>
      </c>
      <c r="B98" s="30">
        <v>29221</v>
      </c>
      <c r="C98" s="9">
        <v>2</v>
      </c>
      <c r="D98" s="9" t="s">
        <v>516</v>
      </c>
      <c r="E98" s="9" t="s">
        <v>765</v>
      </c>
      <c r="F98" s="47">
        <v>43496</v>
      </c>
      <c r="G98" s="9" t="s">
        <v>769</v>
      </c>
      <c r="H98" s="9" t="s">
        <v>542</v>
      </c>
      <c r="J98" s="9">
        <v>3</v>
      </c>
      <c r="K98" s="9">
        <v>3</v>
      </c>
      <c r="L98" s="9">
        <v>3</v>
      </c>
      <c r="M98" s="9">
        <v>3</v>
      </c>
      <c r="N98" s="9">
        <v>4</v>
      </c>
      <c r="O98" s="9">
        <v>3</v>
      </c>
      <c r="P98" s="9">
        <v>3</v>
      </c>
      <c r="Q98" s="9">
        <v>3</v>
      </c>
      <c r="R98" s="9">
        <v>4</v>
      </c>
      <c r="S98" s="9">
        <v>4</v>
      </c>
      <c r="T98" s="9">
        <v>4</v>
      </c>
    </row>
    <row r="99" spans="1:23" x14ac:dyDescent="0.2">
      <c r="A99" s="9">
        <v>402</v>
      </c>
      <c r="B99" s="30">
        <v>29221</v>
      </c>
      <c r="C99" s="9">
        <v>2</v>
      </c>
      <c r="D99" s="9" t="s">
        <v>516</v>
      </c>
      <c r="E99" s="9" t="s">
        <v>765</v>
      </c>
      <c r="F99" s="47">
        <v>43496</v>
      </c>
      <c r="G99" s="9" t="s">
        <v>555</v>
      </c>
      <c r="H99" s="9" t="s">
        <v>546</v>
      </c>
      <c r="J99" s="9">
        <v>4</v>
      </c>
      <c r="K99" s="9">
        <v>4</v>
      </c>
      <c r="L99" s="9">
        <v>4</v>
      </c>
      <c r="M99" s="9">
        <v>4</v>
      </c>
      <c r="N99" s="9">
        <v>4</v>
      </c>
      <c r="O99" s="9">
        <v>4</v>
      </c>
      <c r="P99" s="9">
        <v>4</v>
      </c>
      <c r="Q99" s="9">
        <v>3</v>
      </c>
      <c r="R99" s="9">
        <v>4</v>
      </c>
      <c r="S99" s="9">
        <v>4</v>
      </c>
      <c r="T99" s="9">
        <v>4</v>
      </c>
    </row>
    <row r="100" spans="1:23" x14ac:dyDescent="0.2">
      <c r="A100" s="9">
        <v>404</v>
      </c>
      <c r="B100" s="30">
        <v>29221</v>
      </c>
      <c r="C100" s="9">
        <v>2</v>
      </c>
      <c r="D100" s="9" t="s">
        <v>516</v>
      </c>
      <c r="E100" s="9" t="s">
        <v>765</v>
      </c>
      <c r="F100" s="47">
        <v>43496</v>
      </c>
      <c r="G100" s="9" t="s">
        <v>770</v>
      </c>
      <c r="H100" s="9" t="s">
        <v>525</v>
      </c>
      <c r="J100" s="9">
        <v>4</v>
      </c>
      <c r="K100" s="9">
        <v>3</v>
      </c>
      <c r="L100" s="9">
        <v>3</v>
      </c>
      <c r="M100" s="9">
        <v>3</v>
      </c>
      <c r="N100" s="9">
        <v>4</v>
      </c>
      <c r="O100" s="9">
        <v>3</v>
      </c>
      <c r="P100" s="9">
        <v>4</v>
      </c>
      <c r="Q100" s="9">
        <v>3</v>
      </c>
      <c r="R100" s="9">
        <v>3</v>
      </c>
      <c r="S100" s="9">
        <v>4</v>
      </c>
      <c r="T100" s="9">
        <v>4</v>
      </c>
      <c r="U100" s="9" t="e">
        <f>- Knowledge terkait Identifikasi dampak lingkungan di area kerja
- cara pengendalian akibat aspek lingkungan</f>
        <v>#NAME?</v>
      </c>
      <c r="V100" s="9" t="s">
        <v>771</v>
      </c>
      <c r="W100" s="9" t="s">
        <v>549</v>
      </c>
    </row>
    <row r="101" spans="1:23" x14ac:dyDescent="0.2">
      <c r="A101" s="9">
        <v>405</v>
      </c>
      <c r="B101" s="30">
        <v>29221</v>
      </c>
      <c r="C101" s="9">
        <v>2</v>
      </c>
      <c r="D101" s="9" t="s">
        <v>516</v>
      </c>
      <c r="E101" s="9" t="s">
        <v>765</v>
      </c>
      <c r="F101" s="47">
        <v>43496</v>
      </c>
      <c r="G101" s="9" t="s">
        <v>772</v>
      </c>
      <c r="H101" s="9" t="s">
        <v>575</v>
      </c>
      <c r="J101" s="9">
        <v>4</v>
      </c>
      <c r="K101" s="9">
        <v>4</v>
      </c>
      <c r="L101" s="9">
        <v>4</v>
      </c>
      <c r="M101" s="9">
        <v>3</v>
      </c>
      <c r="N101" s="9">
        <v>4</v>
      </c>
      <c r="O101" s="9">
        <v>4</v>
      </c>
      <c r="P101" s="9">
        <v>4</v>
      </c>
      <c r="Q101" s="9">
        <v>4</v>
      </c>
      <c r="R101" s="9">
        <v>3</v>
      </c>
      <c r="S101" s="9">
        <v>4</v>
      </c>
      <c r="T101" s="9">
        <v>4</v>
      </c>
      <c r="U101" s="9" t="s">
        <v>773</v>
      </c>
      <c r="V101" s="9" t="s">
        <v>774</v>
      </c>
    </row>
    <row r="102" spans="1:23" x14ac:dyDescent="0.2">
      <c r="A102" s="9">
        <v>407</v>
      </c>
      <c r="B102" s="30">
        <v>29221</v>
      </c>
      <c r="C102" s="9">
        <v>2</v>
      </c>
      <c r="D102" s="9" t="s">
        <v>516</v>
      </c>
      <c r="E102" s="9" t="s">
        <v>765</v>
      </c>
      <c r="F102" s="47">
        <v>43496</v>
      </c>
      <c r="G102" s="9" t="s">
        <v>524</v>
      </c>
      <c r="H102" s="9" t="s">
        <v>525</v>
      </c>
      <c r="J102" s="9">
        <v>4</v>
      </c>
      <c r="K102" s="9">
        <v>4</v>
      </c>
      <c r="L102" s="9">
        <v>4</v>
      </c>
      <c r="M102" s="9">
        <v>4</v>
      </c>
      <c r="N102" s="9">
        <v>4</v>
      </c>
      <c r="O102" s="9">
        <v>4</v>
      </c>
      <c r="P102" s="9">
        <v>4</v>
      </c>
      <c r="Q102" s="9">
        <v>4</v>
      </c>
      <c r="R102" s="9">
        <v>4</v>
      </c>
      <c r="S102" s="9">
        <v>3</v>
      </c>
      <c r="T102" s="9">
        <v>3</v>
      </c>
      <c r="U102" s="9" t="s">
        <v>775</v>
      </c>
    </row>
    <row r="103" spans="1:23" x14ac:dyDescent="0.2">
      <c r="A103" s="9">
        <v>408</v>
      </c>
      <c r="B103" s="30">
        <v>29221</v>
      </c>
      <c r="C103" s="9">
        <v>2</v>
      </c>
      <c r="D103" s="9" t="s">
        <v>516</v>
      </c>
      <c r="E103" s="9" t="s">
        <v>765</v>
      </c>
      <c r="F103" s="47">
        <v>43496</v>
      </c>
      <c r="G103" s="9" t="s">
        <v>234</v>
      </c>
      <c r="H103" s="9" t="s">
        <v>575</v>
      </c>
      <c r="J103" s="9">
        <v>4</v>
      </c>
      <c r="K103" s="9">
        <v>3</v>
      </c>
      <c r="L103" s="9">
        <v>3</v>
      </c>
      <c r="M103" s="9">
        <v>3</v>
      </c>
      <c r="N103" s="9">
        <v>4</v>
      </c>
      <c r="O103" s="9">
        <v>3</v>
      </c>
      <c r="P103" s="9">
        <v>3</v>
      </c>
      <c r="Q103" s="9">
        <v>3</v>
      </c>
      <c r="R103" s="9">
        <v>3</v>
      </c>
      <c r="S103" s="9">
        <v>3</v>
      </c>
      <c r="T103" s="9">
        <v>3</v>
      </c>
      <c r="U103" s="9" t="s">
        <v>776</v>
      </c>
      <c r="V103" s="9" t="s">
        <v>777</v>
      </c>
    </row>
    <row r="104" spans="1:23" x14ac:dyDescent="0.2">
      <c r="A104" s="9">
        <v>411</v>
      </c>
      <c r="B104" s="30">
        <v>29221</v>
      </c>
      <c r="C104" s="9">
        <v>2</v>
      </c>
      <c r="D104" s="9" t="s">
        <v>516</v>
      </c>
      <c r="E104" s="9" t="s">
        <v>778</v>
      </c>
      <c r="F104" s="47">
        <v>43502</v>
      </c>
      <c r="G104" s="9" t="s">
        <v>779</v>
      </c>
      <c r="H104" s="9" t="s">
        <v>733</v>
      </c>
      <c r="J104" s="9">
        <v>3</v>
      </c>
      <c r="K104" s="9">
        <v>3</v>
      </c>
      <c r="L104" s="9">
        <v>4</v>
      </c>
      <c r="M104" s="9">
        <v>3</v>
      </c>
      <c r="N104" s="9">
        <v>4</v>
      </c>
      <c r="O104" s="9">
        <v>3</v>
      </c>
      <c r="P104" s="9">
        <v>3</v>
      </c>
      <c r="Q104" s="9">
        <v>3</v>
      </c>
      <c r="R104" s="9">
        <v>3</v>
      </c>
      <c r="S104" s="9">
        <v>3</v>
      </c>
      <c r="T104" s="9">
        <v>4</v>
      </c>
      <c r="U104" s="9" t="s">
        <v>780</v>
      </c>
      <c r="V104" s="9" t="s">
        <v>781</v>
      </c>
      <c r="W104" s="9" t="s">
        <v>782</v>
      </c>
    </row>
    <row r="105" spans="1:23" x14ac:dyDescent="0.2">
      <c r="A105" s="9">
        <v>416</v>
      </c>
      <c r="B105" s="30">
        <v>29221</v>
      </c>
      <c r="C105" s="9">
        <v>2</v>
      </c>
      <c r="D105" s="9" t="s">
        <v>516</v>
      </c>
      <c r="E105" s="9" t="s">
        <v>783</v>
      </c>
      <c r="F105" s="47">
        <v>43502</v>
      </c>
      <c r="G105" s="9" t="s">
        <v>537</v>
      </c>
      <c r="H105" s="9" t="s">
        <v>538</v>
      </c>
      <c r="J105" s="9">
        <v>3</v>
      </c>
      <c r="K105" s="9">
        <v>3</v>
      </c>
      <c r="L105" s="9">
        <v>3</v>
      </c>
      <c r="M105" s="9">
        <v>3</v>
      </c>
      <c r="N105" s="9">
        <v>3</v>
      </c>
      <c r="O105" s="9">
        <v>3</v>
      </c>
      <c r="P105" s="9">
        <v>3</v>
      </c>
      <c r="Q105" s="9">
        <v>3</v>
      </c>
      <c r="R105" s="9">
        <v>3</v>
      </c>
      <c r="S105" s="9">
        <v>3</v>
      </c>
      <c r="T105" s="9">
        <v>3</v>
      </c>
      <c r="U105" s="9" t="s">
        <v>784</v>
      </c>
      <c r="V105" s="9" t="s">
        <v>785</v>
      </c>
    </row>
    <row r="106" spans="1:23" x14ac:dyDescent="0.2">
      <c r="A106" s="9">
        <v>417</v>
      </c>
      <c r="B106" s="30">
        <v>29221</v>
      </c>
      <c r="C106" s="9">
        <v>2</v>
      </c>
      <c r="D106" s="9" t="s">
        <v>516</v>
      </c>
      <c r="E106" s="9" t="s">
        <v>756</v>
      </c>
      <c r="F106" s="47">
        <v>43495</v>
      </c>
      <c r="G106" s="9" t="s">
        <v>786</v>
      </c>
      <c r="H106" s="9" t="s">
        <v>525</v>
      </c>
      <c r="J106" s="9">
        <v>3</v>
      </c>
      <c r="K106" s="9">
        <v>3</v>
      </c>
      <c r="L106" s="9">
        <v>4</v>
      </c>
      <c r="M106" s="9">
        <v>4</v>
      </c>
      <c r="N106" s="9">
        <v>4</v>
      </c>
      <c r="O106" s="9">
        <v>3</v>
      </c>
      <c r="P106" s="9">
        <v>4</v>
      </c>
      <c r="Q106" s="9">
        <v>3</v>
      </c>
      <c r="R106" s="9">
        <v>4</v>
      </c>
      <c r="S106" s="9">
        <v>3</v>
      </c>
      <c r="T106" s="9">
        <v>4</v>
      </c>
      <c r="U106" s="9" t="s">
        <v>787</v>
      </c>
      <c r="V106" s="9" t="s">
        <v>788</v>
      </c>
    </row>
    <row r="107" spans="1:23" x14ac:dyDescent="0.2">
      <c r="A107" s="9">
        <v>418</v>
      </c>
      <c r="B107" s="30">
        <v>29221</v>
      </c>
      <c r="C107" s="9">
        <v>2</v>
      </c>
      <c r="D107" s="9" t="s">
        <v>516</v>
      </c>
      <c r="E107" s="9" t="s">
        <v>789</v>
      </c>
      <c r="F107" s="47">
        <v>43502</v>
      </c>
      <c r="G107" s="9" t="s">
        <v>537</v>
      </c>
      <c r="H107" s="9" t="s">
        <v>538</v>
      </c>
      <c r="J107" s="9">
        <v>3</v>
      </c>
      <c r="K107" s="9">
        <v>3</v>
      </c>
      <c r="L107" s="9">
        <v>3</v>
      </c>
      <c r="M107" s="9">
        <v>3</v>
      </c>
      <c r="N107" s="9">
        <v>3</v>
      </c>
      <c r="O107" s="9">
        <v>3</v>
      </c>
      <c r="P107" s="9">
        <v>3</v>
      </c>
      <c r="Q107" s="9">
        <v>3</v>
      </c>
      <c r="R107" s="9">
        <v>3</v>
      </c>
      <c r="S107" s="9">
        <v>3</v>
      </c>
      <c r="T107" s="9">
        <v>3</v>
      </c>
      <c r="U107" s="9" t="s">
        <v>790</v>
      </c>
      <c r="V107" s="9" t="s">
        <v>785</v>
      </c>
    </row>
    <row r="108" spans="1:23" x14ac:dyDescent="0.2">
      <c r="A108" s="9">
        <v>422</v>
      </c>
      <c r="B108" s="30">
        <v>29221</v>
      </c>
      <c r="C108" s="9">
        <v>2</v>
      </c>
      <c r="D108" s="9" t="s">
        <v>516</v>
      </c>
      <c r="E108" s="9" t="s">
        <v>789</v>
      </c>
      <c r="F108" s="47">
        <v>43502</v>
      </c>
      <c r="G108" s="9" t="s">
        <v>556</v>
      </c>
      <c r="H108" s="9" t="s">
        <v>557</v>
      </c>
      <c r="J108" s="9">
        <v>3</v>
      </c>
      <c r="K108" s="9">
        <v>3</v>
      </c>
      <c r="L108" s="9">
        <v>3</v>
      </c>
      <c r="M108" s="9">
        <v>3</v>
      </c>
      <c r="N108" s="9">
        <v>3</v>
      </c>
      <c r="O108" s="9">
        <v>3</v>
      </c>
      <c r="P108" s="9">
        <v>3</v>
      </c>
      <c r="Q108" s="9">
        <v>3</v>
      </c>
      <c r="R108" s="9">
        <v>3</v>
      </c>
      <c r="S108" s="9">
        <v>3</v>
      </c>
      <c r="T108" s="9">
        <v>3</v>
      </c>
      <c r="U108" s="9" t="s">
        <v>791</v>
      </c>
      <c r="V108" s="9" t="s">
        <v>792</v>
      </c>
    </row>
    <row r="109" spans="1:23" x14ac:dyDescent="0.2">
      <c r="A109" s="9">
        <v>423</v>
      </c>
      <c r="B109" s="30">
        <v>29221</v>
      </c>
      <c r="C109" s="9">
        <v>2</v>
      </c>
      <c r="D109" s="9" t="s">
        <v>516</v>
      </c>
      <c r="E109" s="9" t="s">
        <v>789</v>
      </c>
      <c r="F109" s="47">
        <v>43502</v>
      </c>
      <c r="G109" s="9" t="s">
        <v>716</v>
      </c>
      <c r="H109" s="9" t="s">
        <v>733</v>
      </c>
      <c r="J109" s="9">
        <v>3</v>
      </c>
      <c r="K109" s="9">
        <v>3</v>
      </c>
      <c r="L109" s="9">
        <v>3</v>
      </c>
      <c r="M109" s="9">
        <v>3</v>
      </c>
      <c r="N109" s="9">
        <v>3</v>
      </c>
      <c r="O109" s="9">
        <v>3</v>
      </c>
      <c r="P109" s="9">
        <v>3</v>
      </c>
      <c r="Q109" s="9">
        <v>3</v>
      </c>
      <c r="R109" s="9">
        <v>3</v>
      </c>
      <c r="S109" s="9">
        <v>3</v>
      </c>
      <c r="T109" s="9">
        <v>3</v>
      </c>
      <c r="U109" s="9" t="s">
        <v>793</v>
      </c>
      <c r="V109" s="9" t="s">
        <v>794</v>
      </c>
      <c r="W109" s="9" t="s">
        <v>660</v>
      </c>
    </row>
    <row r="110" spans="1:23" x14ac:dyDescent="0.2">
      <c r="A110" s="9">
        <v>424</v>
      </c>
      <c r="B110" s="30">
        <v>29221</v>
      </c>
      <c r="C110" s="9">
        <v>2</v>
      </c>
      <c r="D110" s="9" t="s">
        <v>516</v>
      </c>
      <c r="E110" s="9" t="s">
        <v>789</v>
      </c>
      <c r="F110" s="47">
        <v>43502</v>
      </c>
      <c r="G110" s="9" t="s">
        <v>721</v>
      </c>
      <c r="H110" s="9" t="s">
        <v>557</v>
      </c>
      <c r="J110" s="9">
        <v>3</v>
      </c>
      <c r="K110" s="9">
        <v>3</v>
      </c>
      <c r="L110" s="9">
        <v>3</v>
      </c>
      <c r="M110" s="9">
        <v>3</v>
      </c>
      <c r="N110" s="9">
        <v>3</v>
      </c>
      <c r="O110" s="9">
        <v>3</v>
      </c>
      <c r="P110" s="9">
        <v>3</v>
      </c>
      <c r="Q110" s="9">
        <v>3</v>
      </c>
      <c r="R110" s="9">
        <v>3</v>
      </c>
      <c r="S110" s="9">
        <v>3</v>
      </c>
      <c r="T110" s="9">
        <v>3</v>
      </c>
      <c r="U110" s="9" t="s">
        <v>795</v>
      </c>
      <c r="V110" s="9" t="s">
        <v>796</v>
      </c>
    </row>
    <row r="111" spans="1:23" x14ac:dyDescent="0.2">
      <c r="A111" s="9">
        <v>432</v>
      </c>
      <c r="B111" s="30">
        <v>29221</v>
      </c>
      <c r="C111" s="9">
        <v>2</v>
      </c>
      <c r="D111" s="9" t="s">
        <v>516</v>
      </c>
      <c r="E111" s="9" t="s">
        <v>797</v>
      </c>
      <c r="F111" s="47">
        <v>43504</v>
      </c>
      <c r="G111" s="9" t="s">
        <v>524</v>
      </c>
      <c r="H111" s="9" t="s">
        <v>525</v>
      </c>
      <c r="J111" s="9">
        <v>3</v>
      </c>
      <c r="K111" s="9">
        <v>3</v>
      </c>
      <c r="L111" s="9">
        <v>3</v>
      </c>
      <c r="M111" s="9">
        <v>3</v>
      </c>
      <c r="N111" s="9">
        <v>3</v>
      </c>
      <c r="O111" s="9">
        <v>3</v>
      </c>
      <c r="P111" s="9">
        <v>3</v>
      </c>
      <c r="Q111" s="9">
        <v>3</v>
      </c>
      <c r="R111" s="9">
        <v>3</v>
      </c>
      <c r="S111" s="9">
        <v>3</v>
      </c>
      <c r="T111" s="9">
        <v>3</v>
      </c>
    </row>
    <row r="112" spans="1:23" x14ac:dyDescent="0.2">
      <c r="A112" s="9">
        <v>439</v>
      </c>
      <c r="B112" s="30">
        <v>29221</v>
      </c>
      <c r="C112" s="9">
        <v>2</v>
      </c>
      <c r="D112" s="9" t="s">
        <v>516</v>
      </c>
      <c r="E112" s="9" t="s">
        <v>797</v>
      </c>
      <c r="F112" s="47">
        <v>43504</v>
      </c>
      <c r="G112" s="9" t="s">
        <v>770</v>
      </c>
      <c r="H112" s="9" t="s">
        <v>525</v>
      </c>
      <c r="J112" s="9">
        <v>3</v>
      </c>
      <c r="K112" s="9">
        <v>3</v>
      </c>
      <c r="L112" s="9">
        <v>3</v>
      </c>
      <c r="M112" s="9">
        <v>3</v>
      </c>
      <c r="N112" s="9">
        <v>3</v>
      </c>
      <c r="O112" s="9">
        <v>3</v>
      </c>
      <c r="P112" s="9">
        <v>3</v>
      </c>
      <c r="Q112" s="9">
        <v>3</v>
      </c>
      <c r="R112" s="9">
        <v>3</v>
      </c>
      <c r="S112" s="9">
        <v>3</v>
      </c>
      <c r="T112" s="9">
        <v>3</v>
      </c>
      <c r="U112" s="9" t="e">
        <f>- Memahami karakterisik All kelompok bahan baku Dairy dan NS
- Memahami kaitannya pengecekan parameter tiap tiap bahan baku terhadap apa yang di kerjakan tim Lab kimia maupun mikro</f>
        <v>#NAME?</v>
      </c>
      <c r="V112" s="9" t="s">
        <v>798</v>
      </c>
      <c r="W112" s="9" t="s">
        <v>549</v>
      </c>
    </row>
    <row r="113" spans="1:23" x14ac:dyDescent="0.2">
      <c r="A113" s="9">
        <v>440</v>
      </c>
      <c r="B113" s="30">
        <v>29221</v>
      </c>
      <c r="C113" s="9">
        <v>2</v>
      </c>
      <c r="D113" s="9" t="s">
        <v>516</v>
      </c>
      <c r="E113" s="9" t="s">
        <v>799</v>
      </c>
      <c r="F113" s="47">
        <v>43504</v>
      </c>
      <c r="G113" s="9" t="s">
        <v>524</v>
      </c>
      <c r="H113" s="9" t="s">
        <v>525</v>
      </c>
      <c r="J113" s="9">
        <v>3</v>
      </c>
      <c r="K113" s="9">
        <v>3</v>
      </c>
      <c r="L113" s="9">
        <v>3</v>
      </c>
      <c r="M113" s="9">
        <v>3</v>
      </c>
      <c r="N113" s="9">
        <v>3</v>
      </c>
      <c r="O113" s="9">
        <v>3</v>
      </c>
      <c r="P113" s="9">
        <v>3</v>
      </c>
      <c r="Q113" s="9">
        <v>3</v>
      </c>
      <c r="R113" s="9">
        <v>3</v>
      </c>
      <c r="S113" s="9">
        <v>3</v>
      </c>
      <c r="T113" s="9">
        <v>3</v>
      </c>
      <c r="U113" s="9" t="s">
        <v>800</v>
      </c>
      <c r="V113" s="9" t="s">
        <v>801</v>
      </c>
    </row>
    <row r="114" spans="1:23" x14ac:dyDescent="0.2">
      <c r="A114" s="9">
        <v>442</v>
      </c>
      <c r="B114" s="30">
        <v>29221</v>
      </c>
      <c r="C114" s="9">
        <v>2</v>
      </c>
      <c r="D114" s="9" t="s">
        <v>516</v>
      </c>
      <c r="E114" s="9" t="s">
        <v>802</v>
      </c>
      <c r="F114" s="47">
        <v>43509</v>
      </c>
      <c r="G114" s="9" t="s">
        <v>803</v>
      </c>
      <c r="H114" s="9" t="s">
        <v>557</v>
      </c>
      <c r="J114" s="9">
        <v>4</v>
      </c>
      <c r="K114" s="9">
        <v>3</v>
      </c>
      <c r="L114" s="9">
        <v>3</v>
      </c>
      <c r="M114" s="9">
        <v>3</v>
      </c>
      <c r="N114" s="9">
        <v>4</v>
      </c>
      <c r="O114" s="9">
        <v>4</v>
      </c>
      <c r="P114" s="9">
        <v>4</v>
      </c>
      <c r="Q114" s="9">
        <v>4</v>
      </c>
      <c r="R114" s="9">
        <v>3</v>
      </c>
      <c r="S114" s="9">
        <v>4</v>
      </c>
      <c r="T114" s="9">
        <v>4</v>
      </c>
      <c r="U114" s="9" t="s">
        <v>804</v>
      </c>
      <c r="V114" s="9" t="s">
        <v>805</v>
      </c>
      <c r="W114" s="9" t="s">
        <v>806</v>
      </c>
    </row>
    <row r="115" spans="1:23" x14ac:dyDescent="0.2">
      <c r="A115" s="9">
        <v>444</v>
      </c>
      <c r="B115" s="30">
        <v>29221</v>
      </c>
      <c r="C115" s="9">
        <v>2</v>
      </c>
      <c r="D115" s="9" t="s">
        <v>516</v>
      </c>
      <c r="E115" s="9" t="s">
        <v>807</v>
      </c>
      <c r="F115" s="47">
        <v>43516</v>
      </c>
      <c r="G115" s="9" t="s">
        <v>551</v>
      </c>
      <c r="H115" s="9" t="s">
        <v>546</v>
      </c>
      <c r="J115" s="9">
        <v>4</v>
      </c>
      <c r="K115" s="9">
        <v>4</v>
      </c>
      <c r="L115" s="9">
        <v>4</v>
      </c>
      <c r="M115" s="9">
        <v>4</v>
      </c>
      <c r="N115" s="9">
        <v>4</v>
      </c>
      <c r="O115" s="9">
        <v>4</v>
      </c>
      <c r="P115" s="9">
        <v>4</v>
      </c>
      <c r="Q115" s="9">
        <v>4</v>
      </c>
      <c r="R115" s="9">
        <v>4</v>
      </c>
      <c r="S115" s="9">
        <v>4</v>
      </c>
      <c r="T115" s="9">
        <v>4</v>
      </c>
    </row>
    <row r="116" spans="1:23" x14ac:dyDescent="0.2">
      <c r="A116" s="9">
        <v>452</v>
      </c>
      <c r="B116" s="30">
        <v>29221</v>
      </c>
      <c r="C116" s="9">
        <v>2</v>
      </c>
      <c r="D116" s="9" t="s">
        <v>516</v>
      </c>
      <c r="E116" s="9" t="s">
        <v>807</v>
      </c>
      <c r="F116" s="47">
        <v>43474</v>
      </c>
      <c r="G116" s="9" t="s">
        <v>808</v>
      </c>
      <c r="H116" s="9" t="s">
        <v>557</v>
      </c>
      <c r="J116" s="9">
        <v>4</v>
      </c>
      <c r="K116" s="9">
        <v>3</v>
      </c>
      <c r="L116" s="9">
        <v>3</v>
      </c>
      <c r="M116" s="9">
        <v>3</v>
      </c>
      <c r="N116" s="9">
        <v>4</v>
      </c>
      <c r="O116" s="9">
        <v>3</v>
      </c>
      <c r="P116" s="9">
        <v>3</v>
      </c>
      <c r="Q116" s="9">
        <v>3</v>
      </c>
      <c r="R116" s="9">
        <v>3</v>
      </c>
      <c r="S116" s="9">
        <v>3</v>
      </c>
      <c r="T116" s="9">
        <v>3</v>
      </c>
      <c r="U116" s="9" t="s">
        <v>809</v>
      </c>
    </row>
    <row r="117" spans="1:23" x14ac:dyDescent="0.2">
      <c r="A117" s="9">
        <v>457</v>
      </c>
      <c r="B117" s="30">
        <v>29221</v>
      </c>
      <c r="C117" s="9">
        <v>2</v>
      </c>
      <c r="D117" s="9" t="s">
        <v>516</v>
      </c>
      <c r="E117" s="9" t="s">
        <v>810</v>
      </c>
      <c r="F117" s="47">
        <v>43518</v>
      </c>
      <c r="G117" s="9" t="s">
        <v>811</v>
      </c>
      <c r="H117" s="9" t="s">
        <v>538</v>
      </c>
      <c r="J117" s="9">
        <v>3</v>
      </c>
      <c r="K117" s="9">
        <v>3</v>
      </c>
      <c r="L117" s="9">
        <v>3</v>
      </c>
      <c r="M117" s="9">
        <v>3</v>
      </c>
      <c r="N117" s="9">
        <v>3</v>
      </c>
      <c r="O117" s="9">
        <v>3</v>
      </c>
      <c r="P117" s="9">
        <v>3</v>
      </c>
      <c r="Q117" s="9">
        <v>3</v>
      </c>
      <c r="R117" s="9">
        <v>3</v>
      </c>
      <c r="S117" s="9">
        <v>3</v>
      </c>
      <c r="T117" s="9">
        <v>3</v>
      </c>
    </row>
    <row r="118" spans="1:23" x14ac:dyDescent="0.2">
      <c r="A118" s="9">
        <v>458</v>
      </c>
      <c r="B118" s="30">
        <v>29221</v>
      </c>
      <c r="C118" s="9">
        <v>2</v>
      </c>
      <c r="D118" s="9" t="s">
        <v>516</v>
      </c>
      <c r="E118" s="9" t="s">
        <v>810</v>
      </c>
      <c r="F118" s="47">
        <v>43518</v>
      </c>
      <c r="G118" s="9" t="s">
        <v>812</v>
      </c>
      <c r="H118" s="9" t="s">
        <v>538</v>
      </c>
      <c r="J118" s="9">
        <v>3</v>
      </c>
      <c r="K118" s="9">
        <v>3</v>
      </c>
      <c r="L118" s="9">
        <v>3</v>
      </c>
      <c r="M118" s="9">
        <v>3</v>
      </c>
      <c r="N118" s="9">
        <v>3</v>
      </c>
      <c r="O118" s="9">
        <v>3</v>
      </c>
      <c r="P118" s="9">
        <v>3</v>
      </c>
      <c r="Q118" s="9">
        <v>3</v>
      </c>
      <c r="R118" s="9">
        <v>3</v>
      </c>
      <c r="S118" s="9">
        <v>3</v>
      </c>
      <c r="T118" s="9">
        <v>3</v>
      </c>
    </row>
    <row r="119" spans="1:23" x14ac:dyDescent="0.2">
      <c r="A119" s="9">
        <v>459</v>
      </c>
      <c r="B119" s="30">
        <v>29221</v>
      </c>
      <c r="C119" s="9">
        <v>2</v>
      </c>
      <c r="D119" s="9" t="s">
        <v>516</v>
      </c>
      <c r="E119" s="9" t="s">
        <v>810</v>
      </c>
      <c r="F119" s="47">
        <v>43518</v>
      </c>
      <c r="G119" s="9" t="s">
        <v>813</v>
      </c>
      <c r="H119" s="9" t="s">
        <v>538</v>
      </c>
      <c r="J119" s="9">
        <v>3</v>
      </c>
      <c r="K119" s="9">
        <v>3</v>
      </c>
      <c r="L119" s="9">
        <v>3</v>
      </c>
      <c r="M119" s="9">
        <v>3</v>
      </c>
      <c r="N119" s="9">
        <v>3</v>
      </c>
      <c r="O119" s="9">
        <v>3</v>
      </c>
      <c r="P119" s="9">
        <v>3</v>
      </c>
      <c r="Q119" s="9">
        <v>3</v>
      </c>
      <c r="R119" s="9">
        <v>3</v>
      </c>
      <c r="S119" s="9">
        <v>3</v>
      </c>
      <c r="T119" s="9">
        <v>4</v>
      </c>
      <c r="U119" s="9" t="s">
        <v>814</v>
      </c>
      <c r="V119" s="9" t="s">
        <v>815</v>
      </c>
      <c r="W119" s="9" t="s">
        <v>573</v>
      </c>
    </row>
    <row r="120" spans="1:23" x14ac:dyDescent="0.2">
      <c r="A120" s="9">
        <v>461</v>
      </c>
      <c r="B120" s="30">
        <v>29221</v>
      </c>
      <c r="C120" s="9">
        <v>2</v>
      </c>
      <c r="D120" s="9" t="s">
        <v>516</v>
      </c>
      <c r="E120" s="9" t="s">
        <v>810</v>
      </c>
      <c r="F120" s="47">
        <v>43518</v>
      </c>
      <c r="G120" s="9" t="s">
        <v>816</v>
      </c>
      <c r="H120" s="9" t="s">
        <v>817</v>
      </c>
      <c r="J120" s="9">
        <v>3</v>
      </c>
      <c r="K120" s="9">
        <v>3</v>
      </c>
      <c r="L120" s="9">
        <v>3</v>
      </c>
      <c r="M120" s="9">
        <v>3</v>
      </c>
      <c r="N120" s="9">
        <v>3</v>
      </c>
      <c r="O120" s="9">
        <v>3</v>
      </c>
      <c r="P120" s="9">
        <v>3</v>
      </c>
      <c r="Q120" s="9">
        <v>3</v>
      </c>
      <c r="R120" s="9">
        <v>3</v>
      </c>
      <c r="S120" s="9">
        <v>3</v>
      </c>
      <c r="T120" s="9">
        <v>3</v>
      </c>
    </row>
    <row r="121" spans="1:23" x14ac:dyDescent="0.2">
      <c r="A121" s="9">
        <v>462</v>
      </c>
      <c r="B121" s="30">
        <v>29221</v>
      </c>
      <c r="C121" s="9">
        <v>2</v>
      </c>
      <c r="D121" s="9" t="s">
        <v>516</v>
      </c>
      <c r="E121" s="9" t="s">
        <v>810</v>
      </c>
      <c r="F121" s="47">
        <v>43518</v>
      </c>
      <c r="G121" s="9" t="s">
        <v>818</v>
      </c>
      <c r="H121" s="9" t="s">
        <v>538</v>
      </c>
      <c r="J121" s="9">
        <v>3</v>
      </c>
      <c r="K121" s="9">
        <v>3</v>
      </c>
      <c r="L121" s="9">
        <v>3</v>
      </c>
      <c r="M121" s="9">
        <v>3</v>
      </c>
      <c r="N121" s="9">
        <v>3</v>
      </c>
      <c r="O121" s="9">
        <v>3</v>
      </c>
      <c r="P121" s="9">
        <v>3</v>
      </c>
      <c r="Q121" s="9">
        <v>3</v>
      </c>
      <c r="R121" s="9">
        <v>3</v>
      </c>
      <c r="S121" s="9">
        <v>3</v>
      </c>
      <c r="T121" s="9">
        <v>3</v>
      </c>
      <c r="U121" s="9" t="s">
        <v>819</v>
      </c>
      <c r="V121" s="9" t="s">
        <v>819</v>
      </c>
    </row>
    <row r="122" spans="1:23" x14ac:dyDescent="0.2">
      <c r="A122" s="9">
        <v>467</v>
      </c>
      <c r="B122" s="30">
        <v>29221</v>
      </c>
      <c r="C122" s="9">
        <v>2</v>
      </c>
      <c r="D122" s="9" t="s">
        <v>516</v>
      </c>
      <c r="E122" s="9" t="s">
        <v>810</v>
      </c>
      <c r="F122" s="47">
        <v>43518</v>
      </c>
      <c r="G122" s="9" t="s">
        <v>820</v>
      </c>
      <c r="H122" s="9" t="s">
        <v>538</v>
      </c>
      <c r="J122" s="9">
        <v>3</v>
      </c>
      <c r="K122" s="9">
        <v>3</v>
      </c>
      <c r="L122" s="9">
        <v>3</v>
      </c>
      <c r="M122" s="9">
        <v>3</v>
      </c>
      <c r="N122" s="9">
        <v>3</v>
      </c>
      <c r="O122" s="9">
        <v>3</v>
      </c>
      <c r="P122" s="9">
        <v>3</v>
      </c>
      <c r="Q122" s="9">
        <v>3</v>
      </c>
      <c r="R122" s="9">
        <v>3</v>
      </c>
      <c r="S122" s="9">
        <v>3</v>
      </c>
      <c r="T122" s="9">
        <v>3</v>
      </c>
      <c r="U122" s="9" t="s">
        <v>821</v>
      </c>
      <c r="V122" s="9" t="s">
        <v>822</v>
      </c>
      <c r="W122" s="9" t="s">
        <v>823</v>
      </c>
    </row>
    <row r="123" spans="1:23" x14ac:dyDescent="0.2">
      <c r="A123" s="9">
        <v>471</v>
      </c>
      <c r="B123" s="30">
        <v>29221</v>
      </c>
      <c r="C123" s="9">
        <v>2</v>
      </c>
      <c r="D123" s="9" t="s">
        <v>516</v>
      </c>
      <c r="E123" s="9" t="s">
        <v>810</v>
      </c>
      <c r="F123" s="47">
        <v>43518</v>
      </c>
      <c r="G123" s="9" t="s">
        <v>824</v>
      </c>
      <c r="H123" s="9" t="s">
        <v>538</v>
      </c>
      <c r="J123" s="9">
        <v>3</v>
      </c>
      <c r="K123" s="9">
        <v>3</v>
      </c>
      <c r="L123" s="9">
        <v>3</v>
      </c>
      <c r="M123" s="9">
        <v>3</v>
      </c>
      <c r="N123" s="9">
        <v>3</v>
      </c>
      <c r="O123" s="9">
        <v>3</v>
      </c>
      <c r="P123" s="9">
        <v>3</v>
      </c>
      <c r="Q123" s="9">
        <v>3</v>
      </c>
      <c r="R123" s="9">
        <v>3</v>
      </c>
      <c r="S123" s="9">
        <v>3</v>
      </c>
      <c r="T123" s="9">
        <v>3</v>
      </c>
    </row>
    <row r="124" spans="1:23" x14ac:dyDescent="0.2">
      <c r="A124" s="9">
        <v>472</v>
      </c>
      <c r="B124" s="30">
        <v>29221</v>
      </c>
      <c r="C124" s="9">
        <v>2</v>
      </c>
      <c r="D124" s="9" t="s">
        <v>516</v>
      </c>
      <c r="E124" s="9" t="s">
        <v>810</v>
      </c>
      <c r="F124" s="47">
        <v>43518</v>
      </c>
      <c r="G124" s="9" t="s">
        <v>825</v>
      </c>
      <c r="H124" s="9" t="s">
        <v>817</v>
      </c>
      <c r="J124" s="9">
        <v>3</v>
      </c>
      <c r="K124" s="9">
        <v>3</v>
      </c>
      <c r="L124" s="9">
        <v>3</v>
      </c>
      <c r="M124" s="9">
        <v>3</v>
      </c>
      <c r="N124" s="9">
        <v>3</v>
      </c>
      <c r="O124" s="9">
        <v>3</v>
      </c>
      <c r="P124" s="9">
        <v>3</v>
      </c>
      <c r="Q124" s="9">
        <v>3</v>
      </c>
      <c r="R124" s="9">
        <v>3</v>
      </c>
      <c r="S124" s="9">
        <v>4</v>
      </c>
      <c r="T124" s="9">
        <v>4</v>
      </c>
      <c r="U124" s="9" t="s">
        <v>826</v>
      </c>
      <c r="V124" s="9" t="s">
        <v>827</v>
      </c>
      <c r="W124" s="9" t="s">
        <v>828</v>
      </c>
    </row>
    <row r="125" spans="1:23" x14ac:dyDescent="0.2">
      <c r="A125" s="9">
        <v>473</v>
      </c>
      <c r="B125" s="30">
        <v>29221</v>
      </c>
      <c r="C125" s="9">
        <v>2</v>
      </c>
      <c r="D125" s="9" t="s">
        <v>516</v>
      </c>
      <c r="E125" s="9" t="s">
        <v>810</v>
      </c>
      <c r="F125" s="47">
        <v>43518</v>
      </c>
      <c r="G125" s="9" t="s">
        <v>829</v>
      </c>
      <c r="H125" s="9" t="s">
        <v>538</v>
      </c>
      <c r="J125" s="9">
        <v>3</v>
      </c>
      <c r="K125" s="9">
        <v>3</v>
      </c>
      <c r="L125" s="9">
        <v>3</v>
      </c>
      <c r="M125" s="9">
        <v>3</v>
      </c>
      <c r="N125" s="9">
        <v>3</v>
      </c>
      <c r="O125" s="9">
        <v>3</v>
      </c>
      <c r="P125" s="9">
        <v>3</v>
      </c>
      <c r="Q125" s="9">
        <v>3</v>
      </c>
      <c r="R125" s="9">
        <v>3</v>
      </c>
      <c r="S125" s="9">
        <v>3</v>
      </c>
      <c r="T125" s="9">
        <v>4</v>
      </c>
      <c r="U125" s="9" t="s">
        <v>830</v>
      </c>
      <c r="V125" s="9" t="s">
        <v>831</v>
      </c>
      <c r="W125" s="9" t="s">
        <v>832</v>
      </c>
    </row>
    <row r="126" spans="1:23" x14ac:dyDescent="0.2">
      <c r="A126" s="9">
        <v>476</v>
      </c>
      <c r="B126" s="30">
        <v>29221</v>
      </c>
      <c r="C126" s="9">
        <v>2</v>
      </c>
      <c r="D126" s="9" t="s">
        <v>516</v>
      </c>
      <c r="E126" s="9" t="s">
        <v>810</v>
      </c>
      <c r="F126" s="47">
        <v>43519</v>
      </c>
      <c r="G126" s="9" t="s">
        <v>833</v>
      </c>
      <c r="H126" s="9" t="s">
        <v>538</v>
      </c>
      <c r="J126" s="9">
        <v>3</v>
      </c>
      <c r="K126" s="9">
        <v>3</v>
      </c>
      <c r="L126" s="9">
        <v>3</v>
      </c>
      <c r="M126" s="9">
        <v>3</v>
      </c>
      <c r="N126" s="9">
        <v>4</v>
      </c>
      <c r="O126" s="9">
        <v>3</v>
      </c>
      <c r="P126" s="9">
        <v>4</v>
      </c>
      <c r="Q126" s="9">
        <v>3</v>
      </c>
      <c r="R126" s="9">
        <v>4</v>
      </c>
      <c r="S126" s="9">
        <v>3</v>
      </c>
      <c r="T126" s="9">
        <v>4</v>
      </c>
    </row>
    <row r="127" spans="1:23" x14ac:dyDescent="0.2">
      <c r="A127" s="9">
        <v>478</v>
      </c>
      <c r="B127" s="30">
        <v>29221</v>
      </c>
      <c r="C127" s="9">
        <v>2</v>
      </c>
      <c r="D127" s="9" t="s">
        <v>516</v>
      </c>
      <c r="E127" s="9" t="s">
        <v>810</v>
      </c>
      <c r="F127" s="47">
        <v>43518</v>
      </c>
      <c r="G127" s="9" t="s">
        <v>834</v>
      </c>
      <c r="H127" s="9" t="s">
        <v>835</v>
      </c>
      <c r="J127" s="9">
        <v>3</v>
      </c>
      <c r="K127" s="9">
        <v>3</v>
      </c>
      <c r="L127" s="9">
        <v>3</v>
      </c>
      <c r="M127" s="9">
        <v>3</v>
      </c>
      <c r="N127" s="9">
        <v>3</v>
      </c>
      <c r="O127" s="9">
        <v>3</v>
      </c>
      <c r="P127" s="9">
        <v>3</v>
      </c>
      <c r="Q127" s="9">
        <v>3</v>
      </c>
      <c r="R127" s="9">
        <v>3</v>
      </c>
      <c r="S127" s="9">
        <v>3</v>
      </c>
      <c r="T127" s="9">
        <v>4</v>
      </c>
      <c r="U127" s="9" t="s">
        <v>836</v>
      </c>
    </row>
    <row r="128" spans="1:23" x14ac:dyDescent="0.2">
      <c r="A128" s="9">
        <v>480</v>
      </c>
      <c r="B128" s="30">
        <v>29221</v>
      </c>
      <c r="C128" s="9">
        <v>2</v>
      </c>
      <c r="D128" s="9" t="s">
        <v>516</v>
      </c>
      <c r="E128" s="9" t="s">
        <v>837</v>
      </c>
      <c r="F128" s="47">
        <v>43521</v>
      </c>
      <c r="G128" s="9" t="s">
        <v>838</v>
      </c>
      <c r="H128" s="9" t="s">
        <v>538</v>
      </c>
      <c r="J128" s="9">
        <v>4</v>
      </c>
      <c r="K128" s="9">
        <v>3</v>
      </c>
      <c r="L128" s="9">
        <v>4</v>
      </c>
      <c r="M128" s="9">
        <v>4</v>
      </c>
      <c r="N128" s="9">
        <v>3</v>
      </c>
      <c r="O128" s="9">
        <v>4</v>
      </c>
      <c r="P128" s="9">
        <v>4</v>
      </c>
      <c r="Q128" s="9">
        <v>4</v>
      </c>
      <c r="R128" s="9">
        <v>4</v>
      </c>
      <c r="S128" s="9">
        <v>3</v>
      </c>
      <c r="T128" s="9">
        <v>4</v>
      </c>
      <c r="U128" s="9" t="s">
        <v>839</v>
      </c>
      <c r="V128" s="9" t="s">
        <v>840</v>
      </c>
      <c r="W128" s="9" t="s">
        <v>841</v>
      </c>
    </row>
    <row r="129" spans="1:23" x14ac:dyDescent="0.2">
      <c r="A129" s="9">
        <v>481</v>
      </c>
      <c r="B129" s="30">
        <v>29221</v>
      </c>
      <c r="C129" s="9">
        <v>2</v>
      </c>
      <c r="D129" s="9" t="s">
        <v>516</v>
      </c>
      <c r="E129" s="9" t="s">
        <v>837</v>
      </c>
      <c r="F129" s="47">
        <v>43521</v>
      </c>
      <c r="G129" s="9" t="s">
        <v>842</v>
      </c>
      <c r="H129" s="9" t="s">
        <v>557</v>
      </c>
      <c r="J129" s="9">
        <v>4</v>
      </c>
      <c r="K129" s="9">
        <v>4</v>
      </c>
      <c r="L129" s="9">
        <v>4</v>
      </c>
      <c r="M129" s="9">
        <v>4</v>
      </c>
      <c r="N129" s="9">
        <v>4</v>
      </c>
      <c r="O129" s="9">
        <v>4</v>
      </c>
      <c r="P129" s="9">
        <v>4</v>
      </c>
      <c r="Q129" s="9">
        <v>4</v>
      </c>
      <c r="R129" s="9">
        <v>4</v>
      </c>
      <c r="S129" s="9">
        <v>4</v>
      </c>
      <c r="T129" s="9">
        <v>4</v>
      </c>
      <c r="U129" s="9" t="s">
        <v>843</v>
      </c>
      <c r="V129" s="9" t="s">
        <v>844</v>
      </c>
    </row>
    <row r="130" spans="1:23" x14ac:dyDescent="0.2">
      <c r="A130" s="9">
        <v>482</v>
      </c>
      <c r="B130" s="30">
        <v>29221</v>
      </c>
      <c r="C130" s="9">
        <v>2</v>
      </c>
      <c r="D130" s="9" t="s">
        <v>516</v>
      </c>
      <c r="E130" s="9" t="s">
        <v>837</v>
      </c>
      <c r="F130" s="47">
        <v>43521</v>
      </c>
      <c r="G130" s="9" t="s">
        <v>845</v>
      </c>
      <c r="H130" s="9" t="s">
        <v>846</v>
      </c>
      <c r="J130" s="9">
        <v>3</v>
      </c>
      <c r="K130" s="9">
        <v>3</v>
      </c>
      <c r="L130" s="9">
        <v>4</v>
      </c>
      <c r="M130" s="9">
        <v>3</v>
      </c>
      <c r="N130" s="9">
        <v>4</v>
      </c>
      <c r="O130" s="9">
        <v>3</v>
      </c>
      <c r="P130" s="9">
        <v>3</v>
      </c>
      <c r="Q130" s="9">
        <v>3</v>
      </c>
      <c r="R130" s="9">
        <v>3</v>
      </c>
      <c r="S130" s="9">
        <v>3</v>
      </c>
      <c r="T130" s="9">
        <v>3</v>
      </c>
      <c r="U130" s="9" t="s">
        <v>847</v>
      </c>
      <c r="V130" s="9" t="s">
        <v>848</v>
      </c>
    </row>
    <row r="131" spans="1:23" x14ac:dyDescent="0.2">
      <c r="A131" s="9">
        <v>484</v>
      </c>
      <c r="B131" s="30">
        <v>29221</v>
      </c>
      <c r="C131" s="9">
        <v>2</v>
      </c>
      <c r="D131" s="9" t="s">
        <v>516</v>
      </c>
      <c r="E131" s="9" t="s">
        <v>837</v>
      </c>
      <c r="F131" s="47">
        <v>43521</v>
      </c>
      <c r="G131" s="9" t="s">
        <v>849</v>
      </c>
      <c r="H131" s="9" t="s">
        <v>850</v>
      </c>
      <c r="J131" s="9">
        <v>4</v>
      </c>
      <c r="K131" s="9">
        <v>4</v>
      </c>
      <c r="L131" s="9">
        <v>4</v>
      </c>
      <c r="M131" s="9">
        <v>3</v>
      </c>
      <c r="N131" s="9">
        <v>4</v>
      </c>
      <c r="O131" s="9">
        <v>4</v>
      </c>
      <c r="P131" s="9">
        <v>4</v>
      </c>
      <c r="Q131" s="9">
        <v>4</v>
      </c>
      <c r="R131" s="9">
        <v>3</v>
      </c>
      <c r="S131" s="9">
        <v>4</v>
      </c>
      <c r="T131" s="9">
        <v>3</v>
      </c>
      <c r="U131" s="9" t="s">
        <v>851</v>
      </c>
      <c r="V131" s="9" t="s">
        <v>852</v>
      </c>
      <c r="W131" s="9" t="s">
        <v>853</v>
      </c>
    </row>
    <row r="132" spans="1:23" x14ac:dyDescent="0.2">
      <c r="A132" s="9">
        <v>486</v>
      </c>
      <c r="B132" s="30">
        <v>29221</v>
      </c>
      <c r="C132" s="9">
        <v>2</v>
      </c>
      <c r="D132" s="9" t="s">
        <v>516</v>
      </c>
      <c r="E132" s="9" t="s">
        <v>837</v>
      </c>
      <c r="F132" s="47">
        <v>43521</v>
      </c>
      <c r="G132" s="9" t="s">
        <v>122</v>
      </c>
      <c r="H132" s="9" t="s">
        <v>525</v>
      </c>
      <c r="J132" s="9">
        <v>4</v>
      </c>
      <c r="K132" s="9">
        <v>4</v>
      </c>
      <c r="L132" s="9">
        <v>4</v>
      </c>
      <c r="M132" s="9">
        <v>4</v>
      </c>
      <c r="N132" s="9">
        <v>4</v>
      </c>
      <c r="O132" s="9">
        <v>4</v>
      </c>
      <c r="P132" s="9">
        <v>4</v>
      </c>
      <c r="Q132" s="9">
        <v>4</v>
      </c>
      <c r="R132" s="9">
        <v>3</v>
      </c>
      <c r="S132" s="9">
        <v>4</v>
      </c>
      <c r="T132" s="9">
        <v>4</v>
      </c>
      <c r="U132" s="9" t="s">
        <v>854</v>
      </c>
      <c r="V132" s="9" t="s">
        <v>855</v>
      </c>
    </row>
    <row r="133" spans="1:23" x14ac:dyDescent="0.2">
      <c r="A133" s="9">
        <v>489</v>
      </c>
      <c r="B133" s="30">
        <v>29221</v>
      </c>
      <c r="C133" s="9">
        <v>2</v>
      </c>
      <c r="D133" s="9" t="s">
        <v>516</v>
      </c>
      <c r="E133" s="9" t="s">
        <v>837</v>
      </c>
      <c r="F133" s="47">
        <v>43521</v>
      </c>
      <c r="G133" s="9" t="s">
        <v>856</v>
      </c>
      <c r="H133" s="9" t="s">
        <v>542</v>
      </c>
      <c r="J133" s="9">
        <v>4</v>
      </c>
      <c r="K133" s="9">
        <v>4</v>
      </c>
      <c r="L133" s="9">
        <v>3</v>
      </c>
      <c r="M133" s="9">
        <v>3</v>
      </c>
      <c r="N133" s="9">
        <v>3</v>
      </c>
      <c r="O133" s="9">
        <v>3</v>
      </c>
      <c r="P133" s="9">
        <v>3</v>
      </c>
      <c r="Q133" s="9">
        <v>3</v>
      </c>
      <c r="R133" s="9">
        <v>3</v>
      </c>
      <c r="S133" s="9">
        <v>3</v>
      </c>
      <c r="T133" s="9">
        <v>3</v>
      </c>
    </row>
    <row r="134" spans="1:23" x14ac:dyDescent="0.2">
      <c r="A134" s="9">
        <v>496</v>
      </c>
      <c r="B134" s="30">
        <v>29221</v>
      </c>
      <c r="C134" s="9">
        <v>2</v>
      </c>
      <c r="D134" s="9" t="s">
        <v>516</v>
      </c>
      <c r="E134" s="9" t="s">
        <v>837</v>
      </c>
      <c r="F134" s="47">
        <v>43521</v>
      </c>
      <c r="G134" s="9" t="s">
        <v>53</v>
      </c>
      <c r="H134" s="9" t="s">
        <v>683</v>
      </c>
      <c r="J134" s="9">
        <v>4</v>
      </c>
      <c r="K134" s="9">
        <v>4</v>
      </c>
      <c r="L134" s="9">
        <v>4</v>
      </c>
      <c r="M134" s="9">
        <v>4</v>
      </c>
      <c r="N134" s="9">
        <v>4</v>
      </c>
      <c r="O134" s="9">
        <v>4</v>
      </c>
      <c r="P134" s="9">
        <v>4</v>
      </c>
      <c r="Q134" s="9">
        <v>4</v>
      </c>
      <c r="R134" s="9">
        <v>3</v>
      </c>
      <c r="S134" s="9">
        <v>4</v>
      </c>
      <c r="T134" s="9">
        <v>4</v>
      </c>
      <c r="U134" s="9" t="s">
        <v>857</v>
      </c>
      <c r="V134" s="9" t="e">
        <f>- Menentukan subordinate ada di kuadran mana sehingga kita dapat memposisikan diri sebagai coach yang seperti apa.
- Practice coaching ke subordinate.</f>
        <v>#NAME?</v>
      </c>
    </row>
    <row r="135" spans="1:23" x14ac:dyDescent="0.2">
      <c r="A135" s="9">
        <v>497</v>
      </c>
      <c r="B135" s="30">
        <v>29221</v>
      </c>
      <c r="C135" s="9">
        <v>2</v>
      </c>
      <c r="D135" s="9" t="s">
        <v>516</v>
      </c>
      <c r="E135" s="9" t="s">
        <v>858</v>
      </c>
      <c r="F135" s="47">
        <v>43521</v>
      </c>
      <c r="G135" s="9" t="s">
        <v>859</v>
      </c>
      <c r="H135" s="9" t="s">
        <v>546</v>
      </c>
      <c r="J135" s="9">
        <v>3</v>
      </c>
      <c r="K135" s="9">
        <v>3</v>
      </c>
      <c r="L135" s="9">
        <v>3</v>
      </c>
      <c r="M135" s="9">
        <v>3</v>
      </c>
      <c r="N135" s="9">
        <v>3</v>
      </c>
      <c r="O135" s="9">
        <v>3</v>
      </c>
      <c r="P135" s="9">
        <v>3</v>
      </c>
      <c r="Q135" s="9">
        <v>3</v>
      </c>
      <c r="R135" s="9">
        <v>3</v>
      </c>
      <c r="S135" s="9">
        <v>3</v>
      </c>
      <c r="T135" s="9">
        <v>3</v>
      </c>
    </row>
    <row r="136" spans="1:23" x14ac:dyDescent="0.2">
      <c r="A136" s="9">
        <v>498</v>
      </c>
      <c r="B136" s="30">
        <v>29221</v>
      </c>
      <c r="C136" s="9">
        <v>2</v>
      </c>
      <c r="D136" s="9" t="s">
        <v>516</v>
      </c>
      <c r="E136" s="9" t="s">
        <v>858</v>
      </c>
      <c r="F136" s="47">
        <v>43521</v>
      </c>
      <c r="G136" s="9" t="s">
        <v>725</v>
      </c>
      <c r="H136" s="9" t="s">
        <v>546</v>
      </c>
      <c r="J136" s="9">
        <v>4</v>
      </c>
      <c r="K136" s="9">
        <v>4</v>
      </c>
      <c r="L136" s="9">
        <v>4</v>
      </c>
      <c r="M136" s="9">
        <v>4</v>
      </c>
      <c r="N136" s="9">
        <v>4</v>
      </c>
      <c r="O136" s="9">
        <v>4</v>
      </c>
      <c r="P136" s="9">
        <v>4</v>
      </c>
      <c r="Q136" s="9">
        <v>4</v>
      </c>
      <c r="R136" s="9">
        <v>4</v>
      </c>
      <c r="S136" s="9">
        <v>4</v>
      </c>
      <c r="T136" s="9">
        <v>4</v>
      </c>
      <c r="U136" s="9" t="s">
        <v>860</v>
      </c>
      <c r="V136" s="9" t="s">
        <v>861</v>
      </c>
    </row>
    <row r="137" spans="1:23" x14ac:dyDescent="0.2">
      <c r="A137" s="9">
        <v>501</v>
      </c>
      <c r="B137" s="30">
        <v>29221</v>
      </c>
      <c r="C137" s="9">
        <v>2</v>
      </c>
      <c r="D137" s="9" t="s">
        <v>516</v>
      </c>
      <c r="E137" s="9" t="s">
        <v>858</v>
      </c>
      <c r="F137" s="47">
        <v>43521</v>
      </c>
      <c r="G137" s="9" t="s">
        <v>716</v>
      </c>
      <c r="H137" s="9" t="s">
        <v>733</v>
      </c>
      <c r="J137" s="9">
        <v>3</v>
      </c>
      <c r="K137" s="9">
        <v>3</v>
      </c>
      <c r="L137" s="9">
        <v>3</v>
      </c>
      <c r="M137" s="9">
        <v>3</v>
      </c>
      <c r="N137" s="9">
        <v>3</v>
      </c>
      <c r="O137" s="9">
        <v>3</v>
      </c>
      <c r="P137" s="9">
        <v>3</v>
      </c>
      <c r="Q137" s="9">
        <v>3</v>
      </c>
      <c r="R137" s="9">
        <v>3</v>
      </c>
      <c r="S137" s="9">
        <v>3</v>
      </c>
      <c r="T137" s="9">
        <v>3</v>
      </c>
      <c r="U137" s="9" t="s">
        <v>862</v>
      </c>
      <c r="V137" s="9" t="s">
        <v>863</v>
      </c>
    </row>
    <row r="138" spans="1:23" x14ac:dyDescent="0.2">
      <c r="A138" s="9">
        <v>503</v>
      </c>
      <c r="B138" s="30">
        <v>29221</v>
      </c>
      <c r="C138" s="9">
        <v>2</v>
      </c>
      <c r="D138" s="9" t="s">
        <v>516</v>
      </c>
      <c r="E138" s="9" t="s">
        <v>837</v>
      </c>
      <c r="F138" s="47">
        <v>43521</v>
      </c>
      <c r="G138" s="9" t="s">
        <v>864</v>
      </c>
      <c r="H138" s="9" t="s">
        <v>865</v>
      </c>
      <c r="J138" s="9">
        <v>4</v>
      </c>
      <c r="K138" s="9">
        <v>3</v>
      </c>
      <c r="L138" s="9">
        <v>4</v>
      </c>
      <c r="M138" s="9">
        <v>4</v>
      </c>
      <c r="N138" s="9">
        <v>3</v>
      </c>
      <c r="O138" s="9">
        <v>3</v>
      </c>
      <c r="P138" s="9">
        <v>4</v>
      </c>
      <c r="Q138" s="9">
        <v>3</v>
      </c>
      <c r="R138" s="9">
        <v>3</v>
      </c>
      <c r="S138" s="9">
        <v>3</v>
      </c>
      <c r="T138" s="9">
        <v>3</v>
      </c>
      <c r="U138" s="9" t="s">
        <v>866</v>
      </c>
    </row>
    <row r="139" spans="1:23" x14ac:dyDescent="0.2">
      <c r="A139" s="9">
        <v>504</v>
      </c>
      <c r="B139" s="30">
        <v>29221</v>
      </c>
      <c r="C139" s="9">
        <v>2</v>
      </c>
      <c r="D139" s="9" t="s">
        <v>516</v>
      </c>
      <c r="E139" s="9" t="s">
        <v>807</v>
      </c>
      <c r="F139" s="47">
        <v>43521</v>
      </c>
      <c r="G139" s="9" t="s">
        <v>721</v>
      </c>
      <c r="H139" s="9" t="s">
        <v>557</v>
      </c>
      <c r="J139" s="9">
        <v>3</v>
      </c>
      <c r="K139" s="9">
        <v>3</v>
      </c>
      <c r="L139" s="9">
        <v>3</v>
      </c>
      <c r="M139" s="9">
        <v>3</v>
      </c>
      <c r="N139" s="9">
        <v>3</v>
      </c>
      <c r="O139" s="9">
        <v>3</v>
      </c>
      <c r="P139" s="9">
        <v>3</v>
      </c>
      <c r="Q139" s="9">
        <v>3</v>
      </c>
      <c r="R139" s="9">
        <v>3</v>
      </c>
      <c r="S139" s="9">
        <v>3</v>
      </c>
      <c r="T139" s="9">
        <v>3</v>
      </c>
      <c r="U139" s="9" t="s">
        <v>867</v>
      </c>
      <c r="V139" s="9" t="s">
        <v>868</v>
      </c>
    </row>
    <row r="140" spans="1:23" x14ac:dyDescent="0.2">
      <c r="A140" s="9">
        <v>505</v>
      </c>
      <c r="B140" s="30">
        <v>29221</v>
      </c>
      <c r="C140" s="9">
        <v>2</v>
      </c>
      <c r="D140" s="9" t="s">
        <v>516</v>
      </c>
      <c r="E140" s="9" t="s">
        <v>858</v>
      </c>
      <c r="F140" s="47">
        <v>43521</v>
      </c>
      <c r="G140" s="9" t="s">
        <v>869</v>
      </c>
      <c r="H140" s="9" t="s">
        <v>557</v>
      </c>
      <c r="J140" s="9">
        <v>4</v>
      </c>
      <c r="K140" s="9">
        <v>4</v>
      </c>
      <c r="L140" s="9">
        <v>3</v>
      </c>
      <c r="M140" s="9">
        <v>4</v>
      </c>
      <c r="N140" s="9">
        <v>3</v>
      </c>
      <c r="O140" s="9">
        <v>3</v>
      </c>
      <c r="P140" s="9">
        <v>3</v>
      </c>
      <c r="Q140" s="9">
        <v>3</v>
      </c>
      <c r="R140" s="9">
        <v>3</v>
      </c>
      <c r="S140" s="9">
        <v>3</v>
      </c>
      <c r="T140" s="9">
        <v>3</v>
      </c>
    </row>
    <row r="141" spans="1:23" x14ac:dyDescent="0.2">
      <c r="A141" s="9">
        <v>508</v>
      </c>
      <c r="B141" s="30">
        <v>29221</v>
      </c>
      <c r="C141" s="9">
        <v>2</v>
      </c>
      <c r="D141" s="9" t="s">
        <v>516</v>
      </c>
      <c r="E141" s="9" t="s">
        <v>870</v>
      </c>
      <c r="F141" s="47">
        <v>43507</v>
      </c>
      <c r="G141" s="9" t="s">
        <v>541</v>
      </c>
      <c r="H141" s="9" t="s">
        <v>542</v>
      </c>
      <c r="J141" s="9">
        <v>4</v>
      </c>
      <c r="K141" s="9">
        <v>4</v>
      </c>
      <c r="L141" s="9">
        <v>4</v>
      </c>
      <c r="M141" s="9">
        <v>3</v>
      </c>
      <c r="N141" s="9">
        <v>4</v>
      </c>
      <c r="O141" s="9">
        <v>4</v>
      </c>
      <c r="P141" s="9">
        <v>4</v>
      </c>
      <c r="Q141" s="9">
        <v>3</v>
      </c>
      <c r="R141" s="9">
        <v>4</v>
      </c>
      <c r="S141" s="9">
        <v>4</v>
      </c>
      <c r="T141" s="9">
        <v>4</v>
      </c>
      <c r="W141" s="9" t="s">
        <v>871</v>
      </c>
    </row>
    <row r="142" spans="1:23" x14ac:dyDescent="0.2">
      <c r="A142" s="9">
        <v>513</v>
      </c>
      <c r="B142" s="30">
        <v>29221</v>
      </c>
      <c r="C142" s="9">
        <v>2</v>
      </c>
      <c r="D142" s="9" t="s">
        <v>516</v>
      </c>
      <c r="E142" s="9" t="s">
        <v>872</v>
      </c>
      <c r="F142" s="47">
        <v>43522</v>
      </c>
      <c r="G142" s="9" t="s">
        <v>725</v>
      </c>
      <c r="H142" s="9" t="s">
        <v>546</v>
      </c>
      <c r="J142" s="9">
        <v>3</v>
      </c>
      <c r="K142" s="9">
        <v>3</v>
      </c>
      <c r="L142" s="9">
        <v>3</v>
      </c>
      <c r="M142" s="9">
        <v>3</v>
      </c>
      <c r="N142" s="9">
        <v>3</v>
      </c>
      <c r="O142" s="9">
        <v>3</v>
      </c>
      <c r="P142" s="9">
        <v>3</v>
      </c>
      <c r="Q142" s="9">
        <v>3</v>
      </c>
      <c r="R142" s="9">
        <v>3</v>
      </c>
      <c r="S142" s="9">
        <v>3</v>
      </c>
      <c r="T142" s="9">
        <v>3</v>
      </c>
      <c r="U142" s="9" t="s">
        <v>873</v>
      </c>
      <c r="V142" s="9" t="s">
        <v>874</v>
      </c>
      <c r="W142" s="9" t="s">
        <v>875</v>
      </c>
    </row>
    <row r="143" spans="1:23" x14ac:dyDescent="0.2">
      <c r="A143" s="9">
        <v>516</v>
      </c>
      <c r="B143" s="30">
        <v>29221</v>
      </c>
      <c r="C143" s="9">
        <v>2</v>
      </c>
      <c r="D143" s="9" t="s">
        <v>516</v>
      </c>
      <c r="E143" s="9" t="s">
        <v>837</v>
      </c>
      <c r="F143" s="47">
        <v>43521</v>
      </c>
      <c r="G143" s="9" t="s">
        <v>876</v>
      </c>
      <c r="H143" s="9" t="s">
        <v>619</v>
      </c>
      <c r="J143" s="9">
        <v>4</v>
      </c>
      <c r="K143" s="9">
        <v>4</v>
      </c>
      <c r="L143" s="9">
        <v>4</v>
      </c>
      <c r="M143" s="9">
        <v>4</v>
      </c>
      <c r="N143" s="9">
        <v>4</v>
      </c>
      <c r="O143" s="9">
        <v>4</v>
      </c>
      <c r="P143" s="9">
        <v>4</v>
      </c>
      <c r="Q143" s="9">
        <v>4</v>
      </c>
      <c r="R143" s="9">
        <v>3</v>
      </c>
      <c r="S143" s="9">
        <v>4</v>
      </c>
      <c r="T143" s="9">
        <v>4</v>
      </c>
      <c r="U143" s="9" t="s">
        <v>877</v>
      </c>
      <c r="V143" s="9" t="s">
        <v>878</v>
      </c>
      <c r="W143" s="9" t="s">
        <v>549</v>
      </c>
    </row>
    <row r="144" spans="1:23" x14ac:dyDescent="0.2">
      <c r="A144" s="9">
        <v>519</v>
      </c>
      <c r="B144" s="30">
        <v>29221</v>
      </c>
      <c r="C144" s="9">
        <v>2</v>
      </c>
      <c r="D144" s="9" t="s">
        <v>516</v>
      </c>
      <c r="E144" s="9" t="s">
        <v>879</v>
      </c>
      <c r="F144" s="47">
        <v>43521</v>
      </c>
      <c r="G144" s="9" t="s">
        <v>880</v>
      </c>
      <c r="H144" s="9" t="s">
        <v>557</v>
      </c>
      <c r="J144" s="9">
        <v>3</v>
      </c>
      <c r="K144" s="9">
        <v>4</v>
      </c>
      <c r="L144" s="9">
        <v>4</v>
      </c>
      <c r="M144" s="9">
        <v>3</v>
      </c>
      <c r="N144" s="9">
        <v>3</v>
      </c>
      <c r="O144" s="9">
        <v>4</v>
      </c>
      <c r="P144" s="9">
        <v>3</v>
      </c>
      <c r="Q144" s="9">
        <v>4</v>
      </c>
      <c r="R144" s="9">
        <v>3</v>
      </c>
      <c r="S144" s="9">
        <v>3</v>
      </c>
      <c r="T144" s="9">
        <v>4</v>
      </c>
      <c r="U144" s="9" t="s">
        <v>881</v>
      </c>
      <c r="V144" s="9" t="s">
        <v>882</v>
      </c>
    </row>
    <row r="145" spans="1:23" x14ac:dyDescent="0.2">
      <c r="A145" s="9">
        <v>521</v>
      </c>
      <c r="B145" s="30">
        <v>29221</v>
      </c>
      <c r="C145" s="9">
        <v>2</v>
      </c>
      <c r="D145" s="9" t="s">
        <v>516</v>
      </c>
      <c r="E145" s="9" t="s">
        <v>879</v>
      </c>
      <c r="F145" s="47">
        <v>43521</v>
      </c>
      <c r="G145" s="9" t="s">
        <v>883</v>
      </c>
      <c r="H145" s="9" t="s">
        <v>733</v>
      </c>
      <c r="J145" s="9">
        <v>3</v>
      </c>
      <c r="K145" s="9">
        <v>3</v>
      </c>
      <c r="L145" s="9">
        <v>3</v>
      </c>
      <c r="M145" s="9">
        <v>3</v>
      </c>
      <c r="N145" s="9">
        <v>3</v>
      </c>
      <c r="O145" s="9">
        <v>3</v>
      </c>
      <c r="P145" s="9">
        <v>3</v>
      </c>
      <c r="Q145" s="9">
        <v>3</v>
      </c>
      <c r="R145" s="9">
        <v>3</v>
      </c>
      <c r="S145" s="9">
        <v>3</v>
      </c>
      <c r="T145" s="9">
        <v>3</v>
      </c>
      <c r="U145" s="9" t="s">
        <v>884</v>
      </c>
      <c r="V145" s="9" t="s">
        <v>885</v>
      </c>
      <c r="W145" s="9" t="s">
        <v>886</v>
      </c>
    </row>
    <row r="146" spans="1:23" x14ac:dyDescent="0.2">
      <c r="A146" s="9">
        <v>522</v>
      </c>
      <c r="B146" s="30">
        <v>29221</v>
      </c>
      <c r="C146" s="9">
        <v>2</v>
      </c>
      <c r="D146" s="9" t="s">
        <v>516</v>
      </c>
      <c r="E146" s="9" t="s">
        <v>879</v>
      </c>
      <c r="F146" s="47">
        <v>43521</v>
      </c>
      <c r="G146" s="9" t="s">
        <v>883</v>
      </c>
      <c r="H146" s="9" t="s">
        <v>557</v>
      </c>
      <c r="J146" s="9">
        <v>3</v>
      </c>
      <c r="K146" s="9">
        <v>3</v>
      </c>
      <c r="L146" s="9">
        <v>3</v>
      </c>
      <c r="M146" s="9">
        <v>3</v>
      </c>
      <c r="N146" s="9">
        <v>3</v>
      </c>
      <c r="O146" s="9">
        <v>3</v>
      </c>
      <c r="P146" s="9">
        <v>3</v>
      </c>
      <c r="Q146" s="9">
        <v>3</v>
      </c>
      <c r="R146" s="9">
        <v>3</v>
      </c>
      <c r="S146" s="9">
        <v>3</v>
      </c>
      <c r="T146" s="9">
        <v>3</v>
      </c>
      <c r="U146" s="9" t="s">
        <v>887</v>
      </c>
      <c r="V146" s="9" t="s">
        <v>888</v>
      </c>
    </row>
    <row r="147" spans="1:23" x14ac:dyDescent="0.2">
      <c r="A147" s="9">
        <v>523</v>
      </c>
      <c r="B147" s="30">
        <v>29221</v>
      </c>
      <c r="C147" s="9">
        <v>2</v>
      </c>
      <c r="D147" s="9" t="s">
        <v>516</v>
      </c>
      <c r="E147" s="9" t="s">
        <v>889</v>
      </c>
      <c r="F147" s="47">
        <v>43521</v>
      </c>
      <c r="G147" s="9" t="s">
        <v>880</v>
      </c>
      <c r="H147" s="9" t="s">
        <v>557</v>
      </c>
      <c r="J147" s="9">
        <v>3</v>
      </c>
      <c r="K147" s="9">
        <v>3</v>
      </c>
      <c r="L147" s="9">
        <v>3</v>
      </c>
      <c r="M147" s="9">
        <v>3</v>
      </c>
      <c r="N147" s="9">
        <v>4</v>
      </c>
      <c r="O147" s="9">
        <v>4</v>
      </c>
      <c r="P147" s="9">
        <v>4</v>
      </c>
      <c r="Q147" s="9">
        <v>3</v>
      </c>
      <c r="R147" s="9">
        <v>3</v>
      </c>
      <c r="S147" s="9">
        <v>4</v>
      </c>
      <c r="T147" s="9">
        <v>4</v>
      </c>
      <c r="U147" s="9" t="e">
        <f>- IK dan Lainnya</f>
        <v>#NAME?</v>
      </c>
      <c r="V147" s="9" t="s">
        <v>890</v>
      </c>
    </row>
    <row r="148" spans="1:23" x14ac:dyDescent="0.2">
      <c r="A148" s="9">
        <v>524</v>
      </c>
      <c r="B148" s="30">
        <v>29221</v>
      </c>
      <c r="C148" s="9">
        <v>2</v>
      </c>
      <c r="D148" s="9" t="s">
        <v>516</v>
      </c>
      <c r="E148" s="9" t="s">
        <v>891</v>
      </c>
      <c r="F148" s="47">
        <v>43521</v>
      </c>
      <c r="G148" s="9" t="s">
        <v>880</v>
      </c>
      <c r="H148" s="9" t="s">
        <v>557</v>
      </c>
      <c r="J148" s="9">
        <v>4</v>
      </c>
      <c r="K148" s="9">
        <v>3</v>
      </c>
      <c r="L148" s="9">
        <v>3</v>
      </c>
      <c r="M148" s="9">
        <v>3</v>
      </c>
      <c r="N148" s="9">
        <v>3</v>
      </c>
      <c r="O148" s="9">
        <v>2</v>
      </c>
      <c r="P148" s="9">
        <v>3</v>
      </c>
      <c r="Q148" s="9">
        <v>3</v>
      </c>
      <c r="R148" s="9">
        <v>3</v>
      </c>
      <c r="S148" s="9">
        <v>4</v>
      </c>
      <c r="T148" s="9">
        <v>4</v>
      </c>
      <c r="U148" s="9" t="e">
        <f>- Identifikasi dampak lingkungan
- aspek lingkungan
- Pemahaman tentang limbah</f>
        <v>#NAME?</v>
      </c>
      <c r="V148" s="9" t="e">
        <f>- Lebih Memahami apa Itu IDL
- Lebih Memahami Aspek2 dan dampak lingkungan terkait pekerjaan Sehari
- Mengetahui Bahaya Resiko di area kerja</f>
        <v>#NAME?</v>
      </c>
    </row>
    <row r="149" spans="1:23" x14ac:dyDescent="0.2">
      <c r="A149" s="9">
        <v>525</v>
      </c>
      <c r="B149" s="30">
        <v>29221</v>
      </c>
      <c r="C149" s="9">
        <v>2</v>
      </c>
      <c r="D149" s="9" t="s">
        <v>516</v>
      </c>
      <c r="E149" s="9" t="s">
        <v>889</v>
      </c>
      <c r="F149" s="47">
        <v>43521</v>
      </c>
      <c r="G149" s="9" t="s">
        <v>883</v>
      </c>
      <c r="H149" s="9" t="s">
        <v>557</v>
      </c>
      <c r="J149" s="9">
        <v>3</v>
      </c>
      <c r="K149" s="9">
        <v>3</v>
      </c>
      <c r="L149" s="9">
        <v>3</v>
      </c>
      <c r="M149" s="9">
        <v>3</v>
      </c>
      <c r="N149" s="9">
        <v>3</v>
      </c>
      <c r="O149" s="9">
        <v>3</v>
      </c>
      <c r="P149" s="9">
        <v>3</v>
      </c>
      <c r="Q149" s="9">
        <v>3</v>
      </c>
      <c r="R149" s="9">
        <v>3</v>
      </c>
      <c r="S149" s="9">
        <v>3</v>
      </c>
      <c r="T149" s="9">
        <v>3</v>
      </c>
      <c r="U149" s="9" t="s">
        <v>892</v>
      </c>
      <c r="V149" s="9" t="s">
        <v>893</v>
      </c>
    </row>
    <row r="150" spans="1:23" x14ac:dyDescent="0.2">
      <c r="A150" s="9">
        <v>538</v>
      </c>
      <c r="B150" s="30">
        <v>29221</v>
      </c>
      <c r="C150" s="9">
        <v>2</v>
      </c>
      <c r="D150" s="9" t="s">
        <v>516</v>
      </c>
      <c r="E150" s="9" t="s">
        <v>870</v>
      </c>
      <c r="F150" s="47">
        <v>43507</v>
      </c>
      <c r="G150" s="9" t="s">
        <v>752</v>
      </c>
      <c r="H150" s="9" t="s">
        <v>557</v>
      </c>
      <c r="J150" s="9">
        <v>3</v>
      </c>
      <c r="K150" s="9">
        <v>3</v>
      </c>
      <c r="L150" s="9">
        <v>3</v>
      </c>
      <c r="M150" s="9">
        <v>3</v>
      </c>
      <c r="N150" s="9">
        <v>3</v>
      </c>
      <c r="O150" s="9">
        <v>3</v>
      </c>
      <c r="P150" s="9">
        <v>3</v>
      </c>
      <c r="Q150" s="9">
        <v>3</v>
      </c>
      <c r="R150" s="9">
        <v>3</v>
      </c>
      <c r="S150" s="9">
        <v>3</v>
      </c>
      <c r="T150" s="9">
        <v>3</v>
      </c>
      <c r="U150" s="9" t="s">
        <v>894</v>
      </c>
      <c r="V150" s="9" t="e">
        <f>-mot : perpindahan inventory di dalam IO yang sama
-sit : perpindahan inventory Jika dalam Nutrifood antara SIO yang sama
-iot :perpindahan inventory untuk IO (inventory Organization) yang berbeda</f>
        <v>#NAME?</v>
      </c>
      <c r="W150" s="9" t="s">
        <v>895</v>
      </c>
    </row>
    <row r="151" spans="1:23" x14ac:dyDescent="0.2">
      <c r="A151" s="9">
        <v>539</v>
      </c>
      <c r="B151" s="30">
        <v>29221</v>
      </c>
      <c r="C151" s="9">
        <v>2</v>
      </c>
      <c r="D151" s="9" t="s">
        <v>516</v>
      </c>
      <c r="E151" s="9" t="s">
        <v>896</v>
      </c>
      <c r="F151" s="47">
        <v>43532</v>
      </c>
      <c r="G151" s="9" t="s">
        <v>541</v>
      </c>
      <c r="H151" s="9" t="s">
        <v>542</v>
      </c>
      <c r="J151" s="9">
        <v>4</v>
      </c>
      <c r="K151" s="9">
        <v>4</v>
      </c>
      <c r="L151" s="9">
        <v>4</v>
      </c>
      <c r="M151" s="9">
        <v>3</v>
      </c>
      <c r="N151" s="9">
        <v>4</v>
      </c>
      <c r="O151" s="9">
        <v>4</v>
      </c>
      <c r="P151" s="9">
        <v>3</v>
      </c>
      <c r="Q151" s="9">
        <v>4</v>
      </c>
      <c r="R151" s="9">
        <v>4</v>
      </c>
      <c r="S151" s="9">
        <v>4</v>
      </c>
      <c r="T151" s="9">
        <v>4</v>
      </c>
      <c r="U151" s="9" t="s">
        <v>897</v>
      </c>
      <c r="V151" s="9" t="s">
        <v>898</v>
      </c>
    </row>
    <row r="152" spans="1:23" x14ac:dyDescent="0.2">
      <c r="A152" s="9">
        <v>540</v>
      </c>
      <c r="B152" s="30">
        <v>29221</v>
      </c>
      <c r="C152" s="9">
        <v>2</v>
      </c>
      <c r="D152" s="9" t="s">
        <v>516</v>
      </c>
      <c r="E152" s="9" t="s">
        <v>896</v>
      </c>
      <c r="F152" s="47">
        <v>43532</v>
      </c>
      <c r="G152" s="9" t="s">
        <v>545</v>
      </c>
      <c r="H152" s="9" t="s">
        <v>546</v>
      </c>
      <c r="J152" s="9">
        <v>4</v>
      </c>
      <c r="K152" s="9">
        <v>4</v>
      </c>
      <c r="L152" s="9">
        <v>4</v>
      </c>
      <c r="M152" s="9">
        <v>4</v>
      </c>
      <c r="N152" s="9">
        <v>4</v>
      </c>
      <c r="O152" s="9">
        <v>4</v>
      </c>
      <c r="P152" s="9">
        <v>4</v>
      </c>
      <c r="Q152" s="9">
        <v>4</v>
      </c>
      <c r="R152" s="9">
        <v>4</v>
      </c>
      <c r="S152" s="9">
        <v>4</v>
      </c>
      <c r="T152" s="9">
        <v>4</v>
      </c>
      <c r="U152" s="9" t="s">
        <v>899</v>
      </c>
      <c r="V152" s="9" t="s">
        <v>900</v>
      </c>
      <c r="W152" s="9" t="s">
        <v>549</v>
      </c>
    </row>
    <row r="153" spans="1:23" x14ac:dyDescent="0.2">
      <c r="A153" s="9">
        <v>541</v>
      </c>
      <c r="B153" s="30">
        <v>29221</v>
      </c>
      <c r="C153" s="9">
        <v>2</v>
      </c>
      <c r="D153" s="9" t="s">
        <v>516</v>
      </c>
      <c r="E153" s="9" t="s">
        <v>896</v>
      </c>
      <c r="F153" s="47">
        <v>43532</v>
      </c>
      <c r="G153" s="9" t="s">
        <v>901</v>
      </c>
      <c r="H153" s="9" t="s">
        <v>546</v>
      </c>
      <c r="J153" s="9">
        <v>4</v>
      </c>
      <c r="K153" s="9">
        <v>4</v>
      </c>
      <c r="L153" s="9">
        <v>4</v>
      </c>
      <c r="M153" s="9">
        <v>4</v>
      </c>
      <c r="N153" s="9">
        <v>4</v>
      </c>
      <c r="O153" s="9">
        <v>4</v>
      </c>
      <c r="P153" s="9">
        <v>4</v>
      </c>
      <c r="Q153" s="9">
        <v>4</v>
      </c>
      <c r="R153" s="9">
        <v>4</v>
      </c>
      <c r="S153" s="9">
        <v>4</v>
      </c>
      <c r="T153" s="9">
        <v>4</v>
      </c>
      <c r="U153" s="9" t="s">
        <v>902</v>
      </c>
    </row>
    <row r="154" spans="1:23" x14ac:dyDescent="0.2">
      <c r="A154" s="9">
        <v>544</v>
      </c>
      <c r="B154" s="30">
        <v>29221</v>
      </c>
      <c r="C154" s="9">
        <v>2</v>
      </c>
      <c r="D154" s="9" t="s">
        <v>516</v>
      </c>
      <c r="E154" s="9" t="s">
        <v>879</v>
      </c>
      <c r="F154" s="47">
        <v>43535</v>
      </c>
      <c r="G154" s="9" t="s">
        <v>903</v>
      </c>
      <c r="H154" s="9" t="s">
        <v>546</v>
      </c>
      <c r="J154" s="9">
        <v>3</v>
      </c>
      <c r="K154" s="9">
        <v>3</v>
      </c>
      <c r="L154" s="9">
        <v>3</v>
      </c>
      <c r="M154" s="9">
        <v>3</v>
      </c>
      <c r="N154" s="9">
        <v>3</v>
      </c>
      <c r="O154" s="9">
        <v>3</v>
      </c>
      <c r="P154" s="9">
        <v>3</v>
      </c>
      <c r="Q154" s="9">
        <v>3</v>
      </c>
      <c r="R154" s="9">
        <v>3</v>
      </c>
      <c r="S154" s="9">
        <v>3</v>
      </c>
      <c r="T154" s="9">
        <v>3</v>
      </c>
    </row>
    <row r="155" spans="1:23" x14ac:dyDescent="0.2">
      <c r="A155" s="9">
        <v>545</v>
      </c>
      <c r="B155" s="30">
        <v>29221</v>
      </c>
      <c r="C155" s="9">
        <v>2</v>
      </c>
      <c r="D155" s="9" t="s">
        <v>516</v>
      </c>
      <c r="E155" s="9" t="s">
        <v>879</v>
      </c>
      <c r="F155" s="47">
        <v>43535</v>
      </c>
      <c r="G155" s="9" t="s">
        <v>904</v>
      </c>
      <c r="H155" s="9" t="s">
        <v>619</v>
      </c>
      <c r="J155" s="9">
        <v>4</v>
      </c>
      <c r="K155" s="9">
        <v>3</v>
      </c>
      <c r="L155" s="9">
        <v>3</v>
      </c>
      <c r="M155" s="9">
        <v>3</v>
      </c>
      <c r="N155" s="9">
        <v>4</v>
      </c>
      <c r="O155" s="9">
        <v>4</v>
      </c>
      <c r="P155" s="9">
        <v>4</v>
      </c>
      <c r="Q155" s="9">
        <v>4</v>
      </c>
      <c r="R155" s="9">
        <v>3</v>
      </c>
      <c r="S155" s="9">
        <v>3</v>
      </c>
      <c r="T155" s="9">
        <v>3</v>
      </c>
    </row>
    <row r="156" spans="1:23" x14ac:dyDescent="0.2">
      <c r="A156" s="9">
        <v>546</v>
      </c>
      <c r="B156" s="30">
        <v>29221</v>
      </c>
      <c r="C156" s="9">
        <v>2</v>
      </c>
      <c r="D156" s="9" t="s">
        <v>516</v>
      </c>
      <c r="E156" s="9" t="s">
        <v>879</v>
      </c>
      <c r="F156" s="47">
        <v>43535</v>
      </c>
      <c r="G156" s="9" t="s">
        <v>905</v>
      </c>
      <c r="H156" s="9" t="s">
        <v>542</v>
      </c>
      <c r="J156" s="9">
        <v>3</v>
      </c>
      <c r="K156" s="9">
        <v>3</v>
      </c>
      <c r="L156" s="9">
        <v>3</v>
      </c>
      <c r="M156" s="9">
        <v>3</v>
      </c>
      <c r="N156" s="9">
        <v>3</v>
      </c>
      <c r="O156" s="9">
        <v>3</v>
      </c>
      <c r="P156" s="9">
        <v>3</v>
      </c>
      <c r="Q156" s="9">
        <v>3</v>
      </c>
      <c r="R156" s="9">
        <v>3</v>
      </c>
      <c r="S156" s="9">
        <v>3</v>
      </c>
      <c r="T156" s="9">
        <v>3</v>
      </c>
    </row>
    <row r="157" spans="1:23" x14ac:dyDescent="0.2">
      <c r="A157" s="9">
        <v>547</v>
      </c>
      <c r="B157" s="30">
        <v>29221</v>
      </c>
      <c r="C157" s="9">
        <v>2</v>
      </c>
      <c r="D157" s="9" t="s">
        <v>516</v>
      </c>
      <c r="E157" s="9" t="s">
        <v>879</v>
      </c>
      <c r="F157" s="47">
        <v>43535</v>
      </c>
      <c r="G157" s="9" t="s">
        <v>906</v>
      </c>
      <c r="H157" s="9" t="s">
        <v>907</v>
      </c>
      <c r="J157" s="9">
        <v>3</v>
      </c>
      <c r="K157" s="9">
        <v>3</v>
      </c>
      <c r="L157" s="9">
        <v>3</v>
      </c>
      <c r="M157" s="9">
        <v>3</v>
      </c>
      <c r="N157" s="9">
        <v>3</v>
      </c>
      <c r="O157" s="9">
        <v>3</v>
      </c>
      <c r="P157" s="9">
        <v>3</v>
      </c>
      <c r="Q157" s="9">
        <v>3</v>
      </c>
      <c r="R157" s="9">
        <v>3</v>
      </c>
      <c r="S157" s="9">
        <v>3</v>
      </c>
      <c r="T157" s="9">
        <v>3</v>
      </c>
    </row>
    <row r="158" spans="1:23" x14ac:dyDescent="0.2">
      <c r="A158" s="9">
        <v>548</v>
      </c>
      <c r="B158" s="30">
        <v>29221</v>
      </c>
      <c r="C158" s="9">
        <v>2</v>
      </c>
      <c r="D158" s="9" t="s">
        <v>516</v>
      </c>
      <c r="E158" s="9" t="s">
        <v>879</v>
      </c>
      <c r="F158" s="47">
        <v>43535</v>
      </c>
      <c r="G158" s="9" t="s">
        <v>908</v>
      </c>
      <c r="H158" s="9" t="s">
        <v>546</v>
      </c>
      <c r="J158" s="9">
        <v>4</v>
      </c>
      <c r="K158" s="9">
        <v>3</v>
      </c>
      <c r="L158" s="9">
        <v>3</v>
      </c>
      <c r="M158" s="9">
        <v>3</v>
      </c>
      <c r="N158" s="9">
        <v>3</v>
      </c>
      <c r="O158" s="9">
        <v>3</v>
      </c>
      <c r="P158" s="9">
        <v>3</v>
      </c>
      <c r="Q158" s="9">
        <v>3</v>
      </c>
      <c r="R158" s="9">
        <v>3</v>
      </c>
      <c r="S158" s="9">
        <v>3</v>
      </c>
      <c r="T158" s="9">
        <v>3</v>
      </c>
    </row>
    <row r="159" spans="1:23" x14ac:dyDescent="0.2">
      <c r="A159" s="9">
        <v>549</v>
      </c>
      <c r="B159" s="30">
        <v>29221</v>
      </c>
      <c r="C159" s="9">
        <v>2</v>
      </c>
      <c r="D159" s="9" t="s">
        <v>516</v>
      </c>
      <c r="E159" s="9" t="s">
        <v>879</v>
      </c>
      <c r="F159" s="47">
        <v>43535</v>
      </c>
      <c r="G159" s="9" t="s">
        <v>909</v>
      </c>
      <c r="H159" s="9" t="s">
        <v>907</v>
      </c>
      <c r="J159" s="9">
        <v>3</v>
      </c>
      <c r="K159" s="9">
        <v>3</v>
      </c>
      <c r="L159" s="9">
        <v>3</v>
      </c>
      <c r="M159" s="9">
        <v>3</v>
      </c>
      <c r="N159" s="9">
        <v>3</v>
      </c>
      <c r="O159" s="9">
        <v>3</v>
      </c>
      <c r="P159" s="9">
        <v>3</v>
      </c>
      <c r="Q159" s="9">
        <v>3</v>
      </c>
      <c r="R159" s="9">
        <v>3</v>
      </c>
      <c r="S159" s="9">
        <v>3</v>
      </c>
      <c r="T159" s="9">
        <v>3</v>
      </c>
    </row>
    <row r="160" spans="1:23" x14ac:dyDescent="0.2">
      <c r="A160" s="9">
        <v>550</v>
      </c>
      <c r="B160" s="30">
        <v>29221</v>
      </c>
      <c r="C160" s="9">
        <v>2</v>
      </c>
      <c r="D160" s="9" t="s">
        <v>516</v>
      </c>
      <c r="E160" s="9" t="s">
        <v>879</v>
      </c>
      <c r="F160" s="47">
        <v>43535</v>
      </c>
      <c r="G160" s="9" t="s">
        <v>910</v>
      </c>
      <c r="H160" s="9" t="s">
        <v>911</v>
      </c>
      <c r="J160" s="9">
        <v>3</v>
      </c>
      <c r="K160" s="9">
        <v>3</v>
      </c>
      <c r="L160" s="9">
        <v>3</v>
      </c>
      <c r="M160" s="9">
        <v>3</v>
      </c>
      <c r="N160" s="9">
        <v>3</v>
      </c>
      <c r="O160" s="9">
        <v>3</v>
      </c>
      <c r="P160" s="9">
        <v>3</v>
      </c>
      <c r="Q160" s="9">
        <v>3</v>
      </c>
      <c r="R160" s="9">
        <v>3</v>
      </c>
      <c r="S160" s="9">
        <v>3</v>
      </c>
      <c r="T160" s="9">
        <v>3</v>
      </c>
    </row>
    <row r="161" spans="1:20" x14ac:dyDescent="0.2">
      <c r="A161" s="9">
        <v>551</v>
      </c>
      <c r="B161" s="30">
        <v>29221</v>
      </c>
      <c r="C161" s="9">
        <v>2</v>
      </c>
      <c r="D161" s="9" t="s">
        <v>516</v>
      </c>
      <c r="E161" s="9" t="s">
        <v>879</v>
      </c>
      <c r="F161" s="47">
        <v>43535</v>
      </c>
      <c r="G161" s="9" t="s">
        <v>912</v>
      </c>
      <c r="H161" s="9" t="s">
        <v>907</v>
      </c>
      <c r="J161" s="9">
        <v>3</v>
      </c>
      <c r="K161" s="9">
        <v>3</v>
      </c>
      <c r="L161" s="9">
        <v>3</v>
      </c>
      <c r="M161" s="9">
        <v>3</v>
      </c>
      <c r="N161" s="9">
        <v>3</v>
      </c>
      <c r="O161" s="9">
        <v>3</v>
      </c>
      <c r="P161" s="9">
        <v>3</v>
      </c>
      <c r="Q161" s="9">
        <v>3</v>
      </c>
      <c r="R161" s="9">
        <v>3</v>
      </c>
      <c r="S161" s="9">
        <v>3</v>
      </c>
      <c r="T161" s="9">
        <v>3</v>
      </c>
    </row>
    <row r="162" spans="1:20" x14ac:dyDescent="0.2">
      <c r="A162" s="9">
        <v>553</v>
      </c>
      <c r="B162" s="30">
        <v>29221</v>
      </c>
      <c r="C162" s="9">
        <v>2</v>
      </c>
      <c r="D162" s="9" t="s">
        <v>516</v>
      </c>
      <c r="E162" s="9" t="s">
        <v>858</v>
      </c>
      <c r="F162" s="47">
        <v>43535</v>
      </c>
      <c r="G162" s="9" t="s">
        <v>550</v>
      </c>
      <c r="H162" s="9" t="s">
        <v>538</v>
      </c>
      <c r="J162" s="9">
        <v>3</v>
      </c>
      <c r="K162" s="9">
        <v>4</v>
      </c>
      <c r="L162" s="9">
        <v>4</v>
      </c>
      <c r="M162" s="9">
        <v>4</v>
      </c>
      <c r="N162" s="9">
        <v>3</v>
      </c>
      <c r="O162" s="9">
        <v>4</v>
      </c>
      <c r="P162" s="9">
        <v>4</v>
      </c>
      <c r="Q162" s="9">
        <v>4</v>
      </c>
      <c r="R162" s="9">
        <v>3</v>
      </c>
      <c r="S162" s="9">
        <v>3</v>
      </c>
      <c r="T162" s="9">
        <v>4</v>
      </c>
    </row>
    <row r="163" spans="1:20" x14ac:dyDescent="0.2">
      <c r="A163" s="9">
        <v>555</v>
      </c>
      <c r="B163" s="30">
        <v>29221</v>
      </c>
      <c r="C163" s="9">
        <v>2</v>
      </c>
      <c r="D163" s="9" t="s">
        <v>516</v>
      </c>
      <c r="E163" s="9" t="s">
        <v>837</v>
      </c>
      <c r="F163" s="47">
        <v>43535</v>
      </c>
      <c r="G163" s="9" t="s">
        <v>913</v>
      </c>
      <c r="H163" s="9" t="s">
        <v>619</v>
      </c>
      <c r="J163" s="9">
        <v>4</v>
      </c>
      <c r="K163" s="9">
        <v>3</v>
      </c>
      <c r="L163" s="9">
        <v>4</v>
      </c>
      <c r="M163" s="9">
        <v>3</v>
      </c>
      <c r="N163" s="9">
        <v>3</v>
      </c>
      <c r="O163" s="9">
        <v>4</v>
      </c>
      <c r="P163" s="9">
        <v>4</v>
      </c>
      <c r="Q163" s="9">
        <v>4</v>
      </c>
      <c r="R163" s="9">
        <v>3</v>
      </c>
      <c r="S163" s="9">
        <v>4</v>
      </c>
      <c r="T163" s="9">
        <v>4</v>
      </c>
    </row>
    <row r="164" spans="1:20" x14ac:dyDescent="0.2">
      <c r="A164" s="9">
        <v>556</v>
      </c>
      <c r="B164" s="30">
        <v>29221</v>
      </c>
      <c r="C164" s="9">
        <v>2</v>
      </c>
      <c r="D164" s="9" t="s">
        <v>516</v>
      </c>
      <c r="E164" s="9" t="s">
        <v>889</v>
      </c>
      <c r="F164" s="47">
        <v>43535</v>
      </c>
      <c r="G164" s="9" t="s">
        <v>908</v>
      </c>
      <c r="H164" s="9" t="s">
        <v>546</v>
      </c>
      <c r="J164" s="9">
        <v>3</v>
      </c>
      <c r="K164" s="9">
        <v>3</v>
      </c>
      <c r="L164" s="9">
        <v>3</v>
      </c>
      <c r="M164" s="9">
        <v>3</v>
      </c>
      <c r="N164" s="9">
        <v>3</v>
      </c>
      <c r="O164" s="9">
        <v>3</v>
      </c>
      <c r="P164" s="9">
        <v>3</v>
      </c>
      <c r="Q164" s="9">
        <v>3</v>
      </c>
      <c r="R164" s="9">
        <v>3</v>
      </c>
      <c r="S164" s="9">
        <v>3</v>
      </c>
      <c r="T164" s="9">
        <v>3</v>
      </c>
    </row>
    <row r="165" spans="1:20" x14ac:dyDescent="0.2">
      <c r="A165" s="9">
        <v>557</v>
      </c>
      <c r="B165" s="30">
        <v>29221</v>
      </c>
      <c r="C165" s="9">
        <v>2</v>
      </c>
      <c r="D165" s="9" t="s">
        <v>516</v>
      </c>
      <c r="E165" s="9" t="s">
        <v>837</v>
      </c>
      <c r="F165" s="47">
        <v>43535</v>
      </c>
      <c r="G165" s="9" t="s">
        <v>910</v>
      </c>
      <c r="H165" s="9" t="s">
        <v>911</v>
      </c>
      <c r="J165" s="9">
        <v>3</v>
      </c>
      <c r="K165" s="9">
        <v>3</v>
      </c>
      <c r="L165" s="9">
        <v>3</v>
      </c>
      <c r="M165" s="9">
        <v>3</v>
      </c>
      <c r="N165" s="9">
        <v>3</v>
      </c>
      <c r="O165" s="9">
        <v>3</v>
      </c>
      <c r="P165" s="9">
        <v>3</v>
      </c>
      <c r="Q165" s="9">
        <v>3</v>
      </c>
      <c r="R165" s="9">
        <v>3</v>
      </c>
      <c r="S165" s="9">
        <v>3</v>
      </c>
      <c r="T165" s="9">
        <v>3</v>
      </c>
    </row>
    <row r="166" spans="1:20" x14ac:dyDescent="0.2">
      <c r="A166" s="9">
        <v>558</v>
      </c>
      <c r="B166" s="30">
        <v>29221</v>
      </c>
      <c r="C166" s="9">
        <v>2</v>
      </c>
      <c r="D166" s="9" t="s">
        <v>516</v>
      </c>
      <c r="E166" s="9" t="s">
        <v>837</v>
      </c>
      <c r="F166" s="47">
        <v>43535</v>
      </c>
      <c r="G166" s="9" t="s">
        <v>908</v>
      </c>
      <c r="H166" s="9" t="s">
        <v>546</v>
      </c>
      <c r="J166" s="9">
        <v>3</v>
      </c>
      <c r="K166" s="9">
        <v>3</v>
      </c>
      <c r="L166" s="9">
        <v>3</v>
      </c>
      <c r="M166" s="9">
        <v>3</v>
      </c>
      <c r="N166" s="9">
        <v>3</v>
      </c>
      <c r="O166" s="9">
        <v>3</v>
      </c>
      <c r="P166" s="9">
        <v>3</v>
      </c>
      <c r="Q166" s="9">
        <v>3</v>
      </c>
      <c r="R166" s="9">
        <v>3</v>
      </c>
      <c r="S166" s="9">
        <v>3</v>
      </c>
      <c r="T166" s="9">
        <v>3</v>
      </c>
    </row>
    <row r="167" spans="1:20" x14ac:dyDescent="0.2">
      <c r="A167" s="9">
        <v>559</v>
      </c>
      <c r="B167" s="30">
        <v>29221</v>
      </c>
      <c r="C167" s="9">
        <v>2</v>
      </c>
      <c r="D167" s="9" t="s">
        <v>516</v>
      </c>
      <c r="E167" s="9" t="s">
        <v>889</v>
      </c>
      <c r="F167" s="47">
        <v>43535</v>
      </c>
      <c r="G167" s="9" t="s">
        <v>909</v>
      </c>
      <c r="H167" s="9" t="s">
        <v>907</v>
      </c>
      <c r="J167" s="9">
        <v>3</v>
      </c>
      <c r="K167" s="9">
        <v>3</v>
      </c>
      <c r="L167" s="9">
        <v>3</v>
      </c>
      <c r="M167" s="9">
        <v>3</v>
      </c>
      <c r="N167" s="9">
        <v>3</v>
      </c>
      <c r="O167" s="9">
        <v>3</v>
      </c>
      <c r="P167" s="9">
        <v>3</v>
      </c>
      <c r="Q167" s="9">
        <v>3</v>
      </c>
      <c r="R167" s="9">
        <v>3</v>
      </c>
      <c r="S167" s="9">
        <v>3</v>
      </c>
      <c r="T167" s="9">
        <v>3</v>
      </c>
    </row>
    <row r="168" spans="1:20" x14ac:dyDescent="0.2">
      <c r="A168" s="9">
        <v>560</v>
      </c>
      <c r="B168" s="30">
        <v>29221</v>
      </c>
      <c r="C168" s="9">
        <v>2</v>
      </c>
      <c r="D168" s="9" t="s">
        <v>516</v>
      </c>
      <c r="E168" s="9" t="s">
        <v>889</v>
      </c>
      <c r="F168" s="47">
        <v>43535</v>
      </c>
      <c r="G168" s="9" t="s">
        <v>914</v>
      </c>
      <c r="H168" s="9" t="s">
        <v>907</v>
      </c>
      <c r="J168" s="9">
        <v>3</v>
      </c>
      <c r="K168" s="9">
        <v>3</v>
      </c>
      <c r="L168" s="9">
        <v>3</v>
      </c>
      <c r="M168" s="9">
        <v>3</v>
      </c>
      <c r="N168" s="9">
        <v>3</v>
      </c>
      <c r="O168" s="9">
        <v>3</v>
      </c>
      <c r="P168" s="9">
        <v>3</v>
      </c>
      <c r="Q168" s="9">
        <v>3</v>
      </c>
      <c r="R168" s="9">
        <v>3</v>
      </c>
      <c r="S168" s="9">
        <v>3</v>
      </c>
      <c r="T168" s="9">
        <v>3</v>
      </c>
    </row>
    <row r="169" spans="1:20" x14ac:dyDescent="0.2">
      <c r="A169" s="9">
        <v>561</v>
      </c>
      <c r="B169" s="30">
        <v>29221</v>
      </c>
      <c r="C169" s="9">
        <v>2</v>
      </c>
      <c r="D169" s="9" t="s">
        <v>516</v>
      </c>
      <c r="E169" s="9" t="s">
        <v>837</v>
      </c>
      <c r="F169" s="47">
        <v>43535</v>
      </c>
      <c r="G169" s="9" t="s">
        <v>903</v>
      </c>
      <c r="H169" s="9" t="s">
        <v>546</v>
      </c>
      <c r="J169" s="9">
        <v>3</v>
      </c>
      <c r="K169" s="9">
        <v>3</v>
      </c>
      <c r="L169" s="9">
        <v>3</v>
      </c>
      <c r="M169" s="9">
        <v>3</v>
      </c>
      <c r="N169" s="9">
        <v>3</v>
      </c>
      <c r="O169" s="9">
        <v>3</v>
      </c>
      <c r="P169" s="9">
        <v>3</v>
      </c>
      <c r="Q169" s="9">
        <v>3</v>
      </c>
      <c r="R169" s="9">
        <v>3</v>
      </c>
      <c r="S169" s="9">
        <v>3</v>
      </c>
      <c r="T169" s="9">
        <v>3</v>
      </c>
    </row>
    <row r="170" spans="1:20" x14ac:dyDescent="0.2">
      <c r="A170" s="9">
        <v>562</v>
      </c>
      <c r="B170" s="30">
        <v>29221</v>
      </c>
      <c r="C170" s="9">
        <v>2</v>
      </c>
      <c r="D170" s="9" t="s">
        <v>516</v>
      </c>
      <c r="E170" s="9" t="s">
        <v>889</v>
      </c>
      <c r="F170" s="47">
        <v>43535</v>
      </c>
      <c r="G170" s="9" t="s">
        <v>905</v>
      </c>
      <c r="H170" s="9" t="s">
        <v>542</v>
      </c>
      <c r="J170" s="9">
        <v>3</v>
      </c>
      <c r="K170" s="9">
        <v>3</v>
      </c>
      <c r="L170" s="9">
        <v>3</v>
      </c>
      <c r="M170" s="9">
        <v>3</v>
      </c>
      <c r="N170" s="9">
        <v>3</v>
      </c>
      <c r="O170" s="9">
        <v>3</v>
      </c>
      <c r="P170" s="9">
        <v>3</v>
      </c>
      <c r="Q170" s="9">
        <v>3</v>
      </c>
      <c r="R170" s="9">
        <v>3</v>
      </c>
      <c r="S170" s="9">
        <v>3</v>
      </c>
      <c r="T170" s="9">
        <v>3</v>
      </c>
    </row>
    <row r="171" spans="1:20" x14ac:dyDescent="0.2">
      <c r="A171" s="9">
        <v>564</v>
      </c>
      <c r="B171" s="30">
        <v>29221</v>
      </c>
      <c r="C171" s="9">
        <v>2</v>
      </c>
      <c r="D171" s="9" t="s">
        <v>516</v>
      </c>
      <c r="E171" s="9" t="s">
        <v>889</v>
      </c>
      <c r="F171" s="47">
        <v>43535</v>
      </c>
      <c r="G171" s="9" t="s">
        <v>912</v>
      </c>
      <c r="H171" s="9" t="s">
        <v>907</v>
      </c>
      <c r="J171" s="9">
        <v>3</v>
      </c>
      <c r="K171" s="9">
        <v>3</v>
      </c>
      <c r="L171" s="9">
        <v>3</v>
      </c>
      <c r="M171" s="9">
        <v>3</v>
      </c>
      <c r="N171" s="9">
        <v>3</v>
      </c>
      <c r="O171" s="9">
        <v>3</v>
      </c>
      <c r="P171" s="9">
        <v>3</v>
      </c>
      <c r="Q171" s="9">
        <v>3</v>
      </c>
      <c r="R171" s="9">
        <v>3</v>
      </c>
      <c r="S171" s="9">
        <v>3</v>
      </c>
      <c r="T171" s="9">
        <v>3</v>
      </c>
    </row>
    <row r="172" spans="1:20" x14ac:dyDescent="0.2">
      <c r="A172" s="9">
        <v>565</v>
      </c>
      <c r="B172" s="30">
        <v>29221</v>
      </c>
      <c r="C172" s="9">
        <v>2</v>
      </c>
      <c r="D172" s="9" t="s">
        <v>516</v>
      </c>
      <c r="E172" s="9" t="s">
        <v>915</v>
      </c>
      <c r="F172" s="47">
        <v>43535</v>
      </c>
      <c r="G172" s="9" t="s">
        <v>903</v>
      </c>
      <c r="H172" s="9" t="s">
        <v>546</v>
      </c>
      <c r="J172" s="9">
        <v>3</v>
      </c>
      <c r="K172" s="9">
        <v>3</v>
      </c>
      <c r="L172" s="9">
        <v>3</v>
      </c>
      <c r="M172" s="9">
        <v>3</v>
      </c>
      <c r="N172" s="9">
        <v>3</v>
      </c>
      <c r="O172" s="9">
        <v>3</v>
      </c>
      <c r="P172" s="9">
        <v>3</v>
      </c>
      <c r="Q172" s="9">
        <v>3</v>
      </c>
      <c r="R172" s="9">
        <v>3</v>
      </c>
      <c r="S172" s="9">
        <v>3</v>
      </c>
      <c r="T172" s="9">
        <v>3</v>
      </c>
    </row>
    <row r="173" spans="1:20" x14ac:dyDescent="0.2">
      <c r="A173" s="9">
        <v>566</v>
      </c>
      <c r="B173" s="30">
        <v>29221</v>
      </c>
      <c r="C173" s="9">
        <v>2</v>
      </c>
      <c r="D173" s="9" t="s">
        <v>516</v>
      </c>
      <c r="E173" s="9" t="s">
        <v>915</v>
      </c>
      <c r="F173" s="47">
        <v>43535</v>
      </c>
      <c r="G173" s="9" t="s">
        <v>905</v>
      </c>
      <c r="H173" s="9" t="s">
        <v>542</v>
      </c>
      <c r="J173" s="9">
        <v>3</v>
      </c>
      <c r="K173" s="9">
        <v>3</v>
      </c>
      <c r="L173" s="9">
        <v>3</v>
      </c>
      <c r="M173" s="9">
        <v>3</v>
      </c>
      <c r="N173" s="9">
        <v>3</v>
      </c>
      <c r="O173" s="9">
        <v>3</v>
      </c>
      <c r="P173" s="9">
        <v>3</v>
      </c>
      <c r="Q173" s="9">
        <v>3</v>
      </c>
      <c r="R173" s="9">
        <v>3</v>
      </c>
      <c r="S173" s="9">
        <v>3</v>
      </c>
      <c r="T173" s="9">
        <v>3</v>
      </c>
    </row>
    <row r="174" spans="1:20" x14ac:dyDescent="0.2">
      <c r="A174" s="9">
        <v>567</v>
      </c>
      <c r="B174" s="30">
        <v>29221</v>
      </c>
      <c r="C174" s="9">
        <v>2</v>
      </c>
      <c r="D174" s="9" t="s">
        <v>516</v>
      </c>
      <c r="E174" s="9" t="s">
        <v>837</v>
      </c>
      <c r="F174" s="47">
        <v>43535</v>
      </c>
      <c r="G174" s="9" t="s">
        <v>909</v>
      </c>
      <c r="H174" s="9" t="s">
        <v>907</v>
      </c>
      <c r="J174" s="9">
        <v>3</v>
      </c>
      <c r="K174" s="9">
        <v>3</v>
      </c>
      <c r="L174" s="9">
        <v>3</v>
      </c>
      <c r="M174" s="9">
        <v>3</v>
      </c>
      <c r="N174" s="9">
        <v>3</v>
      </c>
      <c r="O174" s="9">
        <v>3</v>
      </c>
      <c r="P174" s="9">
        <v>3</v>
      </c>
      <c r="Q174" s="9">
        <v>3</v>
      </c>
      <c r="R174" s="9">
        <v>3</v>
      </c>
      <c r="S174" s="9">
        <v>3</v>
      </c>
      <c r="T174" s="9">
        <v>3</v>
      </c>
    </row>
    <row r="175" spans="1:20" x14ac:dyDescent="0.2">
      <c r="A175" s="9">
        <v>568</v>
      </c>
      <c r="B175" s="30">
        <v>29221</v>
      </c>
      <c r="C175" s="9">
        <v>2</v>
      </c>
      <c r="D175" s="9" t="s">
        <v>516</v>
      </c>
      <c r="E175" s="9" t="s">
        <v>837</v>
      </c>
      <c r="F175" s="47">
        <v>43535</v>
      </c>
      <c r="G175" s="9" t="s">
        <v>906</v>
      </c>
      <c r="H175" s="9" t="s">
        <v>907</v>
      </c>
      <c r="J175" s="9">
        <v>3</v>
      </c>
      <c r="K175" s="9">
        <v>3</v>
      </c>
      <c r="L175" s="9">
        <v>3</v>
      </c>
      <c r="M175" s="9">
        <v>3</v>
      </c>
      <c r="N175" s="9">
        <v>3</v>
      </c>
      <c r="O175" s="9">
        <v>3</v>
      </c>
      <c r="P175" s="9">
        <v>3</v>
      </c>
      <c r="Q175" s="9">
        <v>3</v>
      </c>
      <c r="R175" s="9">
        <v>3</v>
      </c>
      <c r="S175" s="9">
        <v>3</v>
      </c>
      <c r="T175" s="9">
        <v>3</v>
      </c>
    </row>
    <row r="176" spans="1:20" x14ac:dyDescent="0.2">
      <c r="A176" s="9">
        <v>569</v>
      </c>
      <c r="B176" s="30">
        <v>29221</v>
      </c>
      <c r="C176" s="9">
        <v>2</v>
      </c>
      <c r="D176" s="9" t="s">
        <v>516</v>
      </c>
      <c r="E176" s="9" t="s">
        <v>837</v>
      </c>
      <c r="F176" s="47">
        <v>43535</v>
      </c>
      <c r="G176" s="9" t="s">
        <v>916</v>
      </c>
      <c r="H176" s="9" t="s">
        <v>907</v>
      </c>
      <c r="J176" s="9">
        <v>3</v>
      </c>
      <c r="K176" s="9">
        <v>3</v>
      </c>
      <c r="L176" s="9">
        <v>3</v>
      </c>
      <c r="M176" s="9">
        <v>3</v>
      </c>
      <c r="N176" s="9">
        <v>3</v>
      </c>
      <c r="O176" s="9">
        <v>3</v>
      </c>
      <c r="P176" s="9">
        <v>3</v>
      </c>
      <c r="Q176" s="9">
        <v>3</v>
      </c>
      <c r="R176" s="9">
        <v>3</v>
      </c>
      <c r="S176" s="9">
        <v>3</v>
      </c>
      <c r="T176" s="9">
        <v>3</v>
      </c>
    </row>
    <row r="177" spans="1:23" x14ac:dyDescent="0.2">
      <c r="A177" s="9">
        <v>571</v>
      </c>
      <c r="B177" s="30">
        <v>29221</v>
      </c>
      <c r="C177" s="9">
        <v>2</v>
      </c>
      <c r="D177" s="9" t="s">
        <v>516</v>
      </c>
      <c r="E177" s="9" t="s">
        <v>837</v>
      </c>
      <c r="F177" s="47">
        <v>43535</v>
      </c>
      <c r="G177" s="9" t="s">
        <v>912</v>
      </c>
      <c r="H177" s="9" t="s">
        <v>907</v>
      </c>
      <c r="J177" s="9">
        <v>3</v>
      </c>
      <c r="K177" s="9">
        <v>3</v>
      </c>
      <c r="L177" s="9">
        <v>3</v>
      </c>
      <c r="M177" s="9">
        <v>3</v>
      </c>
      <c r="N177" s="9">
        <v>3</v>
      </c>
      <c r="O177" s="9">
        <v>3</v>
      </c>
      <c r="P177" s="9">
        <v>3</v>
      </c>
      <c r="Q177" s="9">
        <v>3</v>
      </c>
      <c r="R177" s="9">
        <v>3</v>
      </c>
      <c r="S177" s="9">
        <v>3</v>
      </c>
      <c r="T177" s="9">
        <v>3</v>
      </c>
    </row>
    <row r="178" spans="1:23" x14ac:dyDescent="0.2">
      <c r="A178" s="9">
        <v>572</v>
      </c>
      <c r="B178" s="30">
        <v>29221</v>
      </c>
      <c r="C178" s="9">
        <v>2</v>
      </c>
      <c r="D178" s="9" t="s">
        <v>516</v>
      </c>
      <c r="E178" s="9" t="s">
        <v>837</v>
      </c>
      <c r="F178" s="47">
        <v>43535</v>
      </c>
      <c r="G178" s="9" t="s">
        <v>906</v>
      </c>
      <c r="H178" s="9" t="s">
        <v>907</v>
      </c>
      <c r="J178" s="9">
        <v>3</v>
      </c>
      <c r="K178" s="9">
        <v>3</v>
      </c>
      <c r="L178" s="9">
        <v>3</v>
      </c>
      <c r="M178" s="9">
        <v>3</v>
      </c>
      <c r="N178" s="9">
        <v>3</v>
      </c>
      <c r="O178" s="9">
        <v>3</v>
      </c>
      <c r="P178" s="9">
        <v>3</v>
      </c>
      <c r="Q178" s="9">
        <v>3</v>
      </c>
      <c r="R178" s="9">
        <v>3</v>
      </c>
      <c r="S178" s="9">
        <v>3</v>
      </c>
      <c r="T178" s="9">
        <v>3</v>
      </c>
    </row>
    <row r="179" spans="1:23" x14ac:dyDescent="0.2">
      <c r="A179" s="9">
        <v>575</v>
      </c>
      <c r="B179" s="30">
        <v>29221</v>
      </c>
      <c r="C179" s="9">
        <v>2</v>
      </c>
      <c r="D179" s="9" t="s">
        <v>516</v>
      </c>
      <c r="E179" s="9" t="s">
        <v>917</v>
      </c>
      <c r="F179" s="47">
        <v>43538</v>
      </c>
      <c r="G179" s="9" t="s">
        <v>918</v>
      </c>
      <c r="H179" s="9" t="s">
        <v>538</v>
      </c>
      <c r="J179" s="9">
        <v>3</v>
      </c>
      <c r="K179" s="9">
        <v>3</v>
      </c>
      <c r="L179" s="9">
        <v>3</v>
      </c>
      <c r="M179" s="9">
        <v>3</v>
      </c>
      <c r="N179" s="9">
        <v>3</v>
      </c>
      <c r="O179" s="9">
        <v>3</v>
      </c>
      <c r="P179" s="9">
        <v>3</v>
      </c>
      <c r="Q179" s="9">
        <v>3</v>
      </c>
      <c r="R179" s="9">
        <v>3</v>
      </c>
      <c r="S179" s="9">
        <v>3</v>
      </c>
      <c r="T179" s="9">
        <v>3</v>
      </c>
      <c r="U179" s="9" t="s">
        <v>919</v>
      </c>
      <c r="V179" s="9" t="s">
        <v>920</v>
      </c>
    </row>
    <row r="180" spans="1:23" x14ac:dyDescent="0.2">
      <c r="A180" s="9">
        <v>578</v>
      </c>
      <c r="B180" s="30">
        <v>29221</v>
      </c>
      <c r="C180" s="9">
        <v>2</v>
      </c>
      <c r="D180" s="9" t="s">
        <v>516</v>
      </c>
      <c r="E180" s="9" t="s">
        <v>921</v>
      </c>
      <c r="F180" s="47">
        <v>43538</v>
      </c>
      <c r="G180" s="9" t="s">
        <v>922</v>
      </c>
      <c r="H180" s="9" t="s">
        <v>538</v>
      </c>
      <c r="J180" s="9">
        <v>3</v>
      </c>
      <c r="K180" s="9">
        <v>3</v>
      </c>
      <c r="L180" s="9">
        <v>3</v>
      </c>
      <c r="M180" s="9">
        <v>3</v>
      </c>
      <c r="N180" s="9">
        <v>3</v>
      </c>
      <c r="O180" s="9">
        <v>3</v>
      </c>
      <c r="P180" s="9">
        <v>3</v>
      </c>
      <c r="Q180" s="9">
        <v>3</v>
      </c>
      <c r="R180" s="9">
        <v>3</v>
      </c>
      <c r="S180" s="9">
        <v>3</v>
      </c>
      <c r="T180" s="9">
        <v>3</v>
      </c>
    </row>
    <row r="181" spans="1:23" x14ac:dyDescent="0.2">
      <c r="A181" s="9" t="s">
        <v>566</v>
      </c>
      <c r="B181" s="9" t="s">
        <v>566</v>
      </c>
      <c r="C181" s="9" t="s">
        <v>566</v>
      </c>
      <c r="D181" s="9" t="s">
        <v>566</v>
      </c>
      <c r="E181" s="31" t="s">
        <v>923</v>
      </c>
      <c r="F181" s="47">
        <v>43468</v>
      </c>
      <c r="G181" s="9" t="s">
        <v>570</v>
      </c>
      <c r="H181" s="9" t="s">
        <v>557</v>
      </c>
      <c r="J181" s="9">
        <v>4</v>
      </c>
      <c r="K181" s="9">
        <v>4</v>
      </c>
      <c r="L181" s="9">
        <v>4</v>
      </c>
      <c r="M181" s="9">
        <v>4</v>
      </c>
      <c r="N181" s="9">
        <v>4</v>
      </c>
      <c r="O181" s="9">
        <v>3</v>
      </c>
      <c r="P181" s="9">
        <v>4</v>
      </c>
      <c r="Q181" s="9">
        <v>4</v>
      </c>
      <c r="R181" s="9">
        <v>3</v>
      </c>
      <c r="S181" s="9">
        <v>4</v>
      </c>
      <c r="T181" s="9">
        <v>4</v>
      </c>
      <c r="U181" s="9" t="s">
        <v>924</v>
      </c>
      <c r="V181" s="9" t="s">
        <v>925</v>
      </c>
      <c r="W181" s="9" t="s">
        <v>573</v>
      </c>
    </row>
    <row r="182" spans="1:23" x14ac:dyDescent="0.2">
      <c r="A182" s="9" t="s">
        <v>566</v>
      </c>
      <c r="B182" s="9" t="s">
        <v>566</v>
      </c>
      <c r="C182" s="9" t="s">
        <v>566</v>
      </c>
      <c r="D182" s="9" t="s">
        <v>566</v>
      </c>
      <c r="E182" s="31" t="s">
        <v>923</v>
      </c>
      <c r="F182" s="47">
        <v>43468</v>
      </c>
      <c r="G182" s="9" t="s">
        <v>579</v>
      </c>
      <c r="H182" s="9" t="s">
        <v>538</v>
      </c>
      <c r="J182" s="9">
        <v>4</v>
      </c>
      <c r="K182" s="9">
        <v>4</v>
      </c>
      <c r="L182" s="9">
        <v>4</v>
      </c>
      <c r="M182" s="9">
        <v>4</v>
      </c>
      <c r="N182" s="9">
        <v>4</v>
      </c>
      <c r="O182" s="9">
        <v>4</v>
      </c>
      <c r="P182" s="9">
        <v>4</v>
      </c>
      <c r="Q182" s="9">
        <v>4</v>
      </c>
      <c r="R182" s="9">
        <v>4</v>
      </c>
      <c r="S182" s="9">
        <v>4</v>
      </c>
      <c r="T182" s="9">
        <v>4</v>
      </c>
      <c r="U182" s="9" t="s">
        <v>926</v>
      </c>
      <c r="V182" s="9" t="s">
        <v>927</v>
      </c>
      <c r="W182" s="9" t="s">
        <v>573</v>
      </c>
    </row>
    <row r="183" spans="1:23" x14ac:dyDescent="0.2">
      <c r="A183" s="9" t="s">
        <v>566</v>
      </c>
      <c r="B183" s="9" t="s">
        <v>566</v>
      </c>
      <c r="C183" s="9" t="s">
        <v>566</v>
      </c>
      <c r="D183" s="9" t="s">
        <v>566</v>
      </c>
      <c r="E183" s="31" t="s">
        <v>923</v>
      </c>
      <c r="F183" s="47">
        <v>43468</v>
      </c>
      <c r="G183" s="9" t="s">
        <v>596</v>
      </c>
      <c r="H183" s="9" t="s">
        <v>557</v>
      </c>
      <c r="J183" s="9">
        <v>3</v>
      </c>
      <c r="K183" s="9">
        <v>4</v>
      </c>
      <c r="L183" s="9">
        <v>3</v>
      </c>
      <c r="M183" s="9">
        <v>4</v>
      </c>
      <c r="N183" s="9">
        <v>3</v>
      </c>
      <c r="O183" s="9">
        <v>4</v>
      </c>
      <c r="P183" s="9">
        <v>4</v>
      </c>
      <c r="Q183" s="9">
        <v>4</v>
      </c>
      <c r="R183" s="9">
        <v>3</v>
      </c>
      <c r="S183" s="9">
        <v>4</v>
      </c>
      <c r="T183" s="9">
        <v>3</v>
      </c>
      <c r="U183" s="9" t="s">
        <v>928</v>
      </c>
      <c r="V183" s="9" t="s">
        <v>929</v>
      </c>
      <c r="W183" s="9" t="s">
        <v>930</v>
      </c>
    </row>
    <row r="184" spans="1:23" x14ac:dyDescent="0.2">
      <c r="A184" s="9" t="s">
        <v>566</v>
      </c>
      <c r="B184" s="9" t="s">
        <v>566</v>
      </c>
      <c r="C184" s="9" t="s">
        <v>566</v>
      </c>
      <c r="D184" s="9" t="s">
        <v>566</v>
      </c>
      <c r="E184" s="31" t="s">
        <v>923</v>
      </c>
      <c r="F184" s="47">
        <v>43469</v>
      </c>
      <c r="G184" s="9" t="s">
        <v>931</v>
      </c>
      <c r="H184" s="9" t="s">
        <v>538</v>
      </c>
      <c r="J184" s="9">
        <v>4</v>
      </c>
      <c r="K184" s="9">
        <v>4</v>
      </c>
      <c r="L184" s="9">
        <v>4</v>
      </c>
      <c r="M184" s="9">
        <v>4</v>
      </c>
      <c r="N184" s="9">
        <v>4</v>
      </c>
      <c r="O184" s="9">
        <v>4</v>
      </c>
      <c r="P184" s="9">
        <v>4</v>
      </c>
      <c r="Q184" s="9">
        <v>4</v>
      </c>
      <c r="R184" s="9">
        <v>4</v>
      </c>
      <c r="S184" s="9">
        <v>4</v>
      </c>
      <c r="T184" s="9">
        <v>4</v>
      </c>
      <c r="U184" s="9" t="s">
        <v>932</v>
      </c>
      <c r="V184" s="9" t="s">
        <v>933</v>
      </c>
      <c r="W184" s="9" t="s">
        <v>573</v>
      </c>
    </row>
    <row r="185" spans="1:23" x14ac:dyDescent="0.2">
      <c r="A185" s="9" t="s">
        <v>566</v>
      </c>
      <c r="B185" s="9" t="s">
        <v>566</v>
      </c>
      <c r="C185" s="9" t="s">
        <v>566</v>
      </c>
      <c r="D185" s="9" t="s">
        <v>566</v>
      </c>
      <c r="E185" s="31" t="s">
        <v>923</v>
      </c>
      <c r="F185" s="47">
        <v>43468</v>
      </c>
      <c r="G185" s="9" t="s">
        <v>629</v>
      </c>
      <c r="H185" s="9" t="s">
        <v>619</v>
      </c>
      <c r="J185" s="9">
        <v>3</v>
      </c>
      <c r="K185" s="9">
        <v>3</v>
      </c>
      <c r="L185" s="9">
        <v>3</v>
      </c>
      <c r="M185" s="9">
        <v>3</v>
      </c>
      <c r="N185" s="9">
        <v>3</v>
      </c>
      <c r="O185" s="9">
        <v>3</v>
      </c>
      <c r="P185" s="9">
        <v>3</v>
      </c>
      <c r="Q185" s="9">
        <v>3</v>
      </c>
      <c r="R185" s="9">
        <v>3</v>
      </c>
      <c r="S185" s="9">
        <v>3</v>
      </c>
      <c r="T185" s="9">
        <v>4</v>
      </c>
      <c r="U185" s="9" t="s">
        <v>934</v>
      </c>
      <c r="V185" s="9" t="s">
        <v>935</v>
      </c>
      <c r="W185" s="9" t="s">
        <v>936</v>
      </c>
    </row>
    <row r="186" spans="1:23" x14ac:dyDescent="0.2">
      <c r="A186" s="9" t="s">
        <v>566</v>
      </c>
      <c r="B186" s="9" t="s">
        <v>566</v>
      </c>
      <c r="C186" s="9" t="s">
        <v>566</v>
      </c>
      <c r="D186" s="9" t="s">
        <v>566</v>
      </c>
      <c r="E186" s="31" t="s">
        <v>923</v>
      </c>
      <c r="F186" s="47">
        <v>43468</v>
      </c>
      <c r="G186" s="9" t="s">
        <v>615</v>
      </c>
      <c r="H186" s="9" t="s">
        <v>538</v>
      </c>
      <c r="J186" s="9">
        <v>4</v>
      </c>
      <c r="K186" s="9">
        <v>3</v>
      </c>
      <c r="L186" s="9">
        <v>4</v>
      </c>
      <c r="M186" s="9">
        <v>4</v>
      </c>
      <c r="N186" s="9">
        <v>4</v>
      </c>
      <c r="O186" s="9">
        <v>4</v>
      </c>
      <c r="P186" s="9">
        <v>4</v>
      </c>
      <c r="Q186" s="9">
        <v>4</v>
      </c>
      <c r="R186" s="9">
        <v>4</v>
      </c>
      <c r="S186" s="9">
        <v>4</v>
      </c>
      <c r="T186" s="9">
        <v>4</v>
      </c>
      <c r="U186" s="9" t="s">
        <v>937</v>
      </c>
      <c r="V186" s="9" t="s">
        <v>938</v>
      </c>
      <c r="W186" s="9" t="s">
        <v>939</v>
      </c>
    </row>
    <row r="187" spans="1:23" x14ac:dyDescent="0.2">
      <c r="A187" s="9" t="s">
        <v>566</v>
      </c>
      <c r="B187" s="9" t="s">
        <v>566</v>
      </c>
      <c r="C187" s="9" t="s">
        <v>566</v>
      </c>
      <c r="D187" s="9" t="s">
        <v>566</v>
      </c>
      <c r="E187" s="31" t="s">
        <v>923</v>
      </c>
      <c r="F187" s="47">
        <v>43468</v>
      </c>
      <c r="G187" s="9" t="s">
        <v>611</v>
      </c>
      <c r="H187" s="9" t="s">
        <v>557</v>
      </c>
      <c r="J187" s="9">
        <v>3</v>
      </c>
      <c r="K187" s="9">
        <v>3</v>
      </c>
      <c r="L187" s="9">
        <v>3</v>
      </c>
      <c r="M187" s="9">
        <v>3</v>
      </c>
      <c r="N187" s="9">
        <v>3</v>
      </c>
      <c r="O187" s="9">
        <v>3</v>
      </c>
      <c r="P187" s="9">
        <v>3</v>
      </c>
      <c r="Q187" s="9">
        <v>4</v>
      </c>
      <c r="R187" s="9">
        <v>4</v>
      </c>
      <c r="S187" s="9">
        <v>3</v>
      </c>
      <c r="T187" s="9">
        <v>3</v>
      </c>
      <c r="U187" s="9" t="s">
        <v>940</v>
      </c>
      <c r="V187" s="9" t="s">
        <v>941</v>
      </c>
      <c r="W187" s="9" t="s">
        <v>942</v>
      </c>
    </row>
    <row r="188" spans="1:23" x14ac:dyDescent="0.2">
      <c r="A188" s="9" t="s">
        <v>566</v>
      </c>
      <c r="B188" s="9" t="s">
        <v>566</v>
      </c>
      <c r="C188" s="9" t="s">
        <v>566</v>
      </c>
      <c r="D188" s="9" t="s">
        <v>566</v>
      </c>
      <c r="E188" s="31" t="s">
        <v>923</v>
      </c>
      <c r="F188" s="47">
        <v>43468</v>
      </c>
      <c r="G188" s="9" t="s">
        <v>590</v>
      </c>
      <c r="H188" s="9" t="s">
        <v>591</v>
      </c>
      <c r="J188" s="9">
        <v>4</v>
      </c>
      <c r="K188" s="9">
        <v>4</v>
      </c>
      <c r="L188" s="9">
        <v>4</v>
      </c>
      <c r="M188" s="9">
        <v>3</v>
      </c>
      <c r="N188" s="9">
        <v>3</v>
      </c>
      <c r="O188" s="9">
        <v>4</v>
      </c>
      <c r="P188" s="9">
        <v>3</v>
      </c>
      <c r="Q188" s="9">
        <v>4</v>
      </c>
      <c r="R188" s="9">
        <v>4</v>
      </c>
      <c r="S188" s="9">
        <v>4</v>
      </c>
      <c r="T188" s="9">
        <v>4</v>
      </c>
      <c r="U188" s="9" t="s">
        <v>943</v>
      </c>
      <c r="V188" s="9" t="s">
        <v>944</v>
      </c>
      <c r="W188" s="9" t="s">
        <v>573</v>
      </c>
    </row>
    <row r="189" spans="1:23" x14ac:dyDescent="0.2">
      <c r="A189" s="9" t="s">
        <v>566</v>
      </c>
      <c r="B189" s="9" t="s">
        <v>566</v>
      </c>
      <c r="C189" s="9" t="s">
        <v>566</v>
      </c>
      <c r="D189" s="9" t="s">
        <v>566</v>
      </c>
      <c r="E189" s="31" t="s">
        <v>923</v>
      </c>
      <c r="F189" s="47">
        <v>43468</v>
      </c>
      <c r="G189" s="9" t="s">
        <v>586</v>
      </c>
      <c r="H189" s="9" t="s">
        <v>535</v>
      </c>
      <c r="J189" s="9">
        <v>3</v>
      </c>
      <c r="K189" s="9">
        <v>3</v>
      </c>
      <c r="L189" s="9">
        <v>4</v>
      </c>
      <c r="M189" s="9">
        <v>3</v>
      </c>
      <c r="N189" s="9">
        <v>4</v>
      </c>
      <c r="O189" s="9">
        <v>3</v>
      </c>
      <c r="P189" s="9">
        <v>3</v>
      </c>
      <c r="Q189" s="9">
        <v>3</v>
      </c>
      <c r="R189" s="9">
        <v>3</v>
      </c>
      <c r="S189" s="9">
        <v>3</v>
      </c>
      <c r="T189" s="9">
        <v>3</v>
      </c>
      <c r="U189" s="9" t="s">
        <v>945</v>
      </c>
      <c r="V189" s="9" t="s">
        <v>946</v>
      </c>
      <c r="W189" s="9" t="s">
        <v>947</v>
      </c>
    </row>
    <row r="190" spans="1:23" x14ac:dyDescent="0.2">
      <c r="A190" s="9" t="s">
        <v>566</v>
      </c>
      <c r="B190" s="9" t="s">
        <v>566</v>
      </c>
      <c r="C190" s="9" t="s">
        <v>566</v>
      </c>
      <c r="D190" s="9" t="s">
        <v>566</v>
      </c>
      <c r="E190" s="31" t="s">
        <v>923</v>
      </c>
      <c r="F190" s="47">
        <v>43468</v>
      </c>
      <c r="G190" s="9" t="s">
        <v>607</v>
      </c>
      <c r="H190" s="9" t="s">
        <v>525</v>
      </c>
      <c r="J190" s="9">
        <v>3</v>
      </c>
      <c r="K190" s="9">
        <v>3</v>
      </c>
      <c r="L190" s="9">
        <v>3</v>
      </c>
      <c r="M190" s="9">
        <v>3</v>
      </c>
      <c r="N190" s="9">
        <v>3</v>
      </c>
      <c r="O190" s="9">
        <v>4</v>
      </c>
      <c r="P190" s="9">
        <v>3</v>
      </c>
      <c r="Q190" s="9">
        <v>3</v>
      </c>
      <c r="R190" s="9">
        <v>3</v>
      </c>
      <c r="S190" s="9">
        <v>3</v>
      </c>
      <c r="T190" s="9">
        <v>3</v>
      </c>
      <c r="U190" s="9" t="s">
        <v>948</v>
      </c>
      <c r="V190" s="9" t="s">
        <v>949</v>
      </c>
      <c r="W190" s="9" t="s">
        <v>950</v>
      </c>
    </row>
    <row r="191" spans="1:23" x14ac:dyDescent="0.2">
      <c r="A191" s="9" t="s">
        <v>566</v>
      </c>
      <c r="B191" s="9" t="s">
        <v>566</v>
      </c>
      <c r="C191" s="9" t="s">
        <v>566</v>
      </c>
      <c r="D191" s="9" t="s">
        <v>566</v>
      </c>
      <c r="E191" s="31" t="s">
        <v>923</v>
      </c>
      <c r="F191" s="47">
        <v>43468</v>
      </c>
      <c r="G191" s="9" t="s">
        <v>632</v>
      </c>
      <c r="H191" s="9" t="s">
        <v>557</v>
      </c>
      <c r="J191" s="9">
        <v>4</v>
      </c>
      <c r="K191" s="9">
        <v>3</v>
      </c>
      <c r="L191" s="9">
        <v>3</v>
      </c>
      <c r="M191" s="9">
        <v>4</v>
      </c>
      <c r="N191" s="9">
        <v>4</v>
      </c>
      <c r="O191" s="9">
        <v>4</v>
      </c>
      <c r="P191" s="9">
        <v>4</v>
      </c>
      <c r="Q191" s="9">
        <v>4</v>
      </c>
      <c r="R191" s="9">
        <v>4</v>
      </c>
      <c r="S191" s="9">
        <v>3</v>
      </c>
      <c r="T191" s="9">
        <v>3</v>
      </c>
      <c r="U191" s="9" t="s">
        <v>951</v>
      </c>
      <c r="V191" s="9" t="s">
        <v>952</v>
      </c>
      <c r="W191" s="9" t="s">
        <v>573</v>
      </c>
    </row>
    <row r="192" spans="1:23" x14ac:dyDescent="0.2">
      <c r="A192" s="9" t="s">
        <v>566</v>
      </c>
      <c r="B192" s="9" t="s">
        <v>566</v>
      </c>
      <c r="C192" s="9" t="s">
        <v>566</v>
      </c>
      <c r="D192" s="9" t="s">
        <v>566</v>
      </c>
      <c r="E192" s="31" t="s">
        <v>923</v>
      </c>
      <c r="F192" s="47">
        <v>43468</v>
      </c>
      <c r="G192" s="9" t="s">
        <v>604</v>
      </c>
      <c r="H192" s="9" t="s">
        <v>519</v>
      </c>
      <c r="J192" s="9">
        <v>3</v>
      </c>
      <c r="K192" s="9">
        <v>4</v>
      </c>
      <c r="L192" s="9">
        <v>3</v>
      </c>
      <c r="M192" s="9">
        <v>3</v>
      </c>
      <c r="N192" s="9">
        <v>3</v>
      </c>
      <c r="O192" s="9">
        <v>3</v>
      </c>
      <c r="P192" s="9">
        <v>3</v>
      </c>
      <c r="Q192" s="9">
        <v>3</v>
      </c>
      <c r="R192" s="9">
        <v>3</v>
      </c>
      <c r="S192" s="9">
        <v>3</v>
      </c>
      <c r="T192" s="9">
        <v>3</v>
      </c>
      <c r="U192" s="9" t="s">
        <v>953</v>
      </c>
      <c r="V192" s="9" t="e">
        <f>-Ketahui dahulu penyakit yang menular dan tidak menular.
-apabila bersin tutup menggunakan tangan lalu cuci tangannya memakai sabun</f>
        <v>#NAME?</v>
      </c>
      <c r="W192" s="9" t="s">
        <v>954</v>
      </c>
    </row>
    <row r="193" spans="1:23" x14ac:dyDescent="0.2">
      <c r="A193" s="9" t="s">
        <v>566</v>
      </c>
      <c r="B193" s="9" t="s">
        <v>566</v>
      </c>
      <c r="C193" s="9" t="s">
        <v>566</v>
      </c>
      <c r="D193" s="9" t="s">
        <v>566</v>
      </c>
      <c r="E193" s="31" t="s">
        <v>923</v>
      </c>
      <c r="F193" s="47">
        <v>43468</v>
      </c>
      <c r="G193" s="9" t="s">
        <v>582</v>
      </c>
      <c r="H193" s="9" t="s">
        <v>535</v>
      </c>
      <c r="J193" s="9">
        <v>4</v>
      </c>
      <c r="K193" s="9">
        <v>4</v>
      </c>
      <c r="L193" s="9">
        <v>4</v>
      </c>
      <c r="M193" s="9">
        <v>4</v>
      </c>
      <c r="N193" s="9">
        <v>4</v>
      </c>
      <c r="O193" s="9">
        <v>4</v>
      </c>
      <c r="P193" s="9">
        <v>4</v>
      </c>
      <c r="Q193" s="9">
        <v>4</v>
      </c>
      <c r="R193" s="9">
        <v>4</v>
      </c>
      <c r="S193" s="9">
        <v>4</v>
      </c>
      <c r="T193" s="9">
        <v>4</v>
      </c>
      <c r="U193" s="9" t="s">
        <v>955</v>
      </c>
      <c r="V193" s="9" t="s">
        <v>956</v>
      </c>
      <c r="W193" s="9" t="s">
        <v>957</v>
      </c>
    </row>
    <row r="194" spans="1:23" x14ac:dyDescent="0.2">
      <c r="A194" s="9" t="s">
        <v>566</v>
      </c>
      <c r="B194" s="9" t="s">
        <v>566</v>
      </c>
      <c r="C194" s="9" t="s">
        <v>566</v>
      </c>
      <c r="D194" s="9" t="s">
        <v>566</v>
      </c>
      <c r="E194" s="31" t="s">
        <v>923</v>
      </c>
      <c r="F194" s="47">
        <v>43468</v>
      </c>
      <c r="G194" s="9" t="s">
        <v>618</v>
      </c>
      <c r="H194" s="9" t="s">
        <v>619</v>
      </c>
      <c r="J194" s="9">
        <v>3</v>
      </c>
      <c r="K194" s="9">
        <v>3</v>
      </c>
      <c r="L194" s="9">
        <v>3</v>
      </c>
      <c r="M194" s="9">
        <v>3</v>
      </c>
      <c r="N194" s="9">
        <v>3</v>
      </c>
      <c r="O194" s="9">
        <v>3</v>
      </c>
      <c r="P194" s="9">
        <v>3</v>
      </c>
      <c r="Q194" s="9">
        <v>3</v>
      </c>
      <c r="R194" s="9">
        <v>3</v>
      </c>
      <c r="S194" s="9">
        <v>3</v>
      </c>
      <c r="T194" s="9">
        <v>3</v>
      </c>
      <c r="U194" s="9" t="s">
        <v>958</v>
      </c>
      <c r="V194" s="9" t="s">
        <v>959</v>
      </c>
      <c r="W194" s="9" t="s">
        <v>960</v>
      </c>
    </row>
    <row r="195" spans="1:23" x14ac:dyDescent="0.2">
      <c r="A195" s="9" t="s">
        <v>566</v>
      </c>
      <c r="B195" s="9" t="s">
        <v>566</v>
      </c>
      <c r="C195" s="9" t="s">
        <v>566</v>
      </c>
      <c r="D195" s="9" t="s">
        <v>566</v>
      </c>
      <c r="E195" s="31" t="s">
        <v>923</v>
      </c>
      <c r="F195" s="47">
        <v>43468</v>
      </c>
      <c r="G195" s="9" t="s">
        <v>623</v>
      </c>
      <c r="H195" s="9" t="s">
        <v>619</v>
      </c>
      <c r="J195" s="9">
        <v>3</v>
      </c>
      <c r="K195" s="9">
        <v>3</v>
      </c>
      <c r="L195" s="9">
        <v>3</v>
      </c>
      <c r="M195" s="9">
        <v>3</v>
      </c>
      <c r="N195" s="9">
        <v>3</v>
      </c>
      <c r="O195" s="9">
        <v>3</v>
      </c>
      <c r="P195" s="9">
        <v>3</v>
      </c>
      <c r="Q195" s="9">
        <v>3</v>
      </c>
      <c r="R195" s="9">
        <v>3</v>
      </c>
      <c r="S195" s="9">
        <v>3</v>
      </c>
      <c r="T195" s="9">
        <v>3</v>
      </c>
      <c r="U195" s="9" t="s">
        <v>961</v>
      </c>
      <c r="V195" s="9" t="s">
        <v>962</v>
      </c>
      <c r="W195" s="9" t="s">
        <v>573</v>
      </c>
    </row>
    <row r="196" spans="1:23" x14ac:dyDescent="0.2">
      <c r="A196" s="9" t="s">
        <v>566</v>
      </c>
      <c r="B196" s="9" t="s">
        <v>566</v>
      </c>
      <c r="C196" s="9" t="s">
        <v>566</v>
      </c>
      <c r="D196" s="9" t="s">
        <v>566</v>
      </c>
      <c r="E196" s="31" t="s">
        <v>923</v>
      </c>
      <c r="F196" s="47">
        <v>43468</v>
      </c>
      <c r="G196" s="9" t="s">
        <v>594</v>
      </c>
      <c r="H196" s="9" t="s">
        <v>538</v>
      </c>
      <c r="J196" s="9">
        <v>3</v>
      </c>
      <c r="K196" s="9">
        <v>3</v>
      </c>
      <c r="L196" s="9">
        <v>3</v>
      </c>
      <c r="M196" s="9">
        <v>3</v>
      </c>
      <c r="N196" s="9">
        <v>3</v>
      </c>
      <c r="O196" s="9">
        <v>3</v>
      </c>
      <c r="P196" s="9">
        <v>3</v>
      </c>
      <c r="Q196" s="9">
        <v>3</v>
      </c>
      <c r="R196" s="9">
        <v>3</v>
      </c>
      <c r="S196" s="9">
        <v>3</v>
      </c>
      <c r="T196" s="9">
        <v>3</v>
      </c>
      <c r="U196" s="9" t="s">
        <v>963</v>
      </c>
      <c r="V196" s="9" t="s">
        <v>964</v>
      </c>
      <c r="W196" s="9" t="s">
        <v>573</v>
      </c>
    </row>
    <row r="197" spans="1:23" x14ac:dyDescent="0.2">
      <c r="A197" s="9" t="s">
        <v>566</v>
      </c>
      <c r="B197" s="9" t="s">
        <v>566</v>
      </c>
      <c r="C197" s="9" t="s">
        <v>566</v>
      </c>
      <c r="D197" s="9" t="s">
        <v>566</v>
      </c>
      <c r="E197" s="31" t="s">
        <v>923</v>
      </c>
      <c r="F197" s="47">
        <v>43468</v>
      </c>
      <c r="G197" s="9" t="s">
        <v>574</v>
      </c>
      <c r="H197" s="9" t="s">
        <v>575</v>
      </c>
      <c r="J197" s="9">
        <v>3</v>
      </c>
      <c r="K197" s="9">
        <v>4</v>
      </c>
      <c r="L197" s="9">
        <v>4</v>
      </c>
      <c r="M197" s="9">
        <v>3</v>
      </c>
      <c r="N197" s="9">
        <v>4</v>
      </c>
      <c r="O197" s="9">
        <v>4</v>
      </c>
      <c r="P197" s="9">
        <v>4</v>
      </c>
      <c r="Q197" s="9">
        <v>4</v>
      </c>
      <c r="R197" s="9">
        <v>4</v>
      </c>
      <c r="S197" s="9">
        <v>4</v>
      </c>
      <c r="T197" s="9">
        <v>4</v>
      </c>
      <c r="U197" s="9" t="s">
        <v>965</v>
      </c>
      <c r="V197" s="9" t="s">
        <v>966</v>
      </c>
      <c r="W197" s="9" t="s">
        <v>967</v>
      </c>
    </row>
    <row r="198" spans="1:23" x14ac:dyDescent="0.2">
      <c r="A198" s="9" t="s">
        <v>566</v>
      </c>
      <c r="B198" s="9" t="s">
        <v>566</v>
      </c>
      <c r="C198" s="9" t="s">
        <v>566</v>
      </c>
      <c r="D198" s="9" t="s">
        <v>566</v>
      </c>
      <c r="E198" s="31" t="s">
        <v>923</v>
      </c>
      <c r="F198" s="47">
        <v>43468</v>
      </c>
      <c r="G198" s="9" t="s">
        <v>626</v>
      </c>
      <c r="H198" s="9" t="s">
        <v>575</v>
      </c>
      <c r="J198" s="9">
        <v>4</v>
      </c>
      <c r="K198" s="9">
        <v>4</v>
      </c>
      <c r="L198" s="9">
        <v>4</v>
      </c>
      <c r="M198" s="9">
        <v>4</v>
      </c>
      <c r="N198" s="9">
        <v>4</v>
      </c>
      <c r="O198" s="9">
        <v>4</v>
      </c>
      <c r="P198" s="9">
        <v>4</v>
      </c>
      <c r="Q198" s="9">
        <v>4</v>
      </c>
      <c r="R198" s="9">
        <v>4</v>
      </c>
      <c r="S198" s="9">
        <v>4</v>
      </c>
      <c r="T198" s="9">
        <v>4</v>
      </c>
      <c r="U198" s="9" t="s">
        <v>968</v>
      </c>
      <c r="V198" s="9" t="s">
        <v>969</v>
      </c>
      <c r="W198" s="9" t="s">
        <v>573</v>
      </c>
    </row>
    <row r="199" spans="1:23" x14ac:dyDescent="0.2">
      <c r="A199" s="9" t="s">
        <v>566</v>
      </c>
      <c r="B199" s="9" t="s">
        <v>566</v>
      </c>
      <c r="C199" s="9" t="s">
        <v>566</v>
      </c>
      <c r="D199" s="9" t="s">
        <v>566</v>
      </c>
      <c r="E199" s="31" t="s">
        <v>923</v>
      </c>
      <c r="F199" s="47">
        <v>43468</v>
      </c>
      <c r="G199" s="9" t="s">
        <v>635</v>
      </c>
      <c r="H199" s="9" t="s">
        <v>575</v>
      </c>
      <c r="J199" s="9">
        <v>3</v>
      </c>
      <c r="K199" s="9">
        <v>3</v>
      </c>
      <c r="L199" s="9">
        <v>3</v>
      </c>
      <c r="M199" s="9">
        <v>3</v>
      </c>
      <c r="N199" s="9">
        <v>3</v>
      </c>
      <c r="O199" s="9">
        <v>3</v>
      </c>
      <c r="P199" s="9">
        <v>3</v>
      </c>
      <c r="Q199" s="9">
        <v>3</v>
      </c>
      <c r="R199" s="9">
        <v>3</v>
      </c>
      <c r="S199" s="9">
        <v>3</v>
      </c>
      <c r="T199" s="9">
        <v>4</v>
      </c>
      <c r="U199" s="9" t="s">
        <v>970</v>
      </c>
      <c r="V199" s="9" t="s">
        <v>971</v>
      </c>
    </row>
    <row r="200" spans="1:23" x14ac:dyDescent="0.2">
      <c r="A200" s="9" t="s">
        <v>566</v>
      </c>
      <c r="B200" s="9" t="s">
        <v>566</v>
      </c>
      <c r="C200" s="9" t="s">
        <v>566</v>
      </c>
      <c r="D200" s="9" t="s">
        <v>566</v>
      </c>
      <c r="E200" s="31" t="s">
        <v>923</v>
      </c>
      <c r="F200" s="47">
        <v>43468</v>
      </c>
      <c r="G200" s="9" t="s">
        <v>600</v>
      </c>
      <c r="H200" s="9" t="s">
        <v>519</v>
      </c>
      <c r="J200" s="9">
        <v>4</v>
      </c>
      <c r="K200" s="9">
        <v>4</v>
      </c>
      <c r="L200" s="9">
        <v>4</v>
      </c>
      <c r="M200" s="9">
        <v>3</v>
      </c>
      <c r="N200" s="9">
        <v>4</v>
      </c>
      <c r="O200" s="9">
        <v>3</v>
      </c>
      <c r="P200" s="9">
        <v>3</v>
      </c>
      <c r="Q200" s="9">
        <v>4</v>
      </c>
      <c r="R200" s="9">
        <v>4</v>
      </c>
      <c r="S200" s="9">
        <v>2</v>
      </c>
      <c r="T200" s="9">
        <v>4</v>
      </c>
      <c r="U200" s="9" t="s">
        <v>972</v>
      </c>
      <c r="V200" s="9" t="s">
        <v>973</v>
      </c>
      <c r="W200" s="9" t="s">
        <v>573</v>
      </c>
    </row>
    <row r="201" spans="1:23" x14ac:dyDescent="0.2">
      <c r="A201" s="9" t="s">
        <v>566</v>
      </c>
      <c r="B201" s="9" t="s">
        <v>566</v>
      </c>
      <c r="C201" s="9" t="s">
        <v>566</v>
      </c>
      <c r="D201" s="9" t="s">
        <v>566</v>
      </c>
      <c r="E201" s="31" t="s">
        <v>923</v>
      </c>
      <c r="F201" s="47">
        <v>43468</v>
      </c>
      <c r="G201" s="9" t="s">
        <v>638</v>
      </c>
      <c r="H201" s="9" t="s">
        <v>538</v>
      </c>
      <c r="J201" s="9">
        <v>4</v>
      </c>
      <c r="K201" s="9">
        <v>3</v>
      </c>
      <c r="L201" s="9">
        <v>3</v>
      </c>
      <c r="M201" s="9">
        <v>4</v>
      </c>
      <c r="N201" s="9">
        <v>3</v>
      </c>
      <c r="O201" s="9">
        <v>4</v>
      </c>
      <c r="P201" s="9">
        <v>3</v>
      </c>
      <c r="Q201" s="9">
        <v>3</v>
      </c>
      <c r="R201" s="9">
        <v>4</v>
      </c>
      <c r="S201" s="9">
        <v>4</v>
      </c>
      <c r="T201" s="9">
        <v>4</v>
      </c>
      <c r="U201" s="9" t="s">
        <v>961</v>
      </c>
      <c r="V201" s="9" t="s">
        <v>974</v>
      </c>
      <c r="W201" s="9" t="s">
        <v>975</v>
      </c>
    </row>
    <row r="202" spans="1:23" x14ac:dyDescent="0.2">
      <c r="A202" s="9" t="s">
        <v>566</v>
      </c>
      <c r="B202" s="9" t="s">
        <v>566</v>
      </c>
      <c r="C202" s="9" t="s">
        <v>566</v>
      </c>
      <c r="D202" s="9" t="s">
        <v>566</v>
      </c>
      <c r="E202" s="9" t="s">
        <v>976</v>
      </c>
      <c r="F202" s="47">
        <v>43475</v>
      </c>
      <c r="G202" s="9" t="s">
        <v>977</v>
      </c>
      <c r="H202" s="9" t="s">
        <v>538</v>
      </c>
      <c r="J202" s="9">
        <v>3</v>
      </c>
      <c r="K202" s="9">
        <v>3</v>
      </c>
      <c r="L202" s="9">
        <v>3</v>
      </c>
      <c r="M202" s="9">
        <v>3</v>
      </c>
      <c r="N202" s="9">
        <v>3</v>
      </c>
      <c r="O202" s="9">
        <v>3</v>
      </c>
      <c r="P202" s="9">
        <v>3</v>
      </c>
      <c r="Q202" s="9">
        <v>3</v>
      </c>
      <c r="R202" s="9">
        <v>3</v>
      </c>
      <c r="S202" s="9">
        <v>3</v>
      </c>
      <c r="T202" s="9">
        <v>3</v>
      </c>
      <c r="U202" s="9" t="s">
        <v>978</v>
      </c>
      <c r="V202" s="9" t="s">
        <v>961</v>
      </c>
    </row>
    <row r="203" spans="1:23" x14ac:dyDescent="0.2">
      <c r="A203" s="9" t="s">
        <v>566</v>
      </c>
      <c r="B203" s="9" t="s">
        <v>566</v>
      </c>
      <c r="C203" s="9" t="s">
        <v>566</v>
      </c>
      <c r="D203" s="9" t="s">
        <v>566</v>
      </c>
      <c r="E203" s="9" t="s">
        <v>976</v>
      </c>
      <c r="F203" s="47">
        <v>43475</v>
      </c>
      <c r="G203" s="9" t="s">
        <v>979</v>
      </c>
      <c r="H203" s="9" t="s">
        <v>538</v>
      </c>
      <c r="J203" s="9">
        <v>4</v>
      </c>
      <c r="K203" s="9">
        <v>4</v>
      </c>
      <c r="L203" s="9">
        <v>4</v>
      </c>
      <c r="M203" s="9">
        <v>4</v>
      </c>
      <c r="N203" s="9">
        <v>4</v>
      </c>
      <c r="O203" s="9">
        <v>4</v>
      </c>
      <c r="P203" s="9">
        <v>4</v>
      </c>
      <c r="Q203" s="9">
        <v>4</v>
      </c>
      <c r="R203" s="9">
        <v>4</v>
      </c>
      <c r="S203" s="9">
        <v>4</v>
      </c>
      <c r="T203" s="9">
        <v>4</v>
      </c>
      <c r="U203" s="9" t="s">
        <v>980</v>
      </c>
      <c r="V203" s="9" t="s">
        <v>981</v>
      </c>
      <c r="W203" s="9" t="s">
        <v>982</v>
      </c>
    </row>
    <row r="204" spans="1:23" x14ac:dyDescent="0.2">
      <c r="A204" s="9" t="s">
        <v>566</v>
      </c>
      <c r="B204" s="9" t="s">
        <v>566</v>
      </c>
      <c r="C204" s="9" t="s">
        <v>566</v>
      </c>
      <c r="D204" s="9" t="s">
        <v>566</v>
      </c>
      <c r="E204" s="9" t="s">
        <v>976</v>
      </c>
      <c r="F204" s="47">
        <v>43475</v>
      </c>
      <c r="G204" s="9" t="s">
        <v>550</v>
      </c>
      <c r="H204" s="9" t="s">
        <v>538</v>
      </c>
      <c r="J204" s="9">
        <v>3</v>
      </c>
      <c r="K204" s="9">
        <v>3</v>
      </c>
      <c r="L204" s="9">
        <v>3</v>
      </c>
      <c r="M204" s="9">
        <v>3</v>
      </c>
      <c r="N204" s="9">
        <v>3</v>
      </c>
      <c r="O204" s="9">
        <v>3</v>
      </c>
      <c r="P204" s="9">
        <v>3</v>
      </c>
      <c r="Q204" s="9">
        <v>3</v>
      </c>
      <c r="R204" s="9">
        <v>3</v>
      </c>
      <c r="S204" s="9">
        <v>3</v>
      </c>
      <c r="T204" s="9">
        <v>3</v>
      </c>
      <c r="U204" s="9" t="s">
        <v>980</v>
      </c>
      <c r="V204" s="9" t="s">
        <v>980</v>
      </c>
      <c r="W204" s="9" t="s">
        <v>549</v>
      </c>
    </row>
    <row r="205" spans="1:23" x14ac:dyDescent="0.2">
      <c r="A205" s="9" t="s">
        <v>566</v>
      </c>
      <c r="B205" s="9" t="s">
        <v>566</v>
      </c>
      <c r="C205" s="9" t="s">
        <v>566</v>
      </c>
      <c r="D205" s="9" t="s">
        <v>566</v>
      </c>
      <c r="E205" s="9" t="s">
        <v>976</v>
      </c>
      <c r="F205" s="47">
        <v>43475</v>
      </c>
      <c r="G205" s="9" t="s">
        <v>983</v>
      </c>
      <c r="H205" s="9" t="s">
        <v>525</v>
      </c>
      <c r="J205" s="9">
        <v>3</v>
      </c>
      <c r="K205" s="9">
        <v>3</v>
      </c>
      <c r="L205" s="9">
        <v>3</v>
      </c>
      <c r="M205" s="9">
        <v>3</v>
      </c>
      <c r="N205" s="9">
        <v>3</v>
      </c>
      <c r="O205" s="9">
        <v>3</v>
      </c>
      <c r="P205" s="9">
        <v>3</v>
      </c>
      <c r="Q205" s="9">
        <v>3</v>
      </c>
      <c r="R205" s="9">
        <v>3</v>
      </c>
      <c r="S205" s="9">
        <v>3</v>
      </c>
      <c r="T205" s="9">
        <v>3</v>
      </c>
      <c r="U205" s="9" t="s">
        <v>984</v>
      </c>
      <c r="V205" s="9" t="s">
        <v>985</v>
      </c>
    </row>
    <row r="206" spans="1:23" x14ac:dyDescent="0.2">
      <c r="A206" s="9" t="s">
        <v>566</v>
      </c>
      <c r="B206" s="9" t="s">
        <v>566</v>
      </c>
      <c r="C206" s="9" t="s">
        <v>566</v>
      </c>
      <c r="D206" s="9" t="s">
        <v>566</v>
      </c>
      <c r="E206" s="9" t="s">
        <v>976</v>
      </c>
      <c r="F206" s="47">
        <v>43475</v>
      </c>
      <c r="G206" s="9" t="s">
        <v>986</v>
      </c>
      <c r="H206" s="9" t="s">
        <v>525</v>
      </c>
      <c r="J206" s="9">
        <v>4</v>
      </c>
      <c r="K206" s="9">
        <v>4</v>
      </c>
      <c r="L206" s="9">
        <v>4</v>
      </c>
      <c r="M206" s="9">
        <v>4</v>
      </c>
      <c r="N206" s="9">
        <v>4</v>
      </c>
      <c r="O206" s="9">
        <v>4</v>
      </c>
      <c r="P206" s="9">
        <v>4</v>
      </c>
      <c r="Q206" s="9">
        <v>4</v>
      </c>
      <c r="R206" s="9">
        <v>4</v>
      </c>
      <c r="S206" s="9">
        <v>4</v>
      </c>
      <c r="T206" s="9">
        <v>4</v>
      </c>
      <c r="U206" s="9" t="s">
        <v>987</v>
      </c>
      <c r="V206" s="9" t="s">
        <v>987</v>
      </c>
    </row>
    <row r="207" spans="1:23" x14ac:dyDescent="0.2">
      <c r="A207" s="9" t="s">
        <v>566</v>
      </c>
      <c r="B207" s="9" t="s">
        <v>566</v>
      </c>
      <c r="C207" s="9" t="s">
        <v>566</v>
      </c>
      <c r="D207" s="9" t="s">
        <v>566</v>
      </c>
      <c r="E207" s="9" t="s">
        <v>976</v>
      </c>
      <c r="F207" s="47">
        <v>43475</v>
      </c>
      <c r="G207" s="9" t="s">
        <v>719</v>
      </c>
      <c r="H207" s="9" t="s">
        <v>538</v>
      </c>
      <c r="J207" s="9">
        <v>4</v>
      </c>
      <c r="K207" s="9">
        <v>4</v>
      </c>
      <c r="L207" s="9">
        <v>4</v>
      </c>
      <c r="M207" s="9">
        <v>3</v>
      </c>
      <c r="N207" s="9">
        <v>4</v>
      </c>
      <c r="O207" s="9">
        <v>3</v>
      </c>
      <c r="P207" s="9">
        <v>3</v>
      </c>
      <c r="Q207" s="9">
        <v>3</v>
      </c>
      <c r="R207" s="9">
        <v>3</v>
      </c>
      <c r="S207" s="9">
        <v>3</v>
      </c>
      <c r="T207" s="9">
        <v>3</v>
      </c>
      <c r="U207" s="9" t="s">
        <v>988</v>
      </c>
      <c r="V207" s="9" t="s">
        <v>989</v>
      </c>
      <c r="W207" s="9" t="s">
        <v>990</v>
      </c>
    </row>
    <row r="208" spans="1:23" x14ac:dyDescent="0.2">
      <c r="A208" s="9" t="s">
        <v>566</v>
      </c>
      <c r="B208" s="9" t="s">
        <v>566</v>
      </c>
      <c r="C208" s="9" t="s">
        <v>566</v>
      </c>
      <c r="D208" s="9" t="s">
        <v>566</v>
      </c>
      <c r="E208" s="9" t="s">
        <v>976</v>
      </c>
      <c r="F208" s="47">
        <v>43475</v>
      </c>
      <c r="G208" s="9" t="s">
        <v>991</v>
      </c>
      <c r="H208" s="9" t="s">
        <v>557</v>
      </c>
      <c r="J208" s="9">
        <v>3</v>
      </c>
      <c r="K208" s="9">
        <v>3</v>
      </c>
      <c r="L208" s="9">
        <v>3</v>
      </c>
      <c r="M208" s="9">
        <v>3</v>
      </c>
      <c r="N208" s="9">
        <v>3</v>
      </c>
      <c r="O208" s="9">
        <v>3</v>
      </c>
      <c r="P208" s="9">
        <v>3</v>
      </c>
      <c r="Q208" s="9">
        <v>3</v>
      </c>
      <c r="R208" s="9">
        <v>3</v>
      </c>
      <c r="S208" s="9">
        <v>3</v>
      </c>
      <c r="T208" s="9">
        <v>3</v>
      </c>
    </row>
    <row r="209" spans="1:23" x14ac:dyDescent="0.2">
      <c r="A209" s="9" t="s">
        <v>566</v>
      </c>
      <c r="B209" s="9" t="s">
        <v>566</v>
      </c>
      <c r="C209" s="9" t="s">
        <v>566</v>
      </c>
      <c r="D209" s="9" t="s">
        <v>566</v>
      </c>
      <c r="E209" s="9" t="s">
        <v>976</v>
      </c>
      <c r="F209" s="47">
        <v>43475</v>
      </c>
      <c r="G209" s="9" t="s">
        <v>992</v>
      </c>
      <c r="H209" s="9" t="s">
        <v>557</v>
      </c>
      <c r="J209" s="9">
        <v>4</v>
      </c>
      <c r="K209" s="9">
        <v>4</v>
      </c>
      <c r="L209" s="9">
        <v>4</v>
      </c>
      <c r="M209" s="9">
        <v>4</v>
      </c>
      <c r="N209" s="9">
        <v>4</v>
      </c>
      <c r="O209" s="9">
        <v>4</v>
      </c>
      <c r="P209" s="9">
        <v>4</v>
      </c>
      <c r="Q209" s="9">
        <v>4</v>
      </c>
      <c r="R209" s="9">
        <v>4</v>
      </c>
      <c r="S209" s="9">
        <v>4</v>
      </c>
      <c r="T209" s="9">
        <v>4</v>
      </c>
      <c r="U209" s="9" t="s">
        <v>993</v>
      </c>
      <c r="V209" s="9" t="s">
        <v>994</v>
      </c>
    </row>
    <row r="210" spans="1:23" x14ac:dyDescent="0.2">
      <c r="A210" s="9" t="s">
        <v>566</v>
      </c>
      <c r="B210" s="9" t="s">
        <v>566</v>
      </c>
      <c r="C210" s="9" t="s">
        <v>566</v>
      </c>
      <c r="D210" s="9" t="s">
        <v>566</v>
      </c>
      <c r="E210" s="9" t="s">
        <v>976</v>
      </c>
      <c r="F210" s="47">
        <v>43475</v>
      </c>
      <c r="G210" s="9" t="s">
        <v>995</v>
      </c>
      <c r="H210" s="9" t="s">
        <v>557</v>
      </c>
      <c r="J210" s="9">
        <v>4</v>
      </c>
      <c r="K210" s="9">
        <v>4</v>
      </c>
      <c r="L210" s="9">
        <v>4</v>
      </c>
      <c r="M210" s="9">
        <v>4</v>
      </c>
      <c r="N210" s="9">
        <v>4</v>
      </c>
      <c r="O210" s="9">
        <v>4</v>
      </c>
      <c r="P210" s="9">
        <v>4</v>
      </c>
      <c r="Q210" s="9">
        <v>4</v>
      </c>
      <c r="R210" s="9">
        <v>4</v>
      </c>
      <c r="S210" s="9">
        <v>4</v>
      </c>
      <c r="T210" s="9">
        <v>4</v>
      </c>
      <c r="U210" s="9" t="s">
        <v>996</v>
      </c>
      <c r="V210" s="9" t="s">
        <v>997</v>
      </c>
    </row>
    <row r="211" spans="1:23" x14ac:dyDescent="0.2">
      <c r="A211" s="9" t="s">
        <v>566</v>
      </c>
      <c r="B211" s="9" t="s">
        <v>566</v>
      </c>
      <c r="C211" s="9" t="s">
        <v>566</v>
      </c>
      <c r="D211" s="9" t="s">
        <v>566</v>
      </c>
      <c r="E211" s="9" t="s">
        <v>976</v>
      </c>
      <c r="F211" s="47">
        <v>43475</v>
      </c>
      <c r="G211" s="9" t="s">
        <v>998</v>
      </c>
      <c r="H211" s="9" t="s">
        <v>733</v>
      </c>
      <c r="J211" s="9">
        <v>4</v>
      </c>
      <c r="K211" s="9">
        <v>4</v>
      </c>
      <c r="L211" s="9">
        <v>4</v>
      </c>
      <c r="M211" s="9">
        <v>4</v>
      </c>
      <c r="N211" s="9">
        <v>4</v>
      </c>
      <c r="O211" s="9">
        <v>4</v>
      </c>
      <c r="P211" s="9">
        <v>4</v>
      </c>
      <c r="Q211" s="9">
        <v>4</v>
      </c>
      <c r="R211" s="9">
        <v>4</v>
      </c>
      <c r="S211" s="9">
        <v>4</v>
      </c>
      <c r="T211" s="9">
        <v>4</v>
      </c>
    </row>
    <row r="212" spans="1:23" x14ac:dyDescent="0.2">
      <c r="A212" s="9" t="s">
        <v>566</v>
      </c>
      <c r="B212" s="9" t="s">
        <v>566</v>
      </c>
      <c r="C212" s="9" t="s">
        <v>566</v>
      </c>
      <c r="D212" s="9" t="s">
        <v>566</v>
      </c>
      <c r="E212" s="9" t="s">
        <v>976</v>
      </c>
      <c r="F212" s="47">
        <v>43475</v>
      </c>
      <c r="G212" s="9" t="s">
        <v>999</v>
      </c>
      <c r="H212" s="9" t="s">
        <v>733</v>
      </c>
      <c r="J212" s="9">
        <v>4</v>
      </c>
      <c r="K212" s="9">
        <v>4</v>
      </c>
      <c r="L212" s="9">
        <v>4</v>
      </c>
      <c r="M212" s="9">
        <v>4</v>
      </c>
      <c r="N212" s="9">
        <v>4</v>
      </c>
      <c r="O212" s="9">
        <v>4</v>
      </c>
      <c r="P212" s="9">
        <v>4</v>
      </c>
      <c r="Q212" s="9">
        <v>4</v>
      </c>
      <c r="R212" s="9">
        <v>4</v>
      </c>
      <c r="S212" s="9">
        <v>4</v>
      </c>
      <c r="T212" s="9">
        <v>4</v>
      </c>
    </row>
    <row r="213" spans="1:23" x14ac:dyDescent="0.2">
      <c r="A213" s="9" t="s">
        <v>566</v>
      </c>
      <c r="B213" s="9" t="s">
        <v>566</v>
      </c>
      <c r="C213" s="9" t="s">
        <v>566</v>
      </c>
      <c r="D213" s="9" t="s">
        <v>566</v>
      </c>
      <c r="E213" s="9" t="s">
        <v>1000</v>
      </c>
      <c r="F213" s="47">
        <v>43482</v>
      </c>
      <c r="G213" s="9" t="s">
        <v>1001</v>
      </c>
      <c r="H213" s="9" t="s">
        <v>619</v>
      </c>
      <c r="J213" s="9">
        <v>4</v>
      </c>
      <c r="K213" s="9">
        <v>4</v>
      </c>
      <c r="L213" s="9">
        <v>3</v>
      </c>
      <c r="M213" s="9">
        <v>3</v>
      </c>
      <c r="N213" s="9">
        <v>4</v>
      </c>
      <c r="O213" s="9">
        <v>4</v>
      </c>
      <c r="P213" s="9">
        <v>4</v>
      </c>
      <c r="Q213" s="9">
        <v>4</v>
      </c>
      <c r="R213" s="9">
        <v>4</v>
      </c>
      <c r="S213" s="9">
        <v>4</v>
      </c>
      <c r="T213" s="9">
        <v>3</v>
      </c>
      <c r="U213" s="9" t="s">
        <v>1002</v>
      </c>
      <c r="V213" s="9" t="s">
        <v>1003</v>
      </c>
    </row>
    <row r="214" spans="1:23" x14ac:dyDescent="0.2">
      <c r="A214" s="9" t="s">
        <v>566</v>
      </c>
      <c r="B214" s="9" t="s">
        <v>566</v>
      </c>
      <c r="C214" s="9" t="s">
        <v>566</v>
      </c>
      <c r="D214" s="9" t="s">
        <v>566</v>
      </c>
      <c r="E214" s="9" t="s">
        <v>1000</v>
      </c>
      <c r="F214" s="47">
        <v>43482</v>
      </c>
      <c r="G214" s="9" t="s">
        <v>1004</v>
      </c>
      <c r="H214" s="9" t="s">
        <v>557</v>
      </c>
      <c r="J214" s="9">
        <v>3</v>
      </c>
      <c r="K214" s="9">
        <v>3</v>
      </c>
      <c r="L214" s="9">
        <v>3</v>
      </c>
      <c r="M214" s="9">
        <v>3</v>
      </c>
      <c r="N214" s="9">
        <v>4</v>
      </c>
      <c r="O214" s="9">
        <v>4</v>
      </c>
      <c r="P214" s="9">
        <v>4</v>
      </c>
      <c r="Q214" s="9">
        <v>3</v>
      </c>
      <c r="R214" s="9">
        <v>4</v>
      </c>
      <c r="S214" s="9">
        <v>4</v>
      </c>
      <c r="T214" s="9">
        <v>4</v>
      </c>
      <c r="U214" s="9" t="s">
        <v>1005</v>
      </c>
      <c r="V214" s="9" t="s">
        <v>1006</v>
      </c>
      <c r="W214" s="9" t="s">
        <v>1007</v>
      </c>
    </row>
    <row r="215" spans="1:23" x14ac:dyDescent="0.2">
      <c r="A215" s="9" t="s">
        <v>566</v>
      </c>
      <c r="B215" s="9" t="s">
        <v>566</v>
      </c>
      <c r="C215" s="9" t="s">
        <v>566</v>
      </c>
      <c r="D215" s="9" t="s">
        <v>566</v>
      </c>
      <c r="E215" s="9" t="s">
        <v>1000</v>
      </c>
      <c r="F215" s="47">
        <v>43482</v>
      </c>
      <c r="G215" s="9" t="s">
        <v>556</v>
      </c>
      <c r="H215" s="9" t="s">
        <v>557</v>
      </c>
      <c r="J215" s="9">
        <v>3</v>
      </c>
      <c r="K215" s="9">
        <v>3</v>
      </c>
      <c r="L215" s="9">
        <v>3</v>
      </c>
      <c r="M215" s="9">
        <v>3</v>
      </c>
      <c r="N215" s="9">
        <v>3</v>
      </c>
      <c r="O215" s="9">
        <v>3</v>
      </c>
      <c r="P215" s="9">
        <v>3</v>
      </c>
      <c r="Q215" s="9">
        <v>3</v>
      </c>
      <c r="R215" s="9">
        <v>3</v>
      </c>
      <c r="S215" s="9">
        <v>3</v>
      </c>
      <c r="T215" s="9">
        <v>3</v>
      </c>
      <c r="U215" s="9" t="s">
        <v>1008</v>
      </c>
    </row>
    <row r="216" spans="1:23" x14ac:dyDescent="0.2">
      <c r="A216" s="9" t="s">
        <v>566</v>
      </c>
      <c r="B216" s="9" t="s">
        <v>566</v>
      </c>
      <c r="C216" s="9" t="s">
        <v>566</v>
      </c>
      <c r="D216" s="9" t="s">
        <v>566</v>
      </c>
      <c r="E216" s="9" t="s">
        <v>1000</v>
      </c>
      <c r="F216" s="47">
        <v>43482</v>
      </c>
      <c r="G216" s="9" t="s">
        <v>1009</v>
      </c>
      <c r="H216" s="9" t="s">
        <v>733</v>
      </c>
      <c r="J216" s="9">
        <v>3</v>
      </c>
      <c r="K216" s="9">
        <v>3</v>
      </c>
      <c r="L216" s="9">
        <v>3</v>
      </c>
      <c r="M216" s="9">
        <v>3</v>
      </c>
      <c r="N216" s="9">
        <v>3</v>
      </c>
      <c r="O216" s="9">
        <v>3</v>
      </c>
      <c r="P216" s="9">
        <v>3</v>
      </c>
      <c r="Q216" s="9">
        <v>3</v>
      </c>
      <c r="R216" s="9">
        <v>3</v>
      </c>
      <c r="S216" s="9">
        <v>3</v>
      </c>
      <c r="T216" s="9">
        <v>3</v>
      </c>
      <c r="U216" s="9" t="s">
        <v>1010</v>
      </c>
      <c r="V216" s="9" t="s">
        <v>1011</v>
      </c>
      <c r="W216" s="9" t="s">
        <v>1012</v>
      </c>
    </row>
    <row r="217" spans="1:23" x14ac:dyDescent="0.2">
      <c r="A217" s="9" t="s">
        <v>566</v>
      </c>
      <c r="B217" s="9" t="s">
        <v>566</v>
      </c>
      <c r="C217" s="9" t="s">
        <v>566</v>
      </c>
      <c r="D217" s="9" t="s">
        <v>566</v>
      </c>
      <c r="E217" s="9" t="s">
        <v>1000</v>
      </c>
      <c r="F217" s="47">
        <v>43482</v>
      </c>
      <c r="G217" s="9" t="s">
        <v>1013</v>
      </c>
      <c r="H217" s="9" t="s">
        <v>846</v>
      </c>
      <c r="J217" s="9">
        <v>4</v>
      </c>
      <c r="K217" s="9">
        <v>3</v>
      </c>
      <c r="L217" s="9">
        <v>4</v>
      </c>
      <c r="M217" s="9">
        <v>3</v>
      </c>
      <c r="N217" s="9">
        <v>4</v>
      </c>
      <c r="O217" s="9">
        <v>3</v>
      </c>
      <c r="P217" s="9">
        <v>3</v>
      </c>
      <c r="Q217" s="9">
        <v>3</v>
      </c>
      <c r="R217" s="9">
        <v>3</v>
      </c>
      <c r="S217" s="9">
        <v>3</v>
      </c>
      <c r="T217" s="9">
        <v>3</v>
      </c>
      <c r="U217" s="9" t="s">
        <v>1014</v>
      </c>
      <c r="V217" s="9" t="s">
        <v>1015</v>
      </c>
      <c r="W217" s="9" t="s">
        <v>1016</v>
      </c>
    </row>
    <row r="218" spans="1:23" x14ac:dyDescent="0.2">
      <c r="A218" s="9" t="s">
        <v>566</v>
      </c>
      <c r="B218" s="9" t="s">
        <v>566</v>
      </c>
      <c r="C218" s="9" t="s">
        <v>566</v>
      </c>
      <c r="D218" s="9" t="s">
        <v>566</v>
      </c>
      <c r="E218" s="9" t="s">
        <v>1000</v>
      </c>
      <c r="F218" s="47">
        <v>43482</v>
      </c>
      <c r="G218" s="9" t="s">
        <v>1017</v>
      </c>
      <c r="H218" s="9" t="s">
        <v>557</v>
      </c>
      <c r="J218" s="9">
        <v>4</v>
      </c>
      <c r="K218" s="9">
        <v>4</v>
      </c>
      <c r="L218" s="9">
        <v>4</v>
      </c>
      <c r="M218" s="9">
        <v>4</v>
      </c>
      <c r="N218" s="9">
        <v>4</v>
      </c>
      <c r="O218" s="9">
        <v>4</v>
      </c>
      <c r="P218" s="9">
        <v>4</v>
      </c>
      <c r="Q218" s="9">
        <v>4</v>
      </c>
      <c r="R218" s="9">
        <v>4</v>
      </c>
      <c r="S218" s="9">
        <v>4</v>
      </c>
      <c r="T218" s="9">
        <v>4</v>
      </c>
    </row>
    <row r="219" spans="1:23" x14ac:dyDescent="0.2">
      <c r="A219" s="9" t="s">
        <v>566</v>
      </c>
      <c r="B219" s="9" t="s">
        <v>566</v>
      </c>
      <c r="C219" s="9" t="s">
        <v>566</v>
      </c>
      <c r="D219" s="9" t="s">
        <v>566</v>
      </c>
      <c r="E219" s="9" t="s">
        <v>1000</v>
      </c>
      <c r="F219" s="47">
        <v>43482</v>
      </c>
      <c r="G219" s="9" t="s">
        <v>1018</v>
      </c>
      <c r="H219" s="9" t="s">
        <v>546</v>
      </c>
      <c r="J219" s="9">
        <v>3</v>
      </c>
      <c r="K219" s="9">
        <v>3</v>
      </c>
      <c r="L219" s="9">
        <v>3</v>
      </c>
      <c r="M219" s="9">
        <v>3</v>
      </c>
      <c r="N219" s="9">
        <v>3</v>
      </c>
      <c r="O219" s="9">
        <v>3</v>
      </c>
      <c r="P219" s="9">
        <v>3</v>
      </c>
      <c r="Q219" s="9">
        <v>3</v>
      </c>
      <c r="R219" s="9">
        <v>3</v>
      </c>
      <c r="S219" s="9">
        <v>3</v>
      </c>
      <c r="T219" s="9">
        <v>3</v>
      </c>
    </row>
    <row r="220" spans="1:23" x14ac:dyDescent="0.2">
      <c r="A220" s="9" t="s">
        <v>566</v>
      </c>
      <c r="B220" s="9" t="s">
        <v>566</v>
      </c>
      <c r="C220" s="9" t="s">
        <v>566</v>
      </c>
      <c r="D220" s="9" t="s">
        <v>566</v>
      </c>
      <c r="E220" s="9" t="s">
        <v>1000</v>
      </c>
      <c r="F220" s="47">
        <v>43482</v>
      </c>
      <c r="G220" s="9" t="s">
        <v>1019</v>
      </c>
      <c r="H220" s="9" t="s">
        <v>846</v>
      </c>
      <c r="J220" s="9">
        <v>4</v>
      </c>
      <c r="K220" s="9">
        <v>3</v>
      </c>
      <c r="L220" s="9">
        <v>4</v>
      </c>
      <c r="M220" s="9">
        <v>3</v>
      </c>
      <c r="N220" s="9">
        <v>3</v>
      </c>
      <c r="O220" s="9">
        <v>4</v>
      </c>
      <c r="P220" s="9">
        <v>3</v>
      </c>
      <c r="Q220" s="9">
        <v>3</v>
      </c>
      <c r="R220" s="9">
        <v>3</v>
      </c>
      <c r="S220" s="9">
        <v>3</v>
      </c>
      <c r="T220" s="9">
        <v>3</v>
      </c>
      <c r="U220" s="9" t="s">
        <v>1020</v>
      </c>
      <c r="V220" s="9" t="s">
        <v>1021</v>
      </c>
      <c r="W220" s="9" t="s">
        <v>1022</v>
      </c>
    </row>
    <row r="221" spans="1:23" x14ac:dyDescent="0.2">
      <c r="A221" s="9" t="s">
        <v>566</v>
      </c>
      <c r="B221" s="9" t="s">
        <v>566</v>
      </c>
      <c r="C221" s="9" t="s">
        <v>566</v>
      </c>
      <c r="D221" s="9" t="s">
        <v>566</v>
      </c>
      <c r="E221" s="9" t="s">
        <v>1000</v>
      </c>
      <c r="F221" s="47">
        <v>43482</v>
      </c>
      <c r="G221" s="9" t="s">
        <v>1023</v>
      </c>
      <c r="H221" s="9" t="s">
        <v>557</v>
      </c>
      <c r="J221" s="9">
        <v>4</v>
      </c>
      <c r="K221" s="9">
        <v>4</v>
      </c>
      <c r="L221" s="9">
        <v>4</v>
      </c>
      <c r="M221" s="9">
        <v>4</v>
      </c>
      <c r="N221" s="9">
        <v>4</v>
      </c>
      <c r="O221" s="9">
        <v>4</v>
      </c>
      <c r="P221" s="9">
        <v>4</v>
      </c>
      <c r="Q221" s="9">
        <v>4</v>
      </c>
      <c r="R221" s="9">
        <v>4</v>
      </c>
      <c r="S221" s="9">
        <v>4</v>
      </c>
      <c r="T221" s="9">
        <v>4</v>
      </c>
    </row>
    <row r="222" spans="1:23" x14ac:dyDescent="0.2">
      <c r="A222" s="9" t="s">
        <v>566</v>
      </c>
      <c r="B222" s="9" t="s">
        <v>566</v>
      </c>
      <c r="C222" s="9" t="s">
        <v>566</v>
      </c>
      <c r="D222" s="9" t="s">
        <v>566</v>
      </c>
      <c r="E222" s="9" t="s">
        <v>976</v>
      </c>
      <c r="F222" s="47">
        <v>43475</v>
      </c>
      <c r="G222" s="9" t="s">
        <v>1024</v>
      </c>
      <c r="H222" s="9" t="s">
        <v>538</v>
      </c>
      <c r="J222" s="9">
        <v>3</v>
      </c>
      <c r="K222" s="9">
        <v>4</v>
      </c>
      <c r="L222" s="9">
        <v>3</v>
      </c>
      <c r="M222" s="9">
        <v>3</v>
      </c>
      <c r="N222" s="9">
        <v>3</v>
      </c>
      <c r="O222" s="9">
        <v>3</v>
      </c>
      <c r="P222" s="9">
        <v>4</v>
      </c>
      <c r="Q222" s="9">
        <v>3</v>
      </c>
      <c r="R222" s="9">
        <v>3</v>
      </c>
      <c r="S222" s="9">
        <v>3</v>
      </c>
      <c r="T222" s="9">
        <v>3</v>
      </c>
    </row>
    <row r="223" spans="1:23" x14ac:dyDescent="0.2">
      <c r="F223" s="47">
        <v>43498</v>
      </c>
      <c r="G223" s="9" t="s">
        <v>1025</v>
      </c>
      <c r="H223" s="9" t="s">
        <v>557</v>
      </c>
      <c r="J223" s="9">
        <v>3</v>
      </c>
      <c r="K223" s="9">
        <v>3</v>
      </c>
      <c r="L223" s="9">
        <v>3</v>
      </c>
      <c r="M223" s="9">
        <v>3</v>
      </c>
      <c r="N223" s="9">
        <v>3</v>
      </c>
      <c r="O223" s="9">
        <v>3</v>
      </c>
      <c r="P223" s="9">
        <v>3</v>
      </c>
      <c r="Q223" s="9">
        <v>3</v>
      </c>
      <c r="R223" s="9">
        <v>3</v>
      </c>
      <c r="S223" s="9">
        <v>3</v>
      </c>
      <c r="T223" s="9">
        <v>3</v>
      </c>
    </row>
    <row r="224" spans="1:23" x14ac:dyDescent="0.2">
      <c r="F224" s="47">
        <v>43483</v>
      </c>
      <c r="G224" s="9" t="s">
        <v>1026</v>
      </c>
      <c r="H224" s="9" t="s">
        <v>557</v>
      </c>
      <c r="J224" s="9">
        <v>3</v>
      </c>
      <c r="K224" s="9">
        <v>3</v>
      </c>
      <c r="L224" s="9">
        <v>3</v>
      </c>
      <c r="M224" s="9">
        <v>3</v>
      </c>
      <c r="N224" s="9">
        <v>3</v>
      </c>
      <c r="O224" s="9">
        <v>3</v>
      </c>
      <c r="P224" s="9">
        <v>3</v>
      </c>
      <c r="Q224" s="9">
        <v>3</v>
      </c>
      <c r="R224" s="9">
        <v>3</v>
      </c>
      <c r="S224" s="9">
        <v>3</v>
      </c>
      <c r="T224" s="9">
        <v>3</v>
      </c>
    </row>
    <row r="225" spans="1:23" x14ac:dyDescent="0.2">
      <c r="F225" s="47">
        <v>43483</v>
      </c>
      <c r="G225" s="9" t="s">
        <v>1027</v>
      </c>
      <c r="H225" s="9" t="s">
        <v>733</v>
      </c>
      <c r="J225" s="9">
        <v>3</v>
      </c>
      <c r="K225" s="9">
        <v>3</v>
      </c>
      <c r="L225" s="9">
        <v>3</v>
      </c>
      <c r="M225" s="9">
        <v>3</v>
      </c>
      <c r="N225" s="9">
        <v>3</v>
      </c>
      <c r="O225" s="9">
        <v>3</v>
      </c>
      <c r="P225" s="9">
        <v>3</v>
      </c>
      <c r="Q225" s="9">
        <v>3</v>
      </c>
      <c r="R225" s="9">
        <v>3</v>
      </c>
      <c r="S225" s="9">
        <v>3</v>
      </c>
      <c r="T225" s="9">
        <v>3</v>
      </c>
    </row>
    <row r="226" spans="1:23" x14ac:dyDescent="0.2">
      <c r="A226" s="9" t="s">
        <v>566</v>
      </c>
      <c r="B226" s="9" t="s">
        <v>566</v>
      </c>
      <c r="C226" s="9" t="s">
        <v>566</v>
      </c>
      <c r="D226" s="9" t="s">
        <v>566</v>
      </c>
      <c r="E226" s="9" t="s">
        <v>1028</v>
      </c>
      <c r="F226" s="47">
        <v>43489</v>
      </c>
      <c r="G226" s="9" t="s">
        <v>1029</v>
      </c>
      <c r="H226" s="9" t="s">
        <v>538</v>
      </c>
      <c r="J226" s="9">
        <v>4</v>
      </c>
      <c r="K226" s="9">
        <v>4</v>
      </c>
      <c r="L226" s="9">
        <v>4</v>
      </c>
      <c r="M226" s="9">
        <v>4</v>
      </c>
      <c r="N226" s="9">
        <v>4</v>
      </c>
      <c r="O226" s="9">
        <v>4</v>
      </c>
      <c r="P226" s="9">
        <v>4</v>
      </c>
      <c r="Q226" s="9">
        <v>4</v>
      </c>
      <c r="R226" s="9">
        <v>4</v>
      </c>
      <c r="S226" s="9">
        <v>4</v>
      </c>
      <c r="T226" s="9">
        <v>4</v>
      </c>
      <c r="U226" s="9" t="s">
        <v>1030</v>
      </c>
      <c r="V226" s="9" t="s">
        <v>961</v>
      </c>
    </row>
    <row r="227" spans="1:23" x14ac:dyDescent="0.2">
      <c r="A227" s="9" t="s">
        <v>566</v>
      </c>
      <c r="B227" s="9" t="s">
        <v>566</v>
      </c>
      <c r="C227" s="9" t="s">
        <v>566</v>
      </c>
      <c r="D227" s="9" t="s">
        <v>566</v>
      </c>
      <c r="E227" s="9" t="s">
        <v>1028</v>
      </c>
      <c r="F227" s="47">
        <v>43489</v>
      </c>
      <c r="G227" s="9" t="s">
        <v>1031</v>
      </c>
      <c r="H227" s="9" t="s">
        <v>519</v>
      </c>
      <c r="J227" s="9">
        <v>3</v>
      </c>
      <c r="K227" s="9">
        <v>3</v>
      </c>
      <c r="L227" s="9">
        <v>3</v>
      </c>
      <c r="M227" s="9">
        <v>3</v>
      </c>
      <c r="N227" s="9">
        <v>3</v>
      </c>
      <c r="O227" s="9">
        <v>3</v>
      </c>
      <c r="P227" s="9">
        <v>3</v>
      </c>
      <c r="Q227" s="9">
        <v>3</v>
      </c>
      <c r="R227" s="9">
        <v>3</v>
      </c>
      <c r="S227" s="9">
        <v>3</v>
      </c>
      <c r="T227" s="9">
        <v>4</v>
      </c>
    </row>
    <row r="228" spans="1:23" x14ac:dyDescent="0.2">
      <c r="A228" s="9" t="s">
        <v>566</v>
      </c>
      <c r="B228" s="9" t="s">
        <v>566</v>
      </c>
      <c r="C228" s="9" t="s">
        <v>566</v>
      </c>
      <c r="D228" s="9" t="s">
        <v>566</v>
      </c>
      <c r="E228" s="9" t="s">
        <v>1028</v>
      </c>
      <c r="F228" s="47">
        <v>43489</v>
      </c>
      <c r="G228" s="9" t="s">
        <v>1032</v>
      </c>
      <c r="H228" s="9" t="s">
        <v>546</v>
      </c>
      <c r="J228" s="9">
        <v>4</v>
      </c>
      <c r="K228" s="9">
        <v>4</v>
      </c>
      <c r="L228" s="9">
        <v>4</v>
      </c>
      <c r="M228" s="9">
        <v>4</v>
      </c>
      <c r="N228" s="9">
        <v>4</v>
      </c>
      <c r="O228" s="9">
        <v>4</v>
      </c>
      <c r="P228" s="9">
        <v>4</v>
      </c>
      <c r="Q228" s="9">
        <v>4</v>
      </c>
      <c r="R228" s="9">
        <v>4</v>
      </c>
      <c r="S228" s="9">
        <v>4</v>
      </c>
      <c r="T228" s="9">
        <v>4</v>
      </c>
      <c r="U228" s="9" t="s">
        <v>1033</v>
      </c>
      <c r="V228" s="9" t="s">
        <v>1034</v>
      </c>
      <c r="W228" s="9" t="s">
        <v>1035</v>
      </c>
    </row>
    <row r="229" spans="1:23" x14ac:dyDescent="0.2">
      <c r="A229" s="9" t="s">
        <v>566</v>
      </c>
      <c r="B229" s="9" t="s">
        <v>566</v>
      </c>
      <c r="C229" s="9" t="s">
        <v>566</v>
      </c>
      <c r="D229" s="9" t="s">
        <v>566</v>
      </c>
      <c r="E229" s="9" t="s">
        <v>1028</v>
      </c>
      <c r="F229" s="47">
        <v>43489</v>
      </c>
      <c r="G229" s="9" t="s">
        <v>1036</v>
      </c>
      <c r="H229" s="9" t="s">
        <v>546</v>
      </c>
      <c r="J229" s="9">
        <v>3</v>
      </c>
      <c r="K229" s="9">
        <v>3</v>
      </c>
      <c r="L229" s="9">
        <v>3</v>
      </c>
      <c r="M229" s="9">
        <v>3</v>
      </c>
      <c r="N229" s="9">
        <v>3</v>
      </c>
      <c r="O229" s="9">
        <v>3</v>
      </c>
      <c r="P229" s="9">
        <v>3</v>
      </c>
      <c r="Q229" s="9">
        <v>3</v>
      </c>
      <c r="R229" s="9">
        <v>3</v>
      </c>
      <c r="S229" s="9">
        <v>3</v>
      </c>
      <c r="T229" s="9">
        <v>3</v>
      </c>
      <c r="U229" s="9" t="s">
        <v>1037</v>
      </c>
      <c r="V229" s="9" t="s">
        <v>1038</v>
      </c>
    </row>
    <row r="230" spans="1:23" x14ac:dyDescent="0.2">
      <c r="A230" s="9" t="s">
        <v>566</v>
      </c>
      <c r="B230" s="9" t="s">
        <v>566</v>
      </c>
      <c r="C230" s="9" t="s">
        <v>566</v>
      </c>
      <c r="D230" s="9" t="s">
        <v>566</v>
      </c>
      <c r="E230" s="9" t="s">
        <v>1028</v>
      </c>
      <c r="F230" s="47">
        <v>43489</v>
      </c>
      <c r="G230" s="9" t="s">
        <v>1039</v>
      </c>
      <c r="H230" s="9" t="s">
        <v>538</v>
      </c>
      <c r="J230" s="9">
        <v>3</v>
      </c>
      <c r="K230" s="9">
        <v>3</v>
      </c>
      <c r="L230" s="9">
        <v>3</v>
      </c>
      <c r="M230" s="9">
        <v>3</v>
      </c>
      <c r="N230" s="9">
        <v>3</v>
      </c>
      <c r="O230" s="9">
        <v>3</v>
      </c>
      <c r="P230" s="9">
        <v>3</v>
      </c>
      <c r="Q230" s="9">
        <v>3</v>
      </c>
      <c r="R230" s="9">
        <v>3</v>
      </c>
      <c r="S230" s="9">
        <v>3</v>
      </c>
      <c r="T230" s="9">
        <v>3</v>
      </c>
    </row>
    <row r="231" spans="1:23" x14ac:dyDescent="0.2">
      <c r="A231" s="9" t="s">
        <v>566</v>
      </c>
      <c r="B231" s="9" t="s">
        <v>566</v>
      </c>
      <c r="C231" s="9" t="s">
        <v>566</v>
      </c>
      <c r="D231" s="9" t="s">
        <v>566</v>
      </c>
      <c r="E231" s="9" t="s">
        <v>1028</v>
      </c>
      <c r="F231" s="47">
        <v>43489</v>
      </c>
      <c r="G231" s="9" t="s">
        <v>1040</v>
      </c>
      <c r="H231" s="9" t="s">
        <v>538</v>
      </c>
      <c r="J231" s="9">
        <v>4</v>
      </c>
      <c r="K231" s="9">
        <v>4</v>
      </c>
      <c r="L231" s="9">
        <v>4</v>
      </c>
      <c r="M231" s="9">
        <v>3</v>
      </c>
      <c r="N231" s="9">
        <v>4</v>
      </c>
      <c r="O231" s="9">
        <v>4</v>
      </c>
      <c r="P231" s="9">
        <v>3</v>
      </c>
      <c r="Q231" s="9">
        <v>3</v>
      </c>
      <c r="R231" s="9">
        <v>3</v>
      </c>
      <c r="S231" s="9">
        <v>4</v>
      </c>
      <c r="T231" s="9">
        <v>3</v>
      </c>
    </row>
    <row r="232" spans="1:23" x14ac:dyDescent="0.2">
      <c r="A232" s="9" t="s">
        <v>566</v>
      </c>
      <c r="B232" s="9" t="s">
        <v>566</v>
      </c>
      <c r="C232" s="9" t="s">
        <v>566</v>
      </c>
      <c r="D232" s="9" t="s">
        <v>566</v>
      </c>
      <c r="E232" s="9" t="s">
        <v>1028</v>
      </c>
      <c r="F232" s="47">
        <v>43489</v>
      </c>
      <c r="G232" s="9" t="s">
        <v>1041</v>
      </c>
      <c r="H232" s="9" t="s">
        <v>546</v>
      </c>
      <c r="J232" s="9">
        <v>3</v>
      </c>
      <c r="K232" s="9">
        <v>3</v>
      </c>
      <c r="L232" s="9">
        <v>3</v>
      </c>
      <c r="M232" s="9">
        <v>3</v>
      </c>
      <c r="N232" s="9">
        <v>3</v>
      </c>
      <c r="O232" s="9">
        <v>3</v>
      </c>
      <c r="P232" s="9">
        <v>3</v>
      </c>
      <c r="Q232" s="9">
        <v>3</v>
      </c>
      <c r="R232" s="9">
        <v>3</v>
      </c>
      <c r="S232" s="9">
        <v>3</v>
      </c>
      <c r="T232" s="9">
        <v>3</v>
      </c>
      <c r="U232" s="9" t="s">
        <v>1042</v>
      </c>
      <c r="V232" s="9" t="s">
        <v>1043</v>
      </c>
      <c r="W232" s="9" t="s">
        <v>1044</v>
      </c>
    </row>
    <row r="233" spans="1:23" x14ac:dyDescent="0.2">
      <c r="A233" s="9" t="s">
        <v>566</v>
      </c>
      <c r="B233" s="9" t="s">
        <v>566</v>
      </c>
      <c r="C233" s="9" t="s">
        <v>566</v>
      </c>
      <c r="D233" s="9" t="s">
        <v>566</v>
      </c>
      <c r="E233" s="9" t="s">
        <v>1028</v>
      </c>
      <c r="F233" s="47">
        <v>43489</v>
      </c>
      <c r="G233" s="9" t="s">
        <v>1045</v>
      </c>
      <c r="H233" s="9" t="s">
        <v>546</v>
      </c>
      <c r="J233" s="9">
        <v>3</v>
      </c>
      <c r="K233" s="9">
        <v>3</v>
      </c>
      <c r="L233" s="9">
        <v>3</v>
      </c>
      <c r="M233" s="9">
        <v>3</v>
      </c>
      <c r="N233" s="9">
        <v>3</v>
      </c>
      <c r="O233" s="9">
        <v>3</v>
      </c>
      <c r="P233" s="9">
        <v>3</v>
      </c>
      <c r="Q233" s="9">
        <v>3</v>
      </c>
      <c r="R233" s="9">
        <v>3</v>
      </c>
      <c r="S233" s="9">
        <v>3</v>
      </c>
      <c r="T233" s="9">
        <v>3</v>
      </c>
      <c r="U233" s="9" t="s">
        <v>1046</v>
      </c>
      <c r="V233" s="9" t="s">
        <v>1047</v>
      </c>
      <c r="W233" s="9" t="s">
        <v>1048</v>
      </c>
    </row>
    <row r="234" spans="1:23" x14ac:dyDescent="0.2">
      <c r="A234" s="9" t="s">
        <v>566</v>
      </c>
      <c r="B234" s="9" t="s">
        <v>566</v>
      </c>
      <c r="C234" s="9" t="s">
        <v>566</v>
      </c>
      <c r="D234" s="9" t="s">
        <v>566</v>
      </c>
      <c r="E234" s="9" t="s">
        <v>1028</v>
      </c>
      <c r="F234" s="47">
        <v>43489</v>
      </c>
      <c r="G234" s="9" t="s">
        <v>1040</v>
      </c>
      <c r="H234" s="9" t="s">
        <v>538</v>
      </c>
      <c r="J234" s="9">
        <v>3</v>
      </c>
      <c r="K234" s="9">
        <v>4</v>
      </c>
      <c r="L234" s="9">
        <v>3</v>
      </c>
      <c r="M234" s="9">
        <v>4</v>
      </c>
      <c r="N234" s="9">
        <v>3</v>
      </c>
      <c r="O234" s="9">
        <v>4</v>
      </c>
      <c r="P234" s="9">
        <v>3</v>
      </c>
      <c r="Q234" s="9">
        <v>3</v>
      </c>
      <c r="R234" s="9">
        <v>4</v>
      </c>
      <c r="S234" s="9">
        <v>4</v>
      </c>
      <c r="T234" s="9">
        <v>4</v>
      </c>
    </row>
    <row r="235" spans="1:23" x14ac:dyDescent="0.2">
      <c r="A235" s="9" t="s">
        <v>566</v>
      </c>
      <c r="B235" s="9" t="s">
        <v>566</v>
      </c>
      <c r="C235" s="9" t="s">
        <v>566</v>
      </c>
      <c r="D235" s="9" t="s">
        <v>566</v>
      </c>
      <c r="E235" s="9" t="s">
        <v>1028</v>
      </c>
      <c r="F235" s="47">
        <v>43489</v>
      </c>
      <c r="G235" s="9" t="s">
        <v>1032</v>
      </c>
      <c r="H235" s="9" t="s">
        <v>546</v>
      </c>
      <c r="J235" s="9">
        <v>4</v>
      </c>
      <c r="K235" s="9">
        <v>4</v>
      </c>
      <c r="L235" s="9">
        <v>4</v>
      </c>
      <c r="M235" s="9">
        <v>4</v>
      </c>
      <c r="N235" s="9">
        <v>4</v>
      </c>
      <c r="O235" s="9">
        <v>4</v>
      </c>
      <c r="P235" s="9">
        <v>4</v>
      </c>
      <c r="Q235" s="9">
        <v>4</v>
      </c>
      <c r="R235" s="9">
        <v>4</v>
      </c>
      <c r="S235" s="9">
        <v>4</v>
      </c>
      <c r="T235" s="9">
        <v>4</v>
      </c>
      <c r="U235" s="9" t="s">
        <v>1049</v>
      </c>
      <c r="V235" s="9" t="s">
        <v>1050</v>
      </c>
      <c r="W235" s="9" t="s">
        <v>1051</v>
      </c>
    </row>
    <row r="236" spans="1:23" x14ac:dyDescent="0.2">
      <c r="A236" s="9" t="s">
        <v>566</v>
      </c>
      <c r="B236" s="9" t="s">
        <v>566</v>
      </c>
      <c r="C236" s="9" t="s">
        <v>566</v>
      </c>
      <c r="D236" s="9" t="s">
        <v>566</v>
      </c>
      <c r="E236" s="9" t="s">
        <v>1028</v>
      </c>
      <c r="F236" s="47">
        <v>43489</v>
      </c>
      <c r="G236" s="9" t="s">
        <v>1032</v>
      </c>
      <c r="H236" s="9" t="s">
        <v>546</v>
      </c>
      <c r="J236" s="9">
        <v>3</v>
      </c>
      <c r="K236" s="9">
        <v>3</v>
      </c>
      <c r="L236" s="9">
        <v>3</v>
      </c>
      <c r="M236" s="9">
        <v>3</v>
      </c>
      <c r="N236" s="9">
        <v>3</v>
      </c>
      <c r="O236" s="9">
        <v>3</v>
      </c>
      <c r="P236" s="9">
        <v>3</v>
      </c>
      <c r="Q236" s="9">
        <v>3</v>
      </c>
      <c r="R236" s="9">
        <v>3</v>
      </c>
      <c r="S236" s="9">
        <v>3</v>
      </c>
      <c r="T236" s="9">
        <v>3</v>
      </c>
      <c r="U236" s="9" t="s">
        <v>1052</v>
      </c>
      <c r="V236" s="9" t="s">
        <v>1053</v>
      </c>
      <c r="W236" s="9" t="s">
        <v>1054</v>
      </c>
    </row>
    <row r="237" spans="1:23" x14ac:dyDescent="0.2">
      <c r="F237" s="47">
        <v>43496</v>
      </c>
      <c r="G237" s="9" t="s">
        <v>1055</v>
      </c>
      <c r="H237" s="9" t="s">
        <v>538</v>
      </c>
      <c r="J237" s="9">
        <v>3</v>
      </c>
      <c r="K237" s="9">
        <v>3</v>
      </c>
      <c r="L237" s="9">
        <v>3</v>
      </c>
      <c r="M237" s="9">
        <v>3</v>
      </c>
      <c r="N237" s="9">
        <v>3</v>
      </c>
      <c r="O237" s="9">
        <v>3</v>
      </c>
      <c r="P237" s="9">
        <v>3</v>
      </c>
      <c r="Q237" s="9">
        <v>3</v>
      </c>
      <c r="R237" s="9">
        <v>3</v>
      </c>
      <c r="S237" s="9">
        <v>3</v>
      </c>
      <c r="T237" s="9">
        <v>3</v>
      </c>
      <c r="U237" s="9" t="s">
        <v>1056</v>
      </c>
      <c r="V237" s="9" t="s">
        <v>1057</v>
      </c>
      <c r="W237" s="9" t="s">
        <v>1016</v>
      </c>
    </row>
    <row r="238" spans="1:23" x14ac:dyDescent="0.2">
      <c r="F238" s="47">
        <v>43496</v>
      </c>
      <c r="G238" s="9" t="s">
        <v>1058</v>
      </c>
      <c r="H238" s="9" t="s">
        <v>817</v>
      </c>
      <c r="J238" s="9">
        <v>3</v>
      </c>
      <c r="K238" s="9">
        <v>3</v>
      </c>
      <c r="L238" s="9">
        <v>3</v>
      </c>
      <c r="M238" s="9">
        <v>3</v>
      </c>
      <c r="N238" s="9">
        <v>3</v>
      </c>
      <c r="O238" s="9">
        <v>3</v>
      </c>
      <c r="P238" s="9">
        <v>3</v>
      </c>
      <c r="Q238" s="9">
        <v>3</v>
      </c>
      <c r="R238" s="9">
        <v>3</v>
      </c>
      <c r="S238" s="9">
        <v>3</v>
      </c>
      <c r="T238" s="9">
        <v>3</v>
      </c>
    </row>
    <row r="239" spans="1:23" x14ac:dyDescent="0.2">
      <c r="F239" s="47">
        <v>43496</v>
      </c>
      <c r="G239" s="9" t="s">
        <v>1059</v>
      </c>
      <c r="H239" s="9" t="s">
        <v>557</v>
      </c>
      <c r="J239" s="9">
        <v>4</v>
      </c>
      <c r="K239" s="9">
        <v>4</v>
      </c>
      <c r="L239" s="9">
        <v>4</v>
      </c>
      <c r="M239" s="9">
        <v>3</v>
      </c>
      <c r="N239" s="9">
        <v>4</v>
      </c>
      <c r="O239" s="9">
        <v>4</v>
      </c>
      <c r="P239" s="9">
        <v>3</v>
      </c>
      <c r="Q239" s="9">
        <v>3</v>
      </c>
      <c r="R239" s="9">
        <v>4</v>
      </c>
      <c r="S239" s="9">
        <v>4</v>
      </c>
      <c r="T239" s="9">
        <v>3</v>
      </c>
      <c r="U239" s="9" t="s">
        <v>1060</v>
      </c>
      <c r="V239" s="9" t="s">
        <v>1061</v>
      </c>
    </row>
    <row r="240" spans="1:23" x14ac:dyDescent="0.2">
      <c r="F240" s="47">
        <v>43496</v>
      </c>
      <c r="G240" s="9" t="s">
        <v>741</v>
      </c>
      <c r="H240" s="9" t="s">
        <v>619</v>
      </c>
      <c r="J240" s="9">
        <v>4</v>
      </c>
      <c r="K240" s="9">
        <v>4</v>
      </c>
      <c r="L240" s="9">
        <v>3</v>
      </c>
      <c r="M240" s="9">
        <v>4</v>
      </c>
      <c r="N240" s="9">
        <v>3</v>
      </c>
      <c r="O240" s="9">
        <v>4</v>
      </c>
      <c r="P240" s="9">
        <v>3</v>
      </c>
      <c r="Q240" s="9">
        <v>4</v>
      </c>
      <c r="R240" s="9">
        <v>3</v>
      </c>
      <c r="S240" s="9">
        <v>3</v>
      </c>
      <c r="T240" s="9">
        <v>3</v>
      </c>
    </row>
    <row r="241" spans="6:23" x14ac:dyDescent="0.2">
      <c r="F241" s="47">
        <v>43496</v>
      </c>
      <c r="G241" s="9" t="s">
        <v>1062</v>
      </c>
      <c r="H241" s="9" t="s">
        <v>538</v>
      </c>
      <c r="J241" s="9">
        <v>3</v>
      </c>
      <c r="K241" s="9">
        <v>3</v>
      </c>
      <c r="L241" s="9">
        <v>3</v>
      </c>
      <c r="M241" s="9">
        <v>3</v>
      </c>
      <c r="N241" s="9">
        <v>3</v>
      </c>
      <c r="O241" s="9">
        <v>3</v>
      </c>
      <c r="P241" s="9">
        <v>3</v>
      </c>
      <c r="Q241" s="9">
        <v>3</v>
      </c>
      <c r="R241" s="9">
        <v>3</v>
      </c>
      <c r="S241" s="9">
        <v>3</v>
      </c>
      <c r="T241" s="9">
        <v>3</v>
      </c>
      <c r="U241" s="9" t="s">
        <v>1063</v>
      </c>
      <c r="V241" s="9" t="s">
        <v>1064</v>
      </c>
      <c r="W241" s="9" t="s">
        <v>573</v>
      </c>
    </row>
    <row r="242" spans="6:23" x14ac:dyDescent="0.2">
      <c r="F242" s="47">
        <v>43496</v>
      </c>
      <c r="G242" s="9" t="s">
        <v>1065</v>
      </c>
      <c r="H242" s="9" t="s">
        <v>557</v>
      </c>
      <c r="J242" s="9">
        <v>3</v>
      </c>
      <c r="K242" s="9">
        <v>3</v>
      </c>
      <c r="L242" s="9">
        <v>3</v>
      </c>
      <c r="M242" s="9">
        <v>3</v>
      </c>
      <c r="N242" s="9">
        <v>3</v>
      </c>
      <c r="O242" s="9">
        <v>3</v>
      </c>
      <c r="P242" s="9">
        <v>3</v>
      </c>
      <c r="Q242" s="9">
        <v>3</v>
      </c>
      <c r="R242" s="9">
        <v>3</v>
      </c>
      <c r="S242" s="9">
        <v>3</v>
      </c>
      <c r="T242" s="9">
        <v>3</v>
      </c>
      <c r="U242" s="9" t="e">
        <f>-mencegah penyakit</f>
        <v>#NAME?</v>
      </c>
      <c r="V242" s="9" t="e">
        <f>-mencegah sakit
-higienis dll</f>
        <v>#NAME?</v>
      </c>
      <c r="W242" s="9" t="e">
        <f>-Lebih detail lagi materinya</f>
        <v>#NAME?</v>
      </c>
    </row>
    <row r="243" spans="6:23" x14ac:dyDescent="0.2">
      <c r="F243" s="47">
        <v>43496</v>
      </c>
      <c r="G243" s="9" t="s">
        <v>1066</v>
      </c>
      <c r="H243" s="9" t="s">
        <v>538</v>
      </c>
      <c r="J243" s="9">
        <v>4</v>
      </c>
      <c r="K243" s="9">
        <v>4</v>
      </c>
      <c r="L243" s="9">
        <v>4</v>
      </c>
      <c r="M243" s="9">
        <v>4</v>
      </c>
      <c r="N243" s="9">
        <v>4</v>
      </c>
      <c r="O243" s="9">
        <v>4</v>
      </c>
      <c r="P243" s="9">
        <v>4</v>
      </c>
      <c r="Q243" s="9">
        <v>4</v>
      </c>
      <c r="R243" s="9">
        <v>4</v>
      </c>
      <c r="S243" s="9">
        <v>4</v>
      </c>
      <c r="T243" s="9">
        <v>4</v>
      </c>
      <c r="U243" s="9" t="s">
        <v>1067</v>
      </c>
      <c r="V243" s="9" t="s">
        <v>1068</v>
      </c>
      <c r="W243" s="9" t="s">
        <v>1016</v>
      </c>
    </row>
    <row r="244" spans="6:23" x14ac:dyDescent="0.2">
      <c r="F244" s="47">
        <v>43496</v>
      </c>
      <c r="G244" s="9" t="s">
        <v>1069</v>
      </c>
      <c r="H244" s="9" t="s">
        <v>557</v>
      </c>
      <c r="J244" s="9">
        <v>3</v>
      </c>
      <c r="K244" s="9">
        <v>3</v>
      </c>
      <c r="L244" s="9">
        <v>3</v>
      </c>
      <c r="M244" s="9">
        <v>3</v>
      </c>
      <c r="N244" s="9">
        <v>3</v>
      </c>
      <c r="O244" s="9">
        <v>3</v>
      </c>
      <c r="P244" s="9">
        <v>3</v>
      </c>
      <c r="Q244" s="9">
        <v>3</v>
      </c>
      <c r="R244" s="9">
        <v>3</v>
      </c>
      <c r="S244" s="9">
        <v>3</v>
      </c>
      <c r="T244" s="9">
        <v>3</v>
      </c>
      <c r="U244" s="9" t="s">
        <v>1070</v>
      </c>
      <c r="V244" s="9" t="s">
        <v>1071</v>
      </c>
    </row>
    <row r="245" spans="6:23" x14ac:dyDescent="0.2">
      <c r="F245" s="47">
        <v>43496</v>
      </c>
      <c r="G245" s="9" t="s">
        <v>1072</v>
      </c>
      <c r="H245" s="9" t="s">
        <v>557</v>
      </c>
      <c r="J245" s="9">
        <v>3</v>
      </c>
      <c r="K245" s="9">
        <v>3</v>
      </c>
      <c r="L245" s="9">
        <v>3</v>
      </c>
      <c r="M245" s="9">
        <v>3</v>
      </c>
      <c r="N245" s="9">
        <v>3</v>
      </c>
      <c r="O245" s="9">
        <v>3</v>
      </c>
      <c r="P245" s="9">
        <v>3</v>
      </c>
      <c r="Q245" s="9">
        <v>3</v>
      </c>
      <c r="R245" s="9">
        <v>3</v>
      </c>
      <c r="S245" s="9">
        <v>3</v>
      </c>
      <c r="T245" s="9">
        <v>3</v>
      </c>
      <c r="U245" s="9" t="s">
        <v>989</v>
      </c>
      <c r="V245" s="9" t="s">
        <v>1073</v>
      </c>
      <c r="W245" s="9" t="s">
        <v>1074</v>
      </c>
    </row>
    <row r="246" spans="6:23" x14ac:dyDescent="0.2">
      <c r="F246" s="47">
        <v>43496</v>
      </c>
      <c r="G246" s="9" t="s">
        <v>1075</v>
      </c>
      <c r="H246" s="9" t="s">
        <v>817</v>
      </c>
      <c r="J246" s="9">
        <v>3</v>
      </c>
      <c r="K246" s="9">
        <v>3</v>
      </c>
      <c r="L246" s="9">
        <v>3</v>
      </c>
      <c r="M246" s="9">
        <v>4</v>
      </c>
      <c r="N246" s="9">
        <v>4</v>
      </c>
      <c r="O246" s="9">
        <v>4</v>
      </c>
      <c r="P246" s="9">
        <v>3</v>
      </c>
      <c r="Q246" s="9">
        <v>3</v>
      </c>
      <c r="R246" s="9">
        <v>3</v>
      </c>
      <c r="S246" s="9">
        <v>3</v>
      </c>
      <c r="T246" s="9">
        <v>3</v>
      </c>
    </row>
    <row r="247" spans="6:23" x14ac:dyDescent="0.2">
      <c r="F247" s="47">
        <v>43496</v>
      </c>
      <c r="G247" s="9" t="s">
        <v>1076</v>
      </c>
      <c r="H247" s="9" t="s">
        <v>1077</v>
      </c>
      <c r="J247" s="9">
        <v>4</v>
      </c>
      <c r="K247" s="9">
        <v>4</v>
      </c>
      <c r="L247" s="9">
        <v>4</v>
      </c>
      <c r="M247" s="9">
        <v>4</v>
      </c>
      <c r="N247" s="9">
        <v>4</v>
      </c>
      <c r="O247" s="9">
        <v>4</v>
      </c>
      <c r="P247" s="9">
        <v>4</v>
      </c>
      <c r="Q247" s="9">
        <v>4</v>
      </c>
      <c r="R247" s="9">
        <v>4</v>
      </c>
      <c r="S247" s="9">
        <v>4</v>
      </c>
      <c r="T247" s="9">
        <v>4</v>
      </c>
    </row>
    <row r="248" spans="6:23" x14ac:dyDescent="0.2">
      <c r="F248" s="47">
        <v>43496</v>
      </c>
      <c r="G248" s="9" t="s">
        <v>1078</v>
      </c>
      <c r="H248" s="9" t="s">
        <v>557</v>
      </c>
      <c r="J248" s="9">
        <v>3</v>
      </c>
      <c r="K248" s="9">
        <v>3</v>
      </c>
      <c r="L248" s="9">
        <v>3</v>
      </c>
      <c r="M248" s="9">
        <v>3</v>
      </c>
      <c r="N248" s="9">
        <v>3</v>
      </c>
      <c r="O248" s="9">
        <v>3</v>
      </c>
      <c r="P248" s="9">
        <v>3</v>
      </c>
      <c r="Q248" s="9">
        <v>4</v>
      </c>
      <c r="R248" s="9">
        <v>4</v>
      </c>
      <c r="S248" s="9">
        <v>4</v>
      </c>
      <c r="T248" s="9">
        <v>4</v>
      </c>
      <c r="U248" s="9" t="s">
        <v>1079</v>
      </c>
      <c r="V248" s="9" t="s">
        <v>1080</v>
      </c>
      <c r="W248" s="9" t="s">
        <v>573</v>
      </c>
    </row>
    <row r="249" spans="6:23" x14ac:dyDescent="0.2">
      <c r="F249" s="47">
        <v>43496</v>
      </c>
      <c r="G249" s="9" t="s">
        <v>1081</v>
      </c>
      <c r="H249" s="9" t="s">
        <v>557</v>
      </c>
      <c r="J249" s="9">
        <v>3</v>
      </c>
      <c r="K249" s="9">
        <v>3</v>
      </c>
      <c r="L249" s="9">
        <v>3</v>
      </c>
      <c r="M249" s="9">
        <v>3</v>
      </c>
      <c r="N249" s="9">
        <v>3</v>
      </c>
      <c r="O249" s="9">
        <v>3</v>
      </c>
      <c r="P249" s="9">
        <v>3</v>
      </c>
      <c r="Q249" s="9">
        <v>3</v>
      </c>
      <c r="R249" s="9">
        <v>3</v>
      </c>
      <c r="S249" s="9">
        <v>3</v>
      </c>
      <c r="T249" s="9">
        <v>3</v>
      </c>
      <c r="U249" s="9" t="s">
        <v>1082</v>
      </c>
      <c r="V249" s="9" t="s">
        <v>1083</v>
      </c>
    </row>
    <row r="250" spans="6:23" x14ac:dyDescent="0.2">
      <c r="F250" s="47">
        <v>43496</v>
      </c>
      <c r="G250" s="9" t="s">
        <v>1084</v>
      </c>
      <c r="H250" s="9" t="s">
        <v>538</v>
      </c>
      <c r="J250" s="9">
        <v>4</v>
      </c>
      <c r="K250" s="9">
        <v>4</v>
      </c>
      <c r="L250" s="9">
        <v>4</v>
      </c>
      <c r="M250" s="9">
        <v>4</v>
      </c>
      <c r="N250" s="9">
        <v>4</v>
      </c>
      <c r="O250" s="9">
        <v>4</v>
      </c>
      <c r="P250" s="9">
        <v>4</v>
      </c>
      <c r="Q250" s="9">
        <v>4</v>
      </c>
      <c r="R250" s="9">
        <v>3</v>
      </c>
      <c r="S250" s="9">
        <v>3</v>
      </c>
      <c r="T250" s="9">
        <v>3</v>
      </c>
      <c r="U250" s="9" t="s">
        <v>1085</v>
      </c>
      <c r="V250" s="9" t="s">
        <v>1086</v>
      </c>
    </row>
    <row r="251" spans="6:23" x14ac:dyDescent="0.2">
      <c r="F251" s="47">
        <v>43496</v>
      </c>
      <c r="G251" s="9" t="s">
        <v>1087</v>
      </c>
      <c r="H251" s="9" t="s">
        <v>538</v>
      </c>
      <c r="J251" s="9">
        <v>4</v>
      </c>
      <c r="K251" s="9">
        <v>3</v>
      </c>
      <c r="L251" s="9">
        <v>4</v>
      </c>
      <c r="M251" s="9">
        <v>4</v>
      </c>
      <c r="N251" s="9">
        <v>4</v>
      </c>
      <c r="O251" s="9">
        <v>4</v>
      </c>
      <c r="P251" s="9">
        <v>4</v>
      </c>
      <c r="Q251" s="9">
        <v>4</v>
      </c>
      <c r="R251" s="9">
        <v>4</v>
      </c>
      <c r="S251" s="9">
        <v>4</v>
      </c>
      <c r="T251" s="9">
        <v>4</v>
      </c>
      <c r="U251" s="9" t="s">
        <v>1088</v>
      </c>
      <c r="W251" s="9" t="s">
        <v>1089</v>
      </c>
    </row>
    <row r="252" spans="6:23" x14ac:dyDescent="0.2">
      <c r="F252" s="47">
        <v>43496</v>
      </c>
      <c r="G252" s="9" t="s">
        <v>1090</v>
      </c>
      <c r="H252" s="9" t="s">
        <v>817</v>
      </c>
      <c r="J252" s="9">
        <v>3</v>
      </c>
      <c r="K252" s="9">
        <v>3</v>
      </c>
      <c r="L252" s="9">
        <v>3</v>
      </c>
      <c r="M252" s="9">
        <v>3</v>
      </c>
      <c r="N252" s="9">
        <v>3</v>
      </c>
      <c r="O252" s="9">
        <v>3</v>
      </c>
      <c r="P252" s="9">
        <v>3</v>
      </c>
      <c r="Q252" s="9">
        <v>3</v>
      </c>
      <c r="R252" s="9">
        <v>3</v>
      </c>
      <c r="S252" s="9">
        <v>3</v>
      </c>
      <c r="T252" s="9">
        <v>3</v>
      </c>
      <c r="U252" s="9" t="s">
        <v>980</v>
      </c>
      <c r="V252" s="9" t="s">
        <v>1091</v>
      </c>
      <c r="W252" s="9" t="s">
        <v>1092</v>
      </c>
    </row>
    <row r="253" spans="6:23" x14ac:dyDescent="0.2">
      <c r="F253" s="47">
        <v>43496</v>
      </c>
      <c r="G253" s="9" t="s">
        <v>1093</v>
      </c>
      <c r="H253" s="9" t="s">
        <v>557</v>
      </c>
      <c r="J253" s="9">
        <v>4</v>
      </c>
      <c r="K253" s="9">
        <v>4</v>
      </c>
      <c r="L253" s="9">
        <v>3</v>
      </c>
      <c r="M253" s="9">
        <v>3</v>
      </c>
      <c r="N253" s="9">
        <v>3</v>
      </c>
      <c r="O253" s="9">
        <v>3</v>
      </c>
      <c r="P253" s="9">
        <v>3</v>
      </c>
      <c r="Q253" s="9">
        <v>3</v>
      </c>
      <c r="R253" s="9">
        <v>3</v>
      </c>
      <c r="S253" s="9">
        <v>3</v>
      </c>
      <c r="T253" s="9">
        <v>3</v>
      </c>
      <c r="U253" s="9" t="s">
        <v>1094</v>
      </c>
      <c r="V253" s="9" t="s">
        <v>1095</v>
      </c>
    </row>
    <row r="254" spans="6:23" x14ac:dyDescent="0.2">
      <c r="F254" s="47">
        <v>43496</v>
      </c>
      <c r="G254" s="9" t="s">
        <v>1096</v>
      </c>
      <c r="H254" s="9" t="s">
        <v>538</v>
      </c>
      <c r="J254" s="9">
        <v>3</v>
      </c>
      <c r="K254" s="9">
        <v>3</v>
      </c>
      <c r="L254" s="9">
        <v>3</v>
      </c>
      <c r="M254" s="9">
        <v>3</v>
      </c>
      <c r="N254" s="9">
        <v>3</v>
      </c>
      <c r="O254" s="9">
        <v>3</v>
      </c>
      <c r="P254" s="9">
        <v>3</v>
      </c>
      <c r="Q254" s="9">
        <v>3</v>
      </c>
      <c r="R254" s="9">
        <v>3</v>
      </c>
      <c r="S254" s="9">
        <v>3</v>
      </c>
      <c r="T254" s="9">
        <v>3</v>
      </c>
      <c r="U254" s="9" t="s">
        <v>1097</v>
      </c>
      <c r="V254" s="9" t="s">
        <v>1097</v>
      </c>
      <c r="W254" s="9" t="s">
        <v>573</v>
      </c>
    </row>
    <row r="255" spans="6:23" x14ac:dyDescent="0.2">
      <c r="F255" s="47">
        <v>43496</v>
      </c>
      <c r="G255" s="9" t="s">
        <v>1098</v>
      </c>
      <c r="H255" s="9" t="s">
        <v>817</v>
      </c>
      <c r="J255" s="9">
        <v>3</v>
      </c>
      <c r="K255" s="9">
        <v>3</v>
      </c>
      <c r="L255" s="9">
        <v>3</v>
      </c>
      <c r="M255" s="9">
        <v>3</v>
      </c>
      <c r="N255" s="9">
        <v>3</v>
      </c>
      <c r="O255" s="9">
        <v>3</v>
      </c>
      <c r="P255" s="9">
        <v>3</v>
      </c>
      <c r="Q255" s="9">
        <v>3</v>
      </c>
      <c r="R255" s="9">
        <v>3</v>
      </c>
      <c r="S255" s="9">
        <v>3</v>
      </c>
      <c r="T255" s="9">
        <v>3</v>
      </c>
      <c r="U255" s="9" t="s">
        <v>1099</v>
      </c>
      <c r="V255" s="9" t="s">
        <v>1100</v>
      </c>
    </row>
    <row r="256" spans="6:23" x14ac:dyDescent="0.2">
      <c r="F256" s="47">
        <v>43496</v>
      </c>
      <c r="G256" s="9" t="s">
        <v>1101</v>
      </c>
      <c r="H256" s="9" t="s">
        <v>538</v>
      </c>
      <c r="J256" s="9">
        <v>4</v>
      </c>
      <c r="K256" s="9">
        <v>4</v>
      </c>
      <c r="L256" s="9">
        <v>4</v>
      </c>
      <c r="M256" s="9">
        <v>4</v>
      </c>
      <c r="N256" s="9">
        <v>4</v>
      </c>
      <c r="O256" s="9">
        <v>4</v>
      </c>
      <c r="P256" s="9">
        <v>4</v>
      </c>
      <c r="Q256" s="9">
        <v>4</v>
      </c>
      <c r="R256" s="9">
        <v>4</v>
      </c>
      <c r="S256" s="9">
        <v>4</v>
      </c>
      <c r="T256" s="9">
        <v>4</v>
      </c>
      <c r="U256" s="9" t="s">
        <v>1102</v>
      </c>
      <c r="V256" s="9" t="s">
        <v>1103</v>
      </c>
      <c r="W256" s="9" t="s">
        <v>1104</v>
      </c>
    </row>
    <row r="257" spans="6:23" x14ac:dyDescent="0.2">
      <c r="F257" s="47">
        <v>43496</v>
      </c>
      <c r="G257" s="9" t="s">
        <v>1105</v>
      </c>
      <c r="H257" s="9" t="s">
        <v>557</v>
      </c>
      <c r="J257" s="9">
        <v>3</v>
      </c>
      <c r="K257" s="9">
        <v>3</v>
      </c>
      <c r="L257" s="9">
        <v>3</v>
      </c>
      <c r="M257" s="9">
        <v>3</v>
      </c>
      <c r="N257" s="9">
        <v>3</v>
      </c>
      <c r="O257" s="9">
        <v>3</v>
      </c>
      <c r="P257" s="9">
        <v>3</v>
      </c>
      <c r="Q257" s="9">
        <v>3</v>
      </c>
      <c r="R257" s="9">
        <v>3</v>
      </c>
      <c r="S257" s="9">
        <v>3</v>
      </c>
      <c r="T257" s="9">
        <v>3</v>
      </c>
      <c r="U257" s="9" t="s">
        <v>1106</v>
      </c>
      <c r="V257" s="9" t="s">
        <v>1107</v>
      </c>
      <c r="W257" s="9" t="s">
        <v>573</v>
      </c>
    </row>
    <row r="258" spans="6:23" x14ac:dyDescent="0.2">
      <c r="F258" s="47">
        <v>43496</v>
      </c>
      <c r="G258" s="9" t="s">
        <v>1108</v>
      </c>
      <c r="H258" s="9" t="s">
        <v>538</v>
      </c>
      <c r="J258" s="9">
        <v>3</v>
      </c>
      <c r="K258" s="9">
        <v>3</v>
      </c>
      <c r="L258" s="9">
        <v>3</v>
      </c>
      <c r="M258" s="9">
        <v>3</v>
      </c>
      <c r="N258" s="9">
        <v>3</v>
      </c>
      <c r="O258" s="9">
        <v>3</v>
      </c>
      <c r="P258" s="9">
        <v>3</v>
      </c>
      <c r="Q258" s="9">
        <v>3</v>
      </c>
      <c r="R258" s="9">
        <v>3</v>
      </c>
      <c r="S258" s="9">
        <v>3</v>
      </c>
      <c r="T258" s="9">
        <v>3</v>
      </c>
      <c r="U258" s="9" t="s">
        <v>1109</v>
      </c>
      <c r="V258" s="9" t="s">
        <v>1110</v>
      </c>
    </row>
    <row r="259" spans="6:23" x14ac:dyDescent="0.2">
      <c r="F259" s="47">
        <v>43496</v>
      </c>
      <c r="G259" s="9" t="s">
        <v>1111</v>
      </c>
      <c r="H259" s="9" t="s">
        <v>1077</v>
      </c>
      <c r="J259" s="9">
        <v>3</v>
      </c>
      <c r="K259" s="9">
        <v>3</v>
      </c>
      <c r="L259" s="9">
        <v>3</v>
      </c>
      <c r="M259" s="9">
        <v>3</v>
      </c>
      <c r="N259" s="9">
        <v>3</v>
      </c>
      <c r="O259" s="9">
        <v>3</v>
      </c>
      <c r="P259" s="9">
        <v>3</v>
      </c>
      <c r="Q259" s="9">
        <v>3</v>
      </c>
      <c r="R259" s="9">
        <v>3</v>
      </c>
      <c r="S259" s="9">
        <v>3</v>
      </c>
      <c r="T259" s="9">
        <v>3</v>
      </c>
    </row>
    <row r="260" spans="6:23" x14ac:dyDescent="0.2">
      <c r="F260" s="47">
        <v>43496</v>
      </c>
      <c r="G260" s="9" t="s">
        <v>1105</v>
      </c>
      <c r="H260" s="9" t="s">
        <v>557</v>
      </c>
      <c r="J260" s="9">
        <v>3</v>
      </c>
      <c r="K260" s="9">
        <v>3</v>
      </c>
      <c r="L260" s="9">
        <v>3</v>
      </c>
      <c r="M260" s="9">
        <v>3</v>
      </c>
      <c r="N260" s="9">
        <v>3</v>
      </c>
      <c r="O260" s="9">
        <v>3</v>
      </c>
      <c r="P260" s="9">
        <v>3</v>
      </c>
      <c r="Q260" s="9">
        <v>3</v>
      </c>
      <c r="R260" s="9">
        <v>3</v>
      </c>
      <c r="S260" s="9">
        <v>3</v>
      </c>
      <c r="T260" s="9">
        <v>3</v>
      </c>
      <c r="U260" s="9" t="s">
        <v>1112</v>
      </c>
      <c r="V260" s="9" t="s">
        <v>1113</v>
      </c>
      <c r="W260" s="9" t="s">
        <v>573</v>
      </c>
    </row>
    <row r="261" spans="6:23" x14ac:dyDescent="0.2">
      <c r="F261" s="47">
        <v>43496</v>
      </c>
      <c r="G261" s="9" t="s">
        <v>1105</v>
      </c>
      <c r="H261" s="9" t="s">
        <v>557</v>
      </c>
      <c r="J261" s="9">
        <v>3</v>
      </c>
      <c r="K261" s="9">
        <v>3</v>
      </c>
      <c r="L261" s="9">
        <v>3</v>
      </c>
      <c r="M261" s="9">
        <v>3</v>
      </c>
      <c r="N261" s="9">
        <v>3</v>
      </c>
      <c r="O261" s="9">
        <v>3</v>
      </c>
      <c r="P261" s="9">
        <v>3</v>
      </c>
      <c r="Q261" s="9">
        <v>3</v>
      </c>
      <c r="R261" s="9">
        <v>3</v>
      </c>
      <c r="S261" s="9">
        <v>3</v>
      </c>
      <c r="T261" s="9">
        <v>3</v>
      </c>
      <c r="U261" s="9" t="s">
        <v>1114</v>
      </c>
      <c r="V261" s="9" t="s">
        <v>1113</v>
      </c>
      <c r="W261" s="9" t="s">
        <v>573</v>
      </c>
    </row>
    <row r="262" spans="6:23" x14ac:dyDescent="0.2">
      <c r="F262" s="47">
        <v>43496</v>
      </c>
      <c r="G262" s="9" t="s">
        <v>1115</v>
      </c>
      <c r="H262" s="9" t="s">
        <v>538</v>
      </c>
      <c r="J262" s="9">
        <v>3</v>
      </c>
      <c r="K262" s="9">
        <v>3</v>
      </c>
      <c r="L262" s="9">
        <v>3</v>
      </c>
      <c r="M262" s="9">
        <v>3</v>
      </c>
      <c r="N262" s="9">
        <v>3</v>
      </c>
      <c r="O262" s="9">
        <v>3</v>
      </c>
      <c r="P262" s="9">
        <v>3</v>
      </c>
      <c r="Q262" s="9">
        <v>3</v>
      </c>
      <c r="R262" s="9">
        <v>3</v>
      </c>
      <c r="S262" s="9">
        <v>3</v>
      </c>
      <c r="T262" s="9">
        <v>3</v>
      </c>
      <c r="U262" s="9" t="s">
        <v>1116</v>
      </c>
      <c r="V262" s="9" t="s">
        <v>1117</v>
      </c>
    </row>
    <row r="263" spans="6:23" x14ac:dyDescent="0.2">
      <c r="F263" s="47">
        <v>43496</v>
      </c>
      <c r="G263" s="9" t="s">
        <v>1118</v>
      </c>
      <c r="H263" s="9" t="s">
        <v>538</v>
      </c>
      <c r="J263" s="9">
        <v>3</v>
      </c>
      <c r="K263" s="9">
        <v>3</v>
      </c>
      <c r="L263" s="9">
        <v>3</v>
      </c>
      <c r="M263" s="9">
        <v>3</v>
      </c>
      <c r="N263" s="9">
        <v>3</v>
      </c>
      <c r="O263" s="9">
        <v>3</v>
      </c>
      <c r="P263" s="9">
        <v>3</v>
      </c>
      <c r="Q263" s="9">
        <v>3</v>
      </c>
      <c r="R263" s="9">
        <v>3</v>
      </c>
      <c r="S263" s="9">
        <v>3</v>
      </c>
      <c r="T263" s="9">
        <v>3</v>
      </c>
      <c r="U263" s="9" t="s">
        <v>1119</v>
      </c>
      <c r="V263" s="9" t="s">
        <v>1120</v>
      </c>
    </row>
    <row r="264" spans="6:23" x14ac:dyDescent="0.2">
      <c r="F264" s="47">
        <v>43496</v>
      </c>
      <c r="G264" s="9" t="s">
        <v>1121</v>
      </c>
      <c r="H264" s="9" t="s">
        <v>817</v>
      </c>
      <c r="J264" s="9">
        <v>3</v>
      </c>
      <c r="K264" s="9">
        <v>3</v>
      </c>
      <c r="L264" s="9">
        <v>3</v>
      </c>
      <c r="M264" s="9">
        <v>3</v>
      </c>
      <c r="N264" s="9">
        <v>3</v>
      </c>
      <c r="O264" s="9">
        <v>3</v>
      </c>
      <c r="P264" s="9">
        <v>3</v>
      </c>
      <c r="Q264" s="9">
        <v>3</v>
      </c>
      <c r="R264" s="9">
        <v>3</v>
      </c>
      <c r="S264" s="9">
        <v>3</v>
      </c>
      <c r="T264" s="9">
        <v>3</v>
      </c>
      <c r="U264" s="9" t="s">
        <v>1122</v>
      </c>
      <c r="V264" s="9" t="s">
        <v>1122</v>
      </c>
      <c r="W264" s="9" t="s">
        <v>1123</v>
      </c>
    </row>
    <row r="265" spans="6:23" x14ac:dyDescent="0.2">
      <c r="F265" s="47">
        <v>43496</v>
      </c>
      <c r="G265" s="9" t="s">
        <v>1124</v>
      </c>
      <c r="H265" s="9" t="s">
        <v>538</v>
      </c>
      <c r="J265" s="9">
        <v>4</v>
      </c>
      <c r="K265" s="9">
        <v>4</v>
      </c>
      <c r="L265" s="9">
        <v>4</v>
      </c>
      <c r="M265" s="9">
        <v>4</v>
      </c>
      <c r="N265" s="9">
        <v>4</v>
      </c>
      <c r="O265" s="9">
        <v>4</v>
      </c>
      <c r="P265" s="9">
        <v>4</v>
      </c>
      <c r="Q265" s="9">
        <v>4</v>
      </c>
      <c r="R265" s="9">
        <v>3</v>
      </c>
      <c r="S265" s="9">
        <v>4</v>
      </c>
      <c r="T265" s="9">
        <v>4</v>
      </c>
      <c r="U265" s="9" t="s">
        <v>1125</v>
      </c>
      <c r="V265" s="9" t="s">
        <v>1126</v>
      </c>
      <c r="W265" s="9" t="s">
        <v>1127</v>
      </c>
    </row>
    <row r="266" spans="6:23" x14ac:dyDescent="0.2">
      <c r="F266" s="47">
        <v>43496</v>
      </c>
      <c r="G266" s="9" t="s">
        <v>1128</v>
      </c>
      <c r="H266" s="9" t="s">
        <v>817</v>
      </c>
      <c r="J266" s="9">
        <v>3</v>
      </c>
      <c r="K266" s="9">
        <v>3</v>
      </c>
      <c r="L266" s="9">
        <v>3</v>
      </c>
      <c r="M266" s="9">
        <v>4</v>
      </c>
      <c r="N266" s="9">
        <v>4</v>
      </c>
      <c r="O266" s="9">
        <v>3</v>
      </c>
      <c r="P266" s="9">
        <v>4</v>
      </c>
      <c r="Q266" s="9">
        <v>3</v>
      </c>
      <c r="R266" s="9">
        <v>4</v>
      </c>
      <c r="S266" s="9">
        <v>4</v>
      </c>
      <c r="T266" s="9">
        <v>4</v>
      </c>
    </row>
    <row r="267" spans="6:23" x14ac:dyDescent="0.2">
      <c r="F267" s="47">
        <v>43496</v>
      </c>
      <c r="G267" s="9" t="s">
        <v>1115</v>
      </c>
      <c r="H267" s="9" t="s">
        <v>817</v>
      </c>
      <c r="J267" s="9">
        <v>3</v>
      </c>
      <c r="K267" s="9">
        <v>3</v>
      </c>
      <c r="L267" s="9">
        <v>3</v>
      </c>
      <c r="M267" s="9">
        <v>3</v>
      </c>
      <c r="N267" s="9">
        <v>3</v>
      </c>
      <c r="O267" s="9">
        <v>3</v>
      </c>
      <c r="P267" s="9">
        <v>3</v>
      </c>
      <c r="Q267" s="9">
        <v>3</v>
      </c>
      <c r="R267" s="9">
        <v>3</v>
      </c>
      <c r="S267" s="9">
        <v>3</v>
      </c>
      <c r="T267" s="9">
        <v>3</v>
      </c>
      <c r="U267" s="9" t="s">
        <v>1129</v>
      </c>
      <c r="V267" s="9" t="s">
        <v>1130</v>
      </c>
    </row>
    <row r="268" spans="6:23" x14ac:dyDescent="0.2">
      <c r="F268" s="47">
        <v>43496</v>
      </c>
      <c r="G268" s="9" t="s">
        <v>716</v>
      </c>
      <c r="H268" s="9" t="s">
        <v>557</v>
      </c>
      <c r="J268" s="9">
        <v>3</v>
      </c>
      <c r="K268" s="9">
        <v>3</v>
      </c>
      <c r="L268" s="9">
        <v>3</v>
      </c>
      <c r="M268" s="9">
        <v>3</v>
      </c>
      <c r="N268" s="9">
        <v>4</v>
      </c>
      <c r="O268" s="9">
        <v>3</v>
      </c>
      <c r="P268" s="9">
        <v>3</v>
      </c>
      <c r="Q268" s="9">
        <v>3</v>
      </c>
      <c r="R268" s="9">
        <v>3</v>
      </c>
      <c r="S268" s="9">
        <v>3</v>
      </c>
      <c r="T268" s="9">
        <v>4</v>
      </c>
      <c r="U268" s="9" t="s">
        <v>1131</v>
      </c>
      <c r="V268" s="9" t="s">
        <v>1132</v>
      </c>
      <c r="W268" s="9" t="s">
        <v>660</v>
      </c>
    </row>
    <row r="269" spans="6:23" x14ac:dyDescent="0.2">
      <c r="F269" s="47">
        <v>43504</v>
      </c>
      <c r="G269" s="9" t="s">
        <v>1133</v>
      </c>
      <c r="H269" s="9" t="s">
        <v>557</v>
      </c>
      <c r="J269" s="9">
        <v>4</v>
      </c>
      <c r="K269" s="9">
        <v>3</v>
      </c>
      <c r="L269" s="9">
        <v>3</v>
      </c>
      <c r="M269" s="9">
        <v>3</v>
      </c>
      <c r="N269" s="9">
        <v>4</v>
      </c>
      <c r="O269" s="9">
        <v>3</v>
      </c>
      <c r="P269" s="9">
        <v>3</v>
      </c>
      <c r="Q269" s="9">
        <v>4</v>
      </c>
      <c r="R269" s="9">
        <v>3</v>
      </c>
      <c r="S269" s="9">
        <v>4</v>
      </c>
      <c r="T269" s="9">
        <v>4</v>
      </c>
      <c r="U269" s="9" t="s">
        <v>1134</v>
      </c>
      <c r="V269" s="9" t="s">
        <v>1135</v>
      </c>
    </row>
    <row r="270" spans="6:23" x14ac:dyDescent="0.2">
      <c r="F270" s="47">
        <v>43504</v>
      </c>
      <c r="G270" s="9" t="s">
        <v>1136</v>
      </c>
      <c r="H270" s="9" t="s">
        <v>557</v>
      </c>
      <c r="J270" s="9">
        <v>3</v>
      </c>
      <c r="K270" s="9">
        <v>3</v>
      </c>
      <c r="L270" s="9">
        <v>3</v>
      </c>
      <c r="M270" s="9">
        <v>3</v>
      </c>
      <c r="N270" s="9">
        <v>3</v>
      </c>
      <c r="O270" s="9">
        <v>3</v>
      </c>
      <c r="P270" s="9">
        <v>3</v>
      </c>
      <c r="Q270" s="9">
        <v>3</v>
      </c>
      <c r="R270" s="9">
        <v>3</v>
      </c>
      <c r="S270" s="9">
        <v>3</v>
      </c>
      <c r="T270" s="9">
        <v>3</v>
      </c>
      <c r="U270" s="9" t="s">
        <v>1137</v>
      </c>
      <c r="V270" s="9" t="s">
        <v>1138</v>
      </c>
    </row>
    <row r="271" spans="6:23" x14ac:dyDescent="0.2">
      <c r="F271" s="47">
        <v>43679</v>
      </c>
      <c r="G271" s="9" t="s">
        <v>1139</v>
      </c>
      <c r="H271" s="9" t="s">
        <v>1140</v>
      </c>
      <c r="J271" s="9">
        <v>4</v>
      </c>
      <c r="K271" s="9">
        <v>4</v>
      </c>
      <c r="L271" s="9">
        <v>4</v>
      </c>
      <c r="M271" s="9">
        <v>4</v>
      </c>
      <c r="N271" s="9">
        <v>3</v>
      </c>
      <c r="O271" s="9">
        <v>4</v>
      </c>
      <c r="P271" s="9">
        <v>4</v>
      </c>
      <c r="Q271" s="9">
        <v>3</v>
      </c>
      <c r="R271" s="9">
        <v>3</v>
      </c>
      <c r="S271" s="9">
        <v>4</v>
      </c>
      <c r="T271" s="9">
        <v>4</v>
      </c>
    </row>
    <row r="272" spans="6:23" x14ac:dyDescent="0.2">
      <c r="F272" s="47">
        <v>43504</v>
      </c>
      <c r="G272" s="9" t="s">
        <v>1141</v>
      </c>
      <c r="H272" s="9" t="s">
        <v>538</v>
      </c>
      <c r="J272" s="9">
        <v>4</v>
      </c>
      <c r="K272" s="9">
        <v>4</v>
      </c>
      <c r="L272" s="9">
        <v>4</v>
      </c>
      <c r="M272" s="9">
        <v>4</v>
      </c>
      <c r="N272" s="9">
        <v>4</v>
      </c>
      <c r="O272" s="9">
        <v>4</v>
      </c>
      <c r="P272" s="9">
        <v>3</v>
      </c>
      <c r="Q272" s="9">
        <v>4</v>
      </c>
      <c r="R272" s="9">
        <v>4</v>
      </c>
      <c r="S272" s="9">
        <v>4</v>
      </c>
      <c r="T272" s="9">
        <v>4</v>
      </c>
      <c r="U272" s="9" t="s">
        <v>1142</v>
      </c>
      <c r="V272" s="9" t="s">
        <v>1143</v>
      </c>
      <c r="W272" s="9" t="s">
        <v>573</v>
      </c>
    </row>
    <row r="273" spans="6:23" x14ac:dyDescent="0.2">
      <c r="F273" s="47">
        <v>43504</v>
      </c>
      <c r="G273" s="9" t="s">
        <v>1144</v>
      </c>
      <c r="H273" s="9" t="s">
        <v>538</v>
      </c>
      <c r="J273" s="9">
        <v>4</v>
      </c>
      <c r="K273" s="9">
        <v>4</v>
      </c>
      <c r="L273" s="9">
        <v>4</v>
      </c>
      <c r="M273" s="9">
        <v>4</v>
      </c>
      <c r="N273" s="9">
        <v>4</v>
      </c>
      <c r="O273" s="9">
        <v>4</v>
      </c>
      <c r="P273" s="9">
        <v>4</v>
      </c>
      <c r="Q273" s="9">
        <v>4</v>
      </c>
      <c r="R273" s="9">
        <v>4</v>
      </c>
      <c r="S273" s="9">
        <v>4</v>
      </c>
      <c r="T273" s="9">
        <v>4</v>
      </c>
      <c r="U273" s="9" t="s">
        <v>1145</v>
      </c>
      <c r="V273" s="9" t="s">
        <v>1146</v>
      </c>
      <c r="W273" s="9" t="s">
        <v>573</v>
      </c>
    </row>
    <row r="274" spans="6:23" x14ac:dyDescent="0.2">
      <c r="F274" s="47">
        <v>43504</v>
      </c>
      <c r="G274" s="9" t="s">
        <v>1147</v>
      </c>
      <c r="H274" s="9" t="s">
        <v>538</v>
      </c>
      <c r="J274" s="9">
        <v>4</v>
      </c>
      <c r="K274" s="9">
        <v>4</v>
      </c>
      <c r="L274" s="9">
        <v>4</v>
      </c>
      <c r="M274" s="9">
        <v>4</v>
      </c>
      <c r="N274" s="9">
        <v>4</v>
      </c>
      <c r="O274" s="9">
        <v>4</v>
      </c>
      <c r="P274" s="9">
        <v>4</v>
      </c>
      <c r="Q274" s="9">
        <v>4</v>
      </c>
      <c r="R274" s="9">
        <v>4</v>
      </c>
      <c r="S274" s="9">
        <v>4</v>
      </c>
      <c r="T274" s="9">
        <v>4</v>
      </c>
      <c r="U274" s="9" t="s">
        <v>1148</v>
      </c>
      <c r="V274" s="9" t="s">
        <v>1149</v>
      </c>
      <c r="W274" s="9" t="s">
        <v>1150</v>
      </c>
    </row>
    <row r="275" spans="6:23" x14ac:dyDescent="0.2">
      <c r="F275" s="47">
        <v>43504</v>
      </c>
      <c r="G275" s="9" t="s">
        <v>1144</v>
      </c>
      <c r="H275" s="9" t="s">
        <v>538</v>
      </c>
      <c r="J275" s="9">
        <v>4</v>
      </c>
      <c r="K275" s="9">
        <v>4</v>
      </c>
      <c r="L275" s="9">
        <v>4</v>
      </c>
      <c r="M275" s="9">
        <v>4</v>
      </c>
      <c r="N275" s="9">
        <v>4</v>
      </c>
      <c r="O275" s="9">
        <v>4</v>
      </c>
      <c r="P275" s="9">
        <v>4</v>
      </c>
      <c r="Q275" s="9">
        <v>4</v>
      </c>
      <c r="R275" s="9">
        <v>4</v>
      </c>
      <c r="S275" s="9">
        <v>4</v>
      </c>
      <c r="T275" s="9">
        <v>4</v>
      </c>
      <c r="U275" s="9" t="s">
        <v>1151</v>
      </c>
      <c r="V275" s="9" t="s">
        <v>1152</v>
      </c>
      <c r="W275" s="9" t="s">
        <v>573</v>
      </c>
    </row>
    <row r="276" spans="6:23" x14ac:dyDescent="0.2">
      <c r="F276" s="47">
        <v>43510</v>
      </c>
      <c r="G276" s="9" t="s">
        <v>1153</v>
      </c>
      <c r="H276" s="9" t="s">
        <v>538</v>
      </c>
      <c r="J276" s="9">
        <v>4</v>
      </c>
      <c r="K276" s="9">
        <v>4</v>
      </c>
      <c r="L276" s="9">
        <v>4</v>
      </c>
      <c r="M276" s="9">
        <v>4</v>
      </c>
      <c r="N276" s="9">
        <v>4</v>
      </c>
      <c r="O276" s="9">
        <v>4</v>
      </c>
      <c r="P276" s="9">
        <v>4</v>
      </c>
      <c r="Q276" s="9">
        <v>4</v>
      </c>
      <c r="R276" s="9">
        <v>4</v>
      </c>
      <c r="S276" s="9">
        <v>4</v>
      </c>
      <c r="T276" s="9">
        <v>4</v>
      </c>
      <c r="U276" s="9" t="s">
        <v>1154</v>
      </c>
      <c r="V276" s="9" t="s">
        <v>1155</v>
      </c>
      <c r="W276" s="9" t="s">
        <v>1156</v>
      </c>
    </row>
    <row r="277" spans="6:23" x14ac:dyDescent="0.2">
      <c r="F277" s="47">
        <v>43503</v>
      </c>
      <c r="G277" s="9" t="s">
        <v>1157</v>
      </c>
      <c r="H277" s="9" t="s">
        <v>817</v>
      </c>
      <c r="J277" s="9">
        <v>3</v>
      </c>
      <c r="K277" s="9">
        <v>3</v>
      </c>
      <c r="L277" s="9">
        <v>3</v>
      </c>
      <c r="M277" s="9">
        <v>3</v>
      </c>
      <c r="N277" s="9">
        <v>3</v>
      </c>
      <c r="O277" s="9">
        <v>3</v>
      </c>
      <c r="P277" s="9">
        <v>3</v>
      </c>
      <c r="Q277" s="9">
        <v>3</v>
      </c>
      <c r="R277" s="9">
        <v>3</v>
      </c>
      <c r="S277" s="9">
        <v>3</v>
      </c>
      <c r="T277" s="9">
        <v>3</v>
      </c>
      <c r="U277" s="9" t="s">
        <v>1158</v>
      </c>
      <c r="V277" s="9" t="s">
        <v>1159</v>
      </c>
      <c r="W277" s="9" t="s">
        <v>1048</v>
      </c>
    </row>
    <row r="278" spans="6:23" x14ac:dyDescent="0.2">
      <c r="F278" s="47">
        <v>43510</v>
      </c>
      <c r="G278" s="9" t="s">
        <v>1160</v>
      </c>
      <c r="H278" s="9" t="s">
        <v>1140</v>
      </c>
      <c r="J278" s="9">
        <v>3</v>
      </c>
      <c r="K278" s="9">
        <v>3</v>
      </c>
      <c r="L278" s="9">
        <v>3</v>
      </c>
      <c r="M278" s="9">
        <v>3</v>
      </c>
      <c r="N278" s="9">
        <v>3</v>
      </c>
      <c r="O278" s="9">
        <v>3</v>
      </c>
      <c r="P278" s="9">
        <v>3</v>
      </c>
      <c r="Q278" s="9">
        <v>3</v>
      </c>
      <c r="R278" s="9">
        <v>3</v>
      </c>
      <c r="S278" s="9">
        <v>3</v>
      </c>
      <c r="T278" s="9">
        <v>3</v>
      </c>
      <c r="U278" s="9" t="s">
        <v>1161</v>
      </c>
      <c r="V278" s="9" t="s">
        <v>1162</v>
      </c>
    </row>
    <row r="279" spans="6:23" x14ac:dyDescent="0.2">
      <c r="F279" s="47">
        <v>43510</v>
      </c>
      <c r="G279" s="9" t="s">
        <v>1163</v>
      </c>
      <c r="H279" s="9" t="s">
        <v>538</v>
      </c>
      <c r="J279" s="9">
        <v>4</v>
      </c>
      <c r="K279" s="9">
        <v>4</v>
      </c>
      <c r="L279" s="9">
        <v>4</v>
      </c>
      <c r="M279" s="9">
        <v>4</v>
      </c>
      <c r="N279" s="9">
        <v>4</v>
      </c>
      <c r="O279" s="9">
        <v>4</v>
      </c>
      <c r="P279" s="9">
        <v>4</v>
      </c>
      <c r="Q279" s="9">
        <v>4</v>
      </c>
      <c r="R279" s="9">
        <v>4</v>
      </c>
      <c r="S279" s="9">
        <v>4</v>
      </c>
      <c r="T279" s="9">
        <v>4</v>
      </c>
      <c r="U279" s="9" t="s">
        <v>1164</v>
      </c>
      <c r="V279" s="9" t="s">
        <v>1165</v>
      </c>
      <c r="W279" s="9" t="s">
        <v>573</v>
      </c>
    </row>
    <row r="280" spans="6:23" x14ac:dyDescent="0.2">
      <c r="F280" s="47">
        <v>43510</v>
      </c>
      <c r="G280" s="9" t="s">
        <v>1166</v>
      </c>
      <c r="H280" s="9" t="s">
        <v>538</v>
      </c>
      <c r="J280" s="9">
        <v>4</v>
      </c>
      <c r="K280" s="9">
        <v>3</v>
      </c>
      <c r="L280" s="9">
        <v>3</v>
      </c>
      <c r="M280" s="9">
        <v>3</v>
      </c>
      <c r="N280" s="9">
        <v>3</v>
      </c>
      <c r="O280" s="9">
        <v>4</v>
      </c>
      <c r="P280" s="9">
        <v>3</v>
      </c>
      <c r="Q280" s="9">
        <v>4</v>
      </c>
      <c r="R280" s="9">
        <v>3</v>
      </c>
      <c r="S280" s="9">
        <v>3</v>
      </c>
      <c r="T280" s="9">
        <v>4</v>
      </c>
      <c r="U280" s="9" t="s">
        <v>1167</v>
      </c>
      <c r="V280" s="9" t="s">
        <v>1168</v>
      </c>
      <c r="W280" s="9" t="s">
        <v>1169</v>
      </c>
    </row>
    <row r="281" spans="6:23" x14ac:dyDescent="0.2">
      <c r="F281" s="47">
        <v>43510</v>
      </c>
      <c r="G281" s="9" t="s">
        <v>1170</v>
      </c>
      <c r="H281" s="9" t="s">
        <v>538</v>
      </c>
      <c r="J281" s="9">
        <v>4</v>
      </c>
      <c r="K281" s="9">
        <v>4</v>
      </c>
      <c r="L281" s="9">
        <v>4</v>
      </c>
      <c r="M281" s="9">
        <v>4</v>
      </c>
      <c r="N281" s="9">
        <v>4</v>
      </c>
      <c r="O281" s="9">
        <v>4</v>
      </c>
      <c r="P281" s="9">
        <v>4</v>
      </c>
      <c r="Q281" s="9">
        <v>4</v>
      </c>
      <c r="R281" s="9">
        <v>4</v>
      </c>
      <c r="S281" s="9">
        <v>4</v>
      </c>
      <c r="T281" s="9">
        <v>4</v>
      </c>
      <c r="U281" s="9" t="s">
        <v>961</v>
      </c>
      <c r="V281" s="9" t="s">
        <v>1171</v>
      </c>
    </row>
    <row r="282" spans="6:23" x14ac:dyDescent="0.2">
      <c r="F282" s="47">
        <v>43510</v>
      </c>
      <c r="G282" s="9" t="s">
        <v>1172</v>
      </c>
      <c r="H282" s="9" t="s">
        <v>817</v>
      </c>
      <c r="J282" s="9">
        <v>4</v>
      </c>
      <c r="K282" s="9">
        <v>4</v>
      </c>
      <c r="L282" s="9">
        <v>4</v>
      </c>
      <c r="M282" s="9">
        <v>4</v>
      </c>
      <c r="N282" s="9">
        <v>4</v>
      </c>
      <c r="O282" s="9">
        <v>4</v>
      </c>
      <c r="P282" s="9">
        <v>4</v>
      </c>
      <c r="Q282" s="9">
        <v>4</v>
      </c>
      <c r="R282" s="9">
        <v>4</v>
      </c>
      <c r="S282" s="9">
        <v>4</v>
      </c>
      <c r="T282" s="9">
        <v>4</v>
      </c>
    </row>
    <row r="283" spans="6:23" x14ac:dyDescent="0.2">
      <c r="F283" s="47">
        <v>43510</v>
      </c>
      <c r="G283" s="9" t="s">
        <v>1173</v>
      </c>
      <c r="H283" s="9" t="s">
        <v>538</v>
      </c>
      <c r="J283" s="9">
        <v>4</v>
      </c>
      <c r="K283" s="9">
        <v>3</v>
      </c>
      <c r="L283" s="9">
        <v>4</v>
      </c>
      <c r="M283" s="9">
        <v>4</v>
      </c>
      <c r="N283" s="9">
        <v>4</v>
      </c>
      <c r="O283" s="9">
        <v>4</v>
      </c>
      <c r="P283" s="9">
        <v>4</v>
      </c>
      <c r="Q283" s="9">
        <v>3</v>
      </c>
      <c r="R283" s="9">
        <v>4</v>
      </c>
      <c r="S283" s="9">
        <v>4</v>
      </c>
      <c r="T283" s="9">
        <v>4</v>
      </c>
      <c r="U283" s="9" t="s">
        <v>1174</v>
      </c>
      <c r="V283" s="9" t="s">
        <v>1175</v>
      </c>
      <c r="W283" s="9" t="s">
        <v>1176</v>
      </c>
    </row>
    <row r="284" spans="6:23" x14ac:dyDescent="0.2">
      <c r="F284" s="47">
        <v>43510</v>
      </c>
      <c r="G284" s="9" t="s">
        <v>1177</v>
      </c>
      <c r="H284" s="9" t="s">
        <v>538</v>
      </c>
      <c r="J284" s="9">
        <v>4</v>
      </c>
      <c r="K284" s="9">
        <v>4</v>
      </c>
      <c r="L284" s="9">
        <v>4</v>
      </c>
      <c r="M284" s="9">
        <v>4</v>
      </c>
      <c r="N284" s="9">
        <v>4</v>
      </c>
      <c r="O284" s="9">
        <v>4</v>
      </c>
      <c r="P284" s="9">
        <v>3</v>
      </c>
      <c r="Q284" s="9">
        <v>3</v>
      </c>
      <c r="R284" s="9">
        <v>3</v>
      </c>
      <c r="S284" s="9">
        <v>4</v>
      </c>
      <c r="T284" s="9">
        <v>4</v>
      </c>
      <c r="U284" s="9" t="s">
        <v>1178</v>
      </c>
      <c r="V284" s="9" t="s">
        <v>1097</v>
      </c>
      <c r="W284" s="9" t="s">
        <v>1179</v>
      </c>
    </row>
    <row r="285" spans="6:23" x14ac:dyDescent="0.2">
      <c r="F285" s="47">
        <v>43510</v>
      </c>
      <c r="G285" s="9" t="s">
        <v>1180</v>
      </c>
      <c r="H285" s="9" t="s">
        <v>538</v>
      </c>
      <c r="J285" s="9">
        <v>3</v>
      </c>
      <c r="K285" s="9">
        <v>3</v>
      </c>
      <c r="L285" s="9">
        <v>3</v>
      </c>
      <c r="M285" s="9">
        <v>3</v>
      </c>
      <c r="N285" s="9">
        <v>3</v>
      </c>
      <c r="O285" s="9">
        <v>3</v>
      </c>
      <c r="P285" s="9">
        <v>3</v>
      </c>
      <c r="Q285" s="9">
        <v>3</v>
      </c>
      <c r="R285" s="9">
        <v>3</v>
      </c>
      <c r="S285" s="9">
        <v>3</v>
      </c>
      <c r="T285" s="9">
        <v>3</v>
      </c>
      <c r="U285" s="9" t="s">
        <v>1181</v>
      </c>
      <c r="V285" s="9" t="s">
        <v>1182</v>
      </c>
      <c r="W285" s="9" t="s">
        <v>573</v>
      </c>
    </row>
    <row r="286" spans="6:23" x14ac:dyDescent="0.2">
      <c r="F286" s="47">
        <v>43510</v>
      </c>
      <c r="G286" s="9" t="s">
        <v>1183</v>
      </c>
      <c r="H286" s="9" t="s">
        <v>538</v>
      </c>
      <c r="J286" s="9">
        <v>3</v>
      </c>
      <c r="K286" s="9">
        <v>4</v>
      </c>
      <c r="L286" s="9">
        <v>3</v>
      </c>
      <c r="M286" s="9">
        <v>3</v>
      </c>
      <c r="N286" s="9">
        <v>3</v>
      </c>
      <c r="O286" s="9">
        <v>3</v>
      </c>
      <c r="P286" s="9">
        <v>3</v>
      </c>
      <c r="Q286" s="9">
        <v>3</v>
      </c>
      <c r="R286" s="9">
        <v>3</v>
      </c>
      <c r="S286" s="9">
        <v>3</v>
      </c>
      <c r="T286" s="9">
        <v>3</v>
      </c>
    </row>
    <row r="287" spans="6:23" x14ac:dyDescent="0.2">
      <c r="F287" s="47">
        <v>43510</v>
      </c>
      <c r="G287" s="9" t="s">
        <v>1184</v>
      </c>
      <c r="H287" s="9" t="s">
        <v>538</v>
      </c>
      <c r="J287" s="9">
        <v>4</v>
      </c>
      <c r="K287" s="9">
        <v>3</v>
      </c>
      <c r="L287" s="9">
        <v>3</v>
      </c>
      <c r="M287" s="9">
        <v>4</v>
      </c>
      <c r="N287" s="9">
        <v>3</v>
      </c>
      <c r="O287" s="9">
        <v>3</v>
      </c>
      <c r="P287" s="9">
        <v>3</v>
      </c>
      <c r="Q287" s="9">
        <v>3</v>
      </c>
      <c r="R287" s="9">
        <v>4</v>
      </c>
      <c r="S287" s="9">
        <v>3</v>
      </c>
      <c r="T287" s="9">
        <v>4</v>
      </c>
      <c r="U287" s="9" t="s">
        <v>1185</v>
      </c>
      <c r="V287" s="9" t="s">
        <v>1186</v>
      </c>
      <c r="W287" s="9" t="s">
        <v>1187</v>
      </c>
    </row>
    <row r="288" spans="6:23" x14ac:dyDescent="0.2">
      <c r="F288" s="47">
        <v>43510</v>
      </c>
      <c r="G288" s="9" t="s">
        <v>1188</v>
      </c>
      <c r="H288" s="9" t="s">
        <v>546</v>
      </c>
      <c r="J288" s="9">
        <v>3</v>
      </c>
      <c r="K288" s="9">
        <v>3</v>
      </c>
      <c r="L288" s="9">
        <v>3</v>
      </c>
      <c r="M288" s="9">
        <v>3</v>
      </c>
      <c r="N288" s="9">
        <v>3</v>
      </c>
      <c r="O288" s="9">
        <v>3</v>
      </c>
      <c r="P288" s="9">
        <v>3</v>
      </c>
      <c r="Q288" s="9">
        <v>3</v>
      </c>
      <c r="R288" s="9">
        <v>3</v>
      </c>
      <c r="S288" s="9">
        <v>3</v>
      </c>
      <c r="T288" s="9">
        <v>3</v>
      </c>
    </row>
    <row r="289" spans="6:23" x14ac:dyDescent="0.2">
      <c r="F289" s="47">
        <v>43510</v>
      </c>
      <c r="G289" s="9" t="s">
        <v>1177</v>
      </c>
      <c r="H289" s="9" t="s">
        <v>1189</v>
      </c>
      <c r="J289" s="9">
        <v>4</v>
      </c>
      <c r="K289" s="9">
        <v>4</v>
      </c>
      <c r="L289" s="9">
        <v>4</v>
      </c>
      <c r="M289" s="9">
        <v>3</v>
      </c>
      <c r="N289" s="9">
        <v>4</v>
      </c>
      <c r="O289" s="9">
        <v>4</v>
      </c>
      <c r="P289" s="9">
        <v>4</v>
      </c>
      <c r="Q289" s="9">
        <v>4</v>
      </c>
      <c r="R289" s="9">
        <v>4</v>
      </c>
      <c r="S289" s="9">
        <v>4</v>
      </c>
      <c r="T289" s="9">
        <v>4</v>
      </c>
      <c r="U289" s="9" t="s">
        <v>1190</v>
      </c>
      <c r="V289" s="9" t="s">
        <v>1191</v>
      </c>
      <c r="W289" s="9" t="s">
        <v>1192</v>
      </c>
    </row>
    <row r="290" spans="6:23" x14ac:dyDescent="0.2">
      <c r="F290" s="47">
        <v>43518</v>
      </c>
      <c r="G290" s="9" t="s">
        <v>1193</v>
      </c>
      <c r="H290" s="9" t="s">
        <v>557</v>
      </c>
      <c r="J290" s="9">
        <v>3</v>
      </c>
      <c r="K290" s="9">
        <v>3</v>
      </c>
      <c r="L290" s="9">
        <v>3</v>
      </c>
      <c r="M290" s="9">
        <v>3</v>
      </c>
      <c r="N290" s="9">
        <v>3</v>
      </c>
      <c r="O290" s="9">
        <v>3</v>
      </c>
      <c r="P290" s="9">
        <v>3</v>
      </c>
      <c r="Q290" s="9">
        <v>3</v>
      </c>
      <c r="R290" s="9">
        <v>3</v>
      </c>
      <c r="S290" s="9">
        <v>3</v>
      </c>
      <c r="T290" s="9">
        <v>3</v>
      </c>
    </row>
    <row r="291" spans="6:23" x14ac:dyDescent="0.2">
      <c r="F291" s="47">
        <v>43518</v>
      </c>
      <c r="G291" s="9" t="s">
        <v>1194</v>
      </c>
      <c r="H291" s="9" t="s">
        <v>538</v>
      </c>
      <c r="J291" s="9">
        <v>3</v>
      </c>
      <c r="K291" s="9">
        <v>3</v>
      </c>
      <c r="L291" s="9">
        <v>3</v>
      </c>
      <c r="M291" s="9">
        <v>3</v>
      </c>
      <c r="N291" s="9">
        <v>3</v>
      </c>
      <c r="O291" s="9">
        <v>3</v>
      </c>
      <c r="P291" s="9">
        <v>3</v>
      </c>
      <c r="Q291" s="9">
        <v>3</v>
      </c>
      <c r="R291" s="9">
        <v>3</v>
      </c>
      <c r="S291" s="9">
        <v>3</v>
      </c>
      <c r="T291" s="9">
        <v>3</v>
      </c>
    </row>
    <row r="292" spans="6:23" x14ac:dyDescent="0.2">
      <c r="F292" s="47">
        <v>43518</v>
      </c>
      <c r="G292" s="9" t="s">
        <v>1195</v>
      </c>
      <c r="H292" s="9" t="s">
        <v>817</v>
      </c>
      <c r="J292" s="9">
        <v>3</v>
      </c>
      <c r="K292" s="9">
        <v>3</v>
      </c>
      <c r="L292" s="9">
        <v>3</v>
      </c>
      <c r="M292" s="9">
        <v>3</v>
      </c>
      <c r="N292" s="9">
        <v>3</v>
      </c>
      <c r="O292" s="9">
        <v>3</v>
      </c>
      <c r="P292" s="9">
        <v>3</v>
      </c>
      <c r="Q292" s="9">
        <v>3</v>
      </c>
      <c r="R292" s="9">
        <v>3</v>
      </c>
      <c r="S292" s="9">
        <v>3</v>
      </c>
      <c r="T292" s="9">
        <v>3</v>
      </c>
      <c r="U292" s="9" t="s">
        <v>1196</v>
      </c>
      <c r="V292" s="9" t="s">
        <v>1197</v>
      </c>
      <c r="W292" s="9" t="s">
        <v>1198</v>
      </c>
    </row>
    <row r="293" spans="6:23" x14ac:dyDescent="0.2">
      <c r="F293" s="47">
        <v>43518</v>
      </c>
      <c r="G293" s="9" t="s">
        <v>1199</v>
      </c>
      <c r="H293" s="9" t="s">
        <v>538</v>
      </c>
      <c r="J293" s="9">
        <v>3</v>
      </c>
      <c r="K293" s="9">
        <v>3</v>
      </c>
      <c r="L293" s="9">
        <v>3</v>
      </c>
      <c r="M293" s="9">
        <v>3</v>
      </c>
      <c r="N293" s="9">
        <v>3</v>
      </c>
      <c r="O293" s="9">
        <v>3</v>
      </c>
      <c r="P293" s="9">
        <v>3</v>
      </c>
      <c r="Q293" s="9">
        <v>3</v>
      </c>
      <c r="R293" s="9">
        <v>3</v>
      </c>
      <c r="S293" s="9">
        <v>3</v>
      </c>
      <c r="T293" s="9">
        <v>3</v>
      </c>
    </row>
    <row r="294" spans="6:23" x14ac:dyDescent="0.2">
      <c r="F294" s="47">
        <v>43518</v>
      </c>
      <c r="G294" s="9" t="s">
        <v>1200</v>
      </c>
      <c r="H294" s="9" t="s">
        <v>538</v>
      </c>
      <c r="J294" s="9">
        <v>4</v>
      </c>
      <c r="K294" s="9">
        <v>3</v>
      </c>
      <c r="L294" s="9">
        <v>3</v>
      </c>
      <c r="M294" s="9">
        <v>3</v>
      </c>
      <c r="N294" s="9">
        <v>4</v>
      </c>
      <c r="O294" s="9">
        <v>4</v>
      </c>
      <c r="P294" s="9">
        <v>3</v>
      </c>
      <c r="Q294" s="9">
        <v>3</v>
      </c>
      <c r="R294" s="9">
        <v>3</v>
      </c>
      <c r="S294" s="9">
        <v>4</v>
      </c>
      <c r="T294" s="9">
        <v>4</v>
      </c>
      <c r="U294" s="9" t="s">
        <v>961</v>
      </c>
      <c r="V294" s="9" t="s">
        <v>1201</v>
      </c>
      <c r="W294" s="9" t="s">
        <v>1202</v>
      </c>
    </row>
    <row r="295" spans="6:23" x14ac:dyDescent="0.2">
      <c r="F295" s="47">
        <v>43518</v>
      </c>
      <c r="G295" s="9" t="s">
        <v>869</v>
      </c>
      <c r="H295" s="9" t="s">
        <v>557</v>
      </c>
      <c r="J295" s="9">
        <v>3</v>
      </c>
      <c r="K295" s="9">
        <v>3</v>
      </c>
      <c r="L295" s="9">
        <v>3</v>
      </c>
      <c r="M295" s="9">
        <v>3</v>
      </c>
      <c r="N295" s="9">
        <v>3</v>
      </c>
      <c r="O295" s="9">
        <v>3</v>
      </c>
      <c r="P295" s="9">
        <v>3</v>
      </c>
      <c r="Q295" s="9">
        <v>3</v>
      </c>
      <c r="R295" s="9">
        <v>3</v>
      </c>
      <c r="S295" s="9">
        <v>3</v>
      </c>
      <c r="T295" s="9">
        <v>3</v>
      </c>
    </row>
    <row r="296" spans="6:23" x14ac:dyDescent="0.2">
      <c r="F296" s="47">
        <v>43518</v>
      </c>
      <c r="G296" s="9" t="s">
        <v>1203</v>
      </c>
      <c r="H296" s="9" t="s">
        <v>557</v>
      </c>
      <c r="J296" s="9">
        <v>3</v>
      </c>
      <c r="K296" s="9">
        <v>3</v>
      </c>
      <c r="L296" s="9">
        <v>3</v>
      </c>
      <c r="M296" s="9">
        <v>3</v>
      </c>
      <c r="N296" s="9">
        <v>3</v>
      </c>
      <c r="O296" s="9">
        <v>3</v>
      </c>
      <c r="P296" s="9">
        <v>3</v>
      </c>
      <c r="Q296" s="9">
        <v>3</v>
      </c>
      <c r="R296" s="9">
        <v>3</v>
      </c>
      <c r="S296" s="9">
        <v>3</v>
      </c>
      <c r="T296" s="9">
        <v>3</v>
      </c>
      <c r="U296" s="9" t="s">
        <v>1204</v>
      </c>
      <c r="V296" s="9" t="s">
        <v>1205</v>
      </c>
    </row>
    <row r="297" spans="6:23" x14ac:dyDescent="0.2">
      <c r="F297" s="47">
        <v>43518</v>
      </c>
      <c r="G297" s="9" t="s">
        <v>1206</v>
      </c>
      <c r="H297" s="9" t="s">
        <v>557</v>
      </c>
      <c r="J297" s="9">
        <v>3</v>
      </c>
      <c r="K297" s="9">
        <v>3</v>
      </c>
      <c r="L297" s="9">
        <v>3</v>
      </c>
      <c r="M297" s="9">
        <v>3</v>
      </c>
      <c r="N297" s="9">
        <v>3</v>
      </c>
      <c r="O297" s="9">
        <v>3</v>
      </c>
      <c r="P297" s="9">
        <v>3</v>
      </c>
      <c r="Q297" s="9">
        <v>3</v>
      </c>
      <c r="R297" s="9">
        <v>3</v>
      </c>
      <c r="S297" s="9">
        <v>3</v>
      </c>
      <c r="T297" s="9">
        <v>3</v>
      </c>
      <c r="U297" s="9" t="s">
        <v>1207</v>
      </c>
    </row>
    <row r="298" spans="6:23" x14ac:dyDescent="0.2">
      <c r="F298" s="47">
        <v>43518</v>
      </c>
      <c r="G298" s="9" t="s">
        <v>1208</v>
      </c>
      <c r="H298" s="9" t="s">
        <v>557</v>
      </c>
      <c r="J298" s="9">
        <v>3</v>
      </c>
      <c r="K298" s="9">
        <v>3</v>
      </c>
      <c r="L298" s="9">
        <v>3</v>
      </c>
      <c r="M298" s="9">
        <v>3</v>
      </c>
      <c r="N298" s="9">
        <v>3</v>
      </c>
      <c r="O298" s="9">
        <v>3</v>
      </c>
      <c r="P298" s="9">
        <v>3</v>
      </c>
      <c r="Q298" s="9">
        <v>3</v>
      </c>
      <c r="R298" s="9">
        <v>3</v>
      </c>
      <c r="S298" s="9">
        <v>3</v>
      </c>
      <c r="T298" s="9">
        <v>3</v>
      </c>
      <c r="U298" s="9" t="s">
        <v>1209</v>
      </c>
      <c r="V298" s="9" t="s">
        <v>1210</v>
      </c>
      <c r="W298" s="9" t="s">
        <v>1211</v>
      </c>
    </row>
    <row r="299" spans="6:23" x14ac:dyDescent="0.2">
      <c r="F299" s="47">
        <v>43524</v>
      </c>
      <c r="G299" s="9" t="s">
        <v>1212</v>
      </c>
      <c r="H299" s="9" t="s">
        <v>538</v>
      </c>
      <c r="J299" s="9">
        <v>4</v>
      </c>
      <c r="K299" s="9">
        <v>4</v>
      </c>
      <c r="L299" s="9">
        <v>4</v>
      </c>
      <c r="M299" s="9">
        <v>4</v>
      </c>
      <c r="N299" s="9">
        <v>4</v>
      </c>
      <c r="O299" s="9">
        <v>4</v>
      </c>
      <c r="P299" s="9">
        <v>4</v>
      </c>
      <c r="Q299" s="9">
        <v>4</v>
      </c>
      <c r="R299" s="9">
        <v>4</v>
      </c>
      <c r="S299" s="9">
        <v>4</v>
      </c>
      <c r="T299" s="9">
        <v>4</v>
      </c>
      <c r="U299" s="9" t="s">
        <v>1213</v>
      </c>
      <c r="V299" s="9" t="s">
        <v>1214</v>
      </c>
    </row>
    <row r="300" spans="6:23" x14ac:dyDescent="0.2">
      <c r="F300" s="47">
        <v>43524</v>
      </c>
      <c r="G300" s="9" t="s">
        <v>1215</v>
      </c>
      <c r="H300" s="9" t="s">
        <v>538</v>
      </c>
      <c r="J300" s="9">
        <v>4</v>
      </c>
      <c r="K300" s="9">
        <v>4</v>
      </c>
      <c r="L300" s="9">
        <v>4</v>
      </c>
      <c r="M300" s="9">
        <v>4</v>
      </c>
      <c r="N300" s="9">
        <v>4</v>
      </c>
      <c r="O300" s="9">
        <v>4</v>
      </c>
      <c r="P300" s="9">
        <v>4</v>
      </c>
      <c r="Q300" s="9">
        <v>4</v>
      </c>
      <c r="R300" s="9">
        <v>4</v>
      </c>
      <c r="S300" s="9">
        <v>4</v>
      </c>
      <c r="T300" s="9">
        <v>4</v>
      </c>
    </row>
    <row r="301" spans="6:23" x14ac:dyDescent="0.2">
      <c r="F301" s="47">
        <v>43524</v>
      </c>
      <c r="G301" s="9" t="s">
        <v>1216</v>
      </c>
      <c r="H301" s="9" t="s">
        <v>538</v>
      </c>
      <c r="J301" s="9">
        <v>4</v>
      </c>
      <c r="K301" s="9">
        <v>4</v>
      </c>
      <c r="L301" s="9">
        <v>4</v>
      </c>
      <c r="M301" s="9">
        <v>4</v>
      </c>
      <c r="N301" s="9">
        <v>4</v>
      </c>
      <c r="O301" s="9">
        <v>4</v>
      </c>
      <c r="P301" s="9">
        <v>4</v>
      </c>
      <c r="Q301" s="9">
        <v>4</v>
      </c>
      <c r="R301" s="9">
        <v>4</v>
      </c>
      <c r="S301" s="9">
        <v>4</v>
      </c>
      <c r="T301" s="9">
        <v>4</v>
      </c>
    </row>
    <row r="302" spans="6:23" x14ac:dyDescent="0.2">
      <c r="F302" s="47">
        <v>43524</v>
      </c>
      <c r="G302" s="9" t="s">
        <v>1217</v>
      </c>
      <c r="H302" s="9" t="s">
        <v>538</v>
      </c>
      <c r="J302" s="9">
        <v>4</v>
      </c>
      <c r="K302" s="9">
        <v>4</v>
      </c>
      <c r="L302" s="9">
        <v>4</v>
      </c>
      <c r="M302" s="9">
        <v>4</v>
      </c>
      <c r="N302" s="9">
        <v>4</v>
      </c>
      <c r="O302" s="9">
        <v>4</v>
      </c>
      <c r="P302" s="9">
        <v>4</v>
      </c>
      <c r="Q302" s="9">
        <v>4</v>
      </c>
      <c r="R302" s="9">
        <v>4</v>
      </c>
      <c r="S302" s="9">
        <v>4</v>
      </c>
      <c r="T302" s="9">
        <v>4</v>
      </c>
    </row>
    <row r="303" spans="6:23" x14ac:dyDescent="0.2">
      <c r="F303" s="47">
        <v>43524</v>
      </c>
      <c r="G303" s="9" t="s">
        <v>1218</v>
      </c>
      <c r="H303" s="9" t="s">
        <v>538</v>
      </c>
      <c r="J303" s="9">
        <v>4</v>
      </c>
      <c r="K303" s="9">
        <v>4</v>
      </c>
      <c r="L303" s="9">
        <v>4</v>
      </c>
      <c r="M303" s="9">
        <v>4</v>
      </c>
      <c r="N303" s="9">
        <v>3</v>
      </c>
      <c r="O303" s="9">
        <v>3</v>
      </c>
      <c r="P303" s="9">
        <v>3</v>
      </c>
      <c r="Q303" s="9">
        <v>4</v>
      </c>
      <c r="R303" s="9">
        <v>4</v>
      </c>
      <c r="S303" s="9">
        <v>4</v>
      </c>
      <c r="T303" s="9">
        <v>4</v>
      </c>
      <c r="U303" s="9" t="s">
        <v>932</v>
      </c>
      <c r="V303" s="9" t="s">
        <v>1219</v>
      </c>
    </row>
    <row r="304" spans="6:23" x14ac:dyDescent="0.2">
      <c r="F304" s="47">
        <v>43524</v>
      </c>
      <c r="G304" s="9" t="s">
        <v>1220</v>
      </c>
      <c r="H304" s="9" t="s">
        <v>538</v>
      </c>
      <c r="J304" s="9">
        <v>4</v>
      </c>
      <c r="K304" s="9">
        <v>4</v>
      </c>
      <c r="L304" s="9">
        <v>4</v>
      </c>
      <c r="M304" s="9">
        <v>4</v>
      </c>
      <c r="N304" s="9">
        <v>4</v>
      </c>
      <c r="O304" s="9">
        <v>4</v>
      </c>
      <c r="P304" s="9">
        <v>4</v>
      </c>
      <c r="Q304" s="9">
        <v>4</v>
      </c>
      <c r="R304" s="9">
        <v>4</v>
      </c>
      <c r="S304" s="9">
        <v>4</v>
      </c>
      <c r="T304" s="9">
        <v>4</v>
      </c>
      <c r="U304" s="9" t="s">
        <v>1221</v>
      </c>
      <c r="V304" s="9" t="s">
        <v>1222</v>
      </c>
    </row>
    <row r="305" spans="1:23" x14ac:dyDescent="0.2">
      <c r="A305" s="9" t="s">
        <v>566</v>
      </c>
      <c r="B305" s="9" t="s">
        <v>566</v>
      </c>
      <c r="C305" s="9" t="s">
        <v>566</v>
      </c>
      <c r="D305" s="9" t="s">
        <v>566</v>
      </c>
      <c r="E305" s="9" t="s">
        <v>1223</v>
      </c>
      <c r="F305" s="47">
        <v>43532</v>
      </c>
      <c r="G305" s="9" t="s">
        <v>903</v>
      </c>
      <c r="H305" s="9" t="s">
        <v>546</v>
      </c>
      <c r="J305" s="9">
        <v>3</v>
      </c>
      <c r="K305" s="9">
        <v>3</v>
      </c>
      <c r="L305" s="9">
        <v>3</v>
      </c>
      <c r="M305" s="9">
        <v>3</v>
      </c>
      <c r="N305" s="9">
        <v>3</v>
      </c>
      <c r="O305" s="9">
        <v>3</v>
      </c>
      <c r="P305" s="9">
        <v>3</v>
      </c>
      <c r="Q305" s="9">
        <v>3</v>
      </c>
      <c r="R305" s="9">
        <v>3</v>
      </c>
      <c r="S305" s="9">
        <v>3</v>
      </c>
      <c r="T305" s="9">
        <v>3</v>
      </c>
    </row>
    <row r="306" spans="1:23" x14ac:dyDescent="0.2">
      <c r="A306" s="9" t="s">
        <v>566</v>
      </c>
      <c r="B306" s="9" t="s">
        <v>566</v>
      </c>
      <c r="C306" s="9" t="s">
        <v>566</v>
      </c>
      <c r="D306" s="9" t="s">
        <v>566</v>
      </c>
      <c r="E306" s="9" t="s">
        <v>1223</v>
      </c>
      <c r="F306" s="47">
        <v>43532</v>
      </c>
      <c r="G306" s="9" t="s">
        <v>912</v>
      </c>
      <c r="H306" s="9" t="s">
        <v>907</v>
      </c>
      <c r="J306" s="9">
        <v>3</v>
      </c>
      <c r="K306" s="9">
        <v>3</v>
      </c>
      <c r="L306" s="9">
        <v>3</v>
      </c>
      <c r="M306" s="9">
        <v>3</v>
      </c>
      <c r="N306" s="9">
        <v>3</v>
      </c>
      <c r="O306" s="9">
        <v>3</v>
      </c>
      <c r="P306" s="9">
        <v>3</v>
      </c>
      <c r="Q306" s="9">
        <v>3</v>
      </c>
      <c r="R306" s="9">
        <v>3</v>
      </c>
      <c r="S306" s="9">
        <v>3</v>
      </c>
      <c r="T306" s="9">
        <v>3</v>
      </c>
      <c r="U306" s="9" t="s">
        <v>1224</v>
      </c>
      <c r="V306" s="9" t="s">
        <v>1225</v>
      </c>
      <c r="W306" s="9" t="s">
        <v>1226</v>
      </c>
    </row>
    <row r="307" spans="1:23" x14ac:dyDescent="0.2">
      <c r="A307" s="9" t="s">
        <v>566</v>
      </c>
      <c r="B307" s="9" t="s">
        <v>566</v>
      </c>
      <c r="C307" s="9" t="s">
        <v>566</v>
      </c>
      <c r="D307" s="9" t="s">
        <v>566</v>
      </c>
      <c r="E307" s="9" t="s">
        <v>1223</v>
      </c>
      <c r="F307" s="47">
        <v>43532</v>
      </c>
      <c r="G307" s="9" t="s">
        <v>1227</v>
      </c>
      <c r="H307" s="9" t="s">
        <v>907</v>
      </c>
      <c r="J307" s="9">
        <v>3</v>
      </c>
      <c r="K307" s="9">
        <v>3</v>
      </c>
      <c r="L307" s="9">
        <v>3</v>
      </c>
      <c r="M307" s="9">
        <v>3</v>
      </c>
      <c r="N307" s="9">
        <v>3</v>
      </c>
      <c r="O307" s="9">
        <v>3</v>
      </c>
      <c r="P307" s="9">
        <v>3</v>
      </c>
      <c r="Q307" s="9">
        <v>3</v>
      </c>
      <c r="R307" s="9">
        <v>3</v>
      </c>
      <c r="S307" s="9">
        <v>3</v>
      </c>
      <c r="T307" s="9">
        <v>3</v>
      </c>
      <c r="U307" s="9" t="s">
        <v>1228</v>
      </c>
      <c r="V307" s="9" t="s">
        <v>1229</v>
      </c>
      <c r="W307" s="9" t="s">
        <v>573</v>
      </c>
    </row>
    <row r="308" spans="1:23" x14ac:dyDescent="0.2">
      <c r="A308" s="9" t="s">
        <v>566</v>
      </c>
      <c r="B308" s="9" t="s">
        <v>566</v>
      </c>
      <c r="C308" s="9" t="s">
        <v>566</v>
      </c>
      <c r="D308" s="9" t="s">
        <v>566</v>
      </c>
      <c r="E308" s="9" t="s">
        <v>1223</v>
      </c>
      <c r="F308" s="47">
        <v>43532</v>
      </c>
      <c r="G308" s="9" t="s">
        <v>906</v>
      </c>
      <c r="H308" s="9" t="s">
        <v>907</v>
      </c>
      <c r="J308" s="9">
        <v>3</v>
      </c>
      <c r="K308" s="9">
        <v>3</v>
      </c>
      <c r="L308" s="9">
        <v>3</v>
      </c>
      <c r="M308" s="9">
        <v>3</v>
      </c>
      <c r="N308" s="9">
        <v>3</v>
      </c>
      <c r="O308" s="9">
        <v>3</v>
      </c>
      <c r="P308" s="9">
        <v>3</v>
      </c>
      <c r="Q308" s="9">
        <v>3</v>
      </c>
      <c r="R308" s="9">
        <v>3</v>
      </c>
      <c r="S308" s="9">
        <v>3</v>
      </c>
      <c r="T308" s="9">
        <v>3</v>
      </c>
      <c r="U308" s="9" t="s">
        <v>1230</v>
      </c>
      <c r="V308" s="9" t="s">
        <v>1231</v>
      </c>
      <c r="W308" s="9" t="s">
        <v>573</v>
      </c>
    </row>
    <row r="309" spans="1:23" x14ac:dyDescent="0.2">
      <c r="A309" s="9" t="s">
        <v>566</v>
      </c>
      <c r="B309" s="9" t="s">
        <v>566</v>
      </c>
      <c r="C309" s="9" t="s">
        <v>566</v>
      </c>
      <c r="D309" s="9" t="s">
        <v>566</v>
      </c>
      <c r="E309" s="9" t="s">
        <v>1223</v>
      </c>
      <c r="F309" s="47">
        <v>43532</v>
      </c>
      <c r="G309" s="9" t="s">
        <v>905</v>
      </c>
      <c r="H309" s="9" t="s">
        <v>542</v>
      </c>
      <c r="J309" s="9">
        <v>3</v>
      </c>
      <c r="K309" s="9">
        <v>3</v>
      </c>
      <c r="L309" s="9">
        <v>3</v>
      </c>
      <c r="M309" s="9">
        <v>3</v>
      </c>
      <c r="N309" s="9">
        <v>3</v>
      </c>
      <c r="O309" s="9">
        <v>3</v>
      </c>
      <c r="P309" s="9">
        <v>3</v>
      </c>
      <c r="Q309" s="9">
        <v>3</v>
      </c>
      <c r="R309" s="9">
        <v>3</v>
      </c>
      <c r="S309" s="9">
        <v>3</v>
      </c>
      <c r="T309" s="9">
        <v>3</v>
      </c>
      <c r="U309" s="9" t="s">
        <v>1232</v>
      </c>
      <c r="V309" s="9" t="s">
        <v>1165</v>
      </c>
      <c r="W309" s="9" t="s">
        <v>549</v>
      </c>
    </row>
    <row r="310" spans="1:23" x14ac:dyDescent="0.2">
      <c r="A310" s="9" t="s">
        <v>566</v>
      </c>
      <c r="B310" s="9" t="s">
        <v>566</v>
      </c>
      <c r="C310" s="9" t="s">
        <v>566</v>
      </c>
      <c r="D310" s="9" t="s">
        <v>566</v>
      </c>
      <c r="E310" s="9" t="s">
        <v>1223</v>
      </c>
      <c r="F310" s="47">
        <v>43532</v>
      </c>
      <c r="G310" s="9" t="s">
        <v>1233</v>
      </c>
      <c r="H310" s="9" t="s">
        <v>538</v>
      </c>
      <c r="J310" s="9">
        <v>4</v>
      </c>
      <c r="K310" s="9">
        <v>4</v>
      </c>
      <c r="L310" s="9">
        <v>4</v>
      </c>
      <c r="M310" s="9">
        <v>4</v>
      </c>
      <c r="N310" s="9">
        <v>4</v>
      </c>
      <c r="O310" s="9">
        <v>4</v>
      </c>
      <c r="P310" s="9">
        <v>4</v>
      </c>
      <c r="Q310" s="9">
        <v>4</v>
      </c>
      <c r="R310" s="9">
        <v>4</v>
      </c>
      <c r="S310" s="9">
        <v>4</v>
      </c>
      <c r="T310" s="9">
        <v>4</v>
      </c>
      <c r="U310" s="9" t="s">
        <v>1234</v>
      </c>
      <c r="V310" s="9" t="s">
        <v>1235</v>
      </c>
    </row>
    <row r="311" spans="1:23" x14ac:dyDescent="0.2">
      <c r="A311" s="9" t="s">
        <v>566</v>
      </c>
      <c r="B311" s="9" t="s">
        <v>566</v>
      </c>
      <c r="C311" s="9" t="s">
        <v>566</v>
      </c>
      <c r="D311" s="9" t="s">
        <v>566</v>
      </c>
      <c r="E311" s="9" t="s">
        <v>1223</v>
      </c>
      <c r="F311" s="47">
        <v>43532</v>
      </c>
      <c r="G311" s="9" t="s">
        <v>908</v>
      </c>
      <c r="H311" s="9" t="s">
        <v>546</v>
      </c>
      <c r="J311" s="9">
        <v>4</v>
      </c>
      <c r="K311" s="9">
        <v>4</v>
      </c>
      <c r="L311" s="9">
        <v>4</v>
      </c>
      <c r="M311" s="9">
        <v>4</v>
      </c>
      <c r="N311" s="9">
        <v>4</v>
      </c>
      <c r="O311" s="9">
        <v>3</v>
      </c>
      <c r="P311" s="9">
        <v>3</v>
      </c>
      <c r="Q311" s="9">
        <v>3</v>
      </c>
      <c r="R311" s="9">
        <v>3</v>
      </c>
      <c r="S311" s="9">
        <v>3</v>
      </c>
      <c r="T311" s="9">
        <v>4</v>
      </c>
    </row>
    <row r="312" spans="1:23" x14ac:dyDescent="0.2">
      <c r="A312" s="9" t="s">
        <v>566</v>
      </c>
      <c r="B312" s="9" t="s">
        <v>566</v>
      </c>
      <c r="C312" s="9" t="s">
        <v>566</v>
      </c>
      <c r="D312" s="9" t="s">
        <v>566</v>
      </c>
      <c r="E312" s="9" t="s">
        <v>1223</v>
      </c>
      <c r="F312" s="47">
        <v>43532</v>
      </c>
      <c r="G312" s="9" t="s">
        <v>904</v>
      </c>
      <c r="H312" s="9" t="s">
        <v>619</v>
      </c>
      <c r="J312" s="9">
        <v>4</v>
      </c>
      <c r="K312" s="9">
        <v>4</v>
      </c>
      <c r="L312" s="9">
        <v>4</v>
      </c>
      <c r="M312" s="9">
        <v>4</v>
      </c>
      <c r="N312" s="9">
        <v>4</v>
      </c>
      <c r="O312" s="9">
        <v>4</v>
      </c>
      <c r="P312" s="9">
        <v>4</v>
      </c>
      <c r="Q312" s="9">
        <v>4</v>
      </c>
      <c r="R312" s="9">
        <v>4</v>
      </c>
      <c r="S312" s="9">
        <v>4</v>
      </c>
      <c r="T312" s="9">
        <v>4</v>
      </c>
    </row>
    <row r="313" spans="1:23" x14ac:dyDescent="0.2">
      <c r="A313" s="9" t="s">
        <v>566</v>
      </c>
      <c r="B313" s="9" t="s">
        <v>566</v>
      </c>
      <c r="C313" s="9" t="s">
        <v>566</v>
      </c>
      <c r="D313" s="9" t="s">
        <v>566</v>
      </c>
      <c r="E313" s="9" t="s">
        <v>1223</v>
      </c>
      <c r="F313" s="47">
        <v>43532</v>
      </c>
      <c r="G313" s="9" t="s">
        <v>903</v>
      </c>
      <c r="H313" s="9" t="s">
        <v>546</v>
      </c>
      <c r="J313" s="9">
        <v>3</v>
      </c>
      <c r="K313" s="9">
        <v>3</v>
      </c>
      <c r="L313" s="9">
        <v>3</v>
      </c>
      <c r="M313" s="9">
        <v>3</v>
      </c>
      <c r="N313" s="9">
        <v>3</v>
      </c>
      <c r="O313" s="9">
        <v>3</v>
      </c>
      <c r="P313" s="9">
        <v>3</v>
      </c>
      <c r="Q313" s="9">
        <v>3</v>
      </c>
      <c r="R313" s="9">
        <v>3</v>
      </c>
      <c r="S313" s="9">
        <v>3</v>
      </c>
      <c r="T313" s="9">
        <v>3</v>
      </c>
    </row>
    <row r="314" spans="1:23" x14ac:dyDescent="0.2">
      <c r="A314" s="9" t="s">
        <v>566</v>
      </c>
      <c r="B314" s="9" t="s">
        <v>566</v>
      </c>
      <c r="C314" s="9" t="s">
        <v>566</v>
      </c>
      <c r="D314" s="9" t="s">
        <v>566</v>
      </c>
      <c r="E314" s="9" t="s">
        <v>1223</v>
      </c>
      <c r="F314" s="47">
        <v>43538</v>
      </c>
      <c r="G314" s="9" t="s">
        <v>1236</v>
      </c>
      <c r="H314" s="9" t="s">
        <v>542</v>
      </c>
      <c r="J314" s="9">
        <v>4</v>
      </c>
      <c r="K314" s="9">
        <v>4</v>
      </c>
      <c r="L314" s="9">
        <v>3</v>
      </c>
      <c r="M314" s="9">
        <v>3</v>
      </c>
      <c r="N314" s="9">
        <v>3</v>
      </c>
      <c r="O314" s="9">
        <v>3</v>
      </c>
      <c r="P314" s="9">
        <v>4</v>
      </c>
      <c r="Q314" s="9">
        <v>4</v>
      </c>
      <c r="R314" s="9">
        <v>4</v>
      </c>
      <c r="S314" s="9">
        <v>4</v>
      </c>
      <c r="T314" s="9">
        <v>4</v>
      </c>
    </row>
    <row r="315" spans="1:23" x14ac:dyDescent="0.2">
      <c r="A315" s="9" t="s">
        <v>566</v>
      </c>
      <c r="B315" s="9" t="s">
        <v>566</v>
      </c>
      <c r="C315" s="9" t="s">
        <v>566</v>
      </c>
      <c r="D315" s="9" t="s">
        <v>566</v>
      </c>
      <c r="E315" s="9" t="s">
        <v>1223</v>
      </c>
      <c r="F315" s="47">
        <v>43538</v>
      </c>
      <c r="G315" s="9" t="s">
        <v>1237</v>
      </c>
      <c r="H315" s="9" t="s">
        <v>733</v>
      </c>
      <c r="J315" s="9">
        <v>4</v>
      </c>
      <c r="K315" s="9">
        <v>4</v>
      </c>
      <c r="L315" s="9">
        <v>4</v>
      </c>
      <c r="M315" s="9">
        <v>4</v>
      </c>
      <c r="N315" s="9">
        <v>4</v>
      </c>
      <c r="O315" s="9">
        <v>4</v>
      </c>
      <c r="P315" s="9">
        <v>4</v>
      </c>
      <c r="Q315" s="9">
        <v>4</v>
      </c>
      <c r="R315" s="9">
        <v>4</v>
      </c>
      <c r="S315" s="9">
        <v>4</v>
      </c>
      <c r="T315" s="9">
        <v>4</v>
      </c>
    </row>
    <row r="316" spans="1:23" x14ac:dyDescent="0.2">
      <c r="A316" s="9" t="s">
        <v>566</v>
      </c>
      <c r="B316" s="9" t="s">
        <v>566</v>
      </c>
      <c r="C316" s="9" t="s">
        <v>566</v>
      </c>
      <c r="D316" s="9" t="s">
        <v>566</v>
      </c>
      <c r="E316" s="9" t="s">
        <v>567</v>
      </c>
      <c r="F316" s="47">
        <v>43466.565949074073</v>
      </c>
      <c r="G316" s="9" t="s">
        <v>570</v>
      </c>
      <c r="H316" s="9" t="s">
        <v>557</v>
      </c>
      <c r="J316" s="9">
        <v>4</v>
      </c>
      <c r="K316" s="9">
        <v>4</v>
      </c>
      <c r="L316" s="9">
        <v>4</v>
      </c>
      <c r="M316" s="9">
        <v>4</v>
      </c>
      <c r="N316" s="9">
        <v>4</v>
      </c>
      <c r="O316" s="9">
        <v>4</v>
      </c>
      <c r="P316" s="9">
        <v>4</v>
      </c>
      <c r="Q316" s="9">
        <v>4</v>
      </c>
      <c r="R316" s="9">
        <v>4</v>
      </c>
      <c r="S316" s="9">
        <v>4</v>
      </c>
      <c r="T316" s="9">
        <v>4</v>
      </c>
      <c r="U316" s="9" t="s">
        <v>571</v>
      </c>
      <c r="V316" s="9" t="s">
        <v>572</v>
      </c>
      <c r="W316" s="9" t="s">
        <v>573</v>
      </c>
    </row>
    <row r="317" spans="1:23" x14ac:dyDescent="0.2">
      <c r="A317" s="9" t="s">
        <v>566</v>
      </c>
      <c r="B317" s="9" t="s">
        <v>566</v>
      </c>
      <c r="C317" s="9" t="s">
        <v>566</v>
      </c>
      <c r="D317" s="9" t="s">
        <v>566</v>
      </c>
      <c r="E317" s="9" t="s">
        <v>567</v>
      </c>
      <c r="F317" s="47">
        <v>43468.192928240744</v>
      </c>
      <c r="G317" s="9" t="s">
        <v>574</v>
      </c>
      <c r="H317" s="9" t="s">
        <v>575</v>
      </c>
      <c r="J317" s="9">
        <v>3</v>
      </c>
      <c r="K317" s="9">
        <v>4</v>
      </c>
      <c r="L317" s="9">
        <v>4</v>
      </c>
      <c r="M317" s="9">
        <v>3</v>
      </c>
      <c r="N317" s="9">
        <v>3</v>
      </c>
      <c r="O317" s="9">
        <v>3</v>
      </c>
      <c r="P317" s="9">
        <v>3</v>
      </c>
      <c r="Q317" s="9">
        <v>3</v>
      </c>
      <c r="R317" s="9">
        <v>4</v>
      </c>
      <c r="S317" s="9">
        <v>4</v>
      </c>
      <c r="T317" s="9">
        <v>4</v>
      </c>
      <c r="U317" s="9" t="s">
        <v>576</v>
      </c>
      <c r="V317" s="9" t="s">
        <v>577</v>
      </c>
      <c r="W317" s="9" t="s">
        <v>578</v>
      </c>
    </row>
    <row r="318" spans="1:23" x14ac:dyDescent="0.2">
      <c r="A318" s="9" t="s">
        <v>566</v>
      </c>
      <c r="B318" s="9" t="s">
        <v>566</v>
      </c>
      <c r="C318" s="9" t="s">
        <v>566</v>
      </c>
      <c r="D318" s="9" t="s">
        <v>566</v>
      </c>
      <c r="E318" s="9" t="s">
        <v>567</v>
      </c>
      <c r="F318" s="47">
        <v>43468.193009259259</v>
      </c>
      <c r="G318" s="9" t="s">
        <v>579</v>
      </c>
      <c r="H318" s="9" t="s">
        <v>538</v>
      </c>
      <c r="J318" s="9">
        <v>4</v>
      </c>
      <c r="K318" s="9">
        <v>4</v>
      </c>
      <c r="L318" s="9">
        <v>4</v>
      </c>
      <c r="M318" s="9">
        <v>4</v>
      </c>
      <c r="N318" s="9">
        <v>4</v>
      </c>
      <c r="O318" s="9">
        <v>4</v>
      </c>
      <c r="P318" s="9">
        <v>4</v>
      </c>
      <c r="Q318" s="9">
        <v>4</v>
      </c>
      <c r="R318" s="9">
        <v>4</v>
      </c>
      <c r="S318" s="9">
        <v>4</v>
      </c>
      <c r="T318" s="9">
        <v>4</v>
      </c>
      <c r="U318" s="9" t="s">
        <v>580</v>
      </c>
      <c r="V318" s="9" t="s">
        <v>581</v>
      </c>
      <c r="W318" s="9" t="s">
        <v>573</v>
      </c>
    </row>
    <row r="319" spans="1:23" x14ac:dyDescent="0.2">
      <c r="A319" s="9" t="s">
        <v>566</v>
      </c>
      <c r="B319" s="9" t="s">
        <v>566</v>
      </c>
      <c r="C319" s="9" t="s">
        <v>566</v>
      </c>
      <c r="D319" s="9" t="s">
        <v>566</v>
      </c>
      <c r="E319" s="9" t="s">
        <v>567</v>
      </c>
      <c r="F319" s="47">
        <v>43468.193020833336</v>
      </c>
      <c r="G319" s="9" t="s">
        <v>582</v>
      </c>
      <c r="H319" s="9" t="s">
        <v>535</v>
      </c>
      <c r="J319" s="9">
        <v>4</v>
      </c>
      <c r="K319" s="9">
        <v>4</v>
      </c>
      <c r="L319" s="9">
        <v>4</v>
      </c>
      <c r="M319" s="9">
        <v>4</v>
      </c>
      <c r="N319" s="9">
        <v>4</v>
      </c>
      <c r="O319" s="9">
        <v>4</v>
      </c>
      <c r="P319" s="9">
        <v>4</v>
      </c>
      <c r="Q319" s="9">
        <v>4</v>
      </c>
      <c r="R319" s="9">
        <v>4</v>
      </c>
      <c r="S319" s="9">
        <v>4</v>
      </c>
      <c r="T319" s="9">
        <v>4</v>
      </c>
      <c r="U319" s="9" t="s">
        <v>583</v>
      </c>
      <c r="V319" s="9" t="s">
        <v>584</v>
      </c>
      <c r="W319" s="9" t="s">
        <v>585</v>
      </c>
    </row>
    <row r="320" spans="1:23" x14ac:dyDescent="0.2">
      <c r="A320" s="9" t="s">
        <v>566</v>
      </c>
      <c r="B320" s="9" t="s">
        <v>566</v>
      </c>
      <c r="C320" s="9" t="s">
        <v>566</v>
      </c>
      <c r="D320" s="9" t="s">
        <v>566</v>
      </c>
      <c r="E320" s="9" t="s">
        <v>567</v>
      </c>
      <c r="F320" s="47">
        <v>43468.193032407406</v>
      </c>
      <c r="G320" s="9" t="s">
        <v>586</v>
      </c>
      <c r="H320" s="9" t="s">
        <v>535</v>
      </c>
      <c r="J320" s="9">
        <v>3</v>
      </c>
      <c r="K320" s="9">
        <v>3</v>
      </c>
      <c r="L320" s="9">
        <v>4</v>
      </c>
      <c r="M320" s="9">
        <v>3</v>
      </c>
      <c r="N320" s="9">
        <v>4</v>
      </c>
      <c r="O320" s="9">
        <v>3</v>
      </c>
      <c r="P320" s="9">
        <v>4</v>
      </c>
      <c r="Q320" s="9">
        <v>3</v>
      </c>
      <c r="R320" s="9">
        <v>3</v>
      </c>
      <c r="S320" s="9">
        <v>3</v>
      </c>
      <c r="T320" s="9">
        <v>4</v>
      </c>
      <c r="U320" s="9" t="s">
        <v>587</v>
      </c>
      <c r="V320" s="9" t="s">
        <v>588</v>
      </c>
      <c r="W320" s="9" t="s">
        <v>589</v>
      </c>
    </row>
    <row r="321" spans="1:23" x14ac:dyDescent="0.2">
      <c r="A321" s="9" t="s">
        <v>566</v>
      </c>
      <c r="B321" s="9" t="s">
        <v>566</v>
      </c>
      <c r="C321" s="9" t="s">
        <v>566</v>
      </c>
      <c r="D321" s="9" t="s">
        <v>566</v>
      </c>
      <c r="E321" s="9" t="s">
        <v>567</v>
      </c>
      <c r="F321" s="47">
        <v>43468.193043981482</v>
      </c>
      <c r="G321" s="9" t="s">
        <v>590</v>
      </c>
      <c r="H321" s="9" t="s">
        <v>591</v>
      </c>
      <c r="J321" s="9">
        <v>4</v>
      </c>
      <c r="K321" s="9">
        <v>4</v>
      </c>
      <c r="L321" s="9">
        <v>4</v>
      </c>
      <c r="M321" s="9">
        <v>3</v>
      </c>
      <c r="N321" s="9">
        <v>4</v>
      </c>
      <c r="O321" s="9">
        <v>4</v>
      </c>
      <c r="P321" s="9">
        <v>4</v>
      </c>
      <c r="Q321" s="9">
        <v>4</v>
      </c>
      <c r="R321" s="9">
        <v>3</v>
      </c>
      <c r="S321" s="9">
        <v>4</v>
      </c>
      <c r="T321" s="9">
        <v>4</v>
      </c>
      <c r="U321" s="9" t="s">
        <v>592</v>
      </c>
      <c r="V321" s="9" t="s">
        <v>593</v>
      </c>
      <c r="W321" s="9" t="s">
        <v>573</v>
      </c>
    </row>
    <row r="322" spans="1:23" x14ac:dyDescent="0.2">
      <c r="A322" s="9" t="s">
        <v>566</v>
      </c>
      <c r="B322" s="9" t="s">
        <v>566</v>
      </c>
      <c r="C322" s="9" t="s">
        <v>566</v>
      </c>
      <c r="D322" s="9" t="s">
        <v>566</v>
      </c>
      <c r="E322" s="9" t="s">
        <v>567</v>
      </c>
      <c r="F322" s="47">
        <v>43468.193055555559</v>
      </c>
      <c r="G322" s="9" t="s">
        <v>594</v>
      </c>
      <c r="H322" s="9" t="s">
        <v>538</v>
      </c>
      <c r="J322" s="9">
        <v>3</v>
      </c>
      <c r="K322" s="9">
        <v>3</v>
      </c>
      <c r="L322" s="9">
        <v>3</v>
      </c>
      <c r="M322" s="9">
        <v>3</v>
      </c>
      <c r="N322" s="9">
        <v>4</v>
      </c>
      <c r="O322" s="9">
        <v>3</v>
      </c>
      <c r="P322" s="9">
        <v>3</v>
      </c>
      <c r="Q322" s="9">
        <v>3</v>
      </c>
      <c r="R322" s="9">
        <v>3</v>
      </c>
      <c r="S322" s="9">
        <v>3</v>
      </c>
      <c r="T322" s="9">
        <v>3</v>
      </c>
      <c r="U322" s="9" t="s">
        <v>595</v>
      </c>
      <c r="V322" s="9" t="e">
        <f>-Penjelasan tentang area yang dilarang makan dan minum
-standar perlengkapan</f>
        <v>#NAME?</v>
      </c>
      <c r="W322" s="9" t="s">
        <v>573</v>
      </c>
    </row>
    <row r="323" spans="1:23" x14ac:dyDescent="0.2">
      <c r="A323" s="9" t="s">
        <v>566</v>
      </c>
      <c r="B323" s="9" t="s">
        <v>566</v>
      </c>
      <c r="C323" s="9" t="s">
        <v>566</v>
      </c>
      <c r="D323" s="9" t="s">
        <v>566</v>
      </c>
      <c r="E323" s="9" t="s">
        <v>567</v>
      </c>
      <c r="F323" s="47">
        <v>43468.193067129629</v>
      </c>
      <c r="G323" s="9" t="s">
        <v>596</v>
      </c>
      <c r="H323" s="9" t="s">
        <v>557</v>
      </c>
      <c r="J323" s="9">
        <v>4</v>
      </c>
      <c r="K323" s="9">
        <v>4</v>
      </c>
      <c r="L323" s="9">
        <v>3</v>
      </c>
      <c r="M323" s="9">
        <v>3</v>
      </c>
      <c r="N323" s="9">
        <v>3</v>
      </c>
      <c r="O323" s="9">
        <v>4</v>
      </c>
      <c r="P323" s="9">
        <v>4</v>
      </c>
      <c r="Q323" s="9">
        <v>3</v>
      </c>
      <c r="R323" s="9">
        <v>4</v>
      </c>
      <c r="S323" s="9">
        <v>4</v>
      </c>
      <c r="T323" s="9">
        <v>3</v>
      </c>
      <c r="U323" s="9" t="s">
        <v>597</v>
      </c>
      <c r="V323" s="9" t="s">
        <v>598</v>
      </c>
      <c r="W323" s="9" t="s">
        <v>599</v>
      </c>
    </row>
    <row r="324" spans="1:23" x14ac:dyDescent="0.2">
      <c r="A324" s="9" t="s">
        <v>566</v>
      </c>
      <c r="B324" s="9" t="s">
        <v>566</v>
      </c>
      <c r="C324" s="9" t="s">
        <v>566</v>
      </c>
      <c r="D324" s="9" t="s">
        <v>566</v>
      </c>
      <c r="E324" s="9" t="s">
        <v>567</v>
      </c>
      <c r="F324" s="47">
        <v>43468.193136574075</v>
      </c>
      <c r="G324" s="9" t="s">
        <v>600</v>
      </c>
      <c r="H324" s="9" t="s">
        <v>519</v>
      </c>
      <c r="J324" s="9">
        <v>4</v>
      </c>
      <c r="K324" s="9">
        <v>4</v>
      </c>
      <c r="L324" s="9">
        <v>4</v>
      </c>
      <c r="M324" s="9">
        <v>3</v>
      </c>
      <c r="N324" s="9">
        <v>3</v>
      </c>
      <c r="O324" s="9">
        <v>3</v>
      </c>
      <c r="P324" s="9">
        <v>4</v>
      </c>
      <c r="Q324" s="9">
        <v>4</v>
      </c>
      <c r="R324" s="9">
        <v>4</v>
      </c>
      <c r="S324" s="9">
        <v>4</v>
      </c>
      <c r="T324" s="9">
        <v>4</v>
      </c>
      <c r="U324" s="9" t="s">
        <v>601</v>
      </c>
      <c r="V324" s="9" t="s">
        <v>602</v>
      </c>
      <c r="W324" s="9" t="s">
        <v>603</v>
      </c>
    </row>
    <row r="325" spans="1:23" x14ac:dyDescent="0.2">
      <c r="A325" s="9" t="s">
        <v>566</v>
      </c>
      <c r="B325" s="9" t="s">
        <v>566</v>
      </c>
      <c r="C325" s="9" t="s">
        <v>566</v>
      </c>
      <c r="D325" s="9" t="s">
        <v>566</v>
      </c>
      <c r="E325" s="9" t="s">
        <v>567</v>
      </c>
      <c r="F325" s="47">
        <v>43468.193194444444</v>
      </c>
      <c r="G325" s="9" t="s">
        <v>604</v>
      </c>
      <c r="H325" s="9" t="s">
        <v>519</v>
      </c>
      <c r="J325" s="9">
        <v>3</v>
      </c>
      <c r="K325" s="9">
        <v>4</v>
      </c>
      <c r="L325" s="9">
        <v>3</v>
      </c>
      <c r="M325" s="9">
        <v>3</v>
      </c>
      <c r="N325" s="9">
        <v>3</v>
      </c>
      <c r="O325" s="9">
        <v>3</v>
      </c>
      <c r="P325" s="9">
        <v>3</v>
      </c>
      <c r="Q325" s="9">
        <v>3</v>
      </c>
      <c r="R325" s="9">
        <v>3</v>
      </c>
      <c r="S325" s="9">
        <v>3</v>
      </c>
      <c r="T325" s="9">
        <v>3</v>
      </c>
      <c r="U325" s="9" t="e">
        <f>-Penjelasan area yang dilarang membawa makanan
-penampilan Harus hygens agar  produk terjamin berkualitas</f>
        <v>#NAME?</v>
      </c>
      <c r="V325" s="9" t="s">
        <v>605</v>
      </c>
      <c r="W325" s="9" t="s">
        <v>606</v>
      </c>
    </row>
    <row r="326" spans="1:23" x14ac:dyDescent="0.2">
      <c r="A326" s="9" t="s">
        <v>566</v>
      </c>
      <c r="B326" s="9" t="s">
        <v>566</v>
      </c>
      <c r="C326" s="9" t="s">
        <v>566</v>
      </c>
      <c r="D326" s="9" t="s">
        <v>566</v>
      </c>
      <c r="E326" s="9" t="s">
        <v>567</v>
      </c>
      <c r="F326" s="47">
        <v>43468.193298611113</v>
      </c>
      <c r="G326" s="9" t="s">
        <v>607</v>
      </c>
      <c r="H326" s="9" t="s">
        <v>525</v>
      </c>
      <c r="J326" s="9">
        <v>3</v>
      </c>
      <c r="K326" s="9">
        <v>4</v>
      </c>
      <c r="L326" s="9">
        <v>3</v>
      </c>
      <c r="M326" s="9">
        <v>4</v>
      </c>
      <c r="N326" s="9">
        <v>3</v>
      </c>
      <c r="O326" s="9">
        <v>3</v>
      </c>
      <c r="P326" s="9">
        <v>3</v>
      </c>
      <c r="Q326" s="9">
        <v>3</v>
      </c>
      <c r="R326" s="9">
        <v>3</v>
      </c>
      <c r="S326" s="9">
        <v>3</v>
      </c>
      <c r="T326" s="9">
        <v>3</v>
      </c>
      <c r="U326" s="9" t="s">
        <v>608</v>
      </c>
      <c r="V326" s="9" t="s">
        <v>609</v>
      </c>
      <c r="W326" s="9" t="s">
        <v>610</v>
      </c>
    </row>
    <row r="327" spans="1:23" x14ac:dyDescent="0.2">
      <c r="A327" s="9" t="s">
        <v>566</v>
      </c>
      <c r="B327" s="9" t="s">
        <v>566</v>
      </c>
      <c r="C327" s="9" t="s">
        <v>566</v>
      </c>
      <c r="D327" s="9" t="s">
        <v>566</v>
      </c>
      <c r="E327" s="9" t="s">
        <v>567</v>
      </c>
      <c r="F327" s="47">
        <v>43468.19332175926</v>
      </c>
      <c r="G327" s="9" t="s">
        <v>931</v>
      </c>
      <c r="H327" s="9" t="s">
        <v>538</v>
      </c>
      <c r="J327" s="9">
        <v>4</v>
      </c>
      <c r="K327" s="9">
        <v>4</v>
      </c>
      <c r="L327" s="9">
        <v>4</v>
      </c>
      <c r="M327" s="9">
        <v>4</v>
      </c>
      <c r="N327" s="9">
        <v>4</v>
      </c>
      <c r="O327" s="9">
        <v>4</v>
      </c>
      <c r="P327" s="9">
        <v>4</v>
      </c>
      <c r="Q327" s="9">
        <v>4</v>
      </c>
      <c r="R327" s="9">
        <v>4</v>
      </c>
      <c r="S327" s="9">
        <v>4</v>
      </c>
      <c r="T327" s="9">
        <v>4</v>
      </c>
      <c r="U327" s="9" t="s">
        <v>1238</v>
      </c>
      <c r="V327" s="9" t="s">
        <v>1239</v>
      </c>
      <c r="W327" s="9" t="s">
        <v>573</v>
      </c>
    </row>
    <row r="328" spans="1:23" x14ac:dyDescent="0.2">
      <c r="A328" s="9" t="s">
        <v>566</v>
      </c>
      <c r="B328" s="9" t="s">
        <v>566</v>
      </c>
      <c r="C328" s="9" t="s">
        <v>566</v>
      </c>
      <c r="D328" s="9" t="s">
        <v>566</v>
      </c>
      <c r="E328" s="9" t="s">
        <v>567</v>
      </c>
      <c r="F328" s="47">
        <v>43468.193472222221</v>
      </c>
      <c r="G328" s="9" t="s">
        <v>611</v>
      </c>
      <c r="H328" s="9" t="s">
        <v>557</v>
      </c>
      <c r="J328" s="9">
        <v>4</v>
      </c>
      <c r="K328" s="9">
        <v>4</v>
      </c>
      <c r="L328" s="9">
        <v>4</v>
      </c>
      <c r="M328" s="9">
        <v>4</v>
      </c>
      <c r="N328" s="9">
        <v>4</v>
      </c>
      <c r="O328" s="9">
        <v>4</v>
      </c>
      <c r="P328" s="9">
        <v>4</v>
      </c>
      <c r="Q328" s="9">
        <v>4</v>
      </c>
      <c r="R328" s="9">
        <v>3</v>
      </c>
      <c r="S328" s="9">
        <v>4</v>
      </c>
      <c r="T328" s="9">
        <v>4</v>
      </c>
      <c r="U328" s="9" t="s">
        <v>612</v>
      </c>
      <c r="V328" s="9" t="s">
        <v>613</v>
      </c>
      <c r="W328" s="9" t="s">
        <v>614</v>
      </c>
    </row>
    <row r="329" spans="1:23" x14ac:dyDescent="0.2">
      <c r="A329" s="9" t="s">
        <v>566</v>
      </c>
      <c r="B329" s="9" t="s">
        <v>566</v>
      </c>
      <c r="C329" s="9" t="s">
        <v>566</v>
      </c>
      <c r="D329" s="9" t="s">
        <v>566</v>
      </c>
      <c r="E329" s="9" t="s">
        <v>567</v>
      </c>
      <c r="F329" s="47">
        <v>43468.194120370368</v>
      </c>
      <c r="G329" s="9" t="s">
        <v>615</v>
      </c>
      <c r="H329" s="9" t="s">
        <v>538</v>
      </c>
      <c r="J329" s="9">
        <v>3</v>
      </c>
      <c r="K329" s="9">
        <v>4</v>
      </c>
      <c r="L329" s="9">
        <v>4</v>
      </c>
      <c r="M329" s="9">
        <v>4</v>
      </c>
      <c r="N329" s="9">
        <v>3</v>
      </c>
      <c r="O329" s="9">
        <v>3</v>
      </c>
      <c r="P329" s="9">
        <v>4</v>
      </c>
      <c r="Q329" s="9">
        <v>4</v>
      </c>
      <c r="R329" s="9">
        <v>4</v>
      </c>
      <c r="S329" s="9">
        <v>4</v>
      </c>
      <c r="T329" s="9">
        <v>4</v>
      </c>
      <c r="U329" s="9" t="s">
        <v>616</v>
      </c>
      <c r="V329" s="9" t="s">
        <v>617</v>
      </c>
      <c r="W329" s="9" t="s">
        <v>573</v>
      </c>
    </row>
    <row r="330" spans="1:23" x14ac:dyDescent="0.2">
      <c r="A330" s="9" t="s">
        <v>566</v>
      </c>
      <c r="B330" s="9" t="s">
        <v>566</v>
      </c>
      <c r="C330" s="9" t="s">
        <v>566</v>
      </c>
      <c r="D330" s="9" t="s">
        <v>566</v>
      </c>
      <c r="E330" s="9" t="s">
        <v>567</v>
      </c>
      <c r="F330" s="47">
        <v>43468.194120370368</v>
      </c>
      <c r="G330" s="9" t="s">
        <v>618</v>
      </c>
      <c r="H330" s="9" t="s">
        <v>619</v>
      </c>
      <c r="J330" s="9">
        <v>3</v>
      </c>
      <c r="K330" s="9">
        <v>3</v>
      </c>
      <c r="L330" s="9">
        <v>3</v>
      </c>
      <c r="M330" s="9">
        <v>3</v>
      </c>
      <c r="N330" s="9">
        <v>3</v>
      </c>
      <c r="O330" s="9">
        <v>3</v>
      </c>
      <c r="P330" s="9">
        <v>3</v>
      </c>
      <c r="Q330" s="9">
        <v>3</v>
      </c>
      <c r="R330" s="9">
        <v>3</v>
      </c>
      <c r="S330" s="9">
        <v>3</v>
      </c>
      <c r="T330" s="9">
        <v>3</v>
      </c>
      <c r="U330" s="9" t="s">
        <v>620</v>
      </c>
      <c r="V330" s="9" t="s">
        <v>621</v>
      </c>
      <c r="W330" s="9" t="s">
        <v>622</v>
      </c>
    </row>
    <row r="331" spans="1:23" x14ac:dyDescent="0.2">
      <c r="A331" s="9" t="s">
        <v>566</v>
      </c>
      <c r="B331" s="9" t="s">
        <v>566</v>
      </c>
      <c r="C331" s="9" t="s">
        <v>566</v>
      </c>
      <c r="D331" s="9" t="s">
        <v>566</v>
      </c>
      <c r="E331" s="9" t="s">
        <v>567</v>
      </c>
      <c r="F331" s="47">
        <v>43468.194444444445</v>
      </c>
      <c r="G331" s="9" t="s">
        <v>623</v>
      </c>
      <c r="H331" s="9" t="s">
        <v>619</v>
      </c>
      <c r="J331" s="9">
        <v>4</v>
      </c>
      <c r="K331" s="9">
        <v>4</v>
      </c>
      <c r="L331" s="9">
        <v>4</v>
      </c>
      <c r="M331" s="9">
        <v>4</v>
      </c>
      <c r="N331" s="9">
        <v>4</v>
      </c>
      <c r="O331" s="9">
        <v>4</v>
      </c>
      <c r="P331" s="9">
        <v>4</v>
      </c>
      <c r="Q331" s="9">
        <v>4</v>
      </c>
      <c r="R331" s="9">
        <v>4</v>
      </c>
      <c r="S331" s="9">
        <v>4</v>
      </c>
      <c r="T331" s="9">
        <v>4</v>
      </c>
      <c r="U331" s="9" t="s">
        <v>624</v>
      </c>
      <c r="V331" s="9" t="s">
        <v>625</v>
      </c>
      <c r="W331" s="9" t="s">
        <v>573</v>
      </c>
    </row>
    <row r="332" spans="1:23" x14ac:dyDescent="0.2">
      <c r="A332" s="9" t="s">
        <v>566</v>
      </c>
      <c r="B332" s="9" t="s">
        <v>566</v>
      </c>
      <c r="C332" s="9" t="s">
        <v>566</v>
      </c>
      <c r="D332" s="9" t="s">
        <v>566</v>
      </c>
      <c r="E332" s="9" t="s">
        <v>567</v>
      </c>
      <c r="F332" s="47">
        <v>43468.19635416667</v>
      </c>
      <c r="G332" s="9" t="s">
        <v>626</v>
      </c>
      <c r="H332" s="9" t="s">
        <v>575</v>
      </c>
      <c r="J332" s="9">
        <v>4</v>
      </c>
      <c r="K332" s="9">
        <v>4</v>
      </c>
      <c r="L332" s="9">
        <v>4</v>
      </c>
      <c r="M332" s="9">
        <v>4</v>
      </c>
      <c r="N332" s="9">
        <v>4</v>
      </c>
      <c r="O332" s="9">
        <v>4</v>
      </c>
      <c r="P332" s="9">
        <v>4</v>
      </c>
      <c r="Q332" s="9">
        <v>4</v>
      </c>
      <c r="R332" s="9">
        <v>4</v>
      </c>
      <c r="S332" s="9">
        <v>4</v>
      </c>
      <c r="T332" s="9">
        <v>4</v>
      </c>
      <c r="U332" s="9" t="s">
        <v>627</v>
      </c>
      <c r="V332" s="9" t="s">
        <v>628</v>
      </c>
      <c r="W332" s="9" t="s">
        <v>573</v>
      </c>
    </row>
    <row r="333" spans="1:23" x14ac:dyDescent="0.2">
      <c r="A333" s="9" t="s">
        <v>566</v>
      </c>
      <c r="B333" s="9" t="s">
        <v>566</v>
      </c>
      <c r="C333" s="9" t="s">
        <v>566</v>
      </c>
      <c r="D333" s="9" t="s">
        <v>566</v>
      </c>
      <c r="E333" s="9" t="s">
        <v>567</v>
      </c>
      <c r="F333" s="47">
        <v>43468.196412037039</v>
      </c>
      <c r="G333" s="9" t="s">
        <v>629</v>
      </c>
      <c r="H333" s="9" t="s">
        <v>619</v>
      </c>
      <c r="J333" s="9">
        <v>3</v>
      </c>
      <c r="K333" s="9">
        <v>3</v>
      </c>
      <c r="L333" s="9">
        <v>3</v>
      </c>
      <c r="M333" s="9">
        <v>3</v>
      </c>
      <c r="N333" s="9">
        <v>3</v>
      </c>
      <c r="O333" s="9">
        <v>3</v>
      </c>
      <c r="P333" s="9">
        <v>3</v>
      </c>
      <c r="Q333" s="9">
        <v>3</v>
      </c>
      <c r="R333" s="9">
        <v>3</v>
      </c>
      <c r="S333" s="9">
        <v>3</v>
      </c>
      <c r="T333" s="9">
        <v>4</v>
      </c>
      <c r="U333" s="9" t="s">
        <v>630</v>
      </c>
      <c r="V333" s="9" t="s">
        <v>631</v>
      </c>
      <c r="W333" s="9" t="s">
        <v>603</v>
      </c>
    </row>
    <row r="334" spans="1:23" x14ac:dyDescent="0.2">
      <c r="A334" s="9" t="s">
        <v>566</v>
      </c>
      <c r="B334" s="9" t="s">
        <v>566</v>
      </c>
      <c r="C334" s="9" t="s">
        <v>566</v>
      </c>
      <c r="D334" s="9" t="s">
        <v>566</v>
      </c>
      <c r="E334" s="9" t="s">
        <v>567</v>
      </c>
      <c r="F334" s="47">
        <v>43468.19740740741</v>
      </c>
      <c r="G334" s="9" t="s">
        <v>579</v>
      </c>
      <c r="H334" s="9" t="s">
        <v>538</v>
      </c>
      <c r="J334" s="9">
        <v>4</v>
      </c>
      <c r="K334" s="9">
        <v>4</v>
      </c>
      <c r="L334" s="9">
        <v>4</v>
      </c>
      <c r="M334" s="9">
        <v>4</v>
      </c>
      <c r="N334" s="9">
        <v>4</v>
      </c>
      <c r="O334" s="9">
        <v>4</v>
      </c>
      <c r="P334" s="9">
        <v>4</v>
      </c>
      <c r="Q334" s="9">
        <v>4</v>
      </c>
      <c r="R334" s="9">
        <v>4</v>
      </c>
      <c r="S334" s="9">
        <v>4</v>
      </c>
      <c r="T334" s="9">
        <v>4</v>
      </c>
      <c r="U334" s="9" t="s">
        <v>1240</v>
      </c>
      <c r="V334" s="9" t="s">
        <v>1241</v>
      </c>
      <c r="W334" s="9" t="s">
        <v>573</v>
      </c>
    </row>
    <row r="335" spans="1:23" x14ac:dyDescent="0.2">
      <c r="A335" s="9" t="s">
        <v>566</v>
      </c>
      <c r="B335" s="9" t="s">
        <v>566</v>
      </c>
      <c r="C335" s="9" t="s">
        <v>566</v>
      </c>
      <c r="D335" s="9" t="s">
        <v>566</v>
      </c>
      <c r="E335" s="9" t="s">
        <v>567</v>
      </c>
      <c r="F335" s="47">
        <v>43468.197592592594</v>
      </c>
      <c r="G335" s="9" t="s">
        <v>632</v>
      </c>
      <c r="H335" s="9" t="s">
        <v>557</v>
      </c>
      <c r="J335" s="9">
        <v>4</v>
      </c>
      <c r="K335" s="9">
        <v>3</v>
      </c>
      <c r="L335" s="9">
        <v>4</v>
      </c>
      <c r="M335" s="9">
        <v>3</v>
      </c>
      <c r="N335" s="9">
        <v>4</v>
      </c>
      <c r="O335" s="9">
        <v>4</v>
      </c>
      <c r="P335" s="9">
        <v>4</v>
      </c>
      <c r="Q335" s="9">
        <v>4</v>
      </c>
      <c r="R335" s="9">
        <v>4</v>
      </c>
      <c r="S335" s="9">
        <v>4</v>
      </c>
      <c r="T335" s="9">
        <v>4</v>
      </c>
      <c r="U335" s="9" t="s">
        <v>633</v>
      </c>
      <c r="V335" s="9" t="s">
        <v>634</v>
      </c>
      <c r="W335" s="9" t="s">
        <v>573</v>
      </c>
    </row>
    <row r="336" spans="1:23" x14ac:dyDescent="0.2">
      <c r="A336" s="9" t="s">
        <v>566</v>
      </c>
      <c r="B336" s="9" t="s">
        <v>566</v>
      </c>
      <c r="C336" s="9" t="s">
        <v>566</v>
      </c>
      <c r="D336" s="9" t="s">
        <v>566</v>
      </c>
      <c r="E336" s="9" t="s">
        <v>567</v>
      </c>
      <c r="F336" s="47">
        <v>43468.198460648149</v>
      </c>
      <c r="G336" s="9" t="s">
        <v>574</v>
      </c>
      <c r="H336" s="9" t="s">
        <v>575</v>
      </c>
      <c r="J336" s="9">
        <v>3</v>
      </c>
      <c r="K336" s="9">
        <v>4</v>
      </c>
      <c r="L336" s="9">
        <v>4</v>
      </c>
      <c r="M336" s="9">
        <v>3</v>
      </c>
      <c r="N336" s="9">
        <v>3</v>
      </c>
      <c r="O336" s="9">
        <v>4</v>
      </c>
      <c r="P336" s="9">
        <v>3</v>
      </c>
      <c r="Q336" s="9">
        <v>3</v>
      </c>
      <c r="R336" s="9">
        <v>4</v>
      </c>
      <c r="S336" s="9">
        <v>3</v>
      </c>
      <c r="T336" s="9">
        <v>4</v>
      </c>
      <c r="U336" s="9" t="s">
        <v>1242</v>
      </c>
      <c r="V336" s="9" t="s">
        <v>1243</v>
      </c>
      <c r="W336" s="9" t="s">
        <v>578</v>
      </c>
    </row>
    <row r="337" spans="1:23" x14ac:dyDescent="0.2">
      <c r="A337" s="9" t="s">
        <v>566</v>
      </c>
      <c r="B337" s="9" t="s">
        <v>566</v>
      </c>
      <c r="C337" s="9" t="s">
        <v>566</v>
      </c>
      <c r="D337" s="9" t="s">
        <v>566</v>
      </c>
      <c r="E337" s="9" t="s">
        <v>567</v>
      </c>
      <c r="F337" s="47">
        <v>43468.198981481481</v>
      </c>
      <c r="G337" s="9" t="s">
        <v>635</v>
      </c>
      <c r="H337" s="9" t="s">
        <v>575</v>
      </c>
      <c r="J337" s="9">
        <v>3</v>
      </c>
      <c r="K337" s="9">
        <v>3</v>
      </c>
      <c r="L337" s="9">
        <v>3</v>
      </c>
      <c r="M337" s="9">
        <v>3</v>
      </c>
      <c r="N337" s="9">
        <v>3</v>
      </c>
      <c r="O337" s="9">
        <v>3</v>
      </c>
      <c r="P337" s="9">
        <v>3</v>
      </c>
      <c r="Q337" s="9">
        <v>3</v>
      </c>
      <c r="R337" s="9">
        <v>3</v>
      </c>
      <c r="S337" s="9">
        <v>3</v>
      </c>
      <c r="T337" s="9">
        <v>4</v>
      </c>
      <c r="U337" s="9" t="s">
        <v>636</v>
      </c>
      <c r="V337" s="9" t="s">
        <v>637</v>
      </c>
      <c r="W337" s="9" t="s">
        <v>603</v>
      </c>
    </row>
    <row r="338" spans="1:23" x14ac:dyDescent="0.2">
      <c r="A338" s="9" t="s">
        <v>566</v>
      </c>
      <c r="B338" s="9" t="s">
        <v>566</v>
      </c>
      <c r="C338" s="9" t="s">
        <v>566</v>
      </c>
      <c r="D338" s="9" t="s">
        <v>566</v>
      </c>
      <c r="E338" s="9" t="s">
        <v>567</v>
      </c>
      <c r="F338" s="47">
        <v>43468.200914351852</v>
      </c>
      <c r="G338" s="9" t="s">
        <v>638</v>
      </c>
      <c r="H338" s="9" t="s">
        <v>538</v>
      </c>
      <c r="J338" s="9">
        <v>4</v>
      </c>
      <c r="K338" s="9">
        <v>4</v>
      </c>
      <c r="L338" s="9">
        <v>4</v>
      </c>
      <c r="M338" s="9">
        <v>3</v>
      </c>
      <c r="N338" s="9">
        <v>3</v>
      </c>
      <c r="O338" s="9">
        <v>4</v>
      </c>
      <c r="P338" s="9">
        <v>4</v>
      </c>
      <c r="Q338" s="9">
        <v>3</v>
      </c>
      <c r="R338" s="9">
        <v>4</v>
      </c>
      <c r="S338" s="9">
        <v>4</v>
      </c>
      <c r="T338" s="9">
        <v>4</v>
      </c>
      <c r="U338" s="9" t="s">
        <v>639</v>
      </c>
      <c r="V338" s="9" t="s">
        <v>640</v>
      </c>
      <c r="W338" s="9" t="s">
        <v>641</v>
      </c>
    </row>
    <row r="339" spans="1:23" x14ac:dyDescent="0.2">
      <c r="A339" s="9" t="s">
        <v>566</v>
      </c>
      <c r="B339" s="9" t="s">
        <v>566</v>
      </c>
      <c r="C339" s="9" t="s">
        <v>566</v>
      </c>
      <c r="D339" s="9" t="s">
        <v>566</v>
      </c>
      <c r="E339" s="9" t="s">
        <v>642</v>
      </c>
      <c r="F339" s="47">
        <v>43468.201377314814</v>
      </c>
      <c r="G339" s="9" t="s">
        <v>643</v>
      </c>
      <c r="H339" s="9" t="s">
        <v>644</v>
      </c>
      <c r="J339" s="9">
        <v>3</v>
      </c>
      <c r="K339" s="9">
        <v>3</v>
      </c>
      <c r="L339" s="9">
        <v>3</v>
      </c>
      <c r="M339" s="9">
        <v>3</v>
      </c>
      <c r="N339" s="9">
        <v>3</v>
      </c>
      <c r="O339" s="9">
        <v>3</v>
      </c>
      <c r="P339" s="9">
        <v>3</v>
      </c>
      <c r="Q339" s="9">
        <v>3</v>
      </c>
      <c r="R339" s="9">
        <v>3</v>
      </c>
      <c r="S339" s="9">
        <v>3</v>
      </c>
      <c r="T339" s="9">
        <v>3</v>
      </c>
    </row>
    <row r="340" spans="1:23" x14ac:dyDescent="0.2">
      <c r="A340" s="9" t="s">
        <v>566</v>
      </c>
      <c r="B340" s="9" t="s">
        <v>566</v>
      </c>
      <c r="C340" s="9" t="s">
        <v>566</v>
      </c>
      <c r="D340" s="9" t="s">
        <v>566</v>
      </c>
      <c r="E340" s="9" t="s">
        <v>642</v>
      </c>
      <c r="F340" s="47">
        <v>43468.282476851855</v>
      </c>
      <c r="G340" s="9" t="s">
        <v>645</v>
      </c>
      <c r="H340" s="9" t="s">
        <v>619</v>
      </c>
      <c r="J340" s="9">
        <v>3</v>
      </c>
      <c r="K340" s="9">
        <v>3</v>
      </c>
      <c r="L340" s="9">
        <v>3</v>
      </c>
      <c r="M340" s="9">
        <v>3</v>
      </c>
      <c r="N340" s="9">
        <v>4</v>
      </c>
      <c r="O340" s="9">
        <v>3</v>
      </c>
      <c r="P340" s="9">
        <v>3</v>
      </c>
      <c r="Q340" s="9">
        <v>3</v>
      </c>
      <c r="R340" s="9">
        <v>3</v>
      </c>
      <c r="S340" s="9">
        <v>4</v>
      </c>
      <c r="T340" s="9">
        <v>4</v>
      </c>
      <c r="U340" s="9" t="s">
        <v>646</v>
      </c>
      <c r="V340" s="9" t="s">
        <v>647</v>
      </c>
      <c r="W340" s="9" t="s">
        <v>549</v>
      </c>
    </row>
    <row r="341" spans="1:23" x14ac:dyDescent="0.2">
      <c r="A341" s="9" t="s">
        <v>566</v>
      </c>
      <c r="B341" s="9" t="s">
        <v>566</v>
      </c>
      <c r="C341" s="9" t="s">
        <v>566</v>
      </c>
      <c r="D341" s="9" t="s">
        <v>566</v>
      </c>
      <c r="E341" s="9" t="s">
        <v>642</v>
      </c>
      <c r="F341" s="47">
        <v>43468.283807870372</v>
      </c>
      <c r="G341" s="9" t="s">
        <v>648</v>
      </c>
      <c r="H341" s="9" t="s">
        <v>619</v>
      </c>
      <c r="J341" s="9">
        <v>3</v>
      </c>
      <c r="K341" s="9">
        <v>3</v>
      </c>
      <c r="L341" s="9">
        <v>3</v>
      </c>
      <c r="M341" s="9">
        <v>3</v>
      </c>
      <c r="N341" s="9">
        <v>3</v>
      </c>
      <c r="O341" s="9">
        <v>3</v>
      </c>
      <c r="P341" s="9">
        <v>3</v>
      </c>
      <c r="Q341" s="9">
        <v>3</v>
      </c>
      <c r="R341" s="9">
        <v>3</v>
      </c>
      <c r="S341" s="9">
        <v>3</v>
      </c>
      <c r="T341" s="9">
        <v>3</v>
      </c>
      <c r="U341" s="9" t="s">
        <v>649</v>
      </c>
      <c r="V341" s="9" t="s">
        <v>649</v>
      </c>
    </row>
    <row r="342" spans="1:23" x14ac:dyDescent="0.2">
      <c r="A342" s="9" t="s">
        <v>566</v>
      </c>
      <c r="B342" s="9" t="s">
        <v>566</v>
      </c>
      <c r="C342" s="9" t="s">
        <v>566</v>
      </c>
      <c r="D342" s="9" t="s">
        <v>566</v>
      </c>
      <c r="E342" s="9" t="s">
        <v>642</v>
      </c>
      <c r="F342" s="47">
        <v>43468.303506944445</v>
      </c>
      <c r="G342" s="9" t="s">
        <v>650</v>
      </c>
      <c r="H342" s="9" t="s">
        <v>619</v>
      </c>
      <c r="J342" s="9">
        <v>4</v>
      </c>
      <c r="K342" s="9">
        <v>4</v>
      </c>
      <c r="L342" s="9">
        <v>4</v>
      </c>
      <c r="M342" s="9">
        <v>4</v>
      </c>
      <c r="N342" s="9">
        <v>4</v>
      </c>
      <c r="O342" s="9">
        <v>4</v>
      </c>
      <c r="P342" s="9">
        <v>4</v>
      </c>
      <c r="Q342" s="9">
        <v>4</v>
      </c>
      <c r="R342" s="9">
        <v>4</v>
      </c>
      <c r="S342" s="9">
        <v>4</v>
      </c>
      <c r="T342" s="9">
        <v>4</v>
      </c>
    </row>
    <row r="343" spans="1:23" x14ac:dyDescent="0.2">
      <c r="A343" s="9" t="s">
        <v>566</v>
      </c>
      <c r="B343" s="9" t="s">
        <v>566</v>
      </c>
      <c r="C343" s="9" t="s">
        <v>566</v>
      </c>
      <c r="D343" s="9" t="s">
        <v>566</v>
      </c>
      <c r="E343" s="9" t="s">
        <v>642</v>
      </c>
      <c r="F343" s="47">
        <v>43468.30364583333</v>
      </c>
      <c r="G343" s="9" t="s">
        <v>645</v>
      </c>
      <c r="H343" s="9" t="s">
        <v>619</v>
      </c>
      <c r="J343" s="9">
        <v>3</v>
      </c>
      <c r="K343" s="9">
        <v>3</v>
      </c>
      <c r="L343" s="9">
        <v>3</v>
      </c>
      <c r="M343" s="9">
        <v>3</v>
      </c>
      <c r="N343" s="9">
        <v>3</v>
      </c>
      <c r="O343" s="9">
        <v>3</v>
      </c>
      <c r="P343" s="9">
        <v>3</v>
      </c>
      <c r="Q343" s="9">
        <v>3</v>
      </c>
      <c r="R343" s="9">
        <v>3</v>
      </c>
      <c r="S343" s="9">
        <v>3</v>
      </c>
      <c r="T343" s="9">
        <v>3</v>
      </c>
      <c r="U343" s="9" t="s">
        <v>675</v>
      </c>
      <c r="V343" s="9" t="s">
        <v>676</v>
      </c>
      <c r="W343" s="9" t="s">
        <v>549</v>
      </c>
    </row>
    <row r="344" spans="1:23" x14ac:dyDescent="0.2">
      <c r="A344" s="9" t="s">
        <v>566</v>
      </c>
      <c r="B344" s="9" t="s">
        <v>566</v>
      </c>
      <c r="C344" s="9" t="s">
        <v>566</v>
      </c>
      <c r="D344" s="9" t="s">
        <v>566</v>
      </c>
      <c r="E344" s="9" t="s">
        <v>651</v>
      </c>
      <c r="F344" s="47">
        <v>43468.303680555553</v>
      </c>
      <c r="G344" s="9" t="s">
        <v>677</v>
      </c>
      <c r="H344" s="9" t="s">
        <v>672</v>
      </c>
      <c r="J344" s="9">
        <v>4</v>
      </c>
      <c r="K344" s="9">
        <v>4</v>
      </c>
      <c r="L344" s="9">
        <v>4</v>
      </c>
      <c r="M344" s="9">
        <v>4</v>
      </c>
      <c r="N344" s="9">
        <v>4</v>
      </c>
      <c r="O344" s="9">
        <v>4</v>
      </c>
      <c r="P344" s="9">
        <v>4</v>
      </c>
      <c r="Q344" s="9">
        <v>4</v>
      </c>
      <c r="R344" s="9">
        <v>4</v>
      </c>
      <c r="S344" s="9">
        <v>4</v>
      </c>
      <c r="T344" s="9">
        <v>4</v>
      </c>
    </row>
    <row r="345" spans="1:23" x14ac:dyDescent="0.2">
      <c r="A345" s="9" t="s">
        <v>566</v>
      </c>
      <c r="B345" s="9" t="s">
        <v>566</v>
      </c>
      <c r="C345" s="9" t="s">
        <v>566</v>
      </c>
      <c r="D345" s="9" t="s">
        <v>566</v>
      </c>
      <c r="E345" s="9" t="s">
        <v>651</v>
      </c>
      <c r="F345" s="47">
        <v>43468.356851851851</v>
      </c>
      <c r="G345" s="9" t="s">
        <v>652</v>
      </c>
      <c r="H345" s="9" t="s">
        <v>525</v>
      </c>
      <c r="J345" s="9">
        <v>3</v>
      </c>
      <c r="K345" s="9">
        <v>3</v>
      </c>
      <c r="L345" s="9">
        <v>3</v>
      </c>
      <c r="M345" s="9">
        <v>4</v>
      </c>
      <c r="N345" s="9">
        <v>3</v>
      </c>
      <c r="O345" s="9">
        <v>3</v>
      </c>
      <c r="P345" s="9">
        <v>3</v>
      </c>
      <c r="Q345" s="9">
        <v>3</v>
      </c>
      <c r="R345" s="9">
        <v>3</v>
      </c>
      <c r="S345" s="9">
        <v>3</v>
      </c>
      <c r="T345" s="9">
        <v>3</v>
      </c>
    </row>
    <row r="346" spans="1:23" x14ac:dyDescent="0.2">
      <c r="A346" s="9" t="s">
        <v>566</v>
      </c>
      <c r="B346" s="9" t="s">
        <v>566</v>
      </c>
      <c r="C346" s="9" t="s">
        <v>566</v>
      </c>
      <c r="D346" s="9" t="s">
        <v>566</v>
      </c>
      <c r="E346" s="9" t="s">
        <v>651</v>
      </c>
      <c r="F346" s="47">
        <v>43468.357141203705</v>
      </c>
      <c r="G346" s="9" t="s">
        <v>653</v>
      </c>
      <c r="H346" s="9" t="s">
        <v>525</v>
      </c>
      <c r="J346" s="9">
        <v>3</v>
      </c>
      <c r="K346" s="9">
        <v>3</v>
      </c>
      <c r="L346" s="9">
        <v>3</v>
      </c>
      <c r="M346" s="9">
        <v>3</v>
      </c>
      <c r="N346" s="9">
        <v>3</v>
      </c>
      <c r="O346" s="9">
        <v>3</v>
      </c>
      <c r="P346" s="9">
        <v>3</v>
      </c>
      <c r="Q346" s="9">
        <v>3</v>
      </c>
      <c r="R346" s="9">
        <v>3</v>
      </c>
      <c r="S346" s="9">
        <v>3</v>
      </c>
      <c r="T346" s="9">
        <v>3</v>
      </c>
      <c r="U346" s="9" t="s">
        <v>654</v>
      </c>
      <c r="V346" s="9" t="s">
        <v>655</v>
      </c>
      <c r="W346" s="9" t="s">
        <v>656</v>
      </c>
    </row>
    <row r="347" spans="1:23" x14ac:dyDescent="0.2">
      <c r="A347" s="9" t="s">
        <v>566</v>
      </c>
      <c r="B347" s="9" t="s">
        <v>566</v>
      </c>
      <c r="C347" s="9" t="s">
        <v>566</v>
      </c>
      <c r="D347" s="9" t="s">
        <v>566</v>
      </c>
      <c r="E347" s="9" t="s">
        <v>651</v>
      </c>
      <c r="F347" s="47">
        <v>43468.357256944444</v>
      </c>
      <c r="G347" s="9" t="s">
        <v>657</v>
      </c>
      <c r="H347" s="9" t="s">
        <v>525</v>
      </c>
      <c r="J347" s="9">
        <v>3</v>
      </c>
      <c r="K347" s="9">
        <v>3</v>
      </c>
      <c r="L347" s="9">
        <v>3</v>
      </c>
      <c r="M347" s="9">
        <v>3</v>
      </c>
      <c r="N347" s="9">
        <v>3</v>
      </c>
      <c r="O347" s="9">
        <v>3</v>
      </c>
      <c r="P347" s="9">
        <v>3</v>
      </c>
      <c r="Q347" s="9">
        <v>2</v>
      </c>
      <c r="R347" s="9">
        <v>3</v>
      </c>
      <c r="S347" s="9">
        <v>3</v>
      </c>
      <c r="T347" s="9">
        <v>3</v>
      </c>
      <c r="U347" s="9" t="s">
        <v>658</v>
      </c>
      <c r="V347" s="9" t="s">
        <v>659</v>
      </c>
      <c r="W347" s="9" t="s">
        <v>660</v>
      </c>
    </row>
    <row r="348" spans="1:23" x14ac:dyDescent="0.2">
      <c r="A348" s="9" t="s">
        <v>566</v>
      </c>
      <c r="B348" s="9" t="s">
        <v>566</v>
      </c>
      <c r="C348" s="9" t="s">
        <v>566</v>
      </c>
      <c r="D348" s="9" t="s">
        <v>566</v>
      </c>
      <c r="E348" s="9" t="s">
        <v>651</v>
      </c>
      <c r="F348" s="47">
        <v>43468.358206018522</v>
      </c>
      <c r="G348" s="9" t="s">
        <v>661</v>
      </c>
      <c r="H348" s="9" t="s">
        <v>525</v>
      </c>
      <c r="J348" s="9">
        <v>3</v>
      </c>
      <c r="K348" s="9">
        <v>3</v>
      </c>
      <c r="L348" s="9">
        <v>3</v>
      </c>
      <c r="M348" s="9">
        <v>3</v>
      </c>
      <c r="N348" s="9">
        <v>3</v>
      </c>
      <c r="O348" s="9">
        <v>3</v>
      </c>
      <c r="P348" s="9">
        <v>3</v>
      </c>
      <c r="Q348" s="9">
        <v>3</v>
      </c>
      <c r="R348" s="9">
        <v>3</v>
      </c>
      <c r="S348" s="9">
        <v>3</v>
      </c>
      <c r="T348" s="9">
        <v>3</v>
      </c>
      <c r="U348" s="9" t="s">
        <v>662</v>
      </c>
      <c r="V348" s="9" t="s">
        <v>662</v>
      </c>
      <c r="W348" s="9" t="s">
        <v>662</v>
      </c>
    </row>
    <row r="349" spans="1:23" x14ac:dyDescent="0.2">
      <c r="A349" s="9" t="s">
        <v>566</v>
      </c>
      <c r="B349" s="9" t="s">
        <v>566</v>
      </c>
      <c r="C349" s="9" t="s">
        <v>566</v>
      </c>
      <c r="D349" s="9" t="s">
        <v>566</v>
      </c>
      <c r="E349" s="9" t="s">
        <v>651</v>
      </c>
      <c r="F349" s="47">
        <v>43468.36446759259</v>
      </c>
      <c r="G349" s="9" t="s">
        <v>663</v>
      </c>
      <c r="H349" s="9" t="s">
        <v>525</v>
      </c>
      <c r="J349" s="9">
        <v>3</v>
      </c>
      <c r="K349" s="9">
        <v>3</v>
      </c>
      <c r="L349" s="9">
        <v>3</v>
      </c>
      <c r="M349" s="9">
        <v>3</v>
      </c>
      <c r="N349" s="9">
        <v>3</v>
      </c>
      <c r="O349" s="9">
        <v>3</v>
      </c>
      <c r="P349" s="9">
        <v>3</v>
      </c>
      <c r="Q349" s="9">
        <v>3</v>
      </c>
      <c r="R349" s="9">
        <v>3</v>
      </c>
      <c r="S349" s="9">
        <v>3</v>
      </c>
      <c r="T349" s="9">
        <v>3</v>
      </c>
      <c r="U349" s="9" t="s">
        <v>664</v>
      </c>
      <c r="V349" s="9" t="s">
        <v>665</v>
      </c>
    </row>
    <row r="350" spans="1:23" x14ac:dyDescent="0.2">
      <c r="A350" s="9" t="s">
        <v>566</v>
      </c>
      <c r="B350" s="9" t="s">
        <v>566</v>
      </c>
      <c r="C350" s="9" t="s">
        <v>566</v>
      </c>
      <c r="D350" s="9" t="s">
        <v>566</v>
      </c>
      <c r="E350" s="9" t="s">
        <v>651</v>
      </c>
      <c r="F350" s="47">
        <v>43468.376770833333</v>
      </c>
      <c r="G350" s="9" t="s">
        <v>666</v>
      </c>
      <c r="H350" s="9" t="s">
        <v>525</v>
      </c>
      <c r="J350" s="9">
        <v>3</v>
      </c>
      <c r="K350" s="9">
        <v>3</v>
      </c>
      <c r="L350" s="9">
        <v>3</v>
      </c>
      <c r="M350" s="9">
        <v>4</v>
      </c>
      <c r="N350" s="9">
        <v>4</v>
      </c>
      <c r="O350" s="9">
        <v>3</v>
      </c>
      <c r="P350" s="9">
        <v>4</v>
      </c>
      <c r="Q350" s="9">
        <v>4</v>
      </c>
      <c r="R350" s="9">
        <v>3</v>
      </c>
      <c r="S350" s="9">
        <v>4</v>
      </c>
      <c r="T350" s="9">
        <v>4</v>
      </c>
      <c r="U350" s="9" t="s">
        <v>667</v>
      </c>
      <c r="V350" s="9" t="s">
        <v>668</v>
      </c>
      <c r="W350" s="9" t="s">
        <v>669</v>
      </c>
    </row>
    <row r="351" spans="1:23" x14ac:dyDescent="0.2">
      <c r="A351" s="9" t="s">
        <v>566</v>
      </c>
      <c r="B351" s="9" t="s">
        <v>566</v>
      </c>
      <c r="C351" s="9" t="s">
        <v>566</v>
      </c>
      <c r="D351" s="9" t="s">
        <v>566</v>
      </c>
      <c r="E351" s="9" t="s">
        <v>651</v>
      </c>
      <c r="F351" s="47">
        <v>43468.394386574073</v>
      </c>
      <c r="G351" s="9" t="s">
        <v>670</v>
      </c>
      <c r="H351" s="9" t="s">
        <v>525</v>
      </c>
      <c r="J351" s="9">
        <v>3</v>
      </c>
      <c r="K351" s="9">
        <v>3</v>
      </c>
      <c r="L351" s="9">
        <v>3</v>
      </c>
      <c r="M351" s="9">
        <v>3</v>
      </c>
      <c r="N351" s="9">
        <v>3</v>
      </c>
      <c r="O351" s="9">
        <v>3</v>
      </c>
      <c r="P351" s="9">
        <v>3</v>
      </c>
      <c r="Q351" s="9">
        <v>3</v>
      </c>
      <c r="R351" s="9">
        <v>3</v>
      </c>
      <c r="S351" s="9">
        <v>4</v>
      </c>
      <c r="T351" s="9">
        <v>4</v>
      </c>
    </row>
    <row r="352" spans="1:23" x14ac:dyDescent="0.2">
      <c r="A352" s="9" t="s">
        <v>566</v>
      </c>
      <c r="B352" s="9" t="s">
        <v>566</v>
      </c>
      <c r="C352" s="9" t="s">
        <v>566</v>
      </c>
      <c r="D352" s="9" t="s">
        <v>566</v>
      </c>
      <c r="E352" s="9" t="s">
        <v>651</v>
      </c>
      <c r="F352" s="47">
        <v>43468.453414351854</v>
      </c>
      <c r="G352" s="9" t="s">
        <v>671</v>
      </c>
      <c r="H352" s="9" t="s">
        <v>672</v>
      </c>
      <c r="J352" s="9">
        <v>4</v>
      </c>
      <c r="K352" s="9">
        <v>3</v>
      </c>
      <c r="L352" s="9">
        <v>3</v>
      </c>
      <c r="M352" s="9">
        <v>3</v>
      </c>
      <c r="N352" s="9">
        <v>3</v>
      </c>
      <c r="O352" s="9">
        <v>3</v>
      </c>
      <c r="P352" s="9">
        <v>3</v>
      </c>
      <c r="Q352" s="9">
        <v>4</v>
      </c>
      <c r="R352" s="9">
        <v>4</v>
      </c>
      <c r="S352" s="9">
        <v>4</v>
      </c>
      <c r="T352" s="9">
        <v>4</v>
      </c>
      <c r="U352" s="9" t="s">
        <v>673</v>
      </c>
      <c r="V352" s="9" t="s">
        <v>674</v>
      </c>
    </row>
    <row r="353" spans="1:23" x14ac:dyDescent="0.2">
      <c r="A353" s="9" t="s">
        <v>566</v>
      </c>
      <c r="B353" s="9" t="s">
        <v>566</v>
      </c>
      <c r="C353" s="9" t="s">
        <v>566</v>
      </c>
      <c r="D353" s="9" t="s">
        <v>566</v>
      </c>
      <c r="E353" s="9" t="s">
        <v>567</v>
      </c>
      <c r="F353" s="47">
        <v>43468.472349537034</v>
      </c>
      <c r="G353" s="9" t="s">
        <v>1244</v>
      </c>
      <c r="H353" s="9" t="s">
        <v>538</v>
      </c>
      <c r="J353" s="9">
        <v>3</v>
      </c>
      <c r="K353" s="9">
        <v>3</v>
      </c>
      <c r="L353" s="9">
        <v>3</v>
      </c>
      <c r="M353" s="9">
        <v>3</v>
      </c>
      <c r="N353" s="9">
        <v>3</v>
      </c>
      <c r="O353" s="9">
        <v>3</v>
      </c>
      <c r="P353" s="9">
        <v>3</v>
      </c>
      <c r="Q353" s="9">
        <v>3</v>
      </c>
      <c r="R353" s="9">
        <v>3</v>
      </c>
      <c r="S353" s="9">
        <v>4</v>
      </c>
      <c r="T353" s="9">
        <v>4</v>
      </c>
      <c r="U353" s="9" t="s">
        <v>1245</v>
      </c>
      <c r="V353" s="9" t="s">
        <v>1246</v>
      </c>
      <c r="W353" s="9" t="s">
        <v>1247</v>
      </c>
    </row>
    <row r="354" spans="1:23" x14ac:dyDescent="0.2">
      <c r="F354" s="47">
        <v>43471.980833333335</v>
      </c>
      <c r="G354" s="9" t="s">
        <v>824</v>
      </c>
      <c r="H354" s="9" t="s">
        <v>538</v>
      </c>
      <c r="J354" s="9">
        <v>4</v>
      </c>
      <c r="K354" s="9">
        <v>3</v>
      </c>
      <c r="L354" s="9">
        <v>3</v>
      </c>
      <c r="M354" s="9">
        <v>3</v>
      </c>
      <c r="N354" s="9">
        <v>3</v>
      </c>
      <c r="O354" s="9">
        <v>3</v>
      </c>
      <c r="P354" s="9">
        <v>4</v>
      </c>
      <c r="Q354" s="9">
        <v>3</v>
      </c>
      <c r="R354" s="9">
        <v>3</v>
      </c>
      <c r="S354" s="9">
        <v>3</v>
      </c>
      <c r="T354" s="9">
        <v>4</v>
      </c>
      <c r="V354" s="9" t="s">
        <v>1248</v>
      </c>
    </row>
    <row r="355" spans="1:23" x14ac:dyDescent="0.2">
      <c r="F355" s="47">
        <v>43471.980868055558</v>
      </c>
      <c r="G355" s="9" t="s">
        <v>1249</v>
      </c>
      <c r="H355" s="9" t="s">
        <v>538</v>
      </c>
      <c r="J355" s="9">
        <v>3</v>
      </c>
      <c r="K355" s="9">
        <v>3</v>
      </c>
      <c r="L355" s="9">
        <v>3</v>
      </c>
      <c r="M355" s="9">
        <v>3</v>
      </c>
      <c r="N355" s="9">
        <v>3</v>
      </c>
      <c r="O355" s="9">
        <v>3</v>
      </c>
      <c r="P355" s="9">
        <v>3</v>
      </c>
      <c r="Q355" s="9">
        <v>3</v>
      </c>
      <c r="R355" s="9">
        <v>3</v>
      </c>
      <c r="S355" s="9">
        <v>3</v>
      </c>
      <c r="T355" s="9">
        <v>3</v>
      </c>
    </row>
    <row r="356" spans="1:23" x14ac:dyDescent="0.2">
      <c r="F356" s="47">
        <v>43471.980937499997</v>
      </c>
      <c r="G356" s="9" t="s">
        <v>1250</v>
      </c>
      <c r="H356" s="9" t="s">
        <v>538</v>
      </c>
      <c r="J356" s="9">
        <v>3</v>
      </c>
      <c r="K356" s="9">
        <v>3</v>
      </c>
      <c r="L356" s="9">
        <v>3</v>
      </c>
      <c r="M356" s="9">
        <v>3</v>
      </c>
      <c r="N356" s="9">
        <v>3</v>
      </c>
      <c r="O356" s="9">
        <v>3</v>
      </c>
      <c r="P356" s="9">
        <v>3</v>
      </c>
      <c r="Q356" s="9">
        <v>3</v>
      </c>
      <c r="R356" s="9">
        <v>3</v>
      </c>
      <c r="S356" s="9">
        <v>3</v>
      </c>
      <c r="T356" s="9">
        <v>3</v>
      </c>
      <c r="U356" s="9" t="s">
        <v>1251</v>
      </c>
      <c r="V356" s="9" t="s">
        <v>1252</v>
      </c>
      <c r="W356" s="9" t="s">
        <v>1253</v>
      </c>
    </row>
    <row r="357" spans="1:23" x14ac:dyDescent="0.2">
      <c r="F357" s="47">
        <v>43471.980949074074</v>
      </c>
      <c r="G357" s="9" t="s">
        <v>1254</v>
      </c>
      <c r="H357" s="9" t="s">
        <v>538</v>
      </c>
      <c r="J357" s="9">
        <v>3</v>
      </c>
      <c r="K357" s="9">
        <v>4</v>
      </c>
      <c r="L357" s="9">
        <v>4</v>
      </c>
      <c r="M357" s="9">
        <v>3</v>
      </c>
      <c r="N357" s="9">
        <v>4</v>
      </c>
      <c r="O357" s="9">
        <v>3</v>
      </c>
      <c r="P357" s="9">
        <v>4</v>
      </c>
      <c r="Q357" s="9">
        <v>4</v>
      </c>
      <c r="R357" s="9">
        <v>3</v>
      </c>
      <c r="S357" s="9">
        <v>4</v>
      </c>
      <c r="T357" s="9">
        <v>4</v>
      </c>
      <c r="U357" s="9" t="s">
        <v>1255</v>
      </c>
      <c r="V357" s="9" t="s">
        <v>1256</v>
      </c>
      <c r="W357" s="9" t="s">
        <v>1257</v>
      </c>
    </row>
    <row r="358" spans="1:23" x14ac:dyDescent="0.2">
      <c r="F358" s="47">
        <v>43471.981041666666</v>
      </c>
      <c r="G358" s="9" t="s">
        <v>1258</v>
      </c>
      <c r="H358" s="9" t="s">
        <v>1140</v>
      </c>
      <c r="J358" s="9">
        <v>3</v>
      </c>
      <c r="K358" s="9">
        <v>3</v>
      </c>
      <c r="L358" s="9">
        <v>3</v>
      </c>
      <c r="M358" s="9">
        <v>3</v>
      </c>
      <c r="N358" s="9">
        <v>4</v>
      </c>
      <c r="O358" s="9">
        <v>3</v>
      </c>
      <c r="P358" s="9">
        <v>4</v>
      </c>
      <c r="Q358" s="9">
        <v>3</v>
      </c>
      <c r="R358" s="9">
        <v>3</v>
      </c>
      <c r="S358" s="9">
        <v>3</v>
      </c>
      <c r="T358" s="9">
        <v>4</v>
      </c>
      <c r="U358" s="9" t="s">
        <v>1259</v>
      </c>
      <c r="V358" s="9" t="s">
        <v>1260</v>
      </c>
    </row>
    <row r="359" spans="1:23" x14ac:dyDescent="0.2">
      <c r="F359" s="47">
        <v>43471.981076388889</v>
      </c>
      <c r="G359" s="9" t="s">
        <v>1261</v>
      </c>
      <c r="H359" s="9" t="s">
        <v>817</v>
      </c>
      <c r="J359" s="9">
        <v>3</v>
      </c>
      <c r="K359" s="9">
        <v>3</v>
      </c>
      <c r="L359" s="9">
        <v>3</v>
      </c>
      <c r="M359" s="9">
        <v>3</v>
      </c>
      <c r="N359" s="9">
        <v>3</v>
      </c>
      <c r="O359" s="9">
        <v>3</v>
      </c>
      <c r="P359" s="9">
        <v>3</v>
      </c>
      <c r="Q359" s="9">
        <v>3</v>
      </c>
      <c r="R359" s="9">
        <v>3</v>
      </c>
      <c r="S359" s="9">
        <v>3</v>
      </c>
      <c r="T359" s="9">
        <v>3</v>
      </c>
      <c r="U359" s="9" t="s">
        <v>1262</v>
      </c>
      <c r="V359" s="9" t="s">
        <v>1263</v>
      </c>
    </row>
    <row r="360" spans="1:23" x14ac:dyDescent="0.2">
      <c r="F360" s="47">
        <v>43471.981099537035</v>
      </c>
      <c r="G360" s="9" t="s">
        <v>1264</v>
      </c>
      <c r="H360" s="9" t="s">
        <v>538</v>
      </c>
      <c r="J360" s="9">
        <v>3</v>
      </c>
      <c r="K360" s="9">
        <v>3</v>
      </c>
      <c r="L360" s="9">
        <v>3</v>
      </c>
      <c r="M360" s="9">
        <v>3</v>
      </c>
      <c r="N360" s="9">
        <v>3</v>
      </c>
      <c r="O360" s="9">
        <v>3</v>
      </c>
      <c r="P360" s="9">
        <v>3</v>
      </c>
      <c r="Q360" s="9">
        <v>3</v>
      </c>
      <c r="R360" s="9">
        <v>3</v>
      </c>
      <c r="S360" s="9">
        <v>3</v>
      </c>
      <c r="T360" s="9">
        <v>3</v>
      </c>
      <c r="U360" s="9" t="s">
        <v>1265</v>
      </c>
      <c r="V360" s="9" t="s">
        <v>1266</v>
      </c>
    </row>
    <row r="361" spans="1:23" x14ac:dyDescent="0.2">
      <c r="F361" s="47">
        <v>43471.981111111112</v>
      </c>
      <c r="G361" s="9" t="s">
        <v>1267</v>
      </c>
      <c r="H361" s="9" t="s">
        <v>817</v>
      </c>
      <c r="J361" s="9">
        <v>4</v>
      </c>
      <c r="K361" s="9">
        <v>3</v>
      </c>
      <c r="L361" s="9">
        <v>3</v>
      </c>
      <c r="M361" s="9">
        <v>3</v>
      </c>
      <c r="N361" s="9">
        <v>4</v>
      </c>
      <c r="O361" s="9">
        <v>3</v>
      </c>
      <c r="P361" s="9">
        <v>3</v>
      </c>
      <c r="Q361" s="9">
        <v>4</v>
      </c>
      <c r="R361" s="9">
        <v>3</v>
      </c>
      <c r="S361" s="9">
        <v>4</v>
      </c>
      <c r="T361" s="9">
        <v>4</v>
      </c>
      <c r="U361" s="9" t="s">
        <v>1268</v>
      </c>
      <c r="V361" s="9" t="s">
        <v>1269</v>
      </c>
      <c r="W361" s="9" t="s">
        <v>1270</v>
      </c>
    </row>
    <row r="362" spans="1:23" x14ac:dyDescent="0.2">
      <c r="F362" s="47">
        <v>43471.981134259258</v>
      </c>
      <c r="G362" s="9" t="s">
        <v>1271</v>
      </c>
      <c r="H362" s="9" t="s">
        <v>538</v>
      </c>
      <c r="J362" s="9">
        <v>4</v>
      </c>
      <c r="K362" s="9">
        <v>3</v>
      </c>
      <c r="L362" s="9">
        <v>4</v>
      </c>
      <c r="M362" s="9">
        <v>3</v>
      </c>
      <c r="N362" s="9">
        <v>4</v>
      </c>
      <c r="O362" s="9">
        <v>4</v>
      </c>
      <c r="P362" s="9">
        <v>4</v>
      </c>
      <c r="Q362" s="9">
        <v>4</v>
      </c>
      <c r="R362" s="9">
        <v>3</v>
      </c>
      <c r="S362" s="9">
        <v>4</v>
      </c>
      <c r="T362" s="9">
        <v>4</v>
      </c>
    </row>
    <row r="363" spans="1:23" x14ac:dyDescent="0.2">
      <c r="F363" s="47">
        <v>43471.981273148151</v>
      </c>
      <c r="G363" s="9" t="s">
        <v>1272</v>
      </c>
      <c r="H363" s="9" t="s">
        <v>538</v>
      </c>
      <c r="J363" s="9">
        <v>3</v>
      </c>
      <c r="K363" s="9">
        <v>3</v>
      </c>
      <c r="L363" s="9">
        <v>3</v>
      </c>
      <c r="M363" s="9">
        <v>3</v>
      </c>
      <c r="N363" s="9">
        <v>3</v>
      </c>
      <c r="O363" s="9">
        <v>3</v>
      </c>
      <c r="P363" s="9">
        <v>3</v>
      </c>
      <c r="Q363" s="9">
        <v>3</v>
      </c>
      <c r="R363" s="9">
        <v>3</v>
      </c>
      <c r="S363" s="9">
        <v>4</v>
      </c>
      <c r="T363" s="9">
        <v>4</v>
      </c>
      <c r="U363" s="9" t="s">
        <v>1273</v>
      </c>
      <c r="V363" s="9" t="s">
        <v>1274</v>
      </c>
      <c r="W363" s="9" t="s">
        <v>1275</v>
      </c>
    </row>
    <row r="364" spans="1:23" x14ac:dyDescent="0.2">
      <c r="F364" s="47">
        <v>43471.981608796297</v>
      </c>
      <c r="G364" s="9" t="s">
        <v>813</v>
      </c>
      <c r="H364" s="9" t="s">
        <v>538</v>
      </c>
      <c r="J364" s="9">
        <v>3</v>
      </c>
      <c r="K364" s="9">
        <v>3</v>
      </c>
      <c r="L364" s="9">
        <v>3</v>
      </c>
      <c r="M364" s="9">
        <v>3</v>
      </c>
      <c r="N364" s="9">
        <v>3</v>
      </c>
      <c r="O364" s="9">
        <v>3</v>
      </c>
      <c r="P364" s="9">
        <v>3</v>
      </c>
      <c r="Q364" s="9">
        <v>4</v>
      </c>
      <c r="R364" s="9">
        <v>3</v>
      </c>
      <c r="S364" s="9">
        <v>3</v>
      </c>
      <c r="T364" s="9">
        <v>3</v>
      </c>
    </row>
    <row r="365" spans="1:23" x14ac:dyDescent="0.2">
      <c r="F365" s="47">
        <v>43471.981620370374</v>
      </c>
      <c r="G365" s="9" t="s">
        <v>829</v>
      </c>
      <c r="H365" s="9" t="s">
        <v>538</v>
      </c>
      <c r="J365" s="9">
        <v>3</v>
      </c>
      <c r="K365" s="9">
        <v>3</v>
      </c>
      <c r="L365" s="9">
        <v>3</v>
      </c>
      <c r="M365" s="9">
        <v>3</v>
      </c>
      <c r="N365" s="9">
        <v>4</v>
      </c>
      <c r="O365" s="9">
        <v>4</v>
      </c>
      <c r="P365" s="9">
        <v>4</v>
      </c>
      <c r="Q365" s="9">
        <v>3</v>
      </c>
      <c r="R365" s="9">
        <v>3</v>
      </c>
      <c r="S365" s="9">
        <v>3</v>
      </c>
      <c r="T365" s="9">
        <v>4</v>
      </c>
      <c r="U365" s="9" t="s">
        <v>1276</v>
      </c>
      <c r="V365" s="9" t="s">
        <v>1277</v>
      </c>
      <c r="W365" s="9" t="s">
        <v>1278</v>
      </c>
    </row>
    <row r="366" spans="1:23" x14ac:dyDescent="0.2">
      <c r="F366" s="47">
        <v>43471.981712962966</v>
      </c>
      <c r="G366" s="9" t="s">
        <v>825</v>
      </c>
      <c r="H366" s="9" t="s">
        <v>538</v>
      </c>
      <c r="J366" s="9">
        <v>3</v>
      </c>
      <c r="K366" s="9">
        <v>3</v>
      </c>
      <c r="L366" s="9">
        <v>3</v>
      </c>
      <c r="M366" s="9">
        <v>3</v>
      </c>
      <c r="N366" s="9">
        <v>3</v>
      </c>
      <c r="O366" s="9">
        <v>3</v>
      </c>
      <c r="P366" s="9">
        <v>3</v>
      </c>
      <c r="Q366" s="9">
        <v>3</v>
      </c>
      <c r="R366" s="9">
        <v>3</v>
      </c>
      <c r="S366" s="9">
        <v>3</v>
      </c>
      <c r="T366" s="9">
        <v>3</v>
      </c>
    </row>
    <row r="367" spans="1:23" x14ac:dyDescent="0.2">
      <c r="F367" s="47">
        <v>43471.981770833336</v>
      </c>
      <c r="G367" s="9" t="s">
        <v>1279</v>
      </c>
      <c r="H367" s="9" t="s">
        <v>835</v>
      </c>
      <c r="J367" s="9">
        <v>2</v>
      </c>
      <c r="K367" s="9">
        <v>2</v>
      </c>
      <c r="L367" s="9">
        <v>3</v>
      </c>
      <c r="M367" s="9">
        <v>2</v>
      </c>
      <c r="N367" s="9">
        <v>2</v>
      </c>
      <c r="O367" s="9">
        <v>2</v>
      </c>
      <c r="P367" s="9">
        <v>2</v>
      </c>
      <c r="Q367" s="9">
        <v>3</v>
      </c>
      <c r="R367" s="9">
        <v>3</v>
      </c>
      <c r="S367" s="9">
        <v>3</v>
      </c>
      <c r="T367" s="9">
        <v>4</v>
      </c>
      <c r="U367" s="9" t="s">
        <v>1280</v>
      </c>
      <c r="V367" s="9" t="s">
        <v>1281</v>
      </c>
      <c r="W367" s="9" t="s">
        <v>1282</v>
      </c>
    </row>
    <row r="368" spans="1:23" x14ac:dyDescent="0.2">
      <c r="F368" s="47">
        <v>43471.981874999998</v>
      </c>
      <c r="G368" s="9" t="s">
        <v>1283</v>
      </c>
      <c r="H368" s="9" t="s">
        <v>538</v>
      </c>
      <c r="J368" s="9">
        <v>3</v>
      </c>
      <c r="K368" s="9">
        <v>3</v>
      </c>
      <c r="L368" s="9">
        <v>3</v>
      </c>
      <c r="M368" s="9">
        <v>3</v>
      </c>
      <c r="N368" s="9">
        <v>3</v>
      </c>
      <c r="O368" s="9">
        <v>4</v>
      </c>
      <c r="P368" s="9">
        <v>3</v>
      </c>
      <c r="Q368" s="9">
        <v>3</v>
      </c>
      <c r="R368" s="9">
        <v>3</v>
      </c>
      <c r="S368" s="9">
        <v>3</v>
      </c>
      <c r="T368" s="9">
        <v>3</v>
      </c>
      <c r="U368" s="9" t="s">
        <v>1284</v>
      </c>
      <c r="V368" s="9" t="s">
        <v>1285</v>
      </c>
      <c r="W368" s="9" t="s">
        <v>1286</v>
      </c>
    </row>
    <row r="369" spans="1:23" x14ac:dyDescent="0.2">
      <c r="F369" s="47">
        <v>43471.981979166667</v>
      </c>
      <c r="G369" s="9" t="s">
        <v>1287</v>
      </c>
      <c r="H369" s="9" t="s">
        <v>538</v>
      </c>
      <c r="J369" s="9">
        <v>3</v>
      </c>
      <c r="K369" s="9">
        <v>3</v>
      </c>
      <c r="L369" s="9">
        <v>4</v>
      </c>
      <c r="M369" s="9">
        <v>3</v>
      </c>
      <c r="N369" s="9">
        <v>3</v>
      </c>
      <c r="O369" s="9">
        <v>3</v>
      </c>
      <c r="P369" s="9">
        <v>3</v>
      </c>
      <c r="Q369" s="9">
        <v>3</v>
      </c>
      <c r="R369" s="9">
        <v>3</v>
      </c>
      <c r="S369" s="9">
        <v>3</v>
      </c>
      <c r="T369" s="9">
        <v>3</v>
      </c>
      <c r="U369" s="9" t="s">
        <v>1288</v>
      </c>
      <c r="V369" s="9" t="s">
        <v>1289</v>
      </c>
    </row>
    <row r="370" spans="1:23" x14ac:dyDescent="0.2">
      <c r="F370" s="47">
        <v>43471.982037037036</v>
      </c>
      <c r="G370" s="9" t="s">
        <v>833</v>
      </c>
      <c r="H370" s="9" t="s">
        <v>835</v>
      </c>
      <c r="J370" s="9">
        <v>4</v>
      </c>
      <c r="K370" s="9">
        <v>3</v>
      </c>
      <c r="L370" s="9">
        <v>4</v>
      </c>
      <c r="M370" s="9">
        <v>3</v>
      </c>
      <c r="N370" s="9">
        <v>4</v>
      </c>
      <c r="O370" s="9">
        <v>4</v>
      </c>
      <c r="P370" s="9">
        <v>4</v>
      </c>
      <c r="Q370" s="9">
        <v>3</v>
      </c>
      <c r="R370" s="9">
        <v>4</v>
      </c>
      <c r="S370" s="9">
        <v>4</v>
      </c>
      <c r="T370" s="9">
        <v>4</v>
      </c>
      <c r="U370" s="9" t="s">
        <v>1290</v>
      </c>
    </row>
    <row r="371" spans="1:23" x14ac:dyDescent="0.2">
      <c r="F371" s="47">
        <v>43471.982060185182</v>
      </c>
      <c r="G371" s="9" t="s">
        <v>1291</v>
      </c>
      <c r="H371" s="9" t="s">
        <v>538</v>
      </c>
      <c r="J371" s="9">
        <v>3</v>
      </c>
      <c r="K371" s="9">
        <v>4</v>
      </c>
      <c r="L371" s="9">
        <v>4</v>
      </c>
      <c r="M371" s="9">
        <v>3</v>
      </c>
      <c r="N371" s="9">
        <v>3</v>
      </c>
      <c r="O371" s="9">
        <v>3</v>
      </c>
      <c r="P371" s="9">
        <v>3</v>
      </c>
      <c r="Q371" s="9">
        <v>3</v>
      </c>
      <c r="R371" s="9">
        <v>3</v>
      </c>
      <c r="S371" s="9">
        <v>3</v>
      </c>
      <c r="T371" s="9">
        <v>3</v>
      </c>
      <c r="U371" s="9" t="s">
        <v>1292</v>
      </c>
      <c r="V371" s="9" t="s">
        <v>1293</v>
      </c>
      <c r="W371" s="9" t="s">
        <v>1294</v>
      </c>
    </row>
    <row r="372" spans="1:23" x14ac:dyDescent="0.2">
      <c r="F372" s="47">
        <v>43471.982430555552</v>
      </c>
      <c r="G372" s="9" t="s">
        <v>1295</v>
      </c>
      <c r="H372" s="9" t="s">
        <v>538</v>
      </c>
      <c r="J372" s="9">
        <v>3</v>
      </c>
      <c r="K372" s="9">
        <v>3</v>
      </c>
      <c r="L372" s="9">
        <v>3</v>
      </c>
      <c r="M372" s="9">
        <v>3</v>
      </c>
      <c r="N372" s="9">
        <v>3</v>
      </c>
      <c r="O372" s="9">
        <v>3</v>
      </c>
      <c r="P372" s="9">
        <v>3</v>
      </c>
      <c r="Q372" s="9">
        <v>3</v>
      </c>
      <c r="R372" s="9">
        <v>3</v>
      </c>
      <c r="S372" s="9">
        <v>3</v>
      </c>
      <c r="T372" s="9">
        <v>3</v>
      </c>
      <c r="U372" s="9" t="s">
        <v>1296</v>
      </c>
      <c r="V372" s="9" t="s">
        <v>1297</v>
      </c>
      <c r="W372" s="9" t="s">
        <v>1298</v>
      </c>
    </row>
    <row r="373" spans="1:23" x14ac:dyDescent="0.2">
      <c r="F373" s="47">
        <v>43471.982881944445</v>
      </c>
      <c r="G373" s="9" t="s">
        <v>1299</v>
      </c>
      <c r="H373" s="9" t="s">
        <v>817</v>
      </c>
      <c r="J373" s="9">
        <v>3</v>
      </c>
      <c r="K373" s="9">
        <v>3</v>
      </c>
      <c r="L373" s="9">
        <v>3</v>
      </c>
      <c r="M373" s="9">
        <v>3</v>
      </c>
      <c r="N373" s="9">
        <v>4</v>
      </c>
      <c r="O373" s="9">
        <v>3</v>
      </c>
      <c r="P373" s="9">
        <v>3</v>
      </c>
      <c r="Q373" s="9">
        <v>3</v>
      </c>
      <c r="R373" s="9">
        <v>4</v>
      </c>
      <c r="S373" s="9">
        <v>3</v>
      </c>
      <c r="T373" s="9">
        <v>4</v>
      </c>
      <c r="U373" s="9" t="s">
        <v>1300</v>
      </c>
      <c r="V373" s="9" t="s">
        <v>1301</v>
      </c>
      <c r="W373" s="9" t="s">
        <v>1302</v>
      </c>
    </row>
    <row r="374" spans="1:23" x14ac:dyDescent="0.2">
      <c r="F374" s="47">
        <v>43471.982905092591</v>
      </c>
      <c r="G374" s="9" t="s">
        <v>1303</v>
      </c>
      <c r="H374" s="9" t="s">
        <v>538</v>
      </c>
      <c r="J374" s="9">
        <v>3</v>
      </c>
      <c r="K374" s="9">
        <v>3</v>
      </c>
      <c r="L374" s="9">
        <v>3</v>
      </c>
      <c r="M374" s="9">
        <v>4</v>
      </c>
      <c r="N374" s="9">
        <v>4</v>
      </c>
      <c r="O374" s="9">
        <v>4</v>
      </c>
      <c r="P374" s="9">
        <v>4</v>
      </c>
      <c r="Q374" s="9">
        <v>4</v>
      </c>
      <c r="R374" s="9">
        <v>4</v>
      </c>
      <c r="S374" s="9">
        <v>4</v>
      </c>
      <c r="T374" s="9">
        <v>4</v>
      </c>
      <c r="U374" s="9" t="s">
        <v>1304</v>
      </c>
      <c r="V374" s="9" t="s">
        <v>1305</v>
      </c>
      <c r="W374" s="9" t="s">
        <v>1306</v>
      </c>
    </row>
    <row r="375" spans="1:23" x14ac:dyDescent="0.2">
      <c r="F375" s="47">
        <v>43471.983148148145</v>
      </c>
      <c r="G375" s="9" t="s">
        <v>1307</v>
      </c>
      <c r="H375" s="9" t="s">
        <v>817</v>
      </c>
      <c r="J375" s="9">
        <v>4</v>
      </c>
      <c r="K375" s="9">
        <v>3</v>
      </c>
      <c r="L375" s="9">
        <v>3</v>
      </c>
      <c r="M375" s="9">
        <v>3</v>
      </c>
      <c r="N375" s="9">
        <v>3</v>
      </c>
      <c r="O375" s="9">
        <v>3</v>
      </c>
      <c r="P375" s="9">
        <v>4</v>
      </c>
      <c r="Q375" s="9">
        <v>3</v>
      </c>
      <c r="R375" s="9">
        <v>3</v>
      </c>
      <c r="S375" s="9">
        <v>3</v>
      </c>
      <c r="T375" s="9">
        <v>3</v>
      </c>
      <c r="U375" s="9" t="s">
        <v>1308</v>
      </c>
      <c r="V375" s="9" t="s">
        <v>1309</v>
      </c>
    </row>
    <row r="376" spans="1:23" x14ac:dyDescent="0.2">
      <c r="F376" s="47">
        <v>43471.983553240738</v>
      </c>
      <c r="G376" s="9" t="s">
        <v>1310</v>
      </c>
      <c r="H376" s="9" t="s">
        <v>538</v>
      </c>
      <c r="J376" s="9">
        <v>3</v>
      </c>
      <c r="K376" s="9">
        <v>3</v>
      </c>
      <c r="L376" s="9">
        <v>3</v>
      </c>
      <c r="M376" s="9">
        <v>3</v>
      </c>
      <c r="N376" s="9">
        <v>3</v>
      </c>
      <c r="O376" s="9">
        <v>3</v>
      </c>
      <c r="P376" s="9">
        <v>3</v>
      </c>
      <c r="Q376" s="9">
        <v>3</v>
      </c>
      <c r="R376" s="9">
        <v>3</v>
      </c>
      <c r="S376" s="9">
        <v>3</v>
      </c>
      <c r="T376" s="9">
        <v>4</v>
      </c>
      <c r="U376" s="9" t="s">
        <v>1311</v>
      </c>
    </row>
    <row r="377" spans="1:23" x14ac:dyDescent="0.2">
      <c r="F377" s="47">
        <v>43471.985671296294</v>
      </c>
      <c r="G377" s="9" t="s">
        <v>1312</v>
      </c>
      <c r="H377" s="9" t="s">
        <v>538</v>
      </c>
      <c r="J377" s="9">
        <v>3</v>
      </c>
      <c r="K377" s="9">
        <v>3</v>
      </c>
      <c r="L377" s="9">
        <v>3</v>
      </c>
      <c r="M377" s="9">
        <v>3</v>
      </c>
      <c r="N377" s="9">
        <v>4</v>
      </c>
      <c r="O377" s="9">
        <v>4</v>
      </c>
      <c r="P377" s="9">
        <v>3</v>
      </c>
      <c r="Q377" s="9">
        <v>3</v>
      </c>
      <c r="R377" s="9">
        <v>3</v>
      </c>
      <c r="S377" s="9">
        <v>4</v>
      </c>
      <c r="T377" s="9">
        <v>4</v>
      </c>
      <c r="U377" s="9" t="s">
        <v>1313</v>
      </c>
      <c r="V377" s="9" t="s">
        <v>1314</v>
      </c>
      <c r="W377" s="9" t="s">
        <v>573</v>
      </c>
    </row>
    <row r="378" spans="1:23" x14ac:dyDescent="0.2">
      <c r="F378" s="47">
        <v>43471.987129629626</v>
      </c>
      <c r="G378" s="9" t="s">
        <v>820</v>
      </c>
      <c r="H378" s="9" t="s">
        <v>538</v>
      </c>
      <c r="J378" s="9">
        <v>3</v>
      </c>
      <c r="K378" s="9">
        <v>3</v>
      </c>
      <c r="L378" s="9">
        <v>3</v>
      </c>
      <c r="M378" s="9">
        <v>3</v>
      </c>
      <c r="N378" s="9">
        <v>3</v>
      </c>
      <c r="O378" s="9">
        <v>3</v>
      </c>
      <c r="P378" s="9">
        <v>3</v>
      </c>
      <c r="Q378" s="9">
        <v>3</v>
      </c>
      <c r="R378" s="9">
        <v>3</v>
      </c>
      <c r="S378" s="9">
        <v>3</v>
      </c>
      <c r="T378" s="9">
        <v>3</v>
      </c>
      <c r="U378" s="9" t="s">
        <v>1315</v>
      </c>
      <c r="V378" s="9" t="s">
        <v>1316</v>
      </c>
      <c r="W378" s="9" t="s">
        <v>1317</v>
      </c>
    </row>
    <row r="379" spans="1:23" x14ac:dyDescent="0.2">
      <c r="F379" s="47">
        <v>43471.990914351853</v>
      </c>
      <c r="G379" s="9" t="s">
        <v>1318</v>
      </c>
      <c r="H379" s="9" t="s">
        <v>538</v>
      </c>
      <c r="J379" s="9">
        <v>3</v>
      </c>
      <c r="K379" s="9">
        <v>3</v>
      </c>
      <c r="L379" s="9">
        <v>3</v>
      </c>
      <c r="M379" s="9">
        <v>3</v>
      </c>
      <c r="N379" s="9">
        <v>3</v>
      </c>
      <c r="O379" s="9">
        <v>3</v>
      </c>
      <c r="P379" s="9">
        <v>3</v>
      </c>
      <c r="Q379" s="9">
        <v>3</v>
      </c>
      <c r="R379" s="9">
        <v>3</v>
      </c>
      <c r="S379" s="9">
        <v>3</v>
      </c>
      <c r="T379" s="9">
        <v>3</v>
      </c>
      <c r="U379" s="9" t="s">
        <v>1319</v>
      </c>
      <c r="V379" s="9" t="s">
        <v>1320</v>
      </c>
      <c r="W379" s="9" t="s">
        <v>1321</v>
      </c>
    </row>
    <row r="380" spans="1:23" x14ac:dyDescent="0.2">
      <c r="F380" s="47">
        <v>43472.10533564815</v>
      </c>
      <c r="G380" s="9" t="s">
        <v>1322</v>
      </c>
      <c r="H380" s="9" t="s">
        <v>817</v>
      </c>
      <c r="J380" s="9">
        <v>3</v>
      </c>
      <c r="K380" s="9">
        <v>3</v>
      </c>
      <c r="L380" s="9">
        <v>3</v>
      </c>
      <c r="M380" s="9">
        <v>3</v>
      </c>
      <c r="N380" s="9">
        <v>3</v>
      </c>
      <c r="O380" s="9">
        <v>3</v>
      </c>
      <c r="P380" s="9">
        <v>3</v>
      </c>
      <c r="Q380" s="9">
        <v>3</v>
      </c>
      <c r="R380" s="9">
        <v>3</v>
      </c>
      <c r="S380" s="9">
        <v>3</v>
      </c>
      <c r="T380" s="9">
        <v>3</v>
      </c>
      <c r="U380" s="9" t="s">
        <v>1245</v>
      </c>
      <c r="V380" s="9" t="s">
        <v>1323</v>
      </c>
      <c r="W380" s="9" t="s">
        <v>1324</v>
      </c>
    </row>
    <row r="381" spans="1:23" x14ac:dyDescent="0.2">
      <c r="F381" s="47">
        <v>43472.13921296296</v>
      </c>
      <c r="G381" s="9" t="s">
        <v>1325</v>
      </c>
      <c r="H381" s="9" t="s">
        <v>1140</v>
      </c>
      <c r="J381" s="9">
        <v>3</v>
      </c>
      <c r="K381" s="9">
        <v>3</v>
      </c>
      <c r="L381" s="9">
        <v>3</v>
      </c>
      <c r="M381" s="9">
        <v>3</v>
      </c>
      <c r="N381" s="9">
        <v>3</v>
      </c>
      <c r="O381" s="9">
        <v>3</v>
      </c>
      <c r="P381" s="9">
        <v>3</v>
      </c>
      <c r="Q381" s="9">
        <v>3</v>
      </c>
      <c r="R381" s="9">
        <v>3</v>
      </c>
      <c r="S381" s="9">
        <v>3</v>
      </c>
      <c r="T381" s="9">
        <v>3</v>
      </c>
      <c r="U381" s="9" t="s">
        <v>1326</v>
      </c>
      <c r="V381" s="9" t="s">
        <v>1327</v>
      </c>
    </row>
    <row r="382" spans="1:23" x14ac:dyDescent="0.2">
      <c r="F382" s="47">
        <v>43472.450856481482</v>
      </c>
      <c r="G382" s="9" t="s">
        <v>679</v>
      </c>
      <c r="H382" s="9" t="s">
        <v>530</v>
      </c>
      <c r="J382" s="9">
        <v>4</v>
      </c>
      <c r="K382" s="9">
        <v>3</v>
      </c>
      <c r="L382" s="9">
        <v>4</v>
      </c>
      <c r="M382" s="9">
        <v>4</v>
      </c>
      <c r="N382" s="9">
        <v>4</v>
      </c>
      <c r="O382" s="9">
        <v>3</v>
      </c>
      <c r="P382" s="9">
        <v>3</v>
      </c>
      <c r="Q382" s="9">
        <v>4</v>
      </c>
      <c r="R382" s="9">
        <v>3</v>
      </c>
      <c r="S382" s="9">
        <v>4</v>
      </c>
      <c r="T382" s="9">
        <v>4</v>
      </c>
      <c r="U382" s="9" t="s">
        <v>680</v>
      </c>
      <c r="V382" s="9" t="s">
        <v>681</v>
      </c>
      <c r="W382" s="9" t="s">
        <v>682</v>
      </c>
    </row>
    <row r="383" spans="1:23" x14ac:dyDescent="0.2">
      <c r="A383" s="9" t="s">
        <v>566</v>
      </c>
      <c r="B383" s="9" t="s">
        <v>566</v>
      </c>
      <c r="C383" s="9" t="s">
        <v>566</v>
      </c>
      <c r="D383" s="9" t="s">
        <v>566</v>
      </c>
      <c r="E383" s="9" t="s">
        <v>678</v>
      </c>
      <c r="F383" s="47">
        <v>43473.376134259262</v>
      </c>
      <c r="G383" s="9" t="s">
        <v>53</v>
      </c>
      <c r="H383" s="9" t="s">
        <v>683</v>
      </c>
      <c r="J383" s="9">
        <v>4</v>
      </c>
      <c r="K383" s="9">
        <v>3</v>
      </c>
      <c r="L383" s="9">
        <v>3</v>
      </c>
      <c r="M383" s="9">
        <v>4</v>
      </c>
      <c r="N383" s="9">
        <v>3</v>
      </c>
      <c r="O383" s="9">
        <v>3</v>
      </c>
      <c r="P383" s="9">
        <v>3</v>
      </c>
      <c r="Q383" s="9">
        <v>3</v>
      </c>
      <c r="R383" s="9">
        <v>3</v>
      </c>
      <c r="S383" s="9">
        <v>3</v>
      </c>
      <c r="T383" s="9">
        <v>3</v>
      </c>
      <c r="U383" s="9" t="s">
        <v>684</v>
      </c>
      <c r="V383" s="9" t="s">
        <v>685</v>
      </c>
      <c r="W383" s="9" t="s">
        <v>573</v>
      </c>
    </row>
    <row r="384" spans="1:23" x14ac:dyDescent="0.2">
      <c r="A384" s="9" t="s">
        <v>566</v>
      </c>
      <c r="B384" s="9" t="s">
        <v>566</v>
      </c>
      <c r="C384" s="9" t="s">
        <v>566</v>
      </c>
      <c r="D384" s="9" t="s">
        <v>566</v>
      </c>
      <c r="E384" s="9" t="s">
        <v>678</v>
      </c>
      <c r="F384" s="47">
        <v>43473.376168981478</v>
      </c>
      <c r="G384" s="9" t="s">
        <v>710</v>
      </c>
      <c r="H384" s="9" t="s">
        <v>683</v>
      </c>
      <c r="J384" s="9">
        <v>3</v>
      </c>
      <c r="K384" s="9">
        <v>3</v>
      </c>
      <c r="L384" s="9">
        <v>3</v>
      </c>
      <c r="M384" s="9">
        <v>3</v>
      </c>
      <c r="N384" s="9">
        <v>3</v>
      </c>
      <c r="O384" s="9">
        <v>3</v>
      </c>
      <c r="P384" s="9">
        <v>3</v>
      </c>
      <c r="Q384" s="9">
        <v>3</v>
      </c>
      <c r="R384" s="9">
        <v>3</v>
      </c>
      <c r="S384" s="9">
        <v>3</v>
      </c>
      <c r="T384" s="9">
        <v>3</v>
      </c>
      <c r="U384" s="9" t="s">
        <v>711</v>
      </c>
      <c r="V384" s="9" t="s">
        <v>712</v>
      </c>
      <c r="W384" s="9" t="s">
        <v>713</v>
      </c>
    </row>
    <row r="385" spans="1:23" x14ac:dyDescent="0.2">
      <c r="A385" s="9" t="s">
        <v>566</v>
      </c>
      <c r="B385" s="9" t="s">
        <v>566</v>
      </c>
      <c r="C385" s="9" t="s">
        <v>566</v>
      </c>
      <c r="D385" s="9" t="s">
        <v>566</v>
      </c>
      <c r="E385" s="9" t="s">
        <v>678</v>
      </c>
      <c r="F385" s="47">
        <v>43473.376435185186</v>
      </c>
      <c r="G385" s="9" t="s">
        <v>686</v>
      </c>
      <c r="H385" s="9" t="s">
        <v>519</v>
      </c>
      <c r="J385" s="9">
        <v>4</v>
      </c>
      <c r="K385" s="9">
        <v>4</v>
      </c>
      <c r="L385" s="9">
        <v>4</v>
      </c>
      <c r="M385" s="9">
        <v>4</v>
      </c>
      <c r="N385" s="9">
        <v>4</v>
      </c>
      <c r="O385" s="9">
        <v>4</v>
      </c>
      <c r="P385" s="9">
        <v>4</v>
      </c>
      <c r="Q385" s="9">
        <v>4</v>
      </c>
      <c r="R385" s="9">
        <v>4</v>
      </c>
      <c r="S385" s="9">
        <v>4</v>
      </c>
      <c r="T385" s="9">
        <v>4</v>
      </c>
    </row>
    <row r="386" spans="1:23" x14ac:dyDescent="0.2">
      <c r="A386" s="9" t="s">
        <v>566</v>
      </c>
      <c r="B386" s="9" t="s">
        <v>566</v>
      </c>
      <c r="C386" s="9" t="s">
        <v>566</v>
      </c>
      <c r="D386" s="9" t="s">
        <v>566</v>
      </c>
      <c r="E386" s="9" t="s">
        <v>678</v>
      </c>
      <c r="F386" s="47">
        <v>43473.376655092594</v>
      </c>
      <c r="G386" s="9" t="s">
        <v>687</v>
      </c>
      <c r="H386" s="9" t="s">
        <v>688</v>
      </c>
      <c r="J386" s="9">
        <v>3</v>
      </c>
      <c r="K386" s="9">
        <v>3</v>
      </c>
      <c r="L386" s="9">
        <v>3</v>
      </c>
      <c r="M386" s="9">
        <v>3</v>
      </c>
      <c r="N386" s="9">
        <v>3</v>
      </c>
      <c r="O386" s="9">
        <v>3</v>
      </c>
      <c r="P386" s="9">
        <v>3</v>
      </c>
      <c r="Q386" s="9">
        <v>3</v>
      </c>
      <c r="R386" s="9">
        <v>3</v>
      </c>
      <c r="S386" s="9">
        <v>3</v>
      </c>
      <c r="T386" s="9">
        <v>3</v>
      </c>
    </row>
    <row r="387" spans="1:23" x14ac:dyDescent="0.2">
      <c r="A387" s="9" t="s">
        <v>566</v>
      </c>
      <c r="B387" s="9" t="s">
        <v>566</v>
      </c>
      <c r="C387" s="9" t="s">
        <v>566</v>
      </c>
      <c r="D387" s="9" t="s">
        <v>566</v>
      </c>
      <c r="E387" s="9" t="s">
        <v>678</v>
      </c>
      <c r="F387" s="47">
        <v>43473.376712962963</v>
      </c>
      <c r="G387" s="9" t="s">
        <v>34</v>
      </c>
      <c r="H387" s="9" t="s">
        <v>683</v>
      </c>
      <c r="J387" s="9">
        <v>3</v>
      </c>
      <c r="K387" s="9">
        <v>3</v>
      </c>
      <c r="L387" s="9">
        <v>3</v>
      </c>
      <c r="M387" s="9">
        <v>3</v>
      </c>
      <c r="N387" s="9">
        <v>3</v>
      </c>
      <c r="O387" s="9">
        <v>3</v>
      </c>
      <c r="P387" s="9">
        <v>3</v>
      </c>
      <c r="Q387" s="9">
        <v>3</v>
      </c>
      <c r="R387" s="9">
        <v>3</v>
      </c>
      <c r="S387" s="9">
        <v>3</v>
      </c>
      <c r="T387" s="9">
        <v>3</v>
      </c>
      <c r="U387" s="9" t="s">
        <v>689</v>
      </c>
      <c r="V387" s="9" t="s">
        <v>690</v>
      </c>
      <c r="W387" s="9" t="s">
        <v>691</v>
      </c>
    </row>
    <row r="388" spans="1:23" x14ac:dyDescent="0.2">
      <c r="A388" s="9" t="s">
        <v>566</v>
      </c>
      <c r="B388" s="9" t="s">
        <v>566</v>
      </c>
      <c r="C388" s="9" t="s">
        <v>566</v>
      </c>
      <c r="D388" s="9" t="s">
        <v>566</v>
      </c>
      <c r="E388" s="9" t="s">
        <v>678</v>
      </c>
      <c r="F388" s="47">
        <v>43473.376736111109</v>
      </c>
      <c r="G388" s="9" t="s">
        <v>692</v>
      </c>
      <c r="H388" s="9" t="s">
        <v>693</v>
      </c>
      <c r="J388" s="9">
        <v>3</v>
      </c>
      <c r="K388" s="9">
        <v>3</v>
      </c>
      <c r="L388" s="9">
        <v>3</v>
      </c>
      <c r="M388" s="9">
        <v>3</v>
      </c>
      <c r="N388" s="9">
        <v>3</v>
      </c>
      <c r="O388" s="9">
        <v>3</v>
      </c>
      <c r="P388" s="9">
        <v>3</v>
      </c>
      <c r="Q388" s="9">
        <v>3</v>
      </c>
      <c r="R388" s="9">
        <v>3</v>
      </c>
      <c r="S388" s="9">
        <v>3</v>
      </c>
      <c r="T388" s="9">
        <v>3</v>
      </c>
    </row>
    <row r="389" spans="1:23" x14ac:dyDescent="0.2">
      <c r="A389" s="9" t="s">
        <v>566</v>
      </c>
      <c r="B389" s="9" t="s">
        <v>566</v>
      </c>
      <c r="C389" s="9" t="s">
        <v>566</v>
      </c>
      <c r="D389" s="9" t="s">
        <v>566</v>
      </c>
      <c r="E389" s="9" t="s">
        <v>678</v>
      </c>
      <c r="F389" s="47">
        <v>43473.376840277779</v>
      </c>
      <c r="G389" s="9" t="s">
        <v>39</v>
      </c>
      <c r="H389" s="9" t="s">
        <v>531</v>
      </c>
      <c r="J389" s="9">
        <v>4</v>
      </c>
      <c r="K389" s="9">
        <v>4</v>
      </c>
      <c r="L389" s="9">
        <v>3</v>
      </c>
      <c r="M389" s="9">
        <v>4</v>
      </c>
      <c r="N389" s="9">
        <v>4</v>
      </c>
      <c r="O389" s="9">
        <v>4</v>
      </c>
      <c r="P389" s="9">
        <v>4</v>
      </c>
      <c r="Q389" s="9">
        <v>4</v>
      </c>
      <c r="R389" s="9">
        <v>4</v>
      </c>
      <c r="S389" s="9">
        <v>4</v>
      </c>
      <c r="T389" s="9">
        <v>4</v>
      </c>
    </row>
    <row r="390" spans="1:23" x14ac:dyDescent="0.2">
      <c r="A390" s="9" t="s">
        <v>566</v>
      </c>
      <c r="B390" s="9" t="s">
        <v>566</v>
      </c>
      <c r="C390" s="9" t="s">
        <v>566</v>
      </c>
      <c r="D390" s="9" t="s">
        <v>566</v>
      </c>
      <c r="E390" s="9" t="s">
        <v>678</v>
      </c>
      <c r="F390" s="47">
        <v>43473.376840277779</v>
      </c>
      <c r="G390" s="9" t="s">
        <v>694</v>
      </c>
      <c r="H390" s="9" t="s">
        <v>519</v>
      </c>
      <c r="J390" s="9">
        <v>3</v>
      </c>
      <c r="K390" s="9">
        <v>3</v>
      </c>
      <c r="L390" s="9">
        <v>3</v>
      </c>
      <c r="M390" s="9">
        <v>3</v>
      </c>
      <c r="N390" s="9">
        <v>3</v>
      </c>
      <c r="O390" s="9">
        <v>3</v>
      </c>
      <c r="P390" s="9">
        <v>3</v>
      </c>
      <c r="Q390" s="9">
        <v>3</v>
      </c>
      <c r="R390" s="9">
        <v>3</v>
      </c>
      <c r="S390" s="9">
        <v>3</v>
      </c>
      <c r="T390" s="9">
        <v>3</v>
      </c>
      <c r="U390" s="9" t="s">
        <v>695</v>
      </c>
      <c r="V390" s="9" t="s">
        <v>696</v>
      </c>
    </row>
    <row r="391" spans="1:23" x14ac:dyDescent="0.2">
      <c r="A391" s="9" t="s">
        <v>566</v>
      </c>
      <c r="B391" s="9" t="s">
        <v>566</v>
      </c>
      <c r="C391" s="9" t="s">
        <v>566</v>
      </c>
      <c r="D391" s="9" t="s">
        <v>566</v>
      </c>
      <c r="E391" s="9" t="s">
        <v>678</v>
      </c>
      <c r="F391" s="47">
        <v>43473.377083333333</v>
      </c>
      <c r="G391" s="9" t="s">
        <v>697</v>
      </c>
      <c r="H391" s="9" t="s">
        <v>535</v>
      </c>
      <c r="J391" s="9">
        <v>3</v>
      </c>
      <c r="K391" s="9">
        <v>3</v>
      </c>
      <c r="L391" s="9">
        <v>3</v>
      </c>
      <c r="M391" s="9">
        <v>3</v>
      </c>
      <c r="N391" s="9">
        <v>3</v>
      </c>
      <c r="O391" s="9">
        <v>3</v>
      </c>
      <c r="P391" s="9">
        <v>3</v>
      </c>
      <c r="Q391" s="9">
        <v>3</v>
      </c>
      <c r="R391" s="9">
        <v>3</v>
      </c>
      <c r="S391" s="9">
        <v>3</v>
      </c>
      <c r="T391" s="9">
        <v>3</v>
      </c>
    </row>
    <row r="392" spans="1:23" x14ac:dyDescent="0.2">
      <c r="A392" s="9" t="s">
        <v>566</v>
      </c>
      <c r="B392" s="9" t="s">
        <v>566</v>
      </c>
      <c r="C392" s="9" t="s">
        <v>566</v>
      </c>
      <c r="D392" s="9" t="s">
        <v>566</v>
      </c>
      <c r="E392" s="9" t="s">
        <v>678</v>
      </c>
      <c r="F392" s="47">
        <v>43473.377141203702</v>
      </c>
      <c r="G392" s="9" t="s">
        <v>698</v>
      </c>
      <c r="H392" s="9" t="s">
        <v>699</v>
      </c>
      <c r="J392" s="9">
        <v>4</v>
      </c>
      <c r="K392" s="9">
        <v>4</v>
      </c>
      <c r="L392" s="9">
        <v>4</v>
      </c>
      <c r="M392" s="9">
        <v>4</v>
      </c>
      <c r="N392" s="9">
        <v>3</v>
      </c>
      <c r="O392" s="9">
        <v>3</v>
      </c>
      <c r="P392" s="9">
        <v>3</v>
      </c>
      <c r="Q392" s="9">
        <v>4</v>
      </c>
      <c r="R392" s="9">
        <v>3</v>
      </c>
      <c r="S392" s="9">
        <v>3</v>
      </c>
      <c r="T392" s="9">
        <v>4</v>
      </c>
      <c r="U392" s="9" t="s">
        <v>700</v>
      </c>
      <c r="V392" s="9" t="s">
        <v>701</v>
      </c>
      <c r="W392" s="9" t="s">
        <v>702</v>
      </c>
    </row>
    <row r="393" spans="1:23" x14ac:dyDescent="0.2">
      <c r="A393" s="9" t="s">
        <v>566</v>
      </c>
      <c r="B393" s="9" t="s">
        <v>566</v>
      </c>
      <c r="C393" s="9" t="s">
        <v>566</v>
      </c>
      <c r="D393" s="9" t="s">
        <v>566</v>
      </c>
      <c r="E393" s="9" t="s">
        <v>678</v>
      </c>
      <c r="F393" s="47">
        <v>43473.377175925925</v>
      </c>
      <c r="G393" s="9" t="s">
        <v>703</v>
      </c>
      <c r="H393" s="9" t="s">
        <v>531</v>
      </c>
      <c r="J393" s="9">
        <v>3</v>
      </c>
      <c r="K393" s="9">
        <v>3</v>
      </c>
      <c r="L393" s="9">
        <v>4</v>
      </c>
      <c r="M393" s="9">
        <v>4</v>
      </c>
      <c r="N393" s="9">
        <v>4</v>
      </c>
      <c r="O393" s="9">
        <v>4</v>
      </c>
      <c r="P393" s="9">
        <v>4</v>
      </c>
      <c r="Q393" s="9">
        <v>4</v>
      </c>
      <c r="R393" s="9">
        <v>3</v>
      </c>
      <c r="S393" s="9">
        <v>3</v>
      </c>
      <c r="T393" s="9">
        <v>3</v>
      </c>
    </row>
    <row r="394" spans="1:23" x14ac:dyDescent="0.2">
      <c r="A394" s="9" t="s">
        <v>566</v>
      </c>
      <c r="B394" s="9" t="s">
        <v>566</v>
      </c>
      <c r="C394" s="9" t="s">
        <v>566</v>
      </c>
      <c r="D394" s="9" t="s">
        <v>566</v>
      </c>
      <c r="E394" s="9" t="s">
        <v>678</v>
      </c>
      <c r="F394" s="47">
        <v>43473.378888888888</v>
      </c>
      <c r="G394" s="9" t="s">
        <v>704</v>
      </c>
      <c r="H394" s="9" t="s">
        <v>530</v>
      </c>
      <c r="J394" s="9">
        <v>3</v>
      </c>
      <c r="K394" s="9">
        <v>3</v>
      </c>
      <c r="L394" s="9">
        <v>3</v>
      </c>
      <c r="M394" s="9">
        <v>3</v>
      </c>
      <c r="N394" s="9">
        <v>3</v>
      </c>
      <c r="O394" s="9">
        <v>3</v>
      </c>
      <c r="P394" s="9">
        <v>3</v>
      </c>
      <c r="Q394" s="9">
        <v>3</v>
      </c>
      <c r="R394" s="9">
        <v>3</v>
      </c>
      <c r="S394" s="9">
        <v>3</v>
      </c>
      <c r="T394" s="9">
        <v>3</v>
      </c>
    </row>
    <row r="395" spans="1:23" x14ac:dyDescent="0.2">
      <c r="A395" s="9" t="s">
        <v>566</v>
      </c>
      <c r="B395" s="9" t="s">
        <v>566</v>
      </c>
      <c r="C395" s="9" t="s">
        <v>566</v>
      </c>
      <c r="D395" s="9" t="s">
        <v>566</v>
      </c>
      <c r="E395" s="9" t="s">
        <v>678</v>
      </c>
      <c r="F395" s="47">
        <v>43473.379236111112</v>
      </c>
      <c r="G395" s="9" t="s">
        <v>705</v>
      </c>
      <c r="H395" s="9" t="s">
        <v>693</v>
      </c>
      <c r="J395" s="9">
        <v>3</v>
      </c>
      <c r="K395" s="9">
        <v>3</v>
      </c>
      <c r="L395" s="9">
        <v>4</v>
      </c>
      <c r="M395" s="9">
        <v>4</v>
      </c>
      <c r="N395" s="9">
        <v>4</v>
      </c>
      <c r="O395" s="9">
        <v>4</v>
      </c>
      <c r="P395" s="9">
        <v>4</v>
      </c>
      <c r="Q395" s="9">
        <v>4</v>
      </c>
      <c r="R395" s="9">
        <v>4</v>
      </c>
      <c r="S395" s="9">
        <v>4</v>
      </c>
      <c r="T395" s="9">
        <v>4</v>
      </c>
    </row>
    <row r="396" spans="1:23" x14ac:dyDescent="0.2">
      <c r="A396" s="9" t="s">
        <v>566</v>
      </c>
      <c r="B396" s="9" t="s">
        <v>566</v>
      </c>
      <c r="C396" s="9" t="s">
        <v>566</v>
      </c>
      <c r="D396" s="9" t="s">
        <v>566</v>
      </c>
      <c r="E396" s="9" t="s">
        <v>678</v>
      </c>
      <c r="F396" s="47">
        <v>43473.380879629629</v>
      </c>
      <c r="G396" s="9" t="s">
        <v>706</v>
      </c>
      <c r="H396" s="9" t="s">
        <v>693</v>
      </c>
      <c r="J396" s="9">
        <v>4</v>
      </c>
      <c r="K396" s="9">
        <v>3</v>
      </c>
      <c r="L396" s="9">
        <v>3</v>
      </c>
      <c r="M396" s="9">
        <v>3</v>
      </c>
      <c r="N396" s="9">
        <v>3</v>
      </c>
      <c r="O396" s="9">
        <v>3</v>
      </c>
      <c r="P396" s="9">
        <v>3</v>
      </c>
      <c r="Q396" s="9">
        <v>3</v>
      </c>
      <c r="R396" s="9">
        <v>3</v>
      </c>
      <c r="S396" s="9">
        <v>3</v>
      </c>
      <c r="T396" s="9">
        <v>3</v>
      </c>
      <c r="U396" s="9" t="s">
        <v>707</v>
      </c>
      <c r="V396" s="9" t="s">
        <v>708</v>
      </c>
    </row>
    <row r="397" spans="1:23" x14ac:dyDescent="0.2">
      <c r="A397" s="9" t="s">
        <v>566</v>
      </c>
      <c r="B397" s="9" t="s">
        <v>566</v>
      </c>
      <c r="C397" s="9" t="s">
        <v>566</v>
      </c>
      <c r="D397" s="9" t="s">
        <v>566</v>
      </c>
      <c r="E397" s="9" t="s">
        <v>678</v>
      </c>
      <c r="F397" s="47">
        <v>43473.382025462961</v>
      </c>
      <c r="G397" s="9" t="s">
        <v>709</v>
      </c>
      <c r="H397" s="9" t="s">
        <v>519</v>
      </c>
      <c r="J397" s="9">
        <v>3</v>
      </c>
      <c r="K397" s="9">
        <v>3</v>
      </c>
      <c r="L397" s="9">
        <v>3</v>
      </c>
      <c r="M397" s="9">
        <v>3</v>
      </c>
      <c r="N397" s="9">
        <v>3</v>
      </c>
      <c r="O397" s="9">
        <v>3</v>
      </c>
      <c r="P397" s="9">
        <v>3</v>
      </c>
      <c r="Q397" s="9">
        <v>3</v>
      </c>
      <c r="R397" s="9">
        <v>3</v>
      </c>
      <c r="S397" s="9">
        <v>3</v>
      </c>
      <c r="T397" s="9">
        <v>3</v>
      </c>
    </row>
    <row r="398" spans="1:23" x14ac:dyDescent="0.2">
      <c r="A398" s="9" t="s">
        <v>566</v>
      </c>
      <c r="B398" s="9" t="s">
        <v>566</v>
      </c>
      <c r="C398" s="9" t="s">
        <v>566</v>
      </c>
      <c r="D398" s="9" t="s">
        <v>566</v>
      </c>
      <c r="E398" s="9" t="s">
        <v>678</v>
      </c>
      <c r="F398" s="47">
        <v>43473.388344907406</v>
      </c>
      <c r="G398" s="9" t="s">
        <v>1328</v>
      </c>
      <c r="H398" s="9" t="s">
        <v>557</v>
      </c>
      <c r="J398" s="9">
        <v>3</v>
      </c>
      <c r="K398" s="9">
        <v>3</v>
      </c>
      <c r="L398" s="9">
        <v>3</v>
      </c>
      <c r="M398" s="9">
        <v>3</v>
      </c>
      <c r="N398" s="9">
        <v>3</v>
      </c>
      <c r="O398" s="9">
        <v>3</v>
      </c>
      <c r="P398" s="9">
        <v>3</v>
      </c>
      <c r="Q398" s="9">
        <v>3</v>
      </c>
      <c r="R398" s="9">
        <v>3</v>
      </c>
      <c r="S398" s="9">
        <v>3</v>
      </c>
      <c r="T398" s="9">
        <v>3</v>
      </c>
    </row>
    <row r="399" spans="1:23" x14ac:dyDescent="0.2">
      <c r="F399" s="47">
        <v>43474.109282407408</v>
      </c>
      <c r="G399" s="9" t="s">
        <v>992</v>
      </c>
      <c r="H399" s="9" t="s">
        <v>557</v>
      </c>
      <c r="J399" s="9">
        <v>4</v>
      </c>
      <c r="K399" s="9">
        <v>3</v>
      </c>
      <c r="L399" s="9">
        <v>3</v>
      </c>
      <c r="M399" s="9">
        <v>4</v>
      </c>
      <c r="N399" s="9">
        <v>4</v>
      </c>
      <c r="O399" s="9">
        <v>3</v>
      </c>
      <c r="P399" s="9">
        <v>4</v>
      </c>
      <c r="Q399" s="9">
        <v>4</v>
      </c>
      <c r="R399" s="9">
        <v>4</v>
      </c>
      <c r="S399" s="9">
        <v>4</v>
      </c>
      <c r="T399" s="9">
        <v>4</v>
      </c>
      <c r="U399" s="9" t="s">
        <v>1329</v>
      </c>
      <c r="V399" s="9" t="s">
        <v>1330</v>
      </c>
    </row>
    <row r="400" spans="1:23" x14ac:dyDescent="0.2">
      <c r="F400" s="47">
        <v>43476.113217592596</v>
      </c>
      <c r="G400" s="9" t="s">
        <v>550</v>
      </c>
      <c r="H400" s="9" t="s">
        <v>538</v>
      </c>
      <c r="J400" s="9">
        <v>3</v>
      </c>
      <c r="K400" s="9">
        <v>2</v>
      </c>
      <c r="L400" s="9">
        <v>3</v>
      </c>
      <c r="M400" s="9">
        <v>3</v>
      </c>
      <c r="N400" s="9">
        <v>3</v>
      </c>
      <c r="O400" s="9">
        <v>3</v>
      </c>
      <c r="P400" s="9">
        <v>3</v>
      </c>
      <c r="Q400" s="9">
        <v>3</v>
      </c>
      <c r="R400" s="9">
        <v>3</v>
      </c>
      <c r="S400" s="9">
        <v>3</v>
      </c>
      <c r="T400" s="9">
        <v>3</v>
      </c>
      <c r="U400" s="9" t="s">
        <v>1331</v>
      </c>
      <c r="V400" s="9" t="s">
        <v>1331</v>
      </c>
      <c r="W400" s="9" t="s">
        <v>549</v>
      </c>
    </row>
    <row r="401" spans="6:23" x14ac:dyDescent="0.2">
      <c r="F401" s="47">
        <v>43476.113263888888</v>
      </c>
      <c r="G401" s="9" t="s">
        <v>991</v>
      </c>
      <c r="H401" s="9" t="s">
        <v>557</v>
      </c>
      <c r="J401" s="9">
        <v>3</v>
      </c>
      <c r="K401" s="9">
        <v>3</v>
      </c>
      <c r="L401" s="9">
        <v>3</v>
      </c>
      <c r="M401" s="9">
        <v>3</v>
      </c>
      <c r="N401" s="9">
        <v>3</v>
      </c>
      <c r="O401" s="9">
        <v>3</v>
      </c>
      <c r="P401" s="9">
        <v>3</v>
      </c>
      <c r="Q401" s="9">
        <v>3</v>
      </c>
      <c r="R401" s="9">
        <v>3</v>
      </c>
      <c r="S401" s="9">
        <v>3</v>
      </c>
      <c r="T401" s="9">
        <v>3</v>
      </c>
    </row>
    <row r="402" spans="6:23" x14ac:dyDescent="0.2">
      <c r="F402" s="47">
        <v>43476.113275462965</v>
      </c>
      <c r="G402" s="9" t="s">
        <v>986</v>
      </c>
      <c r="H402" s="9" t="s">
        <v>525</v>
      </c>
      <c r="J402" s="9">
        <v>3</v>
      </c>
      <c r="K402" s="9">
        <v>3</v>
      </c>
      <c r="L402" s="9">
        <v>3</v>
      </c>
      <c r="M402" s="9">
        <v>3</v>
      </c>
      <c r="N402" s="9">
        <v>3</v>
      </c>
      <c r="O402" s="9">
        <v>3</v>
      </c>
      <c r="P402" s="9">
        <v>3</v>
      </c>
      <c r="Q402" s="9">
        <v>3</v>
      </c>
      <c r="R402" s="9">
        <v>3</v>
      </c>
      <c r="S402" s="9">
        <v>3</v>
      </c>
      <c r="T402" s="9">
        <v>3</v>
      </c>
      <c r="U402" s="9" t="s">
        <v>1331</v>
      </c>
      <c r="V402" s="9" t="s">
        <v>1332</v>
      </c>
    </row>
    <row r="403" spans="6:23" x14ac:dyDescent="0.2">
      <c r="F403" s="47">
        <v>43476.113321759258</v>
      </c>
      <c r="G403" s="9" t="s">
        <v>977</v>
      </c>
      <c r="H403" s="9" t="s">
        <v>538</v>
      </c>
      <c r="J403" s="9">
        <v>3</v>
      </c>
      <c r="K403" s="9">
        <v>3</v>
      </c>
      <c r="L403" s="9">
        <v>3</v>
      </c>
      <c r="M403" s="9">
        <v>3</v>
      </c>
      <c r="N403" s="9">
        <v>3</v>
      </c>
      <c r="O403" s="9">
        <v>3</v>
      </c>
      <c r="P403" s="9">
        <v>3</v>
      </c>
      <c r="Q403" s="9">
        <v>3</v>
      </c>
      <c r="R403" s="9">
        <v>3</v>
      </c>
      <c r="S403" s="9">
        <v>3</v>
      </c>
      <c r="T403" s="9">
        <v>3</v>
      </c>
      <c r="U403" s="9" t="s">
        <v>1333</v>
      </c>
      <c r="V403" s="9" t="s">
        <v>1334</v>
      </c>
    </row>
    <row r="404" spans="6:23" x14ac:dyDescent="0.2">
      <c r="F404" s="47">
        <v>43476.113368055558</v>
      </c>
      <c r="G404" s="9" t="s">
        <v>983</v>
      </c>
      <c r="H404" s="9" t="s">
        <v>525</v>
      </c>
      <c r="J404" s="9">
        <v>3</v>
      </c>
      <c r="K404" s="9">
        <v>3</v>
      </c>
      <c r="L404" s="9">
        <v>3</v>
      </c>
      <c r="M404" s="9">
        <v>3</v>
      </c>
      <c r="N404" s="9">
        <v>3</v>
      </c>
      <c r="O404" s="9">
        <v>3</v>
      </c>
      <c r="P404" s="9">
        <v>3</v>
      </c>
      <c r="Q404" s="9">
        <v>3</v>
      </c>
      <c r="R404" s="9">
        <v>3</v>
      </c>
      <c r="S404" s="9">
        <v>3</v>
      </c>
      <c r="T404" s="9">
        <v>3</v>
      </c>
      <c r="U404" s="9" t="s">
        <v>1335</v>
      </c>
      <c r="V404" s="9" t="s">
        <v>1336</v>
      </c>
    </row>
    <row r="405" spans="6:23" x14ac:dyDescent="0.2">
      <c r="F405" s="47">
        <v>43476.113379629627</v>
      </c>
      <c r="G405" s="9" t="s">
        <v>719</v>
      </c>
      <c r="H405" s="9" t="s">
        <v>538</v>
      </c>
      <c r="J405" s="9">
        <v>4</v>
      </c>
      <c r="K405" s="9">
        <v>3</v>
      </c>
      <c r="L405" s="9">
        <v>3</v>
      </c>
      <c r="M405" s="9">
        <v>3</v>
      </c>
      <c r="N405" s="9">
        <v>4</v>
      </c>
      <c r="O405" s="9">
        <v>3</v>
      </c>
      <c r="P405" s="9">
        <v>4</v>
      </c>
      <c r="Q405" s="9">
        <v>3</v>
      </c>
      <c r="R405" s="9">
        <v>3</v>
      </c>
      <c r="S405" s="9">
        <v>3</v>
      </c>
      <c r="T405" s="9">
        <v>3</v>
      </c>
    </row>
    <row r="406" spans="6:23" x14ac:dyDescent="0.2">
      <c r="F406" s="47">
        <v>43476.113437499997</v>
      </c>
      <c r="G406" s="9" t="s">
        <v>1337</v>
      </c>
      <c r="H406" s="9" t="s">
        <v>733</v>
      </c>
      <c r="J406" s="9">
        <v>4</v>
      </c>
      <c r="K406" s="9">
        <v>4</v>
      </c>
      <c r="L406" s="9">
        <v>4</v>
      </c>
      <c r="M406" s="9">
        <v>4</v>
      </c>
      <c r="N406" s="9">
        <v>4</v>
      </c>
      <c r="O406" s="9">
        <v>4</v>
      </c>
      <c r="P406" s="9">
        <v>4</v>
      </c>
      <c r="Q406" s="9">
        <v>4</v>
      </c>
      <c r="R406" s="9">
        <v>4</v>
      </c>
      <c r="S406" s="9">
        <v>4</v>
      </c>
      <c r="T406" s="9">
        <v>4</v>
      </c>
    </row>
    <row r="407" spans="6:23" x14ac:dyDescent="0.2">
      <c r="F407" s="47">
        <v>43476.113495370373</v>
      </c>
      <c r="G407" s="9" t="s">
        <v>1338</v>
      </c>
      <c r="H407" s="9" t="s">
        <v>557</v>
      </c>
      <c r="J407" s="9">
        <v>3</v>
      </c>
      <c r="K407" s="9">
        <v>3</v>
      </c>
      <c r="L407" s="9">
        <v>3</v>
      </c>
      <c r="M407" s="9">
        <v>3</v>
      </c>
      <c r="N407" s="9">
        <v>3</v>
      </c>
      <c r="O407" s="9">
        <v>3</v>
      </c>
      <c r="P407" s="9">
        <v>3</v>
      </c>
      <c r="Q407" s="9">
        <v>3</v>
      </c>
      <c r="R407" s="9">
        <v>3</v>
      </c>
      <c r="S407" s="9">
        <v>3</v>
      </c>
      <c r="T407" s="9">
        <v>3</v>
      </c>
    </row>
    <row r="408" spans="6:23" x14ac:dyDescent="0.2">
      <c r="F408" s="47">
        <v>43476.113518518519</v>
      </c>
      <c r="G408" s="9" t="s">
        <v>720</v>
      </c>
      <c r="H408" s="9" t="s">
        <v>538</v>
      </c>
      <c r="J408" s="9">
        <v>4</v>
      </c>
      <c r="K408" s="9">
        <v>4</v>
      </c>
      <c r="L408" s="9">
        <v>4</v>
      </c>
      <c r="M408" s="9">
        <v>4</v>
      </c>
      <c r="N408" s="9">
        <v>4</v>
      </c>
      <c r="O408" s="9">
        <v>4</v>
      </c>
      <c r="P408" s="9">
        <v>4</v>
      </c>
      <c r="Q408" s="9">
        <v>4</v>
      </c>
      <c r="R408" s="9">
        <v>4</v>
      </c>
      <c r="S408" s="9">
        <v>4</v>
      </c>
      <c r="T408" s="9">
        <v>4</v>
      </c>
    </row>
    <row r="409" spans="6:23" x14ac:dyDescent="0.2">
      <c r="F409" s="47">
        <v>43476.115729166668</v>
      </c>
      <c r="G409" s="9" t="s">
        <v>550</v>
      </c>
      <c r="H409" s="9" t="s">
        <v>538</v>
      </c>
      <c r="J409" s="9">
        <v>3</v>
      </c>
      <c r="K409" s="9">
        <v>3</v>
      </c>
      <c r="L409" s="9">
        <v>3</v>
      </c>
      <c r="M409" s="9">
        <v>3</v>
      </c>
      <c r="N409" s="9">
        <v>3</v>
      </c>
      <c r="O409" s="9">
        <v>3</v>
      </c>
      <c r="P409" s="9">
        <v>3</v>
      </c>
      <c r="Q409" s="9">
        <v>3</v>
      </c>
      <c r="R409" s="9">
        <v>3</v>
      </c>
      <c r="S409" s="9">
        <v>3</v>
      </c>
      <c r="T409" s="9">
        <v>3</v>
      </c>
      <c r="U409" s="9" t="s">
        <v>1331</v>
      </c>
      <c r="V409" s="9" t="s">
        <v>1331</v>
      </c>
      <c r="W409" s="9" t="s">
        <v>549</v>
      </c>
    </row>
    <row r="410" spans="6:23" x14ac:dyDescent="0.2">
      <c r="F410" s="47">
        <v>43476.116805555554</v>
      </c>
      <c r="G410" s="9" t="s">
        <v>661</v>
      </c>
      <c r="H410" s="9" t="s">
        <v>525</v>
      </c>
      <c r="J410" s="9">
        <v>3</v>
      </c>
      <c r="K410" s="9">
        <v>3</v>
      </c>
      <c r="L410" s="9">
        <v>3</v>
      </c>
      <c r="M410" s="9">
        <v>3</v>
      </c>
      <c r="N410" s="9">
        <v>3</v>
      </c>
      <c r="O410" s="9">
        <v>3</v>
      </c>
      <c r="P410" s="9">
        <v>3</v>
      </c>
      <c r="Q410" s="9">
        <v>3</v>
      </c>
      <c r="R410" s="9">
        <v>3</v>
      </c>
      <c r="S410" s="9">
        <v>3</v>
      </c>
      <c r="T410" s="9">
        <v>3</v>
      </c>
      <c r="U410" s="9" t="s">
        <v>1339</v>
      </c>
      <c r="V410" s="9" t="s">
        <v>1340</v>
      </c>
      <c r="W410" s="9" t="s">
        <v>1048</v>
      </c>
    </row>
    <row r="411" spans="6:23" x14ac:dyDescent="0.2">
      <c r="F411" s="47">
        <v>43481.314293981479</v>
      </c>
      <c r="G411" s="9" t="s">
        <v>1341</v>
      </c>
      <c r="H411" s="9" t="s">
        <v>525</v>
      </c>
      <c r="J411" s="9">
        <v>3</v>
      </c>
      <c r="K411" s="9">
        <v>3</v>
      </c>
      <c r="L411" s="9">
        <v>4</v>
      </c>
      <c r="M411" s="9">
        <v>4</v>
      </c>
      <c r="N411" s="9">
        <v>4</v>
      </c>
      <c r="O411" s="9">
        <v>4</v>
      </c>
      <c r="P411" s="9">
        <v>4</v>
      </c>
      <c r="Q411" s="9">
        <v>4</v>
      </c>
      <c r="R411" s="9">
        <v>4</v>
      </c>
      <c r="S411" s="9">
        <v>4</v>
      </c>
      <c r="T411" s="9">
        <v>4</v>
      </c>
      <c r="U411" s="9" t="s">
        <v>1342</v>
      </c>
      <c r="V411" s="9" t="s">
        <v>1343</v>
      </c>
      <c r="W411" s="9" t="s">
        <v>1344</v>
      </c>
    </row>
    <row r="412" spans="6:23" x14ac:dyDescent="0.2">
      <c r="F412" s="47">
        <v>43481.314363425925</v>
      </c>
      <c r="G412" s="9" t="s">
        <v>1345</v>
      </c>
      <c r="H412" s="9" t="s">
        <v>525</v>
      </c>
      <c r="J412" s="9">
        <v>3</v>
      </c>
      <c r="K412" s="9">
        <v>3</v>
      </c>
      <c r="L412" s="9">
        <v>3</v>
      </c>
      <c r="M412" s="9">
        <v>3</v>
      </c>
      <c r="N412" s="9">
        <v>3</v>
      </c>
      <c r="O412" s="9">
        <v>3</v>
      </c>
      <c r="P412" s="9">
        <v>3</v>
      </c>
      <c r="Q412" s="9">
        <v>3</v>
      </c>
      <c r="R412" s="9">
        <v>3</v>
      </c>
      <c r="S412" s="9">
        <v>3</v>
      </c>
      <c r="T412" s="9">
        <v>3</v>
      </c>
      <c r="U412" s="9" t="s">
        <v>1346</v>
      </c>
      <c r="V412" s="9" t="s">
        <v>1347</v>
      </c>
      <c r="W412" s="9" t="s">
        <v>1348</v>
      </c>
    </row>
    <row r="413" spans="6:23" x14ac:dyDescent="0.2">
      <c r="F413" s="47">
        <v>43481.314398148148</v>
      </c>
      <c r="G413" s="9" t="s">
        <v>1349</v>
      </c>
      <c r="H413" s="9" t="s">
        <v>525</v>
      </c>
      <c r="J413" s="9">
        <v>3</v>
      </c>
      <c r="K413" s="9">
        <v>3</v>
      </c>
      <c r="L413" s="9">
        <v>3</v>
      </c>
      <c r="M413" s="9">
        <v>3</v>
      </c>
      <c r="N413" s="9">
        <v>3</v>
      </c>
      <c r="O413" s="9">
        <v>3</v>
      </c>
      <c r="P413" s="9">
        <v>3</v>
      </c>
      <c r="Q413" s="9">
        <v>3</v>
      </c>
      <c r="R413" s="9">
        <v>4</v>
      </c>
      <c r="S413" s="9">
        <v>3</v>
      </c>
      <c r="T413" s="9">
        <v>3</v>
      </c>
      <c r="U413" s="9" t="s">
        <v>1350</v>
      </c>
    </row>
    <row r="414" spans="6:23" x14ac:dyDescent="0.2">
      <c r="F414" s="47">
        <v>43481.31453703704</v>
      </c>
      <c r="G414" s="9" t="s">
        <v>657</v>
      </c>
      <c r="H414" s="9" t="s">
        <v>525</v>
      </c>
      <c r="J414" s="9">
        <v>3</v>
      </c>
      <c r="K414" s="9">
        <v>3</v>
      </c>
      <c r="L414" s="9">
        <v>3</v>
      </c>
      <c r="M414" s="9">
        <v>3</v>
      </c>
      <c r="N414" s="9">
        <v>3</v>
      </c>
      <c r="O414" s="9">
        <v>3</v>
      </c>
      <c r="P414" s="9">
        <v>3</v>
      </c>
      <c r="Q414" s="9">
        <v>3</v>
      </c>
      <c r="R414" s="9">
        <v>3</v>
      </c>
      <c r="S414" s="9">
        <v>3</v>
      </c>
      <c r="T414" s="9">
        <v>3</v>
      </c>
      <c r="U414" s="9" t="s">
        <v>1351</v>
      </c>
      <c r="V414" s="9" t="s">
        <v>1352</v>
      </c>
      <c r="W414" s="9" t="s">
        <v>1353</v>
      </c>
    </row>
    <row r="415" spans="6:23" x14ac:dyDescent="0.2">
      <c r="F415" s="47">
        <v>43481.31459490741</v>
      </c>
      <c r="G415" s="9" t="s">
        <v>1354</v>
      </c>
      <c r="H415" s="9" t="s">
        <v>525</v>
      </c>
      <c r="J415" s="9">
        <v>3</v>
      </c>
      <c r="K415" s="9">
        <v>3</v>
      </c>
      <c r="L415" s="9">
        <v>3</v>
      </c>
      <c r="M415" s="9">
        <v>3</v>
      </c>
      <c r="N415" s="9">
        <v>3</v>
      </c>
      <c r="O415" s="9">
        <v>3</v>
      </c>
      <c r="P415" s="9">
        <v>3</v>
      </c>
      <c r="Q415" s="9">
        <v>3</v>
      </c>
      <c r="R415" s="9">
        <v>3</v>
      </c>
      <c r="S415" s="9">
        <v>3</v>
      </c>
      <c r="T415" s="9">
        <v>3</v>
      </c>
      <c r="U415" s="9" t="s">
        <v>1355</v>
      </c>
      <c r="V415" s="9" t="s">
        <v>1356</v>
      </c>
      <c r="W415" s="9" t="s">
        <v>1357</v>
      </c>
    </row>
    <row r="416" spans="6:23" x14ac:dyDescent="0.2">
      <c r="F416" s="47">
        <v>43481.315115740741</v>
      </c>
      <c r="G416" s="9" t="s">
        <v>1349</v>
      </c>
      <c r="H416" s="9" t="s">
        <v>525</v>
      </c>
      <c r="J416" s="9">
        <v>3</v>
      </c>
      <c r="K416" s="9">
        <v>3</v>
      </c>
      <c r="L416" s="9">
        <v>3</v>
      </c>
      <c r="M416" s="9">
        <v>3</v>
      </c>
      <c r="N416" s="9">
        <v>3</v>
      </c>
      <c r="O416" s="9">
        <v>3</v>
      </c>
      <c r="P416" s="9">
        <v>3</v>
      </c>
      <c r="Q416" s="9">
        <v>3</v>
      </c>
      <c r="R416" s="9">
        <v>3</v>
      </c>
      <c r="S416" s="9">
        <v>3</v>
      </c>
      <c r="T416" s="9">
        <v>3</v>
      </c>
      <c r="U416" s="9" t="s">
        <v>1358</v>
      </c>
      <c r="V416" s="9" t="s">
        <v>1359</v>
      </c>
    </row>
    <row r="417" spans="1:23" x14ac:dyDescent="0.2">
      <c r="F417" s="47">
        <v>43481.340925925928</v>
      </c>
      <c r="G417" s="9" t="s">
        <v>1019</v>
      </c>
      <c r="H417" s="9" t="s">
        <v>846</v>
      </c>
      <c r="J417" s="9">
        <v>3</v>
      </c>
      <c r="K417" s="9">
        <v>3</v>
      </c>
      <c r="L417" s="9">
        <v>3</v>
      </c>
      <c r="M417" s="9">
        <v>3</v>
      </c>
      <c r="N417" s="9">
        <v>3</v>
      </c>
      <c r="O417" s="9">
        <v>3</v>
      </c>
      <c r="P417" s="9">
        <v>3</v>
      </c>
      <c r="Q417" s="9">
        <v>3</v>
      </c>
      <c r="R417" s="9">
        <v>3</v>
      </c>
      <c r="S417" s="9">
        <v>3</v>
      </c>
      <c r="T417" s="9">
        <v>3</v>
      </c>
    </row>
    <row r="418" spans="1:23" x14ac:dyDescent="0.2">
      <c r="F418" s="47">
        <v>43483.174155092594</v>
      </c>
      <c r="G418" s="9" t="s">
        <v>1004</v>
      </c>
      <c r="H418" s="9" t="s">
        <v>557</v>
      </c>
      <c r="J418" s="9">
        <v>3</v>
      </c>
      <c r="K418" s="9">
        <v>3</v>
      </c>
      <c r="L418" s="9">
        <v>3</v>
      </c>
      <c r="M418" s="9">
        <v>3</v>
      </c>
      <c r="N418" s="9">
        <v>3</v>
      </c>
      <c r="O418" s="9">
        <v>3</v>
      </c>
      <c r="P418" s="9">
        <v>3</v>
      </c>
      <c r="Q418" s="9">
        <v>3</v>
      </c>
      <c r="R418" s="9">
        <v>3</v>
      </c>
      <c r="S418" s="9">
        <v>3</v>
      </c>
      <c r="T418" s="9">
        <v>4</v>
      </c>
    </row>
    <row r="419" spans="1:23" x14ac:dyDescent="0.2">
      <c r="F419" s="47">
        <v>43483.174166666664</v>
      </c>
      <c r="G419" s="9" t="s">
        <v>1018</v>
      </c>
      <c r="H419" s="9" t="s">
        <v>546</v>
      </c>
      <c r="J419" s="9">
        <v>4</v>
      </c>
      <c r="K419" s="9">
        <v>4</v>
      </c>
      <c r="L419" s="9">
        <v>4</v>
      </c>
      <c r="M419" s="9">
        <v>4</v>
      </c>
      <c r="N419" s="9">
        <v>4</v>
      </c>
      <c r="O419" s="9">
        <v>4</v>
      </c>
      <c r="P419" s="9">
        <v>4</v>
      </c>
      <c r="Q419" s="9">
        <v>4</v>
      </c>
      <c r="R419" s="9">
        <v>4</v>
      </c>
      <c r="S419" s="9">
        <v>4</v>
      </c>
      <c r="T419" s="9">
        <v>4</v>
      </c>
    </row>
    <row r="420" spans="1:23" x14ac:dyDescent="0.2">
      <c r="F420" s="47">
        <v>43483.17423611111</v>
      </c>
      <c r="G420" s="9" t="s">
        <v>1023</v>
      </c>
      <c r="H420" s="9" t="s">
        <v>557</v>
      </c>
      <c r="J420" s="9">
        <v>4</v>
      </c>
      <c r="K420" s="9">
        <v>4</v>
      </c>
      <c r="L420" s="9">
        <v>4</v>
      </c>
      <c r="M420" s="9">
        <v>4</v>
      </c>
      <c r="N420" s="9">
        <v>4</v>
      </c>
      <c r="O420" s="9">
        <v>4</v>
      </c>
      <c r="P420" s="9">
        <v>4</v>
      </c>
      <c r="Q420" s="9">
        <v>4</v>
      </c>
      <c r="R420" s="9">
        <v>4</v>
      </c>
      <c r="S420" s="9">
        <v>4</v>
      </c>
      <c r="T420" s="9">
        <v>4</v>
      </c>
    </row>
    <row r="421" spans="1:23" x14ac:dyDescent="0.2">
      <c r="F421" s="47">
        <v>43483.174247685187</v>
      </c>
      <c r="G421" s="9" t="s">
        <v>1017</v>
      </c>
      <c r="H421" s="9" t="s">
        <v>557</v>
      </c>
      <c r="J421" s="9">
        <v>4</v>
      </c>
      <c r="K421" s="9">
        <v>4</v>
      </c>
      <c r="L421" s="9">
        <v>4</v>
      </c>
      <c r="M421" s="9">
        <v>4</v>
      </c>
      <c r="N421" s="9">
        <v>4</v>
      </c>
      <c r="O421" s="9">
        <v>4</v>
      </c>
      <c r="P421" s="9">
        <v>4</v>
      </c>
      <c r="Q421" s="9">
        <v>4</v>
      </c>
      <c r="R421" s="9">
        <v>4</v>
      </c>
      <c r="S421" s="9">
        <v>4</v>
      </c>
      <c r="T421" s="9">
        <v>4</v>
      </c>
      <c r="V421" s="9" t="s">
        <v>1360</v>
      </c>
    </row>
    <row r="422" spans="1:23" x14ac:dyDescent="0.2">
      <c r="F422" s="47">
        <v>43483.174270833333</v>
      </c>
      <c r="G422" s="9" t="s">
        <v>1361</v>
      </c>
      <c r="H422" s="9" t="s">
        <v>557</v>
      </c>
      <c r="J422" s="9">
        <v>3</v>
      </c>
      <c r="K422" s="9">
        <v>3</v>
      </c>
      <c r="L422" s="9">
        <v>3</v>
      </c>
      <c r="M422" s="9">
        <v>3</v>
      </c>
      <c r="N422" s="9">
        <v>3</v>
      </c>
      <c r="O422" s="9">
        <v>3</v>
      </c>
      <c r="P422" s="9">
        <v>3</v>
      </c>
      <c r="Q422" s="9">
        <v>3</v>
      </c>
      <c r="R422" s="9">
        <v>3</v>
      </c>
      <c r="S422" s="9">
        <v>3</v>
      </c>
      <c r="T422" s="9">
        <v>3</v>
      </c>
      <c r="U422" s="9" t="s">
        <v>1362</v>
      </c>
      <c r="V422" s="9" t="s">
        <v>1363</v>
      </c>
      <c r="W422" s="9" t="s">
        <v>1363</v>
      </c>
    </row>
    <row r="423" spans="1:23" x14ac:dyDescent="0.2">
      <c r="F423" s="47">
        <v>43483.17454861111</v>
      </c>
      <c r="G423" s="9" t="s">
        <v>1013</v>
      </c>
      <c r="H423" s="9" t="s">
        <v>846</v>
      </c>
      <c r="J423" s="9">
        <v>3</v>
      </c>
      <c r="K423" s="9">
        <v>3</v>
      </c>
      <c r="L423" s="9">
        <v>3</v>
      </c>
      <c r="M423" s="9">
        <v>3</v>
      </c>
      <c r="N423" s="9">
        <v>3</v>
      </c>
      <c r="O423" s="9">
        <v>3</v>
      </c>
      <c r="P423" s="9">
        <v>3</v>
      </c>
      <c r="Q423" s="9">
        <v>3</v>
      </c>
      <c r="R423" s="9">
        <v>3</v>
      </c>
      <c r="S423" s="9">
        <v>3</v>
      </c>
      <c r="T423" s="9">
        <v>3</v>
      </c>
    </row>
    <row r="424" spans="1:23" x14ac:dyDescent="0.2">
      <c r="F424" s="47">
        <v>43483.177708333336</v>
      </c>
      <c r="G424" s="9" t="s">
        <v>1017</v>
      </c>
      <c r="H424" s="9" t="s">
        <v>557</v>
      </c>
      <c r="J424" s="9">
        <v>4</v>
      </c>
      <c r="K424" s="9">
        <v>4</v>
      </c>
      <c r="L424" s="9">
        <v>4</v>
      </c>
      <c r="M424" s="9">
        <v>4</v>
      </c>
      <c r="N424" s="9">
        <v>4</v>
      </c>
      <c r="O424" s="9">
        <v>4</v>
      </c>
      <c r="P424" s="9">
        <v>4</v>
      </c>
      <c r="Q424" s="9">
        <v>4</v>
      </c>
      <c r="R424" s="9">
        <v>4</v>
      </c>
      <c r="S424" s="9">
        <v>4</v>
      </c>
      <c r="T424" s="9">
        <v>4</v>
      </c>
      <c r="V424" s="9" t="s">
        <v>1364</v>
      </c>
    </row>
    <row r="425" spans="1:23" x14ac:dyDescent="0.2">
      <c r="F425" s="47">
        <v>43483.178518518522</v>
      </c>
      <c r="G425" s="9" t="s">
        <v>1365</v>
      </c>
      <c r="H425" s="9" t="s">
        <v>538</v>
      </c>
      <c r="J425" s="9">
        <v>3</v>
      </c>
      <c r="K425" s="9">
        <v>3</v>
      </c>
      <c r="L425" s="9">
        <v>3</v>
      </c>
      <c r="M425" s="9">
        <v>3</v>
      </c>
      <c r="N425" s="9">
        <v>3</v>
      </c>
      <c r="O425" s="9">
        <v>3</v>
      </c>
      <c r="P425" s="9">
        <v>3</v>
      </c>
      <c r="Q425" s="9">
        <v>3</v>
      </c>
      <c r="R425" s="9">
        <v>3</v>
      </c>
      <c r="S425" s="9">
        <v>3</v>
      </c>
      <c r="T425" s="9">
        <v>3</v>
      </c>
    </row>
    <row r="426" spans="1:23" x14ac:dyDescent="0.2">
      <c r="F426" s="47">
        <v>43488.248807870368</v>
      </c>
      <c r="G426" s="9" t="s">
        <v>1366</v>
      </c>
      <c r="H426" s="9" t="s">
        <v>538</v>
      </c>
      <c r="J426" s="9">
        <v>3</v>
      </c>
      <c r="K426" s="9">
        <v>3</v>
      </c>
      <c r="L426" s="9">
        <v>3</v>
      </c>
      <c r="M426" s="9">
        <v>2</v>
      </c>
      <c r="N426" s="9">
        <v>3</v>
      </c>
      <c r="O426" s="9">
        <v>3</v>
      </c>
      <c r="P426" s="9">
        <v>3</v>
      </c>
      <c r="Q426" s="9">
        <v>3</v>
      </c>
      <c r="R426" s="9">
        <v>3</v>
      </c>
      <c r="S426" s="9">
        <v>3</v>
      </c>
      <c r="T426" s="9">
        <v>3</v>
      </c>
      <c r="U426" s="9" t="s">
        <v>1367</v>
      </c>
      <c r="W426" s="9" t="s">
        <v>1368</v>
      </c>
    </row>
    <row r="427" spans="1:23" x14ac:dyDescent="0.2">
      <c r="F427" s="47">
        <v>43488.336770833332</v>
      </c>
      <c r="G427" s="9" t="s">
        <v>1369</v>
      </c>
      <c r="H427" s="9" t="s">
        <v>538</v>
      </c>
      <c r="J427" s="9">
        <v>3</v>
      </c>
      <c r="K427" s="9">
        <v>3</v>
      </c>
      <c r="L427" s="9">
        <v>3</v>
      </c>
      <c r="M427" s="9">
        <v>3</v>
      </c>
      <c r="N427" s="9">
        <v>3</v>
      </c>
      <c r="O427" s="9">
        <v>3</v>
      </c>
      <c r="P427" s="9">
        <v>2</v>
      </c>
      <c r="Q427" s="9">
        <v>3</v>
      </c>
      <c r="R427" s="9">
        <v>3</v>
      </c>
      <c r="S427" s="9">
        <v>3</v>
      </c>
      <c r="T427" s="9">
        <v>3</v>
      </c>
    </row>
    <row r="428" spans="1:23" x14ac:dyDescent="0.2">
      <c r="F428" s="47">
        <v>43488.464386574073</v>
      </c>
      <c r="G428" s="9" t="s">
        <v>1370</v>
      </c>
      <c r="H428" s="9" t="s">
        <v>817</v>
      </c>
      <c r="J428" s="9">
        <v>3</v>
      </c>
      <c r="K428" s="9">
        <v>3</v>
      </c>
      <c r="L428" s="9">
        <v>3</v>
      </c>
      <c r="M428" s="9">
        <v>3</v>
      </c>
      <c r="N428" s="9">
        <v>3</v>
      </c>
      <c r="O428" s="9">
        <v>3</v>
      </c>
      <c r="P428" s="9">
        <v>3</v>
      </c>
      <c r="Q428" s="9">
        <v>3</v>
      </c>
      <c r="R428" s="9">
        <v>3</v>
      </c>
      <c r="S428" s="9">
        <v>3</v>
      </c>
      <c r="T428" s="9">
        <v>3</v>
      </c>
    </row>
    <row r="429" spans="1:23" x14ac:dyDescent="0.2">
      <c r="F429" s="47">
        <v>43488.472812499997</v>
      </c>
      <c r="G429" s="9" t="s">
        <v>812</v>
      </c>
      <c r="H429" s="9" t="s">
        <v>538</v>
      </c>
      <c r="J429" s="9">
        <v>4</v>
      </c>
      <c r="K429" s="9">
        <v>4</v>
      </c>
      <c r="L429" s="9">
        <v>4</v>
      </c>
      <c r="M429" s="9">
        <v>4</v>
      </c>
      <c r="N429" s="9">
        <v>4</v>
      </c>
      <c r="O429" s="9">
        <v>4</v>
      </c>
      <c r="P429" s="9">
        <v>4</v>
      </c>
      <c r="Q429" s="9">
        <v>4</v>
      </c>
      <c r="R429" s="9">
        <v>4</v>
      </c>
      <c r="S429" s="9">
        <v>4</v>
      </c>
      <c r="T429" s="9">
        <v>4</v>
      </c>
    </row>
    <row r="430" spans="1:23" x14ac:dyDescent="0.2">
      <c r="F430" s="47">
        <v>43488.474062499998</v>
      </c>
      <c r="G430" s="9" t="s">
        <v>1371</v>
      </c>
      <c r="H430" s="9" t="s">
        <v>569</v>
      </c>
      <c r="J430" s="9">
        <v>3</v>
      </c>
      <c r="K430" s="9">
        <v>3</v>
      </c>
      <c r="L430" s="9">
        <v>3</v>
      </c>
      <c r="M430" s="9">
        <v>3</v>
      </c>
      <c r="N430" s="9">
        <v>3</v>
      </c>
      <c r="O430" s="9">
        <v>3</v>
      </c>
      <c r="P430" s="9">
        <v>3</v>
      </c>
      <c r="Q430" s="9">
        <v>3</v>
      </c>
      <c r="R430" s="9">
        <v>4</v>
      </c>
      <c r="S430" s="9">
        <v>3</v>
      </c>
      <c r="T430" s="9">
        <v>4</v>
      </c>
      <c r="U430" s="9" t="s">
        <v>1372</v>
      </c>
      <c r="V430" s="9" t="s">
        <v>1373</v>
      </c>
    </row>
    <row r="431" spans="1:23" x14ac:dyDescent="0.2">
      <c r="A431" s="9" t="s">
        <v>566</v>
      </c>
      <c r="B431" s="9" t="s">
        <v>566</v>
      </c>
      <c r="C431" s="9" t="s">
        <v>566</v>
      </c>
      <c r="D431" s="9" t="s">
        <v>566</v>
      </c>
      <c r="E431" s="31" t="s">
        <v>1374</v>
      </c>
      <c r="F431" s="47">
        <v>43489.274016203701</v>
      </c>
      <c r="G431" s="9" t="s">
        <v>1045</v>
      </c>
      <c r="H431" s="9" t="s">
        <v>546</v>
      </c>
      <c r="J431" s="9">
        <v>3</v>
      </c>
      <c r="K431" s="9">
        <v>3</v>
      </c>
      <c r="L431" s="9">
        <v>3</v>
      </c>
      <c r="M431" s="9">
        <v>3</v>
      </c>
      <c r="N431" s="9">
        <v>3</v>
      </c>
      <c r="O431" s="9">
        <v>3</v>
      </c>
      <c r="P431" s="9">
        <v>3</v>
      </c>
      <c r="Q431" s="9">
        <v>3</v>
      </c>
      <c r="R431" s="9">
        <v>3</v>
      </c>
      <c r="S431" s="9">
        <v>3</v>
      </c>
      <c r="T431" s="9">
        <v>3</v>
      </c>
      <c r="U431" s="9" t="s">
        <v>1375</v>
      </c>
      <c r="V431" s="9" t="s">
        <v>1376</v>
      </c>
      <c r="W431" s="9" t="s">
        <v>1048</v>
      </c>
    </row>
    <row r="432" spans="1:23" x14ac:dyDescent="0.2">
      <c r="A432" s="9" t="s">
        <v>566</v>
      </c>
      <c r="B432" s="9" t="s">
        <v>566</v>
      </c>
      <c r="C432" s="9" t="s">
        <v>566</v>
      </c>
      <c r="D432" s="9" t="s">
        <v>566</v>
      </c>
      <c r="E432" s="31" t="s">
        <v>1374</v>
      </c>
      <c r="F432" s="47">
        <v>43489.274085648147</v>
      </c>
      <c r="G432" s="9" t="s">
        <v>1029</v>
      </c>
      <c r="H432" s="9" t="s">
        <v>538</v>
      </c>
      <c r="J432" s="9">
        <v>3</v>
      </c>
      <c r="K432" s="9">
        <v>3</v>
      </c>
      <c r="L432" s="9">
        <v>3</v>
      </c>
      <c r="M432" s="9">
        <v>3</v>
      </c>
      <c r="N432" s="9">
        <v>3</v>
      </c>
      <c r="O432" s="9">
        <v>3</v>
      </c>
      <c r="P432" s="9">
        <v>3</v>
      </c>
      <c r="Q432" s="9">
        <v>3</v>
      </c>
      <c r="R432" s="9">
        <v>3</v>
      </c>
      <c r="S432" s="9">
        <v>3</v>
      </c>
      <c r="T432" s="9">
        <v>4</v>
      </c>
      <c r="U432" s="9" t="s">
        <v>1377</v>
      </c>
      <c r="V432" s="9" t="s">
        <v>1378</v>
      </c>
    </row>
    <row r="433" spans="1:23" x14ac:dyDescent="0.2">
      <c r="A433" s="9" t="s">
        <v>566</v>
      </c>
      <c r="B433" s="9" t="s">
        <v>566</v>
      </c>
      <c r="C433" s="9" t="s">
        <v>566</v>
      </c>
      <c r="D433" s="9" t="s">
        <v>566</v>
      </c>
      <c r="E433" s="31" t="s">
        <v>1374</v>
      </c>
      <c r="F433" s="47">
        <v>43489.274212962962</v>
      </c>
      <c r="G433" s="9" t="s">
        <v>1036</v>
      </c>
      <c r="H433" s="9" t="s">
        <v>546</v>
      </c>
      <c r="J433" s="9">
        <v>4</v>
      </c>
      <c r="K433" s="9">
        <v>3</v>
      </c>
      <c r="L433" s="9">
        <v>3</v>
      </c>
      <c r="M433" s="9">
        <v>3</v>
      </c>
      <c r="N433" s="9">
        <v>4</v>
      </c>
      <c r="O433" s="9">
        <v>3</v>
      </c>
      <c r="P433" s="9">
        <v>3</v>
      </c>
      <c r="Q433" s="9">
        <v>3</v>
      </c>
      <c r="R433" s="9">
        <v>3</v>
      </c>
      <c r="S433" s="9">
        <v>3</v>
      </c>
      <c r="T433" s="9">
        <v>3</v>
      </c>
      <c r="U433" s="9" t="s">
        <v>1379</v>
      </c>
      <c r="V433" s="9" t="s">
        <v>1380</v>
      </c>
    </row>
    <row r="434" spans="1:23" x14ac:dyDescent="0.2">
      <c r="A434" s="9" t="s">
        <v>566</v>
      </c>
      <c r="B434" s="9" t="s">
        <v>566</v>
      </c>
      <c r="C434" s="9" t="s">
        <v>566</v>
      </c>
      <c r="D434" s="9" t="s">
        <v>566</v>
      </c>
      <c r="E434" s="31" t="s">
        <v>1374</v>
      </c>
      <c r="F434" s="47">
        <v>43489.274247685185</v>
      </c>
      <c r="G434" s="9" t="s">
        <v>1040</v>
      </c>
      <c r="H434" s="9" t="s">
        <v>538</v>
      </c>
      <c r="J434" s="9">
        <v>3</v>
      </c>
      <c r="K434" s="9">
        <v>3</v>
      </c>
      <c r="L434" s="9">
        <v>3</v>
      </c>
      <c r="M434" s="9">
        <v>3</v>
      </c>
      <c r="N434" s="9">
        <v>4</v>
      </c>
      <c r="O434" s="9">
        <v>3</v>
      </c>
      <c r="P434" s="9">
        <v>3</v>
      </c>
      <c r="Q434" s="9">
        <v>3</v>
      </c>
      <c r="R434" s="9">
        <v>3</v>
      </c>
      <c r="S434" s="9">
        <v>4</v>
      </c>
      <c r="T434" s="9">
        <v>3</v>
      </c>
    </row>
    <row r="435" spans="1:23" x14ac:dyDescent="0.2">
      <c r="A435" s="9" t="s">
        <v>566</v>
      </c>
      <c r="B435" s="9" t="s">
        <v>566</v>
      </c>
      <c r="C435" s="9" t="s">
        <v>566</v>
      </c>
      <c r="D435" s="9" t="s">
        <v>566</v>
      </c>
      <c r="E435" s="31" t="s">
        <v>1374</v>
      </c>
      <c r="F435" s="47">
        <v>43489.274282407408</v>
      </c>
      <c r="G435" s="9" t="s">
        <v>1032</v>
      </c>
      <c r="H435" s="9" t="s">
        <v>546</v>
      </c>
      <c r="J435" s="9">
        <v>3</v>
      </c>
      <c r="K435" s="9">
        <v>3</v>
      </c>
      <c r="L435" s="9">
        <v>3</v>
      </c>
      <c r="M435" s="9">
        <v>3</v>
      </c>
      <c r="N435" s="9">
        <v>3</v>
      </c>
      <c r="O435" s="9">
        <v>3</v>
      </c>
      <c r="P435" s="9">
        <v>3</v>
      </c>
      <c r="Q435" s="9">
        <v>3</v>
      </c>
      <c r="R435" s="9">
        <v>3</v>
      </c>
      <c r="S435" s="9">
        <v>3</v>
      </c>
      <c r="T435" s="9">
        <v>3</v>
      </c>
      <c r="U435" s="9" t="s">
        <v>1381</v>
      </c>
      <c r="V435" s="9" t="s">
        <v>1382</v>
      </c>
      <c r="W435" s="9" t="s">
        <v>1383</v>
      </c>
    </row>
    <row r="436" spans="1:23" x14ac:dyDescent="0.2">
      <c r="A436" s="9" t="s">
        <v>566</v>
      </c>
      <c r="B436" s="9" t="s">
        <v>566</v>
      </c>
      <c r="C436" s="9" t="s">
        <v>566</v>
      </c>
      <c r="D436" s="9" t="s">
        <v>566</v>
      </c>
      <c r="E436" s="31" t="s">
        <v>1374</v>
      </c>
      <c r="F436" s="47">
        <v>43489.274317129632</v>
      </c>
      <c r="G436" s="9" t="s">
        <v>1039</v>
      </c>
      <c r="H436" s="9" t="s">
        <v>538</v>
      </c>
      <c r="J436" s="9">
        <v>3</v>
      </c>
      <c r="K436" s="9">
        <v>3</v>
      </c>
      <c r="L436" s="9">
        <v>3</v>
      </c>
      <c r="M436" s="9">
        <v>3</v>
      </c>
      <c r="N436" s="9">
        <v>3</v>
      </c>
      <c r="O436" s="9">
        <v>3</v>
      </c>
      <c r="P436" s="9">
        <v>3</v>
      </c>
      <c r="Q436" s="9">
        <v>3</v>
      </c>
      <c r="R436" s="9">
        <v>3</v>
      </c>
      <c r="S436" s="9">
        <v>3</v>
      </c>
      <c r="T436" s="9">
        <v>3</v>
      </c>
    </row>
    <row r="437" spans="1:23" x14ac:dyDescent="0.2">
      <c r="A437" s="9" t="s">
        <v>566</v>
      </c>
      <c r="B437" s="9" t="s">
        <v>566</v>
      </c>
      <c r="C437" s="9" t="s">
        <v>566</v>
      </c>
      <c r="D437" s="9" t="s">
        <v>566</v>
      </c>
      <c r="E437" s="31" t="s">
        <v>1374</v>
      </c>
      <c r="F437" s="47">
        <v>43489.274768518517</v>
      </c>
      <c r="G437" s="9" t="s">
        <v>1041</v>
      </c>
      <c r="H437" s="9" t="s">
        <v>546</v>
      </c>
      <c r="J437" s="9">
        <v>3</v>
      </c>
      <c r="K437" s="9">
        <v>3</v>
      </c>
      <c r="L437" s="9">
        <v>3</v>
      </c>
      <c r="M437" s="9">
        <v>3</v>
      </c>
      <c r="N437" s="9">
        <v>3</v>
      </c>
      <c r="O437" s="9">
        <v>3</v>
      </c>
      <c r="P437" s="9">
        <v>3</v>
      </c>
      <c r="Q437" s="9">
        <v>3</v>
      </c>
      <c r="R437" s="9">
        <v>3</v>
      </c>
      <c r="S437" s="9">
        <v>3</v>
      </c>
      <c r="T437" s="9">
        <v>3</v>
      </c>
      <c r="U437" s="9" t="s">
        <v>1384</v>
      </c>
      <c r="V437" s="9" t="s">
        <v>1385</v>
      </c>
      <c r="W437" s="9" t="s">
        <v>1386</v>
      </c>
    </row>
    <row r="438" spans="1:23" x14ac:dyDescent="0.2">
      <c r="A438" s="9" t="s">
        <v>566</v>
      </c>
      <c r="B438" s="9" t="s">
        <v>566</v>
      </c>
      <c r="C438" s="9" t="s">
        <v>566</v>
      </c>
      <c r="D438" s="9" t="s">
        <v>566</v>
      </c>
      <c r="E438" s="31" t="s">
        <v>1374</v>
      </c>
      <c r="F438" s="47">
        <v>43489.276967592596</v>
      </c>
      <c r="G438" s="9" t="s">
        <v>1387</v>
      </c>
      <c r="H438" s="9" t="s">
        <v>846</v>
      </c>
      <c r="J438" s="9">
        <v>3</v>
      </c>
      <c r="K438" s="9">
        <v>3</v>
      </c>
      <c r="L438" s="9">
        <v>3</v>
      </c>
      <c r="M438" s="9">
        <v>3</v>
      </c>
      <c r="N438" s="9">
        <v>3</v>
      </c>
      <c r="O438" s="9">
        <v>3</v>
      </c>
      <c r="P438" s="9">
        <v>3</v>
      </c>
      <c r="Q438" s="9">
        <v>3</v>
      </c>
      <c r="R438" s="9">
        <v>3</v>
      </c>
      <c r="S438" s="9">
        <v>3</v>
      </c>
      <c r="T438" s="9">
        <v>3</v>
      </c>
      <c r="U438" s="9" t="e">
        <f>-SDM menjadi prioritas semua. Perusahaan
- mengembangkan skill yang dimiliki setiap karyawan</f>
        <v>#NAME?</v>
      </c>
      <c r="V438" s="9" t="e">
        <f>-mengembangkan skill yang dimiliki setiap karyawan</f>
        <v>#NAME?</v>
      </c>
      <c r="W438" s="9" t="s">
        <v>1388</v>
      </c>
    </row>
    <row r="439" spans="1:23" x14ac:dyDescent="0.2">
      <c r="F439" s="47">
        <v>43494.385706018518</v>
      </c>
      <c r="G439" s="9" t="s">
        <v>1389</v>
      </c>
      <c r="H439" s="9" t="s">
        <v>846</v>
      </c>
      <c r="J439" s="9">
        <v>3</v>
      </c>
      <c r="K439" s="9">
        <v>3</v>
      </c>
      <c r="L439" s="9">
        <v>3</v>
      </c>
      <c r="M439" s="9">
        <v>3</v>
      </c>
      <c r="N439" s="9">
        <v>3</v>
      </c>
      <c r="O439" s="9">
        <v>3</v>
      </c>
      <c r="P439" s="9">
        <v>3</v>
      </c>
      <c r="Q439" s="9">
        <v>3</v>
      </c>
      <c r="R439" s="9">
        <v>3</v>
      </c>
      <c r="S439" s="9">
        <v>3</v>
      </c>
      <c r="T439" s="9">
        <v>3</v>
      </c>
    </row>
    <row r="440" spans="1:23" x14ac:dyDescent="0.2">
      <c r="F440" s="47">
        <v>43494.397812499999</v>
      </c>
      <c r="G440" s="9" t="s">
        <v>1390</v>
      </c>
      <c r="H440" s="9" t="s">
        <v>846</v>
      </c>
      <c r="J440" s="9">
        <v>3</v>
      </c>
      <c r="K440" s="9">
        <v>3</v>
      </c>
      <c r="L440" s="9">
        <v>3</v>
      </c>
      <c r="M440" s="9">
        <v>3</v>
      </c>
      <c r="N440" s="9">
        <v>3</v>
      </c>
      <c r="O440" s="9">
        <v>3</v>
      </c>
      <c r="P440" s="9">
        <v>3</v>
      </c>
      <c r="Q440" s="9">
        <v>3</v>
      </c>
      <c r="R440" s="9">
        <v>3</v>
      </c>
      <c r="S440" s="9">
        <v>3</v>
      </c>
      <c r="T440" s="9">
        <v>3</v>
      </c>
    </row>
    <row r="441" spans="1:23" x14ac:dyDescent="0.2">
      <c r="F441" s="47">
        <v>43494.405381944445</v>
      </c>
      <c r="G441" s="9" t="s">
        <v>1391</v>
      </c>
      <c r="H441" s="9" t="s">
        <v>846</v>
      </c>
      <c r="J441" s="9">
        <v>4</v>
      </c>
      <c r="K441" s="9">
        <v>3</v>
      </c>
      <c r="L441" s="9">
        <v>3</v>
      </c>
      <c r="M441" s="9">
        <v>3</v>
      </c>
      <c r="N441" s="9">
        <v>3</v>
      </c>
      <c r="O441" s="9">
        <v>3</v>
      </c>
      <c r="P441" s="9">
        <v>3</v>
      </c>
      <c r="Q441" s="9">
        <v>3</v>
      </c>
      <c r="R441" s="9">
        <v>3</v>
      </c>
      <c r="S441" s="9">
        <v>3</v>
      </c>
      <c r="T441" s="9">
        <v>3</v>
      </c>
    </row>
    <row r="442" spans="1:23" x14ac:dyDescent="0.2">
      <c r="F442" s="47">
        <v>43494.409826388888</v>
      </c>
      <c r="G442" s="9" t="s">
        <v>1392</v>
      </c>
      <c r="H442" s="9" t="s">
        <v>846</v>
      </c>
      <c r="J442" s="9">
        <v>3</v>
      </c>
      <c r="K442" s="9">
        <v>3</v>
      </c>
      <c r="L442" s="9">
        <v>3</v>
      </c>
      <c r="M442" s="9">
        <v>3</v>
      </c>
      <c r="N442" s="9">
        <v>3</v>
      </c>
      <c r="O442" s="9">
        <v>3</v>
      </c>
      <c r="P442" s="9">
        <v>3</v>
      </c>
      <c r="Q442" s="9">
        <v>3</v>
      </c>
      <c r="R442" s="9">
        <v>3</v>
      </c>
      <c r="S442" s="9">
        <v>3</v>
      </c>
      <c r="T442" s="9">
        <v>3</v>
      </c>
    </row>
    <row r="443" spans="1:23" x14ac:dyDescent="0.2">
      <c r="F443" s="47">
        <v>43494.418078703704</v>
      </c>
      <c r="G443" s="9" t="s">
        <v>1392</v>
      </c>
      <c r="H443" s="9" t="s">
        <v>1393</v>
      </c>
      <c r="J443" s="9">
        <v>3</v>
      </c>
      <c r="K443" s="9">
        <v>3</v>
      </c>
      <c r="L443" s="9">
        <v>3</v>
      </c>
      <c r="M443" s="9">
        <v>3</v>
      </c>
      <c r="N443" s="9">
        <v>3</v>
      </c>
      <c r="O443" s="9">
        <v>3</v>
      </c>
      <c r="P443" s="9">
        <v>3</v>
      </c>
      <c r="Q443" s="9">
        <v>3</v>
      </c>
      <c r="R443" s="9">
        <v>3</v>
      </c>
      <c r="S443" s="9">
        <v>3</v>
      </c>
      <c r="T443" s="9">
        <v>3</v>
      </c>
    </row>
    <row r="444" spans="1:23" x14ac:dyDescent="0.2">
      <c r="F444" s="47">
        <v>43494.422627314816</v>
      </c>
      <c r="G444" s="9" t="s">
        <v>1013</v>
      </c>
      <c r="H444" s="9" t="s">
        <v>846</v>
      </c>
      <c r="J444" s="9">
        <v>3</v>
      </c>
      <c r="K444" s="9">
        <v>3</v>
      </c>
      <c r="L444" s="9">
        <v>3</v>
      </c>
      <c r="M444" s="9">
        <v>3</v>
      </c>
      <c r="N444" s="9">
        <v>3</v>
      </c>
      <c r="O444" s="9">
        <v>3</v>
      </c>
      <c r="P444" s="9">
        <v>3</v>
      </c>
      <c r="Q444" s="9">
        <v>3</v>
      </c>
      <c r="R444" s="9">
        <v>4</v>
      </c>
      <c r="S444" s="9">
        <v>3</v>
      </c>
      <c r="T444" s="9">
        <v>3</v>
      </c>
    </row>
    <row r="445" spans="1:23" x14ac:dyDescent="0.2">
      <c r="F445" s="47">
        <v>43494.426018518519</v>
      </c>
      <c r="G445" s="9" t="s">
        <v>1394</v>
      </c>
      <c r="H445" s="9" t="s">
        <v>846</v>
      </c>
      <c r="J445" s="9">
        <v>3</v>
      </c>
      <c r="K445" s="9">
        <v>3</v>
      </c>
      <c r="L445" s="9">
        <v>3</v>
      </c>
      <c r="M445" s="9">
        <v>3</v>
      </c>
      <c r="N445" s="9">
        <v>3</v>
      </c>
      <c r="O445" s="9">
        <v>3</v>
      </c>
      <c r="P445" s="9">
        <v>3</v>
      </c>
      <c r="Q445" s="9">
        <v>3</v>
      </c>
      <c r="R445" s="9">
        <v>3</v>
      </c>
      <c r="S445" s="9">
        <v>3</v>
      </c>
      <c r="T445" s="9">
        <v>3</v>
      </c>
    </row>
    <row r="446" spans="1:23" x14ac:dyDescent="0.2">
      <c r="F446" s="47">
        <v>43494.435717592591</v>
      </c>
      <c r="G446" s="9" t="s">
        <v>1392</v>
      </c>
      <c r="H446" s="9" t="s">
        <v>569</v>
      </c>
      <c r="J446" s="9">
        <v>3</v>
      </c>
      <c r="K446" s="9">
        <v>3</v>
      </c>
      <c r="L446" s="9">
        <v>3</v>
      </c>
      <c r="M446" s="9">
        <v>3</v>
      </c>
      <c r="N446" s="9">
        <v>3</v>
      </c>
      <c r="O446" s="9">
        <v>3</v>
      </c>
      <c r="P446" s="9">
        <v>3</v>
      </c>
      <c r="Q446" s="9">
        <v>3</v>
      </c>
      <c r="R446" s="9">
        <v>3</v>
      </c>
      <c r="S446" s="9">
        <v>3</v>
      </c>
      <c r="T446" s="9">
        <v>3</v>
      </c>
    </row>
    <row r="447" spans="1:23" x14ac:dyDescent="0.2">
      <c r="F447" s="47">
        <v>43494.438368055555</v>
      </c>
      <c r="G447" s="9" t="s">
        <v>1394</v>
      </c>
      <c r="H447" s="9" t="s">
        <v>846</v>
      </c>
      <c r="J447" s="9">
        <v>4</v>
      </c>
      <c r="K447" s="9">
        <v>3</v>
      </c>
      <c r="L447" s="9">
        <v>4</v>
      </c>
      <c r="M447" s="9">
        <v>4</v>
      </c>
      <c r="N447" s="9">
        <v>3</v>
      </c>
      <c r="O447" s="9">
        <v>3</v>
      </c>
      <c r="P447" s="9">
        <v>3</v>
      </c>
      <c r="Q447" s="9">
        <v>3</v>
      </c>
      <c r="R447" s="9">
        <v>4</v>
      </c>
      <c r="S447" s="9">
        <v>3</v>
      </c>
      <c r="T447" s="9">
        <v>3</v>
      </c>
      <c r="U447" s="9" t="s">
        <v>1395</v>
      </c>
    </row>
    <row r="448" spans="1:23" x14ac:dyDescent="0.2">
      <c r="F448" s="47">
        <v>43494.446053240739</v>
      </c>
      <c r="G448" s="9" t="s">
        <v>1394</v>
      </c>
      <c r="H448" s="9" t="s">
        <v>846</v>
      </c>
      <c r="J448" s="9">
        <v>3</v>
      </c>
      <c r="K448" s="9">
        <v>3</v>
      </c>
      <c r="L448" s="9">
        <v>3</v>
      </c>
      <c r="M448" s="9">
        <v>3</v>
      </c>
      <c r="N448" s="9">
        <v>3</v>
      </c>
      <c r="O448" s="9">
        <v>3</v>
      </c>
      <c r="P448" s="9">
        <v>3</v>
      </c>
      <c r="Q448" s="9">
        <v>3</v>
      </c>
      <c r="R448" s="9">
        <v>3</v>
      </c>
      <c r="S448" s="9">
        <v>3</v>
      </c>
      <c r="T448" s="9">
        <v>3</v>
      </c>
    </row>
    <row r="449" spans="6:23" x14ac:dyDescent="0.2">
      <c r="F449" s="47">
        <v>43494.454502314817</v>
      </c>
      <c r="G449" s="9" t="s">
        <v>1396</v>
      </c>
      <c r="H449" s="9" t="s">
        <v>846</v>
      </c>
      <c r="J449" s="9">
        <v>4</v>
      </c>
      <c r="K449" s="9">
        <v>4</v>
      </c>
      <c r="L449" s="9">
        <v>4</v>
      </c>
      <c r="M449" s="9">
        <v>3</v>
      </c>
      <c r="N449" s="9">
        <v>4</v>
      </c>
      <c r="O449" s="9">
        <v>3</v>
      </c>
      <c r="P449" s="9">
        <v>3</v>
      </c>
      <c r="Q449" s="9">
        <v>3</v>
      </c>
      <c r="R449" s="9">
        <v>3</v>
      </c>
      <c r="S449" s="9">
        <v>4</v>
      </c>
      <c r="T449" s="9">
        <v>4</v>
      </c>
      <c r="U449" s="9" t="s">
        <v>1397</v>
      </c>
      <c r="V449" s="9" t="s">
        <v>1398</v>
      </c>
      <c r="W449" s="9" t="s">
        <v>603</v>
      </c>
    </row>
    <row r="450" spans="6:23" x14ac:dyDescent="0.2">
      <c r="F450" s="47">
        <v>43494.456701388888</v>
      </c>
      <c r="G450" s="9" t="s">
        <v>1394</v>
      </c>
      <c r="H450" s="9" t="s">
        <v>846</v>
      </c>
      <c r="J450" s="9">
        <v>3</v>
      </c>
      <c r="K450" s="9">
        <v>3</v>
      </c>
      <c r="L450" s="9">
        <v>4</v>
      </c>
      <c r="M450" s="9">
        <v>3</v>
      </c>
      <c r="N450" s="9">
        <v>3</v>
      </c>
      <c r="O450" s="9">
        <v>3</v>
      </c>
      <c r="P450" s="9">
        <v>3</v>
      </c>
      <c r="Q450" s="9">
        <v>3</v>
      </c>
      <c r="R450" s="9">
        <v>3</v>
      </c>
      <c r="S450" s="9">
        <v>3</v>
      </c>
      <c r="T450" s="9">
        <v>3</v>
      </c>
    </row>
    <row r="451" spans="6:23" x14ac:dyDescent="0.2">
      <c r="F451" s="47">
        <v>43494.459537037037</v>
      </c>
      <c r="G451" s="9" t="s">
        <v>1392</v>
      </c>
      <c r="H451" s="9" t="s">
        <v>1393</v>
      </c>
      <c r="J451" s="9">
        <v>3</v>
      </c>
      <c r="K451" s="9">
        <v>3</v>
      </c>
      <c r="L451" s="9">
        <v>3</v>
      </c>
      <c r="M451" s="9">
        <v>3</v>
      </c>
      <c r="N451" s="9">
        <v>3</v>
      </c>
      <c r="O451" s="9">
        <v>3</v>
      </c>
      <c r="P451" s="9">
        <v>3</v>
      </c>
      <c r="Q451" s="9">
        <v>3</v>
      </c>
      <c r="R451" s="9">
        <v>3</v>
      </c>
      <c r="S451" s="9">
        <v>3</v>
      </c>
      <c r="T451" s="9">
        <v>3</v>
      </c>
    </row>
    <row r="452" spans="6:23" x14ac:dyDescent="0.2">
      <c r="F452" s="47">
        <v>43494.478912037041</v>
      </c>
      <c r="G452" s="9" t="s">
        <v>1399</v>
      </c>
      <c r="H452" s="9" t="s">
        <v>1400</v>
      </c>
      <c r="J452" s="9">
        <v>3</v>
      </c>
      <c r="K452" s="9">
        <v>3</v>
      </c>
      <c r="L452" s="9">
        <v>3</v>
      </c>
      <c r="M452" s="9">
        <v>3</v>
      </c>
      <c r="N452" s="9">
        <v>3</v>
      </c>
      <c r="O452" s="9">
        <v>3</v>
      </c>
      <c r="P452" s="9">
        <v>3</v>
      </c>
      <c r="Q452" s="9">
        <v>3</v>
      </c>
      <c r="R452" s="9">
        <v>3</v>
      </c>
      <c r="S452" s="9">
        <v>3</v>
      </c>
      <c r="T452" s="9">
        <v>3</v>
      </c>
      <c r="U452" s="9" t="s">
        <v>1401</v>
      </c>
      <c r="V452" s="9" t="s">
        <v>1402</v>
      </c>
      <c r="W452" s="9" t="s">
        <v>1403</v>
      </c>
    </row>
    <row r="453" spans="6:23" x14ac:dyDescent="0.2">
      <c r="F453" s="47">
        <v>43494.482893518521</v>
      </c>
      <c r="G453" s="9" t="s">
        <v>1392</v>
      </c>
      <c r="H453" s="9" t="s">
        <v>1393</v>
      </c>
      <c r="J453" s="9">
        <v>3</v>
      </c>
      <c r="K453" s="9">
        <v>3</v>
      </c>
      <c r="L453" s="9">
        <v>3</v>
      </c>
      <c r="M453" s="9">
        <v>3</v>
      </c>
      <c r="N453" s="9">
        <v>3</v>
      </c>
      <c r="O453" s="9">
        <v>3</v>
      </c>
      <c r="P453" s="9">
        <v>3</v>
      </c>
      <c r="Q453" s="9">
        <v>3</v>
      </c>
      <c r="R453" s="9">
        <v>3</v>
      </c>
      <c r="S453" s="9">
        <v>3</v>
      </c>
      <c r="T453" s="9">
        <v>3</v>
      </c>
    </row>
    <row r="454" spans="6:23" x14ac:dyDescent="0.2">
      <c r="F454" s="47">
        <v>43494.485509259262</v>
      </c>
      <c r="G454" s="9" t="s">
        <v>1404</v>
      </c>
      <c r="H454" s="9" t="s">
        <v>1400</v>
      </c>
      <c r="J454" s="9">
        <v>1</v>
      </c>
      <c r="K454" s="9">
        <v>1</v>
      </c>
      <c r="L454" s="9">
        <v>4</v>
      </c>
      <c r="M454" s="9">
        <v>1</v>
      </c>
      <c r="N454" s="9">
        <v>3</v>
      </c>
      <c r="O454" s="9">
        <v>3</v>
      </c>
      <c r="P454" s="9">
        <v>3</v>
      </c>
      <c r="Q454" s="9">
        <v>3</v>
      </c>
      <c r="R454" s="9">
        <v>3</v>
      </c>
      <c r="S454" s="9">
        <v>3</v>
      </c>
      <c r="T454" s="9">
        <v>3</v>
      </c>
      <c r="U454" s="9" t="s">
        <v>1405</v>
      </c>
      <c r="V454" s="9" t="s">
        <v>1406</v>
      </c>
      <c r="W454" s="9" t="s">
        <v>1407</v>
      </c>
    </row>
    <row r="455" spans="6:23" x14ac:dyDescent="0.2">
      <c r="F455" s="47">
        <v>43494.491168981483</v>
      </c>
      <c r="G455" s="9" t="s">
        <v>1408</v>
      </c>
      <c r="H455" s="9" t="s">
        <v>1400</v>
      </c>
      <c r="J455" s="9">
        <v>3</v>
      </c>
      <c r="K455" s="9">
        <v>3</v>
      </c>
      <c r="L455" s="9">
        <v>3</v>
      </c>
      <c r="M455" s="9">
        <v>3</v>
      </c>
      <c r="N455" s="9">
        <v>3</v>
      </c>
      <c r="O455" s="9">
        <v>3</v>
      </c>
      <c r="P455" s="9">
        <v>3</v>
      </c>
      <c r="Q455" s="9">
        <v>3</v>
      </c>
      <c r="R455" s="9">
        <v>3</v>
      </c>
      <c r="S455" s="9">
        <v>3</v>
      </c>
      <c r="T455" s="9">
        <v>3</v>
      </c>
      <c r="U455" s="9" t="s">
        <v>1409</v>
      </c>
      <c r="V455" s="9" t="s">
        <v>1410</v>
      </c>
      <c r="W455" s="9" t="s">
        <v>1411</v>
      </c>
    </row>
    <row r="456" spans="6:23" x14ac:dyDescent="0.2">
      <c r="F456" s="47">
        <v>43494.498032407406</v>
      </c>
      <c r="G456" s="9" t="s">
        <v>1404</v>
      </c>
      <c r="H456" s="9" t="s">
        <v>1400</v>
      </c>
      <c r="J456" s="9">
        <v>3</v>
      </c>
      <c r="K456" s="9">
        <v>3</v>
      </c>
      <c r="L456" s="9">
        <v>3</v>
      </c>
      <c r="M456" s="9">
        <v>3</v>
      </c>
      <c r="N456" s="9">
        <v>3</v>
      </c>
      <c r="O456" s="9">
        <v>3</v>
      </c>
      <c r="P456" s="9">
        <v>3</v>
      </c>
      <c r="Q456" s="9">
        <v>3</v>
      </c>
      <c r="R456" s="9">
        <v>3</v>
      </c>
      <c r="S456" s="9">
        <v>3</v>
      </c>
      <c r="T456" s="9">
        <v>3</v>
      </c>
      <c r="U456" s="9" t="s">
        <v>1412</v>
      </c>
      <c r="V456" s="9" t="s">
        <v>1413</v>
      </c>
      <c r="W456" s="9" t="s">
        <v>1414</v>
      </c>
    </row>
    <row r="457" spans="6:23" x14ac:dyDescent="0.2">
      <c r="F457" s="47">
        <v>43494.504988425928</v>
      </c>
      <c r="G457" s="9" t="s">
        <v>1404</v>
      </c>
      <c r="H457" s="9" t="s">
        <v>1400</v>
      </c>
      <c r="J457" s="9">
        <v>3</v>
      </c>
      <c r="K457" s="9">
        <v>3</v>
      </c>
      <c r="L457" s="9">
        <v>3</v>
      </c>
      <c r="M457" s="9">
        <v>3</v>
      </c>
      <c r="N457" s="9">
        <v>3</v>
      </c>
      <c r="O457" s="9">
        <v>3</v>
      </c>
      <c r="P457" s="9">
        <v>3</v>
      </c>
      <c r="Q457" s="9">
        <v>3</v>
      </c>
      <c r="R457" s="9">
        <v>3</v>
      </c>
      <c r="S457" s="9">
        <v>3</v>
      </c>
      <c r="T457" s="9">
        <v>3</v>
      </c>
      <c r="U457" s="9" t="s">
        <v>1415</v>
      </c>
      <c r="V457" s="9" t="s">
        <v>1416</v>
      </c>
      <c r="W457" s="9" t="s">
        <v>1417</v>
      </c>
    </row>
    <row r="458" spans="6:23" x14ac:dyDescent="0.2">
      <c r="F458" s="47">
        <v>43494.516053240739</v>
      </c>
      <c r="G458" s="9" t="s">
        <v>1399</v>
      </c>
      <c r="H458" s="9" t="s">
        <v>846</v>
      </c>
      <c r="J458" s="9">
        <v>3</v>
      </c>
      <c r="K458" s="9">
        <v>3</v>
      </c>
      <c r="L458" s="9">
        <v>3</v>
      </c>
      <c r="M458" s="9">
        <v>3</v>
      </c>
      <c r="N458" s="9">
        <v>3</v>
      </c>
      <c r="O458" s="9">
        <v>3</v>
      </c>
      <c r="P458" s="9">
        <v>3</v>
      </c>
      <c r="Q458" s="9">
        <v>3</v>
      </c>
      <c r="R458" s="9">
        <v>3</v>
      </c>
      <c r="S458" s="9">
        <v>3</v>
      </c>
      <c r="T458" s="9">
        <v>3</v>
      </c>
    </row>
    <row r="459" spans="6:23" x14ac:dyDescent="0.2">
      <c r="F459" s="47">
        <v>43495.083703703705</v>
      </c>
      <c r="G459" s="9" t="s">
        <v>741</v>
      </c>
      <c r="H459" s="9" t="s">
        <v>619</v>
      </c>
      <c r="J459" s="9">
        <v>3</v>
      </c>
      <c r="K459" s="9">
        <v>3</v>
      </c>
      <c r="L459" s="9">
        <v>4</v>
      </c>
      <c r="M459" s="9">
        <v>3</v>
      </c>
      <c r="N459" s="9">
        <v>4</v>
      </c>
      <c r="O459" s="9">
        <v>3</v>
      </c>
      <c r="P459" s="9">
        <v>3</v>
      </c>
      <c r="Q459" s="9">
        <v>4</v>
      </c>
      <c r="R459" s="9">
        <v>3</v>
      </c>
      <c r="S459" s="9">
        <v>3</v>
      </c>
      <c r="T459" s="9">
        <v>4</v>
      </c>
    </row>
    <row r="460" spans="6:23" x14ac:dyDescent="0.2">
      <c r="F460" s="47">
        <v>43496.116400462961</v>
      </c>
      <c r="G460" s="9" t="s">
        <v>1059</v>
      </c>
      <c r="H460" s="9" t="s">
        <v>557</v>
      </c>
      <c r="J460" s="9">
        <v>3</v>
      </c>
      <c r="K460" s="9">
        <v>4</v>
      </c>
      <c r="L460" s="9">
        <v>3</v>
      </c>
      <c r="M460" s="9">
        <v>3</v>
      </c>
      <c r="N460" s="9">
        <v>3</v>
      </c>
      <c r="O460" s="9">
        <v>3</v>
      </c>
      <c r="P460" s="9">
        <v>3</v>
      </c>
      <c r="Q460" s="9">
        <v>3</v>
      </c>
      <c r="R460" s="9">
        <v>4</v>
      </c>
      <c r="S460" s="9">
        <v>3</v>
      </c>
      <c r="T460" s="9">
        <v>3</v>
      </c>
      <c r="U460" s="9" t="s">
        <v>1418</v>
      </c>
      <c r="V460" s="9" t="s">
        <v>1419</v>
      </c>
    </row>
    <row r="461" spans="6:23" x14ac:dyDescent="0.2">
      <c r="F461" s="47">
        <v>43496.116435185184</v>
      </c>
      <c r="G461" s="9" t="s">
        <v>1072</v>
      </c>
      <c r="H461" s="9" t="s">
        <v>557</v>
      </c>
      <c r="J461" s="9">
        <v>4</v>
      </c>
      <c r="K461" s="9">
        <v>4</v>
      </c>
      <c r="L461" s="9">
        <v>4</v>
      </c>
      <c r="M461" s="9">
        <v>4</v>
      </c>
      <c r="N461" s="9">
        <v>4</v>
      </c>
      <c r="O461" s="9">
        <v>4</v>
      </c>
      <c r="P461" s="9">
        <v>4</v>
      </c>
      <c r="Q461" s="9">
        <v>4</v>
      </c>
      <c r="R461" s="9">
        <v>4</v>
      </c>
      <c r="S461" s="9">
        <v>4</v>
      </c>
      <c r="T461" s="9">
        <v>4</v>
      </c>
      <c r="U461" s="9" t="s">
        <v>1420</v>
      </c>
      <c r="V461" s="9" t="s">
        <v>1421</v>
      </c>
      <c r="W461" s="9" t="s">
        <v>1422</v>
      </c>
    </row>
    <row r="462" spans="6:23" x14ac:dyDescent="0.2">
      <c r="F462" s="47">
        <v>43496.116689814815</v>
      </c>
      <c r="G462" s="9" t="s">
        <v>1055</v>
      </c>
      <c r="H462" s="9" t="s">
        <v>538</v>
      </c>
      <c r="J462" s="9">
        <v>3</v>
      </c>
      <c r="K462" s="9">
        <v>3</v>
      </c>
      <c r="L462" s="9">
        <v>3</v>
      </c>
      <c r="M462" s="9">
        <v>3</v>
      </c>
      <c r="N462" s="9">
        <v>3</v>
      </c>
      <c r="O462" s="9">
        <v>3</v>
      </c>
      <c r="P462" s="9">
        <v>3</v>
      </c>
      <c r="Q462" s="9">
        <v>3</v>
      </c>
      <c r="R462" s="9">
        <v>3</v>
      </c>
      <c r="S462" s="9">
        <v>3</v>
      </c>
      <c r="T462" s="9">
        <v>3</v>
      </c>
      <c r="U462" s="9" t="s">
        <v>1423</v>
      </c>
      <c r="V462" s="9" t="s">
        <v>1424</v>
      </c>
      <c r="W462" s="9" t="s">
        <v>1425</v>
      </c>
    </row>
    <row r="463" spans="6:23" x14ac:dyDescent="0.2">
      <c r="F463" s="47">
        <v>43496.116701388892</v>
      </c>
      <c r="G463" s="9" t="s">
        <v>1087</v>
      </c>
      <c r="H463" s="9" t="s">
        <v>538</v>
      </c>
      <c r="J463" s="9">
        <v>4</v>
      </c>
      <c r="K463" s="9">
        <v>4</v>
      </c>
      <c r="L463" s="9">
        <v>4</v>
      </c>
      <c r="M463" s="9">
        <v>4</v>
      </c>
      <c r="N463" s="9">
        <v>4</v>
      </c>
      <c r="O463" s="9">
        <v>4</v>
      </c>
      <c r="P463" s="9">
        <v>4</v>
      </c>
      <c r="Q463" s="9">
        <v>3</v>
      </c>
      <c r="R463" s="9">
        <v>4</v>
      </c>
      <c r="S463" s="9">
        <v>4</v>
      </c>
      <c r="T463" s="9">
        <v>4</v>
      </c>
    </row>
    <row r="464" spans="6:23" x14ac:dyDescent="0.2">
      <c r="F464" s="47">
        <v>43496.116782407407</v>
      </c>
      <c r="G464" s="9" t="s">
        <v>1101</v>
      </c>
      <c r="H464" s="9" t="s">
        <v>538</v>
      </c>
      <c r="J464" s="9">
        <v>4</v>
      </c>
      <c r="K464" s="9">
        <v>4</v>
      </c>
      <c r="L464" s="9">
        <v>4</v>
      </c>
      <c r="M464" s="9">
        <v>4</v>
      </c>
      <c r="N464" s="9">
        <v>4</v>
      </c>
      <c r="O464" s="9">
        <v>4</v>
      </c>
      <c r="P464" s="9">
        <v>4</v>
      </c>
      <c r="Q464" s="9">
        <v>4</v>
      </c>
      <c r="R464" s="9">
        <v>4</v>
      </c>
      <c r="S464" s="9">
        <v>4</v>
      </c>
      <c r="T464" s="9">
        <v>4</v>
      </c>
      <c r="U464" s="9" t="s">
        <v>1426</v>
      </c>
      <c r="V464" s="9" t="s">
        <v>1427</v>
      </c>
    </row>
    <row r="465" spans="6:23" x14ac:dyDescent="0.2">
      <c r="F465" s="47">
        <v>43496.116793981484</v>
      </c>
      <c r="G465" s="9" t="s">
        <v>1428</v>
      </c>
      <c r="H465" s="9" t="s">
        <v>557</v>
      </c>
      <c r="J465" s="9">
        <v>4</v>
      </c>
      <c r="K465" s="9">
        <v>3</v>
      </c>
      <c r="L465" s="9">
        <v>4</v>
      </c>
      <c r="M465" s="9">
        <v>3</v>
      </c>
      <c r="N465" s="9">
        <v>3</v>
      </c>
      <c r="O465" s="9">
        <v>3</v>
      </c>
      <c r="P465" s="9">
        <v>3</v>
      </c>
      <c r="Q465" s="9">
        <v>3</v>
      </c>
      <c r="R465" s="9">
        <v>3</v>
      </c>
      <c r="S465" s="9">
        <v>3</v>
      </c>
      <c r="T465" s="9">
        <v>3</v>
      </c>
      <c r="U465" s="9" t="s">
        <v>1429</v>
      </c>
      <c r="V465" s="9" t="s">
        <v>1430</v>
      </c>
    </row>
    <row r="466" spans="6:23" x14ac:dyDescent="0.2">
      <c r="F466" s="47">
        <v>43496.116932870369</v>
      </c>
      <c r="G466" s="9" t="s">
        <v>1431</v>
      </c>
      <c r="H466" s="9" t="s">
        <v>557</v>
      </c>
      <c r="J466" s="9">
        <v>3</v>
      </c>
      <c r="K466" s="9">
        <v>3</v>
      </c>
      <c r="L466" s="9">
        <v>3</v>
      </c>
      <c r="M466" s="9">
        <v>4</v>
      </c>
      <c r="N466" s="9">
        <v>4</v>
      </c>
      <c r="O466" s="9">
        <v>3</v>
      </c>
      <c r="P466" s="9">
        <v>3</v>
      </c>
      <c r="Q466" s="9">
        <v>3</v>
      </c>
      <c r="R466" s="9">
        <v>4</v>
      </c>
      <c r="S466" s="9">
        <v>4</v>
      </c>
      <c r="T466" s="9">
        <v>4</v>
      </c>
      <c r="U466" s="9" t="s">
        <v>1432</v>
      </c>
      <c r="V466" s="9" t="s">
        <v>1433</v>
      </c>
      <c r="W466" s="9" t="s">
        <v>573</v>
      </c>
    </row>
    <row r="467" spans="6:23" x14ac:dyDescent="0.2">
      <c r="F467" s="47">
        <v>43496.116979166669</v>
      </c>
      <c r="G467" s="9" t="s">
        <v>1105</v>
      </c>
      <c r="H467" s="9" t="s">
        <v>907</v>
      </c>
      <c r="J467" s="9">
        <v>3</v>
      </c>
      <c r="K467" s="9">
        <v>3</v>
      </c>
      <c r="L467" s="9">
        <v>3</v>
      </c>
      <c r="M467" s="9">
        <v>3</v>
      </c>
      <c r="N467" s="9">
        <v>3</v>
      </c>
      <c r="O467" s="9">
        <v>3</v>
      </c>
      <c r="P467" s="9">
        <v>3</v>
      </c>
      <c r="Q467" s="9">
        <v>3</v>
      </c>
      <c r="R467" s="9">
        <v>3</v>
      </c>
      <c r="S467" s="9">
        <v>3</v>
      </c>
      <c r="T467" s="9">
        <v>3</v>
      </c>
      <c r="U467" s="9" t="s">
        <v>1434</v>
      </c>
      <c r="V467" s="9" t="s">
        <v>1435</v>
      </c>
      <c r="W467" s="9" t="s">
        <v>573</v>
      </c>
    </row>
    <row r="468" spans="6:23" x14ac:dyDescent="0.2">
      <c r="F468" s="47">
        <v>43496.116990740738</v>
      </c>
      <c r="G468" s="9" t="s">
        <v>1124</v>
      </c>
      <c r="H468" s="9" t="s">
        <v>538</v>
      </c>
      <c r="J468" s="9">
        <v>4</v>
      </c>
      <c r="K468" s="9">
        <v>4</v>
      </c>
      <c r="L468" s="9">
        <v>4</v>
      </c>
      <c r="M468" s="9">
        <v>3</v>
      </c>
      <c r="N468" s="9">
        <v>4</v>
      </c>
      <c r="O468" s="9">
        <v>4</v>
      </c>
      <c r="P468" s="9">
        <v>3</v>
      </c>
      <c r="Q468" s="9">
        <v>3</v>
      </c>
      <c r="R468" s="9">
        <v>4</v>
      </c>
      <c r="S468" s="9">
        <v>4</v>
      </c>
      <c r="T468" s="9">
        <v>4</v>
      </c>
      <c r="U468" s="9" t="s">
        <v>1436</v>
      </c>
      <c r="V468" s="9" t="s">
        <v>1437</v>
      </c>
      <c r="W468" s="9" t="s">
        <v>1438</v>
      </c>
    </row>
    <row r="469" spans="6:23" x14ac:dyDescent="0.2">
      <c r="F469" s="47">
        <v>43496.117025462961</v>
      </c>
      <c r="G469" s="9" t="s">
        <v>1108</v>
      </c>
      <c r="H469" s="9" t="s">
        <v>538</v>
      </c>
      <c r="J469" s="9">
        <v>3</v>
      </c>
      <c r="K469" s="9">
        <v>3</v>
      </c>
      <c r="L469" s="9">
        <v>3</v>
      </c>
      <c r="M469" s="9">
        <v>3</v>
      </c>
      <c r="N469" s="9">
        <v>3</v>
      </c>
      <c r="O469" s="9">
        <v>3</v>
      </c>
      <c r="P469" s="9">
        <v>3</v>
      </c>
      <c r="Q469" s="9">
        <v>3</v>
      </c>
      <c r="R469" s="9">
        <v>3</v>
      </c>
      <c r="S469" s="9">
        <v>3</v>
      </c>
      <c r="T469" s="9">
        <v>4</v>
      </c>
      <c r="U469" s="9" t="s">
        <v>1439</v>
      </c>
      <c r="V469" s="9" t="s">
        <v>1440</v>
      </c>
    </row>
    <row r="470" spans="6:23" x14ac:dyDescent="0.2">
      <c r="F470" s="47">
        <v>43496.1171412037</v>
      </c>
      <c r="G470" s="9" t="s">
        <v>1062</v>
      </c>
      <c r="H470" s="9" t="s">
        <v>538</v>
      </c>
      <c r="J470" s="9">
        <v>3</v>
      </c>
      <c r="K470" s="9">
        <v>3</v>
      </c>
      <c r="L470" s="9">
        <v>3</v>
      </c>
      <c r="M470" s="9">
        <v>3</v>
      </c>
      <c r="N470" s="9">
        <v>3</v>
      </c>
      <c r="O470" s="9">
        <v>3</v>
      </c>
      <c r="P470" s="9">
        <v>3</v>
      </c>
      <c r="Q470" s="9">
        <v>3</v>
      </c>
      <c r="R470" s="9">
        <v>3</v>
      </c>
      <c r="S470" s="9">
        <v>3</v>
      </c>
      <c r="T470" s="9">
        <v>3</v>
      </c>
      <c r="U470" s="9" t="s">
        <v>1441</v>
      </c>
      <c r="V470" s="9" t="s">
        <v>1442</v>
      </c>
      <c r="W470" s="9" t="s">
        <v>573</v>
      </c>
    </row>
    <row r="471" spans="6:23" x14ac:dyDescent="0.2">
      <c r="F471" s="47">
        <v>43496.117222222223</v>
      </c>
      <c r="G471" s="9" t="s">
        <v>1096</v>
      </c>
      <c r="H471" s="9" t="s">
        <v>538</v>
      </c>
      <c r="J471" s="9">
        <v>3</v>
      </c>
      <c r="K471" s="9">
        <v>3</v>
      </c>
      <c r="L471" s="9">
        <v>4</v>
      </c>
      <c r="M471" s="9">
        <v>4</v>
      </c>
      <c r="N471" s="9">
        <v>3</v>
      </c>
      <c r="O471" s="9">
        <v>4</v>
      </c>
      <c r="P471" s="9">
        <v>3</v>
      </c>
      <c r="Q471" s="9">
        <v>4</v>
      </c>
      <c r="R471" s="9">
        <v>3</v>
      </c>
      <c r="S471" s="9">
        <v>3</v>
      </c>
      <c r="T471" s="9">
        <v>4</v>
      </c>
      <c r="U471" s="9" t="s">
        <v>1443</v>
      </c>
      <c r="V471" s="9" t="s">
        <v>1444</v>
      </c>
      <c r="W471" s="9" t="s">
        <v>573</v>
      </c>
    </row>
    <row r="472" spans="6:23" x14ac:dyDescent="0.2">
      <c r="F472" s="47">
        <v>43496.117280092592</v>
      </c>
      <c r="G472" s="9" t="s">
        <v>1075</v>
      </c>
      <c r="H472" s="9" t="s">
        <v>817</v>
      </c>
      <c r="J472" s="9">
        <v>3</v>
      </c>
      <c r="K472" s="9">
        <v>3</v>
      </c>
      <c r="L472" s="9">
        <v>3</v>
      </c>
      <c r="M472" s="9">
        <v>3</v>
      </c>
      <c r="N472" s="9">
        <v>3</v>
      </c>
      <c r="O472" s="9">
        <v>3</v>
      </c>
      <c r="P472" s="9">
        <v>3</v>
      </c>
      <c r="Q472" s="9">
        <v>3</v>
      </c>
      <c r="R472" s="9">
        <v>3</v>
      </c>
      <c r="S472" s="9">
        <v>3</v>
      </c>
      <c r="T472" s="9">
        <v>4</v>
      </c>
      <c r="U472" s="9" t="s">
        <v>1445</v>
      </c>
      <c r="V472" s="9" t="s">
        <v>1446</v>
      </c>
    </row>
    <row r="473" spans="6:23" x14ac:dyDescent="0.2">
      <c r="F473" s="47">
        <v>43496.117407407408</v>
      </c>
      <c r="G473" s="9" t="s">
        <v>1065</v>
      </c>
      <c r="H473" s="9" t="s">
        <v>907</v>
      </c>
      <c r="J473" s="9">
        <v>3</v>
      </c>
      <c r="K473" s="9">
        <v>3</v>
      </c>
      <c r="L473" s="9">
        <v>3</v>
      </c>
      <c r="M473" s="9">
        <v>3</v>
      </c>
      <c r="N473" s="9">
        <v>3</v>
      </c>
      <c r="O473" s="9">
        <v>3</v>
      </c>
      <c r="P473" s="9">
        <v>3</v>
      </c>
      <c r="Q473" s="9">
        <v>3</v>
      </c>
      <c r="R473" s="9">
        <v>3</v>
      </c>
      <c r="S473" s="9">
        <v>3</v>
      </c>
      <c r="T473" s="9">
        <v>4</v>
      </c>
      <c r="U473" s="9" t="s">
        <v>1447</v>
      </c>
      <c r="V473" s="9" t="s">
        <v>1448</v>
      </c>
    </row>
    <row r="474" spans="6:23" x14ac:dyDescent="0.2">
      <c r="F474" s="47">
        <v>43496.1175</v>
      </c>
      <c r="G474" s="9" t="s">
        <v>1449</v>
      </c>
      <c r="H474" s="9" t="s">
        <v>1450</v>
      </c>
      <c r="J474" s="9">
        <v>4</v>
      </c>
      <c r="K474" s="9">
        <v>4</v>
      </c>
      <c r="L474" s="9">
        <v>4</v>
      </c>
      <c r="M474" s="9">
        <v>4</v>
      </c>
      <c r="N474" s="9">
        <v>4</v>
      </c>
      <c r="O474" s="9">
        <v>4</v>
      </c>
      <c r="P474" s="9">
        <v>4</v>
      </c>
      <c r="Q474" s="9">
        <v>4</v>
      </c>
      <c r="R474" s="9">
        <v>4</v>
      </c>
      <c r="S474" s="9">
        <v>4</v>
      </c>
      <c r="T474" s="9">
        <v>4</v>
      </c>
    </row>
    <row r="475" spans="6:23" x14ac:dyDescent="0.2">
      <c r="F475" s="47">
        <v>43496.117523148147</v>
      </c>
      <c r="G475" s="9" t="s">
        <v>1451</v>
      </c>
      <c r="H475" s="9" t="s">
        <v>817</v>
      </c>
      <c r="J475" s="9">
        <v>3</v>
      </c>
      <c r="K475" s="9">
        <v>2</v>
      </c>
      <c r="L475" s="9">
        <v>4</v>
      </c>
      <c r="M475" s="9">
        <v>3</v>
      </c>
      <c r="N475" s="9">
        <v>3</v>
      </c>
      <c r="O475" s="9">
        <v>4</v>
      </c>
      <c r="P475" s="9">
        <v>4</v>
      </c>
      <c r="Q475" s="9">
        <v>3</v>
      </c>
      <c r="R475" s="9">
        <v>3</v>
      </c>
      <c r="S475" s="9">
        <v>3</v>
      </c>
      <c r="T475" s="9">
        <v>3</v>
      </c>
      <c r="U475" s="9" t="s">
        <v>1452</v>
      </c>
      <c r="V475" s="9" t="s">
        <v>1453</v>
      </c>
    </row>
    <row r="476" spans="6:23" x14ac:dyDescent="0.2">
      <c r="F476" s="47">
        <v>43496.117592592593</v>
      </c>
      <c r="G476" s="9" t="s">
        <v>1084</v>
      </c>
      <c r="H476" s="9" t="s">
        <v>538</v>
      </c>
      <c r="J476" s="9">
        <v>4</v>
      </c>
      <c r="K476" s="9">
        <v>4</v>
      </c>
      <c r="L476" s="9">
        <v>4</v>
      </c>
      <c r="M476" s="9">
        <v>4</v>
      </c>
      <c r="N476" s="9">
        <v>3</v>
      </c>
      <c r="O476" s="9">
        <v>3</v>
      </c>
      <c r="P476" s="9">
        <v>4</v>
      </c>
      <c r="Q476" s="9">
        <v>3</v>
      </c>
      <c r="R476" s="9">
        <v>3</v>
      </c>
      <c r="S476" s="9">
        <v>3</v>
      </c>
      <c r="T476" s="9">
        <v>3</v>
      </c>
      <c r="U476" s="9" t="s">
        <v>1454</v>
      </c>
      <c r="V476" s="9" t="s">
        <v>1455</v>
      </c>
    </row>
    <row r="477" spans="6:23" x14ac:dyDescent="0.2">
      <c r="F477" s="47">
        <v>43496.117673611108</v>
      </c>
      <c r="G477" s="9" t="s">
        <v>1456</v>
      </c>
      <c r="H477" s="9" t="s">
        <v>538</v>
      </c>
      <c r="J477" s="9">
        <v>3</v>
      </c>
      <c r="K477" s="9">
        <v>3</v>
      </c>
      <c r="L477" s="9">
        <v>3</v>
      </c>
      <c r="M477" s="9">
        <v>3</v>
      </c>
      <c r="N477" s="9">
        <v>3</v>
      </c>
      <c r="O477" s="9">
        <v>3</v>
      </c>
      <c r="P477" s="9">
        <v>3</v>
      </c>
      <c r="Q477" s="9">
        <v>3</v>
      </c>
      <c r="R477" s="9">
        <v>3</v>
      </c>
      <c r="S477" s="9">
        <v>3</v>
      </c>
      <c r="T477" s="9">
        <v>3</v>
      </c>
      <c r="U477" s="9" t="s">
        <v>1457</v>
      </c>
      <c r="V477" s="9" t="s">
        <v>1458</v>
      </c>
    </row>
    <row r="478" spans="6:23" x14ac:dyDescent="0.2">
      <c r="F478" s="47">
        <v>43496.117685185185</v>
      </c>
      <c r="G478" s="9" t="s">
        <v>1459</v>
      </c>
      <c r="H478" s="9" t="s">
        <v>538</v>
      </c>
      <c r="J478" s="9">
        <v>3</v>
      </c>
      <c r="K478" s="9">
        <v>4</v>
      </c>
      <c r="L478" s="9">
        <v>3</v>
      </c>
      <c r="M478" s="9">
        <v>3</v>
      </c>
      <c r="N478" s="9">
        <v>4</v>
      </c>
      <c r="O478" s="9">
        <v>4</v>
      </c>
      <c r="P478" s="9">
        <v>4</v>
      </c>
      <c r="Q478" s="9">
        <v>4</v>
      </c>
      <c r="R478" s="9">
        <v>4</v>
      </c>
      <c r="S478" s="9">
        <v>4</v>
      </c>
      <c r="T478" s="9">
        <v>4</v>
      </c>
      <c r="U478" s="9" t="s">
        <v>1460</v>
      </c>
      <c r="V478" s="9" t="s">
        <v>1461</v>
      </c>
      <c r="W478" s="9" t="s">
        <v>1016</v>
      </c>
    </row>
    <row r="479" spans="6:23" x14ac:dyDescent="0.2">
      <c r="F479" s="47">
        <v>43496.117835648147</v>
      </c>
      <c r="G479" s="9" t="s">
        <v>1058</v>
      </c>
      <c r="H479" s="9" t="s">
        <v>538</v>
      </c>
      <c r="J479" s="9">
        <v>3</v>
      </c>
      <c r="K479" s="9">
        <v>3</v>
      </c>
      <c r="L479" s="9">
        <v>3</v>
      </c>
      <c r="M479" s="9">
        <v>3</v>
      </c>
      <c r="N479" s="9">
        <v>3</v>
      </c>
      <c r="O479" s="9">
        <v>3</v>
      </c>
      <c r="P479" s="9">
        <v>3</v>
      </c>
      <c r="Q479" s="9">
        <v>3</v>
      </c>
      <c r="R479" s="9">
        <v>3</v>
      </c>
      <c r="S479" s="9">
        <v>3</v>
      </c>
      <c r="T479" s="9">
        <v>3</v>
      </c>
    </row>
    <row r="480" spans="6:23" x14ac:dyDescent="0.2">
      <c r="F480" s="47">
        <v>43496.117951388886</v>
      </c>
      <c r="G480" s="9" t="s">
        <v>1081</v>
      </c>
      <c r="H480" s="9" t="s">
        <v>557</v>
      </c>
      <c r="J480" s="9">
        <v>3</v>
      </c>
      <c r="K480" s="9">
        <v>3</v>
      </c>
      <c r="L480" s="9">
        <v>3</v>
      </c>
      <c r="M480" s="9">
        <v>3</v>
      </c>
      <c r="N480" s="9">
        <v>3</v>
      </c>
      <c r="O480" s="9">
        <v>3</v>
      </c>
      <c r="P480" s="9">
        <v>3</v>
      </c>
      <c r="Q480" s="9">
        <v>3</v>
      </c>
      <c r="R480" s="9">
        <v>3</v>
      </c>
      <c r="S480" s="9">
        <v>3</v>
      </c>
      <c r="T480" s="9">
        <v>3</v>
      </c>
      <c r="U480" s="9" t="s">
        <v>1462</v>
      </c>
      <c r="V480" s="9" t="s">
        <v>1463</v>
      </c>
    </row>
    <row r="481" spans="6:23" x14ac:dyDescent="0.2">
      <c r="F481" s="47">
        <v>43496.118101851855</v>
      </c>
      <c r="G481" s="9" t="s">
        <v>1069</v>
      </c>
      <c r="H481" s="9" t="s">
        <v>557</v>
      </c>
      <c r="J481" s="9">
        <v>3</v>
      </c>
      <c r="K481" s="9">
        <v>3</v>
      </c>
      <c r="L481" s="9">
        <v>3</v>
      </c>
      <c r="M481" s="9">
        <v>3</v>
      </c>
      <c r="N481" s="9">
        <v>3</v>
      </c>
      <c r="O481" s="9">
        <v>3</v>
      </c>
      <c r="P481" s="9">
        <v>3</v>
      </c>
      <c r="Q481" s="9">
        <v>3</v>
      </c>
      <c r="R481" s="9">
        <v>3</v>
      </c>
      <c r="S481" s="9">
        <v>3</v>
      </c>
      <c r="T481" s="9">
        <v>3</v>
      </c>
      <c r="U481" s="9" t="s">
        <v>1464</v>
      </c>
      <c r="V481" s="9" t="s">
        <v>1465</v>
      </c>
    </row>
    <row r="482" spans="6:23" x14ac:dyDescent="0.2">
      <c r="F482" s="47">
        <v>43496.118807870371</v>
      </c>
      <c r="G482" s="9" t="s">
        <v>1466</v>
      </c>
      <c r="H482" s="9" t="s">
        <v>817</v>
      </c>
      <c r="J482" s="9">
        <v>3</v>
      </c>
      <c r="K482" s="9">
        <v>3</v>
      </c>
      <c r="L482" s="9">
        <v>3</v>
      </c>
      <c r="M482" s="9">
        <v>3</v>
      </c>
      <c r="N482" s="9">
        <v>3</v>
      </c>
      <c r="O482" s="9">
        <v>3</v>
      </c>
      <c r="P482" s="9">
        <v>3</v>
      </c>
      <c r="Q482" s="9">
        <v>3</v>
      </c>
      <c r="R482" s="9">
        <v>3</v>
      </c>
      <c r="S482" s="9">
        <v>3</v>
      </c>
      <c r="T482" s="9">
        <v>4</v>
      </c>
      <c r="U482" s="9" t="s">
        <v>1467</v>
      </c>
      <c r="V482" s="9" t="s">
        <v>1468</v>
      </c>
    </row>
    <row r="483" spans="6:23" x14ac:dyDescent="0.2">
      <c r="F483" s="47">
        <v>43496.119583333333</v>
      </c>
      <c r="G483" s="9" t="s">
        <v>1469</v>
      </c>
      <c r="H483" s="9" t="s">
        <v>538</v>
      </c>
      <c r="J483" s="9">
        <v>4</v>
      </c>
      <c r="K483" s="9">
        <v>3</v>
      </c>
      <c r="L483" s="9">
        <v>3</v>
      </c>
      <c r="M483" s="9">
        <v>3</v>
      </c>
      <c r="N483" s="9">
        <v>3</v>
      </c>
      <c r="O483" s="9">
        <v>3</v>
      </c>
      <c r="P483" s="9">
        <v>3</v>
      </c>
      <c r="Q483" s="9">
        <v>3</v>
      </c>
      <c r="R483" s="9">
        <v>4</v>
      </c>
      <c r="S483" s="9">
        <v>3</v>
      </c>
      <c r="T483" s="9">
        <v>4</v>
      </c>
      <c r="U483" s="9" t="s">
        <v>1470</v>
      </c>
      <c r="V483" s="9" t="s">
        <v>1471</v>
      </c>
    </row>
    <row r="484" spans="6:23" x14ac:dyDescent="0.2">
      <c r="F484" s="47">
        <v>43496.120578703703</v>
      </c>
      <c r="G484" s="9" t="s">
        <v>1076</v>
      </c>
      <c r="H484" s="9" t="s">
        <v>744</v>
      </c>
      <c r="J484" s="9">
        <v>4</v>
      </c>
      <c r="K484" s="9">
        <v>4</v>
      </c>
      <c r="L484" s="9">
        <v>4</v>
      </c>
      <c r="M484" s="9">
        <v>4</v>
      </c>
      <c r="N484" s="9">
        <v>4</v>
      </c>
      <c r="O484" s="9">
        <v>4</v>
      </c>
      <c r="P484" s="9">
        <v>4</v>
      </c>
      <c r="Q484" s="9">
        <v>4</v>
      </c>
      <c r="R484" s="9">
        <v>4</v>
      </c>
      <c r="S484" s="9">
        <v>4</v>
      </c>
      <c r="T484" s="9">
        <v>4</v>
      </c>
      <c r="U484" s="9" t="s">
        <v>1472</v>
      </c>
      <c r="V484" s="9" t="s">
        <v>1473</v>
      </c>
      <c r="W484" s="9" t="s">
        <v>1474</v>
      </c>
    </row>
    <row r="485" spans="6:23" x14ac:dyDescent="0.2">
      <c r="F485" s="47">
        <v>43496.121331018519</v>
      </c>
      <c r="G485" s="9" t="s">
        <v>1090</v>
      </c>
      <c r="H485" s="9" t="s">
        <v>538</v>
      </c>
      <c r="J485" s="9">
        <v>3</v>
      </c>
      <c r="K485" s="9">
        <v>3</v>
      </c>
      <c r="L485" s="9">
        <v>3</v>
      </c>
      <c r="M485" s="9">
        <v>3</v>
      </c>
      <c r="N485" s="9">
        <v>3</v>
      </c>
      <c r="O485" s="9">
        <v>3</v>
      </c>
      <c r="P485" s="9">
        <v>3</v>
      </c>
      <c r="Q485" s="9">
        <v>3</v>
      </c>
      <c r="R485" s="9">
        <v>3</v>
      </c>
      <c r="S485" s="9">
        <v>3</v>
      </c>
      <c r="T485" s="9">
        <v>3</v>
      </c>
      <c r="U485" s="9" t="s">
        <v>1475</v>
      </c>
      <c r="V485" s="9" t="s">
        <v>1476</v>
      </c>
      <c r="W485" s="9" t="s">
        <v>1477</v>
      </c>
    </row>
    <row r="486" spans="6:23" x14ac:dyDescent="0.2">
      <c r="F486" s="47">
        <v>43496.122939814813</v>
      </c>
      <c r="G486" s="9" t="s">
        <v>1128</v>
      </c>
      <c r="H486" s="9" t="s">
        <v>817</v>
      </c>
      <c r="J486" s="9">
        <v>3</v>
      </c>
      <c r="K486" s="9">
        <v>3</v>
      </c>
      <c r="L486" s="9">
        <v>3</v>
      </c>
      <c r="M486" s="9">
        <v>3</v>
      </c>
      <c r="N486" s="9">
        <v>3</v>
      </c>
      <c r="O486" s="9">
        <v>4</v>
      </c>
      <c r="P486" s="9">
        <v>3</v>
      </c>
      <c r="Q486" s="9">
        <v>3</v>
      </c>
      <c r="R486" s="9">
        <v>3</v>
      </c>
      <c r="S486" s="9">
        <v>3</v>
      </c>
      <c r="T486" s="9">
        <v>3</v>
      </c>
    </row>
    <row r="487" spans="6:23" x14ac:dyDescent="0.2">
      <c r="F487" s="47">
        <v>43496.123356481483</v>
      </c>
      <c r="G487" s="9" t="s">
        <v>1147</v>
      </c>
      <c r="H487" s="9" t="s">
        <v>538</v>
      </c>
      <c r="J487" s="9">
        <v>4</v>
      </c>
      <c r="K487" s="9">
        <v>4</v>
      </c>
      <c r="L487" s="9">
        <v>3</v>
      </c>
      <c r="M487" s="9">
        <v>4</v>
      </c>
      <c r="N487" s="9">
        <v>4</v>
      </c>
      <c r="O487" s="9">
        <v>4</v>
      </c>
      <c r="P487" s="9">
        <v>4</v>
      </c>
      <c r="Q487" s="9">
        <v>3</v>
      </c>
      <c r="R487" s="9">
        <v>4</v>
      </c>
      <c r="S487" s="9">
        <v>4</v>
      </c>
      <c r="T487" s="9">
        <v>4</v>
      </c>
      <c r="U487" s="9" t="s">
        <v>1478</v>
      </c>
      <c r="V487" s="9" t="s">
        <v>1479</v>
      </c>
      <c r="W487" s="9" t="s">
        <v>1480</v>
      </c>
    </row>
    <row r="488" spans="6:23" x14ac:dyDescent="0.2">
      <c r="F488" s="47">
        <v>43504.297430555554</v>
      </c>
      <c r="G488" s="9" t="s">
        <v>1133</v>
      </c>
      <c r="H488" s="9" t="s">
        <v>557</v>
      </c>
      <c r="J488" s="9">
        <v>4</v>
      </c>
      <c r="K488" s="9">
        <v>3</v>
      </c>
      <c r="L488" s="9">
        <v>3</v>
      </c>
      <c r="M488" s="9">
        <v>3</v>
      </c>
      <c r="N488" s="9">
        <v>4</v>
      </c>
      <c r="O488" s="9">
        <v>3</v>
      </c>
      <c r="P488" s="9">
        <v>4</v>
      </c>
      <c r="Q488" s="9">
        <v>4</v>
      </c>
      <c r="R488" s="9">
        <v>3</v>
      </c>
      <c r="S488" s="9">
        <v>4</v>
      </c>
      <c r="T488" s="9">
        <v>4</v>
      </c>
      <c r="U488" s="9" t="s">
        <v>1481</v>
      </c>
      <c r="V488" s="9" t="s">
        <v>1482</v>
      </c>
    </row>
    <row r="489" spans="6:23" x14ac:dyDescent="0.2">
      <c r="F489" s="47">
        <v>43504.297592592593</v>
      </c>
      <c r="G489" s="9" t="s">
        <v>1483</v>
      </c>
      <c r="H489" s="9" t="s">
        <v>1140</v>
      </c>
      <c r="J489" s="9">
        <v>4</v>
      </c>
      <c r="K489" s="9">
        <v>3</v>
      </c>
      <c r="L489" s="9">
        <v>3</v>
      </c>
      <c r="M489" s="9">
        <v>4</v>
      </c>
      <c r="N489" s="9">
        <v>4</v>
      </c>
      <c r="O489" s="9">
        <v>3</v>
      </c>
      <c r="P489" s="9">
        <v>4</v>
      </c>
      <c r="Q489" s="9">
        <v>4</v>
      </c>
      <c r="R489" s="9">
        <v>3</v>
      </c>
      <c r="S489" s="9">
        <v>4</v>
      </c>
      <c r="T489" s="9">
        <v>4</v>
      </c>
    </row>
    <row r="490" spans="6:23" x14ac:dyDescent="0.2">
      <c r="F490" s="47">
        <v>43504.297905092593</v>
      </c>
      <c r="G490" s="9" t="s">
        <v>1484</v>
      </c>
      <c r="H490" s="9" t="s">
        <v>557</v>
      </c>
      <c r="J490" s="9">
        <v>3</v>
      </c>
      <c r="K490" s="9">
        <v>3</v>
      </c>
      <c r="L490" s="9">
        <v>3</v>
      </c>
      <c r="M490" s="9">
        <v>3</v>
      </c>
      <c r="N490" s="9">
        <v>3</v>
      </c>
      <c r="O490" s="9">
        <v>3</v>
      </c>
      <c r="P490" s="9">
        <v>3</v>
      </c>
      <c r="Q490" s="9">
        <v>3</v>
      </c>
      <c r="R490" s="9">
        <v>3</v>
      </c>
      <c r="S490" s="9">
        <v>3</v>
      </c>
      <c r="T490" s="9">
        <v>3</v>
      </c>
      <c r="U490" s="9" t="s">
        <v>1485</v>
      </c>
      <c r="V490" s="9" t="s">
        <v>1486</v>
      </c>
    </row>
    <row r="491" spans="6:23" x14ac:dyDescent="0.2">
      <c r="F491" s="47">
        <v>43504.298020833332</v>
      </c>
      <c r="G491" s="9" t="s">
        <v>1141</v>
      </c>
      <c r="H491" s="9" t="s">
        <v>538</v>
      </c>
      <c r="J491" s="9">
        <v>4</v>
      </c>
      <c r="K491" s="9">
        <v>4</v>
      </c>
      <c r="L491" s="9">
        <v>4</v>
      </c>
      <c r="M491" s="9">
        <v>4</v>
      </c>
      <c r="N491" s="9">
        <v>4</v>
      </c>
      <c r="O491" s="9">
        <v>4</v>
      </c>
      <c r="P491" s="9">
        <v>4</v>
      </c>
      <c r="Q491" s="9">
        <v>4</v>
      </c>
      <c r="R491" s="9">
        <v>4</v>
      </c>
      <c r="S491" s="9">
        <v>4</v>
      </c>
      <c r="T491" s="9">
        <v>4</v>
      </c>
      <c r="U491" s="9" t="s">
        <v>1487</v>
      </c>
      <c r="V491" s="9" t="s">
        <v>1488</v>
      </c>
      <c r="W491" s="9" t="s">
        <v>573</v>
      </c>
    </row>
    <row r="492" spans="6:23" x14ac:dyDescent="0.2">
      <c r="F492" s="47">
        <v>43504.298032407409</v>
      </c>
      <c r="G492" s="9" t="s">
        <v>1144</v>
      </c>
      <c r="H492" s="9" t="s">
        <v>538</v>
      </c>
      <c r="J492" s="9">
        <v>4</v>
      </c>
      <c r="K492" s="9">
        <v>4</v>
      </c>
      <c r="L492" s="9">
        <v>4</v>
      </c>
      <c r="M492" s="9">
        <v>4</v>
      </c>
      <c r="N492" s="9">
        <v>4</v>
      </c>
      <c r="O492" s="9">
        <v>4</v>
      </c>
      <c r="P492" s="9">
        <v>4</v>
      </c>
      <c r="Q492" s="9">
        <v>4</v>
      </c>
      <c r="R492" s="9">
        <v>4</v>
      </c>
      <c r="S492" s="9">
        <v>4</v>
      </c>
      <c r="T492" s="9">
        <v>4</v>
      </c>
      <c r="U492" s="9" t="s">
        <v>1489</v>
      </c>
      <c r="V492" s="9" t="s">
        <v>1490</v>
      </c>
      <c r="W492" s="9" t="s">
        <v>573</v>
      </c>
    </row>
    <row r="493" spans="6:23" x14ac:dyDescent="0.2">
      <c r="F493" s="47">
        <v>43504.299293981479</v>
      </c>
      <c r="G493" s="9" t="s">
        <v>1491</v>
      </c>
      <c r="H493" s="9" t="s">
        <v>538</v>
      </c>
      <c r="J493" s="9">
        <v>3</v>
      </c>
      <c r="K493" s="9">
        <v>3</v>
      </c>
      <c r="L493" s="9">
        <v>3</v>
      </c>
      <c r="M493" s="9">
        <v>3</v>
      </c>
      <c r="N493" s="9">
        <v>4</v>
      </c>
      <c r="O493" s="9">
        <v>3</v>
      </c>
      <c r="P493" s="9">
        <v>3</v>
      </c>
      <c r="Q493" s="9">
        <v>3</v>
      </c>
      <c r="R493" s="9">
        <v>3</v>
      </c>
      <c r="S493" s="9">
        <v>4</v>
      </c>
      <c r="T493" s="9">
        <v>4</v>
      </c>
      <c r="U493" s="9" t="s">
        <v>1492</v>
      </c>
      <c r="V493" s="9" t="s">
        <v>1493</v>
      </c>
      <c r="W493" s="9" t="s">
        <v>1494</v>
      </c>
    </row>
    <row r="494" spans="6:23" x14ac:dyDescent="0.2">
      <c r="F494" s="47">
        <v>43505.617314814815</v>
      </c>
      <c r="G494" s="9" t="s">
        <v>1188</v>
      </c>
      <c r="H494" s="9" t="s">
        <v>546</v>
      </c>
      <c r="J494" s="9">
        <v>3</v>
      </c>
      <c r="K494" s="9">
        <v>3</v>
      </c>
      <c r="L494" s="9">
        <v>3</v>
      </c>
      <c r="M494" s="9">
        <v>3</v>
      </c>
      <c r="N494" s="9">
        <v>3</v>
      </c>
      <c r="O494" s="9">
        <v>3</v>
      </c>
      <c r="P494" s="9">
        <v>3</v>
      </c>
      <c r="Q494" s="9">
        <v>3</v>
      </c>
      <c r="R494" s="9">
        <v>3</v>
      </c>
      <c r="S494" s="9">
        <v>3</v>
      </c>
      <c r="T494" s="9">
        <v>4</v>
      </c>
      <c r="U494" s="9" t="s">
        <v>1495</v>
      </c>
    </row>
    <row r="495" spans="6:23" x14ac:dyDescent="0.2">
      <c r="F495" s="47">
        <v>43510.27070601852</v>
      </c>
      <c r="G495" s="9" t="s">
        <v>1163</v>
      </c>
      <c r="H495" s="9" t="s">
        <v>538</v>
      </c>
      <c r="J495" s="9">
        <v>4</v>
      </c>
      <c r="K495" s="9">
        <v>4</v>
      </c>
      <c r="L495" s="9">
        <v>4</v>
      </c>
      <c r="M495" s="9">
        <v>4</v>
      </c>
      <c r="N495" s="9">
        <v>4</v>
      </c>
      <c r="O495" s="9">
        <v>4</v>
      </c>
      <c r="P495" s="9">
        <v>4</v>
      </c>
      <c r="Q495" s="9">
        <v>4</v>
      </c>
      <c r="R495" s="9">
        <v>4</v>
      </c>
      <c r="S495" s="9">
        <v>4</v>
      </c>
      <c r="T495" s="9">
        <v>4</v>
      </c>
    </row>
    <row r="496" spans="6:23" x14ac:dyDescent="0.2">
      <c r="F496" s="47">
        <v>43510.27070601852</v>
      </c>
      <c r="G496" s="9" t="s">
        <v>1166</v>
      </c>
      <c r="H496" s="9" t="s">
        <v>538</v>
      </c>
      <c r="J496" s="9">
        <v>4</v>
      </c>
      <c r="K496" s="9">
        <v>3</v>
      </c>
      <c r="L496" s="9">
        <v>3</v>
      </c>
      <c r="M496" s="9">
        <v>3</v>
      </c>
      <c r="N496" s="9">
        <v>4</v>
      </c>
      <c r="O496" s="9">
        <v>3</v>
      </c>
      <c r="P496" s="9">
        <v>3</v>
      </c>
      <c r="Q496" s="9">
        <v>3</v>
      </c>
      <c r="R496" s="9">
        <v>3</v>
      </c>
      <c r="S496" s="9">
        <v>3</v>
      </c>
      <c r="T496" s="9">
        <v>3</v>
      </c>
      <c r="U496" s="9" t="s">
        <v>1496</v>
      </c>
      <c r="V496" s="9" t="s">
        <v>1497</v>
      </c>
      <c r="W496" s="9" t="s">
        <v>1498</v>
      </c>
    </row>
    <row r="497" spans="6:23" x14ac:dyDescent="0.2">
      <c r="F497" s="47">
        <v>43510.27071759259</v>
      </c>
      <c r="G497" s="9" t="s">
        <v>1183</v>
      </c>
      <c r="H497" s="9" t="s">
        <v>538</v>
      </c>
      <c r="J497" s="9">
        <v>3</v>
      </c>
      <c r="K497" s="9">
        <v>3</v>
      </c>
      <c r="L497" s="9">
        <v>3</v>
      </c>
      <c r="M497" s="9">
        <v>3</v>
      </c>
      <c r="N497" s="9">
        <v>3</v>
      </c>
      <c r="O497" s="9">
        <v>3</v>
      </c>
      <c r="P497" s="9">
        <v>3</v>
      </c>
      <c r="Q497" s="9">
        <v>3</v>
      </c>
      <c r="R497" s="9">
        <v>3</v>
      </c>
      <c r="S497" s="9">
        <v>3</v>
      </c>
      <c r="T497" s="9">
        <v>3</v>
      </c>
    </row>
    <row r="498" spans="6:23" x14ac:dyDescent="0.2">
      <c r="F498" s="47">
        <v>43510.270752314813</v>
      </c>
      <c r="G498" s="9" t="s">
        <v>1153</v>
      </c>
      <c r="H498" s="9" t="s">
        <v>538</v>
      </c>
      <c r="J498" s="9">
        <v>3</v>
      </c>
      <c r="K498" s="9">
        <v>3</v>
      </c>
      <c r="L498" s="9">
        <v>3</v>
      </c>
      <c r="M498" s="9">
        <v>3</v>
      </c>
      <c r="N498" s="9">
        <v>3</v>
      </c>
      <c r="O498" s="9">
        <v>3</v>
      </c>
      <c r="P498" s="9">
        <v>3</v>
      </c>
      <c r="Q498" s="9">
        <v>3</v>
      </c>
      <c r="R498" s="9">
        <v>3</v>
      </c>
      <c r="S498" s="9">
        <v>3</v>
      </c>
      <c r="T498" s="9">
        <v>3</v>
      </c>
    </row>
    <row r="499" spans="6:23" x14ac:dyDescent="0.2">
      <c r="F499" s="47">
        <v>43510.27076388889</v>
      </c>
      <c r="G499" s="9" t="s">
        <v>1173</v>
      </c>
      <c r="H499" s="9" t="s">
        <v>538</v>
      </c>
      <c r="J499" s="9">
        <v>4</v>
      </c>
      <c r="K499" s="9">
        <v>4</v>
      </c>
      <c r="L499" s="9">
        <v>4</v>
      </c>
      <c r="M499" s="9">
        <v>4</v>
      </c>
      <c r="N499" s="9">
        <v>4</v>
      </c>
      <c r="O499" s="9">
        <v>4</v>
      </c>
      <c r="P499" s="9">
        <v>4</v>
      </c>
      <c r="Q499" s="9">
        <v>4</v>
      </c>
      <c r="R499" s="9">
        <v>4</v>
      </c>
      <c r="S499" s="9">
        <v>4</v>
      </c>
      <c r="T499" s="9">
        <v>4</v>
      </c>
      <c r="U499" s="9" t="s">
        <v>1499</v>
      </c>
      <c r="V499" s="9" t="s">
        <v>1500</v>
      </c>
      <c r="W499" s="9" t="s">
        <v>1501</v>
      </c>
    </row>
    <row r="500" spans="6:23" x14ac:dyDescent="0.2">
      <c r="F500" s="47">
        <v>43510.27076388889</v>
      </c>
      <c r="G500" s="9" t="s">
        <v>1160</v>
      </c>
      <c r="H500" s="9" t="s">
        <v>1140</v>
      </c>
      <c r="J500" s="9">
        <v>3</v>
      </c>
      <c r="K500" s="9">
        <v>3</v>
      </c>
      <c r="L500" s="9">
        <v>3</v>
      </c>
      <c r="M500" s="9">
        <v>3</v>
      </c>
      <c r="N500" s="9">
        <v>3</v>
      </c>
      <c r="O500" s="9">
        <v>3</v>
      </c>
      <c r="P500" s="9">
        <v>3</v>
      </c>
      <c r="Q500" s="9">
        <v>3</v>
      </c>
      <c r="R500" s="9">
        <v>3</v>
      </c>
      <c r="S500" s="9">
        <v>3</v>
      </c>
      <c r="T500" s="9">
        <v>3</v>
      </c>
      <c r="U500" s="9" t="s">
        <v>1502</v>
      </c>
      <c r="V500" s="9" t="s">
        <v>1503</v>
      </c>
    </row>
    <row r="501" spans="6:23" x14ac:dyDescent="0.2">
      <c r="F501" s="47">
        <v>43510.270775462966</v>
      </c>
      <c r="G501" s="9" t="s">
        <v>1184</v>
      </c>
      <c r="H501" s="9" t="s">
        <v>538</v>
      </c>
      <c r="J501" s="9">
        <v>3</v>
      </c>
      <c r="K501" s="9">
        <v>3</v>
      </c>
      <c r="L501" s="9">
        <v>3</v>
      </c>
      <c r="M501" s="9">
        <v>4</v>
      </c>
      <c r="N501" s="9">
        <v>3</v>
      </c>
      <c r="O501" s="9">
        <v>3</v>
      </c>
      <c r="P501" s="9">
        <v>3</v>
      </c>
      <c r="Q501" s="9">
        <v>3</v>
      </c>
      <c r="R501" s="9">
        <v>4</v>
      </c>
      <c r="S501" s="9">
        <v>3</v>
      </c>
      <c r="T501" s="9">
        <v>3</v>
      </c>
      <c r="U501" s="9" t="s">
        <v>1504</v>
      </c>
      <c r="V501" s="9" t="s">
        <v>1505</v>
      </c>
      <c r="W501" s="9" t="s">
        <v>1187</v>
      </c>
    </row>
    <row r="502" spans="6:23" x14ac:dyDescent="0.2">
      <c r="F502" s="47">
        <v>43510.270810185182</v>
      </c>
      <c r="G502" s="9" t="s">
        <v>1170</v>
      </c>
      <c r="H502" s="9" t="s">
        <v>538</v>
      </c>
      <c r="J502" s="9">
        <v>4</v>
      </c>
      <c r="K502" s="9">
        <v>4</v>
      </c>
      <c r="L502" s="9">
        <v>4</v>
      </c>
      <c r="M502" s="9">
        <v>4</v>
      </c>
      <c r="N502" s="9">
        <v>3</v>
      </c>
      <c r="O502" s="9">
        <v>3</v>
      </c>
      <c r="P502" s="9">
        <v>4</v>
      </c>
      <c r="Q502" s="9">
        <v>4</v>
      </c>
      <c r="R502" s="9">
        <v>4</v>
      </c>
      <c r="S502" s="9">
        <v>4</v>
      </c>
      <c r="T502" s="9">
        <v>4</v>
      </c>
      <c r="U502" s="9" t="s">
        <v>1506</v>
      </c>
      <c r="V502" s="9" t="s">
        <v>1507</v>
      </c>
    </row>
    <row r="503" spans="6:23" x14ac:dyDescent="0.2">
      <c r="F503" s="47">
        <v>43510.270891203705</v>
      </c>
      <c r="G503" s="9" t="s">
        <v>1177</v>
      </c>
      <c r="H503" s="9" t="s">
        <v>1508</v>
      </c>
      <c r="J503" s="9">
        <v>4</v>
      </c>
      <c r="K503" s="9">
        <v>4</v>
      </c>
      <c r="L503" s="9">
        <v>4</v>
      </c>
      <c r="M503" s="9">
        <v>4</v>
      </c>
      <c r="N503" s="9">
        <v>4</v>
      </c>
      <c r="O503" s="9">
        <v>4</v>
      </c>
      <c r="P503" s="9">
        <v>4</v>
      </c>
      <c r="Q503" s="9">
        <v>4</v>
      </c>
      <c r="R503" s="9">
        <v>3</v>
      </c>
      <c r="S503" s="9">
        <v>4</v>
      </c>
      <c r="T503" s="9">
        <v>4</v>
      </c>
      <c r="U503" s="9" t="s">
        <v>1509</v>
      </c>
      <c r="V503" s="9" t="s">
        <v>1510</v>
      </c>
      <c r="W503" s="9" t="s">
        <v>1511</v>
      </c>
    </row>
    <row r="504" spans="6:23" x14ac:dyDescent="0.2">
      <c r="F504" s="47">
        <v>43510.271099537036</v>
      </c>
      <c r="G504" s="9" t="s">
        <v>1172</v>
      </c>
      <c r="H504" s="9" t="s">
        <v>538</v>
      </c>
      <c r="J504" s="9">
        <v>3</v>
      </c>
      <c r="K504" s="9">
        <v>3</v>
      </c>
      <c r="L504" s="9">
        <v>3</v>
      </c>
      <c r="M504" s="9">
        <v>3</v>
      </c>
      <c r="N504" s="9">
        <v>3</v>
      </c>
      <c r="O504" s="9">
        <v>3</v>
      </c>
      <c r="P504" s="9">
        <v>3</v>
      </c>
      <c r="Q504" s="9">
        <v>3</v>
      </c>
      <c r="R504" s="9">
        <v>3</v>
      </c>
      <c r="S504" s="9">
        <v>3</v>
      </c>
      <c r="T504" s="9">
        <v>3</v>
      </c>
    </row>
    <row r="505" spans="6:23" x14ac:dyDescent="0.2">
      <c r="F505" s="47">
        <v>43510.271238425928</v>
      </c>
      <c r="G505" s="9" t="s">
        <v>1157</v>
      </c>
      <c r="H505" s="9" t="s">
        <v>817</v>
      </c>
      <c r="J505" s="9">
        <v>3</v>
      </c>
      <c r="K505" s="9">
        <v>3</v>
      </c>
      <c r="L505" s="9">
        <v>3</v>
      </c>
      <c r="M505" s="9">
        <v>3</v>
      </c>
      <c r="N505" s="9">
        <v>3</v>
      </c>
      <c r="O505" s="9">
        <v>3</v>
      </c>
      <c r="P505" s="9">
        <v>3</v>
      </c>
      <c r="Q505" s="9">
        <v>3</v>
      </c>
      <c r="R505" s="9">
        <v>3</v>
      </c>
      <c r="S505" s="9">
        <v>3</v>
      </c>
      <c r="T505" s="9">
        <v>3</v>
      </c>
      <c r="U505" s="9" t="s">
        <v>1512</v>
      </c>
      <c r="V505" s="9" t="s">
        <v>1513</v>
      </c>
      <c r="W505" s="9" t="s">
        <v>990</v>
      </c>
    </row>
    <row r="506" spans="6:23" x14ac:dyDescent="0.2">
      <c r="F506" s="47">
        <v>43510.271412037036</v>
      </c>
      <c r="G506" s="9" t="s">
        <v>1180</v>
      </c>
      <c r="H506" s="9" t="s">
        <v>538</v>
      </c>
      <c r="J506" s="9">
        <v>3</v>
      </c>
      <c r="K506" s="9">
        <v>3</v>
      </c>
      <c r="L506" s="9">
        <v>3</v>
      </c>
      <c r="M506" s="9">
        <v>3</v>
      </c>
      <c r="N506" s="9">
        <v>3</v>
      </c>
      <c r="O506" s="9">
        <v>3</v>
      </c>
      <c r="P506" s="9">
        <v>3</v>
      </c>
      <c r="Q506" s="9">
        <v>3</v>
      </c>
      <c r="R506" s="9">
        <v>3</v>
      </c>
      <c r="S506" s="9">
        <v>3</v>
      </c>
      <c r="T506" s="9">
        <v>3</v>
      </c>
      <c r="U506" s="9" t="s">
        <v>1514</v>
      </c>
      <c r="V506" s="9" t="s">
        <v>1515</v>
      </c>
      <c r="W506" s="9" t="s">
        <v>1516</v>
      </c>
    </row>
    <row r="507" spans="6:23" x14ac:dyDescent="0.2">
      <c r="F507" s="47">
        <v>43510.273657407408</v>
      </c>
      <c r="G507" s="9" t="s">
        <v>1172</v>
      </c>
      <c r="H507" s="9" t="s">
        <v>538</v>
      </c>
      <c r="J507" s="9">
        <v>3</v>
      </c>
      <c r="K507" s="9">
        <v>3</v>
      </c>
      <c r="L507" s="9">
        <v>3</v>
      </c>
      <c r="M507" s="9">
        <v>3</v>
      </c>
      <c r="N507" s="9">
        <v>3</v>
      </c>
      <c r="O507" s="9">
        <v>3</v>
      </c>
      <c r="P507" s="9">
        <v>3</v>
      </c>
      <c r="Q507" s="9">
        <v>3</v>
      </c>
      <c r="R507" s="9">
        <v>3</v>
      </c>
      <c r="S507" s="9">
        <v>3</v>
      </c>
      <c r="T507" s="9">
        <v>3</v>
      </c>
    </row>
    <row r="508" spans="6:23" x14ac:dyDescent="0.2">
      <c r="F508" s="47">
        <v>43510.273715277777</v>
      </c>
      <c r="G508" s="9" t="s">
        <v>1153</v>
      </c>
      <c r="H508" s="9" t="s">
        <v>538</v>
      </c>
      <c r="J508" s="9">
        <v>3</v>
      </c>
      <c r="K508" s="9">
        <v>3</v>
      </c>
      <c r="L508" s="9">
        <v>3</v>
      </c>
      <c r="M508" s="9">
        <v>3</v>
      </c>
      <c r="N508" s="9">
        <v>3</v>
      </c>
      <c r="O508" s="9">
        <v>3</v>
      </c>
      <c r="P508" s="9">
        <v>3</v>
      </c>
      <c r="Q508" s="9">
        <v>3</v>
      </c>
      <c r="R508" s="9">
        <v>3</v>
      </c>
      <c r="S508" s="9">
        <v>3</v>
      </c>
      <c r="T508" s="9">
        <v>3</v>
      </c>
    </row>
    <row r="509" spans="6:23" x14ac:dyDescent="0.2">
      <c r="F509" s="47">
        <v>43510.274548611109</v>
      </c>
      <c r="G509" s="9" t="s">
        <v>1183</v>
      </c>
      <c r="H509" s="9" t="s">
        <v>1189</v>
      </c>
      <c r="J509" s="9">
        <v>3</v>
      </c>
      <c r="K509" s="9">
        <v>3</v>
      </c>
      <c r="L509" s="9">
        <v>3</v>
      </c>
      <c r="M509" s="9">
        <v>3</v>
      </c>
      <c r="N509" s="9">
        <v>3</v>
      </c>
      <c r="O509" s="9">
        <v>3</v>
      </c>
      <c r="P509" s="9">
        <v>3</v>
      </c>
      <c r="Q509" s="9">
        <v>3</v>
      </c>
      <c r="R509" s="9">
        <v>3</v>
      </c>
      <c r="S509" s="9">
        <v>3</v>
      </c>
      <c r="T509" s="9">
        <v>3</v>
      </c>
    </row>
    <row r="510" spans="6:23" x14ac:dyDescent="0.2">
      <c r="F510" s="47">
        <v>43510.276655092595</v>
      </c>
      <c r="G510" s="9" t="s">
        <v>1177</v>
      </c>
      <c r="H510" s="9" t="s">
        <v>538</v>
      </c>
      <c r="J510" s="9">
        <v>4</v>
      </c>
      <c r="K510" s="9">
        <v>4</v>
      </c>
      <c r="L510" s="9">
        <v>4</v>
      </c>
      <c r="M510" s="9">
        <v>4</v>
      </c>
      <c r="N510" s="9">
        <v>4</v>
      </c>
      <c r="O510" s="9">
        <v>4</v>
      </c>
      <c r="P510" s="9">
        <v>4</v>
      </c>
      <c r="Q510" s="9">
        <v>4</v>
      </c>
      <c r="R510" s="9">
        <v>4</v>
      </c>
      <c r="S510" s="9">
        <v>4</v>
      </c>
      <c r="T510" s="9">
        <v>4</v>
      </c>
      <c r="U510" s="9" t="s">
        <v>1517</v>
      </c>
      <c r="V510" s="9" t="s">
        <v>1509</v>
      </c>
      <c r="W510" s="9" t="s">
        <v>1518</v>
      </c>
    </row>
    <row r="511" spans="6:23" x14ac:dyDescent="0.2">
      <c r="F511" s="47">
        <v>43510.27753472222</v>
      </c>
      <c r="G511" s="9" t="s">
        <v>1183</v>
      </c>
      <c r="H511" s="9" t="s">
        <v>1189</v>
      </c>
      <c r="J511" s="9">
        <v>3</v>
      </c>
      <c r="K511" s="9">
        <v>3</v>
      </c>
      <c r="L511" s="9">
        <v>3</v>
      </c>
      <c r="M511" s="9">
        <v>3</v>
      </c>
      <c r="N511" s="9">
        <v>3</v>
      </c>
      <c r="O511" s="9">
        <v>3</v>
      </c>
      <c r="P511" s="9">
        <v>3</v>
      </c>
      <c r="Q511" s="9">
        <v>3</v>
      </c>
      <c r="R511" s="9">
        <v>3</v>
      </c>
      <c r="S511" s="9">
        <v>3</v>
      </c>
      <c r="T511" s="9">
        <v>3</v>
      </c>
    </row>
    <row r="512" spans="6:23" x14ac:dyDescent="0.2">
      <c r="F512" s="47">
        <v>43510.280011574076</v>
      </c>
      <c r="G512" s="9" t="s">
        <v>1177</v>
      </c>
      <c r="H512" s="9" t="s">
        <v>538</v>
      </c>
      <c r="J512" s="9">
        <v>4</v>
      </c>
      <c r="K512" s="9">
        <v>4</v>
      </c>
      <c r="L512" s="9">
        <v>4</v>
      </c>
      <c r="M512" s="9">
        <v>4</v>
      </c>
      <c r="N512" s="9">
        <v>4</v>
      </c>
      <c r="O512" s="9">
        <v>4</v>
      </c>
      <c r="P512" s="9">
        <v>4</v>
      </c>
      <c r="Q512" s="9">
        <v>4</v>
      </c>
      <c r="R512" s="9">
        <v>4</v>
      </c>
      <c r="S512" s="9">
        <v>4</v>
      </c>
      <c r="T512" s="9">
        <v>4</v>
      </c>
      <c r="U512" s="9" t="s">
        <v>1154</v>
      </c>
      <c r="V512" s="9" t="s">
        <v>1519</v>
      </c>
    </row>
    <row r="513" spans="6:23" x14ac:dyDescent="0.2">
      <c r="F513" s="47">
        <v>43510.282210648147</v>
      </c>
      <c r="G513" s="9" t="s">
        <v>1520</v>
      </c>
      <c r="H513" s="9" t="s">
        <v>575</v>
      </c>
      <c r="J513" s="9">
        <v>4</v>
      </c>
      <c r="K513" s="9">
        <v>4</v>
      </c>
      <c r="L513" s="9">
        <v>4</v>
      </c>
      <c r="M513" s="9">
        <v>4</v>
      </c>
      <c r="N513" s="9">
        <v>4</v>
      </c>
      <c r="O513" s="9">
        <v>4</v>
      </c>
      <c r="P513" s="9">
        <v>4</v>
      </c>
      <c r="Q513" s="9">
        <v>4</v>
      </c>
      <c r="R513" s="9">
        <v>4</v>
      </c>
      <c r="S513" s="9">
        <v>4</v>
      </c>
      <c r="T513" s="9">
        <v>4</v>
      </c>
    </row>
    <row r="514" spans="6:23" x14ac:dyDescent="0.2">
      <c r="F514" s="47">
        <v>43518.063472222224</v>
      </c>
      <c r="G514" s="9" t="s">
        <v>1521</v>
      </c>
      <c r="H514" s="9" t="s">
        <v>619</v>
      </c>
      <c r="J514" s="9">
        <v>3</v>
      </c>
      <c r="K514" s="9">
        <v>4</v>
      </c>
      <c r="L514" s="9">
        <v>3</v>
      </c>
      <c r="M514" s="9">
        <v>3</v>
      </c>
      <c r="N514" s="9">
        <v>3</v>
      </c>
      <c r="O514" s="9">
        <v>3</v>
      </c>
      <c r="P514" s="9">
        <v>3</v>
      </c>
      <c r="Q514" s="9">
        <v>4</v>
      </c>
      <c r="R514" s="9">
        <v>3</v>
      </c>
      <c r="S514" s="9">
        <v>3</v>
      </c>
      <c r="T514" s="9">
        <v>3</v>
      </c>
      <c r="U514" s="9" t="s">
        <v>1522</v>
      </c>
      <c r="V514" s="9" t="s">
        <v>1523</v>
      </c>
    </row>
    <row r="515" spans="6:23" x14ac:dyDescent="0.2">
      <c r="F515" s="47">
        <v>43518.063715277778</v>
      </c>
      <c r="G515" s="9" t="s">
        <v>1524</v>
      </c>
      <c r="H515" s="9" t="s">
        <v>1525</v>
      </c>
      <c r="J515" s="9">
        <v>4</v>
      </c>
      <c r="K515" s="9">
        <v>4</v>
      </c>
      <c r="L515" s="9">
        <v>4</v>
      </c>
      <c r="M515" s="9">
        <v>4</v>
      </c>
      <c r="N515" s="9">
        <v>4</v>
      </c>
      <c r="O515" s="9">
        <v>4</v>
      </c>
      <c r="P515" s="9">
        <v>4</v>
      </c>
      <c r="Q515" s="9">
        <v>4</v>
      </c>
      <c r="R515" s="9">
        <v>4</v>
      </c>
      <c r="S515" s="9">
        <v>4</v>
      </c>
      <c r="T515" s="9">
        <v>4</v>
      </c>
      <c r="U515" s="9" t="s">
        <v>1526</v>
      </c>
      <c r="V515" s="9" t="s">
        <v>1527</v>
      </c>
    </row>
    <row r="516" spans="6:23" x14ac:dyDescent="0.2">
      <c r="F516" s="47">
        <v>43518.071238425924</v>
      </c>
      <c r="G516" s="9" t="s">
        <v>1194</v>
      </c>
      <c r="H516" s="9" t="s">
        <v>538</v>
      </c>
      <c r="J516" s="9">
        <v>3</v>
      </c>
      <c r="K516" s="9">
        <v>3</v>
      </c>
      <c r="L516" s="9">
        <v>3</v>
      </c>
      <c r="M516" s="9">
        <v>3</v>
      </c>
      <c r="N516" s="9">
        <v>3</v>
      </c>
      <c r="O516" s="9">
        <v>4</v>
      </c>
      <c r="P516" s="9">
        <v>4</v>
      </c>
      <c r="Q516" s="9">
        <v>3</v>
      </c>
      <c r="R516" s="9">
        <v>3</v>
      </c>
      <c r="S516" s="9">
        <v>3</v>
      </c>
      <c r="T516" s="9">
        <v>4</v>
      </c>
      <c r="U516" s="9" t="s">
        <v>1528</v>
      </c>
      <c r="V516" s="9" t="s">
        <v>1529</v>
      </c>
    </row>
    <row r="517" spans="6:23" x14ac:dyDescent="0.2">
      <c r="F517" s="47">
        <v>43518.077499999999</v>
      </c>
      <c r="G517" s="9" t="s">
        <v>1530</v>
      </c>
      <c r="H517" s="9" t="s">
        <v>557</v>
      </c>
      <c r="J517" s="9">
        <v>3</v>
      </c>
      <c r="K517" s="9">
        <v>3</v>
      </c>
      <c r="L517" s="9">
        <v>3</v>
      </c>
      <c r="M517" s="9">
        <v>3</v>
      </c>
      <c r="N517" s="9">
        <v>3</v>
      </c>
      <c r="O517" s="9">
        <v>3</v>
      </c>
      <c r="P517" s="9">
        <v>3</v>
      </c>
      <c r="Q517" s="9">
        <v>3</v>
      </c>
      <c r="R517" s="9">
        <v>3</v>
      </c>
      <c r="S517" s="9">
        <v>3</v>
      </c>
      <c r="T517" s="9">
        <v>3</v>
      </c>
    </row>
    <row r="518" spans="6:23" x14ac:dyDescent="0.2">
      <c r="F518" s="47">
        <v>43518.077650462961</v>
      </c>
      <c r="G518" s="9" t="s">
        <v>1200</v>
      </c>
      <c r="H518" s="9" t="s">
        <v>538</v>
      </c>
      <c r="J518" s="9">
        <v>4</v>
      </c>
      <c r="K518" s="9">
        <v>3</v>
      </c>
      <c r="L518" s="9">
        <v>3</v>
      </c>
      <c r="M518" s="9">
        <v>3</v>
      </c>
      <c r="N518" s="9">
        <v>4</v>
      </c>
      <c r="O518" s="9">
        <v>3</v>
      </c>
      <c r="P518" s="9">
        <v>3</v>
      </c>
      <c r="Q518" s="9">
        <v>3</v>
      </c>
      <c r="R518" s="9">
        <v>3</v>
      </c>
      <c r="S518" s="9">
        <v>4</v>
      </c>
      <c r="T518" s="9">
        <v>4</v>
      </c>
      <c r="U518" s="9" t="s">
        <v>961</v>
      </c>
      <c r="V518" s="9" t="s">
        <v>1531</v>
      </c>
      <c r="W518" s="9" t="s">
        <v>1532</v>
      </c>
    </row>
    <row r="519" spans="6:23" x14ac:dyDescent="0.2">
      <c r="F519" s="47">
        <v>43518.077708333331</v>
      </c>
      <c r="G519" s="9" t="s">
        <v>1199</v>
      </c>
      <c r="H519" s="9" t="s">
        <v>538</v>
      </c>
      <c r="J519" s="9">
        <v>3</v>
      </c>
      <c r="K519" s="9">
        <v>3</v>
      </c>
      <c r="L519" s="9">
        <v>3</v>
      </c>
      <c r="M519" s="9">
        <v>4</v>
      </c>
      <c r="N519" s="9">
        <v>4</v>
      </c>
      <c r="O519" s="9">
        <v>4</v>
      </c>
      <c r="P519" s="9">
        <v>4</v>
      </c>
      <c r="Q519" s="9">
        <v>3</v>
      </c>
      <c r="R519" s="9">
        <v>3</v>
      </c>
      <c r="S519" s="9">
        <v>4</v>
      </c>
      <c r="T519" s="9">
        <v>4</v>
      </c>
      <c r="U519" s="9" t="s">
        <v>1533</v>
      </c>
    </row>
    <row r="520" spans="6:23" x14ac:dyDescent="0.2">
      <c r="F520" s="47">
        <v>43518.077766203707</v>
      </c>
      <c r="G520" s="9" t="s">
        <v>1195</v>
      </c>
      <c r="H520" s="9" t="s">
        <v>817</v>
      </c>
      <c r="J520" s="9">
        <v>3</v>
      </c>
      <c r="K520" s="9">
        <v>3</v>
      </c>
      <c r="L520" s="9">
        <v>3</v>
      </c>
      <c r="M520" s="9">
        <v>3</v>
      </c>
      <c r="N520" s="9">
        <v>3</v>
      </c>
      <c r="O520" s="9">
        <v>3</v>
      </c>
      <c r="P520" s="9">
        <v>3</v>
      </c>
      <c r="Q520" s="9">
        <v>3</v>
      </c>
      <c r="R520" s="9">
        <v>3</v>
      </c>
      <c r="S520" s="9">
        <v>3</v>
      </c>
      <c r="T520" s="9">
        <v>3</v>
      </c>
      <c r="U520" s="9" t="s">
        <v>1534</v>
      </c>
      <c r="V520" s="9" t="s">
        <v>1535</v>
      </c>
      <c r="W520" s="9" t="s">
        <v>1536</v>
      </c>
    </row>
    <row r="521" spans="6:23" x14ac:dyDescent="0.2">
      <c r="F521" s="47">
        <v>43518.077847222223</v>
      </c>
      <c r="G521" s="9" t="s">
        <v>1203</v>
      </c>
      <c r="H521" s="9" t="s">
        <v>557</v>
      </c>
      <c r="J521" s="9">
        <v>3</v>
      </c>
      <c r="K521" s="9">
        <v>3</v>
      </c>
      <c r="L521" s="9">
        <v>3</v>
      </c>
      <c r="M521" s="9">
        <v>3</v>
      </c>
      <c r="N521" s="9">
        <v>3</v>
      </c>
      <c r="O521" s="9">
        <v>3</v>
      </c>
      <c r="P521" s="9">
        <v>3</v>
      </c>
      <c r="Q521" s="9">
        <v>3</v>
      </c>
      <c r="R521" s="9">
        <v>3</v>
      </c>
      <c r="S521" s="9">
        <v>3</v>
      </c>
      <c r="T521" s="9">
        <v>3</v>
      </c>
      <c r="U521" s="9" t="s">
        <v>1537</v>
      </c>
      <c r="V521" s="9" t="s">
        <v>1538</v>
      </c>
      <c r="W521" s="9" t="s">
        <v>1539</v>
      </c>
    </row>
    <row r="522" spans="6:23" x14ac:dyDescent="0.2">
      <c r="F522" s="47">
        <v>43518.077905092592</v>
      </c>
      <c r="G522" s="9" t="s">
        <v>1206</v>
      </c>
      <c r="H522" s="9" t="s">
        <v>557</v>
      </c>
      <c r="J522" s="9">
        <v>3</v>
      </c>
      <c r="K522" s="9">
        <v>3</v>
      </c>
      <c r="L522" s="9">
        <v>3</v>
      </c>
      <c r="M522" s="9">
        <v>3</v>
      </c>
      <c r="N522" s="9">
        <v>3</v>
      </c>
      <c r="O522" s="9">
        <v>3</v>
      </c>
      <c r="P522" s="9">
        <v>3</v>
      </c>
      <c r="Q522" s="9">
        <v>3</v>
      </c>
      <c r="R522" s="9">
        <v>3</v>
      </c>
      <c r="S522" s="9">
        <v>3</v>
      </c>
      <c r="T522" s="9">
        <v>3</v>
      </c>
      <c r="U522" s="9" t="s">
        <v>1540</v>
      </c>
    </row>
    <row r="523" spans="6:23" x14ac:dyDescent="0.2">
      <c r="F523" s="47">
        <v>43518.077939814815</v>
      </c>
      <c r="G523" s="9" t="s">
        <v>869</v>
      </c>
      <c r="H523" s="9" t="s">
        <v>557</v>
      </c>
      <c r="J523" s="9">
        <v>4</v>
      </c>
      <c r="K523" s="9">
        <v>4</v>
      </c>
      <c r="L523" s="9">
        <v>4</v>
      </c>
      <c r="M523" s="9">
        <v>4</v>
      </c>
      <c r="N523" s="9">
        <v>4</v>
      </c>
      <c r="O523" s="9">
        <v>3</v>
      </c>
      <c r="P523" s="9">
        <v>3</v>
      </c>
      <c r="Q523" s="9">
        <v>3</v>
      </c>
      <c r="R523" s="9">
        <v>4</v>
      </c>
      <c r="S523" s="9">
        <v>3</v>
      </c>
      <c r="T523" s="9">
        <v>4</v>
      </c>
    </row>
    <row r="524" spans="6:23" x14ac:dyDescent="0.2">
      <c r="F524" s="47">
        <v>43518.078067129631</v>
      </c>
      <c r="G524" s="9" t="s">
        <v>1541</v>
      </c>
      <c r="H524" s="9" t="s">
        <v>557</v>
      </c>
      <c r="J524" s="9">
        <v>3</v>
      </c>
      <c r="K524" s="9">
        <v>3</v>
      </c>
      <c r="L524" s="9">
        <v>3</v>
      </c>
      <c r="M524" s="9">
        <v>3</v>
      </c>
      <c r="N524" s="9">
        <v>3</v>
      </c>
      <c r="O524" s="9">
        <v>3</v>
      </c>
      <c r="P524" s="9">
        <v>3</v>
      </c>
      <c r="Q524" s="9">
        <v>3</v>
      </c>
      <c r="R524" s="9">
        <v>3</v>
      </c>
      <c r="S524" s="9">
        <v>3</v>
      </c>
      <c r="T524" s="9">
        <v>3</v>
      </c>
      <c r="U524" s="9" t="s">
        <v>1542</v>
      </c>
      <c r="V524" s="9" t="s">
        <v>1543</v>
      </c>
      <c r="W524" s="9" t="s">
        <v>1211</v>
      </c>
    </row>
    <row r="525" spans="6:23" x14ac:dyDescent="0.2">
      <c r="F525" s="47">
        <v>43518.078657407408</v>
      </c>
      <c r="G525" s="9" t="s">
        <v>1544</v>
      </c>
      <c r="H525" s="9" t="s">
        <v>557</v>
      </c>
      <c r="J525" s="9">
        <v>3</v>
      </c>
      <c r="K525" s="9">
        <v>3</v>
      </c>
      <c r="L525" s="9">
        <v>3</v>
      </c>
      <c r="M525" s="9">
        <v>3</v>
      </c>
      <c r="N525" s="9">
        <v>3</v>
      </c>
      <c r="O525" s="9">
        <v>3</v>
      </c>
      <c r="P525" s="9">
        <v>3</v>
      </c>
      <c r="Q525" s="9">
        <v>3</v>
      </c>
      <c r="R525" s="9">
        <v>3</v>
      </c>
      <c r="S525" s="9">
        <v>4</v>
      </c>
      <c r="T525" s="9">
        <v>4</v>
      </c>
      <c r="U525" s="9" t="s">
        <v>1545</v>
      </c>
      <c r="V525" s="9" t="s">
        <v>1546</v>
      </c>
      <c r="W525" s="9" t="s">
        <v>1547</v>
      </c>
    </row>
    <row r="526" spans="6:23" x14ac:dyDescent="0.2">
      <c r="F526" s="47">
        <v>43518.095358796294</v>
      </c>
      <c r="G526" s="9" t="s">
        <v>1548</v>
      </c>
      <c r="H526" s="9" t="s">
        <v>644</v>
      </c>
      <c r="J526" s="9">
        <v>3</v>
      </c>
      <c r="K526" s="9">
        <v>3</v>
      </c>
      <c r="L526" s="9">
        <v>3</v>
      </c>
      <c r="M526" s="9">
        <v>3</v>
      </c>
      <c r="N526" s="9">
        <v>3</v>
      </c>
      <c r="O526" s="9">
        <v>3</v>
      </c>
      <c r="P526" s="9">
        <v>3</v>
      </c>
      <c r="Q526" s="9">
        <v>3</v>
      </c>
      <c r="R526" s="9">
        <v>3</v>
      </c>
      <c r="S526" s="9">
        <v>3</v>
      </c>
      <c r="T526" s="9">
        <v>3</v>
      </c>
    </row>
    <row r="527" spans="6:23" x14ac:dyDescent="0.2">
      <c r="F527" s="47">
        <v>43518.241770833331</v>
      </c>
      <c r="G527" s="9" t="s">
        <v>1549</v>
      </c>
      <c r="H527" s="9" t="s">
        <v>575</v>
      </c>
      <c r="J527" s="9">
        <v>3</v>
      </c>
      <c r="K527" s="9">
        <v>4</v>
      </c>
      <c r="L527" s="9">
        <v>3</v>
      </c>
      <c r="M527" s="9">
        <v>3</v>
      </c>
      <c r="N527" s="9">
        <v>4</v>
      </c>
      <c r="O527" s="9">
        <v>3</v>
      </c>
      <c r="P527" s="9">
        <v>3</v>
      </c>
      <c r="Q527" s="9">
        <v>3</v>
      </c>
      <c r="R527" s="9">
        <v>3</v>
      </c>
      <c r="S527" s="9">
        <v>3</v>
      </c>
      <c r="T527" s="9">
        <v>3</v>
      </c>
      <c r="U527" s="9" t="s">
        <v>1550</v>
      </c>
      <c r="V527" s="9" t="s">
        <v>1551</v>
      </c>
      <c r="W527" s="9" t="s">
        <v>549</v>
      </c>
    </row>
    <row r="528" spans="6:23" x14ac:dyDescent="0.2">
      <c r="F528" s="47">
        <v>43518.248807870368</v>
      </c>
      <c r="G528" s="9" t="s">
        <v>1552</v>
      </c>
      <c r="H528" s="9" t="s">
        <v>525</v>
      </c>
      <c r="J528" s="9">
        <v>3</v>
      </c>
      <c r="K528" s="9">
        <v>3</v>
      </c>
      <c r="L528" s="9">
        <v>3</v>
      </c>
      <c r="M528" s="9">
        <v>3</v>
      </c>
      <c r="N528" s="9">
        <v>3</v>
      </c>
      <c r="O528" s="9">
        <v>3</v>
      </c>
      <c r="P528" s="9">
        <v>3</v>
      </c>
      <c r="Q528" s="9">
        <v>3</v>
      </c>
      <c r="R528" s="9">
        <v>3</v>
      </c>
      <c r="S528" s="9">
        <v>3</v>
      </c>
      <c r="T528" s="9">
        <v>3</v>
      </c>
      <c r="U528" s="9" t="e">
        <f>- pembagian zona area di Nutrifood
- tidak boleh makan dan minum di area kritis</f>
        <v>#NAME?</v>
      </c>
      <c r="V528" s="9" t="s">
        <v>1553</v>
      </c>
    </row>
    <row r="529" spans="6:23" x14ac:dyDescent="0.2">
      <c r="F529" s="47">
        <v>43518.310960648145</v>
      </c>
      <c r="G529" s="9" t="s">
        <v>1554</v>
      </c>
      <c r="H529" s="9" t="s">
        <v>557</v>
      </c>
      <c r="J529" s="9">
        <v>3</v>
      </c>
      <c r="K529" s="9">
        <v>3</v>
      </c>
      <c r="L529" s="9">
        <v>4</v>
      </c>
      <c r="M529" s="9">
        <v>4</v>
      </c>
      <c r="N529" s="9">
        <v>3</v>
      </c>
      <c r="O529" s="9">
        <v>3</v>
      </c>
      <c r="P529" s="9">
        <v>3</v>
      </c>
      <c r="Q529" s="9">
        <v>3</v>
      </c>
      <c r="R529" s="9">
        <v>4</v>
      </c>
      <c r="S529" s="9">
        <v>3</v>
      </c>
      <c r="T529" s="9">
        <v>3</v>
      </c>
      <c r="U529" s="9" t="s">
        <v>1555</v>
      </c>
      <c r="V529" s="9" t="s">
        <v>1556</v>
      </c>
      <c r="W529" s="9" t="s">
        <v>1557</v>
      </c>
    </row>
    <row r="530" spans="6:23" x14ac:dyDescent="0.2">
      <c r="F530" s="47">
        <v>43521.28025462963</v>
      </c>
      <c r="G530" s="9" t="s">
        <v>1558</v>
      </c>
      <c r="H530" s="9" t="s">
        <v>733</v>
      </c>
      <c r="J530" s="9">
        <v>1</v>
      </c>
      <c r="K530" s="9">
        <v>3</v>
      </c>
      <c r="L530" s="9">
        <v>3</v>
      </c>
      <c r="M530" s="9">
        <v>3</v>
      </c>
      <c r="N530" s="9">
        <v>3</v>
      </c>
      <c r="O530" s="9">
        <v>3</v>
      </c>
      <c r="P530" s="9">
        <v>4</v>
      </c>
      <c r="Q530" s="9">
        <v>3</v>
      </c>
      <c r="R530" s="9">
        <v>4</v>
      </c>
      <c r="S530" s="9">
        <v>4</v>
      </c>
      <c r="T530" s="9">
        <v>4</v>
      </c>
      <c r="U530" s="9" t="s">
        <v>1559</v>
      </c>
      <c r="V530" s="9" t="s">
        <v>1560</v>
      </c>
    </row>
    <row r="531" spans="6:23" x14ac:dyDescent="0.2">
      <c r="F531" s="47">
        <v>43521.280578703707</v>
      </c>
      <c r="G531" s="9" t="s">
        <v>1561</v>
      </c>
      <c r="H531" s="9" t="s">
        <v>733</v>
      </c>
      <c r="J531" s="9">
        <v>3</v>
      </c>
      <c r="K531" s="9">
        <v>3</v>
      </c>
      <c r="L531" s="9">
        <v>3</v>
      </c>
      <c r="M531" s="9">
        <v>3</v>
      </c>
      <c r="N531" s="9">
        <v>3</v>
      </c>
      <c r="O531" s="9">
        <v>3</v>
      </c>
      <c r="P531" s="9">
        <v>3</v>
      </c>
      <c r="Q531" s="9">
        <v>3</v>
      </c>
      <c r="R531" s="9">
        <v>3</v>
      </c>
      <c r="S531" s="9">
        <v>3</v>
      </c>
      <c r="T531" s="9">
        <v>3</v>
      </c>
      <c r="U531" s="9" t="s">
        <v>1562</v>
      </c>
      <c r="V531" s="9" t="s">
        <v>1563</v>
      </c>
      <c r="W531" s="9" t="s">
        <v>1564</v>
      </c>
    </row>
    <row r="532" spans="6:23" x14ac:dyDescent="0.2">
      <c r="F532" s="47">
        <v>43521.300740740742</v>
      </c>
      <c r="G532" s="9" t="s">
        <v>1565</v>
      </c>
      <c r="H532" s="9" t="s">
        <v>557</v>
      </c>
      <c r="J532" s="9">
        <v>3</v>
      </c>
      <c r="K532" s="9">
        <v>3</v>
      </c>
      <c r="L532" s="9">
        <v>3</v>
      </c>
      <c r="M532" s="9">
        <v>3</v>
      </c>
      <c r="N532" s="9">
        <v>3</v>
      </c>
      <c r="O532" s="9">
        <v>3</v>
      </c>
      <c r="P532" s="9">
        <v>3</v>
      </c>
      <c r="Q532" s="9">
        <v>3</v>
      </c>
      <c r="R532" s="9">
        <v>3</v>
      </c>
      <c r="S532" s="9">
        <v>3</v>
      </c>
      <c r="T532" s="9">
        <v>3</v>
      </c>
    </row>
    <row r="533" spans="6:23" x14ac:dyDescent="0.2">
      <c r="F533" s="47">
        <v>43521.301759259259</v>
      </c>
      <c r="G533" s="9" t="s">
        <v>1566</v>
      </c>
      <c r="H533" s="9" t="s">
        <v>557</v>
      </c>
      <c r="J533" s="9">
        <v>3</v>
      </c>
      <c r="K533" s="9">
        <v>3</v>
      </c>
      <c r="L533" s="9">
        <v>3</v>
      </c>
      <c r="M533" s="9">
        <v>3</v>
      </c>
      <c r="N533" s="9">
        <v>3</v>
      </c>
      <c r="O533" s="9">
        <v>3</v>
      </c>
      <c r="P533" s="9">
        <v>3</v>
      </c>
      <c r="Q533" s="9">
        <v>3</v>
      </c>
      <c r="R533" s="9">
        <v>3</v>
      </c>
      <c r="S533" s="9">
        <v>3</v>
      </c>
      <c r="T533" s="9">
        <v>4</v>
      </c>
    </row>
    <row r="534" spans="6:23" x14ac:dyDescent="0.2">
      <c r="F534" s="47">
        <v>43521.304155092592</v>
      </c>
      <c r="G534" s="9" t="s">
        <v>808</v>
      </c>
      <c r="H534" s="9" t="s">
        <v>557</v>
      </c>
      <c r="J534" s="9">
        <v>4</v>
      </c>
      <c r="K534" s="9">
        <v>4</v>
      </c>
      <c r="L534" s="9">
        <v>4</v>
      </c>
      <c r="M534" s="9">
        <v>4</v>
      </c>
      <c r="N534" s="9">
        <v>4</v>
      </c>
      <c r="O534" s="9">
        <v>4</v>
      </c>
      <c r="P534" s="9">
        <v>4</v>
      </c>
      <c r="Q534" s="9">
        <v>4</v>
      </c>
      <c r="R534" s="9">
        <v>4</v>
      </c>
      <c r="S534" s="9">
        <v>4</v>
      </c>
      <c r="T534" s="9">
        <v>4</v>
      </c>
    </row>
    <row r="535" spans="6:23" x14ac:dyDescent="0.2">
      <c r="F535" s="47">
        <v>43521.317615740743</v>
      </c>
      <c r="G535" s="9" t="s">
        <v>1567</v>
      </c>
      <c r="H535" s="9" t="s">
        <v>733</v>
      </c>
      <c r="J535" s="9">
        <v>3</v>
      </c>
      <c r="K535" s="9">
        <v>3</v>
      </c>
      <c r="L535" s="9">
        <v>3</v>
      </c>
      <c r="M535" s="9">
        <v>3</v>
      </c>
      <c r="N535" s="9">
        <v>4</v>
      </c>
      <c r="O535" s="9">
        <v>3</v>
      </c>
      <c r="P535" s="9">
        <v>4</v>
      </c>
      <c r="Q535" s="9">
        <v>3</v>
      </c>
      <c r="R535" s="9">
        <v>3</v>
      </c>
      <c r="S535" s="9">
        <v>4</v>
      </c>
      <c r="T535" s="9">
        <v>4</v>
      </c>
      <c r="U535" s="9" t="s">
        <v>1568</v>
      </c>
      <c r="V535" s="9" t="s">
        <v>1569</v>
      </c>
    </row>
    <row r="536" spans="6:23" x14ac:dyDescent="0.2">
      <c r="F536" s="47">
        <v>43521.334120370368</v>
      </c>
      <c r="G536" s="9" t="s">
        <v>556</v>
      </c>
      <c r="H536" s="9" t="s">
        <v>557</v>
      </c>
      <c r="J536" s="9">
        <v>3</v>
      </c>
      <c r="K536" s="9">
        <v>3</v>
      </c>
      <c r="L536" s="9">
        <v>3</v>
      </c>
      <c r="M536" s="9">
        <v>3</v>
      </c>
      <c r="N536" s="9">
        <v>3</v>
      </c>
      <c r="O536" s="9">
        <v>3</v>
      </c>
      <c r="P536" s="9">
        <v>3</v>
      </c>
      <c r="Q536" s="9">
        <v>3</v>
      </c>
      <c r="R536" s="9">
        <v>3</v>
      </c>
      <c r="S536" s="9">
        <v>3</v>
      </c>
      <c r="T536" s="9">
        <v>3</v>
      </c>
      <c r="U536" s="9" t="s">
        <v>1570</v>
      </c>
    </row>
    <row r="537" spans="6:23" x14ac:dyDescent="0.2">
      <c r="F537" s="47">
        <v>43521.341053240743</v>
      </c>
      <c r="G537" s="9" t="s">
        <v>992</v>
      </c>
      <c r="H537" s="9" t="s">
        <v>557</v>
      </c>
      <c r="J537" s="9">
        <v>3</v>
      </c>
      <c r="K537" s="9">
        <v>3</v>
      </c>
      <c r="L537" s="9">
        <v>3</v>
      </c>
      <c r="M537" s="9">
        <v>3</v>
      </c>
      <c r="N537" s="9">
        <v>4</v>
      </c>
      <c r="O537" s="9">
        <v>3</v>
      </c>
      <c r="P537" s="9">
        <v>3</v>
      </c>
      <c r="Q537" s="9">
        <v>3</v>
      </c>
      <c r="R537" s="9">
        <v>3</v>
      </c>
      <c r="S537" s="9">
        <v>3</v>
      </c>
      <c r="T537" s="9">
        <v>3</v>
      </c>
      <c r="U537" s="9" t="s">
        <v>1571</v>
      </c>
      <c r="V537" s="9" t="s">
        <v>1330</v>
      </c>
    </row>
    <row r="538" spans="6:23" x14ac:dyDescent="0.2">
      <c r="F538" s="47">
        <v>43521.342824074076</v>
      </c>
      <c r="G538" s="9" t="s">
        <v>1572</v>
      </c>
      <c r="H538" s="9" t="s">
        <v>557</v>
      </c>
      <c r="J538" s="9">
        <v>3</v>
      </c>
      <c r="K538" s="9">
        <v>3</v>
      </c>
      <c r="L538" s="9">
        <v>3</v>
      </c>
      <c r="M538" s="9">
        <v>3</v>
      </c>
      <c r="N538" s="9">
        <v>3</v>
      </c>
      <c r="O538" s="9">
        <v>3</v>
      </c>
      <c r="P538" s="9">
        <v>3</v>
      </c>
      <c r="Q538" s="9">
        <v>3</v>
      </c>
      <c r="R538" s="9">
        <v>3</v>
      </c>
      <c r="S538" s="9">
        <v>3</v>
      </c>
      <c r="T538" s="9">
        <v>3</v>
      </c>
      <c r="U538" s="9" t="s">
        <v>1573</v>
      </c>
      <c r="V538" s="9" t="s">
        <v>1574</v>
      </c>
      <c r="W538" s="9" t="s">
        <v>1575</v>
      </c>
    </row>
    <row r="539" spans="6:23" x14ac:dyDescent="0.2">
      <c r="F539" s="47">
        <v>43521.372233796297</v>
      </c>
      <c r="G539" s="9" t="s">
        <v>999</v>
      </c>
      <c r="H539" s="9" t="s">
        <v>557</v>
      </c>
      <c r="J539" s="9">
        <v>4</v>
      </c>
      <c r="K539" s="9">
        <v>4</v>
      </c>
      <c r="L539" s="9">
        <v>4</v>
      </c>
      <c r="M539" s="9">
        <v>4</v>
      </c>
      <c r="N539" s="9">
        <v>4</v>
      </c>
      <c r="O539" s="9">
        <v>4</v>
      </c>
      <c r="P539" s="9">
        <v>4</v>
      </c>
      <c r="Q539" s="9">
        <v>4</v>
      </c>
      <c r="R539" s="9">
        <v>4</v>
      </c>
      <c r="S539" s="9">
        <v>4</v>
      </c>
      <c r="T539" s="9">
        <v>4</v>
      </c>
    </row>
    <row r="540" spans="6:23" x14ac:dyDescent="0.2">
      <c r="F540" s="47">
        <v>43521.395879629628</v>
      </c>
      <c r="G540" s="9" t="s">
        <v>1576</v>
      </c>
      <c r="H540" s="9" t="s">
        <v>733</v>
      </c>
      <c r="J540" s="9">
        <v>3</v>
      </c>
      <c r="K540" s="9">
        <v>3</v>
      </c>
      <c r="L540" s="9">
        <v>3</v>
      </c>
      <c r="M540" s="9">
        <v>3</v>
      </c>
      <c r="N540" s="9">
        <v>3</v>
      </c>
      <c r="O540" s="9">
        <v>3</v>
      </c>
      <c r="P540" s="9">
        <v>3</v>
      </c>
      <c r="Q540" s="9">
        <v>3</v>
      </c>
      <c r="R540" s="9">
        <v>3</v>
      </c>
      <c r="S540" s="9">
        <v>3</v>
      </c>
      <c r="T540" s="9">
        <v>3</v>
      </c>
      <c r="U540" s="9" t="s">
        <v>1577</v>
      </c>
      <c r="V540" s="9" t="s">
        <v>1578</v>
      </c>
    </row>
    <row r="541" spans="6:23" x14ac:dyDescent="0.2">
      <c r="F541" s="47">
        <v>43521.471655092595</v>
      </c>
      <c r="G541" s="9" t="s">
        <v>1579</v>
      </c>
      <c r="H541" s="9" t="s">
        <v>557</v>
      </c>
      <c r="J541" s="9">
        <v>3</v>
      </c>
      <c r="K541" s="9">
        <v>3</v>
      </c>
      <c r="L541" s="9">
        <v>3</v>
      </c>
      <c r="M541" s="9">
        <v>3</v>
      </c>
      <c r="N541" s="9">
        <v>3</v>
      </c>
      <c r="O541" s="9">
        <v>3</v>
      </c>
      <c r="P541" s="9">
        <v>3</v>
      </c>
      <c r="Q541" s="9">
        <v>3</v>
      </c>
      <c r="R541" s="9">
        <v>3</v>
      </c>
      <c r="S541" s="9">
        <v>3</v>
      </c>
      <c r="T541" s="9">
        <v>3</v>
      </c>
      <c r="U541" s="9" t="s">
        <v>1580</v>
      </c>
      <c r="V541" s="9" t="s">
        <v>1581</v>
      </c>
    </row>
    <row r="542" spans="6:23" x14ac:dyDescent="0.2">
      <c r="F542" s="47">
        <v>43521.47760416667</v>
      </c>
      <c r="G542" s="9" t="s">
        <v>721</v>
      </c>
      <c r="H542" s="9" t="s">
        <v>557</v>
      </c>
      <c r="J542" s="9">
        <v>3</v>
      </c>
      <c r="K542" s="9">
        <v>3</v>
      </c>
      <c r="L542" s="9">
        <v>3</v>
      </c>
      <c r="M542" s="9">
        <v>3</v>
      </c>
      <c r="N542" s="9">
        <v>3</v>
      </c>
      <c r="O542" s="9">
        <v>3</v>
      </c>
      <c r="P542" s="9">
        <v>3</v>
      </c>
      <c r="Q542" s="9">
        <v>3</v>
      </c>
      <c r="R542" s="9">
        <v>3</v>
      </c>
      <c r="S542" s="9">
        <v>3</v>
      </c>
      <c r="T542" s="9">
        <v>3</v>
      </c>
      <c r="U542" s="9" t="s">
        <v>1582</v>
      </c>
      <c r="V542" s="9" t="s">
        <v>1583</v>
      </c>
    </row>
    <row r="543" spans="6:23" x14ac:dyDescent="0.2">
      <c r="F543" s="47">
        <v>43521.489050925928</v>
      </c>
      <c r="G543" s="9" t="s">
        <v>1584</v>
      </c>
      <c r="H543" s="9" t="s">
        <v>557</v>
      </c>
      <c r="J543" s="9">
        <v>3</v>
      </c>
      <c r="K543" s="9">
        <v>3</v>
      </c>
      <c r="L543" s="9">
        <v>3</v>
      </c>
      <c r="M543" s="9">
        <v>3</v>
      </c>
      <c r="N543" s="9">
        <v>3</v>
      </c>
      <c r="O543" s="9">
        <v>3</v>
      </c>
      <c r="P543" s="9">
        <v>3</v>
      </c>
      <c r="Q543" s="9">
        <v>3</v>
      </c>
      <c r="R543" s="9">
        <v>3</v>
      </c>
      <c r="S543" s="9">
        <v>3</v>
      </c>
      <c r="T543" s="9">
        <v>3</v>
      </c>
      <c r="U543" s="9" t="s">
        <v>1585</v>
      </c>
      <c r="V543" s="9" t="s">
        <v>1586</v>
      </c>
    </row>
    <row r="544" spans="6:23" x14ac:dyDescent="0.2">
      <c r="F544" s="47">
        <v>43521.51394675926</v>
      </c>
      <c r="G544" s="9" t="s">
        <v>1587</v>
      </c>
      <c r="H544" s="9" t="s">
        <v>557</v>
      </c>
      <c r="J544" s="9">
        <v>4</v>
      </c>
      <c r="K544" s="9">
        <v>4</v>
      </c>
      <c r="L544" s="9">
        <v>4</v>
      </c>
      <c r="M544" s="9">
        <v>3</v>
      </c>
      <c r="N544" s="9">
        <v>4</v>
      </c>
      <c r="O544" s="9">
        <v>4</v>
      </c>
      <c r="P544" s="9">
        <v>4</v>
      </c>
      <c r="Q544" s="9">
        <v>4</v>
      </c>
      <c r="R544" s="9">
        <v>4</v>
      </c>
      <c r="S544" s="9">
        <v>3</v>
      </c>
      <c r="T544" s="9">
        <v>4</v>
      </c>
      <c r="U544" s="9" t="s">
        <v>1588</v>
      </c>
      <c r="V544" s="9" t="s">
        <v>1589</v>
      </c>
      <c r="W544" s="9" t="s">
        <v>1590</v>
      </c>
    </row>
    <row r="545" spans="6:23" x14ac:dyDescent="0.2">
      <c r="F545" s="47">
        <v>43522.04005787037</v>
      </c>
      <c r="G545" s="9" t="s">
        <v>1591</v>
      </c>
      <c r="H545" s="9" t="s">
        <v>569</v>
      </c>
      <c r="J545" s="9">
        <v>3</v>
      </c>
      <c r="K545" s="9">
        <v>3</v>
      </c>
      <c r="L545" s="9">
        <v>3</v>
      </c>
      <c r="M545" s="9">
        <v>3</v>
      </c>
      <c r="N545" s="9">
        <v>3</v>
      </c>
      <c r="O545" s="9">
        <v>3</v>
      </c>
      <c r="P545" s="9">
        <v>3</v>
      </c>
      <c r="Q545" s="9">
        <v>3</v>
      </c>
      <c r="R545" s="9">
        <v>3</v>
      </c>
      <c r="S545" s="9">
        <v>4</v>
      </c>
      <c r="T545" s="9">
        <v>4</v>
      </c>
    </row>
    <row r="546" spans="6:23" x14ac:dyDescent="0.2">
      <c r="F546" s="47">
        <v>43522.054398148146</v>
      </c>
      <c r="G546" s="9" t="s">
        <v>1592</v>
      </c>
      <c r="H546" s="9" t="s">
        <v>846</v>
      </c>
      <c r="J546" s="9">
        <v>3</v>
      </c>
      <c r="K546" s="9">
        <v>3</v>
      </c>
      <c r="L546" s="9">
        <v>3</v>
      </c>
      <c r="M546" s="9">
        <v>3</v>
      </c>
      <c r="N546" s="9">
        <v>3</v>
      </c>
      <c r="O546" s="9">
        <v>3</v>
      </c>
      <c r="P546" s="9">
        <v>3</v>
      </c>
      <c r="Q546" s="9">
        <v>3</v>
      </c>
      <c r="R546" s="9">
        <v>3</v>
      </c>
      <c r="S546" s="9">
        <v>3</v>
      </c>
      <c r="T546" s="9">
        <v>3</v>
      </c>
    </row>
    <row r="547" spans="6:23" x14ac:dyDescent="0.2">
      <c r="F547" s="47">
        <v>43522.055706018517</v>
      </c>
      <c r="G547" s="9" t="s">
        <v>1591</v>
      </c>
      <c r="H547" s="9" t="s">
        <v>569</v>
      </c>
      <c r="J547" s="9">
        <v>3</v>
      </c>
      <c r="K547" s="9">
        <v>3</v>
      </c>
      <c r="L547" s="9">
        <v>3</v>
      </c>
      <c r="M547" s="9">
        <v>3</v>
      </c>
      <c r="N547" s="9">
        <v>3</v>
      </c>
      <c r="O547" s="9">
        <v>3</v>
      </c>
      <c r="P547" s="9">
        <v>3</v>
      </c>
      <c r="Q547" s="9">
        <v>3</v>
      </c>
      <c r="R547" s="9">
        <v>3</v>
      </c>
      <c r="S547" s="9">
        <v>4</v>
      </c>
      <c r="T547" s="9">
        <v>4</v>
      </c>
    </row>
    <row r="548" spans="6:23" x14ac:dyDescent="0.2">
      <c r="F548" s="47">
        <v>43522.060034722221</v>
      </c>
      <c r="G548" s="9" t="s">
        <v>1593</v>
      </c>
      <c r="H548" s="9" t="s">
        <v>846</v>
      </c>
      <c r="J548" s="9">
        <v>3</v>
      </c>
      <c r="K548" s="9">
        <v>3</v>
      </c>
      <c r="L548" s="9">
        <v>3</v>
      </c>
      <c r="M548" s="9">
        <v>3</v>
      </c>
      <c r="N548" s="9">
        <v>3</v>
      </c>
      <c r="O548" s="9">
        <v>3</v>
      </c>
      <c r="P548" s="9">
        <v>3</v>
      </c>
      <c r="Q548" s="9">
        <v>3</v>
      </c>
      <c r="R548" s="9">
        <v>3</v>
      </c>
      <c r="S548" s="9">
        <v>3</v>
      </c>
      <c r="T548" s="9">
        <v>3</v>
      </c>
    </row>
    <row r="549" spans="6:23" x14ac:dyDescent="0.2">
      <c r="F549" s="47">
        <v>43522.063298611109</v>
      </c>
      <c r="G549" s="9" t="s">
        <v>1594</v>
      </c>
      <c r="H549" s="9" t="s">
        <v>846</v>
      </c>
      <c r="J549" s="9">
        <v>3</v>
      </c>
      <c r="K549" s="9">
        <v>3</v>
      </c>
      <c r="L549" s="9">
        <v>3</v>
      </c>
      <c r="M549" s="9">
        <v>3</v>
      </c>
      <c r="N549" s="9">
        <v>4</v>
      </c>
      <c r="O549" s="9">
        <v>3</v>
      </c>
      <c r="P549" s="9">
        <v>3</v>
      </c>
      <c r="Q549" s="9">
        <v>3</v>
      </c>
      <c r="R549" s="9">
        <v>3</v>
      </c>
      <c r="S549" s="9">
        <v>3</v>
      </c>
      <c r="T549" s="9">
        <v>4</v>
      </c>
    </row>
    <row r="550" spans="6:23" x14ac:dyDescent="0.2">
      <c r="F550" s="47">
        <v>43522.082870370374</v>
      </c>
      <c r="G550" s="9" t="s">
        <v>1595</v>
      </c>
      <c r="H550" s="9" t="s">
        <v>846</v>
      </c>
      <c r="J550" s="9">
        <v>3</v>
      </c>
      <c r="K550" s="9">
        <v>4</v>
      </c>
      <c r="L550" s="9">
        <v>3</v>
      </c>
      <c r="M550" s="9">
        <v>3</v>
      </c>
      <c r="N550" s="9">
        <v>3</v>
      </c>
      <c r="O550" s="9">
        <v>3</v>
      </c>
      <c r="P550" s="9">
        <v>4</v>
      </c>
      <c r="Q550" s="9">
        <v>3</v>
      </c>
      <c r="R550" s="9">
        <v>4</v>
      </c>
      <c r="S550" s="9">
        <v>4</v>
      </c>
      <c r="T550" s="9">
        <v>4</v>
      </c>
      <c r="U550" s="9" t="s">
        <v>1596</v>
      </c>
      <c r="V550" s="9" t="s">
        <v>1597</v>
      </c>
      <c r="W550" s="9" t="s">
        <v>1598</v>
      </c>
    </row>
    <row r="551" spans="6:23" x14ac:dyDescent="0.2">
      <c r="F551" s="47">
        <v>43522.098923611113</v>
      </c>
      <c r="G551" s="9" t="s">
        <v>1599</v>
      </c>
      <c r="H551" s="9" t="s">
        <v>846</v>
      </c>
      <c r="J551" s="9">
        <v>3</v>
      </c>
      <c r="K551" s="9">
        <v>3</v>
      </c>
      <c r="L551" s="9">
        <v>3</v>
      </c>
      <c r="M551" s="9">
        <v>4</v>
      </c>
      <c r="N551" s="9">
        <v>3</v>
      </c>
      <c r="O551" s="9">
        <v>4</v>
      </c>
      <c r="P551" s="9">
        <v>3</v>
      </c>
      <c r="Q551" s="9">
        <v>3</v>
      </c>
      <c r="R551" s="9">
        <v>3</v>
      </c>
      <c r="S551" s="9">
        <v>3</v>
      </c>
      <c r="T551" s="9">
        <v>3</v>
      </c>
    </row>
    <row r="552" spans="6:23" x14ac:dyDescent="0.2">
      <c r="F552" s="47">
        <v>43522.103750000002</v>
      </c>
      <c r="G552" s="9" t="s">
        <v>1600</v>
      </c>
      <c r="H552" s="9" t="s">
        <v>846</v>
      </c>
      <c r="J552" s="9">
        <v>3</v>
      </c>
      <c r="K552" s="9">
        <v>3</v>
      </c>
      <c r="L552" s="9">
        <v>3</v>
      </c>
      <c r="M552" s="9">
        <v>3</v>
      </c>
      <c r="N552" s="9">
        <v>3</v>
      </c>
      <c r="O552" s="9">
        <v>3</v>
      </c>
      <c r="P552" s="9">
        <v>3</v>
      </c>
      <c r="Q552" s="9">
        <v>3</v>
      </c>
      <c r="R552" s="9">
        <v>3</v>
      </c>
      <c r="S552" s="9">
        <v>3</v>
      </c>
      <c r="T552" s="9">
        <v>3</v>
      </c>
    </row>
    <row r="553" spans="6:23" x14ac:dyDescent="0.2">
      <c r="F553" s="47">
        <v>43522.117037037038</v>
      </c>
      <c r="G553" s="9" t="s">
        <v>568</v>
      </c>
      <c r="H553" s="9" t="s">
        <v>846</v>
      </c>
      <c r="J553" s="9">
        <v>3</v>
      </c>
      <c r="K553" s="9">
        <v>3</v>
      </c>
      <c r="L553" s="9">
        <v>3</v>
      </c>
      <c r="M553" s="9">
        <v>3</v>
      </c>
      <c r="N553" s="9">
        <v>3</v>
      </c>
      <c r="O553" s="9">
        <v>3</v>
      </c>
      <c r="P553" s="9">
        <v>3</v>
      </c>
      <c r="Q553" s="9">
        <v>3</v>
      </c>
      <c r="R553" s="9">
        <v>3</v>
      </c>
      <c r="S553" s="9">
        <v>3</v>
      </c>
      <c r="T553" s="9">
        <v>3</v>
      </c>
    </row>
    <row r="554" spans="6:23" x14ac:dyDescent="0.2">
      <c r="F554" s="47">
        <v>43522.126956018517</v>
      </c>
      <c r="G554" s="9" t="s">
        <v>1601</v>
      </c>
      <c r="H554" s="9" t="s">
        <v>557</v>
      </c>
      <c r="J554" s="9">
        <v>4</v>
      </c>
      <c r="K554" s="9">
        <v>4</v>
      </c>
      <c r="L554" s="9">
        <v>4</v>
      </c>
      <c r="M554" s="9">
        <v>4</v>
      </c>
      <c r="N554" s="9">
        <v>4</v>
      </c>
      <c r="O554" s="9">
        <v>4</v>
      </c>
      <c r="P554" s="9">
        <v>4</v>
      </c>
      <c r="Q554" s="9">
        <v>4</v>
      </c>
      <c r="R554" s="9">
        <v>4</v>
      </c>
      <c r="S554" s="9">
        <v>4</v>
      </c>
      <c r="T554" s="9">
        <v>4</v>
      </c>
    </row>
    <row r="555" spans="6:23" x14ac:dyDescent="0.2">
      <c r="F555" s="47">
        <v>43522.142974537041</v>
      </c>
      <c r="G555" s="9" t="s">
        <v>1602</v>
      </c>
      <c r="H555" s="9" t="s">
        <v>557</v>
      </c>
      <c r="J555" s="9">
        <v>4</v>
      </c>
      <c r="K555" s="9">
        <v>4</v>
      </c>
      <c r="L555" s="9">
        <v>4</v>
      </c>
      <c r="M555" s="9">
        <v>4</v>
      </c>
      <c r="N555" s="9">
        <v>4</v>
      </c>
      <c r="O555" s="9">
        <v>4</v>
      </c>
      <c r="P555" s="9">
        <v>4</v>
      </c>
      <c r="Q555" s="9">
        <v>4</v>
      </c>
      <c r="R555" s="9">
        <v>4</v>
      </c>
      <c r="S555" s="9">
        <v>4</v>
      </c>
      <c r="T555" s="9">
        <v>4</v>
      </c>
      <c r="U555" s="9" t="s">
        <v>1603</v>
      </c>
      <c r="V555" s="9" t="s">
        <v>1604</v>
      </c>
    </row>
    <row r="556" spans="6:23" x14ac:dyDescent="0.2">
      <c r="F556" s="47">
        <v>43522.159166666665</v>
      </c>
      <c r="G556" s="9" t="s">
        <v>1605</v>
      </c>
      <c r="H556" s="9" t="s">
        <v>557</v>
      </c>
      <c r="J556" s="9">
        <v>3</v>
      </c>
      <c r="K556" s="9">
        <v>3</v>
      </c>
      <c r="L556" s="9">
        <v>3</v>
      </c>
      <c r="M556" s="9">
        <v>3</v>
      </c>
      <c r="N556" s="9">
        <v>3</v>
      </c>
      <c r="O556" s="9">
        <v>3</v>
      </c>
      <c r="P556" s="9">
        <v>3</v>
      </c>
      <c r="Q556" s="9">
        <v>3</v>
      </c>
      <c r="R556" s="9">
        <v>3</v>
      </c>
      <c r="S556" s="9">
        <v>3</v>
      </c>
      <c r="T556" s="9">
        <v>3</v>
      </c>
      <c r="U556" s="9" t="s">
        <v>1606</v>
      </c>
      <c r="V556" s="9" t="s">
        <v>1607</v>
      </c>
    </row>
    <row r="557" spans="6:23" x14ac:dyDescent="0.2">
      <c r="F557" s="47">
        <v>43522.275879629633</v>
      </c>
      <c r="G557" s="9" t="s">
        <v>1608</v>
      </c>
      <c r="H557" s="9" t="s">
        <v>846</v>
      </c>
      <c r="J557" s="9">
        <v>3</v>
      </c>
      <c r="K557" s="9">
        <v>3</v>
      </c>
      <c r="L557" s="9">
        <v>3</v>
      </c>
      <c r="M557" s="9">
        <v>3</v>
      </c>
      <c r="N557" s="9">
        <v>3</v>
      </c>
      <c r="O557" s="9">
        <v>3</v>
      </c>
      <c r="P557" s="9">
        <v>3</v>
      </c>
      <c r="Q557" s="9">
        <v>3</v>
      </c>
      <c r="R557" s="9">
        <v>3</v>
      </c>
      <c r="S557" s="9">
        <v>3</v>
      </c>
      <c r="T557" s="9">
        <v>3</v>
      </c>
      <c r="U557" s="9" t="s">
        <v>1609</v>
      </c>
      <c r="V557" s="9" t="s">
        <v>1610</v>
      </c>
      <c r="W557" s="9" t="s">
        <v>1611</v>
      </c>
    </row>
    <row r="558" spans="6:23" x14ac:dyDescent="0.2">
      <c r="F558" s="47">
        <v>43523.034918981481</v>
      </c>
      <c r="G558" s="9" t="s">
        <v>1612</v>
      </c>
      <c r="H558" s="9" t="s">
        <v>557</v>
      </c>
      <c r="J558" s="9">
        <v>3</v>
      </c>
      <c r="K558" s="9">
        <v>3</v>
      </c>
      <c r="L558" s="9">
        <v>3</v>
      </c>
      <c r="M558" s="9">
        <v>3</v>
      </c>
      <c r="N558" s="9">
        <v>3</v>
      </c>
      <c r="O558" s="9">
        <v>3</v>
      </c>
      <c r="P558" s="9">
        <v>3</v>
      </c>
      <c r="Q558" s="9">
        <v>3</v>
      </c>
      <c r="R558" s="9">
        <v>3</v>
      </c>
      <c r="S558" s="9">
        <v>3</v>
      </c>
      <c r="T558" s="9">
        <v>3</v>
      </c>
      <c r="U558" s="9" t="s">
        <v>1613</v>
      </c>
      <c r="V558" s="9" t="s">
        <v>1614</v>
      </c>
      <c r="W558" s="9" t="s">
        <v>1615</v>
      </c>
    </row>
    <row r="559" spans="6:23" x14ac:dyDescent="0.2">
      <c r="F559" s="47">
        <v>43524.018078703702</v>
      </c>
      <c r="G559" s="9" t="s">
        <v>1217</v>
      </c>
      <c r="H559" s="9" t="s">
        <v>1616</v>
      </c>
      <c r="J559" s="9">
        <v>3</v>
      </c>
      <c r="K559" s="9">
        <v>4</v>
      </c>
      <c r="L559" s="9">
        <v>4</v>
      </c>
      <c r="M559" s="9">
        <v>4</v>
      </c>
      <c r="N559" s="9">
        <v>3</v>
      </c>
      <c r="O559" s="9">
        <v>3</v>
      </c>
      <c r="P559" s="9">
        <v>4</v>
      </c>
      <c r="Q559" s="9">
        <v>3</v>
      </c>
      <c r="R559" s="9">
        <v>4</v>
      </c>
      <c r="S559" s="9">
        <v>3</v>
      </c>
      <c r="T559" s="9">
        <v>3</v>
      </c>
      <c r="U559" s="9" t="s">
        <v>1617</v>
      </c>
      <c r="V559" s="9" t="s">
        <v>1618</v>
      </c>
      <c r="W559" s="9" t="s">
        <v>573</v>
      </c>
    </row>
    <row r="560" spans="6:23" x14ac:dyDescent="0.2">
      <c r="F560" s="47">
        <v>43524.07267361111</v>
      </c>
      <c r="G560" s="9" t="s">
        <v>1218</v>
      </c>
      <c r="H560" s="9" t="s">
        <v>538</v>
      </c>
      <c r="J560" s="9">
        <v>4</v>
      </c>
      <c r="K560" s="9">
        <v>4</v>
      </c>
      <c r="L560" s="9">
        <v>4</v>
      </c>
      <c r="M560" s="9">
        <v>3</v>
      </c>
      <c r="N560" s="9">
        <v>3</v>
      </c>
      <c r="O560" s="9">
        <v>3</v>
      </c>
      <c r="P560" s="9">
        <v>3</v>
      </c>
      <c r="Q560" s="9">
        <v>3</v>
      </c>
      <c r="R560" s="9">
        <v>4</v>
      </c>
      <c r="S560" s="9">
        <v>4</v>
      </c>
      <c r="T560" s="9">
        <v>4</v>
      </c>
      <c r="U560" s="9" t="s">
        <v>1619</v>
      </c>
      <c r="V560" s="9" t="s">
        <v>1620</v>
      </c>
    </row>
    <row r="561" spans="1:23" x14ac:dyDescent="0.2">
      <c r="F561" s="47">
        <v>43524.072696759256</v>
      </c>
      <c r="G561" s="9" t="s">
        <v>1215</v>
      </c>
      <c r="H561" s="9" t="s">
        <v>538</v>
      </c>
      <c r="J561" s="9">
        <v>3</v>
      </c>
      <c r="K561" s="9">
        <v>4</v>
      </c>
      <c r="L561" s="9">
        <v>4</v>
      </c>
      <c r="M561" s="9">
        <v>4</v>
      </c>
      <c r="N561" s="9">
        <v>4</v>
      </c>
      <c r="O561" s="9">
        <v>4</v>
      </c>
      <c r="P561" s="9">
        <v>4</v>
      </c>
      <c r="Q561" s="9">
        <v>4</v>
      </c>
      <c r="R561" s="9">
        <v>4</v>
      </c>
      <c r="S561" s="9">
        <v>4</v>
      </c>
      <c r="T561" s="9">
        <v>4</v>
      </c>
      <c r="U561" s="9" t="s">
        <v>1621</v>
      </c>
    </row>
    <row r="562" spans="1:23" x14ac:dyDescent="0.2">
      <c r="F562" s="47">
        <v>43524.072708333333</v>
      </c>
      <c r="G562" s="9" t="s">
        <v>1212</v>
      </c>
      <c r="H562" s="9" t="s">
        <v>538</v>
      </c>
      <c r="J562" s="9">
        <v>4</v>
      </c>
      <c r="K562" s="9">
        <v>4</v>
      </c>
      <c r="L562" s="9">
        <v>4</v>
      </c>
      <c r="M562" s="9">
        <v>4</v>
      </c>
      <c r="N562" s="9">
        <v>4</v>
      </c>
      <c r="O562" s="9">
        <v>4</v>
      </c>
      <c r="P562" s="9">
        <v>4</v>
      </c>
      <c r="Q562" s="9">
        <v>4</v>
      </c>
      <c r="R562" s="9">
        <v>4</v>
      </c>
      <c r="S562" s="9">
        <v>4</v>
      </c>
      <c r="T562" s="9">
        <v>4</v>
      </c>
      <c r="U562" s="9" t="s">
        <v>1622</v>
      </c>
      <c r="V562" s="9" t="s">
        <v>1623</v>
      </c>
      <c r="W562" s="9" t="s">
        <v>1624</v>
      </c>
    </row>
    <row r="563" spans="1:23" x14ac:dyDescent="0.2">
      <c r="F563" s="47">
        <v>43524.072743055556</v>
      </c>
      <c r="G563" s="9" t="s">
        <v>1216</v>
      </c>
      <c r="H563" s="9" t="s">
        <v>538</v>
      </c>
      <c r="J563" s="9">
        <v>4</v>
      </c>
      <c r="K563" s="9">
        <v>4</v>
      </c>
      <c r="L563" s="9">
        <v>4</v>
      </c>
      <c r="M563" s="9">
        <v>4</v>
      </c>
      <c r="N563" s="9">
        <v>4</v>
      </c>
      <c r="O563" s="9">
        <v>4</v>
      </c>
      <c r="P563" s="9">
        <v>4</v>
      </c>
      <c r="Q563" s="9">
        <v>4</v>
      </c>
      <c r="R563" s="9">
        <v>4</v>
      </c>
      <c r="S563" s="9">
        <v>4</v>
      </c>
      <c r="T563" s="9">
        <v>4</v>
      </c>
      <c r="U563" s="9" t="s">
        <v>1625</v>
      </c>
      <c r="V563" s="9" t="s">
        <v>1626</v>
      </c>
      <c r="W563" s="9" t="s">
        <v>1627</v>
      </c>
    </row>
    <row r="564" spans="1:23" x14ac:dyDescent="0.2">
      <c r="F564" s="47">
        <v>43524.072766203702</v>
      </c>
      <c r="G564" s="9" t="s">
        <v>1628</v>
      </c>
      <c r="H564" s="9" t="s">
        <v>538</v>
      </c>
      <c r="J564" s="9">
        <v>4</v>
      </c>
      <c r="K564" s="9">
        <v>4</v>
      </c>
      <c r="L564" s="9">
        <v>4</v>
      </c>
      <c r="M564" s="9">
        <v>4</v>
      </c>
      <c r="N564" s="9">
        <v>4</v>
      </c>
      <c r="O564" s="9">
        <v>4</v>
      </c>
      <c r="P564" s="9">
        <v>4</v>
      </c>
      <c r="Q564" s="9">
        <v>4</v>
      </c>
      <c r="R564" s="9">
        <v>4</v>
      </c>
      <c r="S564" s="9">
        <v>4</v>
      </c>
      <c r="T564" s="9">
        <v>4</v>
      </c>
    </row>
    <row r="565" spans="1:23" x14ac:dyDescent="0.2">
      <c r="F565" s="47">
        <v>43524.072800925926</v>
      </c>
      <c r="G565" s="9" t="s">
        <v>1629</v>
      </c>
      <c r="H565" s="9" t="s">
        <v>733</v>
      </c>
      <c r="J565" s="9">
        <v>3</v>
      </c>
      <c r="K565" s="9">
        <v>3</v>
      </c>
      <c r="L565" s="9">
        <v>3</v>
      </c>
      <c r="M565" s="9">
        <v>3</v>
      </c>
      <c r="N565" s="9">
        <v>3</v>
      </c>
      <c r="O565" s="9">
        <v>3</v>
      </c>
      <c r="P565" s="9">
        <v>3</v>
      </c>
      <c r="Q565" s="9">
        <v>3</v>
      </c>
      <c r="R565" s="9">
        <v>3</v>
      </c>
      <c r="S565" s="9">
        <v>3</v>
      </c>
      <c r="T565" s="9">
        <v>3</v>
      </c>
    </row>
    <row r="566" spans="1:23" x14ac:dyDescent="0.2">
      <c r="F566" s="47">
        <v>43525.254930555559</v>
      </c>
      <c r="G566" s="9" t="s">
        <v>1630</v>
      </c>
      <c r="H566" s="9" t="s">
        <v>557</v>
      </c>
      <c r="J566" s="9">
        <v>3</v>
      </c>
      <c r="K566" s="9">
        <v>3</v>
      </c>
      <c r="L566" s="9">
        <v>3</v>
      </c>
      <c r="M566" s="9">
        <v>3</v>
      </c>
      <c r="N566" s="9">
        <v>4</v>
      </c>
      <c r="O566" s="9">
        <v>3</v>
      </c>
      <c r="P566" s="9">
        <v>4</v>
      </c>
      <c r="Q566" s="9">
        <v>4</v>
      </c>
      <c r="R566" s="9">
        <v>3</v>
      </c>
      <c r="S566" s="9">
        <v>4</v>
      </c>
      <c r="T566" s="9">
        <v>4</v>
      </c>
      <c r="U566" s="9" t="s">
        <v>1631</v>
      </c>
      <c r="V566" s="9" t="s">
        <v>1632</v>
      </c>
    </row>
    <row r="567" spans="1:23" x14ac:dyDescent="0.2">
      <c r="A567" s="9" t="s">
        <v>566</v>
      </c>
      <c r="B567" s="9" t="s">
        <v>566</v>
      </c>
      <c r="C567" s="9" t="s">
        <v>566</v>
      </c>
      <c r="D567" s="9" t="s">
        <v>566</v>
      </c>
      <c r="E567" s="9" t="s">
        <v>837</v>
      </c>
      <c r="F567" s="47">
        <v>43535.287858796299</v>
      </c>
      <c r="G567" s="9" t="s">
        <v>909</v>
      </c>
      <c r="H567" s="9" t="s">
        <v>907</v>
      </c>
      <c r="J567" s="9">
        <v>3</v>
      </c>
      <c r="K567" s="9">
        <v>3</v>
      </c>
      <c r="L567" s="9">
        <v>3</v>
      </c>
      <c r="M567" s="9">
        <v>3</v>
      </c>
      <c r="N567" s="9">
        <v>3</v>
      </c>
      <c r="O567" s="9">
        <v>3</v>
      </c>
      <c r="P567" s="9">
        <v>3</v>
      </c>
      <c r="Q567" s="9">
        <v>3</v>
      </c>
      <c r="R567" s="9">
        <v>3</v>
      </c>
      <c r="S567" s="9">
        <v>3</v>
      </c>
      <c r="T567" s="9">
        <v>3</v>
      </c>
      <c r="U567" s="9" t="s">
        <v>1245</v>
      </c>
      <c r="V567" s="9" t="s">
        <v>1633</v>
      </c>
    </row>
    <row r="568" spans="1:23" x14ac:dyDescent="0.2">
      <c r="A568" s="9" t="s">
        <v>566</v>
      </c>
      <c r="B568" s="9" t="s">
        <v>566</v>
      </c>
      <c r="C568" s="9" t="s">
        <v>566</v>
      </c>
      <c r="D568" s="9" t="s">
        <v>566</v>
      </c>
      <c r="E568" s="9" t="s">
        <v>837</v>
      </c>
      <c r="F568" s="47">
        <v>43535.367048611108</v>
      </c>
      <c r="G568" s="9" t="s">
        <v>904</v>
      </c>
      <c r="H568" s="9" t="s">
        <v>619</v>
      </c>
      <c r="J568" s="9">
        <v>4</v>
      </c>
      <c r="K568" s="9">
        <v>4</v>
      </c>
      <c r="L568" s="9">
        <v>4</v>
      </c>
      <c r="M568" s="9">
        <v>3</v>
      </c>
      <c r="N568" s="9">
        <v>3</v>
      </c>
      <c r="O568" s="9">
        <v>4</v>
      </c>
      <c r="P568" s="9">
        <v>4</v>
      </c>
      <c r="Q568" s="9">
        <v>3</v>
      </c>
      <c r="R568" s="9">
        <v>3</v>
      </c>
      <c r="S568" s="9">
        <v>4</v>
      </c>
      <c r="T568" s="9">
        <v>4</v>
      </c>
      <c r="V568" s="9" t="s">
        <v>1634</v>
      </c>
    </row>
    <row r="569" spans="1:23" x14ac:dyDescent="0.2">
      <c r="A569" s="9" t="s">
        <v>566</v>
      </c>
      <c r="B569" s="9" t="s">
        <v>566</v>
      </c>
      <c r="C569" s="9" t="s">
        <v>566</v>
      </c>
      <c r="D569" s="9" t="s">
        <v>566</v>
      </c>
      <c r="E569" s="9" t="s">
        <v>837</v>
      </c>
      <c r="F569" s="47">
        <v>43535.367071759261</v>
      </c>
      <c r="G569" s="9" t="s">
        <v>906</v>
      </c>
      <c r="H569" s="9" t="s">
        <v>907</v>
      </c>
      <c r="J569" s="9">
        <v>3</v>
      </c>
      <c r="K569" s="9">
        <v>3</v>
      </c>
      <c r="L569" s="9">
        <v>3</v>
      </c>
      <c r="M569" s="9">
        <v>3</v>
      </c>
      <c r="N569" s="9">
        <v>3</v>
      </c>
      <c r="O569" s="9">
        <v>3</v>
      </c>
      <c r="P569" s="9">
        <v>3</v>
      </c>
      <c r="Q569" s="9">
        <v>3</v>
      </c>
      <c r="R569" s="9">
        <v>3</v>
      </c>
      <c r="S569" s="9">
        <v>3</v>
      </c>
      <c r="T569" s="9">
        <v>3</v>
      </c>
      <c r="U569" s="9" t="s">
        <v>1635</v>
      </c>
      <c r="V569" s="9" t="s">
        <v>1633</v>
      </c>
      <c r="W569" s="9" t="s">
        <v>573</v>
      </c>
    </row>
    <row r="570" spans="1:23" x14ac:dyDescent="0.2">
      <c r="A570" s="9" t="s">
        <v>566</v>
      </c>
      <c r="B570" s="9" t="s">
        <v>566</v>
      </c>
      <c r="C570" s="9" t="s">
        <v>566</v>
      </c>
      <c r="D570" s="9" t="s">
        <v>566</v>
      </c>
      <c r="E570" s="9" t="s">
        <v>837</v>
      </c>
      <c r="F570" s="47">
        <v>43535.367118055554</v>
      </c>
      <c r="G570" s="9" t="s">
        <v>905</v>
      </c>
      <c r="H570" s="9" t="s">
        <v>542</v>
      </c>
      <c r="J570" s="9">
        <v>3</v>
      </c>
      <c r="K570" s="9">
        <v>3</v>
      </c>
      <c r="L570" s="9">
        <v>3</v>
      </c>
      <c r="M570" s="9">
        <v>3</v>
      </c>
      <c r="N570" s="9">
        <v>3</v>
      </c>
      <c r="O570" s="9">
        <v>3</v>
      </c>
      <c r="P570" s="9">
        <v>3</v>
      </c>
      <c r="Q570" s="9">
        <v>3</v>
      </c>
      <c r="R570" s="9">
        <v>3</v>
      </c>
      <c r="S570" s="9">
        <v>3</v>
      </c>
      <c r="T570" s="9">
        <v>3</v>
      </c>
    </row>
    <row r="571" spans="1:23" x14ac:dyDescent="0.2">
      <c r="A571" s="9" t="s">
        <v>566</v>
      </c>
      <c r="B571" s="9" t="s">
        <v>566</v>
      </c>
      <c r="C571" s="9" t="s">
        <v>566</v>
      </c>
      <c r="D571" s="9" t="s">
        <v>566</v>
      </c>
      <c r="E571" s="9" t="s">
        <v>837</v>
      </c>
      <c r="F571" s="47">
        <v>43535.367280092592</v>
      </c>
      <c r="G571" s="9" t="s">
        <v>1636</v>
      </c>
      <c r="H571" s="9" t="s">
        <v>546</v>
      </c>
      <c r="J571" s="9">
        <v>3</v>
      </c>
      <c r="K571" s="9">
        <v>3</v>
      </c>
      <c r="L571" s="9">
        <v>3</v>
      </c>
      <c r="M571" s="9">
        <v>3</v>
      </c>
      <c r="N571" s="9">
        <v>3</v>
      </c>
      <c r="O571" s="9">
        <v>3</v>
      </c>
      <c r="P571" s="9">
        <v>3</v>
      </c>
      <c r="Q571" s="9">
        <v>3</v>
      </c>
      <c r="R571" s="9">
        <v>3</v>
      </c>
      <c r="S571" s="9">
        <v>3</v>
      </c>
      <c r="T571" s="9">
        <v>3</v>
      </c>
    </row>
    <row r="572" spans="1:23" x14ac:dyDescent="0.2">
      <c r="A572" s="9" t="s">
        <v>566</v>
      </c>
      <c r="B572" s="9" t="s">
        <v>566</v>
      </c>
      <c r="C572" s="9" t="s">
        <v>566</v>
      </c>
      <c r="D572" s="9" t="s">
        <v>566</v>
      </c>
      <c r="E572" s="9" t="s">
        <v>837</v>
      </c>
      <c r="F572" s="47">
        <v>43535.367418981485</v>
      </c>
      <c r="G572" s="9" t="s">
        <v>912</v>
      </c>
      <c r="H572" s="9" t="s">
        <v>907</v>
      </c>
      <c r="J572" s="9">
        <v>3</v>
      </c>
      <c r="K572" s="9">
        <v>3</v>
      </c>
      <c r="L572" s="9">
        <v>3</v>
      </c>
      <c r="M572" s="9">
        <v>3</v>
      </c>
      <c r="N572" s="9">
        <v>3</v>
      </c>
      <c r="O572" s="9">
        <v>3</v>
      </c>
      <c r="P572" s="9">
        <v>3</v>
      </c>
      <c r="Q572" s="9">
        <v>3</v>
      </c>
      <c r="R572" s="9">
        <v>3</v>
      </c>
      <c r="S572" s="9">
        <v>3</v>
      </c>
      <c r="T572" s="9">
        <v>3</v>
      </c>
      <c r="U572" s="9" t="s">
        <v>1637</v>
      </c>
      <c r="V572" s="9" t="s">
        <v>1633</v>
      </c>
      <c r="W572" s="9" t="s">
        <v>573</v>
      </c>
    </row>
    <row r="573" spans="1:23" x14ac:dyDescent="0.2">
      <c r="A573" s="9" t="s">
        <v>566</v>
      </c>
      <c r="B573" s="9" t="s">
        <v>566</v>
      </c>
      <c r="C573" s="9" t="s">
        <v>566</v>
      </c>
      <c r="D573" s="9" t="s">
        <v>566</v>
      </c>
      <c r="E573" s="9" t="s">
        <v>837</v>
      </c>
      <c r="F573" s="47">
        <v>43535.367743055554</v>
      </c>
      <c r="G573" s="9" t="s">
        <v>903</v>
      </c>
      <c r="H573" s="9" t="s">
        <v>546</v>
      </c>
      <c r="J573" s="9">
        <v>3</v>
      </c>
      <c r="K573" s="9">
        <v>3</v>
      </c>
      <c r="L573" s="9">
        <v>3</v>
      </c>
      <c r="M573" s="9">
        <v>3</v>
      </c>
      <c r="N573" s="9">
        <v>3</v>
      </c>
      <c r="O573" s="9">
        <v>3</v>
      </c>
      <c r="P573" s="9">
        <v>3</v>
      </c>
      <c r="Q573" s="9">
        <v>3</v>
      </c>
      <c r="R573" s="9">
        <v>3</v>
      </c>
      <c r="S573" s="9">
        <v>3</v>
      </c>
      <c r="T573" s="9">
        <v>3</v>
      </c>
    </row>
    <row r="574" spans="1:23" x14ac:dyDescent="0.2">
      <c r="A574" s="9" t="s">
        <v>566</v>
      </c>
      <c r="B574" s="9" t="s">
        <v>566</v>
      </c>
      <c r="C574" s="9" t="s">
        <v>566</v>
      </c>
      <c r="D574" s="9" t="s">
        <v>566</v>
      </c>
      <c r="E574" s="9" t="s">
        <v>837</v>
      </c>
      <c r="F574" s="47">
        <v>43535.367754629631</v>
      </c>
      <c r="G574" s="9" t="s">
        <v>1638</v>
      </c>
      <c r="H574" s="9" t="s">
        <v>911</v>
      </c>
      <c r="J574" s="9">
        <v>3</v>
      </c>
      <c r="K574" s="9">
        <v>3</v>
      </c>
      <c r="L574" s="9">
        <v>3</v>
      </c>
      <c r="M574" s="9">
        <v>3</v>
      </c>
      <c r="N574" s="9">
        <v>3</v>
      </c>
      <c r="O574" s="9">
        <v>3</v>
      </c>
      <c r="P574" s="9">
        <v>3</v>
      </c>
      <c r="Q574" s="9">
        <v>3</v>
      </c>
      <c r="R574" s="9">
        <v>3</v>
      </c>
      <c r="S574" s="9">
        <v>3</v>
      </c>
      <c r="T574" s="9">
        <v>3</v>
      </c>
    </row>
    <row r="575" spans="1:23" x14ac:dyDescent="0.2">
      <c r="A575" s="9" t="s">
        <v>566</v>
      </c>
      <c r="B575" s="9" t="s">
        <v>566</v>
      </c>
      <c r="C575" s="9" t="s">
        <v>566</v>
      </c>
      <c r="D575" s="9" t="s">
        <v>566</v>
      </c>
      <c r="E575" s="9" t="s">
        <v>837</v>
      </c>
      <c r="F575" s="47">
        <v>43535.368842592594</v>
      </c>
      <c r="G575" s="9" t="s">
        <v>1236</v>
      </c>
      <c r="H575" s="9" t="s">
        <v>542</v>
      </c>
      <c r="J575" s="9">
        <v>4</v>
      </c>
      <c r="K575" s="9">
        <v>4</v>
      </c>
      <c r="L575" s="9">
        <v>3</v>
      </c>
      <c r="M575" s="9">
        <v>3</v>
      </c>
      <c r="N575" s="9">
        <v>4</v>
      </c>
      <c r="O575" s="9">
        <v>4</v>
      </c>
      <c r="P575" s="9">
        <v>4</v>
      </c>
      <c r="Q575" s="9">
        <v>3</v>
      </c>
      <c r="R575" s="9">
        <v>4</v>
      </c>
      <c r="S575" s="9">
        <v>4</v>
      </c>
      <c r="T575" s="9">
        <v>4</v>
      </c>
    </row>
    <row r="576" spans="1:23" x14ac:dyDescent="0.2">
      <c r="F576" s="47">
        <v>43538.083460648151</v>
      </c>
      <c r="G576" s="9" t="s">
        <v>1237</v>
      </c>
      <c r="H576" s="9" t="s">
        <v>733</v>
      </c>
      <c r="J576" s="9">
        <v>4</v>
      </c>
      <c r="K576" s="9">
        <v>4</v>
      </c>
      <c r="L576" s="9">
        <v>4</v>
      </c>
      <c r="M576" s="9">
        <v>3</v>
      </c>
      <c r="N576" s="9">
        <v>4</v>
      </c>
      <c r="O576" s="9">
        <v>4</v>
      </c>
      <c r="P576" s="9">
        <v>3</v>
      </c>
      <c r="Q576" s="9">
        <v>3</v>
      </c>
      <c r="R576" s="9">
        <v>4</v>
      </c>
      <c r="S576" s="9">
        <v>4</v>
      </c>
      <c r="T576" s="9">
        <v>4</v>
      </c>
    </row>
    <row r="577" spans="1:23" x14ac:dyDescent="0.2">
      <c r="A577" s="9">
        <v>384</v>
      </c>
      <c r="B577" s="30">
        <v>29221</v>
      </c>
      <c r="C577" s="9">
        <v>2</v>
      </c>
      <c r="D577" s="9" t="s">
        <v>516</v>
      </c>
      <c r="E577" s="9" t="s">
        <v>1639</v>
      </c>
      <c r="F577" s="47">
        <v>43495</v>
      </c>
      <c r="G577" s="9" t="s">
        <v>661</v>
      </c>
      <c r="H577" s="9" t="s">
        <v>525</v>
      </c>
      <c r="J577" s="9">
        <v>2</v>
      </c>
      <c r="K577" s="9">
        <v>3</v>
      </c>
      <c r="L577" s="9">
        <v>3</v>
      </c>
      <c r="M577" s="9">
        <v>3</v>
      </c>
      <c r="N577" s="9">
        <v>3</v>
      </c>
      <c r="O577" s="9">
        <v>2</v>
      </c>
      <c r="P577" s="9">
        <v>3</v>
      </c>
      <c r="Q577" s="9">
        <v>3</v>
      </c>
      <c r="R577" s="9">
        <v>3</v>
      </c>
      <c r="S577" s="9">
        <v>3</v>
      </c>
      <c r="T577" s="9">
        <v>4</v>
      </c>
      <c r="U577" s="9" t="s">
        <v>662</v>
      </c>
      <c r="V577" s="9" t="s">
        <v>662</v>
      </c>
      <c r="W577" s="9" t="s">
        <v>662</v>
      </c>
    </row>
    <row r="578" spans="1:23" x14ac:dyDescent="0.2">
      <c r="A578" s="9">
        <v>387</v>
      </c>
      <c r="B578" s="30">
        <v>29221</v>
      </c>
      <c r="C578" s="9">
        <v>2</v>
      </c>
      <c r="D578" s="9" t="s">
        <v>516</v>
      </c>
      <c r="E578" s="9" t="s">
        <v>1639</v>
      </c>
      <c r="F578" s="47">
        <v>43495</v>
      </c>
      <c r="G578" s="9" t="s">
        <v>757</v>
      </c>
      <c r="H578" s="9" t="s">
        <v>525</v>
      </c>
      <c r="J578" s="9">
        <v>4</v>
      </c>
      <c r="K578" s="9">
        <v>3</v>
      </c>
      <c r="L578" s="9">
        <v>3</v>
      </c>
      <c r="M578" s="9">
        <v>3</v>
      </c>
      <c r="N578" s="9">
        <v>4</v>
      </c>
      <c r="O578" s="9">
        <v>4</v>
      </c>
      <c r="P578" s="9">
        <v>4</v>
      </c>
      <c r="Q578" s="9">
        <v>3</v>
      </c>
      <c r="R578" s="9">
        <v>3</v>
      </c>
      <c r="S578" s="9">
        <v>3</v>
      </c>
      <c r="T578" s="9">
        <v>4</v>
      </c>
    </row>
    <row r="579" spans="1:23" x14ac:dyDescent="0.2">
      <c r="A579" s="9">
        <v>391</v>
      </c>
      <c r="B579" s="30">
        <v>29221</v>
      </c>
      <c r="C579" s="9">
        <v>2</v>
      </c>
      <c r="D579" s="9" t="s">
        <v>516</v>
      </c>
      <c r="E579" s="9" t="s">
        <v>1639</v>
      </c>
      <c r="F579" s="47">
        <v>43495</v>
      </c>
      <c r="G579" s="9" t="s">
        <v>758</v>
      </c>
      <c r="H579" s="9" t="s">
        <v>525</v>
      </c>
      <c r="J579" s="9">
        <v>3</v>
      </c>
      <c r="K579" s="9">
        <v>3</v>
      </c>
      <c r="L579" s="9">
        <v>3</v>
      </c>
      <c r="M579" s="9">
        <v>3</v>
      </c>
      <c r="N579" s="9">
        <v>3</v>
      </c>
      <c r="O579" s="9">
        <v>3</v>
      </c>
      <c r="P579" s="9">
        <v>3</v>
      </c>
      <c r="Q579" s="9">
        <v>3</v>
      </c>
      <c r="R579" s="9">
        <v>3</v>
      </c>
      <c r="S579" s="9">
        <v>3</v>
      </c>
      <c r="T579" s="9">
        <v>3</v>
      </c>
    </row>
    <row r="580" spans="1:23" x14ac:dyDescent="0.2">
      <c r="A580" s="9">
        <v>395</v>
      </c>
      <c r="B580" s="30">
        <v>29221</v>
      </c>
      <c r="C580" s="9">
        <v>2</v>
      </c>
      <c r="D580" s="9" t="s">
        <v>516</v>
      </c>
      <c r="E580" s="9" t="s">
        <v>1639</v>
      </c>
      <c r="F580" s="47">
        <v>43495</v>
      </c>
      <c r="G580" s="9" t="s">
        <v>653</v>
      </c>
      <c r="H580" s="9" t="s">
        <v>525</v>
      </c>
      <c r="J580" s="9">
        <v>3</v>
      </c>
      <c r="K580" s="9">
        <v>4</v>
      </c>
      <c r="L580" s="9">
        <v>4</v>
      </c>
      <c r="M580" s="9">
        <v>4</v>
      </c>
      <c r="N580" s="9">
        <v>3</v>
      </c>
      <c r="O580" s="9">
        <v>3</v>
      </c>
      <c r="P580" s="9">
        <v>3</v>
      </c>
      <c r="Q580" s="9">
        <v>3</v>
      </c>
      <c r="R580" s="9">
        <v>3</v>
      </c>
      <c r="S580" s="9">
        <v>3</v>
      </c>
      <c r="T580" s="9">
        <v>3</v>
      </c>
      <c r="U580" s="9" t="s">
        <v>759</v>
      </c>
      <c r="V580" s="9" t="s">
        <v>760</v>
      </c>
      <c r="W580" s="9" t="s">
        <v>761</v>
      </c>
    </row>
    <row r="581" spans="1:23" x14ac:dyDescent="0.2">
      <c r="A581" s="9">
        <v>396</v>
      </c>
      <c r="B581" s="30">
        <v>29221</v>
      </c>
      <c r="C581" s="9">
        <v>2</v>
      </c>
      <c r="D581" s="9" t="s">
        <v>516</v>
      </c>
      <c r="E581" s="9" t="s">
        <v>1639</v>
      </c>
      <c r="F581" s="47">
        <v>43495</v>
      </c>
      <c r="G581" s="9" t="s">
        <v>762</v>
      </c>
      <c r="H581" s="9" t="s">
        <v>525</v>
      </c>
      <c r="J581" s="9">
        <v>3</v>
      </c>
      <c r="K581" s="9">
        <v>3</v>
      </c>
      <c r="L581" s="9">
        <v>4</v>
      </c>
      <c r="M581" s="9">
        <v>3</v>
      </c>
      <c r="N581" s="9">
        <v>3</v>
      </c>
      <c r="O581" s="9">
        <v>3</v>
      </c>
      <c r="P581" s="9">
        <v>3</v>
      </c>
      <c r="Q581" s="9">
        <v>3</v>
      </c>
      <c r="R581" s="9">
        <v>3</v>
      </c>
      <c r="S581" s="9">
        <v>4</v>
      </c>
      <c r="T581" s="9">
        <v>3</v>
      </c>
    </row>
    <row r="582" spans="1:23" x14ac:dyDescent="0.2">
      <c r="A582" s="9">
        <v>397</v>
      </c>
      <c r="B582" s="30">
        <v>29221</v>
      </c>
      <c r="C582" s="9">
        <v>2</v>
      </c>
      <c r="D582" s="9" t="s">
        <v>516</v>
      </c>
      <c r="E582" s="9" t="s">
        <v>1639</v>
      </c>
      <c r="F582" s="47">
        <v>43496</v>
      </c>
      <c r="G582" s="9" t="s">
        <v>677</v>
      </c>
      <c r="H582" s="9" t="s">
        <v>525</v>
      </c>
      <c r="J582" s="9">
        <v>4</v>
      </c>
      <c r="K582" s="9">
        <v>4</v>
      </c>
      <c r="L582" s="9">
        <v>4</v>
      </c>
      <c r="M582" s="9">
        <v>4</v>
      </c>
      <c r="N582" s="9">
        <v>4</v>
      </c>
      <c r="O582" s="9">
        <v>4</v>
      </c>
      <c r="P582" s="9">
        <v>4</v>
      </c>
      <c r="Q582" s="9">
        <v>4</v>
      </c>
      <c r="R582" s="9">
        <v>4</v>
      </c>
      <c r="S582" s="9">
        <v>4</v>
      </c>
      <c r="T582" s="9">
        <v>4</v>
      </c>
      <c r="U582" s="9" t="s">
        <v>763</v>
      </c>
      <c r="V582" s="9" t="s">
        <v>764</v>
      </c>
    </row>
    <row r="583" spans="1:23" x14ac:dyDescent="0.2">
      <c r="A583" s="9">
        <v>398</v>
      </c>
      <c r="B583" s="30">
        <v>29221</v>
      </c>
      <c r="C583" s="9">
        <v>2</v>
      </c>
      <c r="D583" s="9" t="s">
        <v>516</v>
      </c>
      <c r="E583" s="9" t="s">
        <v>1639</v>
      </c>
      <c r="F583" s="47">
        <v>43495</v>
      </c>
      <c r="G583" s="9" t="s">
        <v>670</v>
      </c>
      <c r="H583" s="9" t="s">
        <v>525</v>
      </c>
      <c r="J583" s="9">
        <v>3</v>
      </c>
      <c r="K583" s="9">
        <v>3</v>
      </c>
      <c r="L583" s="9">
        <v>3</v>
      </c>
      <c r="M583" s="9">
        <v>3</v>
      </c>
      <c r="N583" s="9">
        <v>3</v>
      </c>
      <c r="O583" s="9">
        <v>3</v>
      </c>
      <c r="P583" s="9">
        <v>3</v>
      </c>
      <c r="Q583" s="9">
        <v>3</v>
      </c>
      <c r="R583" s="9">
        <v>3</v>
      </c>
      <c r="S583" s="9">
        <v>4</v>
      </c>
      <c r="T583" s="9">
        <v>4</v>
      </c>
    </row>
    <row r="584" spans="1:23" x14ac:dyDescent="0.2">
      <c r="A584" s="9">
        <v>417</v>
      </c>
      <c r="B584" s="30">
        <v>29221</v>
      </c>
      <c r="C584" s="9">
        <v>2</v>
      </c>
      <c r="D584" s="9" t="s">
        <v>516</v>
      </c>
      <c r="E584" s="9" t="s">
        <v>1639</v>
      </c>
      <c r="F584" s="47">
        <v>43495</v>
      </c>
      <c r="G584" s="9" t="s">
        <v>786</v>
      </c>
      <c r="H584" s="9" t="s">
        <v>525</v>
      </c>
      <c r="J584" s="9">
        <v>3</v>
      </c>
      <c r="K584" s="9">
        <v>3</v>
      </c>
      <c r="L584" s="9">
        <v>4</v>
      </c>
      <c r="M584" s="9">
        <v>4</v>
      </c>
      <c r="N584" s="9">
        <v>4</v>
      </c>
      <c r="O584" s="9">
        <v>3</v>
      </c>
      <c r="P584" s="9">
        <v>4</v>
      </c>
      <c r="Q584" s="9">
        <v>3</v>
      </c>
      <c r="R584" s="9">
        <v>4</v>
      </c>
      <c r="S584" s="9">
        <v>3</v>
      </c>
      <c r="T584" s="9">
        <v>4</v>
      </c>
      <c r="U584" s="9" t="s">
        <v>787</v>
      </c>
      <c r="V584" s="9" t="s">
        <v>788</v>
      </c>
    </row>
    <row r="585" spans="1:23" x14ac:dyDescent="0.2">
      <c r="A585" s="9">
        <v>374</v>
      </c>
      <c r="B585" s="30">
        <v>29221</v>
      </c>
      <c r="C585" s="9">
        <v>2</v>
      </c>
      <c r="D585" s="9" t="s">
        <v>516</v>
      </c>
      <c r="E585" s="9" t="s">
        <v>870</v>
      </c>
      <c r="F585" s="47">
        <v>43493</v>
      </c>
      <c r="G585" s="9" t="s">
        <v>555</v>
      </c>
      <c r="H585" s="9" t="s">
        <v>546</v>
      </c>
      <c r="J585" s="9">
        <v>4</v>
      </c>
      <c r="K585" s="9">
        <v>3</v>
      </c>
      <c r="L585" s="9">
        <v>3</v>
      </c>
      <c r="M585" s="9">
        <v>3</v>
      </c>
      <c r="N585" s="9">
        <v>3</v>
      </c>
      <c r="O585" s="9">
        <v>3</v>
      </c>
      <c r="P585" s="9">
        <v>3</v>
      </c>
      <c r="Q585" s="9">
        <v>3</v>
      </c>
      <c r="R585" s="9">
        <v>3</v>
      </c>
      <c r="S585" s="9">
        <v>4</v>
      </c>
      <c r="T585" s="9">
        <v>4</v>
      </c>
    </row>
    <row r="586" spans="1:23" ht="11.25" customHeight="1" x14ac:dyDescent="0.2">
      <c r="A586" s="9">
        <v>377</v>
      </c>
      <c r="B586" s="30">
        <v>29221</v>
      </c>
      <c r="C586" s="9">
        <v>2</v>
      </c>
      <c r="D586" s="9" t="s">
        <v>516</v>
      </c>
      <c r="E586" s="9" t="s">
        <v>870</v>
      </c>
      <c r="F586" s="47">
        <v>43493</v>
      </c>
      <c r="G586" s="9" t="s">
        <v>749</v>
      </c>
      <c r="H586" s="9" t="s">
        <v>557</v>
      </c>
      <c r="J586" s="9">
        <v>4</v>
      </c>
      <c r="K586" s="9">
        <v>4</v>
      </c>
      <c r="L586" s="9">
        <v>4</v>
      </c>
      <c r="M586" s="9">
        <v>4</v>
      </c>
      <c r="N586" s="9">
        <v>4</v>
      </c>
      <c r="O586" s="9">
        <v>4</v>
      </c>
      <c r="P586" s="9">
        <v>4</v>
      </c>
      <c r="Q586" s="9">
        <v>4</v>
      </c>
      <c r="R586" s="9">
        <v>4</v>
      </c>
      <c r="S586" s="9">
        <v>4</v>
      </c>
      <c r="T586" s="9">
        <v>4</v>
      </c>
      <c r="U586" s="1" t="s">
        <v>750</v>
      </c>
      <c r="V586" s="9" t="s">
        <v>751</v>
      </c>
      <c r="W586" s="9" t="s">
        <v>549</v>
      </c>
    </row>
    <row r="587" spans="1:23" x14ac:dyDescent="0.2">
      <c r="A587" s="9">
        <v>352</v>
      </c>
      <c r="B587" s="30">
        <v>29221</v>
      </c>
      <c r="C587" s="9">
        <v>2</v>
      </c>
      <c r="D587" s="9" t="s">
        <v>516</v>
      </c>
      <c r="E587" s="9" t="s">
        <v>1640</v>
      </c>
      <c r="F587" s="47">
        <v>43493</v>
      </c>
      <c r="G587" s="9" t="s">
        <v>537</v>
      </c>
      <c r="H587" s="9" t="s">
        <v>538</v>
      </c>
      <c r="J587" s="9">
        <v>3</v>
      </c>
      <c r="K587" s="9">
        <v>3</v>
      </c>
      <c r="L587" s="9">
        <v>3</v>
      </c>
      <c r="M587" s="9">
        <v>3</v>
      </c>
      <c r="N587" s="9">
        <v>3</v>
      </c>
      <c r="O587" s="9">
        <v>3</v>
      </c>
      <c r="P587" s="9">
        <v>3</v>
      </c>
      <c r="Q587" s="9">
        <v>3</v>
      </c>
      <c r="R587" s="9">
        <v>3</v>
      </c>
      <c r="S587" s="9">
        <v>3</v>
      </c>
      <c r="T587" s="9">
        <v>3</v>
      </c>
      <c r="U587" s="9" t="s">
        <v>540</v>
      </c>
      <c r="V587" s="9" t="s">
        <v>715</v>
      </c>
    </row>
    <row r="588" spans="1:23" ht="13.5" customHeight="1" x14ac:dyDescent="0.2">
      <c r="A588" s="9">
        <v>355</v>
      </c>
      <c r="B588" s="30">
        <v>29221</v>
      </c>
      <c r="C588" s="9">
        <v>2</v>
      </c>
      <c r="D588" s="9" t="s">
        <v>516</v>
      </c>
      <c r="E588" s="9" t="s">
        <v>1640</v>
      </c>
      <c r="F588" s="47">
        <v>43493</v>
      </c>
      <c r="G588" s="9" t="s">
        <v>716</v>
      </c>
      <c r="H588" s="9" t="s">
        <v>557</v>
      </c>
      <c r="J588" s="9">
        <v>4</v>
      </c>
      <c r="K588" s="9">
        <v>3</v>
      </c>
      <c r="L588" s="9">
        <v>4</v>
      </c>
      <c r="M588" s="9">
        <v>3</v>
      </c>
      <c r="N588" s="9">
        <v>4</v>
      </c>
      <c r="O588" s="9">
        <v>3</v>
      </c>
      <c r="P588" s="9">
        <v>4</v>
      </c>
      <c r="Q588" s="9">
        <v>3</v>
      </c>
      <c r="R588" s="9">
        <v>3</v>
      </c>
      <c r="S588" s="9">
        <v>4</v>
      </c>
      <c r="T588" s="9">
        <v>4</v>
      </c>
      <c r="U588" s="1" t="s">
        <v>717</v>
      </c>
      <c r="V588" s="1" t="s">
        <v>717</v>
      </c>
      <c r="W588" s="9" t="s">
        <v>718</v>
      </c>
    </row>
    <row r="589" spans="1:23" ht="13.5" customHeight="1" x14ac:dyDescent="0.2">
      <c r="A589" s="9">
        <v>358</v>
      </c>
      <c r="B589" s="30">
        <v>29221</v>
      </c>
      <c r="C589" s="9">
        <v>2</v>
      </c>
      <c r="D589" s="9" t="s">
        <v>516</v>
      </c>
      <c r="E589" s="9" t="s">
        <v>1640</v>
      </c>
      <c r="F589" s="47">
        <v>43493</v>
      </c>
      <c r="G589" s="9" t="s">
        <v>719</v>
      </c>
      <c r="H589" s="9" t="s">
        <v>538</v>
      </c>
      <c r="J589" s="9">
        <v>4</v>
      </c>
      <c r="K589" s="9">
        <v>3</v>
      </c>
      <c r="L589" s="9">
        <v>4</v>
      </c>
      <c r="M589" s="9">
        <v>3</v>
      </c>
      <c r="N589" s="9">
        <v>4</v>
      </c>
      <c r="O589" s="9">
        <v>3</v>
      </c>
      <c r="P589" s="9">
        <v>4</v>
      </c>
      <c r="Q589" s="9">
        <v>3</v>
      </c>
      <c r="R589" s="9">
        <v>3</v>
      </c>
      <c r="S589" s="9">
        <v>4</v>
      </c>
      <c r="T589" s="9">
        <v>4</v>
      </c>
    </row>
    <row r="590" spans="1:23" ht="13.5" customHeight="1" x14ac:dyDescent="0.2">
      <c r="A590" s="9">
        <v>359</v>
      </c>
      <c r="B590" s="30">
        <v>29221</v>
      </c>
      <c r="C590" s="9">
        <v>2</v>
      </c>
      <c r="D590" s="9" t="s">
        <v>516</v>
      </c>
      <c r="E590" s="9" t="s">
        <v>1640</v>
      </c>
      <c r="F590" s="47">
        <v>43493</v>
      </c>
      <c r="G590" s="9" t="s">
        <v>550</v>
      </c>
      <c r="H590" s="9" t="s">
        <v>538</v>
      </c>
      <c r="J590" s="9">
        <v>4</v>
      </c>
      <c r="K590" s="9">
        <v>4</v>
      </c>
      <c r="L590" s="9">
        <v>3</v>
      </c>
      <c r="M590" s="9">
        <v>4</v>
      </c>
      <c r="N590" s="9">
        <v>4</v>
      </c>
      <c r="O590" s="9">
        <v>3</v>
      </c>
      <c r="P590" s="9">
        <v>4</v>
      </c>
      <c r="Q590" s="9">
        <v>3</v>
      </c>
      <c r="R590" s="9">
        <v>4</v>
      </c>
      <c r="S590" s="9">
        <v>3</v>
      </c>
      <c r="T590" s="9">
        <v>4</v>
      </c>
    </row>
    <row r="591" spans="1:23" ht="13.5" customHeight="1" x14ac:dyDescent="0.2">
      <c r="A591" s="9">
        <v>360</v>
      </c>
      <c r="B591" s="30">
        <v>29221</v>
      </c>
      <c r="C591" s="9">
        <v>2</v>
      </c>
      <c r="D591" s="9" t="s">
        <v>516</v>
      </c>
      <c r="E591" s="9" t="s">
        <v>1640</v>
      </c>
      <c r="F591" s="47">
        <v>43493</v>
      </c>
      <c r="G591" s="9" t="s">
        <v>720</v>
      </c>
      <c r="H591" s="9" t="s">
        <v>538</v>
      </c>
      <c r="J591" s="9">
        <v>4</v>
      </c>
      <c r="K591" s="9">
        <v>4</v>
      </c>
      <c r="L591" s="9">
        <v>4</v>
      </c>
      <c r="M591" s="9">
        <v>4</v>
      </c>
      <c r="N591" s="9">
        <v>4</v>
      </c>
      <c r="O591" s="9">
        <v>4</v>
      </c>
      <c r="P591" s="9">
        <v>4</v>
      </c>
      <c r="Q591" s="9">
        <v>4</v>
      </c>
      <c r="R591" s="9">
        <v>4</v>
      </c>
      <c r="S591" s="9">
        <v>4</v>
      </c>
      <c r="T591" s="9">
        <v>4</v>
      </c>
    </row>
    <row r="592" spans="1:23" ht="13.5" customHeight="1" x14ac:dyDescent="0.2">
      <c r="A592" s="9">
        <v>361</v>
      </c>
      <c r="B592" s="30">
        <v>29221</v>
      </c>
      <c r="C592" s="9">
        <v>2</v>
      </c>
      <c r="D592" s="9" t="s">
        <v>516</v>
      </c>
      <c r="E592" s="9" t="s">
        <v>1640</v>
      </c>
      <c r="F592" s="47">
        <v>43493</v>
      </c>
      <c r="G592" s="9" t="s">
        <v>721</v>
      </c>
      <c r="H592" s="9" t="s">
        <v>557</v>
      </c>
      <c r="J592" s="9">
        <v>4</v>
      </c>
      <c r="K592" s="9">
        <v>3</v>
      </c>
      <c r="L592" s="9">
        <v>3</v>
      </c>
      <c r="M592" s="9">
        <v>3</v>
      </c>
      <c r="N592" s="9">
        <v>4</v>
      </c>
      <c r="O592" s="9">
        <v>4</v>
      </c>
      <c r="P592" s="9">
        <v>4</v>
      </c>
      <c r="Q592" s="9">
        <v>4</v>
      </c>
      <c r="R592" s="9">
        <v>4</v>
      </c>
      <c r="S592" s="9">
        <v>4</v>
      </c>
      <c r="T592" s="9">
        <v>4</v>
      </c>
      <c r="U592" s="9" t="s">
        <v>722</v>
      </c>
      <c r="V592" s="9" t="s">
        <v>723</v>
      </c>
    </row>
    <row r="593" spans="1:23" ht="13.5" customHeight="1" x14ac:dyDescent="0.2">
      <c r="A593" s="9">
        <v>363</v>
      </c>
      <c r="B593" s="30">
        <v>29221</v>
      </c>
      <c r="C593" s="9">
        <v>2</v>
      </c>
      <c r="D593" s="9" t="s">
        <v>516</v>
      </c>
      <c r="E593" s="9" t="s">
        <v>1640</v>
      </c>
      <c r="F593" s="47">
        <v>43493</v>
      </c>
      <c r="G593" s="9" t="s">
        <v>729</v>
      </c>
      <c r="H593" s="9" t="s">
        <v>538</v>
      </c>
      <c r="J593" s="9">
        <v>3</v>
      </c>
      <c r="K593" s="9">
        <v>3</v>
      </c>
      <c r="L593" s="9">
        <v>3</v>
      </c>
      <c r="M593" s="9">
        <v>3</v>
      </c>
      <c r="N593" s="9">
        <v>3</v>
      </c>
      <c r="O593" s="9">
        <v>3</v>
      </c>
      <c r="P593" s="9">
        <v>3</v>
      </c>
      <c r="Q593" s="9">
        <v>3</v>
      </c>
      <c r="R593" s="9">
        <v>3</v>
      </c>
      <c r="S593" s="9">
        <v>3</v>
      </c>
      <c r="T593" s="9">
        <v>3</v>
      </c>
    </row>
    <row r="594" spans="1:23" ht="13.5" customHeight="1" x14ac:dyDescent="0.2">
      <c r="A594" s="9">
        <v>366</v>
      </c>
      <c r="B594" s="30">
        <v>29221</v>
      </c>
      <c r="C594" s="9">
        <v>2</v>
      </c>
      <c r="D594" s="9" t="s">
        <v>516</v>
      </c>
      <c r="E594" s="9" t="s">
        <v>1640</v>
      </c>
      <c r="F594" s="47">
        <v>43493</v>
      </c>
      <c r="G594" s="9" t="s">
        <v>716</v>
      </c>
      <c r="H594" s="9" t="s">
        <v>733</v>
      </c>
      <c r="J594" s="9">
        <v>4</v>
      </c>
      <c r="K594" s="9">
        <v>3</v>
      </c>
      <c r="L594" s="9">
        <v>4</v>
      </c>
      <c r="M594" s="9">
        <v>3</v>
      </c>
      <c r="N594" s="9">
        <v>4</v>
      </c>
      <c r="O594" s="9">
        <v>3</v>
      </c>
      <c r="P594" s="9">
        <v>4</v>
      </c>
      <c r="Q594" s="9">
        <v>3</v>
      </c>
      <c r="R594" s="9">
        <v>3</v>
      </c>
      <c r="S594" s="9">
        <v>4</v>
      </c>
      <c r="T594" s="9">
        <v>4</v>
      </c>
      <c r="U594" s="1" t="s">
        <v>717</v>
      </c>
      <c r="V594" s="1" t="s">
        <v>734</v>
      </c>
      <c r="W594" s="9" t="s">
        <v>718</v>
      </c>
    </row>
    <row r="595" spans="1:23" ht="13.5" customHeight="1" x14ac:dyDescent="0.2">
      <c r="A595" s="9">
        <v>400</v>
      </c>
      <c r="B595" s="30">
        <v>29221</v>
      </c>
      <c r="C595" s="9">
        <v>2</v>
      </c>
      <c r="D595" s="9" t="s">
        <v>516</v>
      </c>
      <c r="E595" s="9" t="s">
        <v>1641</v>
      </c>
      <c r="F595" s="47">
        <v>43497</v>
      </c>
      <c r="G595" s="9" t="s">
        <v>766</v>
      </c>
      <c r="H595" s="9" t="s">
        <v>619</v>
      </c>
      <c r="J595" s="9">
        <v>3</v>
      </c>
      <c r="K595" s="9">
        <v>3</v>
      </c>
      <c r="L595" s="9">
        <v>3</v>
      </c>
      <c r="M595" s="9">
        <v>3</v>
      </c>
      <c r="N595" s="9">
        <v>3</v>
      </c>
      <c r="O595" s="9">
        <v>3</v>
      </c>
      <c r="P595" s="9">
        <v>3</v>
      </c>
      <c r="Q595" s="9">
        <v>3</v>
      </c>
      <c r="R595" s="9">
        <v>3</v>
      </c>
      <c r="S595" s="9">
        <v>3</v>
      </c>
      <c r="T595" s="9">
        <v>3</v>
      </c>
      <c r="U595" s="9" t="s">
        <v>767</v>
      </c>
      <c r="V595" s="1" t="s">
        <v>768</v>
      </c>
    </row>
    <row r="596" spans="1:23" ht="13.5" customHeight="1" x14ac:dyDescent="0.2">
      <c r="A596" s="9">
        <v>401</v>
      </c>
      <c r="B596" s="30">
        <v>29221</v>
      </c>
      <c r="C596" s="9">
        <v>2</v>
      </c>
      <c r="D596" s="9" t="s">
        <v>516</v>
      </c>
      <c r="E596" s="9" t="s">
        <v>1641</v>
      </c>
      <c r="F596" s="47">
        <v>43496</v>
      </c>
      <c r="G596" s="9" t="s">
        <v>769</v>
      </c>
      <c r="H596" s="9" t="s">
        <v>542</v>
      </c>
      <c r="J596" s="9">
        <v>3</v>
      </c>
      <c r="K596" s="9">
        <v>3</v>
      </c>
      <c r="L596" s="9">
        <v>3</v>
      </c>
      <c r="M596" s="9">
        <v>3</v>
      </c>
      <c r="N596" s="9">
        <v>4</v>
      </c>
      <c r="O596" s="9">
        <v>3</v>
      </c>
      <c r="P596" s="9">
        <v>3</v>
      </c>
      <c r="Q596" s="9">
        <v>3</v>
      </c>
      <c r="R596" s="9">
        <v>4</v>
      </c>
      <c r="S596" s="9">
        <v>4</v>
      </c>
      <c r="T596" s="9">
        <v>4</v>
      </c>
    </row>
    <row r="597" spans="1:23" ht="13.5" customHeight="1" x14ac:dyDescent="0.2">
      <c r="A597" s="9">
        <v>402</v>
      </c>
      <c r="B597" s="30">
        <v>29221</v>
      </c>
      <c r="C597" s="9">
        <v>2</v>
      </c>
      <c r="D597" s="9" t="s">
        <v>516</v>
      </c>
      <c r="E597" s="9" t="s">
        <v>1641</v>
      </c>
      <c r="F597" s="47">
        <v>43496</v>
      </c>
      <c r="G597" s="9" t="s">
        <v>555</v>
      </c>
      <c r="H597" s="9" t="s">
        <v>546</v>
      </c>
      <c r="J597" s="9">
        <v>4</v>
      </c>
      <c r="K597" s="9">
        <v>4</v>
      </c>
      <c r="L597" s="9">
        <v>4</v>
      </c>
      <c r="M597" s="9">
        <v>4</v>
      </c>
      <c r="N597" s="9">
        <v>4</v>
      </c>
      <c r="O597" s="9">
        <v>4</v>
      </c>
      <c r="P597" s="9">
        <v>4</v>
      </c>
      <c r="Q597" s="9">
        <v>3</v>
      </c>
      <c r="R597" s="9">
        <v>4</v>
      </c>
      <c r="S597" s="9">
        <v>4</v>
      </c>
      <c r="T597" s="9">
        <v>4</v>
      </c>
    </row>
    <row r="598" spans="1:23" ht="13.5" customHeight="1" x14ac:dyDescent="0.2">
      <c r="A598" s="9">
        <v>404</v>
      </c>
      <c r="B598" s="30">
        <v>29221</v>
      </c>
      <c r="C598" s="9">
        <v>2</v>
      </c>
      <c r="D598" s="9" t="s">
        <v>516</v>
      </c>
      <c r="E598" s="9" t="s">
        <v>1641</v>
      </c>
      <c r="F598" s="47">
        <v>43496</v>
      </c>
      <c r="G598" s="9" t="s">
        <v>770</v>
      </c>
      <c r="H598" s="9" t="s">
        <v>525</v>
      </c>
      <c r="J598" s="9">
        <v>4</v>
      </c>
      <c r="K598" s="9">
        <v>3</v>
      </c>
      <c r="L598" s="9">
        <v>3</v>
      </c>
      <c r="M598" s="9">
        <v>3</v>
      </c>
      <c r="N598" s="9">
        <v>4</v>
      </c>
      <c r="O598" s="9">
        <v>3</v>
      </c>
      <c r="P598" s="9">
        <v>4</v>
      </c>
      <c r="Q598" s="9">
        <v>3</v>
      </c>
      <c r="R598" s="9">
        <v>3</v>
      </c>
      <c r="S598" s="9">
        <v>4</v>
      </c>
      <c r="T598" s="9">
        <v>4</v>
      </c>
      <c r="U598" s="9" t="e">
        <f>- Knowledge terkait Identifikasi dampak lingkungan di area kerja
- cara pengendalian akibat aspek lingkungan</f>
        <v>#NAME?</v>
      </c>
      <c r="V598" s="1" t="s">
        <v>771</v>
      </c>
      <c r="W598" s="9" t="s">
        <v>549</v>
      </c>
    </row>
    <row r="599" spans="1:23" ht="13.5" customHeight="1" x14ac:dyDescent="0.2">
      <c r="A599" s="9">
        <v>405</v>
      </c>
      <c r="B599" s="30">
        <v>29221</v>
      </c>
      <c r="C599" s="9">
        <v>2</v>
      </c>
      <c r="D599" s="9" t="s">
        <v>516</v>
      </c>
      <c r="E599" s="9" t="s">
        <v>1641</v>
      </c>
      <c r="F599" s="47">
        <v>43496</v>
      </c>
      <c r="G599" s="9" t="s">
        <v>772</v>
      </c>
      <c r="H599" s="9" t="s">
        <v>575</v>
      </c>
      <c r="J599" s="9">
        <v>4</v>
      </c>
      <c r="K599" s="9">
        <v>4</v>
      </c>
      <c r="L599" s="9">
        <v>4</v>
      </c>
      <c r="M599" s="9">
        <v>3</v>
      </c>
      <c r="N599" s="9">
        <v>4</v>
      </c>
      <c r="O599" s="9">
        <v>4</v>
      </c>
      <c r="P599" s="9">
        <v>4</v>
      </c>
      <c r="Q599" s="9">
        <v>4</v>
      </c>
      <c r="R599" s="9">
        <v>3</v>
      </c>
      <c r="S599" s="9">
        <v>4</v>
      </c>
      <c r="T599" s="9">
        <v>4</v>
      </c>
      <c r="U599" s="1" t="s">
        <v>773</v>
      </c>
      <c r="V599" s="9" t="s">
        <v>774</v>
      </c>
    </row>
    <row r="600" spans="1:23" ht="13.5" customHeight="1" x14ac:dyDescent="0.2">
      <c r="A600" s="9">
        <v>407</v>
      </c>
      <c r="B600" s="30">
        <v>29221</v>
      </c>
      <c r="C600" s="9">
        <v>2</v>
      </c>
      <c r="D600" s="9" t="s">
        <v>516</v>
      </c>
      <c r="E600" s="9" t="s">
        <v>1641</v>
      </c>
      <c r="F600" s="47">
        <v>43496</v>
      </c>
      <c r="G600" s="9" t="s">
        <v>524</v>
      </c>
      <c r="H600" s="9" t="s">
        <v>525</v>
      </c>
      <c r="J600" s="9">
        <v>4</v>
      </c>
      <c r="K600" s="9">
        <v>4</v>
      </c>
      <c r="L600" s="9">
        <v>4</v>
      </c>
      <c r="M600" s="9">
        <v>4</v>
      </c>
      <c r="N600" s="9">
        <v>4</v>
      </c>
      <c r="O600" s="9">
        <v>4</v>
      </c>
      <c r="P600" s="9">
        <v>4</v>
      </c>
      <c r="Q600" s="9">
        <v>4</v>
      </c>
      <c r="R600" s="9">
        <v>4</v>
      </c>
      <c r="S600" s="9">
        <v>3</v>
      </c>
      <c r="T600" s="9">
        <v>3</v>
      </c>
      <c r="U600" s="9" t="s">
        <v>775</v>
      </c>
    </row>
    <row r="601" spans="1:23" ht="13.5" customHeight="1" x14ac:dyDescent="0.2">
      <c r="A601" s="9">
        <v>408</v>
      </c>
      <c r="B601" s="30">
        <v>29221</v>
      </c>
      <c r="C601" s="9">
        <v>2</v>
      </c>
      <c r="D601" s="9" t="s">
        <v>516</v>
      </c>
      <c r="E601" s="9" t="s">
        <v>1641</v>
      </c>
      <c r="F601" s="47">
        <v>43496</v>
      </c>
      <c r="G601" s="9" t="s">
        <v>234</v>
      </c>
      <c r="H601" s="9" t="s">
        <v>575</v>
      </c>
      <c r="J601" s="9">
        <v>4</v>
      </c>
      <c r="K601" s="9">
        <v>3</v>
      </c>
      <c r="L601" s="9">
        <v>3</v>
      </c>
      <c r="M601" s="9">
        <v>3</v>
      </c>
      <c r="N601" s="9">
        <v>4</v>
      </c>
      <c r="O601" s="9">
        <v>3</v>
      </c>
      <c r="P601" s="9">
        <v>3</v>
      </c>
      <c r="Q601" s="9">
        <v>3</v>
      </c>
      <c r="R601" s="9">
        <v>3</v>
      </c>
      <c r="S601" s="9">
        <v>3</v>
      </c>
      <c r="T601" s="9">
        <v>3</v>
      </c>
      <c r="U601" s="9" t="s">
        <v>776</v>
      </c>
      <c r="V601" s="9" t="s">
        <v>777</v>
      </c>
    </row>
    <row r="602" spans="1:23" x14ac:dyDescent="0.2">
      <c r="A602" s="9">
        <v>457</v>
      </c>
      <c r="B602" s="30">
        <v>29221</v>
      </c>
      <c r="C602" s="9">
        <v>2</v>
      </c>
      <c r="D602" s="9" t="s">
        <v>516</v>
      </c>
      <c r="E602" s="9" t="s">
        <v>1642</v>
      </c>
      <c r="F602" s="47">
        <v>43518</v>
      </c>
      <c r="G602" s="9" t="s">
        <v>811</v>
      </c>
      <c r="H602" s="9" t="s">
        <v>538</v>
      </c>
      <c r="J602" s="9">
        <v>3</v>
      </c>
      <c r="K602" s="9">
        <v>3</v>
      </c>
      <c r="L602" s="9">
        <v>3</v>
      </c>
      <c r="M602" s="9">
        <v>3</v>
      </c>
      <c r="N602" s="9">
        <v>3</v>
      </c>
      <c r="O602" s="9">
        <v>3</v>
      </c>
      <c r="P602" s="9">
        <v>3</v>
      </c>
      <c r="Q602" s="9">
        <v>3</v>
      </c>
      <c r="R602" s="9">
        <v>3</v>
      </c>
      <c r="S602" s="9">
        <v>3</v>
      </c>
      <c r="T602" s="9">
        <v>3</v>
      </c>
    </row>
    <row r="603" spans="1:23" x14ac:dyDescent="0.2">
      <c r="A603" s="9">
        <v>458</v>
      </c>
      <c r="B603" s="30">
        <v>29221</v>
      </c>
      <c r="C603" s="9">
        <v>2</v>
      </c>
      <c r="D603" s="9" t="s">
        <v>516</v>
      </c>
      <c r="E603" s="9" t="s">
        <v>1642</v>
      </c>
      <c r="F603" s="47">
        <v>43518</v>
      </c>
      <c r="G603" s="9" t="s">
        <v>812</v>
      </c>
      <c r="H603" s="9" t="s">
        <v>538</v>
      </c>
      <c r="J603" s="9">
        <v>3</v>
      </c>
      <c r="K603" s="9">
        <v>3</v>
      </c>
      <c r="L603" s="9">
        <v>3</v>
      </c>
      <c r="M603" s="9">
        <v>3</v>
      </c>
      <c r="N603" s="9">
        <v>3</v>
      </c>
      <c r="O603" s="9">
        <v>3</v>
      </c>
      <c r="P603" s="9">
        <v>3</v>
      </c>
      <c r="Q603" s="9">
        <v>3</v>
      </c>
      <c r="R603" s="9">
        <v>3</v>
      </c>
      <c r="S603" s="9">
        <v>3</v>
      </c>
      <c r="T603" s="9">
        <v>3</v>
      </c>
    </row>
    <row r="604" spans="1:23" x14ac:dyDescent="0.2">
      <c r="A604" s="9">
        <v>459</v>
      </c>
      <c r="B604" s="30">
        <v>29221</v>
      </c>
      <c r="C604" s="9">
        <v>2</v>
      </c>
      <c r="D604" s="9" t="s">
        <v>516</v>
      </c>
      <c r="E604" s="9" t="s">
        <v>1642</v>
      </c>
      <c r="F604" s="47">
        <v>43518</v>
      </c>
      <c r="G604" s="9" t="s">
        <v>813</v>
      </c>
      <c r="H604" s="9" t="s">
        <v>538</v>
      </c>
      <c r="J604" s="9">
        <v>3</v>
      </c>
      <c r="K604" s="9">
        <v>3</v>
      </c>
      <c r="L604" s="9">
        <v>3</v>
      </c>
      <c r="M604" s="9">
        <v>3</v>
      </c>
      <c r="N604" s="9">
        <v>3</v>
      </c>
      <c r="O604" s="9">
        <v>3</v>
      </c>
      <c r="P604" s="9">
        <v>3</v>
      </c>
      <c r="Q604" s="9">
        <v>3</v>
      </c>
      <c r="R604" s="9">
        <v>3</v>
      </c>
      <c r="S604" s="9">
        <v>3</v>
      </c>
      <c r="T604" s="9">
        <v>4</v>
      </c>
      <c r="U604" s="9" t="s">
        <v>814</v>
      </c>
      <c r="V604" s="9" t="s">
        <v>815</v>
      </c>
      <c r="W604" s="9" t="s">
        <v>573</v>
      </c>
    </row>
    <row r="605" spans="1:23" x14ac:dyDescent="0.2">
      <c r="A605" s="9">
        <v>461</v>
      </c>
      <c r="B605" s="30">
        <v>29221</v>
      </c>
      <c r="C605" s="9">
        <v>2</v>
      </c>
      <c r="D605" s="9" t="s">
        <v>516</v>
      </c>
      <c r="E605" s="9" t="s">
        <v>1642</v>
      </c>
      <c r="F605" s="47">
        <v>43518</v>
      </c>
      <c r="G605" s="9" t="s">
        <v>816</v>
      </c>
      <c r="H605" s="9" t="s">
        <v>817</v>
      </c>
      <c r="J605" s="9">
        <v>3</v>
      </c>
      <c r="K605" s="9">
        <v>3</v>
      </c>
      <c r="L605" s="9">
        <v>3</v>
      </c>
      <c r="M605" s="9">
        <v>3</v>
      </c>
      <c r="N605" s="9">
        <v>3</v>
      </c>
      <c r="O605" s="9">
        <v>3</v>
      </c>
      <c r="P605" s="9">
        <v>3</v>
      </c>
      <c r="Q605" s="9">
        <v>3</v>
      </c>
      <c r="R605" s="9">
        <v>3</v>
      </c>
      <c r="S605" s="9">
        <v>3</v>
      </c>
      <c r="T605" s="9">
        <v>3</v>
      </c>
    </row>
    <row r="606" spans="1:23" x14ac:dyDescent="0.2">
      <c r="A606" s="9">
        <v>462</v>
      </c>
      <c r="B606" s="30">
        <v>29221</v>
      </c>
      <c r="C606" s="9">
        <v>2</v>
      </c>
      <c r="D606" s="9" t="s">
        <v>516</v>
      </c>
      <c r="E606" s="9" t="s">
        <v>1642</v>
      </c>
      <c r="F606" s="47">
        <v>43518</v>
      </c>
      <c r="G606" s="9" t="s">
        <v>818</v>
      </c>
      <c r="H606" s="9" t="s">
        <v>538</v>
      </c>
      <c r="J606" s="9">
        <v>3</v>
      </c>
      <c r="K606" s="9">
        <v>3</v>
      </c>
      <c r="L606" s="9">
        <v>3</v>
      </c>
      <c r="M606" s="9">
        <v>3</v>
      </c>
      <c r="N606" s="9">
        <v>3</v>
      </c>
      <c r="O606" s="9">
        <v>3</v>
      </c>
      <c r="P606" s="9">
        <v>3</v>
      </c>
      <c r="Q606" s="9">
        <v>3</v>
      </c>
      <c r="R606" s="9">
        <v>3</v>
      </c>
      <c r="S606" s="9">
        <v>3</v>
      </c>
      <c r="T606" s="9">
        <v>3</v>
      </c>
      <c r="U606" s="9" t="s">
        <v>819</v>
      </c>
      <c r="V606" s="9" t="s">
        <v>819</v>
      </c>
    </row>
    <row r="607" spans="1:23" x14ac:dyDescent="0.2">
      <c r="A607" s="9">
        <v>467</v>
      </c>
      <c r="B607" s="30">
        <v>29221</v>
      </c>
      <c r="C607" s="9">
        <v>2</v>
      </c>
      <c r="D607" s="9" t="s">
        <v>516</v>
      </c>
      <c r="E607" s="9" t="s">
        <v>1642</v>
      </c>
      <c r="F607" s="47">
        <v>43518</v>
      </c>
      <c r="G607" s="9" t="s">
        <v>820</v>
      </c>
      <c r="H607" s="9" t="s">
        <v>538</v>
      </c>
      <c r="J607" s="9">
        <v>3</v>
      </c>
      <c r="K607" s="9">
        <v>3</v>
      </c>
      <c r="L607" s="9">
        <v>3</v>
      </c>
      <c r="M607" s="9">
        <v>3</v>
      </c>
      <c r="N607" s="9">
        <v>3</v>
      </c>
      <c r="O607" s="9">
        <v>3</v>
      </c>
      <c r="P607" s="9">
        <v>3</v>
      </c>
      <c r="Q607" s="9">
        <v>3</v>
      </c>
      <c r="R607" s="9">
        <v>3</v>
      </c>
      <c r="S607" s="9">
        <v>3</v>
      </c>
      <c r="T607" s="9">
        <v>3</v>
      </c>
      <c r="U607" s="9" t="s">
        <v>821</v>
      </c>
      <c r="V607" s="9" t="s">
        <v>822</v>
      </c>
      <c r="W607" s="9" t="s">
        <v>823</v>
      </c>
    </row>
    <row r="608" spans="1:23" ht="12.75" customHeight="1" x14ac:dyDescent="0.2">
      <c r="A608" s="9">
        <v>471</v>
      </c>
      <c r="B608" s="30">
        <v>29221</v>
      </c>
      <c r="C608" s="9">
        <v>2</v>
      </c>
      <c r="D608" s="9" t="s">
        <v>516</v>
      </c>
      <c r="E608" s="9" t="s">
        <v>1642</v>
      </c>
      <c r="F608" s="47">
        <v>43518</v>
      </c>
      <c r="G608" s="9" t="s">
        <v>824</v>
      </c>
      <c r="H608" s="9" t="s">
        <v>538</v>
      </c>
      <c r="J608" s="9">
        <v>3</v>
      </c>
      <c r="K608" s="9">
        <v>3</v>
      </c>
      <c r="L608" s="9">
        <v>3</v>
      </c>
      <c r="M608" s="9">
        <v>3</v>
      </c>
      <c r="N608" s="9">
        <v>3</v>
      </c>
      <c r="O608" s="9">
        <v>3</v>
      </c>
      <c r="P608" s="9">
        <v>3</v>
      </c>
      <c r="Q608" s="9">
        <v>3</v>
      </c>
      <c r="R608" s="9">
        <v>3</v>
      </c>
      <c r="S608" s="9">
        <v>3</v>
      </c>
      <c r="T608" s="9">
        <v>3</v>
      </c>
    </row>
    <row r="609" spans="1:23" ht="12.75" customHeight="1" x14ac:dyDescent="0.2">
      <c r="A609" s="9">
        <v>472</v>
      </c>
      <c r="B609" s="30">
        <v>29221</v>
      </c>
      <c r="C609" s="9">
        <v>2</v>
      </c>
      <c r="D609" s="9" t="s">
        <v>516</v>
      </c>
      <c r="E609" s="9" t="s">
        <v>1642</v>
      </c>
      <c r="F609" s="47">
        <v>43518</v>
      </c>
      <c r="G609" s="9" t="s">
        <v>825</v>
      </c>
      <c r="H609" s="9" t="s">
        <v>817</v>
      </c>
      <c r="J609" s="9">
        <v>3</v>
      </c>
      <c r="K609" s="9">
        <v>3</v>
      </c>
      <c r="L609" s="9">
        <v>3</v>
      </c>
      <c r="M609" s="9">
        <v>3</v>
      </c>
      <c r="N609" s="9">
        <v>3</v>
      </c>
      <c r="O609" s="9">
        <v>3</v>
      </c>
      <c r="P609" s="9">
        <v>3</v>
      </c>
      <c r="Q609" s="9">
        <v>3</v>
      </c>
      <c r="R609" s="9">
        <v>3</v>
      </c>
      <c r="S609" s="9">
        <v>4</v>
      </c>
      <c r="T609" s="9">
        <v>4</v>
      </c>
      <c r="U609" s="9" t="s">
        <v>826</v>
      </c>
      <c r="V609" s="9" t="s">
        <v>827</v>
      </c>
      <c r="W609" s="9" t="s">
        <v>828</v>
      </c>
    </row>
    <row r="610" spans="1:23" ht="12.75" customHeight="1" x14ac:dyDescent="0.2">
      <c r="A610" s="9">
        <v>473</v>
      </c>
      <c r="B610" s="30">
        <v>29221</v>
      </c>
      <c r="C610" s="9">
        <v>2</v>
      </c>
      <c r="D610" s="9" t="s">
        <v>516</v>
      </c>
      <c r="E610" s="9" t="s">
        <v>1642</v>
      </c>
      <c r="F610" s="47">
        <v>43518</v>
      </c>
      <c r="G610" s="9" t="s">
        <v>829</v>
      </c>
      <c r="H610" s="9" t="s">
        <v>538</v>
      </c>
      <c r="J610" s="9">
        <v>3</v>
      </c>
      <c r="K610" s="9">
        <v>3</v>
      </c>
      <c r="L610" s="9">
        <v>3</v>
      </c>
      <c r="M610" s="9">
        <v>3</v>
      </c>
      <c r="N610" s="9">
        <v>3</v>
      </c>
      <c r="O610" s="9">
        <v>3</v>
      </c>
      <c r="P610" s="9">
        <v>3</v>
      </c>
      <c r="Q610" s="9">
        <v>3</v>
      </c>
      <c r="R610" s="9">
        <v>3</v>
      </c>
      <c r="S610" s="9">
        <v>3</v>
      </c>
      <c r="T610" s="9">
        <v>4</v>
      </c>
      <c r="U610" s="9" t="s">
        <v>830</v>
      </c>
      <c r="V610" s="1" t="s">
        <v>831</v>
      </c>
      <c r="W610" s="9" t="s">
        <v>832</v>
      </c>
    </row>
    <row r="611" spans="1:23" ht="12.75" customHeight="1" x14ac:dyDescent="0.2">
      <c r="A611" s="9">
        <v>476</v>
      </c>
      <c r="B611" s="30">
        <v>29221</v>
      </c>
      <c r="C611" s="9">
        <v>2</v>
      </c>
      <c r="D611" s="9" t="s">
        <v>516</v>
      </c>
      <c r="E611" s="9" t="s">
        <v>1642</v>
      </c>
      <c r="F611" s="47">
        <v>43519</v>
      </c>
      <c r="G611" s="9" t="s">
        <v>833</v>
      </c>
      <c r="H611" s="9" t="s">
        <v>538</v>
      </c>
      <c r="J611" s="9">
        <v>3</v>
      </c>
      <c r="K611" s="9">
        <v>3</v>
      </c>
      <c r="L611" s="9">
        <v>3</v>
      </c>
      <c r="M611" s="9">
        <v>3</v>
      </c>
      <c r="N611" s="9">
        <v>4</v>
      </c>
      <c r="O611" s="9">
        <v>3</v>
      </c>
      <c r="P611" s="9">
        <v>4</v>
      </c>
      <c r="Q611" s="9">
        <v>3</v>
      </c>
      <c r="R611" s="9">
        <v>4</v>
      </c>
      <c r="S611" s="9">
        <v>3</v>
      </c>
      <c r="T611" s="9">
        <v>4</v>
      </c>
    </row>
    <row r="612" spans="1:23" ht="12.75" customHeight="1" x14ac:dyDescent="0.2">
      <c r="A612" s="9">
        <v>478</v>
      </c>
      <c r="B612" s="30">
        <v>29221</v>
      </c>
      <c r="C612" s="9">
        <v>2</v>
      </c>
      <c r="D612" s="9" t="s">
        <v>516</v>
      </c>
      <c r="E612" s="9" t="s">
        <v>1642</v>
      </c>
      <c r="F612" s="47">
        <v>43518</v>
      </c>
      <c r="G612" s="9" t="s">
        <v>834</v>
      </c>
      <c r="H612" s="9" t="s">
        <v>835</v>
      </c>
      <c r="J612" s="9">
        <v>3</v>
      </c>
      <c r="K612" s="9">
        <v>3</v>
      </c>
      <c r="L612" s="9">
        <v>3</v>
      </c>
      <c r="M612" s="9">
        <v>3</v>
      </c>
      <c r="N612" s="9">
        <v>3</v>
      </c>
      <c r="O612" s="9">
        <v>3</v>
      </c>
      <c r="P612" s="9">
        <v>3</v>
      </c>
      <c r="Q612" s="9">
        <v>3</v>
      </c>
      <c r="R612" s="9">
        <v>3</v>
      </c>
      <c r="S612" s="9">
        <v>3</v>
      </c>
      <c r="T612" s="9">
        <v>4</v>
      </c>
      <c r="U612" s="9" t="s">
        <v>836</v>
      </c>
    </row>
    <row r="613" spans="1:23" x14ac:dyDescent="0.2">
      <c r="A613" s="9">
        <v>585</v>
      </c>
      <c r="B613" s="30">
        <v>29221</v>
      </c>
      <c r="C613" s="9">
        <v>2</v>
      </c>
      <c r="D613" s="9" t="s">
        <v>516</v>
      </c>
      <c r="E613" s="9" t="s">
        <v>1643</v>
      </c>
      <c r="F613" s="47">
        <v>43542</v>
      </c>
      <c r="G613" s="9" t="s">
        <v>1644</v>
      </c>
      <c r="H613" s="9" t="s">
        <v>525</v>
      </c>
      <c r="J613" s="9">
        <v>4</v>
      </c>
      <c r="K613" s="9">
        <v>4</v>
      </c>
      <c r="L613" s="9">
        <v>4</v>
      </c>
      <c r="M613" s="9">
        <v>4</v>
      </c>
      <c r="N613" s="9">
        <v>3</v>
      </c>
      <c r="O613" s="9">
        <v>3</v>
      </c>
      <c r="P613" s="9">
        <v>4</v>
      </c>
      <c r="Q613" s="9">
        <v>3</v>
      </c>
      <c r="R613" s="9">
        <v>4</v>
      </c>
      <c r="S613" s="9">
        <v>4</v>
      </c>
      <c r="T613" s="9">
        <v>4</v>
      </c>
      <c r="U613" s="9" t="s">
        <v>1645</v>
      </c>
      <c r="V613" s="9" t="s">
        <v>1646</v>
      </c>
    </row>
    <row r="614" spans="1:23" ht="13.5" customHeight="1" x14ac:dyDescent="0.2">
      <c r="A614" s="9">
        <v>586</v>
      </c>
      <c r="B614" s="30">
        <v>29221</v>
      </c>
      <c r="C614" s="9">
        <v>2</v>
      </c>
      <c r="D614" s="9" t="s">
        <v>516</v>
      </c>
      <c r="E614" s="9" t="s">
        <v>1643</v>
      </c>
      <c r="F614" s="47">
        <v>43542</v>
      </c>
      <c r="G614" s="9" t="s">
        <v>1647</v>
      </c>
      <c r="H614" s="9" t="s">
        <v>525</v>
      </c>
      <c r="J614" s="9">
        <v>4</v>
      </c>
      <c r="K614" s="9">
        <v>3</v>
      </c>
      <c r="L614" s="9">
        <v>3</v>
      </c>
      <c r="M614" s="9">
        <v>3</v>
      </c>
      <c r="N614" s="9">
        <v>3</v>
      </c>
      <c r="O614" s="9">
        <v>3</v>
      </c>
      <c r="P614" s="9">
        <v>3</v>
      </c>
      <c r="Q614" s="9">
        <v>3</v>
      </c>
      <c r="R614" s="9">
        <v>3</v>
      </c>
      <c r="S614" s="9">
        <v>4</v>
      </c>
      <c r="T614" s="9">
        <v>4</v>
      </c>
      <c r="U614" s="9" t="s">
        <v>1648</v>
      </c>
      <c r="V614" s="9" t="s">
        <v>1649</v>
      </c>
    </row>
    <row r="615" spans="1:23" ht="13.5" customHeight="1" x14ac:dyDescent="0.2">
      <c r="A615" s="9">
        <v>587</v>
      </c>
      <c r="B615" s="30">
        <v>29221</v>
      </c>
      <c r="C615" s="9">
        <v>2</v>
      </c>
      <c r="D615" s="9" t="s">
        <v>516</v>
      </c>
      <c r="E615" s="9" t="s">
        <v>1643</v>
      </c>
      <c r="F615" s="47">
        <v>43542</v>
      </c>
      <c r="G615" s="9" t="s">
        <v>1650</v>
      </c>
      <c r="H615" s="9" t="s">
        <v>525</v>
      </c>
      <c r="J615" s="9">
        <v>3</v>
      </c>
      <c r="K615" s="9">
        <v>3</v>
      </c>
      <c r="L615" s="9">
        <v>3</v>
      </c>
      <c r="M615" s="9">
        <v>3</v>
      </c>
      <c r="N615" s="9">
        <v>3</v>
      </c>
      <c r="O615" s="9">
        <v>3</v>
      </c>
      <c r="P615" s="9">
        <v>3</v>
      </c>
      <c r="Q615" s="9">
        <v>3</v>
      </c>
      <c r="R615" s="9">
        <v>3</v>
      </c>
      <c r="S615" s="9">
        <v>3</v>
      </c>
      <c r="T615" s="9">
        <v>3</v>
      </c>
      <c r="U615" s="9" t="s">
        <v>1651</v>
      </c>
      <c r="V615" s="9" t="s">
        <v>1652</v>
      </c>
      <c r="W615" s="9" t="s">
        <v>1653</v>
      </c>
    </row>
    <row r="616" spans="1:23" ht="13.5" customHeight="1" x14ac:dyDescent="0.2">
      <c r="A616" s="9">
        <v>588</v>
      </c>
      <c r="B616" s="30">
        <v>29221</v>
      </c>
      <c r="C616" s="9">
        <v>2</v>
      </c>
      <c r="D616" s="9" t="s">
        <v>516</v>
      </c>
      <c r="E616" s="9" t="s">
        <v>1643</v>
      </c>
      <c r="F616" s="47">
        <v>43542</v>
      </c>
      <c r="G616" s="9" t="s">
        <v>772</v>
      </c>
      <c r="H616" s="9" t="s">
        <v>575</v>
      </c>
      <c r="J616" s="9">
        <v>4</v>
      </c>
      <c r="K616" s="9">
        <v>4</v>
      </c>
      <c r="L616" s="9">
        <v>4</v>
      </c>
      <c r="M616" s="9">
        <v>4</v>
      </c>
      <c r="N616" s="9">
        <v>4</v>
      </c>
      <c r="O616" s="9">
        <v>4</v>
      </c>
      <c r="P616" s="9">
        <v>4</v>
      </c>
      <c r="Q616" s="9">
        <v>3</v>
      </c>
      <c r="R616" s="9">
        <v>3</v>
      </c>
      <c r="S616" s="9">
        <v>4</v>
      </c>
      <c r="T616" s="9">
        <v>4</v>
      </c>
      <c r="U616" s="1" t="s">
        <v>1654</v>
      </c>
      <c r="V616" s="1" t="s">
        <v>1655</v>
      </c>
      <c r="W616" s="1" t="s">
        <v>1656</v>
      </c>
    </row>
    <row r="617" spans="1:23" ht="13.5" customHeight="1" x14ac:dyDescent="0.2">
      <c r="A617" s="9">
        <v>591</v>
      </c>
      <c r="B617" s="30">
        <v>29221</v>
      </c>
      <c r="C617" s="9">
        <v>2</v>
      </c>
      <c r="D617" s="9" t="s">
        <v>516</v>
      </c>
      <c r="E617" s="9" t="s">
        <v>1643</v>
      </c>
      <c r="F617" s="47">
        <v>43542</v>
      </c>
      <c r="G617" s="9" t="s">
        <v>234</v>
      </c>
      <c r="H617" s="9" t="s">
        <v>575</v>
      </c>
      <c r="J617" s="9">
        <v>3</v>
      </c>
      <c r="K617" s="9">
        <v>3</v>
      </c>
      <c r="L617" s="9">
        <v>3</v>
      </c>
      <c r="M617" s="9">
        <v>3</v>
      </c>
      <c r="N617" s="9">
        <v>4</v>
      </c>
      <c r="O617" s="9">
        <v>3</v>
      </c>
      <c r="P617" s="9">
        <v>3</v>
      </c>
      <c r="Q617" s="9">
        <v>3</v>
      </c>
      <c r="R617" s="9">
        <v>3</v>
      </c>
      <c r="S617" s="9">
        <v>3</v>
      </c>
      <c r="T617" s="9">
        <v>3</v>
      </c>
      <c r="U617" s="9" t="s">
        <v>1657</v>
      </c>
      <c r="V617" s="9" t="s">
        <v>1658</v>
      </c>
    </row>
    <row r="618" spans="1:23" ht="13.5" customHeight="1" x14ac:dyDescent="0.2">
      <c r="A618" s="9">
        <v>592</v>
      </c>
      <c r="B618" s="30">
        <v>29221</v>
      </c>
      <c r="C618" s="9">
        <v>2</v>
      </c>
      <c r="D618" s="9" t="s">
        <v>516</v>
      </c>
      <c r="E618" s="9" t="s">
        <v>1643</v>
      </c>
      <c r="F618" s="47">
        <v>43542</v>
      </c>
      <c r="G618" s="9" t="s">
        <v>1659</v>
      </c>
      <c r="H618" s="9" t="s">
        <v>538</v>
      </c>
      <c r="J618" s="9">
        <v>3</v>
      </c>
      <c r="K618" s="9">
        <v>3</v>
      </c>
      <c r="L618" s="9">
        <v>3</v>
      </c>
      <c r="M618" s="9">
        <v>4</v>
      </c>
      <c r="N618" s="9">
        <v>3</v>
      </c>
      <c r="O618" s="9">
        <v>3</v>
      </c>
      <c r="P618" s="9">
        <v>4</v>
      </c>
      <c r="Q618" s="9">
        <v>4</v>
      </c>
      <c r="R618" s="9">
        <v>3</v>
      </c>
      <c r="S618" s="9">
        <v>3</v>
      </c>
      <c r="T618" s="9">
        <v>4</v>
      </c>
      <c r="U618" s="9" t="s">
        <v>1660</v>
      </c>
      <c r="V618" s="9" t="s">
        <v>1661</v>
      </c>
    </row>
    <row r="619" spans="1:23" ht="13.5" customHeight="1" x14ac:dyDescent="0.2">
      <c r="A619" s="9">
        <v>594</v>
      </c>
      <c r="B619" s="30">
        <v>29221</v>
      </c>
      <c r="C619" s="9">
        <v>2</v>
      </c>
      <c r="D619" s="9" t="s">
        <v>516</v>
      </c>
      <c r="E619" s="9" t="s">
        <v>1662</v>
      </c>
      <c r="F619" s="47">
        <v>43549</v>
      </c>
      <c r="G619" s="9" t="s">
        <v>551</v>
      </c>
      <c r="H619" s="9" t="s">
        <v>546</v>
      </c>
      <c r="J619" s="9">
        <v>3</v>
      </c>
      <c r="K619" s="9">
        <v>3</v>
      </c>
      <c r="L619" s="9">
        <v>3</v>
      </c>
      <c r="M619" s="9">
        <v>3</v>
      </c>
      <c r="N619" s="9">
        <v>3</v>
      </c>
      <c r="O619" s="9">
        <v>3</v>
      </c>
      <c r="P619" s="9">
        <v>3</v>
      </c>
      <c r="Q619" s="9">
        <v>3</v>
      </c>
      <c r="R619" s="9">
        <v>3</v>
      </c>
      <c r="S619" s="9">
        <v>3</v>
      </c>
      <c r="T619" s="9">
        <v>3</v>
      </c>
    </row>
    <row r="620" spans="1:23" ht="13.5" customHeight="1" x14ac:dyDescent="0.2">
      <c r="A620" s="9">
        <v>595</v>
      </c>
      <c r="B620" s="30">
        <v>29221</v>
      </c>
      <c r="C620" s="9">
        <v>2</v>
      </c>
      <c r="D620" s="9" t="s">
        <v>516</v>
      </c>
      <c r="E620" s="9" t="s">
        <v>1662</v>
      </c>
      <c r="F620" s="47">
        <v>43549</v>
      </c>
      <c r="G620" s="9" t="s">
        <v>757</v>
      </c>
      <c r="H620" s="9" t="s">
        <v>525</v>
      </c>
      <c r="J620" s="9">
        <v>3</v>
      </c>
      <c r="K620" s="9">
        <v>4</v>
      </c>
      <c r="L620" s="9">
        <v>3</v>
      </c>
      <c r="M620" s="9">
        <v>4</v>
      </c>
      <c r="N620" s="9">
        <v>4</v>
      </c>
      <c r="O620" s="9">
        <v>4</v>
      </c>
      <c r="P620" s="9">
        <v>3</v>
      </c>
      <c r="Q620" s="9">
        <v>3</v>
      </c>
      <c r="R620" s="9">
        <v>4</v>
      </c>
      <c r="S620" s="9">
        <v>3</v>
      </c>
      <c r="T620" s="9">
        <v>4</v>
      </c>
    </row>
    <row r="621" spans="1:23" ht="13.5" customHeight="1" x14ac:dyDescent="0.2">
      <c r="A621" s="9">
        <v>596</v>
      </c>
      <c r="B621" s="30">
        <v>29221</v>
      </c>
      <c r="C621" s="9">
        <v>2</v>
      </c>
      <c r="D621" s="9" t="s">
        <v>516</v>
      </c>
      <c r="E621" s="9" t="s">
        <v>1663</v>
      </c>
      <c r="F621" s="47">
        <v>43550</v>
      </c>
      <c r="G621" s="9" t="s">
        <v>1664</v>
      </c>
      <c r="H621" s="9" t="s">
        <v>557</v>
      </c>
      <c r="J621" s="9">
        <v>3</v>
      </c>
      <c r="K621" s="9">
        <v>3</v>
      </c>
      <c r="L621" s="9">
        <v>3</v>
      </c>
      <c r="M621" s="9">
        <v>3</v>
      </c>
      <c r="N621" s="9">
        <v>3</v>
      </c>
      <c r="O621" s="9">
        <v>3</v>
      </c>
      <c r="P621" s="9">
        <v>3</v>
      </c>
      <c r="Q621" s="9">
        <v>3</v>
      </c>
      <c r="R621" s="9">
        <v>3</v>
      </c>
      <c r="S621" s="9">
        <v>3</v>
      </c>
      <c r="T621" s="9">
        <v>3</v>
      </c>
      <c r="U621" s="9" t="s">
        <v>1665</v>
      </c>
      <c r="V621" s="1" t="s">
        <v>1666</v>
      </c>
      <c r="W621" s="9" t="s">
        <v>1667</v>
      </c>
    </row>
    <row r="622" spans="1:23" ht="13.5" customHeight="1" x14ac:dyDescent="0.2">
      <c r="A622" s="9">
        <v>598</v>
      </c>
      <c r="B622" s="30">
        <v>29221</v>
      </c>
      <c r="C622" s="9">
        <v>2</v>
      </c>
      <c r="D622" s="9" t="s">
        <v>516</v>
      </c>
      <c r="E622" s="9" t="s">
        <v>1663</v>
      </c>
      <c r="F622" s="47">
        <v>43550</v>
      </c>
      <c r="G622" s="9" t="s">
        <v>856</v>
      </c>
      <c r="H622" s="9" t="s">
        <v>542</v>
      </c>
      <c r="J622" s="9">
        <v>3</v>
      </c>
      <c r="K622" s="9">
        <v>3</v>
      </c>
      <c r="L622" s="9">
        <v>3</v>
      </c>
      <c r="M622" s="9">
        <v>3</v>
      </c>
      <c r="N622" s="9">
        <v>3</v>
      </c>
      <c r="O622" s="9">
        <v>3</v>
      </c>
      <c r="P622" s="9">
        <v>3</v>
      </c>
      <c r="Q622" s="9">
        <v>3</v>
      </c>
      <c r="R622" s="9">
        <v>3</v>
      </c>
      <c r="S622" s="9">
        <v>3</v>
      </c>
      <c r="T622" s="9">
        <v>3</v>
      </c>
    </row>
    <row r="623" spans="1:23" ht="13.5" customHeight="1" x14ac:dyDescent="0.2">
      <c r="A623" s="9">
        <v>599</v>
      </c>
      <c r="B623" s="30">
        <v>29221</v>
      </c>
      <c r="C623" s="9">
        <v>2</v>
      </c>
      <c r="D623" s="9" t="s">
        <v>516</v>
      </c>
      <c r="E623" s="9" t="s">
        <v>1663</v>
      </c>
      <c r="F623" s="47">
        <v>43551</v>
      </c>
      <c r="G623" s="9" t="s">
        <v>1668</v>
      </c>
      <c r="H623" s="9" t="s">
        <v>538</v>
      </c>
      <c r="J623" s="9">
        <v>4</v>
      </c>
      <c r="K623" s="9">
        <v>4</v>
      </c>
      <c r="L623" s="9">
        <v>4</v>
      </c>
      <c r="M623" s="9">
        <v>4</v>
      </c>
      <c r="N623" s="9">
        <v>4</v>
      </c>
      <c r="O623" s="9">
        <v>4</v>
      </c>
      <c r="P623" s="9">
        <v>4</v>
      </c>
      <c r="Q623" s="9">
        <v>4</v>
      </c>
      <c r="R623" s="9">
        <v>4</v>
      </c>
      <c r="S623" s="9">
        <v>4</v>
      </c>
      <c r="T623" s="9">
        <v>4</v>
      </c>
      <c r="U623" s="9" t="s">
        <v>1547</v>
      </c>
      <c r="V623" s="9" t="s">
        <v>1547</v>
      </c>
      <c r="W623" s="9" t="s">
        <v>1547</v>
      </c>
    </row>
    <row r="624" spans="1:23" ht="13.5" customHeight="1" x14ac:dyDescent="0.2">
      <c r="A624" s="9">
        <v>600</v>
      </c>
      <c r="B624" s="30">
        <v>29221</v>
      </c>
      <c r="C624" s="9">
        <v>2</v>
      </c>
      <c r="D624" s="9" t="s">
        <v>516</v>
      </c>
      <c r="E624" s="9" t="s">
        <v>1669</v>
      </c>
      <c r="F624" s="47">
        <v>43556</v>
      </c>
      <c r="G624" s="9" t="s">
        <v>1670</v>
      </c>
      <c r="H624" s="9" t="s">
        <v>542</v>
      </c>
      <c r="J624" s="9">
        <v>4</v>
      </c>
      <c r="K624" s="9">
        <v>4</v>
      </c>
      <c r="L624" s="9">
        <v>4</v>
      </c>
      <c r="M624" s="9">
        <v>4</v>
      </c>
      <c r="N624" s="9">
        <v>4</v>
      </c>
      <c r="O624" s="9">
        <v>4</v>
      </c>
      <c r="P624" s="9">
        <v>4</v>
      </c>
      <c r="Q624" s="9">
        <v>4</v>
      </c>
      <c r="R624" s="9">
        <v>4</v>
      </c>
      <c r="S624" s="9">
        <v>4</v>
      </c>
      <c r="T624" s="9">
        <v>4</v>
      </c>
      <c r="U624" s="9" t="s">
        <v>1671</v>
      </c>
      <c r="V624" s="9" t="s">
        <v>1672</v>
      </c>
      <c r="W624" s="9" t="s">
        <v>1673</v>
      </c>
    </row>
    <row r="625" spans="1:23" ht="13.5" customHeight="1" x14ac:dyDescent="0.2">
      <c r="A625" s="9">
        <v>603</v>
      </c>
      <c r="B625" s="30">
        <v>29221</v>
      </c>
      <c r="C625" s="9">
        <v>2</v>
      </c>
      <c r="D625" s="9" t="s">
        <v>516</v>
      </c>
      <c r="E625" s="9" t="s">
        <v>1669</v>
      </c>
      <c r="F625" s="47">
        <v>43556</v>
      </c>
      <c r="G625" s="9" t="s">
        <v>551</v>
      </c>
      <c r="H625" s="9" t="s">
        <v>546</v>
      </c>
      <c r="J625" s="9">
        <v>3</v>
      </c>
      <c r="K625" s="9">
        <v>3</v>
      </c>
      <c r="L625" s="9">
        <v>3</v>
      </c>
      <c r="M625" s="9">
        <v>3</v>
      </c>
      <c r="N625" s="9">
        <v>3</v>
      </c>
      <c r="O625" s="9">
        <v>3</v>
      </c>
      <c r="P625" s="9">
        <v>3</v>
      </c>
      <c r="Q625" s="9">
        <v>3</v>
      </c>
      <c r="R625" s="9">
        <v>3</v>
      </c>
      <c r="S625" s="9">
        <v>3</v>
      </c>
      <c r="T625" s="9">
        <v>3</v>
      </c>
    </row>
    <row r="626" spans="1:23" ht="13.5" customHeight="1" x14ac:dyDescent="0.2">
      <c r="A626" s="9">
        <v>604</v>
      </c>
      <c r="B626" s="30">
        <v>29221</v>
      </c>
      <c r="C626" s="9">
        <v>2</v>
      </c>
      <c r="D626" s="9" t="s">
        <v>516</v>
      </c>
      <c r="E626" s="9" t="s">
        <v>1669</v>
      </c>
      <c r="F626" s="47">
        <v>43557</v>
      </c>
      <c r="G626" s="9" t="s">
        <v>1674</v>
      </c>
      <c r="H626" s="9" t="s">
        <v>525</v>
      </c>
      <c r="J626" s="9">
        <v>4</v>
      </c>
      <c r="K626" s="9">
        <v>4</v>
      </c>
      <c r="L626" s="9">
        <v>4</v>
      </c>
      <c r="M626" s="9">
        <v>4</v>
      </c>
      <c r="N626" s="9">
        <v>4</v>
      </c>
      <c r="O626" s="9">
        <v>4</v>
      </c>
      <c r="P626" s="9">
        <v>4</v>
      </c>
      <c r="Q626" s="9">
        <v>4</v>
      </c>
      <c r="R626" s="9">
        <v>4</v>
      </c>
      <c r="S626" s="9">
        <v>4</v>
      </c>
      <c r="T626" s="9">
        <v>4</v>
      </c>
      <c r="U626" s="1" t="s">
        <v>1675</v>
      </c>
      <c r="V626" s="1" t="s">
        <v>1676</v>
      </c>
      <c r="W626" s="9" t="s">
        <v>1677</v>
      </c>
    </row>
    <row r="627" spans="1:23" ht="13.5" customHeight="1" x14ac:dyDescent="0.2">
      <c r="A627" s="9">
        <v>607</v>
      </c>
      <c r="B627" s="30">
        <v>29221</v>
      </c>
      <c r="C627" s="9">
        <v>2</v>
      </c>
      <c r="D627" s="9" t="s">
        <v>516</v>
      </c>
      <c r="E627" s="9" t="s">
        <v>1669</v>
      </c>
      <c r="F627" s="47">
        <v>43556</v>
      </c>
      <c r="G627" s="9" t="s">
        <v>869</v>
      </c>
      <c r="H627" s="9" t="s">
        <v>557</v>
      </c>
      <c r="J627" s="9">
        <v>4</v>
      </c>
      <c r="K627" s="9">
        <v>3</v>
      </c>
      <c r="L627" s="9">
        <v>3</v>
      </c>
      <c r="M627" s="9">
        <v>3</v>
      </c>
      <c r="N627" s="9">
        <v>3</v>
      </c>
      <c r="O627" s="9">
        <v>4</v>
      </c>
      <c r="P627" s="9">
        <v>3</v>
      </c>
      <c r="Q627" s="9">
        <v>3</v>
      </c>
      <c r="R627" s="9">
        <v>3</v>
      </c>
      <c r="S627" s="9">
        <v>3</v>
      </c>
      <c r="T627" s="9">
        <v>3</v>
      </c>
    </row>
    <row r="628" spans="1:23" ht="13.5" customHeight="1" x14ac:dyDescent="0.2">
      <c r="A628" s="9">
        <v>613</v>
      </c>
      <c r="B628" s="30">
        <v>29221</v>
      </c>
      <c r="C628" s="9">
        <v>2</v>
      </c>
      <c r="D628" s="9" t="s">
        <v>516</v>
      </c>
      <c r="E628" s="9" t="s">
        <v>1669</v>
      </c>
      <c r="F628" s="47">
        <v>43556</v>
      </c>
      <c r="G628" s="9" t="s">
        <v>716</v>
      </c>
      <c r="H628" s="9" t="s">
        <v>733</v>
      </c>
      <c r="J628" s="9">
        <v>3</v>
      </c>
      <c r="K628" s="9">
        <v>3</v>
      </c>
      <c r="L628" s="9">
        <v>3</v>
      </c>
      <c r="M628" s="9">
        <v>3</v>
      </c>
      <c r="N628" s="9">
        <v>3</v>
      </c>
      <c r="O628" s="9">
        <v>3</v>
      </c>
      <c r="P628" s="9">
        <v>3</v>
      </c>
      <c r="Q628" s="9">
        <v>3</v>
      </c>
      <c r="R628" s="9">
        <v>3</v>
      </c>
      <c r="S628" s="9">
        <v>3</v>
      </c>
      <c r="T628" s="9">
        <v>3</v>
      </c>
      <c r="U628" s="1" t="s">
        <v>1678</v>
      </c>
    </row>
    <row r="629" spans="1:23" ht="13.5" customHeight="1" x14ac:dyDescent="0.2">
      <c r="A629" s="9">
        <v>615</v>
      </c>
      <c r="B629" s="30">
        <v>29221</v>
      </c>
      <c r="C629" s="9">
        <v>2</v>
      </c>
      <c r="D629" s="9" t="s">
        <v>516</v>
      </c>
      <c r="E629" s="9" t="s">
        <v>1679</v>
      </c>
      <c r="F629" s="47">
        <v>43546</v>
      </c>
      <c r="G629" s="9" t="s">
        <v>869</v>
      </c>
      <c r="H629" s="9" t="s">
        <v>557</v>
      </c>
      <c r="J629" s="9">
        <v>3</v>
      </c>
      <c r="K629" s="9">
        <v>4</v>
      </c>
      <c r="L629" s="9">
        <v>4</v>
      </c>
      <c r="M629" s="9">
        <v>4</v>
      </c>
      <c r="N629" s="9">
        <v>3</v>
      </c>
      <c r="O629" s="9">
        <v>4</v>
      </c>
      <c r="P629" s="9">
        <v>4</v>
      </c>
      <c r="Q629" s="9">
        <v>4</v>
      </c>
      <c r="R629" s="9">
        <v>4</v>
      </c>
      <c r="S629" s="9">
        <v>4</v>
      </c>
      <c r="T629" s="9">
        <v>4</v>
      </c>
    </row>
    <row r="630" spans="1:23" ht="13.5" customHeight="1" x14ac:dyDescent="0.2">
      <c r="A630" s="9">
        <v>616</v>
      </c>
      <c r="B630" s="30">
        <v>29221</v>
      </c>
      <c r="C630" s="9">
        <v>2</v>
      </c>
      <c r="D630" s="9" t="s">
        <v>516</v>
      </c>
      <c r="E630" s="9" t="s">
        <v>1669</v>
      </c>
      <c r="F630" s="47">
        <v>43556</v>
      </c>
      <c r="G630" s="9" t="s">
        <v>903</v>
      </c>
      <c r="H630" s="9" t="s">
        <v>911</v>
      </c>
      <c r="J630" s="9">
        <v>3</v>
      </c>
      <c r="K630" s="9">
        <v>3</v>
      </c>
      <c r="L630" s="9">
        <v>3</v>
      </c>
      <c r="M630" s="9">
        <v>3</v>
      </c>
      <c r="N630" s="9">
        <v>3</v>
      </c>
      <c r="O630" s="9">
        <v>3</v>
      </c>
      <c r="P630" s="9">
        <v>3</v>
      </c>
      <c r="Q630" s="9">
        <v>3</v>
      </c>
      <c r="R630" s="9">
        <v>3</v>
      </c>
      <c r="S630" s="9">
        <v>3</v>
      </c>
      <c r="T630" s="9">
        <v>3</v>
      </c>
    </row>
    <row r="631" spans="1:23" ht="13.5" customHeight="1" x14ac:dyDescent="0.2">
      <c r="A631" s="9">
        <v>617</v>
      </c>
      <c r="B631" s="30">
        <v>29221</v>
      </c>
      <c r="C631" s="9">
        <v>2</v>
      </c>
      <c r="D631" s="9" t="s">
        <v>516</v>
      </c>
      <c r="E631" s="9" t="s">
        <v>1669</v>
      </c>
      <c r="F631" s="47">
        <v>43556</v>
      </c>
      <c r="G631" s="9" t="s">
        <v>545</v>
      </c>
      <c r="H631" s="9" t="s">
        <v>546</v>
      </c>
      <c r="J631" s="9">
        <v>4</v>
      </c>
      <c r="K631" s="9">
        <v>4</v>
      </c>
      <c r="L631" s="9">
        <v>4</v>
      </c>
      <c r="M631" s="9">
        <v>4</v>
      </c>
      <c r="N631" s="9">
        <v>4</v>
      </c>
      <c r="O631" s="9">
        <v>4</v>
      </c>
      <c r="P631" s="9">
        <v>4</v>
      </c>
      <c r="Q631" s="9">
        <v>4</v>
      </c>
      <c r="R631" s="9">
        <v>4</v>
      </c>
      <c r="S631" s="9">
        <v>4</v>
      </c>
      <c r="T631" s="9">
        <v>4</v>
      </c>
    </row>
    <row r="632" spans="1:23" ht="13.5" customHeight="1" x14ac:dyDescent="0.2">
      <c r="A632" s="9">
        <v>618</v>
      </c>
      <c r="B632" s="30">
        <v>29221</v>
      </c>
      <c r="C632" s="9">
        <v>2</v>
      </c>
      <c r="D632" s="9" t="s">
        <v>516</v>
      </c>
      <c r="E632" s="9" t="s">
        <v>1680</v>
      </c>
      <c r="F632" s="47">
        <v>43563</v>
      </c>
      <c r="G632" s="9" t="s">
        <v>518</v>
      </c>
      <c r="H632" s="9" t="s">
        <v>519</v>
      </c>
      <c r="J632" s="9">
        <v>4</v>
      </c>
      <c r="K632" s="9">
        <v>3</v>
      </c>
      <c r="L632" s="9">
        <v>4</v>
      </c>
      <c r="M632" s="9">
        <v>4</v>
      </c>
      <c r="N632" s="9">
        <v>4</v>
      </c>
      <c r="O632" s="9">
        <v>4</v>
      </c>
      <c r="P632" s="9">
        <v>3</v>
      </c>
      <c r="Q632" s="9">
        <v>4</v>
      </c>
      <c r="R632" s="9">
        <v>3</v>
      </c>
      <c r="S632" s="9">
        <v>3</v>
      </c>
      <c r="T632" s="9">
        <v>4</v>
      </c>
      <c r="U632" s="9" t="s">
        <v>1681</v>
      </c>
      <c r="V632" s="9" t="s">
        <v>1682</v>
      </c>
      <c r="W632" s="9" t="s">
        <v>1683</v>
      </c>
    </row>
    <row r="633" spans="1:23" ht="13.5" customHeight="1" x14ac:dyDescent="0.2">
      <c r="A633" s="9">
        <v>619</v>
      </c>
      <c r="B633" s="30">
        <v>29221</v>
      </c>
      <c r="C633" s="9">
        <v>2</v>
      </c>
      <c r="D633" s="9" t="s">
        <v>516</v>
      </c>
      <c r="E633" s="9" t="s">
        <v>1680</v>
      </c>
      <c r="F633" s="47">
        <v>43563</v>
      </c>
      <c r="G633" s="9" t="s">
        <v>692</v>
      </c>
      <c r="H633" s="9" t="s">
        <v>519</v>
      </c>
      <c r="J633" s="9">
        <v>3</v>
      </c>
      <c r="K633" s="9">
        <v>3</v>
      </c>
      <c r="L633" s="9">
        <v>3</v>
      </c>
      <c r="M633" s="9">
        <v>3</v>
      </c>
      <c r="N633" s="9">
        <v>4</v>
      </c>
      <c r="O633" s="9">
        <v>4</v>
      </c>
      <c r="P633" s="9">
        <v>4</v>
      </c>
      <c r="Q633" s="9">
        <v>3</v>
      </c>
      <c r="R633" s="9">
        <v>3</v>
      </c>
      <c r="S633" s="9">
        <v>3</v>
      </c>
      <c r="T633" s="9">
        <v>3</v>
      </c>
      <c r="U633" s="9" t="s">
        <v>1684</v>
      </c>
      <c r="V633" s="9" t="s">
        <v>1684</v>
      </c>
      <c r="W633" s="9" t="s">
        <v>1685</v>
      </c>
    </row>
    <row r="634" spans="1:23" ht="13.5" customHeight="1" x14ac:dyDescent="0.2">
      <c r="A634" s="9">
        <v>620</v>
      </c>
      <c r="B634" s="30">
        <v>29221</v>
      </c>
      <c r="C634" s="9">
        <v>2</v>
      </c>
      <c r="D634" s="9" t="s">
        <v>516</v>
      </c>
      <c r="E634" s="9" t="s">
        <v>1680</v>
      </c>
      <c r="F634" s="47">
        <v>43563</v>
      </c>
      <c r="G634" s="9" t="s">
        <v>1686</v>
      </c>
      <c r="H634" s="9" t="s">
        <v>530</v>
      </c>
      <c r="J634" s="9">
        <v>4</v>
      </c>
      <c r="K634" s="9">
        <v>4</v>
      </c>
      <c r="L634" s="9">
        <v>4</v>
      </c>
      <c r="M634" s="9">
        <v>4</v>
      </c>
      <c r="N634" s="9">
        <v>4</v>
      </c>
      <c r="O634" s="9">
        <v>4</v>
      </c>
      <c r="P634" s="9">
        <v>4</v>
      </c>
      <c r="Q634" s="9">
        <v>4</v>
      </c>
      <c r="R634" s="9">
        <v>3</v>
      </c>
      <c r="S634" s="9">
        <v>3</v>
      </c>
      <c r="T634" s="9">
        <v>3</v>
      </c>
      <c r="U634" s="9" t="s">
        <v>1687</v>
      </c>
      <c r="V634" s="9" t="s">
        <v>1688</v>
      </c>
    </row>
    <row r="635" spans="1:23" ht="13.5" customHeight="1" x14ac:dyDescent="0.2">
      <c r="A635" s="9">
        <v>621</v>
      </c>
      <c r="B635" s="30">
        <v>29221</v>
      </c>
      <c r="C635" s="9">
        <v>2</v>
      </c>
      <c r="D635" s="9" t="s">
        <v>516</v>
      </c>
      <c r="E635" s="9" t="s">
        <v>1680</v>
      </c>
      <c r="F635" s="47">
        <v>43563</v>
      </c>
      <c r="G635" s="9" t="s">
        <v>276</v>
      </c>
      <c r="H635" s="9" t="s">
        <v>519</v>
      </c>
      <c r="J635" s="9">
        <v>4</v>
      </c>
      <c r="K635" s="9">
        <v>4</v>
      </c>
      <c r="L635" s="9">
        <v>4</v>
      </c>
      <c r="M635" s="9">
        <v>4</v>
      </c>
      <c r="N635" s="9">
        <v>4</v>
      </c>
      <c r="O635" s="9">
        <v>4</v>
      </c>
      <c r="P635" s="9">
        <v>4</v>
      </c>
      <c r="Q635" s="9">
        <v>4</v>
      </c>
      <c r="R635" s="9">
        <v>4</v>
      </c>
      <c r="S635" s="9">
        <v>4</v>
      </c>
      <c r="T635" s="9">
        <v>4</v>
      </c>
      <c r="U635" s="9" t="s">
        <v>1689</v>
      </c>
      <c r="V635" s="9" t="s">
        <v>1690</v>
      </c>
      <c r="W635" s="9" t="s">
        <v>1691</v>
      </c>
    </row>
    <row r="636" spans="1:23" ht="13.5" customHeight="1" x14ac:dyDescent="0.2">
      <c r="A636" s="9">
        <v>622</v>
      </c>
      <c r="B636" s="30">
        <v>29221</v>
      </c>
      <c r="C636" s="9">
        <v>2</v>
      </c>
      <c r="D636" s="9" t="s">
        <v>516</v>
      </c>
      <c r="E636" s="9" t="s">
        <v>1680</v>
      </c>
      <c r="F636" s="47">
        <v>43563</v>
      </c>
      <c r="G636" s="9" t="s">
        <v>694</v>
      </c>
      <c r="H636" s="9" t="s">
        <v>519</v>
      </c>
      <c r="J636" s="9">
        <v>3</v>
      </c>
      <c r="K636" s="9">
        <v>3</v>
      </c>
      <c r="L636" s="9">
        <v>3</v>
      </c>
      <c r="M636" s="9">
        <v>3</v>
      </c>
      <c r="N636" s="9">
        <v>3</v>
      </c>
      <c r="O636" s="9">
        <v>3</v>
      </c>
      <c r="P636" s="9">
        <v>3</v>
      </c>
      <c r="Q636" s="9">
        <v>3</v>
      </c>
      <c r="R636" s="9">
        <v>3</v>
      </c>
      <c r="S636" s="9">
        <v>3</v>
      </c>
      <c r="T636" s="9">
        <v>3</v>
      </c>
    </row>
    <row r="637" spans="1:23" ht="13.5" customHeight="1" x14ac:dyDescent="0.2">
      <c r="A637" s="9">
        <v>623</v>
      </c>
      <c r="B637" s="30">
        <v>29221</v>
      </c>
      <c r="C637" s="9">
        <v>2</v>
      </c>
      <c r="D637" s="9" t="s">
        <v>516</v>
      </c>
      <c r="E637" s="9" t="s">
        <v>1680</v>
      </c>
      <c r="F637" s="47">
        <v>43563</v>
      </c>
      <c r="G637" s="9" t="s">
        <v>1692</v>
      </c>
      <c r="H637" s="9" t="s">
        <v>1693</v>
      </c>
      <c r="J637" s="9">
        <v>4</v>
      </c>
      <c r="K637" s="9">
        <v>3</v>
      </c>
      <c r="L637" s="9">
        <v>4</v>
      </c>
      <c r="M637" s="9">
        <v>3</v>
      </c>
      <c r="N637" s="9">
        <v>4</v>
      </c>
      <c r="O637" s="9">
        <v>3</v>
      </c>
      <c r="P637" s="9">
        <v>3</v>
      </c>
      <c r="Q637" s="9">
        <v>3</v>
      </c>
      <c r="R637" s="9">
        <v>3</v>
      </c>
      <c r="S637" s="9">
        <v>4</v>
      </c>
      <c r="T637" s="9">
        <v>4</v>
      </c>
      <c r="U637" s="9" t="s">
        <v>1694</v>
      </c>
      <c r="V637" s="9" t="s">
        <v>1695</v>
      </c>
    </row>
    <row r="638" spans="1:23" ht="13.5" customHeight="1" x14ac:dyDescent="0.2">
      <c r="A638" s="9">
        <v>625</v>
      </c>
      <c r="B638" s="30">
        <v>29221</v>
      </c>
      <c r="C638" s="9">
        <v>2</v>
      </c>
      <c r="D638" s="9" t="s">
        <v>516</v>
      </c>
      <c r="E638" s="9" t="s">
        <v>1696</v>
      </c>
      <c r="F638" s="47">
        <v>43563</v>
      </c>
      <c r="G638" s="9" t="s">
        <v>1697</v>
      </c>
      <c r="H638" s="9" t="s">
        <v>557</v>
      </c>
      <c r="J638" s="9">
        <v>4</v>
      </c>
      <c r="K638" s="9">
        <v>4</v>
      </c>
      <c r="L638" s="9">
        <v>4</v>
      </c>
      <c r="M638" s="9">
        <v>3</v>
      </c>
      <c r="N638" s="9">
        <v>4</v>
      </c>
      <c r="O638" s="9">
        <v>4</v>
      </c>
      <c r="P638" s="9">
        <v>4</v>
      </c>
      <c r="Q638" s="9">
        <v>4</v>
      </c>
      <c r="R638" s="9">
        <v>4</v>
      </c>
      <c r="S638" s="9">
        <v>4</v>
      </c>
      <c r="T638" s="9">
        <v>4</v>
      </c>
      <c r="U638" s="9" t="s">
        <v>1698</v>
      </c>
      <c r="V638" s="9" t="s">
        <v>1699</v>
      </c>
      <c r="W638" s="1" t="s">
        <v>1700</v>
      </c>
    </row>
    <row r="639" spans="1:23" ht="13.5" customHeight="1" x14ac:dyDescent="0.2">
      <c r="A639" s="9">
        <v>626</v>
      </c>
      <c r="B639" s="30">
        <v>29221</v>
      </c>
      <c r="C639" s="9">
        <v>2</v>
      </c>
      <c r="D639" s="9" t="s">
        <v>516</v>
      </c>
      <c r="E639" s="9" t="s">
        <v>1696</v>
      </c>
      <c r="F639" s="47">
        <v>43563</v>
      </c>
      <c r="G639" s="9" t="s">
        <v>1701</v>
      </c>
      <c r="H639" s="9" t="s">
        <v>1702</v>
      </c>
      <c r="J639" s="9">
        <v>3</v>
      </c>
      <c r="K639" s="9">
        <v>3</v>
      </c>
      <c r="L639" s="9">
        <v>3</v>
      </c>
      <c r="M639" s="9">
        <v>3</v>
      </c>
      <c r="N639" s="9">
        <v>3</v>
      </c>
      <c r="O639" s="9">
        <v>3</v>
      </c>
      <c r="P639" s="9">
        <v>3</v>
      </c>
      <c r="Q639" s="9">
        <v>3</v>
      </c>
      <c r="R639" s="9">
        <v>3</v>
      </c>
      <c r="S639" s="9">
        <v>3</v>
      </c>
      <c r="T639" s="9">
        <v>4</v>
      </c>
      <c r="U639" s="9" t="s">
        <v>1703</v>
      </c>
      <c r="V639" s="9" t="s">
        <v>1704</v>
      </c>
      <c r="W639" s="9" t="s">
        <v>1705</v>
      </c>
    </row>
    <row r="640" spans="1:23" ht="13.5" customHeight="1" x14ac:dyDescent="0.2">
      <c r="A640" s="9">
        <v>627</v>
      </c>
      <c r="B640" s="30">
        <v>29221</v>
      </c>
      <c r="C640" s="9">
        <v>2</v>
      </c>
      <c r="D640" s="9" t="s">
        <v>516</v>
      </c>
      <c r="E640" s="9" t="s">
        <v>1696</v>
      </c>
      <c r="F640" s="47">
        <v>43563</v>
      </c>
      <c r="G640" s="9" t="s">
        <v>1706</v>
      </c>
      <c r="H640" s="9" t="s">
        <v>557</v>
      </c>
      <c r="J640" s="9">
        <v>4</v>
      </c>
      <c r="K640" s="9">
        <v>4</v>
      </c>
      <c r="L640" s="9">
        <v>4</v>
      </c>
      <c r="M640" s="9">
        <v>4</v>
      </c>
      <c r="N640" s="9">
        <v>3</v>
      </c>
      <c r="O640" s="9">
        <v>3</v>
      </c>
      <c r="P640" s="9">
        <v>3</v>
      </c>
      <c r="Q640" s="9">
        <v>3</v>
      </c>
      <c r="R640" s="9">
        <v>4</v>
      </c>
      <c r="S640" s="9">
        <v>4</v>
      </c>
      <c r="T640" s="9">
        <v>4</v>
      </c>
      <c r="U640" s="9" t="s">
        <v>1707</v>
      </c>
      <c r="V640" s="9" t="s">
        <v>1708</v>
      </c>
      <c r="W640" s="9" t="s">
        <v>1709</v>
      </c>
    </row>
    <row r="641" spans="1:23" ht="13.5" customHeight="1" x14ac:dyDescent="0.2">
      <c r="A641" s="9">
        <v>630</v>
      </c>
      <c r="B641" s="30">
        <v>29221</v>
      </c>
      <c r="C641" s="9">
        <v>2</v>
      </c>
      <c r="D641" s="9" t="s">
        <v>516</v>
      </c>
      <c r="E641" s="9" t="s">
        <v>1710</v>
      </c>
      <c r="F641" s="47">
        <v>43563</v>
      </c>
      <c r="G641" s="9" t="s">
        <v>1670</v>
      </c>
      <c r="H641" s="9" t="s">
        <v>542</v>
      </c>
      <c r="J641" s="9">
        <v>4</v>
      </c>
      <c r="K641" s="9">
        <v>4</v>
      </c>
      <c r="L641" s="9">
        <v>4</v>
      </c>
      <c r="M641" s="9">
        <v>4</v>
      </c>
      <c r="N641" s="9">
        <v>4</v>
      </c>
      <c r="O641" s="9">
        <v>4</v>
      </c>
      <c r="P641" s="9">
        <v>4</v>
      </c>
      <c r="Q641" s="9">
        <v>4</v>
      </c>
      <c r="R641" s="9">
        <v>4</v>
      </c>
      <c r="S641" s="9">
        <v>4</v>
      </c>
      <c r="T641" s="9">
        <v>4</v>
      </c>
      <c r="U641" s="9" t="s">
        <v>1711</v>
      </c>
      <c r="V641" s="9" t="s">
        <v>1712</v>
      </c>
      <c r="W641" s="9" t="s">
        <v>573</v>
      </c>
    </row>
    <row r="642" spans="1:23" ht="13.5" customHeight="1" x14ac:dyDescent="0.2">
      <c r="A642" s="9">
        <v>631</v>
      </c>
      <c r="B642" s="30">
        <v>29221</v>
      </c>
      <c r="C642" s="9">
        <v>2</v>
      </c>
      <c r="D642" s="9" t="s">
        <v>516</v>
      </c>
      <c r="E642" s="9" t="s">
        <v>1710</v>
      </c>
      <c r="F642" s="47">
        <v>43563</v>
      </c>
      <c r="G642" s="9" t="s">
        <v>1674</v>
      </c>
      <c r="H642" s="9" t="s">
        <v>525</v>
      </c>
      <c r="J642" s="9">
        <v>4</v>
      </c>
      <c r="K642" s="9">
        <v>4</v>
      </c>
      <c r="L642" s="9">
        <v>3</v>
      </c>
      <c r="M642" s="9">
        <v>4</v>
      </c>
      <c r="N642" s="9">
        <v>4</v>
      </c>
      <c r="O642" s="9">
        <v>3</v>
      </c>
      <c r="P642" s="9">
        <v>4</v>
      </c>
      <c r="Q642" s="9">
        <v>3</v>
      </c>
      <c r="R642" s="9">
        <v>4</v>
      </c>
      <c r="S642" s="9">
        <v>4</v>
      </c>
      <c r="T642" s="9">
        <v>4</v>
      </c>
      <c r="U642" s="1" t="s">
        <v>1713</v>
      </c>
      <c r="V642" s="1" t="s">
        <v>1714</v>
      </c>
      <c r="W642" s="9" t="s">
        <v>1715</v>
      </c>
    </row>
    <row r="643" spans="1:23" ht="13.5" customHeight="1" x14ac:dyDescent="0.2">
      <c r="A643" s="9">
        <v>632</v>
      </c>
      <c r="B643" s="30">
        <v>29221</v>
      </c>
      <c r="C643" s="9">
        <v>2</v>
      </c>
      <c r="D643" s="9" t="s">
        <v>516</v>
      </c>
      <c r="E643" s="9" t="s">
        <v>1716</v>
      </c>
      <c r="F643" s="47">
        <v>43564</v>
      </c>
      <c r="G643" s="9" t="s">
        <v>537</v>
      </c>
      <c r="H643" s="9" t="s">
        <v>538</v>
      </c>
      <c r="J643" s="9">
        <v>3</v>
      </c>
      <c r="K643" s="9">
        <v>3</v>
      </c>
      <c r="L643" s="9">
        <v>3</v>
      </c>
      <c r="M643" s="9">
        <v>3</v>
      </c>
      <c r="N643" s="9">
        <v>3</v>
      </c>
      <c r="O643" s="9">
        <v>3</v>
      </c>
      <c r="P643" s="9">
        <v>3</v>
      </c>
      <c r="Q643" s="9">
        <v>3</v>
      </c>
      <c r="R643" s="9">
        <v>3</v>
      </c>
      <c r="S643" s="9">
        <v>3</v>
      </c>
      <c r="T643" s="9">
        <v>3</v>
      </c>
      <c r="U643" s="9" t="s">
        <v>1717</v>
      </c>
      <c r="V643" s="9" t="s">
        <v>1718</v>
      </c>
    </row>
    <row r="644" spans="1:23" ht="13.5" customHeight="1" x14ac:dyDescent="0.2">
      <c r="A644" s="9">
        <v>633</v>
      </c>
      <c r="B644" s="30">
        <v>29221</v>
      </c>
      <c r="C644" s="9">
        <v>2</v>
      </c>
      <c r="D644" s="9" t="s">
        <v>516</v>
      </c>
      <c r="E644" s="9" t="s">
        <v>1716</v>
      </c>
      <c r="F644" s="47">
        <v>43564</v>
      </c>
      <c r="G644" s="9" t="s">
        <v>719</v>
      </c>
      <c r="H644" s="9" t="s">
        <v>538</v>
      </c>
      <c r="J644" s="9">
        <v>4</v>
      </c>
      <c r="K644" s="9">
        <v>3</v>
      </c>
      <c r="L644" s="9">
        <v>4</v>
      </c>
      <c r="M644" s="9">
        <v>3</v>
      </c>
      <c r="N644" s="9">
        <v>4</v>
      </c>
      <c r="O644" s="9">
        <v>3</v>
      </c>
      <c r="P644" s="9">
        <v>4</v>
      </c>
      <c r="Q644" s="9">
        <v>3</v>
      </c>
      <c r="R644" s="9">
        <v>3</v>
      </c>
      <c r="S644" s="9">
        <v>4</v>
      </c>
      <c r="T644" s="9">
        <v>4</v>
      </c>
    </row>
    <row r="645" spans="1:23" ht="13.5" customHeight="1" x14ac:dyDescent="0.2">
      <c r="A645" s="9">
        <v>634</v>
      </c>
      <c r="B645" s="30">
        <v>29221</v>
      </c>
      <c r="C645" s="9">
        <v>2</v>
      </c>
      <c r="D645" s="9" t="s">
        <v>516</v>
      </c>
      <c r="E645" s="9" t="s">
        <v>1719</v>
      </c>
      <c r="F645" s="47">
        <v>43564</v>
      </c>
      <c r="G645" s="9" t="s">
        <v>1670</v>
      </c>
      <c r="H645" s="9" t="s">
        <v>542</v>
      </c>
      <c r="J645" s="9">
        <v>4</v>
      </c>
      <c r="K645" s="9">
        <v>4</v>
      </c>
      <c r="L645" s="9">
        <v>4</v>
      </c>
      <c r="M645" s="9">
        <v>4</v>
      </c>
      <c r="N645" s="9">
        <v>4</v>
      </c>
      <c r="O645" s="9">
        <v>4</v>
      </c>
      <c r="P645" s="9">
        <v>4</v>
      </c>
      <c r="Q645" s="9">
        <v>4</v>
      </c>
      <c r="R645" s="9">
        <v>4</v>
      </c>
      <c r="S645" s="9">
        <v>4</v>
      </c>
      <c r="T645" s="9">
        <v>4</v>
      </c>
      <c r="U645" s="9" t="s">
        <v>1720</v>
      </c>
      <c r="V645" s="9" t="s">
        <v>1721</v>
      </c>
      <c r="W645" s="9" t="s">
        <v>1722</v>
      </c>
    </row>
    <row r="646" spans="1:23" ht="13.5" customHeight="1" x14ac:dyDescent="0.2">
      <c r="A646" s="9">
        <v>637</v>
      </c>
      <c r="B646" s="30">
        <v>29221</v>
      </c>
      <c r="C646" s="9">
        <v>2</v>
      </c>
      <c r="D646" s="9" t="s">
        <v>516</v>
      </c>
      <c r="E646" s="9" t="s">
        <v>1723</v>
      </c>
      <c r="F646" s="47">
        <v>43565</v>
      </c>
      <c r="G646" s="9" t="s">
        <v>1670</v>
      </c>
      <c r="H646" s="9" t="s">
        <v>542</v>
      </c>
      <c r="J646" s="9">
        <v>4</v>
      </c>
      <c r="K646" s="9">
        <v>4</v>
      </c>
      <c r="L646" s="9">
        <v>4</v>
      </c>
      <c r="M646" s="9">
        <v>4</v>
      </c>
      <c r="N646" s="9">
        <v>4</v>
      </c>
      <c r="O646" s="9">
        <v>4</v>
      </c>
      <c r="P646" s="9">
        <v>4</v>
      </c>
      <c r="Q646" s="9">
        <v>4</v>
      </c>
      <c r="R646" s="9">
        <v>4</v>
      </c>
      <c r="S646" s="9">
        <v>4</v>
      </c>
      <c r="T646" s="9">
        <v>4</v>
      </c>
      <c r="U646" s="9" t="s">
        <v>1724</v>
      </c>
      <c r="V646" s="9" t="s">
        <v>1725</v>
      </c>
      <c r="W646" s="9" t="s">
        <v>573</v>
      </c>
    </row>
    <row r="647" spans="1:23" ht="13.5" customHeight="1" x14ac:dyDescent="0.2">
      <c r="A647" s="9">
        <v>641</v>
      </c>
      <c r="B647" s="30">
        <v>29221</v>
      </c>
      <c r="C647" s="9">
        <v>2</v>
      </c>
      <c r="D647" s="9" t="s">
        <v>516</v>
      </c>
      <c r="E647" s="9" t="s">
        <v>1719</v>
      </c>
      <c r="F647" s="47">
        <v>43565</v>
      </c>
      <c r="G647" s="9" t="s">
        <v>869</v>
      </c>
      <c r="H647" s="9" t="s">
        <v>557</v>
      </c>
      <c r="J647" s="9">
        <v>4</v>
      </c>
      <c r="K647" s="9">
        <v>4</v>
      </c>
      <c r="L647" s="9">
        <v>4</v>
      </c>
      <c r="M647" s="9">
        <v>3</v>
      </c>
      <c r="N647" s="9">
        <v>3</v>
      </c>
      <c r="O647" s="9">
        <v>3</v>
      </c>
      <c r="P647" s="9">
        <v>4</v>
      </c>
      <c r="Q647" s="9">
        <v>3</v>
      </c>
      <c r="R647" s="9">
        <v>4</v>
      </c>
      <c r="S647" s="9">
        <v>3</v>
      </c>
      <c r="T647" s="9">
        <v>3</v>
      </c>
    </row>
    <row r="648" spans="1:23" ht="13.5" customHeight="1" x14ac:dyDescent="0.2">
      <c r="A648" s="9">
        <v>643</v>
      </c>
      <c r="B648" s="30">
        <v>29221</v>
      </c>
      <c r="C648" s="9">
        <v>2</v>
      </c>
      <c r="D648" s="9" t="s">
        <v>516</v>
      </c>
      <c r="E648" s="9" t="s">
        <v>1723</v>
      </c>
      <c r="F648" s="47">
        <v>43565</v>
      </c>
      <c r="G648" s="9" t="s">
        <v>869</v>
      </c>
      <c r="H648" s="9" t="s">
        <v>557</v>
      </c>
      <c r="J648" s="9">
        <v>4</v>
      </c>
      <c r="K648" s="9">
        <v>4</v>
      </c>
      <c r="L648" s="9">
        <v>4</v>
      </c>
      <c r="M648" s="9">
        <v>3</v>
      </c>
      <c r="N648" s="9">
        <v>3</v>
      </c>
      <c r="O648" s="9">
        <v>3</v>
      </c>
      <c r="P648" s="9">
        <v>3</v>
      </c>
      <c r="Q648" s="9">
        <v>4</v>
      </c>
      <c r="R648" s="9">
        <v>4</v>
      </c>
      <c r="S648" s="9">
        <v>3</v>
      </c>
      <c r="T648" s="9">
        <v>4</v>
      </c>
    </row>
    <row r="649" spans="1:23" ht="13.5" customHeight="1" x14ac:dyDescent="0.2">
      <c r="A649" s="9">
        <v>644</v>
      </c>
      <c r="B649" s="30">
        <v>29221</v>
      </c>
      <c r="C649" s="9">
        <v>2</v>
      </c>
      <c r="D649" s="9" t="s">
        <v>516</v>
      </c>
      <c r="E649" s="9" t="s">
        <v>1719</v>
      </c>
      <c r="F649" s="47">
        <v>43565</v>
      </c>
      <c r="G649" s="9" t="s">
        <v>1726</v>
      </c>
      <c r="H649" s="9" t="s">
        <v>846</v>
      </c>
      <c r="J649" s="9">
        <v>4</v>
      </c>
      <c r="K649" s="9">
        <v>4</v>
      </c>
      <c r="L649" s="9">
        <v>4</v>
      </c>
      <c r="M649" s="9">
        <v>3</v>
      </c>
      <c r="N649" s="9">
        <v>3</v>
      </c>
      <c r="O649" s="9">
        <v>3</v>
      </c>
      <c r="P649" s="9">
        <v>3</v>
      </c>
      <c r="Q649" s="9">
        <v>3</v>
      </c>
      <c r="R649" s="9">
        <v>3</v>
      </c>
      <c r="S649" s="9">
        <v>4</v>
      </c>
      <c r="T649" s="9">
        <v>4</v>
      </c>
      <c r="U649" s="9" t="s">
        <v>1727</v>
      </c>
      <c r="V649" s="1" t="s">
        <v>1728</v>
      </c>
      <c r="W649" s="9" t="s">
        <v>1729</v>
      </c>
    </row>
    <row r="650" spans="1:23" ht="13.5" customHeight="1" x14ac:dyDescent="0.2">
      <c r="A650" s="9">
        <v>645</v>
      </c>
      <c r="B650" s="30">
        <v>29221</v>
      </c>
      <c r="C650" s="9">
        <v>2</v>
      </c>
      <c r="D650" s="9" t="s">
        <v>516</v>
      </c>
      <c r="E650" s="9" t="s">
        <v>1719</v>
      </c>
      <c r="F650" s="47">
        <v>43564</v>
      </c>
      <c r="G650" s="9" t="s">
        <v>1730</v>
      </c>
      <c r="H650" s="9" t="s">
        <v>846</v>
      </c>
      <c r="J650" s="9">
        <v>4</v>
      </c>
      <c r="K650" s="9">
        <v>4</v>
      </c>
      <c r="L650" s="9">
        <v>4</v>
      </c>
      <c r="M650" s="9">
        <v>4</v>
      </c>
      <c r="N650" s="9">
        <v>4</v>
      </c>
      <c r="O650" s="9">
        <v>4</v>
      </c>
      <c r="P650" s="9">
        <v>4</v>
      </c>
      <c r="Q650" s="9">
        <v>3</v>
      </c>
      <c r="R650" s="9">
        <v>3</v>
      </c>
      <c r="S650" s="9">
        <v>4</v>
      </c>
      <c r="T650" s="9">
        <v>4</v>
      </c>
      <c r="U650" s="9" t="s">
        <v>1731</v>
      </c>
      <c r="V650" s="9" t="s">
        <v>1731</v>
      </c>
      <c r="W650" s="9" t="s">
        <v>1732</v>
      </c>
    </row>
    <row r="651" spans="1:23" ht="13.5" customHeight="1" x14ac:dyDescent="0.2">
      <c r="A651" s="9">
        <v>648</v>
      </c>
      <c r="B651" s="30">
        <v>29221</v>
      </c>
      <c r="C651" s="9">
        <v>2</v>
      </c>
      <c r="D651" s="9" t="s">
        <v>516</v>
      </c>
      <c r="E651" s="9" t="s">
        <v>1733</v>
      </c>
      <c r="F651" s="47">
        <v>43567</v>
      </c>
      <c r="G651" s="9" t="s">
        <v>1674</v>
      </c>
      <c r="H651" s="9" t="s">
        <v>525</v>
      </c>
      <c r="J651" s="9">
        <v>4</v>
      </c>
      <c r="K651" s="9">
        <v>3</v>
      </c>
      <c r="L651" s="9">
        <v>4</v>
      </c>
      <c r="M651" s="9">
        <v>3</v>
      </c>
      <c r="N651" s="9">
        <v>3</v>
      </c>
      <c r="O651" s="9">
        <v>3</v>
      </c>
      <c r="P651" s="9">
        <v>3</v>
      </c>
      <c r="Q651" s="9">
        <v>3</v>
      </c>
      <c r="R651" s="9">
        <v>3</v>
      </c>
      <c r="S651" s="9">
        <v>3</v>
      </c>
      <c r="T651" s="9">
        <v>3</v>
      </c>
      <c r="U651" s="1" t="s">
        <v>1734</v>
      </c>
      <c r="V651" s="1" t="s">
        <v>1735</v>
      </c>
      <c r="W651" s="9" t="s">
        <v>1736</v>
      </c>
    </row>
    <row r="652" spans="1:23" ht="13.5" customHeight="1" x14ac:dyDescent="0.2">
      <c r="A652" s="9">
        <v>649</v>
      </c>
      <c r="B652" s="30">
        <v>29221</v>
      </c>
      <c r="C652" s="9">
        <v>2</v>
      </c>
      <c r="D652" s="9" t="s">
        <v>516</v>
      </c>
      <c r="E652" s="9" t="s">
        <v>1719</v>
      </c>
      <c r="F652" s="47">
        <v>43564</v>
      </c>
      <c r="G652" s="9" t="s">
        <v>1737</v>
      </c>
      <c r="H652" s="9" t="s">
        <v>846</v>
      </c>
      <c r="J652" s="9">
        <v>4</v>
      </c>
      <c r="K652" s="9">
        <v>4</v>
      </c>
      <c r="L652" s="9">
        <v>4</v>
      </c>
      <c r="M652" s="9">
        <v>3</v>
      </c>
      <c r="N652" s="9">
        <v>4</v>
      </c>
      <c r="O652" s="9">
        <v>4</v>
      </c>
      <c r="P652" s="9">
        <v>3</v>
      </c>
      <c r="Q652" s="9">
        <v>4</v>
      </c>
      <c r="R652" s="9">
        <v>3</v>
      </c>
      <c r="S652" s="9">
        <v>4</v>
      </c>
      <c r="T652" s="9">
        <v>4</v>
      </c>
      <c r="U652" s="9" t="s">
        <v>1738</v>
      </c>
      <c r="V652" s="9" t="s">
        <v>1739</v>
      </c>
      <c r="W652" s="9" t="s">
        <v>1740</v>
      </c>
    </row>
    <row r="653" spans="1:23" ht="13.5" customHeight="1" x14ac:dyDescent="0.2">
      <c r="A653" s="9">
        <v>651</v>
      </c>
      <c r="B653" s="30">
        <v>29221</v>
      </c>
      <c r="C653" s="9">
        <v>2</v>
      </c>
      <c r="D653" s="9" t="s">
        <v>516</v>
      </c>
      <c r="E653" s="9" t="s">
        <v>1733</v>
      </c>
      <c r="F653" s="47">
        <v>43564</v>
      </c>
      <c r="G653" s="9" t="s">
        <v>869</v>
      </c>
      <c r="H653" s="9" t="s">
        <v>557</v>
      </c>
      <c r="J653" s="9">
        <v>3</v>
      </c>
      <c r="K653" s="9">
        <v>3</v>
      </c>
      <c r="L653" s="9">
        <v>4</v>
      </c>
      <c r="M653" s="9">
        <v>3</v>
      </c>
      <c r="N653" s="9">
        <v>3</v>
      </c>
      <c r="O653" s="9">
        <v>3</v>
      </c>
      <c r="P653" s="9">
        <v>3</v>
      </c>
      <c r="Q653" s="9">
        <v>4</v>
      </c>
      <c r="R653" s="9">
        <v>4</v>
      </c>
      <c r="S653" s="9">
        <v>4</v>
      </c>
      <c r="T653" s="9">
        <v>4</v>
      </c>
    </row>
    <row r="654" spans="1:23" ht="13.5" customHeight="1" x14ac:dyDescent="0.2">
      <c r="A654" s="9">
        <v>655</v>
      </c>
      <c r="B654" s="30">
        <v>29221</v>
      </c>
      <c r="C654" s="9">
        <v>2</v>
      </c>
      <c r="D654" s="9" t="s">
        <v>516</v>
      </c>
      <c r="E654" s="9" t="s">
        <v>1741</v>
      </c>
      <c r="F654" s="47">
        <v>43567</v>
      </c>
      <c r="G654" s="9" t="s">
        <v>820</v>
      </c>
      <c r="H654" s="9" t="s">
        <v>538</v>
      </c>
      <c r="J654" s="9">
        <v>4</v>
      </c>
      <c r="K654" s="9">
        <v>4</v>
      </c>
      <c r="L654" s="9">
        <v>4</v>
      </c>
      <c r="M654" s="9">
        <v>3</v>
      </c>
      <c r="N654" s="9">
        <v>4</v>
      </c>
      <c r="O654" s="9">
        <v>4</v>
      </c>
      <c r="P654" s="9">
        <v>3</v>
      </c>
      <c r="Q654" s="9">
        <v>4</v>
      </c>
      <c r="R654" s="9">
        <v>4</v>
      </c>
      <c r="S654" s="9">
        <v>4</v>
      </c>
      <c r="T654" s="9">
        <v>4</v>
      </c>
      <c r="U654" s="9" t="s">
        <v>1742</v>
      </c>
      <c r="V654" s="9" t="s">
        <v>1743</v>
      </c>
      <c r="W654" s="9" t="s">
        <v>1744</v>
      </c>
    </row>
    <row r="655" spans="1:23" ht="13.5" customHeight="1" x14ac:dyDescent="0.2">
      <c r="A655" s="9">
        <v>659</v>
      </c>
      <c r="B655" s="30">
        <v>29221</v>
      </c>
      <c r="C655" s="9">
        <v>2</v>
      </c>
      <c r="D655" s="9" t="s">
        <v>516</v>
      </c>
      <c r="E655" s="9" t="s">
        <v>1741</v>
      </c>
      <c r="F655" s="47">
        <v>43566</v>
      </c>
      <c r="G655" s="9" t="s">
        <v>1745</v>
      </c>
      <c r="H655" s="9" t="s">
        <v>817</v>
      </c>
      <c r="J655" s="9">
        <v>3</v>
      </c>
      <c r="K655" s="9">
        <v>3</v>
      </c>
      <c r="L655" s="9">
        <v>3</v>
      </c>
      <c r="M655" s="9">
        <v>3</v>
      </c>
      <c r="N655" s="9">
        <v>3</v>
      </c>
      <c r="O655" s="9">
        <v>3</v>
      </c>
      <c r="P655" s="9">
        <v>3</v>
      </c>
      <c r="Q655" s="9">
        <v>3</v>
      </c>
      <c r="R655" s="9">
        <v>3</v>
      </c>
      <c r="S655" s="9">
        <v>3</v>
      </c>
      <c r="T655" s="9">
        <v>3</v>
      </c>
    </row>
    <row r="656" spans="1:23" ht="13.5" customHeight="1" x14ac:dyDescent="0.2">
      <c r="A656" s="9">
        <v>660</v>
      </c>
      <c r="B656" s="30">
        <v>29221</v>
      </c>
      <c r="C656" s="9">
        <v>2</v>
      </c>
      <c r="D656" s="9" t="s">
        <v>516</v>
      </c>
      <c r="E656" s="9" t="s">
        <v>1741</v>
      </c>
      <c r="F656" s="47">
        <v>43567</v>
      </c>
      <c r="G656" s="9" t="s">
        <v>1746</v>
      </c>
      <c r="H656" s="9" t="s">
        <v>538</v>
      </c>
      <c r="J656" s="9">
        <v>3</v>
      </c>
      <c r="K656" s="9">
        <v>4</v>
      </c>
      <c r="L656" s="9">
        <v>3</v>
      </c>
      <c r="M656" s="9">
        <v>3</v>
      </c>
      <c r="N656" s="9">
        <v>4</v>
      </c>
      <c r="O656" s="9">
        <v>3</v>
      </c>
      <c r="P656" s="9">
        <v>4</v>
      </c>
      <c r="Q656" s="9">
        <v>3</v>
      </c>
      <c r="R656" s="9">
        <v>4</v>
      </c>
      <c r="S656" s="9">
        <v>4</v>
      </c>
      <c r="T656" s="9">
        <v>4</v>
      </c>
    </row>
    <row r="657" spans="1:23" ht="13.5" customHeight="1" x14ac:dyDescent="0.2">
      <c r="A657" s="9">
        <v>661</v>
      </c>
      <c r="B657" s="30">
        <v>29221</v>
      </c>
      <c r="C657" s="9">
        <v>2</v>
      </c>
      <c r="D657" s="9" t="s">
        <v>516</v>
      </c>
      <c r="E657" s="9" t="s">
        <v>1747</v>
      </c>
      <c r="F657" s="47">
        <v>43570</v>
      </c>
      <c r="G657" s="9" t="s">
        <v>903</v>
      </c>
      <c r="H657" s="9" t="s">
        <v>911</v>
      </c>
      <c r="J657" s="9">
        <v>3</v>
      </c>
      <c r="K657" s="9">
        <v>3</v>
      </c>
      <c r="L657" s="9">
        <v>3</v>
      </c>
      <c r="M657" s="9">
        <v>3</v>
      </c>
      <c r="N657" s="9">
        <v>3</v>
      </c>
      <c r="O657" s="9">
        <v>3</v>
      </c>
      <c r="P657" s="9">
        <v>3</v>
      </c>
      <c r="Q657" s="9">
        <v>3</v>
      </c>
      <c r="R657" s="9">
        <v>3</v>
      </c>
      <c r="S657" s="9">
        <v>3</v>
      </c>
      <c r="T657" s="9">
        <v>3</v>
      </c>
    </row>
    <row r="658" spans="1:23" ht="13.5" customHeight="1" x14ac:dyDescent="0.2">
      <c r="A658" s="9">
        <v>662</v>
      </c>
      <c r="B658" s="30">
        <v>29221</v>
      </c>
      <c r="C658" s="9">
        <v>2</v>
      </c>
      <c r="D658" s="9" t="s">
        <v>516</v>
      </c>
      <c r="E658" s="9" t="s">
        <v>1747</v>
      </c>
      <c r="F658" s="47">
        <v>43570</v>
      </c>
      <c r="G658" s="9" t="s">
        <v>716</v>
      </c>
      <c r="H658" s="9" t="s">
        <v>733</v>
      </c>
      <c r="J658" s="9">
        <v>3</v>
      </c>
      <c r="K658" s="9">
        <v>3</v>
      </c>
      <c r="L658" s="9">
        <v>3</v>
      </c>
      <c r="M658" s="9">
        <v>3</v>
      </c>
      <c r="N658" s="9">
        <v>3</v>
      </c>
      <c r="O658" s="9">
        <v>3</v>
      </c>
      <c r="P658" s="9">
        <v>3</v>
      </c>
      <c r="Q658" s="9">
        <v>3</v>
      </c>
      <c r="R658" s="9">
        <v>3</v>
      </c>
      <c r="S658" s="9">
        <v>3</v>
      </c>
      <c r="T658" s="9">
        <v>3</v>
      </c>
      <c r="U658" s="1" t="s">
        <v>1748</v>
      </c>
      <c r="V658" s="9" t="s">
        <v>1749</v>
      </c>
    </row>
    <row r="659" spans="1:23" ht="13.5" customHeight="1" x14ac:dyDescent="0.2">
      <c r="A659" s="9">
        <v>663</v>
      </c>
      <c r="B659" s="30">
        <v>29221</v>
      </c>
      <c r="C659" s="9">
        <v>2</v>
      </c>
      <c r="D659" s="9" t="s">
        <v>516</v>
      </c>
      <c r="E659" s="9" t="s">
        <v>1747</v>
      </c>
      <c r="F659" s="47">
        <v>43570</v>
      </c>
      <c r="G659" s="9" t="s">
        <v>1674</v>
      </c>
      <c r="H659" s="9" t="s">
        <v>525</v>
      </c>
      <c r="J659" s="9">
        <v>4</v>
      </c>
      <c r="K659" s="9">
        <v>4</v>
      </c>
      <c r="L659" s="9">
        <v>3</v>
      </c>
      <c r="M659" s="9">
        <v>3</v>
      </c>
      <c r="N659" s="9">
        <v>4</v>
      </c>
      <c r="O659" s="9">
        <v>4</v>
      </c>
      <c r="P659" s="9">
        <v>4</v>
      </c>
      <c r="Q659" s="9">
        <v>3</v>
      </c>
      <c r="R659" s="9">
        <v>4</v>
      </c>
      <c r="S659" s="9">
        <v>3</v>
      </c>
      <c r="T659" s="9">
        <v>4</v>
      </c>
      <c r="U659" s="1" t="s">
        <v>1750</v>
      </c>
      <c r="V659" s="1" t="s">
        <v>1751</v>
      </c>
      <c r="W659" s="9" t="s">
        <v>1752</v>
      </c>
    </row>
    <row r="660" spans="1:23" ht="13.5" customHeight="1" x14ac:dyDescent="0.2">
      <c r="A660" s="9">
        <v>668</v>
      </c>
      <c r="B660" s="30">
        <v>29221</v>
      </c>
      <c r="C660" s="9">
        <v>2</v>
      </c>
      <c r="D660" s="9" t="s">
        <v>516</v>
      </c>
      <c r="E660" s="9" t="s">
        <v>1753</v>
      </c>
      <c r="F660" s="47">
        <v>43581</v>
      </c>
      <c r="G660" s="9" t="s">
        <v>1754</v>
      </c>
      <c r="H660" s="9" t="s">
        <v>1755</v>
      </c>
      <c r="J660" s="9">
        <v>4</v>
      </c>
      <c r="K660" s="9">
        <v>4</v>
      </c>
      <c r="L660" s="9">
        <v>4</v>
      </c>
      <c r="M660" s="9">
        <v>4</v>
      </c>
      <c r="N660" s="9">
        <v>3</v>
      </c>
      <c r="O660" s="9">
        <v>3</v>
      </c>
      <c r="P660" s="9">
        <v>3</v>
      </c>
      <c r="Q660" s="9">
        <v>3</v>
      </c>
      <c r="R660" s="9">
        <v>2</v>
      </c>
      <c r="S660" s="9">
        <v>3</v>
      </c>
      <c r="T660" s="9">
        <v>3</v>
      </c>
      <c r="W660" s="9" t="s">
        <v>1756</v>
      </c>
    </row>
    <row r="661" spans="1:23" ht="13.5" customHeight="1" x14ac:dyDescent="0.2">
      <c r="A661" s="9">
        <v>670</v>
      </c>
      <c r="B661" s="30">
        <v>29221</v>
      </c>
      <c r="C661" s="9">
        <v>2</v>
      </c>
      <c r="D661" s="9" t="s">
        <v>516</v>
      </c>
      <c r="E661" s="9" t="s">
        <v>1753</v>
      </c>
      <c r="F661" s="47">
        <v>43581</v>
      </c>
      <c r="G661" s="9" t="s">
        <v>1757</v>
      </c>
      <c r="H661" s="9" t="s">
        <v>1758</v>
      </c>
      <c r="J661" s="9">
        <v>4</v>
      </c>
      <c r="K661" s="9">
        <v>4</v>
      </c>
      <c r="L661" s="9">
        <v>4</v>
      </c>
      <c r="M661" s="9">
        <v>4</v>
      </c>
      <c r="N661" s="9">
        <v>4</v>
      </c>
      <c r="O661" s="9">
        <v>4</v>
      </c>
      <c r="P661" s="9">
        <v>4</v>
      </c>
      <c r="Q661" s="9">
        <v>4</v>
      </c>
      <c r="R661" s="9">
        <v>2</v>
      </c>
      <c r="S661" s="9">
        <v>4</v>
      </c>
      <c r="T661" s="9">
        <v>4</v>
      </c>
      <c r="U661" s="9" t="s">
        <v>1759</v>
      </c>
    </row>
    <row r="662" spans="1:23" x14ac:dyDescent="0.2">
      <c r="A662" s="9">
        <v>681</v>
      </c>
      <c r="B662" s="30">
        <v>29221</v>
      </c>
      <c r="C662" s="9">
        <v>2</v>
      </c>
      <c r="D662" s="9" t="s">
        <v>516</v>
      </c>
      <c r="E662" s="9" t="s">
        <v>1760</v>
      </c>
      <c r="F662" s="47">
        <v>43598</v>
      </c>
      <c r="G662" s="9" t="s">
        <v>1761</v>
      </c>
      <c r="H662" s="9" t="s">
        <v>817</v>
      </c>
      <c r="J662" s="9">
        <v>3</v>
      </c>
      <c r="K662" s="9">
        <v>3</v>
      </c>
      <c r="L662" s="9">
        <v>3</v>
      </c>
      <c r="M662" s="9">
        <v>3</v>
      </c>
      <c r="N662" s="9">
        <v>3</v>
      </c>
      <c r="O662" s="9">
        <v>3</v>
      </c>
      <c r="P662" s="9">
        <v>3</v>
      </c>
      <c r="Q662" s="9">
        <v>3</v>
      </c>
      <c r="R662" s="9">
        <v>3</v>
      </c>
      <c r="S662" s="9">
        <v>3</v>
      </c>
      <c r="T662" s="9">
        <v>3</v>
      </c>
      <c r="U662" s="9" t="s">
        <v>1762</v>
      </c>
      <c r="V662" s="9" t="s">
        <v>1763</v>
      </c>
    </row>
    <row r="663" spans="1:23" x14ac:dyDescent="0.2">
      <c r="A663" s="9">
        <v>683</v>
      </c>
      <c r="B663" s="30">
        <v>29221</v>
      </c>
      <c r="C663" s="9">
        <v>2</v>
      </c>
      <c r="D663" s="9" t="s">
        <v>516</v>
      </c>
      <c r="E663" s="9" t="s">
        <v>1764</v>
      </c>
      <c r="F663" s="47">
        <v>43606</v>
      </c>
      <c r="G663" s="9" t="s">
        <v>1659</v>
      </c>
      <c r="H663" s="9" t="s">
        <v>538</v>
      </c>
      <c r="J663" s="9">
        <v>4</v>
      </c>
      <c r="K663" s="9">
        <v>3</v>
      </c>
      <c r="L663" s="9">
        <v>3</v>
      </c>
      <c r="M663" s="9">
        <v>3</v>
      </c>
      <c r="N663" s="9">
        <v>3</v>
      </c>
      <c r="O663" s="9">
        <v>3</v>
      </c>
      <c r="P663" s="9">
        <v>3</v>
      </c>
      <c r="Q663" s="9">
        <v>3</v>
      </c>
      <c r="R663" s="9">
        <v>3</v>
      </c>
      <c r="S663" s="9">
        <v>3</v>
      </c>
      <c r="T663" s="9">
        <v>3</v>
      </c>
    </row>
    <row r="664" spans="1:23" x14ac:dyDescent="0.2">
      <c r="A664" s="9">
        <v>685</v>
      </c>
      <c r="B664" s="30">
        <v>29221</v>
      </c>
      <c r="C664" s="9">
        <v>2</v>
      </c>
      <c r="D664" s="9" t="s">
        <v>516</v>
      </c>
      <c r="E664" s="9" t="s">
        <v>1765</v>
      </c>
      <c r="F664" s="47">
        <v>43607</v>
      </c>
      <c r="G664" s="9" t="s">
        <v>1766</v>
      </c>
      <c r="H664" s="9" t="s">
        <v>525</v>
      </c>
      <c r="J664" s="9">
        <v>4</v>
      </c>
      <c r="K664" s="9">
        <v>4</v>
      </c>
      <c r="L664" s="9">
        <v>4</v>
      </c>
      <c r="M664" s="9">
        <v>3</v>
      </c>
      <c r="N664" s="9">
        <v>4</v>
      </c>
      <c r="O664" s="9">
        <v>4</v>
      </c>
      <c r="P664" s="9">
        <v>4</v>
      </c>
      <c r="Q664" s="9">
        <v>3</v>
      </c>
      <c r="R664" s="9">
        <v>4</v>
      </c>
      <c r="S664" s="9">
        <v>4</v>
      </c>
      <c r="T664" s="9">
        <v>4</v>
      </c>
      <c r="U664" s="9" t="s">
        <v>1767</v>
      </c>
      <c r="V664" s="9" t="s">
        <v>1768</v>
      </c>
      <c r="W664" s="9" t="s">
        <v>1752</v>
      </c>
    </row>
    <row r="665" spans="1:23" x14ac:dyDescent="0.2">
      <c r="A665" s="9">
        <v>686</v>
      </c>
      <c r="B665" s="30">
        <v>29221</v>
      </c>
      <c r="C665" s="9">
        <v>2</v>
      </c>
      <c r="D665" s="9" t="s">
        <v>516</v>
      </c>
      <c r="E665" s="9" t="s">
        <v>1765</v>
      </c>
      <c r="F665" s="47">
        <v>43607</v>
      </c>
      <c r="G665" s="9" t="s">
        <v>1769</v>
      </c>
      <c r="H665" s="9" t="s">
        <v>538</v>
      </c>
      <c r="J665" s="9">
        <v>4</v>
      </c>
      <c r="K665" s="9">
        <v>4</v>
      </c>
      <c r="L665" s="9">
        <v>3</v>
      </c>
      <c r="M665" s="9">
        <v>4</v>
      </c>
      <c r="N665" s="9">
        <v>4</v>
      </c>
      <c r="O665" s="9">
        <v>3</v>
      </c>
      <c r="P665" s="9">
        <v>4</v>
      </c>
      <c r="Q665" s="9">
        <v>4</v>
      </c>
      <c r="R665" s="9">
        <v>3</v>
      </c>
      <c r="S665" s="9">
        <v>4</v>
      </c>
      <c r="T665" s="9">
        <v>4</v>
      </c>
      <c r="U665" s="9" t="s">
        <v>1770</v>
      </c>
      <c r="V665" s="9" t="s">
        <v>1771</v>
      </c>
    </row>
    <row r="666" spans="1:23" ht="18.75" customHeight="1" x14ac:dyDescent="0.2">
      <c r="A666" s="9">
        <v>687</v>
      </c>
      <c r="B666" s="30">
        <v>29221</v>
      </c>
      <c r="C666" s="9">
        <v>2</v>
      </c>
      <c r="D666" s="9" t="s">
        <v>516</v>
      </c>
      <c r="E666" s="9" t="s">
        <v>1765</v>
      </c>
      <c r="F666" s="47">
        <v>43607</v>
      </c>
      <c r="G666" s="9" t="s">
        <v>541</v>
      </c>
      <c r="H666" s="9" t="s">
        <v>542</v>
      </c>
      <c r="J666" s="9">
        <v>4</v>
      </c>
      <c r="K666" s="9">
        <v>4</v>
      </c>
      <c r="L666" s="9">
        <v>4</v>
      </c>
      <c r="M666" s="9">
        <v>3</v>
      </c>
      <c r="N666" s="9">
        <v>4</v>
      </c>
      <c r="O666" s="9">
        <v>3</v>
      </c>
      <c r="P666" s="9">
        <v>4</v>
      </c>
      <c r="Q666" s="9">
        <v>4</v>
      </c>
      <c r="R666" s="9">
        <v>4</v>
      </c>
      <c r="S666" s="9">
        <v>4</v>
      </c>
      <c r="T666" s="9">
        <v>4</v>
      </c>
      <c r="U666" s="9" t="s">
        <v>1772</v>
      </c>
      <c r="V666" s="1" t="s">
        <v>1773</v>
      </c>
    </row>
    <row r="667" spans="1:23" x14ac:dyDescent="0.2">
      <c r="A667" s="9">
        <v>690</v>
      </c>
      <c r="B667" s="30">
        <v>29221</v>
      </c>
      <c r="C667" s="9">
        <v>2</v>
      </c>
      <c r="D667" s="9" t="s">
        <v>516</v>
      </c>
      <c r="E667" s="9" t="s">
        <v>1765</v>
      </c>
      <c r="F667" s="47">
        <v>43607</v>
      </c>
      <c r="G667" s="9" t="s">
        <v>1774</v>
      </c>
      <c r="H667" s="9" t="s">
        <v>525</v>
      </c>
      <c r="J667" s="9">
        <v>4</v>
      </c>
      <c r="K667" s="9">
        <v>4</v>
      </c>
      <c r="L667" s="9">
        <v>4</v>
      </c>
      <c r="M667" s="9">
        <v>4</v>
      </c>
      <c r="N667" s="9">
        <v>4</v>
      </c>
      <c r="O667" s="9">
        <v>4</v>
      </c>
      <c r="P667" s="9">
        <v>4</v>
      </c>
      <c r="Q667" s="9">
        <v>4</v>
      </c>
      <c r="R667" s="9">
        <v>4</v>
      </c>
      <c r="S667" s="9">
        <v>4</v>
      </c>
      <c r="T667" s="9">
        <v>4</v>
      </c>
      <c r="U667" s="9" t="s">
        <v>1775</v>
      </c>
      <c r="V667" s="9" t="s">
        <v>1776</v>
      </c>
      <c r="W667" s="9" t="s">
        <v>1777</v>
      </c>
    </row>
    <row r="668" spans="1:23" x14ac:dyDescent="0.2">
      <c r="A668" s="9">
        <v>691</v>
      </c>
      <c r="B668" s="30">
        <v>29221</v>
      </c>
      <c r="C668" s="9">
        <v>2</v>
      </c>
      <c r="D668" s="9" t="s">
        <v>516</v>
      </c>
      <c r="E668" s="9" t="s">
        <v>1765</v>
      </c>
      <c r="F668" s="47">
        <v>43607</v>
      </c>
      <c r="G668" s="9" t="s">
        <v>1778</v>
      </c>
      <c r="H668" s="9" t="s">
        <v>683</v>
      </c>
      <c r="J668" s="9">
        <v>4</v>
      </c>
      <c r="K668" s="9">
        <v>4</v>
      </c>
      <c r="L668" s="9">
        <v>4</v>
      </c>
      <c r="M668" s="9">
        <v>4</v>
      </c>
      <c r="N668" s="9">
        <v>4</v>
      </c>
      <c r="O668" s="9">
        <v>4</v>
      </c>
      <c r="P668" s="9">
        <v>4</v>
      </c>
      <c r="Q668" s="9">
        <v>4</v>
      </c>
      <c r="R668" s="9">
        <v>4</v>
      </c>
      <c r="S668" s="9">
        <v>4</v>
      </c>
      <c r="T668" s="9">
        <v>4</v>
      </c>
      <c r="U668" s="9" t="s">
        <v>1779</v>
      </c>
      <c r="V668" s="9" t="s">
        <v>1780</v>
      </c>
    </row>
    <row r="669" spans="1:23" x14ac:dyDescent="0.2">
      <c r="A669" s="9">
        <v>692</v>
      </c>
      <c r="B669" s="30">
        <v>29221</v>
      </c>
      <c r="C669" s="9">
        <v>2</v>
      </c>
      <c r="D669" s="9" t="s">
        <v>516</v>
      </c>
      <c r="E669" s="9" t="s">
        <v>1765</v>
      </c>
      <c r="F669" s="47">
        <v>43607</v>
      </c>
      <c r="G669" s="9" t="s">
        <v>716</v>
      </c>
      <c r="H669" s="9" t="s">
        <v>733</v>
      </c>
      <c r="J669" s="9">
        <v>3</v>
      </c>
      <c r="K669" s="9">
        <v>3</v>
      </c>
      <c r="L669" s="9">
        <v>4</v>
      </c>
      <c r="M669" s="9">
        <v>3</v>
      </c>
      <c r="N669" s="9">
        <v>4</v>
      </c>
      <c r="O669" s="9">
        <v>3</v>
      </c>
      <c r="P669" s="9">
        <v>3</v>
      </c>
      <c r="Q669" s="9">
        <v>3</v>
      </c>
      <c r="R669" s="9">
        <v>3</v>
      </c>
      <c r="S669" s="9">
        <v>3</v>
      </c>
      <c r="T669" s="9">
        <v>3</v>
      </c>
      <c r="U669" s="9" t="s">
        <v>1781</v>
      </c>
      <c r="V669" s="9" t="s">
        <v>1781</v>
      </c>
      <c r="W669" s="9" t="s">
        <v>1781</v>
      </c>
    </row>
    <row r="670" spans="1:23" x14ac:dyDescent="0.2">
      <c r="A670" s="9">
        <v>694</v>
      </c>
      <c r="B670" s="30">
        <v>29221</v>
      </c>
      <c r="C670" s="9">
        <v>2</v>
      </c>
      <c r="D670" s="9" t="s">
        <v>516</v>
      </c>
      <c r="E670" s="9" t="s">
        <v>1764</v>
      </c>
      <c r="F670" s="47">
        <v>43606</v>
      </c>
      <c r="G670" s="9" t="s">
        <v>1782</v>
      </c>
      <c r="H670" s="9" t="s">
        <v>557</v>
      </c>
      <c r="J670" s="9">
        <v>4</v>
      </c>
      <c r="K670" s="9">
        <v>4</v>
      </c>
      <c r="L670" s="9">
        <v>4</v>
      </c>
      <c r="M670" s="9">
        <v>4</v>
      </c>
      <c r="N670" s="9">
        <v>4</v>
      </c>
      <c r="O670" s="9">
        <v>4</v>
      </c>
      <c r="P670" s="9">
        <v>4</v>
      </c>
      <c r="Q670" s="9">
        <v>4</v>
      </c>
      <c r="R670" s="9">
        <v>4</v>
      </c>
      <c r="S670" s="9">
        <v>4</v>
      </c>
      <c r="T670" s="9">
        <v>4</v>
      </c>
      <c r="U670" s="9" t="s">
        <v>1783</v>
      </c>
      <c r="V670" s="9" t="s">
        <v>1784</v>
      </c>
      <c r="W670" s="9" t="s">
        <v>1785</v>
      </c>
    </row>
    <row r="671" spans="1:23" x14ac:dyDescent="0.2">
      <c r="A671" s="9">
        <v>697</v>
      </c>
      <c r="B671" s="30">
        <v>29221</v>
      </c>
      <c r="C671" s="9">
        <v>2</v>
      </c>
      <c r="D671" s="9" t="s">
        <v>516</v>
      </c>
      <c r="E671" s="9" t="s">
        <v>1786</v>
      </c>
      <c r="F671" s="47">
        <v>43612</v>
      </c>
      <c r="G671" s="9" t="s">
        <v>1670</v>
      </c>
      <c r="H671" s="9" t="s">
        <v>542</v>
      </c>
      <c r="J671" s="9">
        <v>3</v>
      </c>
      <c r="K671" s="9">
        <v>3</v>
      </c>
      <c r="L671" s="9">
        <v>3</v>
      </c>
      <c r="M671" s="9">
        <v>3</v>
      </c>
      <c r="N671" s="9">
        <v>4</v>
      </c>
      <c r="O671" s="9">
        <v>3</v>
      </c>
      <c r="P671" s="9">
        <v>4</v>
      </c>
      <c r="Q671" s="9">
        <v>4</v>
      </c>
      <c r="R671" s="9">
        <v>3</v>
      </c>
      <c r="S671" s="9">
        <v>4</v>
      </c>
      <c r="T671" s="9">
        <v>4</v>
      </c>
      <c r="U671" s="9" t="s">
        <v>1787</v>
      </c>
      <c r="V671" s="9" t="s">
        <v>1788</v>
      </c>
      <c r="W671" s="9" t="s">
        <v>1673</v>
      </c>
    </row>
    <row r="672" spans="1:23" x14ac:dyDescent="0.2">
      <c r="A672" s="9">
        <v>698</v>
      </c>
      <c r="B672" s="30">
        <v>29221</v>
      </c>
      <c r="C672" s="9">
        <v>2</v>
      </c>
      <c r="D672" s="9" t="s">
        <v>516</v>
      </c>
      <c r="E672" s="9" t="s">
        <v>1786</v>
      </c>
      <c r="F672" s="47">
        <v>43612</v>
      </c>
      <c r="G672" s="9" t="s">
        <v>1769</v>
      </c>
      <c r="H672" s="9" t="s">
        <v>538</v>
      </c>
      <c r="J672" s="9">
        <v>4</v>
      </c>
      <c r="K672" s="9">
        <v>3</v>
      </c>
      <c r="L672" s="9">
        <v>3</v>
      </c>
      <c r="M672" s="9">
        <v>4</v>
      </c>
      <c r="N672" s="9">
        <v>4</v>
      </c>
      <c r="O672" s="9">
        <v>3</v>
      </c>
      <c r="P672" s="9">
        <v>4</v>
      </c>
      <c r="Q672" s="9">
        <v>4</v>
      </c>
      <c r="R672" s="9">
        <v>3</v>
      </c>
      <c r="S672" s="9">
        <v>4</v>
      </c>
      <c r="T672" s="9">
        <v>4</v>
      </c>
    </row>
    <row r="673" spans="1:23" x14ac:dyDescent="0.2">
      <c r="A673" s="9">
        <v>699</v>
      </c>
      <c r="B673" s="30">
        <v>29221</v>
      </c>
      <c r="C673" s="9">
        <v>2</v>
      </c>
      <c r="D673" s="9" t="s">
        <v>516</v>
      </c>
      <c r="E673" s="9" t="s">
        <v>1786</v>
      </c>
      <c r="F673" s="47">
        <v>43612</v>
      </c>
      <c r="G673" s="9" t="s">
        <v>1774</v>
      </c>
      <c r="H673" s="9" t="s">
        <v>525</v>
      </c>
      <c r="J673" s="9">
        <v>3</v>
      </c>
      <c r="K673" s="9">
        <v>4</v>
      </c>
      <c r="L673" s="9">
        <v>4</v>
      </c>
      <c r="M673" s="9">
        <v>4</v>
      </c>
      <c r="N673" s="9">
        <v>4</v>
      </c>
      <c r="O673" s="9">
        <v>4</v>
      </c>
      <c r="P673" s="9">
        <v>4</v>
      </c>
      <c r="Q673" s="9">
        <v>4</v>
      </c>
      <c r="R673" s="9">
        <v>4</v>
      </c>
      <c r="S673" s="9">
        <v>4</v>
      </c>
      <c r="T673" s="9">
        <v>4</v>
      </c>
      <c r="U673" s="9" t="s">
        <v>1789</v>
      </c>
      <c r="V673" s="9" t="s">
        <v>1790</v>
      </c>
      <c r="W673" s="9" t="s">
        <v>1791</v>
      </c>
    </row>
    <row r="674" spans="1:23" x14ac:dyDescent="0.2">
      <c r="A674" s="9">
        <v>700</v>
      </c>
      <c r="B674" s="30">
        <v>29221</v>
      </c>
      <c r="C674" s="9">
        <v>2</v>
      </c>
      <c r="D674" s="9" t="s">
        <v>516</v>
      </c>
      <c r="E674" s="9" t="s">
        <v>1786</v>
      </c>
      <c r="F674" s="47">
        <v>43612</v>
      </c>
      <c r="G674" s="9" t="s">
        <v>541</v>
      </c>
      <c r="H674" s="9" t="s">
        <v>542</v>
      </c>
      <c r="J674" s="9">
        <v>4</v>
      </c>
      <c r="K674" s="9">
        <v>4</v>
      </c>
      <c r="L674" s="9">
        <v>4</v>
      </c>
      <c r="M674" s="9">
        <v>4</v>
      </c>
      <c r="N674" s="9">
        <v>4</v>
      </c>
      <c r="O674" s="9">
        <v>4</v>
      </c>
      <c r="P674" s="9">
        <v>4</v>
      </c>
      <c r="Q674" s="9">
        <v>4</v>
      </c>
      <c r="R674" s="9">
        <v>4</v>
      </c>
      <c r="S674" s="9">
        <v>4</v>
      </c>
      <c r="T674" s="9">
        <v>4</v>
      </c>
      <c r="U674" s="9" t="s">
        <v>1792</v>
      </c>
      <c r="V674" s="9" t="s">
        <v>1793</v>
      </c>
    </row>
    <row r="675" spans="1:23" x14ac:dyDescent="0.2">
      <c r="A675" s="9">
        <v>702</v>
      </c>
      <c r="B675" s="30">
        <v>29221</v>
      </c>
      <c r="C675" s="9">
        <v>2</v>
      </c>
      <c r="D675" s="9" t="s">
        <v>516</v>
      </c>
      <c r="E675" s="9" t="s">
        <v>1794</v>
      </c>
      <c r="F675" s="47">
        <v>43614</v>
      </c>
      <c r="G675" s="9" t="s">
        <v>1769</v>
      </c>
      <c r="H675" s="9" t="s">
        <v>538</v>
      </c>
      <c r="J675" s="9">
        <v>4</v>
      </c>
      <c r="K675" s="9">
        <v>4</v>
      </c>
      <c r="L675" s="9">
        <v>4</v>
      </c>
      <c r="M675" s="9">
        <v>4</v>
      </c>
      <c r="N675" s="9">
        <v>4</v>
      </c>
      <c r="O675" s="9">
        <v>4</v>
      </c>
      <c r="P675" s="9">
        <v>4</v>
      </c>
      <c r="Q675" s="9">
        <v>4</v>
      </c>
      <c r="R675" s="9">
        <v>4</v>
      </c>
      <c r="S675" s="9">
        <v>4</v>
      </c>
      <c r="T675" s="9">
        <v>4</v>
      </c>
    </row>
    <row r="676" spans="1:23" x14ac:dyDescent="0.2">
      <c r="A676" s="9">
        <v>703</v>
      </c>
      <c r="B676" s="30">
        <v>29221</v>
      </c>
      <c r="C676" s="9">
        <v>2</v>
      </c>
      <c r="D676" s="9" t="s">
        <v>516</v>
      </c>
      <c r="E676" s="9" t="s">
        <v>1794</v>
      </c>
      <c r="F676" s="47">
        <v>43614</v>
      </c>
      <c r="G676" s="9" t="s">
        <v>1778</v>
      </c>
      <c r="H676" s="9" t="s">
        <v>683</v>
      </c>
      <c r="J676" s="9">
        <v>4</v>
      </c>
      <c r="K676" s="9">
        <v>4</v>
      </c>
      <c r="L676" s="9">
        <v>4</v>
      </c>
      <c r="M676" s="9">
        <v>3</v>
      </c>
      <c r="N676" s="9">
        <v>4</v>
      </c>
      <c r="O676" s="9">
        <v>4</v>
      </c>
      <c r="P676" s="9">
        <v>4</v>
      </c>
      <c r="Q676" s="9">
        <v>4</v>
      </c>
      <c r="R676" s="9">
        <v>4</v>
      </c>
      <c r="S676" s="9">
        <v>4</v>
      </c>
      <c r="T676" s="9">
        <v>4</v>
      </c>
      <c r="U676" s="9" t="s">
        <v>1795</v>
      </c>
      <c r="V676" s="9" t="s">
        <v>1796</v>
      </c>
    </row>
    <row r="677" spans="1:23" x14ac:dyDescent="0.2">
      <c r="A677" s="9">
        <v>706</v>
      </c>
      <c r="B677" s="30">
        <v>29221</v>
      </c>
      <c r="C677" s="9">
        <v>2</v>
      </c>
      <c r="D677" s="9" t="s">
        <v>516</v>
      </c>
      <c r="E677" s="9" t="s">
        <v>1797</v>
      </c>
      <c r="F677" s="47">
        <v>43630</v>
      </c>
      <c r="G677" s="9" t="s">
        <v>1001</v>
      </c>
      <c r="H677" s="9" t="s">
        <v>619</v>
      </c>
      <c r="J677" s="9">
        <v>4</v>
      </c>
      <c r="K677" s="9">
        <v>3</v>
      </c>
      <c r="L677" s="9">
        <v>4</v>
      </c>
      <c r="M677" s="9">
        <v>3</v>
      </c>
      <c r="N677" s="9">
        <v>3</v>
      </c>
      <c r="O677" s="9">
        <v>3</v>
      </c>
      <c r="P677" s="9">
        <v>3</v>
      </c>
      <c r="Q677" s="9">
        <v>3</v>
      </c>
      <c r="R677" s="9">
        <v>3</v>
      </c>
      <c r="S677" s="9">
        <v>3</v>
      </c>
      <c r="T677" s="9">
        <v>3</v>
      </c>
      <c r="U677" s="9" t="s">
        <v>1798</v>
      </c>
      <c r="V677" s="9" t="s">
        <v>1799</v>
      </c>
      <c r="W677" s="9" t="s">
        <v>1800</v>
      </c>
    </row>
    <row r="678" spans="1:23" x14ac:dyDescent="0.2">
      <c r="A678" s="9">
        <v>707</v>
      </c>
      <c r="B678" s="30">
        <v>29221</v>
      </c>
      <c r="C678" s="9">
        <v>2</v>
      </c>
      <c r="D678" s="9" t="s">
        <v>516</v>
      </c>
      <c r="E678" s="9" t="s">
        <v>1797</v>
      </c>
      <c r="F678" s="47">
        <v>43630</v>
      </c>
      <c r="G678" s="9" t="s">
        <v>1778</v>
      </c>
      <c r="H678" s="9" t="s">
        <v>683</v>
      </c>
      <c r="J678" s="9">
        <v>4</v>
      </c>
      <c r="K678" s="9">
        <v>4</v>
      </c>
      <c r="L678" s="9">
        <v>4</v>
      </c>
      <c r="M678" s="9">
        <v>4</v>
      </c>
      <c r="N678" s="9">
        <v>4</v>
      </c>
      <c r="O678" s="9">
        <v>4</v>
      </c>
      <c r="P678" s="9">
        <v>4</v>
      </c>
      <c r="Q678" s="9">
        <v>4</v>
      </c>
      <c r="R678" s="9">
        <v>4</v>
      </c>
      <c r="S678" s="9">
        <v>4</v>
      </c>
      <c r="T678" s="9">
        <v>4</v>
      </c>
      <c r="U678" s="9" t="s">
        <v>1801</v>
      </c>
      <c r="V678" s="9" t="s">
        <v>1802</v>
      </c>
    </row>
    <row r="679" spans="1:23" x14ac:dyDescent="0.2">
      <c r="A679" s="9">
        <v>709</v>
      </c>
      <c r="B679" s="30">
        <v>29221</v>
      </c>
      <c r="C679" s="9">
        <v>2</v>
      </c>
      <c r="D679" s="9" t="s">
        <v>516</v>
      </c>
      <c r="E679" s="9" t="s">
        <v>1803</v>
      </c>
      <c r="F679" s="47">
        <v>43636</v>
      </c>
      <c r="G679" s="9" t="s">
        <v>903</v>
      </c>
      <c r="H679" s="9" t="s">
        <v>911</v>
      </c>
      <c r="J679" s="9">
        <v>4</v>
      </c>
      <c r="K679" s="9">
        <v>4</v>
      </c>
      <c r="L679" s="9">
        <v>4</v>
      </c>
      <c r="M679" s="9">
        <v>4</v>
      </c>
      <c r="N679" s="9">
        <v>4</v>
      </c>
      <c r="O679" s="9">
        <v>4</v>
      </c>
      <c r="P679" s="9">
        <v>4</v>
      </c>
      <c r="Q679" s="9">
        <v>4</v>
      </c>
      <c r="R679" s="9">
        <v>4</v>
      </c>
      <c r="S679" s="9">
        <v>4</v>
      </c>
      <c r="T679" s="9">
        <v>4</v>
      </c>
    </row>
    <row r="680" spans="1:23" x14ac:dyDescent="0.2">
      <c r="A680" s="9">
        <v>710</v>
      </c>
      <c r="B680" s="30">
        <v>29221</v>
      </c>
      <c r="C680" s="9">
        <v>2</v>
      </c>
      <c r="D680" s="9" t="s">
        <v>516</v>
      </c>
      <c r="E680" s="9" t="s">
        <v>1803</v>
      </c>
      <c r="F680" s="47">
        <v>43636</v>
      </c>
      <c r="G680" s="9" t="s">
        <v>1769</v>
      </c>
      <c r="H680" s="9" t="s">
        <v>538</v>
      </c>
      <c r="J680" s="9">
        <v>4</v>
      </c>
      <c r="K680" s="9">
        <v>3</v>
      </c>
      <c r="L680" s="9">
        <v>3</v>
      </c>
      <c r="M680" s="9">
        <v>4</v>
      </c>
      <c r="N680" s="9">
        <v>3</v>
      </c>
      <c r="O680" s="9">
        <v>4</v>
      </c>
      <c r="P680" s="9">
        <v>4</v>
      </c>
      <c r="Q680" s="9">
        <v>3</v>
      </c>
      <c r="R680" s="9">
        <v>3</v>
      </c>
      <c r="S680" s="9">
        <v>4</v>
      </c>
      <c r="T680" s="9">
        <v>4</v>
      </c>
    </row>
    <row r="681" spans="1:23" x14ac:dyDescent="0.2">
      <c r="A681" s="9">
        <v>711</v>
      </c>
      <c r="B681" s="30">
        <v>29221</v>
      </c>
      <c r="C681" s="9">
        <v>2</v>
      </c>
      <c r="D681" s="9" t="s">
        <v>516</v>
      </c>
      <c r="E681" s="9" t="s">
        <v>1803</v>
      </c>
      <c r="F681" s="47">
        <v>43636</v>
      </c>
      <c r="G681" s="9" t="s">
        <v>1778</v>
      </c>
      <c r="H681" s="9" t="s">
        <v>683</v>
      </c>
      <c r="J681" s="9">
        <v>4</v>
      </c>
      <c r="K681" s="9">
        <v>4</v>
      </c>
      <c r="L681" s="9">
        <v>4</v>
      </c>
      <c r="M681" s="9">
        <v>4</v>
      </c>
      <c r="N681" s="9">
        <v>4</v>
      </c>
      <c r="O681" s="9">
        <v>4</v>
      </c>
      <c r="P681" s="9">
        <v>4</v>
      </c>
      <c r="Q681" s="9">
        <v>4</v>
      </c>
      <c r="R681" s="9">
        <v>4</v>
      </c>
      <c r="S681" s="9">
        <v>4</v>
      </c>
      <c r="T681" s="9">
        <v>4</v>
      </c>
      <c r="U681" s="9" t="s">
        <v>1804</v>
      </c>
      <c r="V681" s="9" t="s">
        <v>1805</v>
      </c>
    </row>
    <row r="682" spans="1:23" x14ac:dyDescent="0.2">
      <c r="A682" s="9">
        <v>712</v>
      </c>
      <c r="B682" s="30">
        <v>29221</v>
      </c>
      <c r="C682" s="9">
        <v>2</v>
      </c>
      <c r="D682" s="9" t="s">
        <v>516</v>
      </c>
      <c r="E682" s="9" t="s">
        <v>1803</v>
      </c>
      <c r="F682" s="47">
        <v>43636</v>
      </c>
      <c r="G682" s="9" t="s">
        <v>1806</v>
      </c>
      <c r="H682" s="9" t="s">
        <v>538</v>
      </c>
      <c r="J682" s="9">
        <v>4</v>
      </c>
      <c r="K682" s="9">
        <v>3</v>
      </c>
      <c r="L682" s="9">
        <v>3</v>
      </c>
      <c r="M682" s="9">
        <v>3</v>
      </c>
      <c r="N682" s="9">
        <v>4</v>
      </c>
      <c r="O682" s="9">
        <v>3</v>
      </c>
      <c r="P682" s="9">
        <v>3</v>
      </c>
      <c r="Q682" s="9">
        <v>3</v>
      </c>
      <c r="R682" s="9">
        <v>3</v>
      </c>
      <c r="S682" s="9">
        <v>3</v>
      </c>
      <c r="T682" s="9">
        <v>4</v>
      </c>
      <c r="U682" s="9" t="s">
        <v>1807</v>
      </c>
      <c r="V682" s="9" t="s">
        <v>1808</v>
      </c>
    </row>
    <row r="683" spans="1:23" x14ac:dyDescent="0.2">
      <c r="A683" s="9">
        <v>713</v>
      </c>
      <c r="B683" s="30">
        <v>29221</v>
      </c>
      <c r="C683" s="9">
        <v>2</v>
      </c>
      <c r="D683" s="9" t="s">
        <v>516</v>
      </c>
      <c r="E683" s="9" t="s">
        <v>1803</v>
      </c>
      <c r="F683" s="47">
        <v>43636</v>
      </c>
      <c r="G683" s="9" t="s">
        <v>1809</v>
      </c>
      <c r="H683" s="9" t="s">
        <v>538</v>
      </c>
      <c r="J683" s="9">
        <v>3</v>
      </c>
      <c r="K683" s="9">
        <v>3</v>
      </c>
      <c r="L683" s="9">
        <v>3</v>
      </c>
      <c r="M683" s="9">
        <v>3</v>
      </c>
      <c r="N683" s="9">
        <v>3</v>
      </c>
      <c r="O683" s="9">
        <v>3</v>
      </c>
      <c r="P683" s="9">
        <v>3</v>
      </c>
      <c r="Q683" s="9">
        <v>3</v>
      </c>
      <c r="R683" s="9">
        <v>3</v>
      </c>
      <c r="S683" s="9">
        <v>3</v>
      </c>
      <c r="T683" s="9">
        <v>3</v>
      </c>
      <c r="U683" s="9" t="s">
        <v>1810</v>
      </c>
      <c r="V683" s="9" t="s">
        <v>1811</v>
      </c>
      <c r="W683" s="9" t="s">
        <v>841</v>
      </c>
    </row>
    <row r="684" spans="1:23" x14ac:dyDescent="0.2">
      <c r="A684" s="9">
        <v>714</v>
      </c>
      <c r="B684" s="30">
        <v>29221</v>
      </c>
      <c r="C684" s="9">
        <v>2</v>
      </c>
      <c r="D684" s="9" t="s">
        <v>516</v>
      </c>
      <c r="E684" s="9" t="s">
        <v>1803</v>
      </c>
      <c r="F684" s="47">
        <v>43636</v>
      </c>
      <c r="G684" s="9" t="s">
        <v>1812</v>
      </c>
      <c r="H684" s="9" t="s">
        <v>817</v>
      </c>
      <c r="J684" s="9">
        <v>4</v>
      </c>
      <c r="K684" s="9">
        <v>3</v>
      </c>
      <c r="L684" s="9">
        <v>3</v>
      </c>
      <c r="M684" s="9">
        <v>3</v>
      </c>
      <c r="N684" s="9">
        <v>4</v>
      </c>
      <c r="O684" s="9">
        <v>3</v>
      </c>
      <c r="P684" s="9">
        <v>3</v>
      </c>
      <c r="Q684" s="9">
        <v>3</v>
      </c>
      <c r="R684" s="9">
        <v>3</v>
      </c>
      <c r="S684" s="9">
        <v>3</v>
      </c>
      <c r="T684" s="9">
        <v>3</v>
      </c>
    </row>
    <row r="685" spans="1:23" x14ac:dyDescent="0.2">
      <c r="A685" s="9">
        <v>716</v>
      </c>
      <c r="B685" s="30">
        <v>29221</v>
      </c>
      <c r="C685" s="9">
        <v>2</v>
      </c>
      <c r="D685" s="9" t="s">
        <v>516</v>
      </c>
      <c r="E685" s="9" t="s">
        <v>1803</v>
      </c>
      <c r="F685" s="47">
        <v>43636</v>
      </c>
      <c r="G685" s="9" t="s">
        <v>1746</v>
      </c>
      <c r="H685" s="9" t="s">
        <v>538</v>
      </c>
      <c r="J685" s="9">
        <v>4</v>
      </c>
      <c r="K685" s="9">
        <v>3</v>
      </c>
      <c r="L685" s="9">
        <v>3</v>
      </c>
      <c r="M685" s="9">
        <v>3</v>
      </c>
      <c r="N685" s="9">
        <v>4</v>
      </c>
      <c r="O685" s="9">
        <v>3</v>
      </c>
      <c r="P685" s="9">
        <v>3</v>
      </c>
      <c r="Q685" s="9">
        <v>4</v>
      </c>
      <c r="R685" s="9">
        <v>3</v>
      </c>
      <c r="S685" s="9">
        <v>4</v>
      </c>
      <c r="T685" s="9">
        <v>4</v>
      </c>
    </row>
    <row r="686" spans="1:23" x14ac:dyDescent="0.2">
      <c r="A686" s="9">
        <v>720</v>
      </c>
      <c r="B686" s="30">
        <v>29221</v>
      </c>
      <c r="C686" s="9">
        <v>2</v>
      </c>
      <c r="D686" s="9" t="s">
        <v>516</v>
      </c>
      <c r="E686" s="9" t="s">
        <v>1803</v>
      </c>
      <c r="F686" s="47">
        <v>43636</v>
      </c>
      <c r="G686" s="9" t="s">
        <v>1813</v>
      </c>
      <c r="H686" s="9" t="s">
        <v>817</v>
      </c>
      <c r="J686" s="9">
        <v>4</v>
      </c>
      <c r="K686" s="9">
        <v>4</v>
      </c>
      <c r="L686" s="9">
        <v>4</v>
      </c>
      <c r="M686" s="9">
        <v>4</v>
      </c>
      <c r="N686" s="9">
        <v>4</v>
      </c>
      <c r="O686" s="9">
        <v>4</v>
      </c>
      <c r="P686" s="9">
        <v>4</v>
      </c>
      <c r="Q686" s="9">
        <v>4</v>
      </c>
      <c r="R686" s="9">
        <v>4</v>
      </c>
      <c r="S686" s="9">
        <v>4</v>
      </c>
      <c r="T686" s="9">
        <v>4</v>
      </c>
    </row>
    <row r="687" spans="1:23" x14ac:dyDescent="0.2">
      <c r="A687" s="9">
        <v>722</v>
      </c>
      <c r="B687" s="30">
        <v>29221</v>
      </c>
      <c r="C687" s="9">
        <v>2</v>
      </c>
      <c r="D687" s="9" t="s">
        <v>516</v>
      </c>
      <c r="E687" s="9" t="s">
        <v>1814</v>
      </c>
      <c r="F687" s="47">
        <v>43640</v>
      </c>
      <c r="G687" s="9" t="s">
        <v>1769</v>
      </c>
      <c r="H687" s="9" t="s">
        <v>538</v>
      </c>
      <c r="J687" s="9">
        <v>4</v>
      </c>
      <c r="K687" s="9">
        <v>4</v>
      </c>
      <c r="L687" s="9">
        <v>4</v>
      </c>
      <c r="M687" s="9">
        <v>3</v>
      </c>
      <c r="N687" s="9">
        <v>3</v>
      </c>
      <c r="O687" s="9">
        <v>4</v>
      </c>
      <c r="P687" s="9">
        <v>4</v>
      </c>
      <c r="Q687" s="9">
        <v>3</v>
      </c>
      <c r="R687" s="9">
        <v>3</v>
      </c>
      <c r="S687" s="9">
        <v>4</v>
      </c>
      <c r="T687" s="9">
        <v>4</v>
      </c>
    </row>
    <row r="688" spans="1:23" ht="22.5" customHeight="1" x14ac:dyDescent="0.2">
      <c r="A688" s="9">
        <v>723</v>
      </c>
      <c r="B688" s="30">
        <v>29221</v>
      </c>
      <c r="C688" s="9">
        <v>2</v>
      </c>
      <c r="D688" s="9" t="s">
        <v>516</v>
      </c>
      <c r="E688" s="9" t="s">
        <v>1814</v>
      </c>
      <c r="F688" s="47">
        <v>43640</v>
      </c>
      <c r="G688" s="9" t="s">
        <v>1806</v>
      </c>
      <c r="H688" s="9" t="s">
        <v>538</v>
      </c>
      <c r="J688" s="9">
        <v>4</v>
      </c>
      <c r="K688" s="9">
        <v>3</v>
      </c>
      <c r="L688" s="9">
        <v>3</v>
      </c>
      <c r="M688" s="9">
        <v>3</v>
      </c>
      <c r="N688" s="9">
        <v>4</v>
      </c>
      <c r="O688" s="9">
        <v>3</v>
      </c>
      <c r="P688" s="9">
        <v>3</v>
      </c>
      <c r="Q688" s="9">
        <v>3</v>
      </c>
      <c r="R688" s="9">
        <v>3</v>
      </c>
      <c r="S688" s="9">
        <v>3</v>
      </c>
      <c r="T688" s="9">
        <v>3</v>
      </c>
      <c r="U688" s="1" t="s">
        <v>1815</v>
      </c>
      <c r="V688" s="1" t="s">
        <v>1816</v>
      </c>
    </row>
    <row r="689" spans="1:23" x14ac:dyDescent="0.2">
      <c r="A689" s="9">
        <v>724</v>
      </c>
      <c r="B689" s="30">
        <v>29221</v>
      </c>
      <c r="C689" s="9">
        <v>2</v>
      </c>
      <c r="D689" s="9" t="s">
        <v>516</v>
      </c>
      <c r="E689" s="9" t="s">
        <v>1814</v>
      </c>
      <c r="F689" s="47">
        <v>43640</v>
      </c>
      <c r="G689" s="9" t="s">
        <v>1817</v>
      </c>
      <c r="H689" s="9" t="s">
        <v>538</v>
      </c>
      <c r="J689" s="9">
        <v>3</v>
      </c>
      <c r="K689" s="9">
        <v>3</v>
      </c>
      <c r="L689" s="9">
        <v>3</v>
      </c>
      <c r="M689" s="9">
        <v>3</v>
      </c>
      <c r="N689" s="9">
        <v>3</v>
      </c>
      <c r="O689" s="9">
        <v>4</v>
      </c>
      <c r="P689" s="9">
        <v>4</v>
      </c>
      <c r="Q689" s="9">
        <v>3</v>
      </c>
      <c r="R689" s="9">
        <v>3</v>
      </c>
      <c r="S689" s="9">
        <v>3</v>
      </c>
      <c r="T689" s="9">
        <v>3</v>
      </c>
      <c r="U689" s="9" t="s">
        <v>1818</v>
      </c>
      <c r="V689" s="9" t="s">
        <v>1819</v>
      </c>
    </row>
    <row r="690" spans="1:23" x14ac:dyDescent="0.2">
      <c r="A690" s="9">
        <v>725</v>
      </c>
      <c r="B690" s="30">
        <v>29221</v>
      </c>
      <c r="C690" s="9">
        <v>2</v>
      </c>
      <c r="D690" s="9" t="s">
        <v>516</v>
      </c>
      <c r="E690" s="9" t="s">
        <v>1820</v>
      </c>
      <c r="F690" s="47">
        <v>43640</v>
      </c>
      <c r="G690" s="9" t="s">
        <v>1774</v>
      </c>
      <c r="H690" s="9" t="s">
        <v>525</v>
      </c>
      <c r="J690" s="9">
        <v>4</v>
      </c>
      <c r="K690" s="9">
        <v>4</v>
      </c>
      <c r="L690" s="9">
        <v>4</v>
      </c>
      <c r="M690" s="9">
        <v>4</v>
      </c>
      <c r="N690" s="9">
        <v>4</v>
      </c>
      <c r="O690" s="9">
        <v>4</v>
      </c>
      <c r="P690" s="9">
        <v>4</v>
      </c>
      <c r="Q690" s="9">
        <v>4</v>
      </c>
      <c r="R690" s="9">
        <v>4</v>
      </c>
      <c r="S690" s="9">
        <v>4</v>
      </c>
      <c r="T690" s="9">
        <v>4</v>
      </c>
      <c r="U690" s="9" t="s">
        <v>1821</v>
      </c>
      <c r="V690" s="9" t="s">
        <v>1822</v>
      </c>
      <c r="W690" s="9" t="s">
        <v>1823</v>
      </c>
    </row>
    <row r="691" spans="1:23" x14ac:dyDescent="0.2">
      <c r="A691" s="9">
        <v>726</v>
      </c>
      <c r="B691" s="30">
        <v>29221</v>
      </c>
      <c r="C691" s="9">
        <v>2</v>
      </c>
      <c r="D691" s="9" t="s">
        <v>516</v>
      </c>
      <c r="E691" s="9" t="s">
        <v>1820</v>
      </c>
      <c r="F691" s="47">
        <v>43640</v>
      </c>
      <c r="G691" s="9" t="s">
        <v>1824</v>
      </c>
      <c r="H691" s="9" t="s">
        <v>525</v>
      </c>
      <c r="J691" s="9">
        <v>4</v>
      </c>
      <c r="K691" s="9">
        <v>3</v>
      </c>
      <c r="L691" s="9">
        <v>4</v>
      </c>
      <c r="M691" s="9">
        <v>3</v>
      </c>
      <c r="N691" s="9">
        <v>3</v>
      </c>
      <c r="O691" s="9">
        <v>4</v>
      </c>
      <c r="P691" s="9">
        <v>3</v>
      </c>
      <c r="Q691" s="9">
        <v>3</v>
      </c>
      <c r="R691" s="9">
        <v>3</v>
      </c>
      <c r="S691" s="9">
        <v>4</v>
      </c>
      <c r="T691" s="9">
        <v>4</v>
      </c>
      <c r="U691" s="9" t="s">
        <v>1825</v>
      </c>
      <c r="V691" s="9" t="s">
        <v>1826</v>
      </c>
    </row>
    <row r="692" spans="1:23" x14ac:dyDescent="0.2">
      <c r="A692" s="9">
        <v>727</v>
      </c>
      <c r="B692" s="30">
        <v>29221</v>
      </c>
      <c r="C692" s="9">
        <v>2</v>
      </c>
      <c r="D692" s="9" t="s">
        <v>516</v>
      </c>
      <c r="E692" s="9" t="s">
        <v>1820</v>
      </c>
      <c r="F692" s="47">
        <v>43640</v>
      </c>
      <c r="G692" s="9" t="s">
        <v>1827</v>
      </c>
      <c r="H692" s="9" t="s">
        <v>525</v>
      </c>
      <c r="J692" s="9">
        <v>4</v>
      </c>
      <c r="K692" s="9">
        <v>4</v>
      </c>
      <c r="L692" s="9">
        <v>4</v>
      </c>
      <c r="M692" s="9">
        <v>4</v>
      </c>
      <c r="N692" s="9">
        <v>4</v>
      </c>
      <c r="O692" s="9">
        <v>4</v>
      </c>
      <c r="P692" s="9">
        <v>4</v>
      </c>
      <c r="Q692" s="9">
        <v>4</v>
      </c>
      <c r="R692" s="9">
        <v>4</v>
      </c>
      <c r="S692" s="9">
        <v>4</v>
      </c>
      <c r="T692" s="9">
        <v>4</v>
      </c>
    </row>
    <row r="693" spans="1:23" x14ac:dyDescent="0.2">
      <c r="A693" s="9">
        <v>730</v>
      </c>
      <c r="B693" s="30">
        <v>29221</v>
      </c>
      <c r="C693" s="9">
        <v>2</v>
      </c>
      <c r="D693" s="9" t="s">
        <v>516</v>
      </c>
      <c r="E693" s="9" t="s">
        <v>1828</v>
      </c>
      <c r="F693" s="47">
        <v>43643</v>
      </c>
      <c r="G693" s="9" t="s">
        <v>1829</v>
      </c>
      <c r="H693" s="9" t="s">
        <v>525</v>
      </c>
      <c r="J693" s="9">
        <v>3</v>
      </c>
      <c r="K693" s="9">
        <v>3</v>
      </c>
      <c r="L693" s="9">
        <v>3</v>
      </c>
      <c r="M693" s="9">
        <v>3</v>
      </c>
      <c r="N693" s="9">
        <v>4</v>
      </c>
      <c r="O693" s="9">
        <v>3</v>
      </c>
      <c r="P693" s="9">
        <v>3</v>
      </c>
      <c r="Q693" s="9">
        <v>3</v>
      </c>
      <c r="R693" s="9">
        <v>3</v>
      </c>
      <c r="S693" s="9">
        <v>3</v>
      </c>
      <c r="T693" s="9">
        <v>3</v>
      </c>
    </row>
    <row r="694" spans="1:23" x14ac:dyDescent="0.2">
      <c r="A694" s="9">
        <v>734</v>
      </c>
      <c r="B694" s="30">
        <v>29221</v>
      </c>
      <c r="C694" s="9">
        <v>2</v>
      </c>
      <c r="D694" s="9" t="s">
        <v>516</v>
      </c>
      <c r="E694" s="9" t="s">
        <v>1828</v>
      </c>
      <c r="F694" s="47">
        <v>43643</v>
      </c>
      <c r="G694" s="9" t="s">
        <v>1774</v>
      </c>
      <c r="H694" s="9" t="s">
        <v>525</v>
      </c>
      <c r="J694" s="9">
        <v>3</v>
      </c>
      <c r="K694" s="9">
        <v>4</v>
      </c>
      <c r="L694" s="9">
        <v>4</v>
      </c>
      <c r="M694" s="9">
        <v>4</v>
      </c>
      <c r="N694" s="9">
        <v>3</v>
      </c>
      <c r="O694" s="9">
        <v>3</v>
      </c>
      <c r="P694" s="9">
        <v>3</v>
      </c>
      <c r="Q694" s="9">
        <v>3</v>
      </c>
      <c r="R694" s="9">
        <v>4</v>
      </c>
      <c r="S694" s="9">
        <v>3</v>
      </c>
      <c r="T694" s="9">
        <v>3</v>
      </c>
    </row>
    <row r="695" spans="1:23" x14ac:dyDescent="0.2">
      <c r="A695" s="9">
        <v>743</v>
      </c>
      <c r="B695" s="30">
        <v>29221</v>
      </c>
      <c r="C695" s="9">
        <v>2</v>
      </c>
      <c r="D695" s="9" t="s">
        <v>516</v>
      </c>
      <c r="E695" s="9" t="s">
        <v>1828</v>
      </c>
      <c r="F695" s="47">
        <v>43643</v>
      </c>
      <c r="G695" s="9" t="s">
        <v>1806</v>
      </c>
      <c r="H695" s="9" t="s">
        <v>538</v>
      </c>
      <c r="J695" s="9">
        <v>4</v>
      </c>
      <c r="K695" s="9">
        <v>3</v>
      </c>
      <c r="L695" s="9">
        <v>3</v>
      </c>
      <c r="M695" s="9">
        <v>3</v>
      </c>
      <c r="N695" s="9">
        <v>3</v>
      </c>
      <c r="O695" s="9">
        <v>3</v>
      </c>
      <c r="P695" s="9">
        <v>3</v>
      </c>
      <c r="Q695" s="9">
        <v>3</v>
      </c>
      <c r="R695" s="9">
        <v>3</v>
      </c>
      <c r="S695" s="9">
        <v>3</v>
      </c>
      <c r="T695" s="9">
        <v>3</v>
      </c>
    </row>
    <row r="696" spans="1:23" x14ac:dyDescent="0.2">
      <c r="A696" s="9">
        <v>744</v>
      </c>
      <c r="B696" s="30">
        <v>29221</v>
      </c>
      <c r="C696" s="9">
        <v>2</v>
      </c>
      <c r="D696" s="9" t="s">
        <v>516</v>
      </c>
      <c r="E696" s="9" t="s">
        <v>1828</v>
      </c>
      <c r="F696" s="47">
        <v>43643</v>
      </c>
      <c r="G696" s="9" t="s">
        <v>1809</v>
      </c>
      <c r="H696" s="9" t="s">
        <v>538</v>
      </c>
      <c r="J696" s="9">
        <v>3</v>
      </c>
      <c r="K696" s="9">
        <v>3</v>
      </c>
      <c r="L696" s="9">
        <v>3</v>
      </c>
      <c r="M696" s="9">
        <v>3</v>
      </c>
      <c r="N696" s="9">
        <v>3</v>
      </c>
      <c r="O696" s="9">
        <v>3</v>
      </c>
      <c r="P696" s="9">
        <v>3</v>
      </c>
      <c r="Q696" s="9">
        <v>3</v>
      </c>
      <c r="R696" s="9">
        <v>3</v>
      </c>
      <c r="S696" s="9">
        <v>3</v>
      </c>
      <c r="T696" s="9">
        <v>3</v>
      </c>
      <c r="U696" s="9" t="s">
        <v>1830</v>
      </c>
      <c r="V696" s="9" t="s">
        <v>1831</v>
      </c>
      <c r="W696" s="9" t="s">
        <v>841</v>
      </c>
    </row>
    <row r="697" spans="1:23" x14ac:dyDescent="0.2">
      <c r="A697" s="9">
        <v>745</v>
      </c>
      <c r="B697" s="30">
        <v>29221</v>
      </c>
      <c r="C697" s="9">
        <v>2</v>
      </c>
      <c r="D697" s="9" t="s">
        <v>516</v>
      </c>
      <c r="E697" s="9" t="s">
        <v>1828</v>
      </c>
      <c r="F697" s="47">
        <v>43643</v>
      </c>
      <c r="G697" s="9" t="s">
        <v>1746</v>
      </c>
      <c r="H697" s="9" t="s">
        <v>538</v>
      </c>
      <c r="J697" s="9">
        <v>3</v>
      </c>
      <c r="K697" s="9">
        <v>3</v>
      </c>
      <c r="L697" s="9">
        <v>3</v>
      </c>
      <c r="M697" s="9">
        <v>3</v>
      </c>
      <c r="N697" s="9">
        <v>4</v>
      </c>
      <c r="O697" s="9">
        <v>3</v>
      </c>
      <c r="P697" s="9">
        <v>4</v>
      </c>
      <c r="Q697" s="9">
        <v>3</v>
      </c>
      <c r="R697" s="9">
        <v>4</v>
      </c>
      <c r="S697" s="9">
        <v>4</v>
      </c>
      <c r="T697" s="9">
        <v>4</v>
      </c>
    </row>
    <row r="698" spans="1:23" x14ac:dyDescent="0.2">
      <c r="A698" s="9">
        <v>746</v>
      </c>
      <c r="B698" s="30">
        <v>29221</v>
      </c>
      <c r="C698" s="9">
        <v>2</v>
      </c>
      <c r="D698" s="9" t="s">
        <v>516</v>
      </c>
      <c r="E698" s="9" t="s">
        <v>1828</v>
      </c>
      <c r="F698" s="47">
        <v>43643</v>
      </c>
      <c r="G698" s="9" t="s">
        <v>1832</v>
      </c>
      <c r="H698" s="9" t="s">
        <v>538</v>
      </c>
      <c r="J698" s="9">
        <v>3</v>
      </c>
      <c r="K698" s="9">
        <v>3</v>
      </c>
      <c r="L698" s="9">
        <v>3</v>
      </c>
      <c r="M698" s="9">
        <v>3</v>
      </c>
      <c r="N698" s="9">
        <v>3</v>
      </c>
      <c r="O698" s="9">
        <v>3</v>
      </c>
      <c r="P698" s="9">
        <v>3</v>
      </c>
      <c r="Q698" s="9">
        <v>3</v>
      </c>
      <c r="R698" s="9">
        <v>3</v>
      </c>
      <c r="S698" s="9">
        <v>3</v>
      </c>
      <c r="T698" s="9">
        <v>3</v>
      </c>
    </row>
    <row r="699" spans="1:23" x14ac:dyDescent="0.2">
      <c r="A699" s="9">
        <v>747</v>
      </c>
      <c r="B699" s="30">
        <v>29221</v>
      </c>
      <c r="C699" s="9">
        <v>2</v>
      </c>
      <c r="D699" s="9" t="s">
        <v>516</v>
      </c>
      <c r="E699" s="9" t="s">
        <v>1828</v>
      </c>
      <c r="F699" s="47">
        <v>43643</v>
      </c>
      <c r="G699" s="9" t="s">
        <v>1817</v>
      </c>
      <c r="H699" s="9" t="s">
        <v>538</v>
      </c>
      <c r="J699" s="9">
        <v>3</v>
      </c>
      <c r="K699" s="9">
        <v>3</v>
      </c>
      <c r="L699" s="9">
        <v>3</v>
      </c>
      <c r="M699" s="9">
        <v>3</v>
      </c>
      <c r="N699" s="9">
        <v>3</v>
      </c>
      <c r="O699" s="9">
        <v>3</v>
      </c>
      <c r="P699" s="9">
        <v>3</v>
      </c>
      <c r="Q699" s="9">
        <v>3</v>
      </c>
      <c r="R699" s="9">
        <v>3</v>
      </c>
      <c r="S699" s="9">
        <v>4</v>
      </c>
      <c r="T699" s="9">
        <v>4</v>
      </c>
    </row>
    <row r="700" spans="1:23" x14ac:dyDescent="0.2">
      <c r="A700" s="9">
        <v>748</v>
      </c>
      <c r="B700" s="30">
        <v>29221</v>
      </c>
      <c r="C700" s="9">
        <v>2</v>
      </c>
      <c r="D700" s="9" t="s">
        <v>516</v>
      </c>
      <c r="E700" s="9" t="s">
        <v>1828</v>
      </c>
      <c r="F700" s="47">
        <v>43643</v>
      </c>
      <c r="G700" s="9" t="s">
        <v>1778</v>
      </c>
      <c r="H700" s="9" t="s">
        <v>683</v>
      </c>
      <c r="J700" s="9">
        <v>4</v>
      </c>
      <c r="K700" s="9">
        <v>4</v>
      </c>
      <c r="L700" s="9">
        <v>4</v>
      </c>
      <c r="M700" s="9">
        <v>4</v>
      </c>
      <c r="N700" s="9">
        <v>4</v>
      </c>
      <c r="O700" s="9">
        <v>4</v>
      </c>
      <c r="P700" s="9">
        <v>4</v>
      </c>
      <c r="Q700" s="9">
        <v>4</v>
      </c>
      <c r="R700" s="9">
        <v>4</v>
      </c>
      <c r="S700" s="9">
        <v>4</v>
      </c>
      <c r="T700" s="9">
        <v>4</v>
      </c>
      <c r="U700" s="9" t="s">
        <v>1833</v>
      </c>
      <c r="V700" s="9" t="s">
        <v>1834</v>
      </c>
    </row>
    <row r="701" spans="1:23" x14ac:dyDescent="0.2">
      <c r="A701" s="9">
        <v>749</v>
      </c>
      <c r="B701" s="30">
        <v>29221</v>
      </c>
      <c r="C701" s="9">
        <v>2</v>
      </c>
      <c r="D701" s="9" t="s">
        <v>516</v>
      </c>
      <c r="E701" s="9" t="s">
        <v>1828</v>
      </c>
      <c r="F701" s="47">
        <v>43643</v>
      </c>
      <c r="G701" s="9" t="s">
        <v>1769</v>
      </c>
      <c r="H701" s="9" t="s">
        <v>538</v>
      </c>
      <c r="J701" s="9">
        <v>4</v>
      </c>
      <c r="K701" s="9">
        <v>3</v>
      </c>
      <c r="L701" s="9">
        <v>3</v>
      </c>
      <c r="M701" s="9">
        <v>4</v>
      </c>
      <c r="N701" s="9">
        <v>4</v>
      </c>
      <c r="O701" s="9">
        <v>3</v>
      </c>
      <c r="P701" s="9">
        <v>4</v>
      </c>
      <c r="Q701" s="9">
        <v>3</v>
      </c>
      <c r="R701" s="9">
        <v>3</v>
      </c>
      <c r="S701" s="9">
        <v>4</v>
      </c>
      <c r="T701" s="9">
        <v>4</v>
      </c>
    </row>
    <row r="702" spans="1:23" x14ac:dyDescent="0.2">
      <c r="A702" s="9">
        <v>750</v>
      </c>
      <c r="B702" s="30">
        <v>29221</v>
      </c>
      <c r="C702" s="9">
        <v>2</v>
      </c>
      <c r="D702" s="9" t="s">
        <v>516</v>
      </c>
      <c r="E702" s="9" t="s">
        <v>1828</v>
      </c>
      <c r="F702" s="47">
        <v>43643</v>
      </c>
      <c r="G702" s="9" t="s">
        <v>1813</v>
      </c>
      <c r="H702" s="9" t="s">
        <v>538</v>
      </c>
      <c r="J702" s="9">
        <v>4</v>
      </c>
      <c r="K702" s="9">
        <v>4</v>
      </c>
      <c r="L702" s="9">
        <v>4</v>
      </c>
      <c r="M702" s="9">
        <v>4</v>
      </c>
      <c r="N702" s="9">
        <v>4</v>
      </c>
      <c r="O702" s="9">
        <v>4</v>
      </c>
      <c r="P702" s="9">
        <v>4</v>
      </c>
      <c r="Q702" s="9">
        <v>4</v>
      </c>
      <c r="R702" s="9">
        <v>4</v>
      </c>
      <c r="S702" s="9">
        <v>4</v>
      </c>
      <c r="T702" s="9">
        <v>4</v>
      </c>
    </row>
    <row r="703" spans="1:23" x14ac:dyDescent="0.2">
      <c r="A703" s="9">
        <v>752</v>
      </c>
      <c r="B703" s="30">
        <v>29221</v>
      </c>
      <c r="C703" s="9">
        <v>2</v>
      </c>
      <c r="D703" s="9" t="s">
        <v>516</v>
      </c>
      <c r="E703" s="9" t="s">
        <v>1835</v>
      </c>
      <c r="F703" s="47">
        <v>43644</v>
      </c>
      <c r="G703" s="9" t="s">
        <v>1809</v>
      </c>
      <c r="H703" s="9" t="s">
        <v>538</v>
      </c>
      <c r="J703" s="9">
        <v>3</v>
      </c>
      <c r="K703" s="9">
        <v>3</v>
      </c>
      <c r="L703" s="9">
        <v>3</v>
      </c>
      <c r="M703" s="9">
        <v>3</v>
      </c>
      <c r="N703" s="9">
        <v>3</v>
      </c>
      <c r="O703" s="9">
        <v>3</v>
      </c>
      <c r="P703" s="9">
        <v>3</v>
      </c>
      <c r="Q703" s="9">
        <v>3</v>
      </c>
      <c r="R703" s="9">
        <v>3</v>
      </c>
      <c r="S703" s="9">
        <v>3</v>
      </c>
      <c r="T703" s="9">
        <v>3</v>
      </c>
      <c r="U703" s="9" t="s">
        <v>1836</v>
      </c>
      <c r="V703" s="9" t="s">
        <v>1837</v>
      </c>
      <c r="W703" s="9" t="s">
        <v>1838</v>
      </c>
    </row>
    <row r="704" spans="1:23" x14ac:dyDescent="0.2">
      <c r="A704" s="9">
        <v>753</v>
      </c>
      <c r="B704" s="30">
        <v>29221</v>
      </c>
      <c r="C704" s="9">
        <v>2</v>
      </c>
      <c r="D704" s="9" t="s">
        <v>516</v>
      </c>
      <c r="E704" s="9" t="s">
        <v>1835</v>
      </c>
      <c r="F704" s="47">
        <v>43644</v>
      </c>
      <c r="G704" s="9" t="s">
        <v>1806</v>
      </c>
      <c r="H704" s="9" t="s">
        <v>538</v>
      </c>
      <c r="J704" s="9">
        <v>4</v>
      </c>
      <c r="K704" s="9">
        <v>3</v>
      </c>
      <c r="L704" s="9">
        <v>3</v>
      </c>
      <c r="M704" s="9">
        <v>3</v>
      </c>
      <c r="N704" s="9">
        <v>4</v>
      </c>
      <c r="O704" s="9">
        <v>3</v>
      </c>
      <c r="P704" s="9">
        <v>3</v>
      </c>
      <c r="Q704" s="9">
        <v>3</v>
      </c>
      <c r="R704" s="9">
        <v>3</v>
      </c>
      <c r="S704" s="9">
        <v>3</v>
      </c>
      <c r="T704" s="9">
        <v>4</v>
      </c>
    </row>
    <row r="705" spans="1:23" x14ac:dyDescent="0.2">
      <c r="A705" s="9">
        <v>755</v>
      </c>
      <c r="B705" s="30">
        <v>29221</v>
      </c>
      <c r="C705" s="9">
        <v>2</v>
      </c>
      <c r="D705" s="9" t="s">
        <v>516</v>
      </c>
      <c r="E705" s="9" t="s">
        <v>1835</v>
      </c>
      <c r="F705" s="47">
        <v>43644</v>
      </c>
      <c r="G705" s="9" t="s">
        <v>1817</v>
      </c>
      <c r="H705" s="9" t="s">
        <v>538</v>
      </c>
      <c r="J705" s="9">
        <v>3</v>
      </c>
      <c r="K705" s="9">
        <v>3</v>
      </c>
      <c r="L705" s="9">
        <v>3</v>
      </c>
      <c r="M705" s="9">
        <v>3</v>
      </c>
      <c r="N705" s="9">
        <v>3</v>
      </c>
      <c r="O705" s="9">
        <v>3</v>
      </c>
      <c r="P705" s="9">
        <v>4</v>
      </c>
      <c r="Q705" s="9">
        <v>3</v>
      </c>
      <c r="R705" s="9">
        <v>3</v>
      </c>
      <c r="S705" s="9">
        <v>3</v>
      </c>
      <c r="T705" s="9">
        <v>3</v>
      </c>
      <c r="U705" s="9" t="s">
        <v>1839</v>
      </c>
    </row>
    <row r="706" spans="1:23" x14ac:dyDescent="0.2">
      <c r="A706" s="9">
        <v>757</v>
      </c>
      <c r="B706" s="30">
        <v>29221</v>
      </c>
      <c r="C706" s="9">
        <v>2</v>
      </c>
      <c r="D706" s="9" t="s">
        <v>516</v>
      </c>
      <c r="E706" s="9" t="s">
        <v>1840</v>
      </c>
      <c r="F706" s="47">
        <v>43654</v>
      </c>
      <c r="G706" s="9" t="s">
        <v>1806</v>
      </c>
      <c r="H706" s="9" t="s">
        <v>538</v>
      </c>
      <c r="J706" s="9">
        <v>4</v>
      </c>
      <c r="K706" s="9">
        <v>3</v>
      </c>
      <c r="L706" s="9">
        <v>3</v>
      </c>
      <c r="M706" s="9">
        <v>3</v>
      </c>
      <c r="N706" s="9">
        <v>3</v>
      </c>
      <c r="O706" s="9">
        <v>3</v>
      </c>
      <c r="P706" s="9">
        <v>3</v>
      </c>
      <c r="Q706" s="9">
        <v>3</v>
      </c>
      <c r="R706" s="9">
        <v>3</v>
      </c>
      <c r="S706" s="9">
        <v>3</v>
      </c>
      <c r="T706" s="9">
        <v>3</v>
      </c>
    </row>
    <row r="707" spans="1:23" x14ac:dyDescent="0.2">
      <c r="A707" s="9">
        <v>758</v>
      </c>
      <c r="B707" s="30">
        <v>29221</v>
      </c>
      <c r="C707" s="9">
        <v>2</v>
      </c>
      <c r="D707" s="9" t="s">
        <v>516</v>
      </c>
      <c r="E707" s="9" t="s">
        <v>1840</v>
      </c>
      <c r="F707" s="47">
        <v>43654</v>
      </c>
      <c r="G707" s="9" t="s">
        <v>1812</v>
      </c>
      <c r="H707" s="9" t="s">
        <v>817</v>
      </c>
      <c r="J707" s="9">
        <v>4</v>
      </c>
      <c r="K707" s="9">
        <v>4</v>
      </c>
      <c r="L707" s="9">
        <v>4</v>
      </c>
      <c r="M707" s="9">
        <v>3</v>
      </c>
      <c r="N707" s="9">
        <v>4</v>
      </c>
      <c r="O707" s="9">
        <v>4</v>
      </c>
      <c r="P707" s="9">
        <v>3</v>
      </c>
      <c r="Q707" s="9">
        <v>3</v>
      </c>
      <c r="R707" s="9">
        <v>3</v>
      </c>
      <c r="S707" s="9">
        <v>4</v>
      </c>
      <c r="T707" s="9">
        <v>4</v>
      </c>
    </row>
    <row r="708" spans="1:23" x14ac:dyDescent="0.2">
      <c r="A708" s="9">
        <v>759</v>
      </c>
      <c r="B708" s="30">
        <v>29221</v>
      </c>
      <c r="C708" s="9">
        <v>2</v>
      </c>
      <c r="D708" s="9" t="s">
        <v>516</v>
      </c>
      <c r="E708" s="9" t="s">
        <v>1840</v>
      </c>
      <c r="F708" s="47">
        <v>43654</v>
      </c>
      <c r="G708" s="9" t="s">
        <v>1832</v>
      </c>
      <c r="H708" s="9" t="s">
        <v>817</v>
      </c>
      <c r="J708" s="9">
        <v>3</v>
      </c>
      <c r="K708" s="9">
        <v>3</v>
      </c>
      <c r="L708" s="9">
        <v>3</v>
      </c>
      <c r="M708" s="9">
        <v>3</v>
      </c>
      <c r="N708" s="9">
        <v>3</v>
      </c>
      <c r="O708" s="9">
        <v>3</v>
      </c>
      <c r="P708" s="9">
        <v>3</v>
      </c>
      <c r="Q708" s="9">
        <v>3</v>
      </c>
      <c r="R708" s="9">
        <v>3</v>
      </c>
      <c r="S708" s="9">
        <v>3</v>
      </c>
      <c r="T708" s="9">
        <v>3</v>
      </c>
    </row>
    <row r="709" spans="1:23" x14ac:dyDescent="0.2">
      <c r="A709" s="9">
        <v>760</v>
      </c>
      <c r="B709" s="30">
        <v>29221</v>
      </c>
      <c r="C709" s="9">
        <v>2</v>
      </c>
      <c r="D709" s="9" t="s">
        <v>516</v>
      </c>
      <c r="E709" s="9" t="s">
        <v>1840</v>
      </c>
      <c r="F709" s="47">
        <v>43654</v>
      </c>
      <c r="G709" s="9" t="s">
        <v>1746</v>
      </c>
      <c r="H709" s="9" t="s">
        <v>538</v>
      </c>
      <c r="J709" s="9">
        <v>3</v>
      </c>
      <c r="K709" s="9">
        <v>4</v>
      </c>
      <c r="L709" s="9">
        <v>4</v>
      </c>
      <c r="M709" s="9">
        <v>4</v>
      </c>
      <c r="N709" s="9">
        <v>4</v>
      </c>
      <c r="O709" s="9">
        <v>4</v>
      </c>
      <c r="P709" s="9">
        <v>4</v>
      </c>
      <c r="Q709" s="9">
        <v>4</v>
      </c>
      <c r="R709" s="9">
        <v>4</v>
      </c>
      <c r="S709" s="9">
        <v>4</v>
      </c>
      <c r="T709" s="9">
        <v>4</v>
      </c>
    </row>
    <row r="710" spans="1:23" x14ac:dyDescent="0.2">
      <c r="A710" s="9">
        <v>761</v>
      </c>
      <c r="B710" s="30">
        <v>29221</v>
      </c>
      <c r="C710" s="9">
        <v>2</v>
      </c>
      <c r="D710" s="9" t="s">
        <v>516</v>
      </c>
      <c r="E710" s="9" t="s">
        <v>1840</v>
      </c>
      <c r="F710" s="47">
        <v>43654</v>
      </c>
      <c r="G710" s="9" t="s">
        <v>1809</v>
      </c>
      <c r="H710" s="9" t="s">
        <v>538</v>
      </c>
      <c r="J710" s="9">
        <v>3</v>
      </c>
      <c r="K710" s="9">
        <v>3</v>
      </c>
      <c r="L710" s="9">
        <v>3</v>
      </c>
      <c r="M710" s="9">
        <v>3</v>
      </c>
      <c r="N710" s="9">
        <v>3</v>
      </c>
      <c r="O710" s="9">
        <v>3</v>
      </c>
      <c r="P710" s="9">
        <v>3</v>
      </c>
      <c r="Q710" s="9">
        <v>3</v>
      </c>
      <c r="R710" s="9">
        <v>3</v>
      </c>
      <c r="S710" s="9">
        <v>3</v>
      </c>
      <c r="T710" s="9">
        <v>3</v>
      </c>
      <c r="U710" s="9" t="s">
        <v>1841</v>
      </c>
      <c r="V710" s="9" t="s">
        <v>1842</v>
      </c>
      <c r="W710" s="9" t="s">
        <v>1838</v>
      </c>
    </row>
    <row r="711" spans="1:23" x14ac:dyDescent="0.2">
      <c r="A711" s="9">
        <v>762</v>
      </c>
      <c r="B711" s="30">
        <v>29221</v>
      </c>
      <c r="C711" s="9">
        <v>2</v>
      </c>
      <c r="D711" s="9" t="s">
        <v>516</v>
      </c>
      <c r="E711" s="9" t="s">
        <v>1840</v>
      </c>
      <c r="F711" s="47">
        <v>43654</v>
      </c>
      <c r="G711" s="9" t="s">
        <v>1843</v>
      </c>
      <c r="H711" s="9" t="s">
        <v>525</v>
      </c>
      <c r="J711" s="9">
        <v>4</v>
      </c>
      <c r="K711" s="9">
        <v>4</v>
      </c>
      <c r="L711" s="9">
        <v>4</v>
      </c>
      <c r="M711" s="9">
        <v>4</v>
      </c>
      <c r="N711" s="9">
        <v>4</v>
      </c>
      <c r="O711" s="9">
        <v>4</v>
      </c>
      <c r="P711" s="9">
        <v>4</v>
      </c>
      <c r="Q711" s="9">
        <v>4</v>
      </c>
      <c r="R711" s="9">
        <v>4</v>
      </c>
      <c r="S711" s="9">
        <v>4</v>
      </c>
      <c r="T711" s="9">
        <v>4</v>
      </c>
    </row>
    <row r="712" spans="1:23" x14ac:dyDescent="0.2">
      <c r="A712" s="9">
        <v>763</v>
      </c>
      <c r="B712" s="30">
        <v>29221</v>
      </c>
      <c r="C712" s="9">
        <v>2</v>
      </c>
      <c r="D712" s="9" t="s">
        <v>516</v>
      </c>
      <c r="E712" s="9" t="s">
        <v>1840</v>
      </c>
      <c r="F712" s="47">
        <v>43654</v>
      </c>
      <c r="G712" s="9" t="s">
        <v>1844</v>
      </c>
      <c r="H712" s="9" t="s">
        <v>538</v>
      </c>
      <c r="J712" s="9">
        <v>4</v>
      </c>
      <c r="K712" s="9">
        <v>4</v>
      </c>
      <c r="L712" s="9">
        <v>4</v>
      </c>
      <c r="M712" s="9">
        <v>4</v>
      </c>
      <c r="N712" s="9">
        <v>4</v>
      </c>
      <c r="O712" s="9">
        <v>4</v>
      </c>
      <c r="P712" s="9">
        <v>4</v>
      </c>
      <c r="Q712" s="9">
        <v>4</v>
      </c>
      <c r="R712" s="9">
        <v>4</v>
      </c>
      <c r="S712" s="9">
        <v>4</v>
      </c>
      <c r="T712" s="9">
        <v>4</v>
      </c>
    </row>
    <row r="713" spans="1:23" x14ac:dyDescent="0.2">
      <c r="A713" s="9">
        <v>764</v>
      </c>
      <c r="B713" s="30">
        <v>29221</v>
      </c>
      <c r="C713" s="9">
        <v>2</v>
      </c>
      <c r="D713" s="9" t="s">
        <v>516</v>
      </c>
      <c r="E713" s="9" t="s">
        <v>1845</v>
      </c>
      <c r="F713" s="47">
        <v>43658</v>
      </c>
      <c r="G713" s="9" t="s">
        <v>1806</v>
      </c>
      <c r="H713" s="9" t="s">
        <v>538</v>
      </c>
      <c r="J713" s="9">
        <v>4</v>
      </c>
      <c r="K713" s="9">
        <v>3</v>
      </c>
      <c r="L713" s="9">
        <v>3</v>
      </c>
      <c r="M713" s="9">
        <v>3</v>
      </c>
      <c r="N713" s="9">
        <v>3</v>
      </c>
      <c r="O713" s="9">
        <v>3</v>
      </c>
      <c r="P713" s="9">
        <v>3</v>
      </c>
      <c r="Q713" s="9">
        <v>3</v>
      </c>
      <c r="R713" s="9">
        <v>3</v>
      </c>
      <c r="S713" s="9">
        <v>3</v>
      </c>
      <c r="T713" s="9">
        <v>3</v>
      </c>
      <c r="U713" s="9" t="s">
        <v>1846</v>
      </c>
      <c r="V713" s="9" t="s">
        <v>1847</v>
      </c>
    </row>
    <row r="714" spans="1:23" x14ac:dyDescent="0.2">
      <c r="A714" s="9">
        <v>765</v>
      </c>
      <c r="B714" s="30">
        <v>29221</v>
      </c>
      <c r="C714" s="9">
        <v>2</v>
      </c>
      <c r="D714" s="9" t="s">
        <v>516</v>
      </c>
      <c r="E714" s="9" t="s">
        <v>1845</v>
      </c>
      <c r="F714" s="47">
        <v>43658</v>
      </c>
      <c r="G714" s="9" t="s">
        <v>903</v>
      </c>
      <c r="H714" s="9" t="s">
        <v>546</v>
      </c>
      <c r="J714" s="9">
        <v>3</v>
      </c>
      <c r="K714" s="9">
        <v>3</v>
      </c>
      <c r="L714" s="9">
        <v>3</v>
      </c>
      <c r="M714" s="9">
        <v>3</v>
      </c>
      <c r="N714" s="9">
        <v>3</v>
      </c>
      <c r="O714" s="9">
        <v>3</v>
      </c>
      <c r="P714" s="9">
        <v>3</v>
      </c>
      <c r="Q714" s="9">
        <v>3</v>
      </c>
      <c r="R714" s="9">
        <v>3</v>
      </c>
      <c r="S714" s="9">
        <v>3</v>
      </c>
      <c r="T714" s="9">
        <v>3</v>
      </c>
    </row>
    <row r="715" spans="1:23" x14ac:dyDescent="0.2">
      <c r="A715" s="9">
        <v>766</v>
      </c>
      <c r="B715" s="30">
        <v>29221</v>
      </c>
      <c r="C715" s="9">
        <v>2</v>
      </c>
      <c r="D715" s="9" t="s">
        <v>516</v>
      </c>
      <c r="E715" s="9" t="s">
        <v>1845</v>
      </c>
      <c r="F715" s="47">
        <v>43658</v>
      </c>
      <c r="G715" s="9" t="s">
        <v>1809</v>
      </c>
      <c r="H715" s="9" t="s">
        <v>538</v>
      </c>
      <c r="J715" s="9">
        <v>3</v>
      </c>
      <c r="K715" s="9">
        <v>3</v>
      </c>
      <c r="L715" s="9">
        <v>3</v>
      </c>
      <c r="M715" s="9">
        <v>3</v>
      </c>
      <c r="N715" s="9">
        <v>3</v>
      </c>
      <c r="O715" s="9">
        <v>3</v>
      </c>
      <c r="P715" s="9">
        <v>3</v>
      </c>
      <c r="Q715" s="9">
        <v>3</v>
      </c>
      <c r="R715" s="9">
        <v>4</v>
      </c>
      <c r="S715" s="9">
        <v>3</v>
      </c>
      <c r="T715" s="9">
        <v>3</v>
      </c>
      <c r="U715" s="9" t="s">
        <v>1848</v>
      </c>
      <c r="V715" s="9" t="s">
        <v>1849</v>
      </c>
      <c r="W715" s="9" t="s">
        <v>1850</v>
      </c>
    </row>
    <row r="716" spans="1:23" x14ac:dyDescent="0.2">
      <c r="A716" s="9">
        <v>770</v>
      </c>
      <c r="B716" s="30">
        <v>29221</v>
      </c>
      <c r="C716" s="9">
        <v>2</v>
      </c>
      <c r="D716" s="9" t="s">
        <v>516</v>
      </c>
      <c r="E716" s="9" t="s">
        <v>1851</v>
      </c>
      <c r="F716" s="47">
        <v>43661</v>
      </c>
      <c r="G716" s="9" t="s">
        <v>1806</v>
      </c>
      <c r="H716" s="9" t="s">
        <v>538</v>
      </c>
      <c r="J716" s="9">
        <v>4</v>
      </c>
      <c r="K716" s="9">
        <v>3</v>
      </c>
      <c r="L716" s="9">
        <v>3</v>
      </c>
      <c r="M716" s="9">
        <v>3</v>
      </c>
      <c r="N716" s="9">
        <v>3</v>
      </c>
      <c r="O716" s="9">
        <v>3</v>
      </c>
      <c r="P716" s="9">
        <v>3</v>
      </c>
      <c r="Q716" s="9">
        <v>3</v>
      </c>
      <c r="R716" s="9">
        <v>3</v>
      </c>
      <c r="S716" s="9">
        <v>3</v>
      </c>
      <c r="T716" s="9">
        <v>3</v>
      </c>
    </row>
    <row r="717" spans="1:23" x14ac:dyDescent="0.2">
      <c r="A717" s="9">
        <v>771</v>
      </c>
      <c r="B717" s="30">
        <v>29221</v>
      </c>
      <c r="C717" s="9">
        <v>2</v>
      </c>
      <c r="D717" s="9" t="s">
        <v>516</v>
      </c>
      <c r="E717" s="9" t="s">
        <v>1851</v>
      </c>
      <c r="F717" s="47">
        <v>43661</v>
      </c>
      <c r="G717" s="9" t="s">
        <v>1829</v>
      </c>
      <c r="H717" s="9" t="s">
        <v>525</v>
      </c>
      <c r="J717" s="9">
        <v>4</v>
      </c>
      <c r="K717" s="9">
        <v>4</v>
      </c>
      <c r="L717" s="9">
        <v>4</v>
      </c>
      <c r="M717" s="9">
        <v>4</v>
      </c>
      <c r="N717" s="9">
        <v>4</v>
      </c>
      <c r="O717" s="9">
        <v>4</v>
      </c>
      <c r="P717" s="9">
        <v>4</v>
      </c>
      <c r="Q717" s="9">
        <v>4</v>
      </c>
      <c r="R717" s="9">
        <v>4</v>
      </c>
      <c r="S717" s="9">
        <v>4</v>
      </c>
      <c r="T717" s="9">
        <v>4</v>
      </c>
    </row>
    <row r="718" spans="1:23" x14ac:dyDescent="0.2">
      <c r="A718" s="9">
        <v>772</v>
      </c>
      <c r="B718" s="30">
        <v>29221</v>
      </c>
      <c r="C718" s="9">
        <v>2</v>
      </c>
      <c r="D718" s="9" t="s">
        <v>516</v>
      </c>
      <c r="E718" s="9" t="s">
        <v>1851</v>
      </c>
      <c r="F718" s="47">
        <v>43661</v>
      </c>
      <c r="G718" s="9" t="s">
        <v>1852</v>
      </c>
      <c r="H718" s="9" t="s">
        <v>619</v>
      </c>
      <c r="J718" s="9">
        <v>3</v>
      </c>
      <c r="K718" s="9">
        <v>3</v>
      </c>
      <c r="L718" s="9">
        <v>3</v>
      </c>
      <c r="M718" s="9">
        <v>3</v>
      </c>
      <c r="N718" s="9">
        <v>3</v>
      </c>
      <c r="O718" s="9">
        <v>3</v>
      </c>
      <c r="P718" s="9">
        <v>3</v>
      </c>
      <c r="Q718" s="9">
        <v>3</v>
      </c>
      <c r="R718" s="9">
        <v>3</v>
      </c>
      <c r="S718" s="9">
        <v>3</v>
      </c>
      <c r="T718" s="9">
        <v>3</v>
      </c>
      <c r="U718" s="9" t="s">
        <v>1853</v>
      </c>
      <c r="V718" s="9" t="s">
        <v>1854</v>
      </c>
      <c r="W718" s="9" t="s">
        <v>1306</v>
      </c>
    </row>
    <row r="719" spans="1:23" x14ac:dyDescent="0.2">
      <c r="A719" s="9">
        <v>776</v>
      </c>
      <c r="B719" s="30">
        <v>29221</v>
      </c>
      <c r="C719" s="9">
        <v>2</v>
      </c>
      <c r="D719" s="9" t="s">
        <v>516</v>
      </c>
      <c r="E719" s="9" t="s">
        <v>1851</v>
      </c>
      <c r="F719" s="47">
        <v>43661</v>
      </c>
      <c r="G719" s="9" t="s">
        <v>1812</v>
      </c>
      <c r="H719" s="9" t="s">
        <v>817</v>
      </c>
      <c r="J719" s="9">
        <v>4</v>
      </c>
      <c r="K719" s="9">
        <v>4</v>
      </c>
      <c r="L719" s="9">
        <v>4</v>
      </c>
      <c r="M719" s="9">
        <v>4</v>
      </c>
      <c r="N719" s="9">
        <v>4</v>
      </c>
      <c r="O719" s="9">
        <v>4</v>
      </c>
      <c r="P719" s="9">
        <v>4</v>
      </c>
      <c r="Q719" s="9">
        <v>4</v>
      </c>
      <c r="R719" s="9">
        <v>3</v>
      </c>
      <c r="S719" s="9">
        <v>4</v>
      </c>
      <c r="T719" s="9">
        <v>4</v>
      </c>
    </row>
    <row r="720" spans="1:23" x14ac:dyDescent="0.2">
      <c r="A720" s="9">
        <v>777</v>
      </c>
      <c r="B720" s="30">
        <v>29221</v>
      </c>
      <c r="C720" s="9">
        <v>2</v>
      </c>
      <c r="D720" s="9" t="s">
        <v>516</v>
      </c>
      <c r="E720" s="9" t="s">
        <v>1851</v>
      </c>
      <c r="F720" s="47">
        <v>43661</v>
      </c>
      <c r="G720" s="9" t="s">
        <v>1855</v>
      </c>
      <c r="H720" s="9" t="s">
        <v>619</v>
      </c>
      <c r="J720" s="9">
        <v>4</v>
      </c>
      <c r="K720" s="9">
        <v>4</v>
      </c>
      <c r="L720" s="9">
        <v>4</v>
      </c>
      <c r="M720" s="9">
        <v>3</v>
      </c>
      <c r="N720" s="9">
        <v>3</v>
      </c>
      <c r="O720" s="9">
        <v>4</v>
      </c>
      <c r="P720" s="9">
        <v>4</v>
      </c>
      <c r="Q720" s="9">
        <v>3</v>
      </c>
      <c r="R720" s="9">
        <v>3</v>
      </c>
      <c r="S720" s="9">
        <v>3</v>
      </c>
      <c r="T720" s="9">
        <v>3</v>
      </c>
    </row>
    <row r="721" spans="1:23" x14ac:dyDescent="0.2">
      <c r="A721" s="9">
        <v>778</v>
      </c>
      <c r="B721" s="30">
        <v>29221</v>
      </c>
      <c r="C721" s="9">
        <v>2</v>
      </c>
      <c r="D721" s="9" t="s">
        <v>516</v>
      </c>
      <c r="E721" s="9" t="s">
        <v>1851</v>
      </c>
      <c r="F721" s="47">
        <v>43661</v>
      </c>
      <c r="G721" s="9" t="s">
        <v>1001</v>
      </c>
      <c r="H721" s="9" t="s">
        <v>619</v>
      </c>
      <c r="J721" s="9">
        <v>4</v>
      </c>
      <c r="K721" s="9">
        <v>4</v>
      </c>
      <c r="L721" s="9">
        <v>4</v>
      </c>
      <c r="M721" s="9">
        <v>4</v>
      </c>
      <c r="N721" s="9">
        <v>3</v>
      </c>
      <c r="O721" s="9">
        <v>4</v>
      </c>
      <c r="P721" s="9">
        <v>4</v>
      </c>
      <c r="Q721" s="9">
        <v>3</v>
      </c>
      <c r="R721" s="9">
        <v>4</v>
      </c>
      <c r="S721" s="9">
        <v>4</v>
      </c>
      <c r="T721" s="9">
        <v>4</v>
      </c>
      <c r="U721" s="9" t="s">
        <v>1856</v>
      </c>
      <c r="V721" s="9" t="s">
        <v>1857</v>
      </c>
    </row>
    <row r="722" spans="1:23" x14ac:dyDescent="0.2">
      <c r="A722" s="9">
        <v>779</v>
      </c>
      <c r="B722" s="30">
        <v>29221</v>
      </c>
      <c r="C722" s="9">
        <v>2</v>
      </c>
      <c r="D722" s="9" t="s">
        <v>516</v>
      </c>
      <c r="E722" s="9" t="s">
        <v>1851</v>
      </c>
      <c r="F722" s="47">
        <v>43661</v>
      </c>
      <c r="G722" s="9" t="s">
        <v>1254</v>
      </c>
      <c r="H722" s="9" t="s">
        <v>538</v>
      </c>
      <c r="J722" s="9">
        <v>3</v>
      </c>
      <c r="K722" s="9">
        <v>4</v>
      </c>
      <c r="L722" s="9">
        <v>4</v>
      </c>
      <c r="M722" s="9">
        <v>4</v>
      </c>
      <c r="N722" s="9">
        <v>4</v>
      </c>
      <c r="O722" s="9">
        <v>4</v>
      </c>
      <c r="P722" s="9">
        <v>4</v>
      </c>
      <c r="Q722" s="9">
        <v>4</v>
      </c>
      <c r="R722" s="9">
        <v>4</v>
      </c>
      <c r="S722" s="9">
        <v>4</v>
      </c>
      <c r="T722" s="9">
        <v>4</v>
      </c>
    </row>
    <row r="723" spans="1:23" x14ac:dyDescent="0.2">
      <c r="A723" s="9">
        <v>780</v>
      </c>
      <c r="B723" s="30">
        <v>29221</v>
      </c>
      <c r="C723" s="9">
        <v>2</v>
      </c>
      <c r="D723" s="9" t="s">
        <v>516</v>
      </c>
      <c r="E723" s="9" t="s">
        <v>1851</v>
      </c>
      <c r="F723" s="47">
        <v>43661</v>
      </c>
      <c r="G723" s="9" t="s">
        <v>1858</v>
      </c>
      <c r="H723" s="9" t="s">
        <v>575</v>
      </c>
      <c r="J723" s="9">
        <v>4</v>
      </c>
      <c r="K723" s="9">
        <v>4</v>
      </c>
      <c r="L723" s="9">
        <v>4</v>
      </c>
      <c r="M723" s="9">
        <v>4</v>
      </c>
      <c r="N723" s="9">
        <v>4</v>
      </c>
      <c r="O723" s="9">
        <v>4</v>
      </c>
      <c r="P723" s="9">
        <v>4</v>
      </c>
      <c r="Q723" s="9">
        <v>4</v>
      </c>
      <c r="R723" s="9">
        <v>4</v>
      </c>
      <c r="S723" s="9">
        <v>4</v>
      </c>
      <c r="T723" s="9">
        <v>4</v>
      </c>
    </row>
    <row r="724" spans="1:23" x14ac:dyDescent="0.2">
      <c r="A724" s="9">
        <v>783</v>
      </c>
      <c r="B724" s="30">
        <v>29221</v>
      </c>
      <c r="C724" s="9">
        <v>2</v>
      </c>
      <c r="D724" s="9" t="s">
        <v>516</v>
      </c>
      <c r="E724" s="9" t="s">
        <v>1851</v>
      </c>
      <c r="F724" s="47">
        <v>43661</v>
      </c>
      <c r="G724" s="9" t="s">
        <v>1774</v>
      </c>
      <c r="H724" s="9" t="s">
        <v>525</v>
      </c>
      <c r="J724" s="9">
        <v>4</v>
      </c>
      <c r="K724" s="9">
        <v>4</v>
      </c>
      <c r="L724" s="9">
        <v>4</v>
      </c>
      <c r="M724" s="9">
        <v>4</v>
      </c>
      <c r="N724" s="9">
        <v>4</v>
      </c>
      <c r="O724" s="9">
        <v>4</v>
      </c>
      <c r="P724" s="9">
        <v>4</v>
      </c>
      <c r="Q724" s="9">
        <v>4</v>
      </c>
      <c r="R724" s="9">
        <v>4</v>
      </c>
      <c r="S724" s="9">
        <v>4</v>
      </c>
      <c r="T724" s="9">
        <v>4</v>
      </c>
    </row>
    <row r="725" spans="1:23" x14ac:dyDescent="0.2">
      <c r="A725" s="9">
        <v>785</v>
      </c>
      <c r="B725" s="30">
        <v>29221</v>
      </c>
      <c r="C725" s="9">
        <v>2</v>
      </c>
      <c r="D725" s="9" t="s">
        <v>516</v>
      </c>
      <c r="E725" s="9" t="s">
        <v>1859</v>
      </c>
      <c r="F725" s="47">
        <v>43661</v>
      </c>
      <c r="G725" s="9" t="s">
        <v>1806</v>
      </c>
      <c r="H725" s="9" t="s">
        <v>538</v>
      </c>
      <c r="J725" s="9">
        <v>4</v>
      </c>
      <c r="K725" s="9">
        <v>3</v>
      </c>
      <c r="L725" s="9">
        <v>3</v>
      </c>
      <c r="M725" s="9">
        <v>3</v>
      </c>
      <c r="N725" s="9">
        <v>3</v>
      </c>
      <c r="O725" s="9">
        <v>3</v>
      </c>
      <c r="P725" s="9">
        <v>3</v>
      </c>
      <c r="Q725" s="9">
        <v>3</v>
      </c>
      <c r="R725" s="9">
        <v>3</v>
      </c>
      <c r="S725" s="9">
        <v>3</v>
      </c>
      <c r="T725" s="9">
        <v>3</v>
      </c>
    </row>
    <row r="726" spans="1:23" x14ac:dyDescent="0.2">
      <c r="A726" s="9">
        <v>786</v>
      </c>
      <c r="B726" s="30">
        <v>29221</v>
      </c>
      <c r="C726" s="9">
        <v>2</v>
      </c>
      <c r="D726" s="9" t="s">
        <v>516</v>
      </c>
      <c r="E726" s="9" t="s">
        <v>1859</v>
      </c>
      <c r="F726" s="47">
        <v>43661</v>
      </c>
      <c r="G726" s="9" t="s">
        <v>1812</v>
      </c>
      <c r="H726" s="9" t="s">
        <v>817</v>
      </c>
      <c r="J726" s="9">
        <v>4</v>
      </c>
      <c r="K726" s="9">
        <v>4</v>
      </c>
      <c r="L726" s="9">
        <v>3</v>
      </c>
      <c r="M726" s="9">
        <v>3</v>
      </c>
      <c r="N726" s="9">
        <v>3</v>
      </c>
      <c r="O726" s="9">
        <v>4</v>
      </c>
      <c r="P726" s="9">
        <v>3</v>
      </c>
      <c r="Q726" s="9">
        <v>3</v>
      </c>
      <c r="R726" s="9">
        <v>3</v>
      </c>
      <c r="S726" s="9">
        <v>3</v>
      </c>
      <c r="T726" s="9">
        <v>3</v>
      </c>
    </row>
    <row r="727" spans="1:23" x14ac:dyDescent="0.2">
      <c r="A727" s="9">
        <v>789</v>
      </c>
      <c r="B727" s="30">
        <v>29221</v>
      </c>
      <c r="C727" s="9">
        <v>2</v>
      </c>
      <c r="D727" s="9" t="s">
        <v>516</v>
      </c>
      <c r="E727" s="9" t="s">
        <v>1859</v>
      </c>
      <c r="F727" s="47">
        <v>43661</v>
      </c>
      <c r="G727" s="9" t="s">
        <v>1817</v>
      </c>
      <c r="H727" s="9" t="s">
        <v>538</v>
      </c>
      <c r="J727" s="9">
        <v>3</v>
      </c>
      <c r="K727" s="9">
        <v>3</v>
      </c>
      <c r="L727" s="9">
        <v>3</v>
      </c>
      <c r="M727" s="9">
        <v>3</v>
      </c>
      <c r="N727" s="9">
        <v>4</v>
      </c>
      <c r="O727" s="9">
        <v>4</v>
      </c>
      <c r="P727" s="9">
        <v>4</v>
      </c>
      <c r="Q727" s="9">
        <v>3</v>
      </c>
      <c r="R727" s="9">
        <v>3</v>
      </c>
      <c r="S727" s="9">
        <v>3</v>
      </c>
      <c r="T727" s="9">
        <v>3</v>
      </c>
      <c r="U727" s="9" t="s">
        <v>1860</v>
      </c>
    </row>
    <row r="728" spans="1:23" x14ac:dyDescent="0.2">
      <c r="A728" s="9">
        <v>795</v>
      </c>
      <c r="B728" s="30">
        <v>29221</v>
      </c>
      <c r="C728" s="9">
        <v>2</v>
      </c>
      <c r="D728" s="9" t="s">
        <v>516</v>
      </c>
      <c r="E728" s="9" t="s">
        <v>1861</v>
      </c>
      <c r="F728" s="47">
        <v>43662</v>
      </c>
      <c r="G728" s="9" t="s">
        <v>1774</v>
      </c>
      <c r="H728" s="9" t="s">
        <v>525</v>
      </c>
      <c r="J728" s="9">
        <v>4</v>
      </c>
      <c r="K728" s="9">
        <v>4</v>
      </c>
      <c r="L728" s="9">
        <v>4</v>
      </c>
      <c r="M728" s="9">
        <v>4</v>
      </c>
      <c r="N728" s="9">
        <v>4</v>
      </c>
      <c r="O728" s="9">
        <v>4</v>
      </c>
      <c r="P728" s="9">
        <v>4</v>
      </c>
      <c r="Q728" s="9">
        <v>4</v>
      </c>
      <c r="R728" s="9">
        <v>4</v>
      </c>
      <c r="S728" s="9">
        <v>4</v>
      </c>
      <c r="T728" s="9">
        <v>4</v>
      </c>
    </row>
    <row r="729" spans="1:23" x14ac:dyDescent="0.2">
      <c r="A729" s="9">
        <v>796</v>
      </c>
      <c r="B729" s="30">
        <v>29221</v>
      </c>
      <c r="C729" s="9">
        <v>2</v>
      </c>
      <c r="D729" s="9" t="s">
        <v>516</v>
      </c>
      <c r="E729" s="9" t="s">
        <v>1862</v>
      </c>
      <c r="F729" s="47">
        <v>43662</v>
      </c>
      <c r="G729" s="9" t="s">
        <v>1863</v>
      </c>
      <c r="H729" s="9" t="s">
        <v>525</v>
      </c>
      <c r="J729" s="9">
        <v>4</v>
      </c>
      <c r="K729" s="9">
        <v>3</v>
      </c>
      <c r="L729" s="9">
        <v>3</v>
      </c>
      <c r="M729" s="9">
        <v>3</v>
      </c>
      <c r="N729" s="9">
        <v>3</v>
      </c>
      <c r="O729" s="9">
        <v>3</v>
      </c>
      <c r="P729" s="9">
        <v>3</v>
      </c>
      <c r="Q729" s="9">
        <v>3</v>
      </c>
      <c r="R729" s="9">
        <v>3</v>
      </c>
      <c r="S729" s="9">
        <v>4</v>
      </c>
      <c r="T729" s="9">
        <v>4</v>
      </c>
      <c r="U729" s="9" t="s">
        <v>1864</v>
      </c>
      <c r="V729" s="9" t="s">
        <v>1865</v>
      </c>
    </row>
    <row r="730" spans="1:23" x14ac:dyDescent="0.2">
      <c r="A730" s="9">
        <v>797</v>
      </c>
      <c r="B730" s="30">
        <v>29221</v>
      </c>
      <c r="C730" s="9">
        <v>2</v>
      </c>
      <c r="D730" s="9" t="s">
        <v>516</v>
      </c>
      <c r="E730" s="9" t="s">
        <v>1861</v>
      </c>
      <c r="F730" s="47">
        <v>43662</v>
      </c>
      <c r="G730" s="9" t="s">
        <v>1829</v>
      </c>
      <c r="H730" s="9" t="s">
        <v>525</v>
      </c>
      <c r="J730" s="9">
        <v>4</v>
      </c>
      <c r="K730" s="9">
        <v>4</v>
      </c>
      <c r="L730" s="9">
        <v>4</v>
      </c>
      <c r="M730" s="9">
        <v>4</v>
      </c>
      <c r="N730" s="9">
        <v>4</v>
      </c>
      <c r="O730" s="9">
        <v>4</v>
      </c>
      <c r="P730" s="9">
        <v>4</v>
      </c>
      <c r="Q730" s="9">
        <v>4</v>
      </c>
      <c r="R730" s="9">
        <v>4</v>
      </c>
      <c r="S730" s="9">
        <v>4</v>
      </c>
      <c r="T730" s="9">
        <v>4</v>
      </c>
    </row>
    <row r="731" spans="1:23" x14ac:dyDescent="0.2">
      <c r="A731" s="9">
        <v>799</v>
      </c>
      <c r="B731" s="30">
        <v>29221</v>
      </c>
      <c r="C731" s="9">
        <v>2</v>
      </c>
      <c r="D731" s="9" t="s">
        <v>516</v>
      </c>
      <c r="E731" s="9" t="s">
        <v>1866</v>
      </c>
      <c r="F731" s="47">
        <v>43662</v>
      </c>
      <c r="G731" s="9" t="s">
        <v>1778</v>
      </c>
      <c r="H731" s="9" t="s">
        <v>683</v>
      </c>
      <c r="J731" s="9">
        <v>4</v>
      </c>
      <c r="K731" s="9">
        <v>4</v>
      </c>
      <c r="L731" s="9">
        <v>4</v>
      </c>
      <c r="M731" s="9">
        <v>4</v>
      </c>
      <c r="N731" s="9">
        <v>4</v>
      </c>
      <c r="O731" s="9">
        <v>4</v>
      </c>
      <c r="P731" s="9">
        <v>4</v>
      </c>
      <c r="Q731" s="9">
        <v>4</v>
      </c>
      <c r="R731" s="9">
        <v>4</v>
      </c>
      <c r="S731" s="9">
        <v>4</v>
      </c>
      <c r="T731" s="9">
        <v>4</v>
      </c>
      <c r="U731" s="9" t="s">
        <v>1867</v>
      </c>
      <c r="V731" s="9" t="s">
        <v>1868</v>
      </c>
    </row>
    <row r="732" spans="1:23" x14ac:dyDescent="0.2">
      <c r="A732" s="9">
        <v>800</v>
      </c>
      <c r="B732" s="30">
        <v>29221</v>
      </c>
      <c r="C732" s="9">
        <v>2</v>
      </c>
      <c r="D732" s="9" t="s">
        <v>516</v>
      </c>
      <c r="E732" s="9" t="s">
        <v>1866</v>
      </c>
      <c r="F732" s="47">
        <v>43662</v>
      </c>
      <c r="G732" s="9" t="s">
        <v>1869</v>
      </c>
      <c r="H732" s="9" t="s">
        <v>538</v>
      </c>
      <c r="J732" s="9">
        <v>3</v>
      </c>
      <c r="K732" s="9">
        <v>3</v>
      </c>
      <c r="L732" s="9">
        <v>3</v>
      </c>
      <c r="M732" s="9">
        <v>3</v>
      </c>
      <c r="N732" s="9">
        <v>3</v>
      </c>
      <c r="O732" s="9">
        <v>3</v>
      </c>
      <c r="P732" s="9">
        <v>3</v>
      </c>
      <c r="Q732" s="9">
        <v>3</v>
      </c>
      <c r="R732" s="9">
        <v>3</v>
      </c>
      <c r="S732" s="9">
        <v>3</v>
      </c>
      <c r="T732" s="9">
        <v>3</v>
      </c>
      <c r="U732" s="9" t="s">
        <v>1870</v>
      </c>
      <c r="V732" s="9" t="s">
        <v>1871</v>
      </c>
      <c r="W732" s="9" t="s">
        <v>1838</v>
      </c>
    </row>
    <row r="733" spans="1:23" x14ac:dyDescent="0.2">
      <c r="A733" s="9">
        <v>801</v>
      </c>
      <c r="B733" s="30">
        <v>29221</v>
      </c>
      <c r="C733" s="9">
        <v>2</v>
      </c>
      <c r="D733" s="9" t="s">
        <v>516</v>
      </c>
      <c r="E733" s="9" t="s">
        <v>1872</v>
      </c>
      <c r="F733" s="47">
        <v>43662</v>
      </c>
      <c r="G733" s="9" t="s">
        <v>1817</v>
      </c>
      <c r="H733" s="9" t="s">
        <v>538</v>
      </c>
      <c r="J733" s="9">
        <v>3</v>
      </c>
      <c r="K733" s="9">
        <v>3</v>
      </c>
      <c r="L733" s="9">
        <v>3</v>
      </c>
      <c r="M733" s="9">
        <v>4</v>
      </c>
      <c r="N733" s="9">
        <v>3</v>
      </c>
      <c r="O733" s="9">
        <v>3</v>
      </c>
      <c r="P733" s="9">
        <v>3</v>
      </c>
      <c r="Q733" s="9">
        <v>3</v>
      </c>
      <c r="R733" s="9">
        <v>3</v>
      </c>
      <c r="S733" s="9">
        <v>4</v>
      </c>
      <c r="T733" s="9">
        <v>4</v>
      </c>
    </row>
    <row r="734" spans="1:23" x14ac:dyDescent="0.2">
      <c r="A734" s="9">
        <v>805</v>
      </c>
      <c r="B734" s="30">
        <v>29221</v>
      </c>
      <c r="C734" s="9">
        <v>2</v>
      </c>
      <c r="D734" s="9" t="s">
        <v>516</v>
      </c>
      <c r="E734" s="9" t="s">
        <v>1866</v>
      </c>
      <c r="F734" s="47">
        <v>43662</v>
      </c>
      <c r="G734" s="9" t="s">
        <v>1812</v>
      </c>
      <c r="H734" s="9" t="s">
        <v>817</v>
      </c>
      <c r="J734" s="9">
        <v>4</v>
      </c>
      <c r="K734" s="9">
        <v>4</v>
      </c>
      <c r="L734" s="9">
        <v>4</v>
      </c>
      <c r="M734" s="9">
        <v>4</v>
      </c>
      <c r="N734" s="9">
        <v>4</v>
      </c>
      <c r="O734" s="9">
        <v>4</v>
      </c>
      <c r="P734" s="9">
        <v>4</v>
      </c>
      <c r="Q734" s="9">
        <v>4</v>
      </c>
      <c r="R734" s="9">
        <v>3</v>
      </c>
      <c r="S734" s="9">
        <v>4</v>
      </c>
      <c r="T734" s="9">
        <v>4</v>
      </c>
    </row>
    <row r="735" spans="1:23" x14ac:dyDescent="0.2">
      <c r="A735" s="9">
        <v>806</v>
      </c>
      <c r="B735" s="30">
        <v>29221</v>
      </c>
      <c r="C735" s="9">
        <v>2</v>
      </c>
      <c r="D735" s="9" t="s">
        <v>516</v>
      </c>
      <c r="E735" s="9" t="s">
        <v>1866</v>
      </c>
      <c r="F735" s="47">
        <v>43662</v>
      </c>
      <c r="G735" s="9" t="s">
        <v>1254</v>
      </c>
      <c r="H735" s="9" t="s">
        <v>538</v>
      </c>
      <c r="J735" s="9">
        <v>4</v>
      </c>
      <c r="K735" s="9">
        <v>4</v>
      </c>
      <c r="L735" s="9">
        <v>4</v>
      </c>
      <c r="M735" s="9">
        <v>4</v>
      </c>
      <c r="N735" s="9">
        <v>4</v>
      </c>
      <c r="O735" s="9">
        <v>4</v>
      </c>
      <c r="P735" s="9">
        <v>4</v>
      </c>
      <c r="Q735" s="9">
        <v>4</v>
      </c>
      <c r="R735" s="9">
        <v>4</v>
      </c>
      <c r="S735" s="9">
        <v>3</v>
      </c>
      <c r="T735" s="9">
        <v>3</v>
      </c>
    </row>
    <row r="736" spans="1:23" x14ac:dyDescent="0.2">
      <c r="A736" s="9">
        <v>807</v>
      </c>
      <c r="B736" s="30">
        <v>29221</v>
      </c>
      <c r="C736" s="9">
        <v>2</v>
      </c>
      <c r="D736" s="9" t="s">
        <v>516</v>
      </c>
      <c r="E736" s="9" t="s">
        <v>1866</v>
      </c>
      <c r="F736" s="47">
        <v>43662</v>
      </c>
      <c r="G736" s="9" t="s">
        <v>1806</v>
      </c>
      <c r="H736" s="9" t="s">
        <v>538</v>
      </c>
      <c r="J736" s="9">
        <v>4</v>
      </c>
      <c r="K736" s="9">
        <v>3</v>
      </c>
      <c r="L736" s="9">
        <v>3</v>
      </c>
      <c r="M736" s="9">
        <v>3</v>
      </c>
      <c r="N736" s="9">
        <v>3</v>
      </c>
      <c r="O736" s="9">
        <v>3</v>
      </c>
      <c r="P736" s="9">
        <v>3</v>
      </c>
      <c r="Q736" s="9">
        <v>3</v>
      </c>
      <c r="R736" s="9">
        <v>3</v>
      </c>
      <c r="S736" s="9">
        <v>3</v>
      </c>
      <c r="T736" s="9">
        <v>3</v>
      </c>
    </row>
    <row r="737" spans="1:23" x14ac:dyDescent="0.2">
      <c r="A737" s="9">
        <v>808</v>
      </c>
      <c r="B737" s="30">
        <v>29221</v>
      </c>
      <c r="C737" s="9">
        <v>2</v>
      </c>
      <c r="D737" s="9" t="s">
        <v>516</v>
      </c>
      <c r="E737" s="9" t="s">
        <v>1866</v>
      </c>
      <c r="F737" s="47">
        <v>43662</v>
      </c>
      <c r="G737" s="9" t="s">
        <v>1813</v>
      </c>
      <c r="H737" s="9" t="s">
        <v>817</v>
      </c>
      <c r="J737" s="9">
        <v>4</v>
      </c>
      <c r="K737" s="9">
        <v>4</v>
      </c>
      <c r="L737" s="9">
        <v>4</v>
      </c>
      <c r="M737" s="9">
        <v>4</v>
      </c>
      <c r="N737" s="9">
        <v>4</v>
      </c>
      <c r="O737" s="9">
        <v>4</v>
      </c>
      <c r="P737" s="9">
        <v>4</v>
      </c>
      <c r="Q737" s="9">
        <v>4</v>
      </c>
      <c r="R737" s="9">
        <v>4</v>
      </c>
      <c r="S737" s="9">
        <v>4</v>
      </c>
      <c r="T737" s="9">
        <v>4</v>
      </c>
    </row>
    <row r="738" spans="1:23" x14ac:dyDescent="0.2">
      <c r="A738" s="9">
        <v>809</v>
      </c>
      <c r="B738" s="30">
        <v>29221</v>
      </c>
      <c r="C738" s="9">
        <v>2</v>
      </c>
      <c r="D738" s="9" t="s">
        <v>516</v>
      </c>
      <c r="E738" s="9" t="s">
        <v>1861</v>
      </c>
      <c r="F738" s="47">
        <v>43662</v>
      </c>
      <c r="G738" s="9" t="s">
        <v>1863</v>
      </c>
      <c r="H738" s="9" t="s">
        <v>525</v>
      </c>
      <c r="J738" s="9">
        <v>3</v>
      </c>
      <c r="K738" s="9">
        <v>3</v>
      </c>
      <c r="L738" s="9">
        <v>3</v>
      </c>
      <c r="M738" s="9">
        <v>3</v>
      </c>
      <c r="N738" s="9">
        <v>3</v>
      </c>
      <c r="O738" s="9">
        <v>3</v>
      </c>
      <c r="P738" s="9">
        <v>3</v>
      </c>
      <c r="Q738" s="9">
        <v>3</v>
      </c>
      <c r="R738" s="9">
        <v>3</v>
      </c>
      <c r="S738" s="9">
        <v>3</v>
      </c>
      <c r="T738" s="9">
        <v>3</v>
      </c>
      <c r="U738" s="9" t="s">
        <v>1864</v>
      </c>
      <c r="V738" s="9" t="s">
        <v>1873</v>
      </c>
    </row>
    <row r="739" spans="1:23" ht="37.5" customHeight="1" x14ac:dyDescent="0.2">
      <c r="A739" s="9">
        <v>811</v>
      </c>
      <c r="B739" s="30">
        <v>29221</v>
      </c>
      <c r="C739" s="9">
        <v>2</v>
      </c>
      <c r="D739" s="9" t="s">
        <v>516</v>
      </c>
      <c r="E739" s="9" t="s">
        <v>1866</v>
      </c>
      <c r="F739" s="47">
        <v>43663</v>
      </c>
      <c r="G739" s="9" t="s">
        <v>1874</v>
      </c>
      <c r="H739" s="9" t="s">
        <v>1875</v>
      </c>
      <c r="J739" s="9">
        <v>3</v>
      </c>
      <c r="K739" s="9">
        <v>3</v>
      </c>
      <c r="L739" s="9">
        <v>3</v>
      </c>
      <c r="M739" s="9">
        <v>3</v>
      </c>
      <c r="N739" s="9">
        <v>4</v>
      </c>
      <c r="O739" s="9">
        <v>3</v>
      </c>
      <c r="P739" s="9">
        <v>4</v>
      </c>
      <c r="Q739" s="9">
        <v>3</v>
      </c>
      <c r="R739" s="9">
        <v>3</v>
      </c>
      <c r="S739" s="9">
        <v>4</v>
      </c>
      <c r="T739" s="9">
        <v>4</v>
      </c>
      <c r="U739" s="1" t="s">
        <v>1876</v>
      </c>
      <c r="V739" s="1" t="s">
        <v>1877</v>
      </c>
      <c r="W739" s="1" t="s">
        <v>1878</v>
      </c>
    </row>
    <row r="740" spans="1:23" ht="37.5" customHeight="1" x14ac:dyDescent="0.2">
      <c r="A740" s="9">
        <v>812</v>
      </c>
      <c r="B740" s="30">
        <v>29221</v>
      </c>
      <c r="C740" s="9">
        <v>2</v>
      </c>
      <c r="D740" s="9" t="s">
        <v>516</v>
      </c>
      <c r="E740" s="9" t="s">
        <v>1866</v>
      </c>
      <c r="F740" s="47">
        <v>43663</v>
      </c>
      <c r="G740" s="9" t="s">
        <v>1879</v>
      </c>
      <c r="H740" s="9" t="s">
        <v>1880</v>
      </c>
      <c r="J740" s="9">
        <v>4</v>
      </c>
      <c r="K740" s="9">
        <v>3</v>
      </c>
      <c r="L740" s="9">
        <v>4</v>
      </c>
      <c r="M740" s="9">
        <v>3</v>
      </c>
      <c r="N740" s="9">
        <v>3</v>
      </c>
      <c r="O740" s="9">
        <v>3</v>
      </c>
      <c r="P740" s="9">
        <v>3</v>
      </c>
      <c r="Q740" s="9">
        <v>3</v>
      </c>
      <c r="R740" s="9">
        <v>3</v>
      </c>
      <c r="S740" s="9">
        <v>4</v>
      </c>
      <c r="T740" s="9">
        <v>4</v>
      </c>
      <c r="U740" s="1" t="s">
        <v>1881</v>
      </c>
      <c r="V740" s="1" t="s">
        <v>1882</v>
      </c>
    </row>
    <row r="741" spans="1:23" ht="30" customHeight="1" x14ac:dyDescent="0.2">
      <c r="A741" s="9">
        <v>814</v>
      </c>
      <c r="B741" s="30">
        <v>29221</v>
      </c>
      <c r="C741" s="9">
        <v>2</v>
      </c>
      <c r="D741" s="9" t="s">
        <v>516</v>
      </c>
      <c r="E741" s="9" t="s">
        <v>1866</v>
      </c>
      <c r="F741" s="47">
        <v>43663</v>
      </c>
      <c r="G741" s="9" t="s">
        <v>1883</v>
      </c>
      <c r="H741" s="9" t="s">
        <v>1884</v>
      </c>
      <c r="J741" s="9">
        <v>3</v>
      </c>
      <c r="K741" s="9">
        <v>3</v>
      </c>
      <c r="L741" s="9">
        <v>3</v>
      </c>
      <c r="M741" s="9">
        <v>3</v>
      </c>
      <c r="N741" s="9">
        <v>3</v>
      </c>
      <c r="O741" s="9">
        <v>3</v>
      </c>
      <c r="P741" s="9">
        <v>3</v>
      </c>
      <c r="Q741" s="9">
        <v>3</v>
      </c>
      <c r="R741" s="9">
        <v>3</v>
      </c>
      <c r="S741" s="9">
        <v>3</v>
      </c>
      <c r="T741" s="9">
        <v>3</v>
      </c>
      <c r="U741" s="1" t="s">
        <v>1885</v>
      </c>
      <c r="V741" s="1" t="s">
        <v>1886</v>
      </c>
    </row>
    <row r="742" spans="1:23" ht="36" customHeight="1" x14ac:dyDescent="0.2">
      <c r="A742" s="9">
        <v>815</v>
      </c>
      <c r="B742" s="30">
        <v>29221</v>
      </c>
      <c r="C742" s="9">
        <v>2</v>
      </c>
      <c r="D742" s="9" t="s">
        <v>516</v>
      </c>
      <c r="E742" s="9" t="s">
        <v>1866</v>
      </c>
      <c r="F742" s="47">
        <v>43663</v>
      </c>
      <c r="G742" s="9" t="s">
        <v>1887</v>
      </c>
      <c r="H742" s="9" t="s">
        <v>542</v>
      </c>
      <c r="J742" s="9">
        <v>2</v>
      </c>
      <c r="K742" s="9">
        <v>2</v>
      </c>
      <c r="L742" s="9">
        <v>2</v>
      </c>
      <c r="M742" s="9">
        <v>3</v>
      </c>
      <c r="N742" s="9">
        <v>3</v>
      </c>
      <c r="O742" s="9">
        <v>2</v>
      </c>
      <c r="P742" s="9">
        <v>4</v>
      </c>
      <c r="Q742" s="9">
        <v>3</v>
      </c>
      <c r="R742" s="9">
        <v>3</v>
      </c>
      <c r="S742" s="9">
        <v>4</v>
      </c>
      <c r="T742" s="9">
        <v>4</v>
      </c>
      <c r="U742" s="9" t="s">
        <v>1888</v>
      </c>
      <c r="V742" s="1" t="s">
        <v>1889</v>
      </c>
      <c r="W742" s="9" t="s">
        <v>1890</v>
      </c>
    </row>
    <row r="743" spans="1:23" x14ac:dyDescent="0.2">
      <c r="A743" s="9">
        <v>816</v>
      </c>
      <c r="B743" s="30">
        <v>29221</v>
      </c>
      <c r="C743" s="9">
        <v>2</v>
      </c>
      <c r="D743" s="9" t="s">
        <v>516</v>
      </c>
      <c r="E743" s="9" t="s">
        <v>1866</v>
      </c>
      <c r="F743" s="47">
        <v>43663</v>
      </c>
      <c r="G743" s="9" t="s">
        <v>1891</v>
      </c>
      <c r="H743" s="9" t="s">
        <v>1892</v>
      </c>
      <c r="J743" s="9">
        <v>3</v>
      </c>
      <c r="K743" s="9">
        <v>3</v>
      </c>
      <c r="L743" s="9">
        <v>3</v>
      </c>
      <c r="M743" s="9">
        <v>3</v>
      </c>
      <c r="N743" s="9">
        <v>3</v>
      </c>
      <c r="O743" s="9">
        <v>3</v>
      </c>
      <c r="P743" s="9">
        <v>3</v>
      </c>
      <c r="Q743" s="9">
        <v>3</v>
      </c>
      <c r="R743" s="9">
        <v>2</v>
      </c>
      <c r="S743" s="9">
        <v>3</v>
      </c>
      <c r="T743" s="9">
        <v>3</v>
      </c>
      <c r="U743" s="9" t="s">
        <v>1893</v>
      </c>
      <c r="V743" s="9" t="s">
        <v>1894</v>
      </c>
      <c r="W743" s="9" t="s">
        <v>1895</v>
      </c>
    </row>
    <row r="744" spans="1:23" ht="34.5" customHeight="1" x14ac:dyDescent="0.2">
      <c r="A744" s="9">
        <v>818</v>
      </c>
      <c r="B744" s="30">
        <v>29221</v>
      </c>
      <c r="C744" s="9">
        <v>2</v>
      </c>
      <c r="D744" s="9" t="s">
        <v>516</v>
      </c>
      <c r="E744" s="9" t="s">
        <v>1866</v>
      </c>
      <c r="F744" s="47">
        <v>43663</v>
      </c>
      <c r="G744" s="9" t="s">
        <v>1896</v>
      </c>
      <c r="H744" s="9" t="s">
        <v>1892</v>
      </c>
      <c r="J744" s="9">
        <v>3</v>
      </c>
      <c r="K744" s="9">
        <v>3</v>
      </c>
      <c r="L744" s="9">
        <v>4</v>
      </c>
      <c r="M744" s="9">
        <v>4</v>
      </c>
      <c r="N744" s="9">
        <v>4</v>
      </c>
      <c r="O744" s="9">
        <v>3</v>
      </c>
      <c r="P744" s="9">
        <v>4</v>
      </c>
      <c r="Q744" s="9">
        <v>3</v>
      </c>
      <c r="R744" s="9">
        <v>3</v>
      </c>
      <c r="S744" s="9">
        <v>3</v>
      </c>
      <c r="T744" s="9">
        <v>4</v>
      </c>
      <c r="U744" s="1" t="s">
        <v>1897</v>
      </c>
      <c r="V744" s="1" t="s">
        <v>1898</v>
      </c>
      <c r="W744" s="9" t="s">
        <v>1899</v>
      </c>
    </row>
    <row r="745" spans="1:23" x14ac:dyDescent="0.2">
      <c r="A745" s="9">
        <v>821</v>
      </c>
      <c r="B745" s="30">
        <v>29221</v>
      </c>
      <c r="C745" s="9">
        <v>2</v>
      </c>
      <c r="D745" s="9" t="s">
        <v>516</v>
      </c>
      <c r="E745" s="9" t="s">
        <v>1866</v>
      </c>
      <c r="F745" s="47">
        <v>43663</v>
      </c>
      <c r="G745" s="9" t="s">
        <v>555</v>
      </c>
      <c r="H745" s="9" t="s">
        <v>546</v>
      </c>
      <c r="J745" s="9">
        <v>3</v>
      </c>
      <c r="K745" s="9">
        <v>3</v>
      </c>
      <c r="L745" s="9">
        <v>3</v>
      </c>
      <c r="M745" s="9">
        <v>3</v>
      </c>
      <c r="N745" s="9">
        <v>3</v>
      </c>
      <c r="O745" s="9">
        <v>3</v>
      </c>
      <c r="P745" s="9">
        <v>3</v>
      </c>
      <c r="Q745" s="9">
        <v>3</v>
      </c>
      <c r="R745" s="9">
        <v>3</v>
      </c>
      <c r="S745" s="9">
        <v>4</v>
      </c>
      <c r="T745" s="9">
        <v>4</v>
      </c>
    </row>
    <row r="746" spans="1:23" x14ac:dyDescent="0.2">
      <c r="A746" s="9">
        <v>822</v>
      </c>
      <c r="B746" s="30">
        <v>29221</v>
      </c>
      <c r="C746" s="9">
        <v>2</v>
      </c>
      <c r="D746" s="9" t="s">
        <v>516</v>
      </c>
      <c r="E746" s="9" t="s">
        <v>1866</v>
      </c>
      <c r="F746" s="47">
        <v>43663</v>
      </c>
      <c r="G746" s="9" t="s">
        <v>1900</v>
      </c>
      <c r="H746" s="9" t="s">
        <v>1892</v>
      </c>
      <c r="J746" s="9">
        <v>3</v>
      </c>
      <c r="K746" s="9">
        <v>3</v>
      </c>
      <c r="L746" s="9">
        <v>3</v>
      </c>
      <c r="M746" s="9">
        <v>3</v>
      </c>
      <c r="N746" s="9">
        <v>3</v>
      </c>
      <c r="O746" s="9">
        <v>3</v>
      </c>
      <c r="P746" s="9">
        <v>3</v>
      </c>
      <c r="Q746" s="9">
        <v>3</v>
      </c>
      <c r="R746" s="9">
        <v>3</v>
      </c>
      <c r="S746" s="9">
        <v>4</v>
      </c>
      <c r="T746" s="9">
        <v>4</v>
      </c>
      <c r="U746" s="9" t="s">
        <v>1901</v>
      </c>
      <c r="V746" s="9" t="s">
        <v>1902</v>
      </c>
      <c r="W746" s="9" t="s">
        <v>1903</v>
      </c>
    </row>
    <row r="747" spans="1:23" ht="24" customHeight="1" x14ac:dyDescent="0.2">
      <c r="A747" s="9">
        <v>824</v>
      </c>
      <c r="B747" s="30">
        <v>29221</v>
      </c>
      <c r="C747" s="9">
        <v>2</v>
      </c>
      <c r="D747" s="9" t="s">
        <v>516</v>
      </c>
      <c r="E747" s="9" t="s">
        <v>1866</v>
      </c>
      <c r="F747" s="47">
        <v>43663</v>
      </c>
      <c r="G747" s="9" t="s">
        <v>1659</v>
      </c>
      <c r="H747" s="9" t="s">
        <v>538</v>
      </c>
      <c r="J747" s="9">
        <v>3</v>
      </c>
      <c r="K747" s="9">
        <v>3</v>
      </c>
      <c r="L747" s="9">
        <v>3</v>
      </c>
      <c r="M747" s="9">
        <v>3</v>
      </c>
      <c r="N747" s="9">
        <v>4</v>
      </c>
      <c r="O747" s="9">
        <v>3</v>
      </c>
      <c r="P747" s="9">
        <v>4</v>
      </c>
      <c r="Q747" s="9">
        <v>3</v>
      </c>
      <c r="R747" s="9">
        <v>3</v>
      </c>
      <c r="S747" s="9">
        <v>4</v>
      </c>
      <c r="T747" s="9">
        <v>4</v>
      </c>
      <c r="U747" s="1" t="s">
        <v>1904</v>
      </c>
      <c r="V747" s="9" t="s">
        <v>1905</v>
      </c>
      <c r="W747" s="9" t="s">
        <v>1906</v>
      </c>
    </row>
    <row r="748" spans="1:23" ht="21" customHeight="1" x14ac:dyDescent="0.2">
      <c r="A748" s="9">
        <v>825</v>
      </c>
      <c r="B748" s="30">
        <v>29221</v>
      </c>
      <c r="C748" s="9">
        <v>2</v>
      </c>
      <c r="D748" s="9" t="s">
        <v>516</v>
      </c>
      <c r="E748" s="9" t="s">
        <v>1866</v>
      </c>
      <c r="F748" s="47">
        <v>43663</v>
      </c>
      <c r="G748" s="9" t="s">
        <v>1907</v>
      </c>
      <c r="H748" s="9" t="s">
        <v>1908</v>
      </c>
      <c r="J748" s="9">
        <v>3</v>
      </c>
      <c r="K748" s="9">
        <v>3</v>
      </c>
      <c r="L748" s="9">
        <v>3</v>
      </c>
      <c r="M748" s="9">
        <v>3</v>
      </c>
      <c r="N748" s="9">
        <v>3</v>
      </c>
      <c r="O748" s="9">
        <v>3</v>
      </c>
      <c r="P748" s="9">
        <v>3</v>
      </c>
      <c r="Q748" s="9">
        <v>3</v>
      </c>
      <c r="R748" s="9">
        <v>4</v>
      </c>
      <c r="S748" s="9">
        <v>3</v>
      </c>
      <c r="T748" s="9">
        <v>3</v>
      </c>
      <c r="U748" s="9" t="s">
        <v>1633</v>
      </c>
      <c r="V748" s="1" t="s">
        <v>1909</v>
      </c>
      <c r="W748" s="9" t="s">
        <v>1910</v>
      </c>
    </row>
    <row r="749" spans="1:23" x14ac:dyDescent="0.2">
      <c r="E749" s="9" t="s">
        <v>976</v>
      </c>
      <c r="F749" s="47">
        <v>43739</v>
      </c>
      <c r="G749" s="9" t="s">
        <v>977</v>
      </c>
      <c r="H749" s="9" t="s">
        <v>1911</v>
      </c>
      <c r="I749" s="9">
        <v>90</v>
      </c>
      <c r="J749" s="9">
        <v>3</v>
      </c>
      <c r="K749" s="9">
        <v>3</v>
      </c>
      <c r="L749" s="9">
        <v>3</v>
      </c>
      <c r="M749" s="9">
        <v>3</v>
      </c>
      <c r="N749" s="9">
        <v>3</v>
      </c>
      <c r="O749" s="9">
        <v>3</v>
      </c>
      <c r="P749" s="9">
        <v>3</v>
      </c>
      <c r="Q749" s="9">
        <v>3</v>
      </c>
      <c r="R749" s="9">
        <v>3</v>
      </c>
      <c r="S749" s="9">
        <v>3</v>
      </c>
      <c r="T749" s="9">
        <v>3</v>
      </c>
      <c r="U749" s="9">
        <v>0</v>
      </c>
      <c r="V749" s="9" t="s">
        <v>978</v>
      </c>
      <c r="W749" s="9" t="s">
        <v>961</v>
      </c>
    </row>
    <row r="750" spans="1:23" x14ac:dyDescent="0.2">
      <c r="E750" s="9" t="s">
        <v>976</v>
      </c>
      <c r="F750" s="47">
        <v>43739</v>
      </c>
      <c r="G750" s="9" t="s">
        <v>979</v>
      </c>
      <c r="H750" s="9" t="s">
        <v>1911</v>
      </c>
      <c r="I750" s="9">
        <v>80</v>
      </c>
      <c r="J750" s="9">
        <v>4</v>
      </c>
      <c r="K750" s="9">
        <v>4</v>
      </c>
      <c r="L750" s="9">
        <v>4</v>
      </c>
      <c r="M750" s="9">
        <v>4</v>
      </c>
      <c r="N750" s="9">
        <v>4</v>
      </c>
      <c r="O750" s="9">
        <v>4</v>
      </c>
      <c r="P750" s="9">
        <v>4</v>
      </c>
      <c r="Q750" s="9">
        <v>4</v>
      </c>
      <c r="R750" s="9">
        <v>4</v>
      </c>
      <c r="S750" s="9">
        <v>4</v>
      </c>
      <c r="T750" s="9">
        <v>4</v>
      </c>
      <c r="U750" s="9" t="s">
        <v>982</v>
      </c>
      <c r="V750" s="9" t="s">
        <v>980</v>
      </c>
      <c r="W750" s="9" t="s">
        <v>981</v>
      </c>
    </row>
    <row r="751" spans="1:23" x14ac:dyDescent="0.2">
      <c r="E751" s="9" t="s">
        <v>976</v>
      </c>
      <c r="F751" s="47">
        <v>43739</v>
      </c>
      <c r="G751" s="9" t="s">
        <v>550</v>
      </c>
      <c r="H751" s="9" t="s">
        <v>1911</v>
      </c>
      <c r="I751" s="9">
        <v>100</v>
      </c>
      <c r="J751" s="9">
        <v>3</v>
      </c>
      <c r="K751" s="9">
        <v>3</v>
      </c>
      <c r="L751" s="9">
        <v>3</v>
      </c>
      <c r="M751" s="9">
        <v>3</v>
      </c>
      <c r="N751" s="9">
        <v>3</v>
      </c>
      <c r="O751" s="9">
        <v>3</v>
      </c>
      <c r="P751" s="9">
        <v>3</v>
      </c>
      <c r="Q751" s="9">
        <v>3</v>
      </c>
      <c r="R751" s="9">
        <v>3</v>
      </c>
      <c r="S751" s="9">
        <v>3</v>
      </c>
      <c r="T751" s="9">
        <v>3</v>
      </c>
      <c r="U751" s="9" t="s">
        <v>549</v>
      </c>
      <c r="V751" s="9" t="s">
        <v>980</v>
      </c>
      <c r="W751" s="9" t="s">
        <v>980</v>
      </c>
    </row>
    <row r="752" spans="1:23" x14ac:dyDescent="0.2">
      <c r="E752" s="9" t="s">
        <v>976</v>
      </c>
      <c r="F752" s="47">
        <v>43739</v>
      </c>
      <c r="G752" s="9" t="s">
        <v>983</v>
      </c>
      <c r="H752" s="9" t="s">
        <v>1912</v>
      </c>
      <c r="I752" s="9">
        <v>100</v>
      </c>
      <c r="J752" s="9">
        <v>3</v>
      </c>
      <c r="K752" s="9">
        <v>3</v>
      </c>
      <c r="L752" s="9">
        <v>3</v>
      </c>
      <c r="M752" s="9">
        <v>3</v>
      </c>
      <c r="N752" s="9">
        <v>3</v>
      </c>
      <c r="O752" s="9">
        <v>3</v>
      </c>
      <c r="P752" s="9">
        <v>3</v>
      </c>
      <c r="Q752" s="9">
        <v>3</v>
      </c>
      <c r="R752" s="9">
        <v>3</v>
      </c>
      <c r="S752" s="9">
        <v>3</v>
      </c>
      <c r="T752" s="9">
        <v>3</v>
      </c>
      <c r="U752" s="9">
        <v>0</v>
      </c>
      <c r="V752" s="9" t="s">
        <v>984</v>
      </c>
      <c r="W752" s="9" t="s">
        <v>985</v>
      </c>
    </row>
    <row r="753" spans="5:23" x14ac:dyDescent="0.2">
      <c r="E753" s="9" t="s">
        <v>976</v>
      </c>
      <c r="F753" s="47">
        <v>43739</v>
      </c>
      <c r="G753" s="9" t="s">
        <v>986</v>
      </c>
      <c r="H753" s="9" t="s">
        <v>1912</v>
      </c>
      <c r="I753" s="9">
        <v>100</v>
      </c>
      <c r="J753" s="9">
        <v>4</v>
      </c>
      <c r="K753" s="9">
        <v>4</v>
      </c>
      <c r="L753" s="9">
        <v>4</v>
      </c>
      <c r="M753" s="9">
        <v>4</v>
      </c>
      <c r="N753" s="9">
        <v>4</v>
      </c>
      <c r="O753" s="9">
        <v>4</v>
      </c>
      <c r="P753" s="9">
        <v>4</v>
      </c>
      <c r="Q753" s="9">
        <v>4</v>
      </c>
      <c r="R753" s="9">
        <v>4</v>
      </c>
      <c r="S753" s="9">
        <v>4</v>
      </c>
      <c r="T753" s="9">
        <v>4</v>
      </c>
      <c r="U753" s="9">
        <v>0</v>
      </c>
      <c r="V753" s="9" t="s">
        <v>987</v>
      </c>
      <c r="W753" s="9" t="s">
        <v>987</v>
      </c>
    </row>
    <row r="754" spans="5:23" x14ac:dyDescent="0.2">
      <c r="E754" s="9" t="s">
        <v>976</v>
      </c>
      <c r="F754" s="47">
        <v>43739</v>
      </c>
      <c r="G754" s="9" t="s">
        <v>719</v>
      </c>
      <c r="H754" s="9" t="s">
        <v>1911</v>
      </c>
      <c r="I754" s="9">
        <v>100</v>
      </c>
      <c r="J754" s="9">
        <v>4</v>
      </c>
      <c r="K754" s="9">
        <v>4</v>
      </c>
      <c r="L754" s="9">
        <v>4</v>
      </c>
      <c r="M754" s="9">
        <v>3</v>
      </c>
      <c r="N754" s="9">
        <v>4</v>
      </c>
      <c r="O754" s="9">
        <v>3</v>
      </c>
      <c r="P754" s="9">
        <v>3</v>
      </c>
      <c r="Q754" s="9">
        <v>3</v>
      </c>
      <c r="R754" s="9">
        <v>3</v>
      </c>
      <c r="S754" s="9">
        <v>3</v>
      </c>
      <c r="T754" s="9">
        <v>3</v>
      </c>
      <c r="U754" s="9" t="s">
        <v>990</v>
      </c>
      <c r="V754" s="9" t="s">
        <v>988</v>
      </c>
      <c r="W754" s="9" t="s">
        <v>989</v>
      </c>
    </row>
    <row r="755" spans="5:23" x14ac:dyDescent="0.2">
      <c r="E755" s="9" t="s">
        <v>976</v>
      </c>
      <c r="F755" s="47">
        <v>43739</v>
      </c>
      <c r="G755" s="9" t="s">
        <v>991</v>
      </c>
      <c r="H755" s="9" t="s">
        <v>1913</v>
      </c>
      <c r="I755" s="9">
        <v>90</v>
      </c>
      <c r="J755" s="9">
        <v>3</v>
      </c>
      <c r="K755" s="9">
        <v>3</v>
      </c>
      <c r="L755" s="9">
        <v>3</v>
      </c>
      <c r="M755" s="9">
        <v>3</v>
      </c>
      <c r="N755" s="9">
        <v>3</v>
      </c>
      <c r="O755" s="9">
        <v>3</v>
      </c>
      <c r="P755" s="9">
        <v>3</v>
      </c>
      <c r="Q755" s="9">
        <v>3</v>
      </c>
      <c r="R755" s="9">
        <v>3</v>
      </c>
      <c r="S755" s="9">
        <v>3</v>
      </c>
      <c r="T755" s="9">
        <v>3</v>
      </c>
      <c r="U755" s="9">
        <v>0</v>
      </c>
      <c r="V755" s="9">
        <v>0</v>
      </c>
      <c r="W755" s="9">
        <v>0</v>
      </c>
    </row>
    <row r="756" spans="5:23" x14ac:dyDescent="0.2">
      <c r="E756" s="9" t="s">
        <v>976</v>
      </c>
      <c r="F756" s="47">
        <v>43739</v>
      </c>
      <c r="G756" s="9" t="s">
        <v>992</v>
      </c>
      <c r="H756" s="9" t="s">
        <v>1913</v>
      </c>
      <c r="I756" s="9">
        <v>100</v>
      </c>
      <c r="J756" s="9">
        <v>4</v>
      </c>
      <c r="K756" s="9">
        <v>4</v>
      </c>
      <c r="L756" s="9">
        <v>4</v>
      </c>
      <c r="M756" s="9">
        <v>4</v>
      </c>
      <c r="N756" s="9">
        <v>4</v>
      </c>
      <c r="O756" s="9">
        <v>4</v>
      </c>
      <c r="P756" s="9">
        <v>4</v>
      </c>
      <c r="Q756" s="9">
        <v>4</v>
      </c>
      <c r="R756" s="9">
        <v>4</v>
      </c>
      <c r="S756" s="9">
        <v>4</v>
      </c>
      <c r="T756" s="9">
        <v>4</v>
      </c>
      <c r="U756" s="9">
        <v>0</v>
      </c>
      <c r="V756" s="9" t="s">
        <v>993</v>
      </c>
      <c r="W756" s="9" t="s">
        <v>994</v>
      </c>
    </row>
    <row r="757" spans="5:23" x14ac:dyDescent="0.2">
      <c r="E757" s="9" t="s">
        <v>976</v>
      </c>
      <c r="F757" s="47">
        <v>43739</v>
      </c>
      <c r="G757" s="9" t="s">
        <v>995</v>
      </c>
      <c r="H757" s="9" t="s">
        <v>1913</v>
      </c>
      <c r="I757" s="9">
        <v>90</v>
      </c>
      <c r="J757" s="9">
        <v>4</v>
      </c>
      <c r="K757" s="9">
        <v>4</v>
      </c>
      <c r="L757" s="9">
        <v>4</v>
      </c>
      <c r="M757" s="9">
        <v>4</v>
      </c>
      <c r="N757" s="9">
        <v>4</v>
      </c>
      <c r="O757" s="9">
        <v>4</v>
      </c>
      <c r="P757" s="9">
        <v>4</v>
      </c>
      <c r="Q757" s="9">
        <v>4</v>
      </c>
      <c r="R757" s="9">
        <v>4</v>
      </c>
      <c r="S757" s="9">
        <v>4</v>
      </c>
      <c r="T757" s="9">
        <v>4</v>
      </c>
      <c r="U757" s="9">
        <v>0</v>
      </c>
      <c r="V757" s="9" t="s">
        <v>996</v>
      </c>
      <c r="W757" s="9" t="s">
        <v>997</v>
      </c>
    </row>
    <row r="758" spans="5:23" x14ac:dyDescent="0.2">
      <c r="E758" s="9" t="s">
        <v>976</v>
      </c>
      <c r="F758" s="47">
        <v>43739</v>
      </c>
      <c r="G758" s="9" t="s">
        <v>998</v>
      </c>
      <c r="H758" s="9" t="s">
        <v>1914</v>
      </c>
      <c r="I758" s="9">
        <v>80</v>
      </c>
      <c r="J758" s="9">
        <v>4</v>
      </c>
      <c r="K758" s="9">
        <v>4</v>
      </c>
      <c r="L758" s="9">
        <v>4</v>
      </c>
      <c r="M758" s="9">
        <v>4</v>
      </c>
      <c r="N758" s="9">
        <v>4</v>
      </c>
      <c r="O758" s="9">
        <v>4</v>
      </c>
      <c r="P758" s="9">
        <v>4</v>
      </c>
      <c r="Q758" s="9">
        <v>4</v>
      </c>
      <c r="R758" s="9">
        <v>4</v>
      </c>
      <c r="S758" s="9">
        <v>4</v>
      </c>
      <c r="T758" s="9">
        <v>4</v>
      </c>
      <c r="U758" s="9">
        <v>0</v>
      </c>
      <c r="V758" s="9">
        <v>0</v>
      </c>
      <c r="W758" s="9">
        <v>0</v>
      </c>
    </row>
    <row r="759" spans="5:23" x14ac:dyDescent="0.2">
      <c r="E759" s="9" t="s">
        <v>976</v>
      </c>
      <c r="F759" s="47">
        <v>43739</v>
      </c>
      <c r="G759" s="9" t="s">
        <v>999</v>
      </c>
      <c r="H759" s="9" t="s">
        <v>1914</v>
      </c>
      <c r="I759" s="9">
        <v>90</v>
      </c>
      <c r="J759" s="9">
        <v>4</v>
      </c>
      <c r="K759" s="9">
        <v>4</v>
      </c>
      <c r="L759" s="9">
        <v>4</v>
      </c>
      <c r="M759" s="9">
        <v>4</v>
      </c>
      <c r="N759" s="9">
        <v>4</v>
      </c>
      <c r="O759" s="9">
        <v>4</v>
      </c>
      <c r="P759" s="9">
        <v>4</v>
      </c>
      <c r="Q759" s="9">
        <v>4</v>
      </c>
      <c r="R759" s="9">
        <v>4</v>
      </c>
      <c r="S759" s="9">
        <v>4</v>
      </c>
      <c r="T759" s="9">
        <v>4</v>
      </c>
      <c r="U759" s="9">
        <v>0</v>
      </c>
      <c r="V759" s="9">
        <v>0</v>
      </c>
      <c r="W759" s="9">
        <v>0</v>
      </c>
    </row>
    <row r="760" spans="5:23" x14ac:dyDescent="0.2">
      <c r="E760" s="9" t="s">
        <v>1000</v>
      </c>
      <c r="F760" s="47" t="s">
        <v>1915</v>
      </c>
      <c r="G760" s="9" t="s">
        <v>1001</v>
      </c>
      <c r="H760" s="9" t="s">
        <v>1916</v>
      </c>
      <c r="I760" s="9">
        <v>90</v>
      </c>
      <c r="J760" s="9">
        <v>4</v>
      </c>
      <c r="K760" s="9">
        <v>4</v>
      </c>
      <c r="L760" s="9">
        <v>3</v>
      </c>
      <c r="M760" s="9">
        <v>3</v>
      </c>
      <c r="N760" s="9">
        <v>4</v>
      </c>
      <c r="O760" s="9">
        <v>4</v>
      </c>
      <c r="P760" s="9">
        <v>4</v>
      </c>
      <c r="Q760" s="9">
        <v>4</v>
      </c>
      <c r="R760" s="9">
        <v>4</v>
      </c>
      <c r="S760" s="9">
        <v>4</v>
      </c>
      <c r="T760" s="9">
        <v>3</v>
      </c>
      <c r="U760" s="9">
        <v>0</v>
      </c>
      <c r="V760" s="9" t="s">
        <v>1002</v>
      </c>
      <c r="W760" s="9" t="s">
        <v>1003</v>
      </c>
    </row>
    <row r="761" spans="5:23" ht="48" x14ac:dyDescent="0.2">
      <c r="E761" s="9" t="s">
        <v>1000</v>
      </c>
      <c r="F761" s="47" t="s">
        <v>1915</v>
      </c>
      <c r="G761" s="9" t="s">
        <v>1004</v>
      </c>
      <c r="H761" s="9" t="s">
        <v>1913</v>
      </c>
      <c r="I761" s="9">
        <v>100</v>
      </c>
      <c r="J761" s="9">
        <v>3</v>
      </c>
      <c r="K761" s="9">
        <v>3</v>
      </c>
      <c r="L761" s="9">
        <v>3</v>
      </c>
      <c r="M761" s="9">
        <v>3</v>
      </c>
      <c r="N761" s="9">
        <v>4</v>
      </c>
      <c r="O761" s="9">
        <v>4</v>
      </c>
      <c r="P761" s="9">
        <v>4</v>
      </c>
      <c r="Q761" s="9">
        <v>3</v>
      </c>
      <c r="R761" s="9">
        <v>4</v>
      </c>
      <c r="S761" s="9">
        <v>4</v>
      </c>
      <c r="T761" s="9">
        <v>4</v>
      </c>
      <c r="U761" s="9" t="s">
        <v>1007</v>
      </c>
      <c r="V761" s="9" t="s">
        <v>1005</v>
      </c>
      <c r="W761" s="1" t="s">
        <v>1006</v>
      </c>
    </row>
    <row r="762" spans="5:23" x14ac:dyDescent="0.2">
      <c r="E762" s="9" t="s">
        <v>1000</v>
      </c>
      <c r="F762" s="47" t="s">
        <v>1915</v>
      </c>
      <c r="G762" s="9" t="s">
        <v>556</v>
      </c>
      <c r="H762" s="9" t="s">
        <v>1913</v>
      </c>
      <c r="I762" s="9">
        <v>100</v>
      </c>
      <c r="J762" s="9">
        <v>3</v>
      </c>
      <c r="K762" s="9">
        <v>3</v>
      </c>
      <c r="L762" s="9">
        <v>3</v>
      </c>
      <c r="M762" s="9">
        <v>3</v>
      </c>
      <c r="N762" s="9">
        <v>3</v>
      </c>
      <c r="O762" s="9">
        <v>3</v>
      </c>
      <c r="P762" s="9">
        <v>3</v>
      </c>
      <c r="Q762" s="9">
        <v>3</v>
      </c>
      <c r="R762" s="9">
        <v>3</v>
      </c>
      <c r="S762" s="9">
        <v>3</v>
      </c>
      <c r="T762" s="9">
        <v>3</v>
      </c>
      <c r="U762" s="9">
        <v>0</v>
      </c>
      <c r="V762" s="9" t="s">
        <v>1008</v>
      </c>
      <c r="W762" s="9">
        <v>0</v>
      </c>
    </row>
    <row r="763" spans="5:23" x14ac:dyDescent="0.2">
      <c r="E763" s="9" t="s">
        <v>1000</v>
      </c>
      <c r="F763" s="47" t="s">
        <v>1915</v>
      </c>
      <c r="G763" s="9" t="s">
        <v>1009</v>
      </c>
      <c r="H763" s="9" t="s">
        <v>1914</v>
      </c>
      <c r="I763" s="9">
        <v>100</v>
      </c>
      <c r="J763" s="9">
        <v>3</v>
      </c>
      <c r="K763" s="9">
        <v>3</v>
      </c>
      <c r="L763" s="9">
        <v>3</v>
      </c>
      <c r="M763" s="9">
        <v>3</v>
      </c>
      <c r="N763" s="9">
        <v>3</v>
      </c>
      <c r="O763" s="9">
        <v>3</v>
      </c>
      <c r="P763" s="9">
        <v>3</v>
      </c>
      <c r="Q763" s="9">
        <v>3</v>
      </c>
      <c r="R763" s="9">
        <v>3</v>
      </c>
      <c r="S763" s="9">
        <v>3</v>
      </c>
      <c r="T763" s="9">
        <v>3</v>
      </c>
      <c r="U763" s="9" t="s">
        <v>1012</v>
      </c>
      <c r="V763" s="9" t="s">
        <v>1010</v>
      </c>
      <c r="W763" s="9" t="s">
        <v>1011</v>
      </c>
    </row>
    <row r="764" spans="5:23" x14ac:dyDescent="0.2">
      <c r="E764" s="9" t="s">
        <v>1000</v>
      </c>
      <c r="F764" s="47" t="s">
        <v>1915</v>
      </c>
      <c r="G764" s="9" t="s">
        <v>1013</v>
      </c>
      <c r="H764" s="9" t="s">
        <v>1917</v>
      </c>
      <c r="I764" s="9">
        <v>70</v>
      </c>
      <c r="J764" s="9">
        <v>4</v>
      </c>
      <c r="K764" s="9">
        <v>3</v>
      </c>
      <c r="L764" s="9">
        <v>4</v>
      </c>
      <c r="M764" s="9">
        <v>3</v>
      </c>
      <c r="N764" s="9">
        <v>4</v>
      </c>
      <c r="O764" s="9">
        <v>3</v>
      </c>
      <c r="P764" s="9">
        <v>3</v>
      </c>
      <c r="Q764" s="9">
        <v>3</v>
      </c>
      <c r="R764" s="9">
        <v>3</v>
      </c>
      <c r="S764" s="9">
        <v>3</v>
      </c>
      <c r="T764" s="9">
        <v>3</v>
      </c>
      <c r="U764" s="9" t="s">
        <v>1016</v>
      </c>
      <c r="V764" s="9" t="s">
        <v>1014</v>
      </c>
      <c r="W764" s="9" t="s">
        <v>1015</v>
      </c>
    </row>
    <row r="765" spans="5:23" x14ac:dyDescent="0.2">
      <c r="E765" s="9" t="s">
        <v>1000</v>
      </c>
      <c r="F765" s="47" t="s">
        <v>1915</v>
      </c>
      <c r="G765" s="9" t="s">
        <v>1017</v>
      </c>
      <c r="H765" s="9" t="s">
        <v>1913</v>
      </c>
      <c r="I765" s="9">
        <v>100</v>
      </c>
      <c r="J765" s="9">
        <v>4</v>
      </c>
      <c r="K765" s="9">
        <v>4</v>
      </c>
      <c r="L765" s="9">
        <v>4</v>
      </c>
      <c r="M765" s="9">
        <v>4</v>
      </c>
      <c r="N765" s="9">
        <v>4</v>
      </c>
      <c r="O765" s="9">
        <v>4</v>
      </c>
      <c r="P765" s="9">
        <v>4</v>
      </c>
      <c r="Q765" s="9">
        <v>4</v>
      </c>
      <c r="R765" s="9">
        <v>4</v>
      </c>
      <c r="S765" s="9">
        <v>4</v>
      </c>
      <c r="T765" s="9">
        <v>4</v>
      </c>
      <c r="U765" s="9">
        <v>0</v>
      </c>
      <c r="V765" s="9">
        <v>0</v>
      </c>
      <c r="W765" s="9">
        <v>0</v>
      </c>
    </row>
    <row r="766" spans="5:23" x14ac:dyDescent="0.2">
      <c r="E766" s="9" t="s">
        <v>1000</v>
      </c>
      <c r="F766" s="47" t="s">
        <v>1915</v>
      </c>
      <c r="G766" s="9" t="s">
        <v>1018</v>
      </c>
      <c r="H766" s="9" t="s">
        <v>1918</v>
      </c>
      <c r="I766" s="9">
        <v>100</v>
      </c>
      <c r="J766" s="9">
        <v>3</v>
      </c>
      <c r="K766" s="9">
        <v>3</v>
      </c>
      <c r="L766" s="9">
        <v>3</v>
      </c>
      <c r="M766" s="9">
        <v>3</v>
      </c>
      <c r="N766" s="9">
        <v>3</v>
      </c>
      <c r="O766" s="9">
        <v>3</v>
      </c>
      <c r="P766" s="9">
        <v>3</v>
      </c>
      <c r="Q766" s="9">
        <v>3</v>
      </c>
      <c r="R766" s="9">
        <v>3</v>
      </c>
      <c r="S766" s="9">
        <v>3</v>
      </c>
      <c r="T766" s="9">
        <v>3</v>
      </c>
      <c r="U766" s="9">
        <v>0</v>
      </c>
      <c r="V766" s="9">
        <v>0</v>
      </c>
      <c r="W766" s="9">
        <v>0</v>
      </c>
    </row>
    <row r="767" spans="5:23" ht="32" x14ac:dyDescent="0.2">
      <c r="E767" s="9" t="s">
        <v>1000</v>
      </c>
      <c r="F767" s="47" t="s">
        <v>1915</v>
      </c>
      <c r="G767" s="9" t="s">
        <v>1019</v>
      </c>
      <c r="H767" s="9" t="s">
        <v>1917</v>
      </c>
      <c r="I767" s="9">
        <v>100</v>
      </c>
      <c r="J767" s="9">
        <v>4</v>
      </c>
      <c r="K767" s="9">
        <v>3</v>
      </c>
      <c r="L767" s="9">
        <v>4</v>
      </c>
      <c r="M767" s="9">
        <v>3</v>
      </c>
      <c r="N767" s="9">
        <v>3</v>
      </c>
      <c r="O767" s="9">
        <v>4</v>
      </c>
      <c r="P767" s="9">
        <v>3</v>
      </c>
      <c r="Q767" s="9">
        <v>3</v>
      </c>
      <c r="R767" s="9">
        <v>3</v>
      </c>
      <c r="S767" s="9">
        <v>3</v>
      </c>
      <c r="T767" s="9">
        <v>3</v>
      </c>
      <c r="U767" s="1" t="s">
        <v>1022</v>
      </c>
      <c r="V767" s="1" t="s">
        <v>1020</v>
      </c>
      <c r="W767" s="1" t="s">
        <v>1021</v>
      </c>
    </row>
    <row r="768" spans="5:23" x14ac:dyDescent="0.2">
      <c r="E768" s="9" t="s">
        <v>1000</v>
      </c>
      <c r="F768" s="47" t="s">
        <v>1915</v>
      </c>
      <c r="G768" s="9" t="s">
        <v>1023</v>
      </c>
      <c r="H768" s="9" t="s">
        <v>1913</v>
      </c>
      <c r="I768" s="9">
        <v>100</v>
      </c>
      <c r="J768" s="9">
        <v>4</v>
      </c>
      <c r="K768" s="9">
        <v>4</v>
      </c>
      <c r="L768" s="9">
        <v>4</v>
      </c>
      <c r="M768" s="9">
        <v>4</v>
      </c>
      <c r="N768" s="9">
        <v>4</v>
      </c>
      <c r="O768" s="9">
        <v>4</v>
      </c>
      <c r="P768" s="9">
        <v>4</v>
      </c>
      <c r="Q768" s="9">
        <v>4</v>
      </c>
      <c r="R768" s="9">
        <v>4</v>
      </c>
      <c r="S768" s="9">
        <v>4</v>
      </c>
      <c r="T768" s="9">
        <v>4</v>
      </c>
      <c r="U768" s="9">
        <v>0</v>
      </c>
      <c r="V768" s="9">
        <v>0</v>
      </c>
      <c r="W768" s="9">
        <v>0</v>
      </c>
    </row>
    <row r="769" spans="5:23" x14ac:dyDescent="0.2">
      <c r="E769" s="9" t="s">
        <v>1028</v>
      </c>
      <c r="F769" s="47" t="s">
        <v>1919</v>
      </c>
      <c r="G769" s="9" t="s">
        <v>1029</v>
      </c>
      <c r="H769" s="9" t="s">
        <v>1911</v>
      </c>
      <c r="I769" s="9">
        <v>100</v>
      </c>
      <c r="J769" s="9">
        <v>4</v>
      </c>
      <c r="K769" s="9">
        <v>4</v>
      </c>
      <c r="L769" s="9">
        <v>4</v>
      </c>
      <c r="M769" s="9">
        <v>4</v>
      </c>
      <c r="N769" s="9">
        <v>4</v>
      </c>
      <c r="O769" s="9">
        <v>4</v>
      </c>
      <c r="P769" s="9">
        <v>4</v>
      </c>
      <c r="Q769" s="9">
        <v>4</v>
      </c>
      <c r="R769" s="9">
        <v>4</v>
      </c>
      <c r="S769" s="9">
        <v>4</v>
      </c>
      <c r="T769" s="9">
        <v>4</v>
      </c>
      <c r="U769" s="9">
        <v>0</v>
      </c>
      <c r="V769" s="9" t="s">
        <v>1030</v>
      </c>
      <c r="W769" s="9" t="s">
        <v>961</v>
      </c>
    </row>
    <row r="770" spans="5:23" x14ac:dyDescent="0.2">
      <c r="E770" s="9" t="s">
        <v>1028</v>
      </c>
      <c r="F770" s="47" t="s">
        <v>1919</v>
      </c>
      <c r="G770" s="9" t="s">
        <v>1031</v>
      </c>
      <c r="H770" s="9" t="s">
        <v>1920</v>
      </c>
      <c r="I770" s="9">
        <v>90</v>
      </c>
      <c r="J770" s="9">
        <v>3</v>
      </c>
      <c r="K770" s="9">
        <v>3</v>
      </c>
      <c r="L770" s="9">
        <v>3</v>
      </c>
      <c r="M770" s="9">
        <v>3</v>
      </c>
      <c r="N770" s="9">
        <v>3</v>
      </c>
      <c r="O770" s="9">
        <v>3</v>
      </c>
      <c r="P770" s="9">
        <v>3</v>
      </c>
      <c r="Q770" s="9">
        <v>3</v>
      </c>
      <c r="R770" s="9">
        <v>3</v>
      </c>
      <c r="S770" s="9">
        <v>3</v>
      </c>
      <c r="T770" s="9">
        <v>4</v>
      </c>
      <c r="U770" s="9">
        <v>0</v>
      </c>
      <c r="V770" s="9">
        <v>0</v>
      </c>
      <c r="W770" s="9">
        <v>0</v>
      </c>
    </row>
    <row r="771" spans="5:23" x14ac:dyDescent="0.2">
      <c r="E771" s="9" t="s">
        <v>1028</v>
      </c>
      <c r="F771" s="47" t="s">
        <v>1919</v>
      </c>
      <c r="G771" s="9" t="s">
        <v>1036</v>
      </c>
      <c r="H771" s="9" t="s">
        <v>1918</v>
      </c>
      <c r="I771" s="9">
        <v>100</v>
      </c>
      <c r="J771" s="9">
        <v>3</v>
      </c>
      <c r="K771" s="9">
        <v>3</v>
      </c>
      <c r="L771" s="9">
        <v>3</v>
      </c>
      <c r="M771" s="9">
        <v>3</v>
      </c>
      <c r="N771" s="9">
        <v>3</v>
      </c>
      <c r="O771" s="9">
        <v>3</v>
      </c>
      <c r="P771" s="9">
        <v>3</v>
      </c>
      <c r="Q771" s="9">
        <v>3</v>
      </c>
      <c r="R771" s="9">
        <v>3</v>
      </c>
      <c r="S771" s="9">
        <v>3</v>
      </c>
      <c r="T771" s="9">
        <v>3</v>
      </c>
      <c r="U771" s="9">
        <v>0</v>
      </c>
      <c r="V771" s="9" t="s">
        <v>1037</v>
      </c>
      <c r="W771" s="9" t="s">
        <v>1038</v>
      </c>
    </row>
    <row r="772" spans="5:23" x14ac:dyDescent="0.2">
      <c r="E772" s="9" t="s">
        <v>1028</v>
      </c>
      <c r="F772" s="47" t="s">
        <v>1919</v>
      </c>
      <c r="G772" s="9" t="s">
        <v>1039</v>
      </c>
      <c r="H772" s="9" t="s">
        <v>1911</v>
      </c>
      <c r="I772" s="9">
        <v>90</v>
      </c>
      <c r="J772" s="9">
        <v>3</v>
      </c>
      <c r="K772" s="9">
        <v>3</v>
      </c>
      <c r="L772" s="9">
        <v>3</v>
      </c>
      <c r="M772" s="9">
        <v>3</v>
      </c>
      <c r="N772" s="9">
        <v>3</v>
      </c>
      <c r="O772" s="9">
        <v>3</v>
      </c>
      <c r="P772" s="9">
        <v>3</v>
      </c>
      <c r="Q772" s="9">
        <v>3</v>
      </c>
      <c r="R772" s="9">
        <v>3</v>
      </c>
      <c r="S772" s="9">
        <v>3</v>
      </c>
      <c r="T772" s="9">
        <v>3</v>
      </c>
      <c r="U772" s="9">
        <v>0</v>
      </c>
      <c r="V772" s="9">
        <v>0</v>
      </c>
      <c r="W772" s="9">
        <v>0</v>
      </c>
    </row>
    <row r="773" spans="5:23" x14ac:dyDescent="0.2">
      <c r="E773" s="9" t="s">
        <v>1028</v>
      </c>
      <c r="F773" s="47" t="s">
        <v>1919</v>
      </c>
      <c r="G773" s="9" t="s">
        <v>1041</v>
      </c>
      <c r="H773" s="9" t="s">
        <v>1918</v>
      </c>
      <c r="I773" s="9">
        <v>90</v>
      </c>
      <c r="J773" s="9">
        <v>3</v>
      </c>
      <c r="K773" s="9">
        <v>3</v>
      </c>
      <c r="L773" s="9">
        <v>3</v>
      </c>
      <c r="M773" s="9">
        <v>3</v>
      </c>
      <c r="N773" s="9">
        <v>3</v>
      </c>
      <c r="O773" s="9">
        <v>3</v>
      </c>
      <c r="P773" s="9">
        <v>3</v>
      </c>
      <c r="Q773" s="9">
        <v>3</v>
      </c>
      <c r="R773" s="9">
        <v>3</v>
      </c>
      <c r="S773" s="9">
        <v>3</v>
      </c>
      <c r="T773" s="9">
        <v>3</v>
      </c>
      <c r="U773" s="9" t="s">
        <v>1044</v>
      </c>
      <c r="V773" s="9" t="s">
        <v>1042</v>
      </c>
      <c r="W773" s="9" t="s">
        <v>1043</v>
      </c>
    </row>
    <row r="774" spans="5:23" x14ac:dyDescent="0.2">
      <c r="E774" s="9" t="s">
        <v>1028</v>
      </c>
      <c r="F774" s="47" t="s">
        <v>1919</v>
      </c>
      <c r="G774" s="9" t="s">
        <v>1045</v>
      </c>
      <c r="H774" s="9" t="s">
        <v>1918</v>
      </c>
      <c r="I774" s="9">
        <v>90</v>
      </c>
      <c r="J774" s="9">
        <v>3</v>
      </c>
      <c r="K774" s="9">
        <v>3</v>
      </c>
      <c r="L774" s="9">
        <v>3</v>
      </c>
      <c r="M774" s="9">
        <v>3</v>
      </c>
      <c r="N774" s="9">
        <v>3</v>
      </c>
      <c r="O774" s="9">
        <v>3</v>
      </c>
      <c r="P774" s="9">
        <v>3</v>
      </c>
      <c r="Q774" s="9">
        <v>3</v>
      </c>
      <c r="R774" s="9">
        <v>3</v>
      </c>
      <c r="S774" s="9">
        <v>3</v>
      </c>
      <c r="T774" s="9">
        <v>3</v>
      </c>
      <c r="U774" s="9" t="s">
        <v>1048</v>
      </c>
      <c r="V774" s="9" t="s">
        <v>1046</v>
      </c>
      <c r="W774" s="9" t="s">
        <v>1047</v>
      </c>
    </row>
    <row r="775" spans="5:23" x14ac:dyDescent="0.2">
      <c r="E775" s="9" t="s">
        <v>1028</v>
      </c>
      <c r="F775" s="47" t="s">
        <v>1919</v>
      </c>
      <c r="G775" s="9" t="s">
        <v>1040</v>
      </c>
      <c r="H775" s="9" t="s">
        <v>1911</v>
      </c>
      <c r="I775" s="9">
        <v>80</v>
      </c>
      <c r="J775" s="9">
        <v>3</v>
      </c>
      <c r="K775" s="9">
        <v>4</v>
      </c>
      <c r="L775" s="9">
        <v>3</v>
      </c>
      <c r="M775" s="9">
        <v>4</v>
      </c>
      <c r="N775" s="9">
        <v>3</v>
      </c>
      <c r="O775" s="9">
        <v>4</v>
      </c>
      <c r="P775" s="9">
        <v>3</v>
      </c>
      <c r="Q775" s="9">
        <v>3</v>
      </c>
      <c r="R775" s="9">
        <v>4</v>
      </c>
      <c r="S775" s="9">
        <v>4</v>
      </c>
      <c r="T775" s="9">
        <v>4</v>
      </c>
      <c r="U775" s="9">
        <v>0</v>
      </c>
      <c r="V775" s="9">
        <v>0</v>
      </c>
      <c r="W775" s="9">
        <v>0</v>
      </c>
    </row>
    <row r="776" spans="5:23" x14ac:dyDescent="0.2">
      <c r="E776" s="9" t="s">
        <v>1028</v>
      </c>
      <c r="F776" s="47" t="s">
        <v>1919</v>
      </c>
      <c r="G776" s="9" t="s">
        <v>1032</v>
      </c>
      <c r="H776" s="9" t="s">
        <v>1918</v>
      </c>
      <c r="I776" s="9">
        <v>70</v>
      </c>
      <c r="J776" s="9">
        <v>3</v>
      </c>
      <c r="K776" s="9">
        <v>3</v>
      </c>
      <c r="L776" s="9">
        <v>3</v>
      </c>
      <c r="M776" s="9">
        <v>3</v>
      </c>
      <c r="N776" s="9">
        <v>3</v>
      </c>
      <c r="O776" s="9">
        <v>3</v>
      </c>
      <c r="P776" s="9">
        <v>3</v>
      </c>
      <c r="Q776" s="9">
        <v>3</v>
      </c>
      <c r="R776" s="9">
        <v>3</v>
      </c>
      <c r="S776" s="9">
        <v>3</v>
      </c>
      <c r="T776" s="9">
        <v>3</v>
      </c>
      <c r="U776" s="9" t="s">
        <v>1054</v>
      </c>
      <c r="V776" s="9" t="s">
        <v>1052</v>
      </c>
      <c r="W776" s="9" t="s">
        <v>1053</v>
      </c>
    </row>
    <row r="777" spans="5:23" x14ac:dyDescent="0.2">
      <c r="E777" s="9" t="s">
        <v>1223</v>
      </c>
      <c r="F777" s="47">
        <v>43680</v>
      </c>
      <c r="G777" s="9" t="s">
        <v>903</v>
      </c>
      <c r="H777" s="9" t="s">
        <v>1918</v>
      </c>
      <c r="I777" s="9">
        <v>80</v>
      </c>
      <c r="J777" s="9">
        <v>3</v>
      </c>
      <c r="K777" s="9">
        <v>3</v>
      </c>
      <c r="L777" s="9">
        <v>3</v>
      </c>
      <c r="M777" s="9">
        <v>3</v>
      </c>
      <c r="N777" s="9">
        <v>3</v>
      </c>
      <c r="O777" s="9">
        <v>3</v>
      </c>
      <c r="P777" s="9">
        <v>3</v>
      </c>
      <c r="Q777" s="9">
        <v>3</v>
      </c>
      <c r="R777" s="9">
        <v>3</v>
      </c>
      <c r="S777" s="9">
        <v>3</v>
      </c>
      <c r="T777" s="9">
        <v>3</v>
      </c>
      <c r="U777" s="9">
        <v>0</v>
      </c>
      <c r="V777" s="9">
        <v>0</v>
      </c>
      <c r="W777" s="9">
        <v>0</v>
      </c>
    </row>
    <row r="778" spans="5:23" ht="27.75" customHeight="1" x14ac:dyDescent="0.2">
      <c r="E778" s="9" t="s">
        <v>1223</v>
      </c>
      <c r="F778" s="47">
        <v>43680</v>
      </c>
      <c r="G778" s="9" t="s">
        <v>912</v>
      </c>
      <c r="H778" s="9" t="s">
        <v>1921</v>
      </c>
      <c r="I778" s="9">
        <v>90</v>
      </c>
      <c r="J778" s="9">
        <v>3</v>
      </c>
      <c r="K778" s="9">
        <v>3</v>
      </c>
      <c r="L778" s="9">
        <v>3</v>
      </c>
      <c r="M778" s="9">
        <v>3</v>
      </c>
      <c r="N778" s="9">
        <v>3</v>
      </c>
      <c r="O778" s="9">
        <v>3</v>
      </c>
      <c r="P778" s="9">
        <v>3</v>
      </c>
      <c r="Q778" s="9">
        <v>3</v>
      </c>
      <c r="R778" s="9">
        <v>3</v>
      </c>
      <c r="S778" s="9">
        <v>3</v>
      </c>
      <c r="T778" s="9">
        <v>3</v>
      </c>
      <c r="U778" s="9" t="s">
        <v>1226</v>
      </c>
      <c r="V778" s="1" t="s">
        <v>1224</v>
      </c>
      <c r="W778" s="1" t="s">
        <v>1225</v>
      </c>
    </row>
    <row r="779" spans="5:23" ht="31.5" customHeight="1" x14ac:dyDescent="0.2">
      <c r="E779" s="9" t="s">
        <v>1223</v>
      </c>
      <c r="F779" s="47">
        <v>43680</v>
      </c>
      <c r="G779" s="9" t="s">
        <v>1227</v>
      </c>
      <c r="H779" s="9" t="s">
        <v>1921</v>
      </c>
      <c r="I779" s="9">
        <v>90</v>
      </c>
      <c r="J779" s="9">
        <v>3</v>
      </c>
      <c r="K779" s="9">
        <v>3</v>
      </c>
      <c r="L779" s="9">
        <v>3</v>
      </c>
      <c r="M779" s="9">
        <v>3</v>
      </c>
      <c r="N779" s="9">
        <v>3</v>
      </c>
      <c r="O779" s="9">
        <v>3</v>
      </c>
      <c r="P779" s="9">
        <v>3</v>
      </c>
      <c r="Q779" s="9">
        <v>3</v>
      </c>
      <c r="R779" s="9">
        <v>3</v>
      </c>
      <c r="S779" s="9">
        <v>3</v>
      </c>
      <c r="T779" s="9">
        <v>3</v>
      </c>
      <c r="U779" s="9" t="s">
        <v>573</v>
      </c>
      <c r="V779" s="1" t="s">
        <v>1228</v>
      </c>
      <c r="W779" s="1" t="s">
        <v>1229</v>
      </c>
    </row>
    <row r="780" spans="5:23" ht="29.25" customHeight="1" x14ac:dyDescent="0.2">
      <c r="E780" s="9" t="s">
        <v>1223</v>
      </c>
      <c r="F780" s="47">
        <v>43680</v>
      </c>
      <c r="G780" s="9" t="s">
        <v>906</v>
      </c>
      <c r="H780" s="9" t="s">
        <v>1921</v>
      </c>
      <c r="I780" s="9">
        <v>90</v>
      </c>
      <c r="J780" s="9">
        <v>3</v>
      </c>
      <c r="K780" s="9">
        <v>3</v>
      </c>
      <c r="L780" s="9">
        <v>3</v>
      </c>
      <c r="M780" s="9">
        <v>3</v>
      </c>
      <c r="N780" s="9">
        <v>3</v>
      </c>
      <c r="O780" s="9">
        <v>3</v>
      </c>
      <c r="P780" s="9">
        <v>3</v>
      </c>
      <c r="Q780" s="9">
        <v>3</v>
      </c>
      <c r="R780" s="9">
        <v>3</v>
      </c>
      <c r="S780" s="9">
        <v>3</v>
      </c>
      <c r="T780" s="9">
        <v>3</v>
      </c>
      <c r="U780" s="9" t="s">
        <v>573</v>
      </c>
      <c r="V780" s="1" t="s">
        <v>1230</v>
      </c>
      <c r="W780" s="1" t="s">
        <v>1231</v>
      </c>
    </row>
    <row r="781" spans="5:23" x14ac:dyDescent="0.2">
      <c r="E781" s="9" t="s">
        <v>1223</v>
      </c>
      <c r="F781" s="47">
        <v>43680</v>
      </c>
      <c r="G781" s="9" t="s">
        <v>905</v>
      </c>
      <c r="H781" s="9" t="s">
        <v>1922</v>
      </c>
      <c r="I781" s="9">
        <v>100</v>
      </c>
      <c r="J781" s="9">
        <v>3</v>
      </c>
      <c r="K781" s="9">
        <v>3</v>
      </c>
      <c r="L781" s="9">
        <v>3</v>
      </c>
      <c r="M781" s="9">
        <v>3</v>
      </c>
      <c r="N781" s="9">
        <v>3</v>
      </c>
      <c r="O781" s="9">
        <v>3</v>
      </c>
      <c r="P781" s="9">
        <v>3</v>
      </c>
      <c r="Q781" s="9">
        <v>3</v>
      </c>
      <c r="R781" s="9">
        <v>3</v>
      </c>
      <c r="S781" s="9">
        <v>3</v>
      </c>
      <c r="T781" s="9">
        <v>3</v>
      </c>
      <c r="U781" s="9" t="s">
        <v>549</v>
      </c>
      <c r="V781" s="9" t="s">
        <v>1232</v>
      </c>
      <c r="W781" s="9" t="s">
        <v>1165</v>
      </c>
    </row>
    <row r="782" spans="5:23" x14ac:dyDescent="0.2">
      <c r="E782" s="9" t="s">
        <v>1223</v>
      </c>
      <c r="F782" s="47">
        <v>43680</v>
      </c>
      <c r="G782" s="9" t="s">
        <v>1233</v>
      </c>
      <c r="H782" s="9" t="s">
        <v>1911</v>
      </c>
      <c r="I782" s="9">
        <v>80</v>
      </c>
      <c r="J782" s="9">
        <v>4</v>
      </c>
      <c r="K782" s="9">
        <v>4</v>
      </c>
      <c r="L782" s="9">
        <v>4</v>
      </c>
      <c r="M782" s="9">
        <v>4</v>
      </c>
      <c r="N782" s="9">
        <v>4</v>
      </c>
      <c r="O782" s="9">
        <v>4</v>
      </c>
      <c r="P782" s="9">
        <v>4</v>
      </c>
      <c r="Q782" s="9">
        <v>4</v>
      </c>
      <c r="R782" s="9">
        <v>4</v>
      </c>
      <c r="S782" s="9">
        <v>4</v>
      </c>
      <c r="T782" s="9">
        <v>4</v>
      </c>
      <c r="U782" s="9">
        <v>0</v>
      </c>
      <c r="V782" s="9" t="s">
        <v>1234</v>
      </c>
      <c r="W782" s="9" t="s">
        <v>1235</v>
      </c>
    </row>
    <row r="783" spans="5:23" x14ac:dyDescent="0.2">
      <c r="E783" s="9" t="s">
        <v>1223</v>
      </c>
      <c r="F783" s="47">
        <v>43680</v>
      </c>
      <c r="G783" s="9" t="s">
        <v>908</v>
      </c>
      <c r="H783" s="9" t="s">
        <v>1918</v>
      </c>
      <c r="I783" s="9">
        <v>100</v>
      </c>
      <c r="J783" s="9">
        <v>4</v>
      </c>
      <c r="K783" s="9">
        <v>4</v>
      </c>
      <c r="L783" s="9">
        <v>4</v>
      </c>
      <c r="M783" s="9">
        <v>4</v>
      </c>
      <c r="N783" s="9">
        <v>4</v>
      </c>
      <c r="O783" s="9">
        <v>3</v>
      </c>
      <c r="P783" s="9">
        <v>3</v>
      </c>
      <c r="Q783" s="9">
        <v>3</v>
      </c>
      <c r="R783" s="9">
        <v>3</v>
      </c>
      <c r="S783" s="9">
        <v>3</v>
      </c>
      <c r="T783" s="9">
        <v>4</v>
      </c>
      <c r="U783" s="9">
        <v>0</v>
      </c>
      <c r="V783" s="9">
        <v>0</v>
      </c>
      <c r="W783" s="9">
        <v>0</v>
      </c>
    </row>
    <row r="784" spans="5:23" x14ac:dyDescent="0.2">
      <c r="E784" s="9" t="s">
        <v>1223</v>
      </c>
      <c r="F784" s="47">
        <v>43680</v>
      </c>
      <c r="G784" s="9" t="s">
        <v>904</v>
      </c>
      <c r="H784" s="9" t="s">
        <v>1916</v>
      </c>
      <c r="I784" s="9">
        <v>100</v>
      </c>
      <c r="J784" s="9">
        <v>4</v>
      </c>
      <c r="K784" s="9">
        <v>4</v>
      </c>
      <c r="L784" s="9">
        <v>4</v>
      </c>
      <c r="M784" s="9">
        <v>4</v>
      </c>
      <c r="N784" s="9">
        <v>4</v>
      </c>
      <c r="O784" s="9">
        <v>4</v>
      </c>
      <c r="P784" s="9">
        <v>4</v>
      </c>
      <c r="Q784" s="9">
        <v>4</v>
      </c>
      <c r="R784" s="9">
        <v>4</v>
      </c>
      <c r="S784" s="9">
        <v>4</v>
      </c>
      <c r="T784" s="9">
        <v>4</v>
      </c>
      <c r="U784" s="9">
        <v>0</v>
      </c>
      <c r="V784" s="9">
        <v>0</v>
      </c>
      <c r="W784" s="9">
        <v>0</v>
      </c>
    </row>
    <row r="785" spans="5:23" x14ac:dyDescent="0.2">
      <c r="E785" s="9" t="s">
        <v>1223</v>
      </c>
      <c r="F785" s="47">
        <v>43680</v>
      </c>
      <c r="G785" s="9" t="s">
        <v>903</v>
      </c>
      <c r="H785" s="9" t="s">
        <v>1918</v>
      </c>
      <c r="I785" s="9">
        <v>80</v>
      </c>
      <c r="J785" s="9">
        <v>3</v>
      </c>
      <c r="K785" s="9">
        <v>3</v>
      </c>
      <c r="L785" s="9">
        <v>3</v>
      </c>
      <c r="M785" s="9">
        <v>3</v>
      </c>
      <c r="N785" s="9">
        <v>3</v>
      </c>
      <c r="O785" s="9">
        <v>3</v>
      </c>
      <c r="P785" s="9">
        <v>3</v>
      </c>
      <c r="Q785" s="9">
        <v>3</v>
      </c>
      <c r="R785" s="9">
        <v>3</v>
      </c>
      <c r="S785" s="9">
        <v>3</v>
      </c>
      <c r="T785" s="9">
        <v>3</v>
      </c>
      <c r="U785" s="9">
        <v>0</v>
      </c>
      <c r="V785" s="9">
        <v>0</v>
      </c>
      <c r="W785" s="9">
        <v>0</v>
      </c>
    </row>
    <row r="786" spans="5:23" x14ac:dyDescent="0.2">
      <c r="E786" s="9" t="s">
        <v>1923</v>
      </c>
      <c r="F786" s="47">
        <v>43473</v>
      </c>
      <c r="G786" s="9" t="s">
        <v>1924</v>
      </c>
      <c r="H786" s="9" t="s">
        <v>1911</v>
      </c>
      <c r="I786" s="9">
        <v>90</v>
      </c>
      <c r="J786" s="9">
        <v>4</v>
      </c>
      <c r="K786" s="9">
        <v>4</v>
      </c>
      <c r="L786" s="9">
        <v>4</v>
      </c>
      <c r="M786" s="9">
        <v>4</v>
      </c>
      <c r="N786" s="9">
        <v>4</v>
      </c>
      <c r="O786" s="9">
        <v>4</v>
      </c>
      <c r="P786" s="9">
        <v>4</v>
      </c>
      <c r="Q786" s="9">
        <v>4</v>
      </c>
      <c r="R786" s="9">
        <v>4</v>
      </c>
      <c r="S786" s="9">
        <v>4</v>
      </c>
      <c r="T786" s="9">
        <v>4</v>
      </c>
      <c r="U786" s="9" t="s">
        <v>1925</v>
      </c>
      <c r="V786" s="9" t="s">
        <v>1926</v>
      </c>
      <c r="W786" s="9" t="s">
        <v>1927</v>
      </c>
    </row>
    <row r="787" spans="5:23" ht="192" x14ac:dyDescent="0.2">
      <c r="E787" s="9" t="s">
        <v>1923</v>
      </c>
      <c r="F787" s="47">
        <v>43473</v>
      </c>
      <c r="G787" s="9" t="s">
        <v>1928</v>
      </c>
      <c r="H787" s="9" t="s">
        <v>1911</v>
      </c>
      <c r="I787" s="9">
        <v>90</v>
      </c>
      <c r="J787" s="9">
        <v>4</v>
      </c>
      <c r="K787" s="9">
        <v>4</v>
      </c>
      <c r="L787" s="9">
        <v>4</v>
      </c>
      <c r="M787" s="9">
        <v>3</v>
      </c>
      <c r="N787" s="9">
        <v>4</v>
      </c>
      <c r="O787" s="9">
        <v>3</v>
      </c>
      <c r="P787" s="9">
        <v>4</v>
      </c>
      <c r="Q787" s="9">
        <v>4</v>
      </c>
      <c r="R787" s="9">
        <v>4</v>
      </c>
      <c r="S787" s="9">
        <v>3</v>
      </c>
      <c r="T787" s="9">
        <v>4</v>
      </c>
      <c r="U787" s="9" t="s">
        <v>1929</v>
      </c>
      <c r="V787" s="1" t="s">
        <v>1930</v>
      </c>
      <c r="W787" s="1" t="s">
        <v>1931</v>
      </c>
    </row>
    <row r="788" spans="5:23" x14ac:dyDescent="0.2">
      <c r="E788" s="9" t="s">
        <v>1923</v>
      </c>
      <c r="F788" s="47">
        <v>43473</v>
      </c>
      <c r="G788" s="9" t="s">
        <v>1932</v>
      </c>
      <c r="H788" s="9" t="s">
        <v>1911</v>
      </c>
      <c r="I788" s="9">
        <v>90</v>
      </c>
      <c r="J788" s="9">
        <v>4</v>
      </c>
      <c r="K788" s="9">
        <v>3</v>
      </c>
      <c r="L788" s="9">
        <v>3</v>
      </c>
      <c r="M788" s="9">
        <v>3</v>
      </c>
      <c r="N788" s="9">
        <v>4</v>
      </c>
      <c r="O788" s="9">
        <v>3</v>
      </c>
      <c r="P788" s="9">
        <v>4</v>
      </c>
      <c r="Q788" s="9">
        <v>3</v>
      </c>
      <c r="R788" s="9">
        <v>4</v>
      </c>
      <c r="S788" s="9">
        <v>3</v>
      </c>
      <c r="T788" s="9">
        <v>3</v>
      </c>
      <c r="U788" s="9" t="s">
        <v>660</v>
      </c>
      <c r="V788" s="9" t="s">
        <v>1933</v>
      </c>
      <c r="W788" s="9" t="s">
        <v>1934</v>
      </c>
    </row>
    <row r="789" spans="5:23" x14ac:dyDescent="0.2">
      <c r="E789" s="9" t="s">
        <v>1923</v>
      </c>
      <c r="F789" s="47">
        <v>43473</v>
      </c>
      <c r="G789" s="9" t="s">
        <v>1935</v>
      </c>
      <c r="H789" s="9" t="s">
        <v>1911</v>
      </c>
      <c r="I789" s="9">
        <v>100</v>
      </c>
      <c r="J789" s="9">
        <v>4</v>
      </c>
      <c r="K789" s="9">
        <v>4</v>
      </c>
      <c r="L789" s="9">
        <v>4</v>
      </c>
      <c r="M789" s="9">
        <v>4</v>
      </c>
      <c r="N789" s="9">
        <v>4</v>
      </c>
      <c r="O789" s="9">
        <v>4</v>
      </c>
      <c r="P789" s="9">
        <v>4</v>
      </c>
      <c r="Q789" s="9">
        <v>4</v>
      </c>
      <c r="R789" s="9">
        <v>4</v>
      </c>
      <c r="S789" s="9">
        <v>4</v>
      </c>
      <c r="T789" s="9">
        <v>4</v>
      </c>
      <c r="U789" s="9" t="s">
        <v>660</v>
      </c>
      <c r="V789" s="9" t="s">
        <v>1936</v>
      </c>
      <c r="W789" s="9" t="s">
        <v>1937</v>
      </c>
    </row>
    <row r="790" spans="5:23" x14ac:dyDescent="0.2">
      <c r="E790" s="9" t="s">
        <v>1923</v>
      </c>
      <c r="F790" s="47">
        <v>43473</v>
      </c>
      <c r="G790" s="9" t="s">
        <v>1938</v>
      </c>
      <c r="H790" s="9" t="s">
        <v>1939</v>
      </c>
      <c r="I790" s="9">
        <v>90</v>
      </c>
      <c r="J790" s="9">
        <v>4</v>
      </c>
      <c r="K790" s="9">
        <v>3</v>
      </c>
      <c r="L790" s="9">
        <v>3</v>
      </c>
      <c r="M790" s="9">
        <v>3</v>
      </c>
      <c r="N790" s="9">
        <v>3</v>
      </c>
      <c r="O790" s="9">
        <v>3</v>
      </c>
      <c r="P790" s="9">
        <v>3</v>
      </c>
      <c r="Q790" s="9">
        <v>3</v>
      </c>
      <c r="R790" s="9">
        <v>3</v>
      </c>
      <c r="S790" s="9">
        <v>3</v>
      </c>
      <c r="T790" s="9">
        <v>3</v>
      </c>
      <c r="U790" s="9" t="s">
        <v>660</v>
      </c>
      <c r="V790" s="9" t="e">
        <f>- Selalu menjaga kebersihan dan kesehatan dengan mengonsumsi buahbuahan dan makanan yang bergizi</f>
        <v>#NAME?</v>
      </c>
      <c r="W790" s="9" t="s">
        <v>1940</v>
      </c>
    </row>
    <row r="791" spans="5:23" ht="64" x14ac:dyDescent="0.2">
      <c r="E791" s="9" t="s">
        <v>1923</v>
      </c>
      <c r="F791" s="47">
        <v>43473</v>
      </c>
      <c r="G791" s="9" t="s">
        <v>1941</v>
      </c>
      <c r="H791" s="9" t="s">
        <v>1911</v>
      </c>
      <c r="I791" s="9">
        <v>80</v>
      </c>
      <c r="J791" s="9">
        <v>4</v>
      </c>
      <c r="K791" s="9">
        <v>4</v>
      </c>
      <c r="L791" s="9">
        <v>4</v>
      </c>
      <c r="M791" s="9">
        <v>4</v>
      </c>
      <c r="N791" s="9">
        <v>4</v>
      </c>
      <c r="O791" s="9">
        <v>4</v>
      </c>
      <c r="P791" s="9">
        <v>4</v>
      </c>
      <c r="Q791" s="9">
        <v>4</v>
      </c>
      <c r="R791" s="9">
        <v>4</v>
      </c>
      <c r="S791" s="9">
        <v>4</v>
      </c>
      <c r="T791" s="9">
        <v>4</v>
      </c>
      <c r="U791" s="9" t="s">
        <v>1016</v>
      </c>
      <c r="V791" s="1" t="s">
        <v>1942</v>
      </c>
      <c r="W791" s="1" t="s">
        <v>1943</v>
      </c>
    </row>
    <row r="792" spans="5:23" x14ac:dyDescent="0.2">
      <c r="E792" s="9" t="s">
        <v>1923</v>
      </c>
      <c r="F792" s="47">
        <v>43473</v>
      </c>
      <c r="G792" s="9" t="s">
        <v>1944</v>
      </c>
      <c r="H792" s="9" t="s">
        <v>1911</v>
      </c>
      <c r="I792" s="9">
        <v>90</v>
      </c>
      <c r="J792" s="9">
        <v>4</v>
      </c>
      <c r="K792" s="9">
        <v>4</v>
      </c>
      <c r="L792" s="9">
        <v>4</v>
      </c>
      <c r="M792" s="9">
        <v>4</v>
      </c>
      <c r="N792" s="9">
        <v>4</v>
      </c>
      <c r="O792" s="9">
        <v>4</v>
      </c>
      <c r="P792" s="9">
        <v>4</v>
      </c>
      <c r="Q792" s="9">
        <v>4</v>
      </c>
      <c r="R792" s="9">
        <v>4</v>
      </c>
      <c r="S792" s="9">
        <v>4</v>
      </c>
      <c r="T792" s="9">
        <v>4</v>
      </c>
      <c r="U792" s="9">
        <v>0</v>
      </c>
      <c r="V792" s="9" t="s">
        <v>1945</v>
      </c>
      <c r="W792" s="9">
        <v>0</v>
      </c>
    </row>
    <row r="793" spans="5:23" x14ac:dyDescent="0.2">
      <c r="E793" s="9" t="s">
        <v>1923</v>
      </c>
      <c r="F793" s="47">
        <v>43473</v>
      </c>
      <c r="G793" s="9" t="s">
        <v>1946</v>
      </c>
      <c r="H793" s="9" t="s">
        <v>1921</v>
      </c>
      <c r="I793" s="9">
        <v>80</v>
      </c>
      <c r="J793" s="9">
        <v>4</v>
      </c>
      <c r="K793" s="9">
        <v>4</v>
      </c>
      <c r="L793" s="9">
        <v>4</v>
      </c>
      <c r="M793" s="9">
        <v>4</v>
      </c>
      <c r="N793" s="9">
        <v>4</v>
      </c>
      <c r="O793" s="9">
        <v>4</v>
      </c>
      <c r="P793" s="9">
        <v>4</v>
      </c>
      <c r="Q793" s="9">
        <v>4</v>
      </c>
      <c r="R793" s="9">
        <v>4</v>
      </c>
      <c r="S793" s="9">
        <v>4</v>
      </c>
      <c r="T793" s="9">
        <v>4</v>
      </c>
      <c r="U793" s="9">
        <v>0</v>
      </c>
      <c r="V793" s="9" t="s">
        <v>1947</v>
      </c>
      <c r="W793" s="9" t="s">
        <v>1948</v>
      </c>
    </row>
    <row r="794" spans="5:23" x14ac:dyDescent="0.2">
      <c r="E794" s="9" t="s">
        <v>1923</v>
      </c>
      <c r="F794" s="47">
        <v>43473</v>
      </c>
      <c r="G794" s="9" t="s">
        <v>1949</v>
      </c>
      <c r="H794" s="9" t="s">
        <v>1911</v>
      </c>
      <c r="I794" s="9">
        <v>90</v>
      </c>
      <c r="J794" s="9">
        <v>3</v>
      </c>
      <c r="K794" s="9">
        <v>3</v>
      </c>
      <c r="L794" s="9">
        <v>3</v>
      </c>
      <c r="M794" s="9">
        <v>3</v>
      </c>
      <c r="N794" s="9">
        <v>3</v>
      </c>
      <c r="O794" s="9">
        <v>3</v>
      </c>
      <c r="P794" s="9">
        <v>3</v>
      </c>
      <c r="Q794" s="9">
        <v>3</v>
      </c>
      <c r="R794" s="9">
        <v>3</v>
      </c>
      <c r="S794" s="9">
        <v>3</v>
      </c>
      <c r="T794" s="9">
        <v>3</v>
      </c>
      <c r="U794" s="9">
        <v>0</v>
      </c>
      <c r="V794" s="9" t="s">
        <v>1950</v>
      </c>
      <c r="W794" s="9" t="s">
        <v>944</v>
      </c>
    </row>
    <row r="795" spans="5:23" x14ac:dyDescent="0.2">
      <c r="E795" s="9" t="s">
        <v>1923</v>
      </c>
      <c r="F795" s="47">
        <v>43473</v>
      </c>
      <c r="G795" s="9" t="s">
        <v>1951</v>
      </c>
      <c r="H795" s="9" t="s">
        <v>1911</v>
      </c>
      <c r="I795" s="9">
        <v>90</v>
      </c>
      <c r="J795" s="9">
        <v>4</v>
      </c>
      <c r="K795" s="9">
        <v>3</v>
      </c>
      <c r="L795" s="9">
        <v>3</v>
      </c>
      <c r="M795" s="9">
        <v>3</v>
      </c>
      <c r="N795" s="9">
        <v>3</v>
      </c>
      <c r="O795" s="9">
        <v>3</v>
      </c>
      <c r="P795" s="9">
        <v>3</v>
      </c>
      <c r="Q795" s="9">
        <v>3</v>
      </c>
      <c r="R795" s="9">
        <v>3</v>
      </c>
      <c r="S795" s="9">
        <v>3</v>
      </c>
      <c r="T795" s="9">
        <v>3</v>
      </c>
      <c r="U795" s="9">
        <v>0</v>
      </c>
      <c r="V795" s="9" t="s">
        <v>1952</v>
      </c>
      <c r="W795" s="9">
        <v>0</v>
      </c>
    </row>
    <row r="796" spans="5:23" x14ac:dyDescent="0.2">
      <c r="E796" s="9" t="s">
        <v>1923</v>
      </c>
      <c r="F796" s="47">
        <v>43473</v>
      </c>
      <c r="G796" s="9" t="s">
        <v>1953</v>
      </c>
      <c r="H796" s="9" t="s">
        <v>1954</v>
      </c>
      <c r="I796" s="9">
        <v>100</v>
      </c>
      <c r="J796" s="9">
        <v>3</v>
      </c>
      <c r="K796" s="9">
        <v>3</v>
      </c>
      <c r="L796" s="9">
        <v>3</v>
      </c>
      <c r="M796" s="9">
        <v>3</v>
      </c>
      <c r="N796" s="9">
        <v>3</v>
      </c>
      <c r="O796" s="9">
        <v>3</v>
      </c>
      <c r="P796" s="9">
        <v>3</v>
      </c>
      <c r="Q796" s="9">
        <v>3</v>
      </c>
      <c r="R796" s="9">
        <v>3</v>
      </c>
      <c r="S796" s="9">
        <v>3</v>
      </c>
      <c r="T796" s="9">
        <v>3</v>
      </c>
      <c r="U796" s="9">
        <v>0</v>
      </c>
      <c r="V796" s="9" t="s">
        <v>1955</v>
      </c>
      <c r="W796" s="9">
        <v>0</v>
      </c>
    </row>
    <row r="797" spans="5:23" x14ac:dyDescent="0.2">
      <c r="E797" s="9" t="s">
        <v>1923</v>
      </c>
      <c r="F797" s="47">
        <v>43473</v>
      </c>
      <c r="G797" s="9" t="s">
        <v>1956</v>
      </c>
      <c r="H797" s="9" t="s">
        <v>1921</v>
      </c>
      <c r="I797" s="9">
        <v>100</v>
      </c>
      <c r="J797" s="9">
        <v>3</v>
      </c>
      <c r="K797" s="9">
        <v>3</v>
      </c>
      <c r="L797" s="9">
        <v>3</v>
      </c>
      <c r="M797" s="9">
        <v>3</v>
      </c>
      <c r="N797" s="9">
        <v>3</v>
      </c>
      <c r="O797" s="9">
        <v>3</v>
      </c>
      <c r="P797" s="9">
        <v>3</v>
      </c>
      <c r="Q797" s="9">
        <v>3</v>
      </c>
      <c r="R797" s="9">
        <v>3</v>
      </c>
      <c r="S797" s="9">
        <v>3</v>
      </c>
      <c r="T797" s="9">
        <v>3</v>
      </c>
      <c r="U797" s="9">
        <v>0</v>
      </c>
      <c r="V797" s="9" t="s">
        <v>1957</v>
      </c>
      <c r="W797" s="9" t="s">
        <v>1958</v>
      </c>
    </row>
    <row r="798" spans="5:23" x14ac:dyDescent="0.2">
      <c r="E798" s="9" t="s">
        <v>1923</v>
      </c>
      <c r="F798" s="47">
        <v>43473</v>
      </c>
      <c r="G798" s="9" t="s">
        <v>1959</v>
      </c>
      <c r="H798" s="9" t="s">
        <v>1911</v>
      </c>
      <c r="I798" s="9">
        <v>100</v>
      </c>
      <c r="J798" s="9">
        <v>4</v>
      </c>
      <c r="K798" s="9">
        <v>3</v>
      </c>
      <c r="L798" s="9">
        <v>4</v>
      </c>
      <c r="M798" s="9">
        <v>3</v>
      </c>
      <c r="N798" s="9">
        <v>4</v>
      </c>
      <c r="O798" s="9">
        <v>4</v>
      </c>
      <c r="P798" s="9">
        <v>3</v>
      </c>
      <c r="Q798" s="9">
        <v>3</v>
      </c>
      <c r="R798" s="9">
        <v>3</v>
      </c>
      <c r="S798" s="9">
        <v>3</v>
      </c>
      <c r="T798" s="9">
        <v>3</v>
      </c>
      <c r="U798" s="9">
        <v>0</v>
      </c>
      <c r="V798" s="9" t="s">
        <v>1960</v>
      </c>
      <c r="W798" s="9" t="s">
        <v>1961</v>
      </c>
    </row>
    <row r="799" spans="5:23" x14ac:dyDescent="0.2">
      <c r="E799" s="9" t="s">
        <v>1923</v>
      </c>
      <c r="F799" s="47">
        <v>43473</v>
      </c>
      <c r="G799" s="9" t="s">
        <v>1962</v>
      </c>
      <c r="H799" s="9" t="s">
        <v>1911</v>
      </c>
      <c r="I799" s="9">
        <v>100</v>
      </c>
      <c r="J799" s="9">
        <v>3</v>
      </c>
      <c r="K799" s="9">
        <v>3</v>
      </c>
      <c r="L799" s="9">
        <v>3</v>
      </c>
      <c r="M799" s="9">
        <v>3</v>
      </c>
      <c r="N799" s="9">
        <v>3</v>
      </c>
      <c r="O799" s="9">
        <v>3</v>
      </c>
      <c r="P799" s="9">
        <v>3</v>
      </c>
      <c r="Q799" s="9">
        <v>3</v>
      </c>
      <c r="R799" s="9">
        <v>4</v>
      </c>
      <c r="S799" s="9">
        <v>3</v>
      </c>
      <c r="T799" s="9">
        <v>3</v>
      </c>
      <c r="U799" s="9">
        <v>0</v>
      </c>
      <c r="V799" s="9">
        <v>0</v>
      </c>
      <c r="W799" s="9">
        <v>0</v>
      </c>
    </row>
    <row r="800" spans="5:23" x14ac:dyDescent="0.2">
      <c r="E800" s="9" t="s">
        <v>1923</v>
      </c>
      <c r="F800" s="47" t="e">
        <v>#VALUE!</v>
      </c>
      <c r="G800" s="9" t="s">
        <v>1963</v>
      </c>
      <c r="H800" s="9" t="s">
        <v>1954</v>
      </c>
      <c r="I800" s="9">
        <v>100</v>
      </c>
      <c r="J800" s="9">
        <v>3</v>
      </c>
      <c r="K800" s="9">
        <v>4</v>
      </c>
      <c r="L800" s="9">
        <v>4</v>
      </c>
      <c r="M800" s="9">
        <v>4</v>
      </c>
      <c r="N800" s="9">
        <v>4</v>
      </c>
      <c r="O800" s="9">
        <v>3</v>
      </c>
      <c r="P800" s="9">
        <v>3</v>
      </c>
      <c r="Q800" s="9">
        <v>3</v>
      </c>
      <c r="R800" s="9">
        <v>3</v>
      </c>
      <c r="S800" s="9">
        <v>4</v>
      </c>
      <c r="T800" s="9">
        <v>4</v>
      </c>
      <c r="U800" s="9">
        <v>0</v>
      </c>
      <c r="V800" s="9" t="s">
        <v>1964</v>
      </c>
      <c r="W800" s="9" t="s">
        <v>1965</v>
      </c>
    </row>
    <row r="801" spans="5:23" x14ac:dyDescent="0.2">
      <c r="E801" s="9" t="s">
        <v>1923</v>
      </c>
      <c r="F801" s="47">
        <v>43473</v>
      </c>
      <c r="G801" s="9" t="s">
        <v>1966</v>
      </c>
      <c r="H801" s="9" t="s">
        <v>1911</v>
      </c>
      <c r="I801" s="9">
        <v>100</v>
      </c>
      <c r="J801" s="9">
        <v>3</v>
      </c>
      <c r="K801" s="9">
        <v>3</v>
      </c>
      <c r="L801" s="9">
        <v>3</v>
      </c>
      <c r="M801" s="9">
        <v>3</v>
      </c>
      <c r="N801" s="9">
        <v>3</v>
      </c>
      <c r="O801" s="9">
        <v>3</v>
      </c>
      <c r="P801" s="9">
        <v>3</v>
      </c>
      <c r="Q801" s="9">
        <v>3</v>
      </c>
      <c r="R801" s="9">
        <v>3</v>
      </c>
      <c r="S801" s="9">
        <v>3</v>
      </c>
      <c r="T801" s="9">
        <v>3</v>
      </c>
      <c r="U801" s="9">
        <v>0</v>
      </c>
      <c r="V801" s="9">
        <v>0</v>
      </c>
      <c r="W801" s="9">
        <v>0</v>
      </c>
    </row>
    <row r="802" spans="5:23" x14ac:dyDescent="0.2">
      <c r="E802" s="9" t="s">
        <v>1923</v>
      </c>
      <c r="F802" s="47">
        <v>43473</v>
      </c>
      <c r="G802" s="9" t="s">
        <v>1967</v>
      </c>
      <c r="H802" s="9" t="s">
        <v>1918</v>
      </c>
      <c r="I802" s="9">
        <v>100</v>
      </c>
      <c r="J802" s="9">
        <v>4</v>
      </c>
      <c r="K802" s="9">
        <v>3</v>
      </c>
      <c r="L802" s="9">
        <v>3</v>
      </c>
      <c r="M802" s="9">
        <v>4</v>
      </c>
      <c r="N802" s="9">
        <v>4</v>
      </c>
      <c r="O802" s="9">
        <v>4</v>
      </c>
      <c r="P802" s="9">
        <v>4</v>
      </c>
      <c r="Q802" s="9">
        <v>4</v>
      </c>
      <c r="R802" s="9">
        <v>3</v>
      </c>
      <c r="S802" s="9">
        <v>3</v>
      </c>
      <c r="T802" s="9">
        <v>3</v>
      </c>
      <c r="U802" s="9">
        <v>0</v>
      </c>
      <c r="V802" s="9">
        <v>0</v>
      </c>
      <c r="W802" s="9">
        <v>0</v>
      </c>
    </row>
    <row r="803" spans="5:23" x14ac:dyDescent="0.2">
      <c r="E803" s="9" t="s">
        <v>1923</v>
      </c>
      <c r="F803" s="47">
        <v>43473</v>
      </c>
      <c r="G803" s="9" t="s">
        <v>1968</v>
      </c>
      <c r="H803" s="9" t="s">
        <v>1920</v>
      </c>
      <c r="I803" s="9">
        <v>100</v>
      </c>
      <c r="J803" s="9">
        <v>3</v>
      </c>
      <c r="K803" s="9">
        <v>3</v>
      </c>
      <c r="L803" s="9">
        <v>3</v>
      </c>
      <c r="M803" s="9">
        <v>3</v>
      </c>
      <c r="N803" s="9">
        <v>3</v>
      </c>
      <c r="O803" s="9">
        <v>3</v>
      </c>
      <c r="P803" s="9">
        <v>3</v>
      </c>
      <c r="Q803" s="9">
        <v>3</v>
      </c>
      <c r="R803" s="9">
        <v>3</v>
      </c>
      <c r="S803" s="9">
        <v>3</v>
      </c>
      <c r="T803" s="9">
        <v>3</v>
      </c>
      <c r="U803" s="9">
        <v>0</v>
      </c>
      <c r="V803" s="9">
        <v>0</v>
      </c>
      <c r="W803" s="9">
        <v>0</v>
      </c>
    </row>
    <row r="804" spans="5:23" x14ac:dyDescent="0.2">
      <c r="E804" s="9" t="s">
        <v>1923</v>
      </c>
      <c r="F804" s="47">
        <v>43678</v>
      </c>
      <c r="G804" s="9" t="s">
        <v>1969</v>
      </c>
      <c r="H804" s="9" t="s">
        <v>1954</v>
      </c>
      <c r="I804" s="9">
        <v>80</v>
      </c>
      <c r="J804" s="9">
        <v>3</v>
      </c>
      <c r="K804" s="9">
        <v>3</v>
      </c>
      <c r="L804" s="9">
        <v>3</v>
      </c>
      <c r="M804" s="9">
        <v>3</v>
      </c>
      <c r="N804" s="9">
        <v>3</v>
      </c>
      <c r="O804" s="9">
        <v>3</v>
      </c>
      <c r="P804" s="9">
        <v>3</v>
      </c>
      <c r="Q804" s="9">
        <v>4</v>
      </c>
      <c r="R804" s="9">
        <v>2</v>
      </c>
      <c r="S804" s="9">
        <v>3</v>
      </c>
      <c r="T804" s="9">
        <v>3</v>
      </c>
      <c r="U804" s="9" t="s">
        <v>573</v>
      </c>
      <c r="V804" s="9" t="s">
        <v>1970</v>
      </c>
      <c r="W804" s="9" t="s">
        <v>1971</v>
      </c>
    </row>
    <row r="805" spans="5:23" x14ac:dyDescent="0.2">
      <c r="E805" s="9" t="s">
        <v>1923</v>
      </c>
      <c r="F805" s="47">
        <v>43473</v>
      </c>
      <c r="G805" s="9" t="s">
        <v>1972</v>
      </c>
      <c r="H805" s="9" t="s">
        <v>1973</v>
      </c>
      <c r="I805" s="9">
        <v>100</v>
      </c>
      <c r="J805" s="9">
        <v>3</v>
      </c>
      <c r="K805" s="9">
        <v>3</v>
      </c>
      <c r="L805" s="9">
        <v>3</v>
      </c>
      <c r="M805" s="9">
        <v>3</v>
      </c>
      <c r="N805" s="9">
        <v>3</v>
      </c>
      <c r="O805" s="9">
        <v>3</v>
      </c>
      <c r="P805" s="9">
        <v>3</v>
      </c>
      <c r="Q805" s="9">
        <v>3</v>
      </c>
      <c r="R805" s="9">
        <v>3</v>
      </c>
      <c r="S805" s="9">
        <v>3</v>
      </c>
      <c r="T805" s="9">
        <v>3</v>
      </c>
      <c r="U805" s="9">
        <v>0</v>
      </c>
      <c r="V805" s="9">
        <v>0</v>
      </c>
      <c r="W805" s="9">
        <v>0</v>
      </c>
    </row>
    <row r="806" spans="5:23" x14ac:dyDescent="0.2">
      <c r="E806" s="9" t="s">
        <v>1923</v>
      </c>
      <c r="F806" s="47">
        <v>43473</v>
      </c>
      <c r="G806" s="9" t="s">
        <v>1974</v>
      </c>
      <c r="H806" s="9" t="s">
        <v>1911</v>
      </c>
      <c r="I806" s="9">
        <v>80</v>
      </c>
      <c r="J806" s="9">
        <v>3</v>
      </c>
      <c r="K806" s="9">
        <v>3</v>
      </c>
      <c r="L806" s="9">
        <v>3</v>
      </c>
      <c r="M806" s="9">
        <v>3</v>
      </c>
      <c r="N806" s="9">
        <v>3</v>
      </c>
      <c r="O806" s="9">
        <v>3</v>
      </c>
      <c r="P806" s="9">
        <v>3</v>
      </c>
      <c r="Q806" s="9">
        <v>3</v>
      </c>
      <c r="R806" s="9">
        <v>3</v>
      </c>
      <c r="S806" s="9">
        <v>3</v>
      </c>
      <c r="T806" s="9">
        <v>3</v>
      </c>
      <c r="U806" s="9" t="s">
        <v>1975</v>
      </c>
      <c r="V806" s="9" t="s">
        <v>1976</v>
      </c>
      <c r="W806" s="9" t="s">
        <v>1977</v>
      </c>
    </row>
    <row r="807" spans="5:23" x14ac:dyDescent="0.2">
      <c r="E807" s="9" t="s">
        <v>1923</v>
      </c>
      <c r="F807" s="47">
        <v>43473</v>
      </c>
      <c r="G807" s="9" t="s">
        <v>1978</v>
      </c>
      <c r="H807" s="9" t="s">
        <v>1911</v>
      </c>
      <c r="I807" s="9">
        <v>90</v>
      </c>
      <c r="J807" s="9">
        <v>3</v>
      </c>
      <c r="K807" s="9">
        <v>3</v>
      </c>
      <c r="L807" s="9">
        <v>3</v>
      </c>
      <c r="M807" s="9">
        <v>3</v>
      </c>
      <c r="N807" s="9">
        <v>3</v>
      </c>
      <c r="O807" s="9">
        <v>3</v>
      </c>
      <c r="P807" s="9">
        <v>3</v>
      </c>
      <c r="Q807" s="9">
        <v>3</v>
      </c>
      <c r="R807" s="9">
        <v>3</v>
      </c>
      <c r="S807" s="9">
        <v>3</v>
      </c>
      <c r="T807" s="9">
        <v>3</v>
      </c>
      <c r="U807" s="9">
        <v>0</v>
      </c>
      <c r="V807" s="9">
        <v>0</v>
      </c>
      <c r="W807" s="9">
        <v>0</v>
      </c>
    </row>
    <row r="808" spans="5:23" x14ac:dyDescent="0.2">
      <c r="E808" s="9" t="s">
        <v>1923</v>
      </c>
      <c r="F808" s="47">
        <v>43473</v>
      </c>
      <c r="G808" s="9" t="s">
        <v>1979</v>
      </c>
      <c r="H808" s="9" t="s">
        <v>1911</v>
      </c>
      <c r="I808" s="9">
        <v>90</v>
      </c>
      <c r="J808" s="9">
        <v>4</v>
      </c>
      <c r="K808" s="9">
        <v>4</v>
      </c>
      <c r="L808" s="9">
        <v>4</v>
      </c>
      <c r="M808" s="9">
        <v>4</v>
      </c>
      <c r="N808" s="9">
        <v>4</v>
      </c>
      <c r="O808" s="9">
        <v>4</v>
      </c>
      <c r="P808" s="9">
        <v>4</v>
      </c>
      <c r="Q808" s="9">
        <v>4</v>
      </c>
      <c r="R808" s="9">
        <v>3</v>
      </c>
      <c r="S808" s="9">
        <v>3</v>
      </c>
      <c r="T808" s="9">
        <v>3</v>
      </c>
      <c r="U808" s="9">
        <v>0</v>
      </c>
      <c r="V808" s="9">
        <v>0</v>
      </c>
      <c r="W808" s="9">
        <v>0</v>
      </c>
    </row>
    <row r="809" spans="5:23" x14ac:dyDescent="0.2">
      <c r="E809" s="9" t="s">
        <v>1923</v>
      </c>
      <c r="F809" s="47">
        <v>43473</v>
      </c>
      <c r="G809" s="9" t="s">
        <v>1956</v>
      </c>
      <c r="H809" s="9" t="s">
        <v>1911</v>
      </c>
      <c r="I809" s="9">
        <v>90</v>
      </c>
      <c r="J809" s="9">
        <v>3</v>
      </c>
      <c r="K809" s="9">
        <v>3</v>
      </c>
      <c r="L809" s="9">
        <v>3</v>
      </c>
      <c r="M809" s="9">
        <v>3</v>
      </c>
      <c r="N809" s="9">
        <v>3</v>
      </c>
      <c r="O809" s="9">
        <v>3</v>
      </c>
      <c r="P809" s="9">
        <v>3</v>
      </c>
      <c r="Q809" s="9">
        <v>3</v>
      </c>
      <c r="R809" s="9">
        <v>3</v>
      </c>
      <c r="S809" s="9">
        <v>3</v>
      </c>
      <c r="T809" s="9">
        <v>3</v>
      </c>
      <c r="U809" s="9">
        <v>0</v>
      </c>
      <c r="V809" s="9">
        <v>0</v>
      </c>
      <c r="W809" s="9">
        <v>0</v>
      </c>
    </row>
    <row r="810" spans="5:23" x14ac:dyDescent="0.2">
      <c r="E810" s="9" t="s">
        <v>1980</v>
      </c>
      <c r="F810" s="47">
        <v>43685</v>
      </c>
      <c r="G810" s="9" t="s">
        <v>1981</v>
      </c>
      <c r="H810" s="9" t="s">
        <v>1911</v>
      </c>
      <c r="I810" s="9">
        <v>80</v>
      </c>
      <c r="J810" s="9">
        <v>4</v>
      </c>
      <c r="K810" s="9">
        <v>4</v>
      </c>
      <c r="L810" s="9">
        <v>4</v>
      </c>
      <c r="M810" s="9">
        <v>4</v>
      </c>
      <c r="N810" s="9">
        <v>4</v>
      </c>
      <c r="O810" s="9">
        <v>4</v>
      </c>
      <c r="P810" s="9">
        <v>4</v>
      </c>
      <c r="Q810" s="9">
        <v>4</v>
      </c>
      <c r="R810" s="9">
        <v>4</v>
      </c>
      <c r="S810" s="9">
        <v>4</v>
      </c>
      <c r="T810" s="9">
        <v>4</v>
      </c>
      <c r="U810" s="9">
        <v>0</v>
      </c>
      <c r="V810" s="9">
        <v>0</v>
      </c>
      <c r="W810" s="9">
        <v>0</v>
      </c>
    </row>
    <row r="811" spans="5:23" x14ac:dyDescent="0.2">
      <c r="E811" s="9" t="s">
        <v>1980</v>
      </c>
      <c r="F811" s="47">
        <v>43685</v>
      </c>
      <c r="G811" s="9" t="s">
        <v>1982</v>
      </c>
      <c r="H811" s="9" t="s">
        <v>1911</v>
      </c>
      <c r="I811" s="9">
        <v>100</v>
      </c>
      <c r="J811" s="9">
        <v>4</v>
      </c>
      <c r="K811" s="9">
        <v>4</v>
      </c>
      <c r="L811" s="9">
        <v>4</v>
      </c>
      <c r="M811" s="9">
        <v>4</v>
      </c>
      <c r="N811" s="9">
        <v>4</v>
      </c>
      <c r="O811" s="9">
        <v>4</v>
      </c>
      <c r="P811" s="9">
        <v>4</v>
      </c>
      <c r="Q811" s="9">
        <v>4</v>
      </c>
      <c r="R811" s="9">
        <v>4</v>
      </c>
      <c r="S811" s="9">
        <v>4</v>
      </c>
      <c r="T811" s="9">
        <v>4</v>
      </c>
      <c r="U811" s="9" t="s">
        <v>1983</v>
      </c>
      <c r="V811" s="9" t="s">
        <v>1984</v>
      </c>
      <c r="W811" s="9" t="s">
        <v>1985</v>
      </c>
    </row>
    <row r="812" spans="5:23" x14ac:dyDescent="0.2">
      <c r="E812" s="9" t="s">
        <v>1980</v>
      </c>
      <c r="F812" s="47">
        <v>43685</v>
      </c>
      <c r="G812" s="9" t="s">
        <v>1986</v>
      </c>
      <c r="H812" s="9" t="s">
        <v>1911</v>
      </c>
      <c r="I812" s="9">
        <v>100</v>
      </c>
      <c r="J812" s="9">
        <v>3</v>
      </c>
      <c r="K812" s="9">
        <v>3</v>
      </c>
      <c r="L812" s="9">
        <v>3</v>
      </c>
      <c r="M812" s="9">
        <v>3</v>
      </c>
      <c r="N812" s="9">
        <v>3</v>
      </c>
      <c r="O812" s="9">
        <v>3</v>
      </c>
      <c r="P812" s="9">
        <v>3</v>
      </c>
      <c r="Q812" s="9">
        <v>3</v>
      </c>
      <c r="R812" s="9">
        <v>3</v>
      </c>
      <c r="S812" s="9">
        <v>3</v>
      </c>
      <c r="T812" s="9">
        <v>3</v>
      </c>
      <c r="U812" s="9" t="s">
        <v>1987</v>
      </c>
      <c r="V812" s="9" t="s">
        <v>1988</v>
      </c>
      <c r="W812" s="9" t="s">
        <v>1989</v>
      </c>
    </row>
    <row r="813" spans="5:23" x14ac:dyDescent="0.2">
      <c r="E813" s="9" t="s">
        <v>1980</v>
      </c>
      <c r="F813" s="47">
        <v>43685</v>
      </c>
      <c r="G813" s="9" t="s">
        <v>1990</v>
      </c>
      <c r="H813" s="9" t="s">
        <v>1918</v>
      </c>
      <c r="I813" s="9">
        <v>100</v>
      </c>
      <c r="J813" s="9">
        <v>4</v>
      </c>
      <c r="K813" s="9">
        <v>4</v>
      </c>
      <c r="L813" s="9">
        <v>4</v>
      </c>
      <c r="M813" s="9">
        <v>4</v>
      </c>
      <c r="N813" s="9">
        <v>4</v>
      </c>
      <c r="O813" s="9">
        <v>4</v>
      </c>
      <c r="P813" s="9">
        <v>4</v>
      </c>
      <c r="Q813" s="9">
        <v>4</v>
      </c>
      <c r="R813" s="9">
        <v>4</v>
      </c>
      <c r="S813" s="9">
        <v>4</v>
      </c>
      <c r="T813" s="9">
        <v>4</v>
      </c>
      <c r="U813" s="9" t="s">
        <v>1991</v>
      </c>
      <c r="V813" s="9" t="s">
        <v>1992</v>
      </c>
      <c r="W813" s="9" t="s">
        <v>1993</v>
      </c>
    </row>
    <row r="814" spans="5:23" ht="32" x14ac:dyDescent="0.2">
      <c r="E814" s="9" t="s">
        <v>1980</v>
      </c>
      <c r="F814" s="47">
        <v>43685</v>
      </c>
      <c r="G814" s="9" t="s">
        <v>1994</v>
      </c>
      <c r="H814" s="9" t="s">
        <v>1954</v>
      </c>
      <c r="I814" s="9">
        <v>90</v>
      </c>
      <c r="J814" s="9">
        <v>3</v>
      </c>
      <c r="K814" s="9">
        <v>3</v>
      </c>
      <c r="L814" s="9">
        <v>3</v>
      </c>
      <c r="M814" s="9">
        <v>3</v>
      </c>
      <c r="N814" s="9">
        <v>3</v>
      </c>
      <c r="O814" s="9">
        <v>3</v>
      </c>
      <c r="P814" s="9">
        <v>3</v>
      </c>
      <c r="Q814" s="9">
        <v>3</v>
      </c>
      <c r="R814" s="9">
        <v>3</v>
      </c>
      <c r="S814" s="9">
        <v>3</v>
      </c>
      <c r="T814" s="9">
        <v>4</v>
      </c>
      <c r="U814" s="9" t="s">
        <v>1995</v>
      </c>
      <c r="V814" s="1" t="s">
        <v>1996</v>
      </c>
      <c r="W814" s="9" t="s">
        <v>1997</v>
      </c>
    </row>
    <row r="815" spans="5:23" x14ac:dyDescent="0.2">
      <c r="E815" s="9" t="s">
        <v>1980</v>
      </c>
      <c r="F815" s="47">
        <v>43685</v>
      </c>
      <c r="G815" s="9" t="s">
        <v>1998</v>
      </c>
      <c r="H815" s="9" t="s">
        <v>1954</v>
      </c>
      <c r="I815" s="9">
        <v>90</v>
      </c>
      <c r="J815" s="9">
        <v>4</v>
      </c>
      <c r="K815" s="9">
        <v>4</v>
      </c>
      <c r="L815" s="9">
        <v>4</v>
      </c>
      <c r="M815" s="9">
        <v>4</v>
      </c>
      <c r="N815" s="9">
        <v>3</v>
      </c>
      <c r="O815" s="9">
        <v>3</v>
      </c>
      <c r="P815" s="9">
        <v>3</v>
      </c>
      <c r="Q815" s="9">
        <v>3</v>
      </c>
      <c r="R815" s="9">
        <v>1</v>
      </c>
      <c r="S815" s="9">
        <v>4</v>
      </c>
      <c r="T815" s="9">
        <v>4</v>
      </c>
      <c r="U815" s="9" t="s">
        <v>1838</v>
      </c>
      <c r="V815" s="9" t="s">
        <v>1999</v>
      </c>
      <c r="W815" s="9" t="s">
        <v>1154</v>
      </c>
    </row>
    <row r="816" spans="5:23" x14ac:dyDescent="0.2">
      <c r="E816" s="9" t="s">
        <v>1980</v>
      </c>
      <c r="F816" s="47">
        <v>43716</v>
      </c>
      <c r="G816" s="9" t="s">
        <v>2000</v>
      </c>
      <c r="H816" s="9" t="s">
        <v>1920</v>
      </c>
      <c r="I816" s="9">
        <v>90</v>
      </c>
      <c r="J816" s="9">
        <v>4</v>
      </c>
      <c r="K816" s="9">
        <v>4</v>
      </c>
      <c r="L816" s="9">
        <v>4</v>
      </c>
      <c r="M816" s="9">
        <v>4</v>
      </c>
      <c r="N816" s="9">
        <v>4</v>
      </c>
      <c r="O816" s="9">
        <v>4</v>
      </c>
      <c r="P816" s="9">
        <v>4</v>
      </c>
      <c r="Q816" s="9">
        <v>4</v>
      </c>
      <c r="R816" s="9">
        <v>4</v>
      </c>
      <c r="S816" s="9">
        <v>4</v>
      </c>
      <c r="T816" s="9">
        <v>4</v>
      </c>
      <c r="U816" s="9">
        <v>0</v>
      </c>
      <c r="V816" s="9">
        <v>0</v>
      </c>
      <c r="W816" s="9">
        <v>0</v>
      </c>
    </row>
    <row r="817" spans="5:23" x14ac:dyDescent="0.2">
      <c r="E817" s="9" t="s">
        <v>2001</v>
      </c>
      <c r="F817" s="47" t="s">
        <v>2002</v>
      </c>
      <c r="G817" s="9" t="s">
        <v>2003</v>
      </c>
      <c r="H817" s="9" t="s">
        <v>1911</v>
      </c>
      <c r="I817" s="9">
        <v>90</v>
      </c>
      <c r="J817" s="9">
        <v>4</v>
      </c>
      <c r="K817" s="9">
        <v>4</v>
      </c>
      <c r="L817" s="9">
        <v>4</v>
      </c>
      <c r="M817" s="9">
        <v>4</v>
      </c>
      <c r="N817" s="9">
        <v>4</v>
      </c>
      <c r="O817" s="9">
        <v>4</v>
      </c>
      <c r="P817" s="9">
        <v>4</v>
      </c>
      <c r="Q817" s="9">
        <v>4</v>
      </c>
      <c r="R817" s="9">
        <v>4</v>
      </c>
      <c r="S817" s="9">
        <v>4</v>
      </c>
      <c r="T817" s="9">
        <v>4</v>
      </c>
      <c r="U817" s="9">
        <v>0</v>
      </c>
      <c r="V817" s="9" t="s">
        <v>2004</v>
      </c>
      <c r="W817" s="9" t="s">
        <v>2004</v>
      </c>
    </row>
    <row r="818" spans="5:23" x14ac:dyDescent="0.2">
      <c r="E818" s="9" t="s">
        <v>2001</v>
      </c>
      <c r="F818" s="47" t="s">
        <v>2002</v>
      </c>
      <c r="G818" s="9" t="s">
        <v>2005</v>
      </c>
      <c r="H818" s="9" t="s">
        <v>1911</v>
      </c>
      <c r="I818" s="9">
        <v>90</v>
      </c>
      <c r="J818" s="9">
        <v>4</v>
      </c>
      <c r="K818" s="9">
        <v>4</v>
      </c>
      <c r="L818" s="9">
        <v>4</v>
      </c>
      <c r="M818" s="9">
        <v>3</v>
      </c>
      <c r="N818" s="9">
        <v>3</v>
      </c>
      <c r="O818" s="9">
        <v>4</v>
      </c>
      <c r="P818" s="9">
        <v>3</v>
      </c>
      <c r="Q818" s="9">
        <v>3</v>
      </c>
      <c r="R818" s="9">
        <v>3</v>
      </c>
      <c r="S818" s="9">
        <v>4</v>
      </c>
      <c r="T818" s="9">
        <v>3</v>
      </c>
      <c r="U818" s="9">
        <v>0</v>
      </c>
      <c r="V818" s="9" t="s">
        <v>2006</v>
      </c>
      <c r="W818" s="9" t="s">
        <v>2007</v>
      </c>
    </row>
    <row r="819" spans="5:23" x14ac:dyDescent="0.2">
      <c r="E819" s="9" t="s">
        <v>2001</v>
      </c>
      <c r="F819" s="47" t="s">
        <v>2002</v>
      </c>
      <c r="G819" s="9" t="s">
        <v>2008</v>
      </c>
      <c r="H819" s="9" t="s">
        <v>1922</v>
      </c>
      <c r="I819" s="9">
        <v>100</v>
      </c>
      <c r="J819" s="9">
        <v>3</v>
      </c>
      <c r="K819" s="9">
        <v>3</v>
      </c>
      <c r="L819" s="9">
        <v>3</v>
      </c>
      <c r="M819" s="9">
        <v>3</v>
      </c>
      <c r="N819" s="9">
        <v>3</v>
      </c>
      <c r="O819" s="9">
        <v>3</v>
      </c>
      <c r="P819" s="9">
        <v>3</v>
      </c>
      <c r="Q819" s="9">
        <v>3</v>
      </c>
      <c r="R819" s="9">
        <v>3</v>
      </c>
      <c r="S819" s="9">
        <v>3</v>
      </c>
      <c r="T819" s="9">
        <v>3</v>
      </c>
      <c r="U819" s="9" t="s">
        <v>549</v>
      </c>
      <c r="V819" s="9" t="s">
        <v>2009</v>
      </c>
      <c r="W819" s="9" t="s">
        <v>2010</v>
      </c>
    </row>
    <row r="820" spans="5:23" x14ac:dyDescent="0.2">
      <c r="E820" s="9" t="s">
        <v>2001</v>
      </c>
      <c r="F820" s="47" t="s">
        <v>2002</v>
      </c>
      <c r="G820" s="9" t="s">
        <v>2011</v>
      </c>
      <c r="H820" s="9" t="s">
        <v>1922</v>
      </c>
      <c r="I820" s="9">
        <v>90</v>
      </c>
      <c r="J820" s="9">
        <v>4</v>
      </c>
      <c r="K820" s="9">
        <v>4</v>
      </c>
      <c r="L820" s="9">
        <v>4</v>
      </c>
      <c r="M820" s="9">
        <v>4</v>
      </c>
      <c r="N820" s="9">
        <v>4</v>
      </c>
      <c r="O820" s="9">
        <v>4</v>
      </c>
      <c r="P820" s="9">
        <v>4</v>
      </c>
      <c r="Q820" s="9">
        <v>4</v>
      </c>
      <c r="R820" s="9">
        <v>4</v>
      </c>
      <c r="S820" s="9">
        <v>4</v>
      </c>
      <c r="T820" s="9">
        <v>4</v>
      </c>
      <c r="U820" s="9">
        <v>0</v>
      </c>
      <c r="V820" s="9" t="s">
        <v>2012</v>
      </c>
      <c r="W820" s="9" t="s">
        <v>2013</v>
      </c>
    </row>
    <row r="821" spans="5:23" x14ac:dyDescent="0.2">
      <c r="E821" s="9" t="s">
        <v>2001</v>
      </c>
      <c r="F821" s="47" t="s">
        <v>2002</v>
      </c>
      <c r="G821" s="9" t="s">
        <v>2014</v>
      </c>
      <c r="H821" s="9" t="s">
        <v>2015</v>
      </c>
      <c r="I821" s="9">
        <v>100</v>
      </c>
      <c r="J821" s="9">
        <v>3</v>
      </c>
      <c r="K821" s="9">
        <v>4</v>
      </c>
      <c r="L821" s="9">
        <v>4</v>
      </c>
      <c r="M821" s="9">
        <v>3</v>
      </c>
      <c r="N821" s="9">
        <v>4</v>
      </c>
      <c r="O821" s="9">
        <v>4</v>
      </c>
      <c r="P821" s="9">
        <v>3</v>
      </c>
      <c r="Q821" s="9">
        <v>3</v>
      </c>
      <c r="R821" s="9">
        <v>3</v>
      </c>
      <c r="S821" s="9">
        <v>4</v>
      </c>
      <c r="T821" s="9">
        <v>4</v>
      </c>
      <c r="U821" s="9">
        <v>0</v>
      </c>
      <c r="V821" s="9">
        <v>0</v>
      </c>
      <c r="W821" s="9">
        <v>0</v>
      </c>
    </row>
    <row r="822" spans="5:23" x14ac:dyDescent="0.2">
      <c r="E822" s="9" t="s">
        <v>2001</v>
      </c>
      <c r="F822" s="47" t="s">
        <v>2002</v>
      </c>
      <c r="G822" s="9" t="s">
        <v>2016</v>
      </c>
      <c r="H822" s="9" t="s">
        <v>1911</v>
      </c>
      <c r="I822" s="9">
        <v>100</v>
      </c>
      <c r="J822" s="9">
        <v>3</v>
      </c>
      <c r="K822" s="9">
        <v>3</v>
      </c>
      <c r="L822" s="9">
        <v>3</v>
      </c>
      <c r="M822" s="9">
        <v>3</v>
      </c>
      <c r="N822" s="9">
        <v>4</v>
      </c>
      <c r="O822" s="9">
        <v>4</v>
      </c>
      <c r="P822" s="9">
        <v>4</v>
      </c>
      <c r="Q822" s="9">
        <v>3</v>
      </c>
      <c r="R822" s="9">
        <v>3</v>
      </c>
      <c r="S822" s="9">
        <v>3</v>
      </c>
      <c r="T822" s="9">
        <v>4</v>
      </c>
      <c r="U822" s="9">
        <v>0</v>
      </c>
      <c r="V822" s="9" t="s">
        <v>1097</v>
      </c>
      <c r="W822" s="9" t="s">
        <v>1097</v>
      </c>
    </row>
    <row r="823" spans="5:23" x14ac:dyDescent="0.2">
      <c r="E823" s="9" t="s">
        <v>2017</v>
      </c>
      <c r="F823" s="47" t="s">
        <v>2018</v>
      </c>
      <c r="G823" s="9" t="s">
        <v>2019</v>
      </c>
      <c r="H823" s="9" t="s">
        <v>1911</v>
      </c>
      <c r="I823" s="9">
        <v>90</v>
      </c>
      <c r="J823" s="9">
        <v>4</v>
      </c>
      <c r="K823" s="9">
        <v>3</v>
      </c>
      <c r="L823" s="9">
        <v>3</v>
      </c>
      <c r="M823" s="9">
        <v>3</v>
      </c>
      <c r="N823" s="9">
        <v>3</v>
      </c>
      <c r="O823" s="9">
        <v>3</v>
      </c>
      <c r="P823" s="9">
        <v>3</v>
      </c>
      <c r="Q823" s="9">
        <v>3</v>
      </c>
      <c r="R823" s="9">
        <v>3</v>
      </c>
      <c r="S823" s="9">
        <v>3</v>
      </c>
      <c r="T823" s="9">
        <v>3</v>
      </c>
      <c r="U823" s="9" t="s">
        <v>603</v>
      </c>
      <c r="V823" s="9" t="s">
        <v>2020</v>
      </c>
      <c r="W823" s="9" t="s">
        <v>2021</v>
      </c>
    </row>
    <row r="824" spans="5:23" x14ac:dyDescent="0.2">
      <c r="E824" s="9" t="s">
        <v>2017</v>
      </c>
      <c r="F824" s="47" t="s">
        <v>2018</v>
      </c>
      <c r="G824" s="9" t="s">
        <v>2022</v>
      </c>
      <c r="H824" s="9" t="s">
        <v>1911</v>
      </c>
      <c r="I824" s="9">
        <v>90</v>
      </c>
      <c r="J824" s="9">
        <v>3</v>
      </c>
      <c r="K824" s="9">
        <v>3</v>
      </c>
      <c r="L824" s="9">
        <v>3</v>
      </c>
      <c r="M824" s="9">
        <v>3</v>
      </c>
      <c r="N824" s="9">
        <v>3</v>
      </c>
      <c r="O824" s="9">
        <v>3</v>
      </c>
      <c r="P824" s="9">
        <v>3</v>
      </c>
      <c r="Q824" s="9">
        <v>3</v>
      </c>
      <c r="R824" s="9">
        <v>3</v>
      </c>
      <c r="S824" s="9">
        <v>3</v>
      </c>
      <c r="T824" s="9">
        <v>4</v>
      </c>
      <c r="U824" s="9" t="s">
        <v>603</v>
      </c>
      <c r="V824" s="9" t="s">
        <v>2023</v>
      </c>
      <c r="W824" s="9" t="s">
        <v>2024</v>
      </c>
    </row>
    <row r="825" spans="5:23" ht="80" x14ac:dyDescent="0.2">
      <c r="E825" s="9" t="s">
        <v>2017</v>
      </c>
      <c r="F825" s="47" t="s">
        <v>2018</v>
      </c>
      <c r="G825" s="9" t="s">
        <v>2025</v>
      </c>
      <c r="H825" s="9" t="s">
        <v>1911</v>
      </c>
      <c r="I825" s="9">
        <v>100</v>
      </c>
      <c r="J825" s="9">
        <v>3</v>
      </c>
      <c r="K825" s="9">
        <v>3</v>
      </c>
      <c r="L825" s="9">
        <v>3</v>
      </c>
      <c r="M825" s="9">
        <v>3</v>
      </c>
      <c r="N825" s="9">
        <v>3</v>
      </c>
      <c r="O825" s="9">
        <v>3</v>
      </c>
      <c r="P825" s="9">
        <v>3</v>
      </c>
      <c r="Q825" s="9">
        <v>3</v>
      </c>
      <c r="R825" s="9">
        <v>3</v>
      </c>
      <c r="S825" s="9">
        <v>3</v>
      </c>
      <c r="T825" s="9">
        <v>3</v>
      </c>
      <c r="U825" s="9" t="s">
        <v>2026</v>
      </c>
      <c r="V825" s="9" t="s">
        <v>2027</v>
      </c>
      <c r="W825" s="1" t="s">
        <v>2028</v>
      </c>
    </row>
    <row r="826" spans="5:23" x14ac:dyDescent="0.2">
      <c r="E826" s="9" t="s">
        <v>2017</v>
      </c>
      <c r="F826" s="47" t="s">
        <v>2018</v>
      </c>
      <c r="G826" s="9" t="s">
        <v>2029</v>
      </c>
      <c r="H826" s="9" t="s">
        <v>1911</v>
      </c>
      <c r="I826" s="9">
        <v>100</v>
      </c>
      <c r="J826" s="9">
        <v>3</v>
      </c>
      <c r="K826" s="9">
        <v>3</v>
      </c>
      <c r="L826" s="9">
        <v>3</v>
      </c>
      <c r="M826" s="9">
        <v>3</v>
      </c>
      <c r="N826" s="9">
        <v>3</v>
      </c>
      <c r="O826" s="9">
        <v>3</v>
      </c>
      <c r="P826" s="9">
        <v>3</v>
      </c>
      <c r="Q826" s="9">
        <v>3</v>
      </c>
      <c r="R826" s="9">
        <v>4</v>
      </c>
      <c r="S826" s="9">
        <v>3</v>
      </c>
      <c r="T826" s="9">
        <v>3</v>
      </c>
      <c r="U826" s="9">
        <v>0</v>
      </c>
      <c r="V826" s="9" t="s">
        <v>2030</v>
      </c>
      <c r="W826" s="9" t="s">
        <v>2031</v>
      </c>
    </row>
    <row r="827" spans="5:23" x14ac:dyDescent="0.2">
      <c r="E827" s="9" t="s">
        <v>2017</v>
      </c>
      <c r="F827" s="47" t="s">
        <v>2018</v>
      </c>
      <c r="G827" s="9" t="s">
        <v>2032</v>
      </c>
      <c r="H827" s="9" t="s">
        <v>1922</v>
      </c>
      <c r="I827" s="9">
        <v>100</v>
      </c>
      <c r="J827" s="9">
        <v>4</v>
      </c>
      <c r="K827" s="9">
        <v>4</v>
      </c>
      <c r="L827" s="9">
        <v>3</v>
      </c>
      <c r="M827" s="9">
        <v>4</v>
      </c>
      <c r="N827" s="9">
        <v>3</v>
      </c>
      <c r="O827" s="9">
        <v>3</v>
      </c>
      <c r="P827" s="9">
        <v>3</v>
      </c>
      <c r="Q827" s="9">
        <v>3</v>
      </c>
      <c r="R827" s="9">
        <v>3</v>
      </c>
      <c r="S827" s="9">
        <v>3</v>
      </c>
      <c r="T827" s="9">
        <v>3</v>
      </c>
      <c r="U827" s="9" t="s">
        <v>2033</v>
      </c>
      <c r="V827" s="9" t="s">
        <v>2034</v>
      </c>
      <c r="W827" s="9" t="s">
        <v>2035</v>
      </c>
    </row>
    <row r="828" spans="5:23" ht="48" x14ac:dyDescent="0.2">
      <c r="E828" s="9" t="s">
        <v>2017</v>
      </c>
      <c r="F828" s="47" t="s">
        <v>2018</v>
      </c>
      <c r="G828" s="9" t="s">
        <v>2036</v>
      </c>
      <c r="H828" s="9" t="s">
        <v>2037</v>
      </c>
      <c r="I828" s="9">
        <v>100</v>
      </c>
      <c r="J828" s="9">
        <v>3</v>
      </c>
      <c r="K828" s="9">
        <v>3</v>
      </c>
      <c r="L828" s="9">
        <v>3</v>
      </c>
      <c r="M828" s="9">
        <v>3</v>
      </c>
      <c r="N828" s="9">
        <v>3</v>
      </c>
      <c r="O828" s="9">
        <v>3</v>
      </c>
      <c r="P828" s="9">
        <v>3</v>
      </c>
      <c r="Q828" s="9">
        <v>3</v>
      </c>
      <c r="R828" s="9">
        <v>3</v>
      </c>
      <c r="S828" s="9">
        <v>3</v>
      </c>
      <c r="T828" s="9">
        <v>4</v>
      </c>
      <c r="U828" s="9" t="s">
        <v>2038</v>
      </c>
      <c r="V828" s="1" t="s">
        <v>2039</v>
      </c>
      <c r="W828" s="9" t="s">
        <v>2040</v>
      </c>
    </row>
    <row r="829" spans="5:23" x14ac:dyDescent="0.2">
      <c r="E829" s="9" t="s">
        <v>2017</v>
      </c>
      <c r="F829" s="47" t="s">
        <v>2018</v>
      </c>
      <c r="G829" s="9" t="s">
        <v>2041</v>
      </c>
      <c r="H829" s="9" t="s">
        <v>1911</v>
      </c>
      <c r="I829" s="9">
        <v>80</v>
      </c>
      <c r="J829" s="9">
        <v>4</v>
      </c>
      <c r="K829" s="9">
        <v>4</v>
      </c>
      <c r="L829" s="9">
        <v>3</v>
      </c>
      <c r="M829" s="9">
        <v>3</v>
      </c>
      <c r="N829" s="9">
        <v>3</v>
      </c>
      <c r="O829" s="9">
        <v>3</v>
      </c>
      <c r="P829" s="9">
        <v>3</v>
      </c>
      <c r="Q829" s="9">
        <v>3</v>
      </c>
      <c r="R829" s="9">
        <v>3</v>
      </c>
      <c r="S829" s="9">
        <v>4</v>
      </c>
      <c r="T829" s="9">
        <v>4</v>
      </c>
      <c r="U829" s="9" t="s">
        <v>2042</v>
      </c>
      <c r="V829" s="9" t="s">
        <v>2043</v>
      </c>
      <c r="W829" s="9" t="s">
        <v>2044</v>
      </c>
    </row>
    <row r="830" spans="5:23" x14ac:dyDescent="0.2">
      <c r="E830" s="9" t="s">
        <v>2017</v>
      </c>
      <c r="F830" s="47" t="s">
        <v>2018</v>
      </c>
      <c r="G830" s="9" t="s">
        <v>2045</v>
      </c>
      <c r="H830" s="9" t="s">
        <v>1911</v>
      </c>
      <c r="I830" s="9">
        <v>80</v>
      </c>
      <c r="J830" s="9">
        <v>4</v>
      </c>
      <c r="K830" s="9">
        <v>3</v>
      </c>
      <c r="L830" s="9">
        <v>3</v>
      </c>
      <c r="M830" s="9">
        <v>3</v>
      </c>
      <c r="N830" s="9">
        <v>4</v>
      </c>
      <c r="O830" s="9">
        <v>3</v>
      </c>
      <c r="P830" s="9">
        <v>4</v>
      </c>
      <c r="Q830" s="9">
        <v>3</v>
      </c>
      <c r="R830" s="9">
        <v>3</v>
      </c>
      <c r="S830" s="9">
        <v>3</v>
      </c>
      <c r="T830" s="9">
        <v>4</v>
      </c>
      <c r="U830" s="9">
        <v>0</v>
      </c>
      <c r="V830" s="9" t="s">
        <v>2046</v>
      </c>
      <c r="W830" s="9" t="s">
        <v>2047</v>
      </c>
    </row>
    <row r="831" spans="5:23" x14ac:dyDescent="0.2">
      <c r="E831" s="9" t="s">
        <v>2017</v>
      </c>
      <c r="F831" s="47" t="s">
        <v>2018</v>
      </c>
      <c r="G831" s="9" t="s">
        <v>2048</v>
      </c>
      <c r="H831" s="9" t="s">
        <v>2049</v>
      </c>
      <c r="I831" s="9">
        <v>90</v>
      </c>
      <c r="J831" s="9">
        <v>3</v>
      </c>
      <c r="K831" s="9">
        <v>3</v>
      </c>
      <c r="L831" s="9">
        <v>3</v>
      </c>
      <c r="M831" s="9">
        <v>3</v>
      </c>
      <c r="N831" s="9">
        <v>3</v>
      </c>
      <c r="O831" s="9">
        <v>3</v>
      </c>
      <c r="P831" s="9">
        <v>3</v>
      </c>
      <c r="Q831" s="9">
        <v>3</v>
      </c>
      <c r="R831" s="9">
        <v>3</v>
      </c>
      <c r="S831" s="9">
        <v>3</v>
      </c>
      <c r="T831" s="9">
        <v>3</v>
      </c>
      <c r="U831" s="9" t="s">
        <v>2050</v>
      </c>
      <c r="V831" s="9" t="s">
        <v>2051</v>
      </c>
      <c r="W831" s="9" t="s">
        <v>2052</v>
      </c>
    </row>
    <row r="832" spans="5:23" x14ac:dyDescent="0.2">
      <c r="E832" s="9" t="s">
        <v>2017</v>
      </c>
      <c r="F832" s="47" t="s">
        <v>2018</v>
      </c>
      <c r="G832" s="9" t="s">
        <v>2053</v>
      </c>
      <c r="H832" s="9" t="s">
        <v>1911</v>
      </c>
      <c r="I832" s="9">
        <v>90</v>
      </c>
      <c r="J832" s="9">
        <v>3</v>
      </c>
      <c r="K832" s="9">
        <v>3</v>
      </c>
      <c r="L832" s="9">
        <v>3</v>
      </c>
      <c r="M832" s="9">
        <v>3</v>
      </c>
      <c r="N832" s="9">
        <v>3</v>
      </c>
      <c r="O832" s="9">
        <v>3</v>
      </c>
      <c r="P832" s="9">
        <v>3</v>
      </c>
      <c r="Q832" s="9">
        <v>3</v>
      </c>
      <c r="R832" s="9">
        <v>3</v>
      </c>
      <c r="S832" s="9">
        <v>4</v>
      </c>
      <c r="T832" s="9">
        <v>4</v>
      </c>
      <c r="U832" s="9" t="s">
        <v>573</v>
      </c>
      <c r="V832" s="9" t="s">
        <v>2054</v>
      </c>
      <c r="W832" s="9" t="s">
        <v>2055</v>
      </c>
    </row>
    <row r="833" spans="5:23" x14ac:dyDescent="0.2">
      <c r="E833" s="9" t="s">
        <v>567</v>
      </c>
      <c r="F833" s="47">
        <v>43525</v>
      </c>
      <c r="G833" s="9" t="s">
        <v>570</v>
      </c>
      <c r="H833" s="9" t="s">
        <v>1913</v>
      </c>
      <c r="I833" s="9">
        <v>100</v>
      </c>
      <c r="J833" s="9">
        <v>4</v>
      </c>
      <c r="K833" s="9">
        <v>4</v>
      </c>
      <c r="L833" s="9">
        <v>4</v>
      </c>
      <c r="M833" s="9">
        <v>4</v>
      </c>
      <c r="N833" s="9">
        <v>4</v>
      </c>
      <c r="O833" s="9">
        <v>4</v>
      </c>
      <c r="P833" s="9">
        <v>4</v>
      </c>
      <c r="Q833" s="9">
        <v>4</v>
      </c>
      <c r="R833" s="9">
        <v>4</v>
      </c>
      <c r="S833" s="9">
        <v>4</v>
      </c>
      <c r="T833" s="9">
        <v>4</v>
      </c>
      <c r="U833" s="9" t="s">
        <v>571</v>
      </c>
      <c r="V833" s="9" t="s">
        <v>572</v>
      </c>
      <c r="W833" s="9" t="s">
        <v>573</v>
      </c>
    </row>
    <row r="834" spans="5:23" x14ac:dyDescent="0.2">
      <c r="E834" s="9" t="s">
        <v>567</v>
      </c>
      <c r="F834" s="47">
        <v>43525</v>
      </c>
      <c r="G834" s="9" t="s">
        <v>579</v>
      </c>
      <c r="H834" s="9" t="s">
        <v>1911</v>
      </c>
      <c r="I834" s="9">
        <v>90</v>
      </c>
      <c r="J834" s="9">
        <v>4</v>
      </c>
      <c r="K834" s="9">
        <v>4</v>
      </c>
      <c r="L834" s="9">
        <v>4</v>
      </c>
      <c r="M834" s="9">
        <v>4</v>
      </c>
      <c r="N834" s="9">
        <v>4</v>
      </c>
      <c r="O834" s="9">
        <v>4</v>
      </c>
      <c r="P834" s="9">
        <v>4</v>
      </c>
      <c r="Q834" s="9">
        <v>4</v>
      </c>
      <c r="R834" s="9">
        <v>4</v>
      </c>
      <c r="S834" s="9">
        <v>4</v>
      </c>
      <c r="T834" s="9">
        <v>4</v>
      </c>
      <c r="U834" s="9" t="s">
        <v>580</v>
      </c>
      <c r="V834" s="9" t="s">
        <v>581</v>
      </c>
      <c r="W834" s="9" t="s">
        <v>573</v>
      </c>
    </row>
    <row r="835" spans="5:23" x14ac:dyDescent="0.2">
      <c r="E835" s="9" t="s">
        <v>567</v>
      </c>
      <c r="F835" s="47">
        <v>43525</v>
      </c>
      <c r="G835" s="9" t="s">
        <v>582</v>
      </c>
      <c r="H835" s="9" t="s">
        <v>2056</v>
      </c>
      <c r="I835" s="9">
        <v>80</v>
      </c>
      <c r="J835" s="9">
        <v>4</v>
      </c>
      <c r="K835" s="9">
        <v>4</v>
      </c>
      <c r="L835" s="9">
        <v>4</v>
      </c>
      <c r="M835" s="9">
        <v>4</v>
      </c>
      <c r="N835" s="9">
        <v>4</v>
      </c>
      <c r="O835" s="9">
        <v>4</v>
      </c>
      <c r="P835" s="9">
        <v>4</v>
      </c>
      <c r="Q835" s="9">
        <v>4</v>
      </c>
      <c r="R835" s="9">
        <v>4</v>
      </c>
      <c r="S835" s="9">
        <v>4</v>
      </c>
      <c r="T835" s="9">
        <v>4</v>
      </c>
      <c r="U835" s="9" t="s">
        <v>583</v>
      </c>
      <c r="V835" s="9" t="s">
        <v>584</v>
      </c>
      <c r="W835" s="9" t="s">
        <v>585</v>
      </c>
    </row>
    <row r="836" spans="5:23" x14ac:dyDescent="0.2">
      <c r="E836" s="9" t="s">
        <v>567</v>
      </c>
      <c r="F836" s="47">
        <v>43525</v>
      </c>
      <c r="G836" s="9" t="s">
        <v>586</v>
      </c>
      <c r="H836" s="9" t="s">
        <v>2056</v>
      </c>
      <c r="I836" s="9">
        <v>80</v>
      </c>
      <c r="J836" s="9">
        <v>3</v>
      </c>
      <c r="K836" s="9">
        <v>3</v>
      </c>
      <c r="L836" s="9">
        <v>4</v>
      </c>
      <c r="M836" s="9">
        <v>3</v>
      </c>
      <c r="N836" s="9">
        <v>4</v>
      </c>
      <c r="O836" s="9">
        <v>3</v>
      </c>
      <c r="P836" s="9">
        <v>4</v>
      </c>
      <c r="Q836" s="9">
        <v>3</v>
      </c>
      <c r="R836" s="9">
        <v>3</v>
      </c>
      <c r="S836" s="9">
        <v>3</v>
      </c>
      <c r="T836" s="9">
        <v>4</v>
      </c>
      <c r="U836" s="9" t="s">
        <v>587</v>
      </c>
      <c r="V836" s="9" t="s">
        <v>588</v>
      </c>
      <c r="W836" s="9" t="s">
        <v>589</v>
      </c>
    </row>
    <row r="837" spans="5:23" x14ac:dyDescent="0.2">
      <c r="E837" s="9" t="s">
        <v>567</v>
      </c>
      <c r="F837" s="47">
        <v>43525</v>
      </c>
      <c r="G837" s="9" t="s">
        <v>590</v>
      </c>
      <c r="H837" s="9" t="s">
        <v>2057</v>
      </c>
      <c r="I837" s="9">
        <v>90</v>
      </c>
      <c r="J837" s="9">
        <v>4</v>
      </c>
      <c r="K837" s="9">
        <v>4</v>
      </c>
      <c r="L837" s="9">
        <v>4</v>
      </c>
      <c r="M837" s="9">
        <v>3</v>
      </c>
      <c r="N837" s="9">
        <v>4</v>
      </c>
      <c r="O837" s="9">
        <v>4</v>
      </c>
      <c r="P837" s="9">
        <v>4</v>
      </c>
      <c r="Q837" s="9">
        <v>4</v>
      </c>
      <c r="R837" s="9">
        <v>3</v>
      </c>
      <c r="S837" s="9">
        <v>4</v>
      </c>
      <c r="T837" s="9">
        <v>4</v>
      </c>
      <c r="U837" s="9" t="s">
        <v>592</v>
      </c>
      <c r="V837" s="9" t="s">
        <v>593</v>
      </c>
      <c r="W837" s="9" t="s">
        <v>573</v>
      </c>
    </row>
    <row r="838" spans="5:23" x14ac:dyDescent="0.2">
      <c r="E838" s="9" t="s">
        <v>567</v>
      </c>
      <c r="F838" s="47">
        <v>43525</v>
      </c>
      <c r="G838" s="9" t="s">
        <v>594</v>
      </c>
      <c r="H838" s="9" t="s">
        <v>1911</v>
      </c>
      <c r="I838" s="9">
        <v>90</v>
      </c>
      <c r="J838" s="9">
        <v>3</v>
      </c>
      <c r="K838" s="9">
        <v>3</v>
      </c>
      <c r="L838" s="9">
        <v>3</v>
      </c>
      <c r="M838" s="9">
        <v>3</v>
      </c>
      <c r="N838" s="9">
        <v>4</v>
      </c>
      <c r="O838" s="9">
        <v>3</v>
      </c>
      <c r="P838" s="9">
        <v>3</v>
      </c>
      <c r="Q838" s="9">
        <v>3</v>
      </c>
      <c r="R838" s="9">
        <v>3</v>
      </c>
      <c r="S838" s="9">
        <v>3</v>
      </c>
      <c r="T838" s="9">
        <v>3</v>
      </c>
      <c r="U838" s="9" t="s">
        <v>595</v>
      </c>
      <c r="V838" s="9" t="e">
        <f>-Penjelasan tentang area yang dilarang makan dan minum
-standar perlengkapan</f>
        <v>#NAME?</v>
      </c>
      <c r="W838" s="9" t="s">
        <v>573</v>
      </c>
    </row>
    <row r="839" spans="5:23" x14ac:dyDescent="0.2">
      <c r="E839" s="9" t="s">
        <v>567</v>
      </c>
      <c r="F839" s="47">
        <v>43525</v>
      </c>
      <c r="G839" s="9" t="s">
        <v>596</v>
      </c>
      <c r="H839" s="9" t="s">
        <v>1913</v>
      </c>
      <c r="I839" s="9">
        <v>80</v>
      </c>
      <c r="J839" s="9">
        <v>4</v>
      </c>
      <c r="K839" s="9">
        <v>4</v>
      </c>
      <c r="L839" s="9">
        <v>3</v>
      </c>
      <c r="M839" s="9">
        <v>3</v>
      </c>
      <c r="N839" s="9">
        <v>3</v>
      </c>
      <c r="O839" s="9">
        <v>4</v>
      </c>
      <c r="P839" s="9">
        <v>4</v>
      </c>
      <c r="Q839" s="9">
        <v>3</v>
      </c>
      <c r="R839" s="9">
        <v>4</v>
      </c>
      <c r="S839" s="9">
        <v>4</v>
      </c>
      <c r="T839" s="9">
        <v>3</v>
      </c>
      <c r="U839" s="9" t="s">
        <v>597</v>
      </c>
      <c r="V839" s="9" t="s">
        <v>598</v>
      </c>
      <c r="W839" s="9" t="s">
        <v>599</v>
      </c>
    </row>
    <row r="840" spans="5:23" x14ac:dyDescent="0.2">
      <c r="E840" s="9" t="s">
        <v>567</v>
      </c>
      <c r="F840" s="47">
        <v>43525</v>
      </c>
      <c r="G840" s="9" t="s">
        <v>600</v>
      </c>
      <c r="H840" s="9" t="s">
        <v>1920</v>
      </c>
      <c r="I840" s="9">
        <v>100</v>
      </c>
      <c r="J840" s="9">
        <v>4</v>
      </c>
      <c r="K840" s="9">
        <v>4</v>
      </c>
      <c r="L840" s="9">
        <v>4</v>
      </c>
      <c r="M840" s="9">
        <v>3</v>
      </c>
      <c r="N840" s="9">
        <v>3</v>
      </c>
      <c r="O840" s="9">
        <v>3</v>
      </c>
      <c r="P840" s="9">
        <v>4</v>
      </c>
      <c r="Q840" s="9">
        <v>4</v>
      </c>
      <c r="R840" s="9">
        <v>4</v>
      </c>
      <c r="S840" s="9">
        <v>4</v>
      </c>
      <c r="T840" s="9">
        <v>4</v>
      </c>
      <c r="U840" s="9" t="s">
        <v>601</v>
      </c>
      <c r="V840" s="9" t="s">
        <v>602</v>
      </c>
      <c r="W840" s="9" t="s">
        <v>603</v>
      </c>
    </row>
    <row r="841" spans="5:23" x14ac:dyDescent="0.2">
      <c r="E841" s="9" t="s">
        <v>567</v>
      </c>
      <c r="F841" s="47">
        <v>43525</v>
      </c>
      <c r="G841" s="9" t="s">
        <v>604</v>
      </c>
      <c r="H841" s="9" t="s">
        <v>1920</v>
      </c>
      <c r="I841" s="9">
        <v>80</v>
      </c>
      <c r="J841" s="9">
        <v>3</v>
      </c>
      <c r="K841" s="9">
        <v>4</v>
      </c>
      <c r="L841" s="9">
        <v>3</v>
      </c>
      <c r="M841" s="9">
        <v>3</v>
      </c>
      <c r="N841" s="9">
        <v>3</v>
      </c>
      <c r="O841" s="9">
        <v>3</v>
      </c>
      <c r="P841" s="9">
        <v>3</v>
      </c>
      <c r="Q841" s="9">
        <v>3</v>
      </c>
      <c r="R841" s="9">
        <v>3</v>
      </c>
      <c r="S841" s="9">
        <v>3</v>
      </c>
      <c r="T841" s="9">
        <v>3</v>
      </c>
      <c r="U841" s="9" t="e">
        <f>-Penjelasan area yang dilarang membawa makanan
-penampilan Harus hygens agar  produk terjamin berkualitas</f>
        <v>#NAME?</v>
      </c>
      <c r="V841" s="9" t="s">
        <v>605</v>
      </c>
      <c r="W841" s="9" t="s">
        <v>606</v>
      </c>
    </row>
    <row r="842" spans="5:23" x14ac:dyDescent="0.2">
      <c r="E842" s="9" t="s">
        <v>567</v>
      </c>
      <c r="F842" s="47">
        <v>43525</v>
      </c>
      <c r="G842" s="9" t="s">
        <v>607</v>
      </c>
      <c r="H842" s="9" t="s">
        <v>1912</v>
      </c>
      <c r="I842" s="9">
        <v>80</v>
      </c>
      <c r="J842" s="9">
        <v>3</v>
      </c>
      <c r="K842" s="9">
        <v>4</v>
      </c>
      <c r="L842" s="9">
        <v>3</v>
      </c>
      <c r="M842" s="9">
        <v>4</v>
      </c>
      <c r="N842" s="9">
        <v>3</v>
      </c>
      <c r="O842" s="9">
        <v>3</v>
      </c>
      <c r="P842" s="9">
        <v>3</v>
      </c>
      <c r="Q842" s="9">
        <v>3</v>
      </c>
      <c r="R842" s="9">
        <v>3</v>
      </c>
      <c r="S842" s="9">
        <v>3</v>
      </c>
      <c r="T842" s="9">
        <v>3</v>
      </c>
      <c r="U842" s="9" t="s">
        <v>608</v>
      </c>
      <c r="V842" s="9" t="s">
        <v>609</v>
      </c>
      <c r="W842" s="9" t="s">
        <v>610</v>
      </c>
    </row>
    <row r="843" spans="5:23" x14ac:dyDescent="0.2">
      <c r="E843" s="9" t="s">
        <v>567</v>
      </c>
      <c r="F843" s="47">
        <v>43556</v>
      </c>
      <c r="G843" s="9" t="s">
        <v>931</v>
      </c>
      <c r="H843" s="9" t="s">
        <v>1911</v>
      </c>
      <c r="I843" s="9">
        <v>80</v>
      </c>
      <c r="J843" s="9">
        <v>4</v>
      </c>
      <c r="K843" s="9">
        <v>4</v>
      </c>
      <c r="L843" s="9">
        <v>4</v>
      </c>
      <c r="M843" s="9">
        <v>4</v>
      </c>
      <c r="N843" s="9">
        <v>4</v>
      </c>
      <c r="O843" s="9">
        <v>4</v>
      </c>
      <c r="P843" s="9">
        <v>4</v>
      </c>
      <c r="Q843" s="9">
        <v>4</v>
      </c>
      <c r="R843" s="9">
        <v>4</v>
      </c>
      <c r="S843" s="9">
        <v>4</v>
      </c>
      <c r="T843" s="9">
        <v>4</v>
      </c>
      <c r="U843" s="9" t="s">
        <v>1238</v>
      </c>
      <c r="V843" s="9" t="s">
        <v>1239</v>
      </c>
      <c r="W843" s="9" t="s">
        <v>573</v>
      </c>
    </row>
    <row r="844" spans="5:23" x14ac:dyDescent="0.2">
      <c r="E844" s="9" t="s">
        <v>567</v>
      </c>
      <c r="F844" s="47">
        <v>43525</v>
      </c>
      <c r="G844" s="9" t="s">
        <v>611</v>
      </c>
      <c r="H844" s="9" t="s">
        <v>1913</v>
      </c>
      <c r="I844" s="9">
        <v>90</v>
      </c>
      <c r="J844" s="9">
        <v>4</v>
      </c>
      <c r="K844" s="9">
        <v>4</v>
      </c>
      <c r="L844" s="9">
        <v>4</v>
      </c>
      <c r="M844" s="9">
        <v>4</v>
      </c>
      <c r="N844" s="9">
        <v>4</v>
      </c>
      <c r="O844" s="9">
        <v>4</v>
      </c>
      <c r="P844" s="9">
        <v>4</v>
      </c>
      <c r="Q844" s="9">
        <v>4</v>
      </c>
      <c r="R844" s="9">
        <v>3</v>
      </c>
      <c r="S844" s="9">
        <v>4</v>
      </c>
      <c r="T844" s="9">
        <v>4</v>
      </c>
      <c r="U844" s="9" t="s">
        <v>612</v>
      </c>
      <c r="V844" s="9" t="s">
        <v>613</v>
      </c>
      <c r="W844" s="9" t="s">
        <v>614</v>
      </c>
    </row>
    <row r="845" spans="5:23" x14ac:dyDescent="0.2">
      <c r="E845" s="9" t="s">
        <v>567</v>
      </c>
      <c r="F845" s="47">
        <v>43525</v>
      </c>
      <c r="G845" s="9" t="s">
        <v>615</v>
      </c>
      <c r="H845" s="9" t="s">
        <v>1911</v>
      </c>
      <c r="I845" s="9">
        <v>80</v>
      </c>
      <c r="J845" s="9">
        <v>3</v>
      </c>
      <c r="K845" s="9">
        <v>4</v>
      </c>
      <c r="L845" s="9">
        <v>4</v>
      </c>
      <c r="M845" s="9">
        <v>4</v>
      </c>
      <c r="N845" s="9">
        <v>3</v>
      </c>
      <c r="O845" s="9">
        <v>3</v>
      </c>
      <c r="P845" s="9">
        <v>4</v>
      </c>
      <c r="Q845" s="9">
        <v>4</v>
      </c>
      <c r="R845" s="9">
        <v>4</v>
      </c>
      <c r="S845" s="9">
        <v>4</v>
      </c>
      <c r="T845" s="9">
        <v>4</v>
      </c>
      <c r="U845" s="9" t="s">
        <v>616</v>
      </c>
      <c r="V845" s="9" t="s">
        <v>617</v>
      </c>
      <c r="W845" s="9" t="s">
        <v>573</v>
      </c>
    </row>
    <row r="846" spans="5:23" x14ac:dyDescent="0.2">
      <c r="E846" s="9" t="s">
        <v>567</v>
      </c>
      <c r="F846" s="47">
        <v>43525</v>
      </c>
      <c r="G846" s="9" t="s">
        <v>618</v>
      </c>
      <c r="H846" s="9" t="s">
        <v>1916</v>
      </c>
      <c r="I846" s="9">
        <v>90</v>
      </c>
      <c r="J846" s="9">
        <v>3</v>
      </c>
      <c r="K846" s="9">
        <v>3</v>
      </c>
      <c r="L846" s="9">
        <v>3</v>
      </c>
      <c r="M846" s="9">
        <v>3</v>
      </c>
      <c r="N846" s="9">
        <v>3</v>
      </c>
      <c r="O846" s="9">
        <v>3</v>
      </c>
      <c r="P846" s="9">
        <v>3</v>
      </c>
      <c r="Q846" s="9">
        <v>3</v>
      </c>
      <c r="R846" s="9">
        <v>3</v>
      </c>
      <c r="S846" s="9">
        <v>3</v>
      </c>
      <c r="T846" s="9">
        <v>3</v>
      </c>
      <c r="U846" s="9" t="s">
        <v>620</v>
      </c>
      <c r="V846" s="9" t="s">
        <v>621</v>
      </c>
      <c r="W846" s="9" t="s">
        <v>622</v>
      </c>
    </row>
    <row r="847" spans="5:23" x14ac:dyDescent="0.2">
      <c r="E847" s="9" t="s">
        <v>567</v>
      </c>
      <c r="F847" s="47">
        <v>43525</v>
      </c>
      <c r="G847" s="9" t="s">
        <v>623</v>
      </c>
      <c r="H847" s="9" t="s">
        <v>1916</v>
      </c>
      <c r="I847" s="9">
        <v>90</v>
      </c>
      <c r="J847" s="9">
        <v>4</v>
      </c>
      <c r="K847" s="9">
        <v>4</v>
      </c>
      <c r="L847" s="9">
        <v>4</v>
      </c>
      <c r="M847" s="9">
        <v>4</v>
      </c>
      <c r="N847" s="9">
        <v>4</v>
      </c>
      <c r="O847" s="9">
        <v>4</v>
      </c>
      <c r="P847" s="9">
        <v>4</v>
      </c>
      <c r="Q847" s="9">
        <v>4</v>
      </c>
      <c r="R847" s="9">
        <v>4</v>
      </c>
      <c r="S847" s="9">
        <v>4</v>
      </c>
      <c r="T847" s="9">
        <v>4</v>
      </c>
      <c r="U847" s="9" t="s">
        <v>624</v>
      </c>
      <c r="V847" s="9" t="s">
        <v>625</v>
      </c>
      <c r="W847" s="9" t="s">
        <v>573</v>
      </c>
    </row>
    <row r="848" spans="5:23" x14ac:dyDescent="0.2">
      <c r="E848" s="9" t="s">
        <v>567</v>
      </c>
      <c r="F848" s="47">
        <v>43525</v>
      </c>
      <c r="G848" s="9" t="s">
        <v>626</v>
      </c>
      <c r="H848" s="9" t="s">
        <v>2058</v>
      </c>
      <c r="I848" s="9">
        <v>80</v>
      </c>
      <c r="J848" s="9">
        <v>4</v>
      </c>
      <c r="K848" s="9">
        <v>4</v>
      </c>
      <c r="L848" s="9">
        <v>4</v>
      </c>
      <c r="M848" s="9">
        <v>4</v>
      </c>
      <c r="N848" s="9">
        <v>4</v>
      </c>
      <c r="O848" s="9">
        <v>4</v>
      </c>
      <c r="P848" s="9">
        <v>4</v>
      </c>
      <c r="Q848" s="9">
        <v>4</v>
      </c>
      <c r="R848" s="9">
        <v>4</v>
      </c>
      <c r="S848" s="9">
        <v>4</v>
      </c>
      <c r="T848" s="9">
        <v>4</v>
      </c>
      <c r="U848" s="9" t="s">
        <v>627</v>
      </c>
      <c r="V848" s="9" t="s">
        <v>628</v>
      </c>
      <c r="W848" s="9" t="s">
        <v>573</v>
      </c>
    </row>
    <row r="849" spans="5:23" x14ac:dyDescent="0.2">
      <c r="E849" s="9" t="s">
        <v>567</v>
      </c>
      <c r="F849" s="47">
        <v>43525</v>
      </c>
      <c r="G849" s="9" t="s">
        <v>629</v>
      </c>
      <c r="H849" s="9" t="s">
        <v>1916</v>
      </c>
      <c r="I849" s="9">
        <v>90</v>
      </c>
      <c r="J849" s="9">
        <v>3</v>
      </c>
      <c r="K849" s="9">
        <v>3</v>
      </c>
      <c r="L849" s="9">
        <v>3</v>
      </c>
      <c r="M849" s="9">
        <v>3</v>
      </c>
      <c r="N849" s="9">
        <v>3</v>
      </c>
      <c r="O849" s="9">
        <v>3</v>
      </c>
      <c r="P849" s="9">
        <v>3</v>
      </c>
      <c r="Q849" s="9">
        <v>3</v>
      </c>
      <c r="R849" s="9">
        <v>3</v>
      </c>
      <c r="S849" s="9">
        <v>3</v>
      </c>
      <c r="T849" s="9">
        <v>4</v>
      </c>
      <c r="U849" s="9" t="s">
        <v>630</v>
      </c>
      <c r="V849" s="9" t="s">
        <v>631</v>
      </c>
      <c r="W849" s="9" t="s">
        <v>603</v>
      </c>
    </row>
    <row r="850" spans="5:23" x14ac:dyDescent="0.2">
      <c r="E850" s="9" t="s">
        <v>567</v>
      </c>
      <c r="F850" s="47">
        <v>43525</v>
      </c>
      <c r="G850" s="9" t="s">
        <v>579</v>
      </c>
      <c r="H850" s="9" t="s">
        <v>1911</v>
      </c>
      <c r="I850" s="9">
        <v>100</v>
      </c>
      <c r="J850" s="9">
        <v>4</v>
      </c>
      <c r="K850" s="9">
        <v>4</v>
      </c>
      <c r="L850" s="9">
        <v>4</v>
      </c>
      <c r="M850" s="9">
        <v>4</v>
      </c>
      <c r="N850" s="9">
        <v>4</v>
      </c>
      <c r="O850" s="9">
        <v>4</v>
      </c>
      <c r="P850" s="9">
        <v>4</v>
      </c>
      <c r="Q850" s="9">
        <v>4</v>
      </c>
      <c r="R850" s="9">
        <v>4</v>
      </c>
      <c r="S850" s="9">
        <v>4</v>
      </c>
      <c r="T850" s="9">
        <v>4</v>
      </c>
      <c r="U850" s="9" t="s">
        <v>1240</v>
      </c>
      <c r="V850" s="9" t="s">
        <v>1241</v>
      </c>
      <c r="W850" s="9" t="s">
        <v>573</v>
      </c>
    </row>
    <row r="851" spans="5:23" x14ac:dyDescent="0.2">
      <c r="E851" s="9" t="s">
        <v>567</v>
      </c>
      <c r="F851" s="47">
        <v>43525</v>
      </c>
      <c r="G851" s="9" t="s">
        <v>632</v>
      </c>
      <c r="H851" s="9" t="s">
        <v>1913</v>
      </c>
      <c r="I851" s="9">
        <v>100</v>
      </c>
      <c r="J851" s="9">
        <v>4</v>
      </c>
      <c r="K851" s="9">
        <v>3</v>
      </c>
      <c r="L851" s="9">
        <v>4</v>
      </c>
      <c r="M851" s="9">
        <v>3</v>
      </c>
      <c r="N851" s="9">
        <v>4</v>
      </c>
      <c r="O851" s="9">
        <v>4</v>
      </c>
      <c r="P851" s="9">
        <v>4</v>
      </c>
      <c r="Q851" s="9">
        <v>4</v>
      </c>
      <c r="R851" s="9">
        <v>4</v>
      </c>
      <c r="S851" s="9">
        <v>4</v>
      </c>
      <c r="T851" s="9">
        <v>4</v>
      </c>
      <c r="U851" s="9" t="s">
        <v>633</v>
      </c>
      <c r="V851" s="9" t="s">
        <v>634</v>
      </c>
      <c r="W851" s="9" t="s">
        <v>573</v>
      </c>
    </row>
    <row r="852" spans="5:23" x14ac:dyDescent="0.2">
      <c r="E852" s="9" t="s">
        <v>567</v>
      </c>
      <c r="F852" s="47">
        <v>43525</v>
      </c>
      <c r="G852" s="9" t="s">
        <v>574</v>
      </c>
      <c r="H852" s="9" t="s">
        <v>2058</v>
      </c>
      <c r="I852" s="9">
        <v>80</v>
      </c>
      <c r="J852" s="9">
        <v>3</v>
      </c>
      <c r="K852" s="9">
        <v>4</v>
      </c>
      <c r="L852" s="9">
        <v>4</v>
      </c>
      <c r="M852" s="9">
        <v>3</v>
      </c>
      <c r="N852" s="9">
        <v>3</v>
      </c>
      <c r="O852" s="9">
        <v>4</v>
      </c>
      <c r="P852" s="9">
        <v>3</v>
      </c>
      <c r="Q852" s="9">
        <v>3</v>
      </c>
      <c r="R852" s="9">
        <v>4</v>
      </c>
      <c r="S852" s="9">
        <v>3</v>
      </c>
      <c r="T852" s="9">
        <v>4</v>
      </c>
      <c r="U852" s="9" t="s">
        <v>1242</v>
      </c>
      <c r="V852" s="9" t="s">
        <v>1243</v>
      </c>
      <c r="W852" s="9" t="s">
        <v>578</v>
      </c>
    </row>
    <row r="853" spans="5:23" x14ac:dyDescent="0.2">
      <c r="E853" s="9" t="s">
        <v>567</v>
      </c>
      <c r="F853" s="47">
        <v>43525</v>
      </c>
      <c r="G853" s="9" t="s">
        <v>635</v>
      </c>
      <c r="H853" s="9" t="s">
        <v>2058</v>
      </c>
      <c r="I853" s="9">
        <v>90</v>
      </c>
      <c r="J853" s="9">
        <v>3</v>
      </c>
      <c r="K853" s="9">
        <v>3</v>
      </c>
      <c r="L853" s="9">
        <v>3</v>
      </c>
      <c r="M853" s="9">
        <v>3</v>
      </c>
      <c r="N853" s="9">
        <v>3</v>
      </c>
      <c r="O853" s="9">
        <v>3</v>
      </c>
      <c r="P853" s="9">
        <v>3</v>
      </c>
      <c r="Q853" s="9">
        <v>3</v>
      </c>
      <c r="R853" s="9">
        <v>3</v>
      </c>
      <c r="S853" s="9">
        <v>3</v>
      </c>
      <c r="T853" s="9">
        <v>4</v>
      </c>
      <c r="U853" s="9" t="s">
        <v>636</v>
      </c>
      <c r="V853" s="9" t="s">
        <v>637</v>
      </c>
      <c r="W853" s="9" t="s">
        <v>603</v>
      </c>
    </row>
    <row r="854" spans="5:23" x14ac:dyDescent="0.2">
      <c r="E854" s="9" t="s">
        <v>567</v>
      </c>
      <c r="F854" s="47">
        <v>43525</v>
      </c>
      <c r="G854" s="9" t="s">
        <v>638</v>
      </c>
      <c r="H854" s="9" t="s">
        <v>1911</v>
      </c>
      <c r="I854" s="9">
        <v>90</v>
      </c>
      <c r="J854" s="9">
        <v>4</v>
      </c>
      <c r="K854" s="9">
        <v>4</v>
      </c>
      <c r="L854" s="9">
        <v>4</v>
      </c>
      <c r="M854" s="9">
        <v>3</v>
      </c>
      <c r="N854" s="9">
        <v>3</v>
      </c>
      <c r="O854" s="9">
        <v>4</v>
      </c>
      <c r="P854" s="9">
        <v>4</v>
      </c>
      <c r="Q854" s="9">
        <v>3</v>
      </c>
      <c r="R854" s="9">
        <v>4</v>
      </c>
      <c r="S854" s="9">
        <v>4</v>
      </c>
      <c r="T854" s="9">
        <v>4</v>
      </c>
      <c r="U854" s="9" t="s">
        <v>639</v>
      </c>
      <c r="V854" s="9" t="s">
        <v>640</v>
      </c>
      <c r="W854" s="9" t="s">
        <v>641</v>
      </c>
    </row>
    <row r="855" spans="5:23" x14ac:dyDescent="0.2">
      <c r="E855" s="9" t="s">
        <v>567</v>
      </c>
      <c r="F855" s="47">
        <v>43525</v>
      </c>
      <c r="G855" s="9" t="s">
        <v>643</v>
      </c>
      <c r="H855" s="9" t="s">
        <v>2059</v>
      </c>
      <c r="I855" s="9">
        <v>80</v>
      </c>
      <c r="J855" s="9">
        <v>3</v>
      </c>
      <c r="K855" s="9">
        <v>3</v>
      </c>
      <c r="L855" s="9">
        <v>3</v>
      </c>
      <c r="M855" s="9">
        <v>3</v>
      </c>
      <c r="N855" s="9">
        <v>3</v>
      </c>
      <c r="O855" s="9">
        <v>3</v>
      </c>
      <c r="P855" s="9">
        <v>3</v>
      </c>
      <c r="Q855" s="9">
        <v>3</v>
      </c>
      <c r="R855" s="9">
        <v>3</v>
      </c>
      <c r="S855" s="9">
        <v>3</v>
      </c>
      <c r="T855" s="9">
        <v>3</v>
      </c>
      <c r="U855" s="9">
        <v>0</v>
      </c>
      <c r="V855" s="9">
        <v>0</v>
      </c>
      <c r="W855" s="9">
        <v>0</v>
      </c>
    </row>
    <row r="856" spans="5:23" x14ac:dyDescent="0.2">
      <c r="E856" s="9" t="s">
        <v>567</v>
      </c>
      <c r="F856" s="47">
        <v>43525</v>
      </c>
      <c r="G856" s="9" t="s">
        <v>648</v>
      </c>
      <c r="H856" s="9" t="s">
        <v>1916</v>
      </c>
      <c r="I856" s="9">
        <v>80</v>
      </c>
      <c r="J856" s="9">
        <v>3</v>
      </c>
      <c r="K856" s="9">
        <v>3</v>
      </c>
      <c r="L856" s="9">
        <v>3</v>
      </c>
      <c r="M856" s="9">
        <v>3</v>
      </c>
      <c r="N856" s="9">
        <v>3</v>
      </c>
      <c r="O856" s="9">
        <v>3</v>
      </c>
      <c r="P856" s="9">
        <v>3</v>
      </c>
      <c r="Q856" s="9">
        <v>3</v>
      </c>
      <c r="R856" s="9">
        <v>3</v>
      </c>
      <c r="S856" s="9">
        <v>3</v>
      </c>
      <c r="T856" s="9">
        <v>3</v>
      </c>
      <c r="U856" s="9" t="s">
        <v>649</v>
      </c>
      <c r="V856" s="9" t="s">
        <v>649</v>
      </c>
      <c r="W856" s="9">
        <v>0</v>
      </c>
    </row>
    <row r="857" spans="5:23" x14ac:dyDescent="0.2">
      <c r="E857" s="9" t="s">
        <v>567</v>
      </c>
      <c r="F857" s="47">
        <v>43525</v>
      </c>
      <c r="G857" s="9" t="s">
        <v>650</v>
      </c>
      <c r="H857" s="9" t="s">
        <v>1916</v>
      </c>
      <c r="I857" s="9">
        <v>90</v>
      </c>
      <c r="J857" s="9">
        <v>4</v>
      </c>
      <c r="K857" s="9">
        <v>4</v>
      </c>
      <c r="L857" s="9">
        <v>4</v>
      </c>
      <c r="M857" s="9">
        <v>4</v>
      </c>
      <c r="N857" s="9">
        <v>4</v>
      </c>
      <c r="O857" s="9">
        <v>4</v>
      </c>
      <c r="P857" s="9">
        <v>4</v>
      </c>
      <c r="Q857" s="9">
        <v>4</v>
      </c>
      <c r="R857" s="9">
        <v>4</v>
      </c>
      <c r="S857" s="9">
        <v>4</v>
      </c>
      <c r="T857" s="9">
        <v>4</v>
      </c>
      <c r="U857" s="9">
        <v>0</v>
      </c>
      <c r="V857" s="9">
        <v>0</v>
      </c>
      <c r="W857" s="9">
        <v>0</v>
      </c>
    </row>
    <row r="858" spans="5:23" x14ac:dyDescent="0.2">
      <c r="E858" s="9" t="s">
        <v>567</v>
      </c>
      <c r="F858" s="47">
        <v>43525</v>
      </c>
      <c r="G858" s="9" t="s">
        <v>645</v>
      </c>
      <c r="H858" s="9" t="s">
        <v>1916</v>
      </c>
      <c r="I858" s="9">
        <v>80</v>
      </c>
      <c r="J858" s="9">
        <v>3</v>
      </c>
      <c r="K858" s="9">
        <v>3</v>
      </c>
      <c r="L858" s="9">
        <v>3</v>
      </c>
      <c r="M858" s="9">
        <v>3</v>
      </c>
      <c r="N858" s="9">
        <v>3</v>
      </c>
      <c r="O858" s="9">
        <v>3</v>
      </c>
      <c r="P858" s="9">
        <v>3</v>
      </c>
      <c r="Q858" s="9">
        <v>3</v>
      </c>
      <c r="R858" s="9">
        <v>3</v>
      </c>
      <c r="S858" s="9">
        <v>3</v>
      </c>
      <c r="T858" s="9">
        <v>3</v>
      </c>
      <c r="U858" s="9" t="s">
        <v>675</v>
      </c>
      <c r="V858" s="9" t="s">
        <v>676</v>
      </c>
      <c r="W858" s="9" t="s">
        <v>549</v>
      </c>
    </row>
    <row r="859" spans="5:23" x14ac:dyDescent="0.2">
      <c r="E859" s="9" t="s">
        <v>567</v>
      </c>
      <c r="F859" s="47">
        <v>43525</v>
      </c>
      <c r="G859" s="9" t="s">
        <v>677</v>
      </c>
      <c r="H859" s="9" t="s">
        <v>2060</v>
      </c>
      <c r="I859" s="9">
        <v>100</v>
      </c>
      <c r="J859" s="9">
        <v>4</v>
      </c>
      <c r="K859" s="9">
        <v>4</v>
      </c>
      <c r="L859" s="9">
        <v>4</v>
      </c>
      <c r="M859" s="9">
        <v>4</v>
      </c>
      <c r="N859" s="9">
        <v>4</v>
      </c>
      <c r="O859" s="9">
        <v>4</v>
      </c>
      <c r="P859" s="9">
        <v>4</v>
      </c>
      <c r="Q859" s="9">
        <v>4</v>
      </c>
      <c r="R859" s="9">
        <v>4</v>
      </c>
      <c r="S859" s="9">
        <v>4</v>
      </c>
      <c r="T859" s="9">
        <v>4</v>
      </c>
      <c r="U859" s="9">
        <v>0</v>
      </c>
      <c r="V859" s="9">
        <v>0</v>
      </c>
      <c r="W859" s="9">
        <v>0</v>
      </c>
    </row>
    <row r="860" spans="5:23" x14ac:dyDescent="0.2">
      <c r="E860" s="9" t="s">
        <v>567</v>
      </c>
      <c r="F860" s="47">
        <v>43525</v>
      </c>
      <c r="G860" s="9" t="s">
        <v>652</v>
      </c>
      <c r="H860" s="9" t="s">
        <v>1912</v>
      </c>
      <c r="I860" s="9">
        <v>100</v>
      </c>
      <c r="J860" s="9">
        <v>3</v>
      </c>
      <c r="K860" s="9">
        <v>3</v>
      </c>
      <c r="L860" s="9">
        <v>3</v>
      </c>
      <c r="M860" s="9">
        <v>4</v>
      </c>
      <c r="N860" s="9">
        <v>3</v>
      </c>
      <c r="O860" s="9">
        <v>3</v>
      </c>
      <c r="P860" s="9">
        <v>3</v>
      </c>
      <c r="Q860" s="9">
        <v>3</v>
      </c>
      <c r="R860" s="9">
        <v>3</v>
      </c>
      <c r="S860" s="9">
        <v>3</v>
      </c>
      <c r="T860" s="9">
        <v>3</v>
      </c>
      <c r="U860" s="9">
        <v>0</v>
      </c>
      <c r="V860" s="9">
        <v>0</v>
      </c>
      <c r="W860" s="9">
        <v>0</v>
      </c>
    </row>
    <row r="861" spans="5:23" x14ac:dyDescent="0.2">
      <c r="E861" s="9" t="s">
        <v>567</v>
      </c>
      <c r="F861" s="47">
        <v>43525</v>
      </c>
      <c r="G861" s="9" t="s">
        <v>653</v>
      </c>
      <c r="H861" s="9" t="s">
        <v>1912</v>
      </c>
      <c r="I861" s="9">
        <v>80</v>
      </c>
      <c r="J861" s="9">
        <v>3</v>
      </c>
      <c r="K861" s="9">
        <v>3</v>
      </c>
      <c r="L861" s="9">
        <v>3</v>
      </c>
      <c r="M861" s="9">
        <v>3</v>
      </c>
      <c r="N861" s="9">
        <v>3</v>
      </c>
      <c r="O861" s="9">
        <v>3</v>
      </c>
      <c r="P861" s="9">
        <v>3</v>
      </c>
      <c r="Q861" s="9">
        <v>3</v>
      </c>
      <c r="R861" s="9">
        <v>3</v>
      </c>
      <c r="S861" s="9">
        <v>3</v>
      </c>
      <c r="T861" s="9">
        <v>3</v>
      </c>
      <c r="U861" s="9" t="s">
        <v>654</v>
      </c>
      <c r="V861" s="9" t="s">
        <v>655</v>
      </c>
      <c r="W861" s="9" t="s">
        <v>656</v>
      </c>
    </row>
    <row r="862" spans="5:23" x14ac:dyDescent="0.2">
      <c r="E862" s="9" t="s">
        <v>567</v>
      </c>
      <c r="F862" s="47">
        <v>43525</v>
      </c>
      <c r="G862" s="9" t="s">
        <v>657</v>
      </c>
      <c r="H862" s="9" t="s">
        <v>1912</v>
      </c>
      <c r="I862" s="9">
        <v>90</v>
      </c>
      <c r="J862" s="9">
        <v>3</v>
      </c>
      <c r="K862" s="9">
        <v>3</v>
      </c>
      <c r="L862" s="9">
        <v>3</v>
      </c>
      <c r="M862" s="9">
        <v>3</v>
      </c>
      <c r="N862" s="9">
        <v>3</v>
      </c>
      <c r="O862" s="9">
        <v>3</v>
      </c>
      <c r="P862" s="9">
        <v>3</v>
      </c>
      <c r="Q862" s="9">
        <v>2</v>
      </c>
      <c r="R862" s="9">
        <v>3</v>
      </c>
      <c r="S862" s="9">
        <v>3</v>
      </c>
      <c r="T862" s="9">
        <v>3</v>
      </c>
      <c r="U862" s="9" t="s">
        <v>658</v>
      </c>
      <c r="V862" s="9" t="s">
        <v>659</v>
      </c>
      <c r="W862" s="9" t="s">
        <v>660</v>
      </c>
    </row>
    <row r="863" spans="5:23" x14ac:dyDescent="0.2">
      <c r="E863" s="9" t="s">
        <v>567</v>
      </c>
      <c r="F863" s="47">
        <v>43525</v>
      </c>
      <c r="G863" s="9" t="s">
        <v>661</v>
      </c>
      <c r="H863" s="9" t="s">
        <v>1912</v>
      </c>
      <c r="I863" s="9">
        <v>90</v>
      </c>
      <c r="J863" s="9">
        <v>3</v>
      </c>
      <c r="K863" s="9">
        <v>3</v>
      </c>
      <c r="L863" s="9">
        <v>3</v>
      </c>
      <c r="M863" s="9">
        <v>3</v>
      </c>
      <c r="N863" s="9">
        <v>3</v>
      </c>
      <c r="O863" s="9">
        <v>3</v>
      </c>
      <c r="P863" s="9">
        <v>3</v>
      </c>
      <c r="Q863" s="9">
        <v>3</v>
      </c>
      <c r="R863" s="9">
        <v>3</v>
      </c>
      <c r="S863" s="9">
        <v>3</v>
      </c>
      <c r="T863" s="9">
        <v>3</v>
      </c>
      <c r="U863" s="9" t="s">
        <v>662</v>
      </c>
      <c r="V863" s="9" t="s">
        <v>662</v>
      </c>
      <c r="W863" s="9" t="s">
        <v>662</v>
      </c>
    </row>
    <row r="864" spans="5:23" x14ac:dyDescent="0.2">
      <c r="E864" s="9" t="s">
        <v>567</v>
      </c>
      <c r="F864" s="47">
        <v>43525</v>
      </c>
      <c r="G864" s="9" t="s">
        <v>663</v>
      </c>
      <c r="H864" s="9" t="s">
        <v>1912</v>
      </c>
      <c r="I864" s="9">
        <v>80</v>
      </c>
      <c r="J864" s="9">
        <v>3</v>
      </c>
      <c r="K864" s="9">
        <v>3</v>
      </c>
      <c r="L864" s="9">
        <v>3</v>
      </c>
      <c r="M864" s="9">
        <v>3</v>
      </c>
      <c r="N864" s="9">
        <v>3</v>
      </c>
      <c r="O864" s="9">
        <v>3</v>
      </c>
      <c r="P864" s="9">
        <v>3</v>
      </c>
      <c r="Q864" s="9">
        <v>3</v>
      </c>
      <c r="R864" s="9">
        <v>3</v>
      </c>
      <c r="S864" s="9">
        <v>3</v>
      </c>
      <c r="T864" s="9">
        <v>3</v>
      </c>
      <c r="U864" s="9" t="s">
        <v>664</v>
      </c>
      <c r="V864" s="9" t="s">
        <v>665</v>
      </c>
      <c r="W864" s="9">
        <v>0</v>
      </c>
    </row>
    <row r="865" spans="5:23" x14ac:dyDescent="0.2">
      <c r="E865" s="9" t="s">
        <v>567</v>
      </c>
      <c r="F865" s="47">
        <v>43525</v>
      </c>
      <c r="G865" s="9" t="s">
        <v>666</v>
      </c>
      <c r="H865" s="9" t="s">
        <v>1912</v>
      </c>
      <c r="I865" s="9">
        <v>100</v>
      </c>
      <c r="J865" s="9">
        <v>3</v>
      </c>
      <c r="K865" s="9">
        <v>3</v>
      </c>
      <c r="L865" s="9">
        <v>3</v>
      </c>
      <c r="M865" s="9">
        <v>4</v>
      </c>
      <c r="N865" s="9">
        <v>4</v>
      </c>
      <c r="O865" s="9">
        <v>3</v>
      </c>
      <c r="P865" s="9">
        <v>4</v>
      </c>
      <c r="Q865" s="9">
        <v>4</v>
      </c>
      <c r="R865" s="9">
        <v>3</v>
      </c>
      <c r="S865" s="9">
        <v>4</v>
      </c>
      <c r="T865" s="9">
        <v>4</v>
      </c>
      <c r="U865" s="9" t="s">
        <v>667</v>
      </c>
      <c r="V865" s="9" t="s">
        <v>668</v>
      </c>
      <c r="W865" s="9" t="s">
        <v>669</v>
      </c>
    </row>
    <row r="866" spans="5:23" x14ac:dyDescent="0.2">
      <c r="E866" s="9" t="s">
        <v>567</v>
      </c>
      <c r="F866" s="47">
        <v>43525</v>
      </c>
      <c r="G866" s="9" t="s">
        <v>670</v>
      </c>
      <c r="H866" s="9" t="s">
        <v>1912</v>
      </c>
      <c r="I866" s="9">
        <v>80</v>
      </c>
      <c r="J866" s="9">
        <v>3</v>
      </c>
      <c r="K866" s="9">
        <v>3</v>
      </c>
      <c r="L866" s="9">
        <v>3</v>
      </c>
      <c r="M866" s="9">
        <v>3</v>
      </c>
      <c r="N866" s="9">
        <v>3</v>
      </c>
      <c r="O866" s="9">
        <v>3</v>
      </c>
      <c r="P866" s="9">
        <v>3</v>
      </c>
      <c r="Q866" s="9">
        <v>3</v>
      </c>
      <c r="R866" s="9">
        <v>3</v>
      </c>
      <c r="S866" s="9">
        <v>4</v>
      </c>
      <c r="T866" s="9">
        <v>4</v>
      </c>
      <c r="U866" s="9">
        <v>0</v>
      </c>
      <c r="V866" s="9">
        <v>0</v>
      </c>
      <c r="W866" s="9">
        <v>0</v>
      </c>
    </row>
    <row r="867" spans="5:23" x14ac:dyDescent="0.2">
      <c r="E867" s="9" t="s">
        <v>567</v>
      </c>
      <c r="F867" s="47">
        <v>43525</v>
      </c>
      <c r="G867" s="9" t="s">
        <v>671</v>
      </c>
      <c r="H867" s="9" t="s">
        <v>2060</v>
      </c>
      <c r="I867" s="9">
        <v>100</v>
      </c>
      <c r="J867" s="9">
        <v>4</v>
      </c>
      <c r="K867" s="9">
        <v>3</v>
      </c>
      <c r="L867" s="9">
        <v>3</v>
      </c>
      <c r="M867" s="9">
        <v>3</v>
      </c>
      <c r="N867" s="9">
        <v>3</v>
      </c>
      <c r="O867" s="9">
        <v>3</v>
      </c>
      <c r="P867" s="9">
        <v>3</v>
      </c>
      <c r="Q867" s="9">
        <v>4</v>
      </c>
      <c r="R867" s="9">
        <v>4</v>
      </c>
      <c r="S867" s="9">
        <v>4</v>
      </c>
      <c r="T867" s="9">
        <v>4</v>
      </c>
      <c r="U867" s="9" t="s">
        <v>673</v>
      </c>
      <c r="V867" s="9" t="s">
        <v>674</v>
      </c>
      <c r="W867" s="9">
        <v>0</v>
      </c>
    </row>
    <row r="868" spans="5:23" x14ac:dyDescent="0.2">
      <c r="E868" s="9" t="s">
        <v>2061</v>
      </c>
      <c r="F868" s="47">
        <v>43770</v>
      </c>
      <c r="G868" s="9" t="s">
        <v>992</v>
      </c>
      <c r="H868" s="9" t="s">
        <v>1913</v>
      </c>
      <c r="I868" s="9">
        <v>80</v>
      </c>
      <c r="J868" s="9">
        <v>4</v>
      </c>
      <c r="K868" s="9">
        <v>3</v>
      </c>
      <c r="L868" s="9">
        <v>3</v>
      </c>
      <c r="M868" s="9">
        <v>4</v>
      </c>
      <c r="N868" s="9">
        <v>4</v>
      </c>
      <c r="O868" s="9">
        <v>3</v>
      </c>
      <c r="P868" s="9">
        <v>4</v>
      </c>
      <c r="Q868" s="9">
        <v>4</v>
      </c>
      <c r="R868" s="9">
        <v>4</v>
      </c>
      <c r="S868" s="9">
        <v>4</v>
      </c>
      <c r="T868" s="9">
        <v>4</v>
      </c>
      <c r="U868" s="9" t="s">
        <v>1329</v>
      </c>
      <c r="V868" s="9" t="s">
        <v>1330</v>
      </c>
      <c r="W868" s="9">
        <v>0</v>
      </c>
    </row>
    <row r="869" spans="5:23" x14ac:dyDescent="0.2">
      <c r="E869" s="9" t="s">
        <v>2061</v>
      </c>
      <c r="F869" s="47">
        <v>43770</v>
      </c>
      <c r="G869" s="9" t="s">
        <v>550</v>
      </c>
      <c r="H869" s="9" t="s">
        <v>1911</v>
      </c>
      <c r="I869" s="9">
        <v>90</v>
      </c>
      <c r="J869" s="9">
        <v>3</v>
      </c>
      <c r="K869" s="9">
        <v>2</v>
      </c>
      <c r="L869" s="9">
        <v>3</v>
      </c>
      <c r="M869" s="9">
        <v>3</v>
      </c>
      <c r="N869" s="9">
        <v>3</v>
      </c>
      <c r="O869" s="9">
        <v>3</v>
      </c>
      <c r="P869" s="9">
        <v>3</v>
      </c>
      <c r="Q869" s="9">
        <v>3</v>
      </c>
      <c r="R869" s="9">
        <v>3</v>
      </c>
      <c r="S869" s="9">
        <v>3</v>
      </c>
      <c r="T869" s="9">
        <v>3</v>
      </c>
      <c r="U869" s="9" t="s">
        <v>1331</v>
      </c>
      <c r="V869" s="9" t="s">
        <v>1331</v>
      </c>
      <c r="W869" s="9" t="s">
        <v>549</v>
      </c>
    </row>
    <row r="870" spans="5:23" x14ac:dyDescent="0.2">
      <c r="E870" s="9" t="s">
        <v>2061</v>
      </c>
      <c r="F870" s="47">
        <v>43770</v>
      </c>
      <c r="G870" s="9" t="s">
        <v>991</v>
      </c>
      <c r="H870" s="9" t="s">
        <v>1913</v>
      </c>
      <c r="I870" s="9">
        <v>90</v>
      </c>
      <c r="J870" s="9">
        <v>3</v>
      </c>
      <c r="K870" s="9">
        <v>3</v>
      </c>
      <c r="L870" s="9">
        <v>3</v>
      </c>
      <c r="M870" s="9">
        <v>3</v>
      </c>
      <c r="N870" s="9">
        <v>3</v>
      </c>
      <c r="O870" s="9">
        <v>3</v>
      </c>
      <c r="P870" s="9">
        <v>3</v>
      </c>
      <c r="Q870" s="9">
        <v>3</v>
      </c>
      <c r="R870" s="9">
        <v>3</v>
      </c>
      <c r="S870" s="9">
        <v>3</v>
      </c>
      <c r="T870" s="9">
        <v>3</v>
      </c>
      <c r="U870" s="9">
        <v>0</v>
      </c>
      <c r="V870" s="9">
        <v>0</v>
      </c>
      <c r="W870" s="9">
        <v>0</v>
      </c>
    </row>
    <row r="871" spans="5:23" x14ac:dyDescent="0.2">
      <c r="E871" s="9" t="s">
        <v>2061</v>
      </c>
      <c r="F871" s="47">
        <v>43770</v>
      </c>
      <c r="G871" s="9" t="s">
        <v>986</v>
      </c>
      <c r="H871" s="9" t="s">
        <v>1912</v>
      </c>
      <c r="I871" s="9">
        <v>100</v>
      </c>
      <c r="J871" s="9">
        <v>3</v>
      </c>
      <c r="K871" s="9">
        <v>3</v>
      </c>
      <c r="L871" s="9">
        <v>3</v>
      </c>
      <c r="M871" s="9">
        <v>3</v>
      </c>
      <c r="N871" s="9">
        <v>3</v>
      </c>
      <c r="O871" s="9">
        <v>3</v>
      </c>
      <c r="P871" s="9">
        <v>3</v>
      </c>
      <c r="Q871" s="9">
        <v>3</v>
      </c>
      <c r="R871" s="9">
        <v>3</v>
      </c>
      <c r="S871" s="9">
        <v>3</v>
      </c>
      <c r="T871" s="9">
        <v>3</v>
      </c>
      <c r="U871" s="9" t="s">
        <v>1331</v>
      </c>
      <c r="V871" s="9" t="s">
        <v>1332</v>
      </c>
      <c r="W871" s="9">
        <v>0</v>
      </c>
    </row>
    <row r="872" spans="5:23" x14ac:dyDescent="0.2">
      <c r="E872" s="9" t="s">
        <v>2061</v>
      </c>
      <c r="F872" s="47">
        <v>43770</v>
      </c>
      <c r="G872" s="9" t="s">
        <v>977</v>
      </c>
      <c r="H872" s="9" t="s">
        <v>1911</v>
      </c>
      <c r="I872" s="9">
        <v>100</v>
      </c>
      <c r="J872" s="9">
        <v>3</v>
      </c>
      <c r="K872" s="9">
        <v>3</v>
      </c>
      <c r="L872" s="9">
        <v>3</v>
      </c>
      <c r="M872" s="9">
        <v>3</v>
      </c>
      <c r="N872" s="9">
        <v>3</v>
      </c>
      <c r="O872" s="9">
        <v>3</v>
      </c>
      <c r="P872" s="9">
        <v>3</v>
      </c>
      <c r="Q872" s="9">
        <v>3</v>
      </c>
      <c r="R872" s="9">
        <v>3</v>
      </c>
      <c r="S872" s="9">
        <v>3</v>
      </c>
      <c r="T872" s="9">
        <v>3</v>
      </c>
      <c r="U872" s="9" t="s">
        <v>1333</v>
      </c>
      <c r="V872" s="9" t="s">
        <v>1334</v>
      </c>
      <c r="W872" s="9">
        <v>0</v>
      </c>
    </row>
    <row r="873" spans="5:23" x14ac:dyDescent="0.2">
      <c r="E873" s="9" t="s">
        <v>2061</v>
      </c>
      <c r="F873" s="47">
        <v>43770</v>
      </c>
      <c r="G873" s="9" t="s">
        <v>983</v>
      </c>
      <c r="H873" s="9" t="s">
        <v>1912</v>
      </c>
      <c r="I873" s="9">
        <v>90</v>
      </c>
      <c r="J873" s="9">
        <v>3</v>
      </c>
      <c r="K873" s="9">
        <v>3</v>
      </c>
      <c r="L873" s="9">
        <v>3</v>
      </c>
      <c r="M873" s="9">
        <v>3</v>
      </c>
      <c r="N873" s="9">
        <v>3</v>
      </c>
      <c r="O873" s="9">
        <v>3</v>
      </c>
      <c r="P873" s="9">
        <v>3</v>
      </c>
      <c r="Q873" s="9">
        <v>3</v>
      </c>
      <c r="R873" s="9">
        <v>3</v>
      </c>
      <c r="S873" s="9">
        <v>3</v>
      </c>
      <c r="T873" s="9">
        <v>3</v>
      </c>
      <c r="U873" s="9" t="s">
        <v>1335</v>
      </c>
      <c r="V873" s="9" t="s">
        <v>1336</v>
      </c>
      <c r="W873" s="9">
        <v>0</v>
      </c>
    </row>
    <row r="874" spans="5:23" x14ac:dyDescent="0.2">
      <c r="E874" s="9" t="s">
        <v>2061</v>
      </c>
      <c r="F874" s="47">
        <v>43770</v>
      </c>
      <c r="G874" s="9" t="s">
        <v>719</v>
      </c>
      <c r="H874" s="9" t="s">
        <v>1911</v>
      </c>
      <c r="I874" s="9">
        <v>90</v>
      </c>
      <c r="J874" s="9">
        <v>4</v>
      </c>
      <c r="K874" s="9">
        <v>3</v>
      </c>
      <c r="L874" s="9">
        <v>3</v>
      </c>
      <c r="M874" s="9">
        <v>3</v>
      </c>
      <c r="N874" s="9">
        <v>4</v>
      </c>
      <c r="O874" s="9">
        <v>3</v>
      </c>
      <c r="P874" s="9">
        <v>4</v>
      </c>
      <c r="Q874" s="9">
        <v>3</v>
      </c>
      <c r="R874" s="9">
        <v>3</v>
      </c>
      <c r="S874" s="9">
        <v>3</v>
      </c>
      <c r="T874" s="9">
        <v>3</v>
      </c>
      <c r="U874" s="9">
        <v>0</v>
      </c>
      <c r="V874" s="9">
        <v>0</v>
      </c>
      <c r="W874" s="9">
        <v>0</v>
      </c>
    </row>
    <row r="875" spans="5:23" x14ac:dyDescent="0.2">
      <c r="E875" s="9" t="s">
        <v>2061</v>
      </c>
      <c r="F875" s="47">
        <v>43770</v>
      </c>
      <c r="G875" s="9" t="s">
        <v>1337</v>
      </c>
      <c r="H875" s="9" t="s">
        <v>1914</v>
      </c>
      <c r="I875" s="9">
        <v>90</v>
      </c>
      <c r="J875" s="9">
        <v>4</v>
      </c>
      <c r="K875" s="9">
        <v>4</v>
      </c>
      <c r="L875" s="9">
        <v>4</v>
      </c>
      <c r="M875" s="9">
        <v>4</v>
      </c>
      <c r="N875" s="9">
        <v>4</v>
      </c>
      <c r="O875" s="9">
        <v>4</v>
      </c>
      <c r="P875" s="9">
        <v>4</v>
      </c>
      <c r="Q875" s="9">
        <v>4</v>
      </c>
      <c r="R875" s="9">
        <v>4</v>
      </c>
      <c r="S875" s="9">
        <v>4</v>
      </c>
      <c r="T875" s="9">
        <v>4</v>
      </c>
      <c r="U875" s="9">
        <v>0</v>
      </c>
      <c r="V875" s="9">
        <v>0</v>
      </c>
      <c r="W875" s="9">
        <v>0</v>
      </c>
    </row>
    <row r="876" spans="5:23" x14ac:dyDescent="0.2">
      <c r="E876" s="9" t="s">
        <v>2061</v>
      </c>
      <c r="F876" s="47">
        <v>43770</v>
      </c>
      <c r="G876" s="9" t="s">
        <v>1338</v>
      </c>
      <c r="H876" s="9" t="s">
        <v>1913</v>
      </c>
      <c r="I876" s="9">
        <v>80</v>
      </c>
      <c r="J876" s="9">
        <v>3</v>
      </c>
      <c r="K876" s="9">
        <v>3</v>
      </c>
      <c r="L876" s="9">
        <v>3</v>
      </c>
      <c r="M876" s="9">
        <v>3</v>
      </c>
      <c r="N876" s="9">
        <v>3</v>
      </c>
      <c r="O876" s="9">
        <v>3</v>
      </c>
      <c r="P876" s="9">
        <v>3</v>
      </c>
      <c r="Q876" s="9">
        <v>3</v>
      </c>
      <c r="R876" s="9">
        <v>3</v>
      </c>
      <c r="S876" s="9">
        <v>3</v>
      </c>
      <c r="T876" s="9">
        <v>3</v>
      </c>
      <c r="U876" s="9">
        <v>0</v>
      </c>
      <c r="V876" s="9">
        <v>0</v>
      </c>
      <c r="W876" s="9">
        <v>0</v>
      </c>
    </row>
    <row r="877" spans="5:23" x14ac:dyDescent="0.2">
      <c r="E877" s="9" t="s">
        <v>2061</v>
      </c>
      <c r="F877" s="47">
        <v>43770</v>
      </c>
      <c r="G877" s="9" t="s">
        <v>720</v>
      </c>
      <c r="H877" s="9" t="s">
        <v>1911</v>
      </c>
      <c r="I877" s="9">
        <v>100</v>
      </c>
      <c r="J877" s="9">
        <v>4</v>
      </c>
      <c r="K877" s="9">
        <v>4</v>
      </c>
      <c r="L877" s="9">
        <v>4</v>
      </c>
      <c r="M877" s="9">
        <v>4</v>
      </c>
      <c r="N877" s="9">
        <v>4</v>
      </c>
      <c r="O877" s="9">
        <v>4</v>
      </c>
      <c r="P877" s="9">
        <v>4</v>
      </c>
      <c r="Q877" s="9">
        <v>4</v>
      </c>
      <c r="R877" s="9">
        <v>4</v>
      </c>
      <c r="S877" s="9">
        <v>4</v>
      </c>
      <c r="T877" s="9">
        <v>4</v>
      </c>
      <c r="U877" s="9">
        <v>0</v>
      </c>
      <c r="V877" s="9">
        <v>0</v>
      </c>
      <c r="W877" s="9">
        <v>0</v>
      </c>
    </row>
    <row r="878" spans="5:23" x14ac:dyDescent="0.2">
      <c r="E878" s="9" t="s">
        <v>2061</v>
      </c>
      <c r="F878" s="47">
        <v>43770</v>
      </c>
      <c r="G878" s="9" t="s">
        <v>550</v>
      </c>
      <c r="H878" s="9" t="s">
        <v>1911</v>
      </c>
      <c r="I878" s="9">
        <v>80</v>
      </c>
      <c r="J878" s="9">
        <v>3</v>
      </c>
      <c r="K878" s="9">
        <v>3</v>
      </c>
      <c r="L878" s="9">
        <v>3</v>
      </c>
      <c r="M878" s="9">
        <v>3</v>
      </c>
      <c r="N878" s="9">
        <v>3</v>
      </c>
      <c r="O878" s="9">
        <v>3</v>
      </c>
      <c r="P878" s="9">
        <v>3</v>
      </c>
      <c r="Q878" s="9">
        <v>3</v>
      </c>
      <c r="R878" s="9">
        <v>3</v>
      </c>
      <c r="S878" s="9">
        <v>3</v>
      </c>
      <c r="T878" s="9">
        <v>3</v>
      </c>
      <c r="U878" s="9" t="s">
        <v>1331</v>
      </c>
      <c r="V878" s="9" t="s">
        <v>1331</v>
      </c>
      <c r="W878" s="9" t="s">
        <v>549</v>
      </c>
    </row>
    <row r="879" spans="5:23" x14ac:dyDescent="0.2">
      <c r="E879" s="9" t="s">
        <v>2062</v>
      </c>
      <c r="F879" s="47" t="s">
        <v>2063</v>
      </c>
      <c r="G879" s="9" t="s">
        <v>661</v>
      </c>
      <c r="H879" s="9" t="s">
        <v>1912</v>
      </c>
      <c r="I879" s="9">
        <v>100</v>
      </c>
      <c r="J879" s="9">
        <v>3</v>
      </c>
      <c r="K879" s="9">
        <v>3</v>
      </c>
      <c r="L879" s="9">
        <v>3</v>
      </c>
      <c r="M879" s="9">
        <v>3</v>
      </c>
      <c r="N879" s="9">
        <v>3</v>
      </c>
      <c r="O879" s="9">
        <v>3</v>
      </c>
      <c r="P879" s="9">
        <v>3</v>
      </c>
      <c r="Q879" s="9">
        <v>3</v>
      </c>
      <c r="R879" s="9">
        <v>3</v>
      </c>
      <c r="S879" s="9">
        <v>3</v>
      </c>
      <c r="T879" s="9">
        <v>3</v>
      </c>
      <c r="U879" s="9" t="s">
        <v>1339</v>
      </c>
      <c r="V879" s="9" t="s">
        <v>1340</v>
      </c>
      <c r="W879" s="9" t="s">
        <v>1048</v>
      </c>
    </row>
    <row r="880" spans="5:23" x14ac:dyDescent="0.2">
      <c r="E880" s="9" t="s">
        <v>2062</v>
      </c>
      <c r="F880" s="47" t="s">
        <v>2063</v>
      </c>
      <c r="G880" s="9" t="s">
        <v>1341</v>
      </c>
      <c r="H880" s="9" t="s">
        <v>1912</v>
      </c>
      <c r="I880" s="9">
        <v>100</v>
      </c>
      <c r="J880" s="9">
        <v>3</v>
      </c>
      <c r="K880" s="9">
        <v>3</v>
      </c>
      <c r="L880" s="9">
        <v>4</v>
      </c>
      <c r="M880" s="9">
        <v>4</v>
      </c>
      <c r="N880" s="9">
        <v>4</v>
      </c>
      <c r="O880" s="9">
        <v>4</v>
      </c>
      <c r="P880" s="9">
        <v>4</v>
      </c>
      <c r="Q880" s="9">
        <v>4</v>
      </c>
      <c r="R880" s="9">
        <v>4</v>
      </c>
      <c r="S880" s="9">
        <v>4</v>
      </c>
      <c r="T880" s="9">
        <v>4</v>
      </c>
      <c r="U880" s="9" t="s">
        <v>1342</v>
      </c>
      <c r="V880" s="9" t="s">
        <v>1343</v>
      </c>
      <c r="W880" s="9" t="s">
        <v>1344</v>
      </c>
    </row>
    <row r="881" spans="5:23" x14ac:dyDescent="0.2">
      <c r="E881" s="9" t="s">
        <v>2062</v>
      </c>
      <c r="F881" s="47" t="s">
        <v>2063</v>
      </c>
      <c r="G881" s="9" t="s">
        <v>1345</v>
      </c>
      <c r="H881" s="9" t="s">
        <v>1912</v>
      </c>
      <c r="I881" s="9">
        <v>90</v>
      </c>
      <c r="J881" s="9">
        <v>3</v>
      </c>
      <c r="K881" s="9">
        <v>3</v>
      </c>
      <c r="L881" s="9">
        <v>3</v>
      </c>
      <c r="M881" s="9">
        <v>3</v>
      </c>
      <c r="N881" s="9">
        <v>3</v>
      </c>
      <c r="O881" s="9">
        <v>3</v>
      </c>
      <c r="P881" s="9">
        <v>3</v>
      </c>
      <c r="Q881" s="9">
        <v>3</v>
      </c>
      <c r="R881" s="9">
        <v>3</v>
      </c>
      <c r="S881" s="9">
        <v>3</v>
      </c>
      <c r="T881" s="9">
        <v>3</v>
      </c>
      <c r="U881" s="9" t="s">
        <v>1346</v>
      </c>
      <c r="V881" s="9" t="s">
        <v>1347</v>
      </c>
      <c r="W881" s="9" t="s">
        <v>1348</v>
      </c>
    </row>
    <row r="882" spans="5:23" x14ac:dyDescent="0.2">
      <c r="E882" s="9" t="s">
        <v>2062</v>
      </c>
      <c r="F882" s="47" t="s">
        <v>2063</v>
      </c>
      <c r="G882" s="9" t="s">
        <v>657</v>
      </c>
      <c r="H882" s="9" t="s">
        <v>1912</v>
      </c>
      <c r="I882" s="9">
        <v>100</v>
      </c>
      <c r="J882" s="9">
        <v>3</v>
      </c>
      <c r="K882" s="9">
        <v>3</v>
      </c>
      <c r="L882" s="9">
        <v>3</v>
      </c>
      <c r="M882" s="9">
        <v>3</v>
      </c>
      <c r="N882" s="9">
        <v>3</v>
      </c>
      <c r="O882" s="9">
        <v>3</v>
      </c>
      <c r="P882" s="9">
        <v>3</v>
      </c>
      <c r="Q882" s="9">
        <v>3</v>
      </c>
      <c r="R882" s="9">
        <v>3</v>
      </c>
      <c r="S882" s="9">
        <v>3</v>
      </c>
      <c r="T882" s="9">
        <v>3</v>
      </c>
      <c r="U882" s="9" t="s">
        <v>1351</v>
      </c>
      <c r="V882" s="9" t="s">
        <v>1352</v>
      </c>
      <c r="W882" s="9" t="s">
        <v>1353</v>
      </c>
    </row>
    <row r="883" spans="5:23" x14ac:dyDescent="0.2">
      <c r="E883" s="9" t="s">
        <v>2062</v>
      </c>
      <c r="F883" s="47" t="s">
        <v>2063</v>
      </c>
      <c r="G883" s="9" t="s">
        <v>1354</v>
      </c>
      <c r="H883" s="9" t="s">
        <v>1912</v>
      </c>
      <c r="I883" s="9">
        <v>100</v>
      </c>
      <c r="J883" s="9">
        <v>3</v>
      </c>
      <c r="K883" s="9">
        <v>3</v>
      </c>
      <c r="L883" s="9">
        <v>3</v>
      </c>
      <c r="M883" s="9">
        <v>3</v>
      </c>
      <c r="N883" s="9">
        <v>3</v>
      </c>
      <c r="O883" s="9">
        <v>3</v>
      </c>
      <c r="P883" s="9">
        <v>3</v>
      </c>
      <c r="Q883" s="9">
        <v>3</v>
      </c>
      <c r="R883" s="9">
        <v>3</v>
      </c>
      <c r="S883" s="9">
        <v>3</v>
      </c>
      <c r="T883" s="9">
        <v>3</v>
      </c>
      <c r="U883" s="9" t="s">
        <v>1355</v>
      </c>
      <c r="V883" s="9" t="s">
        <v>1356</v>
      </c>
      <c r="W883" s="9" t="s">
        <v>1357</v>
      </c>
    </row>
    <row r="884" spans="5:23" x14ac:dyDescent="0.2">
      <c r="E884" s="9" t="s">
        <v>2062</v>
      </c>
      <c r="F884" s="47" t="s">
        <v>2063</v>
      </c>
      <c r="G884" s="9" t="s">
        <v>1349</v>
      </c>
      <c r="H884" s="9" t="s">
        <v>1912</v>
      </c>
      <c r="I884" s="9">
        <v>80</v>
      </c>
      <c r="J884" s="9">
        <v>3</v>
      </c>
      <c r="K884" s="9">
        <v>3</v>
      </c>
      <c r="L884" s="9">
        <v>3</v>
      </c>
      <c r="M884" s="9">
        <v>3</v>
      </c>
      <c r="N884" s="9">
        <v>3</v>
      </c>
      <c r="O884" s="9">
        <v>3</v>
      </c>
      <c r="P884" s="9">
        <v>3</v>
      </c>
      <c r="Q884" s="9">
        <v>3</v>
      </c>
      <c r="R884" s="9">
        <v>3</v>
      </c>
      <c r="S884" s="9">
        <v>3</v>
      </c>
      <c r="T884" s="9">
        <v>3</v>
      </c>
      <c r="U884" s="9" t="s">
        <v>1358</v>
      </c>
      <c r="V884" s="9" t="s">
        <v>1359</v>
      </c>
      <c r="W884" s="9">
        <v>0</v>
      </c>
    </row>
    <row r="885" spans="5:23" x14ac:dyDescent="0.2">
      <c r="E885" s="9" t="s">
        <v>1374</v>
      </c>
      <c r="F885" s="47" t="s">
        <v>1919</v>
      </c>
      <c r="G885" s="9" t="s">
        <v>1371</v>
      </c>
      <c r="H885" s="9" t="s">
        <v>2064</v>
      </c>
      <c r="I885" s="9">
        <v>90</v>
      </c>
      <c r="J885" s="9">
        <v>3</v>
      </c>
      <c r="K885" s="9">
        <v>3</v>
      </c>
      <c r="L885" s="9">
        <v>3</v>
      </c>
      <c r="M885" s="9">
        <v>3</v>
      </c>
      <c r="N885" s="9">
        <v>3</v>
      </c>
      <c r="O885" s="9">
        <v>3</v>
      </c>
      <c r="P885" s="9">
        <v>3</v>
      </c>
      <c r="Q885" s="9">
        <v>3</v>
      </c>
      <c r="R885" s="9">
        <v>4</v>
      </c>
      <c r="S885" s="9">
        <v>3</v>
      </c>
      <c r="T885" s="9">
        <v>4</v>
      </c>
      <c r="U885" s="9" t="s">
        <v>1372</v>
      </c>
      <c r="V885" s="9" t="s">
        <v>1373</v>
      </c>
      <c r="W885" s="9">
        <v>0</v>
      </c>
    </row>
    <row r="886" spans="5:23" x14ac:dyDescent="0.2">
      <c r="E886" s="9" t="s">
        <v>1374</v>
      </c>
      <c r="F886" s="47" t="s">
        <v>1919</v>
      </c>
      <c r="G886" s="9" t="s">
        <v>1045</v>
      </c>
      <c r="H886" s="9" t="s">
        <v>1918</v>
      </c>
      <c r="I886" s="9">
        <v>90</v>
      </c>
      <c r="J886" s="9">
        <v>3</v>
      </c>
      <c r="K886" s="9">
        <v>3</v>
      </c>
      <c r="L886" s="9">
        <v>3</v>
      </c>
      <c r="M886" s="9">
        <v>3</v>
      </c>
      <c r="N886" s="9">
        <v>3</v>
      </c>
      <c r="O886" s="9">
        <v>3</v>
      </c>
      <c r="P886" s="9">
        <v>3</v>
      </c>
      <c r="Q886" s="9">
        <v>3</v>
      </c>
      <c r="R886" s="9">
        <v>3</v>
      </c>
      <c r="S886" s="9">
        <v>3</v>
      </c>
      <c r="T886" s="9">
        <v>3</v>
      </c>
      <c r="U886" s="9" t="s">
        <v>1375</v>
      </c>
      <c r="V886" s="9" t="s">
        <v>1376</v>
      </c>
      <c r="W886" s="9" t="s">
        <v>1048</v>
      </c>
    </row>
    <row r="887" spans="5:23" x14ac:dyDescent="0.2">
      <c r="E887" s="9" t="s">
        <v>1374</v>
      </c>
      <c r="F887" s="47" t="s">
        <v>1919</v>
      </c>
      <c r="G887" s="9" t="s">
        <v>1029</v>
      </c>
      <c r="H887" s="9" t="s">
        <v>1911</v>
      </c>
      <c r="I887" s="9">
        <v>80</v>
      </c>
      <c r="J887" s="9">
        <v>3</v>
      </c>
      <c r="K887" s="9">
        <v>3</v>
      </c>
      <c r="L887" s="9">
        <v>3</v>
      </c>
      <c r="M887" s="9">
        <v>3</v>
      </c>
      <c r="N887" s="9">
        <v>3</v>
      </c>
      <c r="O887" s="9">
        <v>3</v>
      </c>
      <c r="P887" s="9">
        <v>3</v>
      </c>
      <c r="Q887" s="9">
        <v>3</v>
      </c>
      <c r="R887" s="9">
        <v>3</v>
      </c>
      <c r="S887" s="9">
        <v>3</v>
      </c>
      <c r="T887" s="9">
        <v>4</v>
      </c>
      <c r="U887" s="9" t="s">
        <v>1377</v>
      </c>
      <c r="V887" s="9" t="s">
        <v>1378</v>
      </c>
      <c r="W887" s="9">
        <v>0</v>
      </c>
    </row>
    <row r="888" spans="5:23" x14ac:dyDescent="0.2">
      <c r="E888" s="9" t="s">
        <v>1374</v>
      </c>
      <c r="F888" s="47" t="s">
        <v>1919</v>
      </c>
      <c r="G888" s="9" t="s">
        <v>1036</v>
      </c>
      <c r="H888" s="9" t="s">
        <v>1918</v>
      </c>
      <c r="I888" s="9">
        <v>80</v>
      </c>
      <c r="J888" s="9">
        <v>4</v>
      </c>
      <c r="K888" s="9">
        <v>3</v>
      </c>
      <c r="L888" s="9">
        <v>3</v>
      </c>
      <c r="M888" s="9">
        <v>3</v>
      </c>
      <c r="N888" s="9">
        <v>4</v>
      </c>
      <c r="O888" s="9">
        <v>3</v>
      </c>
      <c r="P888" s="9">
        <v>3</v>
      </c>
      <c r="Q888" s="9">
        <v>3</v>
      </c>
      <c r="R888" s="9">
        <v>3</v>
      </c>
      <c r="S888" s="9">
        <v>3</v>
      </c>
      <c r="T888" s="9">
        <v>3</v>
      </c>
      <c r="U888" s="9" t="s">
        <v>1379</v>
      </c>
      <c r="V888" s="9" t="s">
        <v>1380</v>
      </c>
      <c r="W888" s="9">
        <v>0</v>
      </c>
    </row>
    <row r="889" spans="5:23" x14ac:dyDescent="0.2">
      <c r="E889" s="9" t="s">
        <v>1374</v>
      </c>
      <c r="F889" s="47" t="s">
        <v>1919</v>
      </c>
      <c r="G889" s="9" t="s">
        <v>1040</v>
      </c>
      <c r="H889" s="9" t="s">
        <v>1911</v>
      </c>
      <c r="I889" s="9">
        <v>80</v>
      </c>
      <c r="J889" s="9">
        <v>3</v>
      </c>
      <c r="K889" s="9">
        <v>3</v>
      </c>
      <c r="L889" s="9">
        <v>3</v>
      </c>
      <c r="M889" s="9">
        <v>3</v>
      </c>
      <c r="N889" s="9">
        <v>4</v>
      </c>
      <c r="O889" s="9">
        <v>3</v>
      </c>
      <c r="P889" s="9">
        <v>3</v>
      </c>
      <c r="Q889" s="9">
        <v>3</v>
      </c>
      <c r="R889" s="9">
        <v>3</v>
      </c>
      <c r="S889" s="9">
        <v>4</v>
      </c>
      <c r="T889" s="9">
        <v>3</v>
      </c>
      <c r="U889" s="9">
        <v>0</v>
      </c>
      <c r="V889" s="9">
        <v>0</v>
      </c>
      <c r="W889" s="9">
        <v>0</v>
      </c>
    </row>
    <row r="890" spans="5:23" x14ac:dyDescent="0.2">
      <c r="E890" s="9" t="s">
        <v>1374</v>
      </c>
      <c r="F890" s="47" t="s">
        <v>1919</v>
      </c>
      <c r="G890" s="9" t="s">
        <v>1032</v>
      </c>
      <c r="H890" s="9" t="s">
        <v>1918</v>
      </c>
      <c r="I890" s="9">
        <v>80</v>
      </c>
      <c r="J890" s="9">
        <v>3</v>
      </c>
      <c r="K890" s="9">
        <v>3</v>
      </c>
      <c r="L890" s="9">
        <v>3</v>
      </c>
      <c r="M890" s="9">
        <v>3</v>
      </c>
      <c r="N890" s="9">
        <v>3</v>
      </c>
      <c r="O890" s="9">
        <v>3</v>
      </c>
      <c r="P890" s="9">
        <v>3</v>
      </c>
      <c r="Q890" s="9">
        <v>3</v>
      </c>
      <c r="R890" s="9">
        <v>3</v>
      </c>
      <c r="S890" s="9">
        <v>3</v>
      </c>
      <c r="T890" s="9">
        <v>3</v>
      </c>
      <c r="U890" s="9" t="s">
        <v>1381</v>
      </c>
      <c r="V890" s="9" t="s">
        <v>1382</v>
      </c>
      <c r="W890" s="9" t="s">
        <v>1383</v>
      </c>
    </row>
    <row r="891" spans="5:23" x14ac:dyDescent="0.2">
      <c r="E891" s="9" t="s">
        <v>1374</v>
      </c>
      <c r="F891" s="47" t="s">
        <v>1919</v>
      </c>
      <c r="G891" s="9" t="s">
        <v>1039</v>
      </c>
      <c r="H891" s="9" t="s">
        <v>1911</v>
      </c>
      <c r="I891" s="9">
        <v>90</v>
      </c>
      <c r="J891" s="9">
        <v>3</v>
      </c>
      <c r="K891" s="9">
        <v>3</v>
      </c>
      <c r="L891" s="9">
        <v>3</v>
      </c>
      <c r="M891" s="9">
        <v>3</v>
      </c>
      <c r="N891" s="9">
        <v>3</v>
      </c>
      <c r="O891" s="9">
        <v>3</v>
      </c>
      <c r="P891" s="9">
        <v>3</v>
      </c>
      <c r="Q891" s="9">
        <v>3</v>
      </c>
      <c r="R891" s="9">
        <v>3</v>
      </c>
      <c r="S891" s="9">
        <v>3</v>
      </c>
      <c r="T891" s="9">
        <v>3</v>
      </c>
      <c r="U891" s="9">
        <v>0</v>
      </c>
      <c r="V891" s="9">
        <v>0</v>
      </c>
      <c r="W891" s="9">
        <v>0</v>
      </c>
    </row>
    <row r="892" spans="5:23" x14ac:dyDescent="0.2">
      <c r="E892" s="9" t="s">
        <v>1374</v>
      </c>
      <c r="F892" s="47" t="s">
        <v>1919</v>
      </c>
      <c r="G892" s="9" t="s">
        <v>1041</v>
      </c>
      <c r="H892" s="9" t="s">
        <v>1918</v>
      </c>
      <c r="I892" s="9">
        <v>90</v>
      </c>
      <c r="J892" s="9">
        <v>3</v>
      </c>
      <c r="K892" s="9">
        <v>3</v>
      </c>
      <c r="L892" s="9">
        <v>3</v>
      </c>
      <c r="M892" s="9">
        <v>3</v>
      </c>
      <c r="N892" s="9">
        <v>3</v>
      </c>
      <c r="O892" s="9">
        <v>3</v>
      </c>
      <c r="P892" s="9">
        <v>3</v>
      </c>
      <c r="Q892" s="9">
        <v>3</v>
      </c>
      <c r="R892" s="9">
        <v>3</v>
      </c>
      <c r="S892" s="9">
        <v>3</v>
      </c>
      <c r="T892" s="9">
        <v>3</v>
      </c>
      <c r="U892" s="9" t="s">
        <v>1384</v>
      </c>
      <c r="V892" s="9" t="s">
        <v>1385</v>
      </c>
      <c r="W892" s="9" t="s">
        <v>1386</v>
      </c>
    </row>
    <row r="893" spans="5:23" x14ac:dyDescent="0.2">
      <c r="E893" s="9" t="s">
        <v>837</v>
      </c>
      <c r="F893" s="47">
        <v>43772</v>
      </c>
      <c r="G893" s="9" t="s">
        <v>909</v>
      </c>
      <c r="H893" s="9" t="s">
        <v>1921</v>
      </c>
      <c r="I893" s="9">
        <v>100</v>
      </c>
      <c r="J893" s="9">
        <v>3</v>
      </c>
      <c r="K893" s="9">
        <v>3</v>
      </c>
      <c r="L893" s="9">
        <v>3</v>
      </c>
      <c r="M893" s="9">
        <v>3</v>
      </c>
      <c r="N893" s="9">
        <v>3</v>
      </c>
      <c r="O893" s="9">
        <v>3</v>
      </c>
      <c r="P893" s="9">
        <v>3</v>
      </c>
      <c r="Q893" s="9">
        <v>3</v>
      </c>
      <c r="R893" s="9">
        <v>3</v>
      </c>
      <c r="S893" s="9">
        <v>3</v>
      </c>
      <c r="T893" s="9">
        <v>3</v>
      </c>
      <c r="U893" s="9" t="s">
        <v>1245</v>
      </c>
      <c r="V893" s="9" t="s">
        <v>1633</v>
      </c>
      <c r="W893" s="9">
        <v>0</v>
      </c>
    </row>
    <row r="894" spans="5:23" x14ac:dyDescent="0.2">
      <c r="E894" s="9" t="s">
        <v>837</v>
      </c>
      <c r="F894" s="47">
        <v>43772</v>
      </c>
      <c r="G894" s="9" t="s">
        <v>904</v>
      </c>
      <c r="H894" s="9" t="s">
        <v>1916</v>
      </c>
      <c r="I894" s="9">
        <v>100</v>
      </c>
      <c r="J894" s="9">
        <v>4</v>
      </c>
      <c r="K894" s="9">
        <v>4</v>
      </c>
      <c r="L894" s="9">
        <v>4</v>
      </c>
      <c r="M894" s="9">
        <v>3</v>
      </c>
      <c r="N894" s="9">
        <v>3</v>
      </c>
      <c r="O894" s="9">
        <v>4</v>
      </c>
      <c r="P894" s="9">
        <v>4</v>
      </c>
      <c r="Q894" s="9">
        <v>3</v>
      </c>
      <c r="R894" s="9">
        <v>3</v>
      </c>
      <c r="S894" s="9">
        <v>4</v>
      </c>
      <c r="T894" s="9">
        <v>4</v>
      </c>
      <c r="U894" s="9">
        <v>0</v>
      </c>
      <c r="V894" s="9" t="s">
        <v>1634</v>
      </c>
      <c r="W894" s="9">
        <v>0</v>
      </c>
    </row>
    <row r="895" spans="5:23" x14ac:dyDescent="0.2">
      <c r="E895" s="9" t="s">
        <v>837</v>
      </c>
      <c r="F895" s="47">
        <v>43772</v>
      </c>
      <c r="G895" s="9" t="s">
        <v>906</v>
      </c>
      <c r="H895" s="9" t="s">
        <v>1921</v>
      </c>
      <c r="I895" s="9">
        <v>100</v>
      </c>
      <c r="J895" s="9">
        <v>3</v>
      </c>
      <c r="K895" s="9">
        <v>3</v>
      </c>
      <c r="L895" s="9">
        <v>3</v>
      </c>
      <c r="M895" s="9">
        <v>3</v>
      </c>
      <c r="N895" s="9">
        <v>3</v>
      </c>
      <c r="O895" s="9">
        <v>3</v>
      </c>
      <c r="P895" s="9">
        <v>3</v>
      </c>
      <c r="Q895" s="9">
        <v>3</v>
      </c>
      <c r="R895" s="9">
        <v>3</v>
      </c>
      <c r="S895" s="9">
        <v>3</v>
      </c>
      <c r="T895" s="9">
        <v>3</v>
      </c>
      <c r="U895" s="9" t="s">
        <v>1635</v>
      </c>
      <c r="V895" s="9" t="s">
        <v>1633</v>
      </c>
      <c r="W895" s="9" t="s">
        <v>573</v>
      </c>
    </row>
    <row r="896" spans="5:23" x14ac:dyDescent="0.2">
      <c r="E896" s="9" t="s">
        <v>837</v>
      </c>
      <c r="F896" s="47">
        <v>43772</v>
      </c>
      <c r="G896" s="9" t="s">
        <v>905</v>
      </c>
      <c r="H896" s="9" t="s">
        <v>1922</v>
      </c>
      <c r="I896" s="9">
        <v>90</v>
      </c>
      <c r="J896" s="9">
        <v>3</v>
      </c>
      <c r="K896" s="9">
        <v>3</v>
      </c>
      <c r="L896" s="9">
        <v>3</v>
      </c>
      <c r="M896" s="9">
        <v>3</v>
      </c>
      <c r="N896" s="9">
        <v>3</v>
      </c>
      <c r="O896" s="9">
        <v>3</v>
      </c>
      <c r="P896" s="9">
        <v>3</v>
      </c>
      <c r="Q896" s="9">
        <v>3</v>
      </c>
      <c r="R896" s="9">
        <v>3</v>
      </c>
      <c r="S896" s="9">
        <v>3</v>
      </c>
      <c r="T896" s="9">
        <v>3</v>
      </c>
      <c r="U896" s="9">
        <v>0</v>
      </c>
      <c r="V896" s="9">
        <v>0</v>
      </c>
      <c r="W896" s="9">
        <v>0</v>
      </c>
    </row>
    <row r="897" spans="5:23" x14ac:dyDescent="0.2">
      <c r="E897" s="9" t="s">
        <v>837</v>
      </c>
      <c r="F897" s="47">
        <v>43772</v>
      </c>
      <c r="G897" s="9" t="s">
        <v>1636</v>
      </c>
      <c r="H897" s="9" t="s">
        <v>1918</v>
      </c>
      <c r="I897" s="9">
        <v>90</v>
      </c>
      <c r="J897" s="9">
        <v>3</v>
      </c>
      <c r="K897" s="9">
        <v>3</v>
      </c>
      <c r="L897" s="9">
        <v>3</v>
      </c>
      <c r="M897" s="9">
        <v>3</v>
      </c>
      <c r="N897" s="9">
        <v>3</v>
      </c>
      <c r="O897" s="9">
        <v>3</v>
      </c>
      <c r="P897" s="9">
        <v>3</v>
      </c>
      <c r="Q897" s="9">
        <v>3</v>
      </c>
      <c r="R897" s="9">
        <v>3</v>
      </c>
      <c r="S897" s="9">
        <v>3</v>
      </c>
      <c r="T897" s="9">
        <v>3</v>
      </c>
      <c r="U897" s="9">
        <v>0</v>
      </c>
      <c r="V897" s="9">
        <v>0</v>
      </c>
      <c r="W897" s="9">
        <v>0</v>
      </c>
    </row>
    <row r="898" spans="5:23" x14ac:dyDescent="0.2">
      <c r="E898" s="9" t="s">
        <v>837</v>
      </c>
      <c r="F898" s="47">
        <v>43772</v>
      </c>
      <c r="G898" s="9" t="s">
        <v>912</v>
      </c>
      <c r="H898" s="9" t="s">
        <v>1921</v>
      </c>
      <c r="I898" s="9">
        <v>100</v>
      </c>
      <c r="J898" s="9">
        <v>3</v>
      </c>
      <c r="K898" s="9">
        <v>3</v>
      </c>
      <c r="L898" s="9">
        <v>3</v>
      </c>
      <c r="M898" s="9">
        <v>3</v>
      </c>
      <c r="N898" s="9">
        <v>3</v>
      </c>
      <c r="O898" s="9">
        <v>3</v>
      </c>
      <c r="P898" s="9">
        <v>3</v>
      </c>
      <c r="Q898" s="9">
        <v>3</v>
      </c>
      <c r="R898" s="9">
        <v>3</v>
      </c>
      <c r="S898" s="9">
        <v>3</v>
      </c>
      <c r="T898" s="9">
        <v>3</v>
      </c>
      <c r="U898" s="9" t="s">
        <v>1637</v>
      </c>
      <c r="V898" s="9" t="s">
        <v>1633</v>
      </c>
      <c r="W898" s="9" t="s">
        <v>573</v>
      </c>
    </row>
    <row r="899" spans="5:23" x14ac:dyDescent="0.2">
      <c r="E899" s="9" t="s">
        <v>837</v>
      </c>
      <c r="F899" s="47">
        <v>43772</v>
      </c>
      <c r="G899" s="9" t="s">
        <v>903</v>
      </c>
      <c r="H899" s="9" t="s">
        <v>1918</v>
      </c>
      <c r="I899" s="9">
        <v>100</v>
      </c>
      <c r="J899" s="9">
        <v>3</v>
      </c>
      <c r="K899" s="9">
        <v>3</v>
      </c>
      <c r="L899" s="9">
        <v>3</v>
      </c>
      <c r="M899" s="9">
        <v>3</v>
      </c>
      <c r="N899" s="9">
        <v>3</v>
      </c>
      <c r="O899" s="9">
        <v>3</v>
      </c>
      <c r="P899" s="9">
        <v>3</v>
      </c>
      <c r="Q899" s="9">
        <v>3</v>
      </c>
      <c r="R899" s="9">
        <v>3</v>
      </c>
      <c r="S899" s="9">
        <v>3</v>
      </c>
      <c r="T899" s="9">
        <v>3</v>
      </c>
      <c r="U899" s="9">
        <v>0</v>
      </c>
      <c r="V899" s="9">
        <v>0</v>
      </c>
      <c r="W899" s="9">
        <v>0</v>
      </c>
    </row>
    <row r="900" spans="5:23" x14ac:dyDescent="0.2">
      <c r="E900" s="9" t="s">
        <v>837</v>
      </c>
      <c r="F900" s="47">
        <v>43772</v>
      </c>
      <c r="G900" s="9" t="s">
        <v>910</v>
      </c>
      <c r="H900" s="9" t="s">
        <v>2065</v>
      </c>
      <c r="I900" s="9">
        <v>90</v>
      </c>
      <c r="J900" s="9">
        <v>3</v>
      </c>
      <c r="K900" s="9">
        <v>3</v>
      </c>
      <c r="L900" s="9">
        <v>3</v>
      </c>
      <c r="M900" s="9">
        <v>3</v>
      </c>
      <c r="N900" s="9">
        <v>3</v>
      </c>
      <c r="O900" s="9">
        <v>3</v>
      </c>
      <c r="P900" s="9">
        <v>3</v>
      </c>
      <c r="Q900" s="9">
        <v>3</v>
      </c>
      <c r="R900" s="9">
        <v>3</v>
      </c>
      <c r="S900" s="9">
        <v>3</v>
      </c>
      <c r="T900" s="9">
        <v>3</v>
      </c>
      <c r="U900" s="9">
        <v>0</v>
      </c>
      <c r="V900" s="9">
        <v>0</v>
      </c>
      <c r="W900" s="9">
        <v>0</v>
      </c>
    </row>
    <row r="901" spans="5:23" x14ac:dyDescent="0.2">
      <c r="E901" s="9" t="s">
        <v>2066</v>
      </c>
      <c r="F901" s="47">
        <v>43473</v>
      </c>
      <c r="G901" s="9" t="s">
        <v>1935</v>
      </c>
      <c r="H901" s="9" t="s">
        <v>1911</v>
      </c>
      <c r="I901" s="9">
        <v>90</v>
      </c>
      <c r="J901" s="9">
        <v>4</v>
      </c>
      <c r="K901" s="9">
        <v>4</v>
      </c>
      <c r="L901" s="9">
        <v>4</v>
      </c>
      <c r="M901" s="9">
        <v>4</v>
      </c>
      <c r="N901" s="9">
        <v>4</v>
      </c>
      <c r="O901" s="9">
        <v>4</v>
      </c>
      <c r="P901" s="9">
        <v>4</v>
      </c>
      <c r="Q901" s="9">
        <v>4</v>
      </c>
      <c r="R901" s="9">
        <v>4</v>
      </c>
      <c r="S901" s="9">
        <v>4</v>
      </c>
      <c r="T901" s="9">
        <v>4</v>
      </c>
      <c r="U901" s="9" t="s">
        <v>2067</v>
      </c>
      <c r="V901" s="9" t="s">
        <v>2067</v>
      </c>
      <c r="W901" s="9" t="s">
        <v>660</v>
      </c>
    </row>
    <row r="902" spans="5:23" x14ac:dyDescent="0.2">
      <c r="E902" s="9" t="s">
        <v>2066</v>
      </c>
      <c r="F902" s="47">
        <v>43473</v>
      </c>
      <c r="G902" s="9" t="s">
        <v>1962</v>
      </c>
      <c r="H902" s="9" t="s">
        <v>1911</v>
      </c>
      <c r="I902" s="9">
        <v>90</v>
      </c>
      <c r="J902" s="9">
        <v>3</v>
      </c>
      <c r="K902" s="9">
        <v>4</v>
      </c>
      <c r="L902" s="9">
        <v>4</v>
      </c>
      <c r="M902" s="9">
        <v>3</v>
      </c>
      <c r="N902" s="9">
        <v>4</v>
      </c>
      <c r="O902" s="9">
        <v>3</v>
      </c>
      <c r="P902" s="9">
        <v>4</v>
      </c>
      <c r="Q902" s="9">
        <v>3</v>
      </c>
      <c r="R902" s="9">
        <v>3</v>
      </c>
      <c r="S902" s="9">
        <v>3</v>
      </c>
      <c r="T902" s="9">
        <v>4</v>
      </c>
      <c r="U902" s="9">
        <v>0</v>
      </c>
      <c r="V902" s="9">
        <v>0</v>
      </c>
      <c r="W902" s="9">
        <v>0</v>
      </c>
    </row>
    <row r="903" spans="5:23" x14ac:dyDescent="0.2">
      <c r="E903" s="9" t="s">
        <v>2066</v>
      </c>
      <c r="F903" s="47">
        <v>43473</v>
      </c>
      <c r="G903" s="9" t="s">
        <v>1967</v>
      </c>
      <c r="H903" s="9" t="s">
        <v>1918</v>
      </c>
      <c r="I903" s="9">
        <v>80</v>
      </c>
      <c r="J903" s="9">
        <v>4</v>
      </c>
      <c r="K903" s="9">
        <v>3</v>
      </c>
      <c r="L903" s="9">
        <v>3</v>
      </c>
      <c r="M903" s="9">
        <v>4</v>
      </c>
      <c r="N903" s="9">
        <v>4</v>
      </c>
      <c r="O903" s="9">
        <v>4</v>
      </c>
      <c r="P903" s="9">
        <v>4</v>
      </c>
      <c r="Q903" s="9">
        <v>3</v>
      </c>
      <c r="R903" s="9">
        <v>4</v>
      </c>
      <c r="S903" s="9">
        <v>4</v>
      </c>
      <c r="T903" s="9">
        <v>4</v>
      </c>
      <c r="U903" s="9" t="s">
        <v>2068</v>
      </c>
      <c r="V903" s="9" t="s">
        <v>2069</v>
      </c>
      <c r="W903" s="9">
        <v>0</v>
      </c>
    </row>
    <row r="904" spans="5:23" x14ac:dyDescent="0.2">
      <c r="E904" s="9" t="s">
        <v>2066</v>
      </c>
      <c r="F904" s="47">
        <v>43473</v>
      </c>
      <c r="G904" s="9" t="s">
        <v>1978</v>
      </c>
      <c r="H904" s="9" t="s">
        <v>1911</v>
      </c>
      <c r="I904" s="9">
        <v>90</v>
      </c>
      <c r="J904" s="9">
        <v>3</v>
      </c>
      <c r="K904" s="9">
        <v>3</v>
      </c>
      <c r="L904" s="9">
        <v>3</v>
      </c>
      <c r="M904" s="9">
        <v>3</v>
      </c>
      <c r="N904" s="9">
        <v>3</v>
      </c>
      <c r="O904" s="9">
        <v>3</v>
      </c>
      <c r="P904" s="9">
        <v>3</v>
      </c>
      <c r="Q904" s="9">
        <v>3</v>
      </c>
      <c r="R904" s="9">
        <v>3</v>
      </c>
      <c r="S904" s="9">
        <v>3</v>
      </c>
      <c r="T904" s="9">
        <v>3</v>
      </c>
      <c r="U904" s="9">
        <v>0</v>
      </c>
      <c r="V904" s="9">
        <v>0</v>
      </c>
      <c r="W904" s="9">
        <v>0</v>
      </c>
    </row>
    <row r="905" spans="5:23" x14ac:dyDescent="0.2">
      <c r="E905" s="9" t="s">
        <v>2066</v>
      </c>
      <c r="F905" s="47">
        <v>43473</v>
      </c>
      <c r="G905" s="9" t="s">
        <v>2070</v>
      </c>
      <c r="H905" s="9" t="s">
        <v>1911</v>
      </c>
      <c r="I905" s="9">
        <v>90</v>
      </c>
      <c r="J905" s="9">
        <v>4</v>
      </c>
      <c r="K905" s="9">
        <v>4</v>
      </c>
      <c r="L905" s="9">
        <v>4</v>
      </c>
      <c r="M905" s="9">
        <v>4</v>
      </c>
      <c r="N905" s="9">
        <v>4</v>
      </c>
      <c r="O905" s="9">
        <v>4</v>
      </c>
      <c r="P905" s="9">
        <v>4</v>
      </c>
      <c r="Q905" s="9">
        <v>4</v>
      </c>
      <c r="R905" s="9">
        <v>4</v>
      </c>
      <c r="S905" s="9">
        <v>4</v>
      </c>
      <c r="T905" s="9">
        <v>4</v>
      </c>
      <c r="U905" s="9" t="s">
        <v>2071</v>
      </c>
      <c r="V905" s="9" t="s">
        <v>2072</v>
      </c>
      <c r="W905" s="9" t="s">
        <v>660</v>
      </c>
    </row>
    <row r="906" spans="5:23" x14ac:dyDescent="0.2">
      <c r="E906" s="9" t="s">
        <v>2066</v>
      </c>
      <c r="F906" s="47">
        <v>43473</v>
      </c>
      <c r="G906" s="9" t="s">
        <v>1928</v>
      </c>
      <c r="H906" s="9" t="s">
        <v>1911</v>
      </c>
      <c r="I906" s="9">
        <v>100</v>
      </c>
      <c r="J906" s="9">
        <v>4</v>
      </c>
      <c r="K906" s="9">
        <v>3</v>
      </c>
      <c r="L906" s="9">
        <v>3</v>
      </c>
      <c r="M906" s="9">
        <v>3</v>
      </c>
      <c r="N906" s="9">
        <v>4</v>
      </c>
      <c r="O906" s="9">
        <v>3</v>
      </c>
      <c r="P906" s="9">
        <v>3</v>
      </c>
      <c r="Q906" s="9">
        <v>3</v>
      </c>
      <c r="R906" s="9">
        <v>3</v>
      </c>
      <c r="S906" s="9">
        <v>4</v>
      </c>
      <c r="T906" s="9">
        <v>4</v>
      </c>
      <c r="U906" s="9" t="s">
        <v>2073</v>
      </c>
      <c r="V906" s="9" t="s">
        <v>2074</v>
      </c>
      <c r="W906" s="9" t="s">
        <v>2075</v>
      </c>
    </row>
    <row r="907" spans="5:23" x14ac:dyDescent="0.2">
      <c r="E907" s="9" t="s">
        <v>2066</v>
      </c>
      <c r="F907" s="47">
        <v>43473</v>
      </c>
      <c r="G907" s="9" t="s">
        <v>1968</v>
      </c>
      <c r="H907" s="9" t="s">
        <v>1920</v>
      </c>
      <c r="I907" s="9">
        <v>80</v>
      </c>
      <c r="J907" s="9">
        <v>3</v>
      </c>
      <c r="K907" s="9">
        <v>3</v>
      </c>
      <c r="L907" s="9">
        <v>3</v>
      </c>
      <c r="M907" s="9">
        <v>3</v>
      </c>
      <c r="N907" s="9">
        <v>3</v>
      </c>
      <c r="O907" s="9">
        <v>3</v>
      </c>
      <c r="P907" s="9">
        <v>3</v>
      </c>
      <c r="Q907" s="9">
        <v>3</v>
      </c>
      <c r="R907" s="9">
        <v>3</v>
      </c>
      <c r="S907" s="9">
        <v>3</v>
      </c>
      <c r="T907" s="9">
        <v>3</v>
      </c>
      <c r="U907" s="9">
        <v>0</v>
      </c>
      <c r="V907" s="9">
        <v>0</v>
      </c>
      <c r="W907" s="9">
        <v>0</v>
      </c>
    </row>
    <row r="908" spans="5:23" x14ac:dyDescent="0.2">
      <c r="E908" s="9" t="s">
        <v>2066</v>
      </c>
      <c r="F908" s="47">
        <v>43473</v>
      </c>
      <c r="G908" s="9" t="s">
        <v>2076</v>
      </c>
      <c r="H908" s="9" t="s">
        <v>1920</v>
      </c>
      <c r="I908" s="9">
        <v>90</v>
      </c>
      <c r="J908" s="9">
        <v>3</v>
      </c>
      <c r="K908" s="9">
        <v>3</v>
      </c>
      <c r="L908" s="9">
        <v>3</v>
      </c>
      <c r="M908" s="9">
        <v>3</v>
      </c>
      <c r="N908" s="9">
        <v>3</v>
      </c>
      <c r="O908" s="9">
        <v>3</v>
      </c>
      <c r="P908" s="9">
        <v>3</v>
      </c>
      <c r="Q908" s="9">
        <v>3</v>
      </c>
      <c r="R908" s="9">
        <v>3</v>
      </c>
      <c r="S908" s="9">
        <v>3</v>
      </c>
      <c r="T908" s="9">
        <v>3</v>
      </c>
      <c r="U908" s="9">
        <v>0</v>
      </c>
      <c r="V908" s="9">
        <v>0</v>
      </c>
      <c r="W908" s="9">
        <v>0</v>
      </c>
    </row>
    <row r="909" spans="5:23" x14ac:dyDescent="0.2">
      <c r="E909" s="9" t="s">
        <v>2066</v>
      </c>
      <c r="F909" s="47">
        <v>43473</v>
      </c>
      <c r="G909" s="9" t="s">
        <v>1932</v>
      </c>
      <c r="H909" s="9" t="s">
        <v>1911</v>
      </c>
      <c r="I909" s="9">
        <v>90</v>
      </c>
      <c r="J909" s="9">
        <v>3</v>
      </c>
      <c r="K909" s="9">
        <v>4</v>
      </c>
      <c r="L909" s="9">
        <v>3</v>
      </c>
      <c r="M909" s="9">
        <v>4</v>
      </c>
      <c r="N909" s="9">
        <v>3</v>
      </c>
      <c r="O909" s="9">
        <v>3</v>
      </c>
      <c r="P909" s="9">
        <v>3</v>
      </c>
      <c r="Q909" s="9">
        <v>3</v>
      </c>
      <c r="R909" s="9">
        <v>4</v>
      </c>
      <c r="S909" s="9">
        <v>3</v>
      </c>
      <c r="T909" s="9">
        <v>3</v>
      </c>
      <c r="U909" s="9" t="s">
        <v>2077</v>
      </c>
      <c r="V909" s="9" t="s">
        <v>2077</v>
      </c>
      <c r="W909" s="9" t="s">
        <v>660</v>
      </c>
    </row>
    <row r="910" spans="5:23" x14ac:dyDescent="0.2">
      <c r="E910" s="9" t="s">
        <v>2066</v>
      </c>
      <c r="F910" s="47">
        <v>43473</v>
      </c>
      <c r="G910" s="9" t="s">
        <v>1941</v>
      </c>
      <c r="H910" s="9" t="s">
        <v>1911</v>
      </c>
      <c r="I910" s="9">
        <v>90</v>
      </c>
      <c r="J910" s="9">
        <v>4</v>
      </c>
      <c r="K910" s="9">
        <v>4</v>
      </c>
      <c r="L910" s="9">
        <v>4</v>
      </c>
      <c r="M910" s="9">
        <v>4</v>
      </c>
      <c r="N910" s="9">
        <v>4</v>
      </c>
      <c r="O910" s="9">
        <v>4</v>
      </c>
      <c r="P910" s="9">
        <v>4</v>
      </c>
      <c r="Q910" s="9">
        <v>4</v>
      </c>
      <c r="R910" s="9">
        <v>4</v>
      </c>
      <c r="S910" s="9">
        <v>4</v>
      </c>
      <c r="T910" s="9">
        <v>4</v>
      </c>
      <c r="U910" s="9" t="s">
        <v>2078</v>
      </c>
      <c r="V910" s="9" t="s">
        <v>2079</v>
      </c>
      <c r="W910" s="9" t="s">
        <v>1104</v>
      </c>
    </row>
    <row r="911" spans="5:23" x14ac:dyDescent="0.2">
      <c r="E911" s="9" t="s">
        <v>2066</v>
      </c>
      <c r="F911" s="47">
        <v>43473</v>
      </c>
      <c r="G911" s="9" t="s">
        <v>1974</v>
      </c>
      <c r="H911" s="9" t="s">
        <v>1911</v>
      </c>
      <c r="I911" s="9">
        <v>80</v>
      </c>
      <c r="J911" s="9">
        <v>3</v>
      </c>
      <c r="K911" s="9">
        <v>3</v>
      </c>
      <c r="L911" s="9">
        <v>3</v>
      </c>
      <c r="M911" s="9">
        <v>3</v>
      </c>
      <c r="N911" s="9">
        <v>3</v>
      </c>
      <c r="O911" s="9">
        <v>3</v>
      </c>
      <c r="P911" s="9">
        <v>3</v>
      </c>
      <c r="Q911" s="9">
        <v>3</v>
      </c>
      <c r="R911" s="9">
        <v>3</v>
      </c>
      <c r="S911" s="9">
        <v>3</v>
      </c>
      <c r="T911" s="9">
        <v>3</v>
      </c>
      <c r="U911" s="9" t="s">
        <v>2080</v>
      </c>
      <c r="V911" s="9" t="s">
        <v>2081</v>
      </c>
      <c r="W911" s="9" t="s">
        <v>2082</v>
      </c>
    </row>
    <row r="912" spans="5:23" x14ac:dyDescent="0.2">
      <c r="E912" s="9" t="s">
        <v>2066</v>
      </c>
      <c r="F912" s="47">
        <v>43473</v>
      </c>
      <c r="G912" s="9" t="s">
        <v>1946</v>
      </c>
      <c r="H912" s="9" t="s">
        <v>1911</v>
      </c>
      <c r="I912" s="9">
        <v>90</v>
      </c>
      <c r="J912" s="9">
        <v>4</v>
      </c>
      <c r="K912" s="9">
        <v>4</v>
      </c>
      <c r="L912" s="9">
        <v>4</v>
      </c>
      <c r="M912" s="9">
        <v>4</v>
      </c>
      <c r="N912" s="9">
        <v>4</v>
      </c>
      <c r="O912" s="9">
        <v>4</v>
      </c>
      <c r="P912" s="9">
        <v>4</v>
      </c>
      <c r="Q912" s="9">
        <v>4</v>
      </c>
      <c r="R912" s="9">
        <v>4</v>
      </c>
      <c r="S912" s="9">
        <v>4</v>
      </c>
      <c r="T912" s="9">
        <v>4</v>
      </c>
      <c r="U912" s="9" t="s">
        <v>2083</v>
      </c>
      <c r="V912" s="9" t="s">
        <v>2084</v>
      </c>
      <c r="W912" s="9">
        <v>0</v>
      </c>
    </row>
    <row r="913" spans="5:23" x14ac:dyDescent="0.2">
      <c r="E913" s="9" t="s">
        <v>2066</v>
      </c>
      <c r="F913" s="47">
        <v>43473</v>
      </c>
      <c r="G913" s="9" t="s">
        <v>2085</v>
      </c>
      <c r="H913" s="9" t="s">
        <v>1911</v>
      </c>
      <c r="I913" s="9">
        <v>90</v>
      </c>
      <c r="J913" s="9">
        <v>3</v>
      </c>
      <c r="K913" s="9">
        <v>3</v>
      </c>
      <c r="L913" s="9">
        <v>3</v>
      </c>
      <c r="M913" s="9">
        <v>3</v>
      </c>
      <c r="N913" s="9">
        <v>3</v>
      </c>
      <c r="O913" s="9">
        <v>3</v>
      </c>
      <c r="P913" s="9">
        <v>3</v>
      </c>
      <c r="Q913" s="9">
        <v>3</v>
      </c>
      <c r="R913" s="9">
        <v>3</v>
      </c>
      <c r="S913" s="9">
        <v>3</v>
      </c>
      <c r="T913" s="9">
        <v>3</v>
      </c>
      <c r="U913" s="9">
        <v>0</v>
      </c>
      <c r="V913" s="9">
        <v>0</v>
      </c>
      <c r="W913" s="9">
        <v>0</v>
      </c>
    </row>
    <row r="914" spans="5:23" x14ac:dyDescent="0.2">
      <c r="E914" s="9" t="s">
        <v>2066</v>
      </c>
      <c r="F914" s="47">
        <v>43473</v>
      </c>
      <c r="G914" s="9" t="s">
        <v>1938</v>
      </c>
      <c r="H914" s="9" t="s">
        <v>1911</v>
      </c>
      <c r="I914" s="9">
        <v>90</v>
      </c>
      <c r="J914" s="9">
        <v>3</v>
      </c>
      <c r="K914" s="9">
        <v>3</v>
      </c>
      <c r="L914" s="9">
        <v>3</v>
      </c>
      <c r="M914" s="9">
        <v>3</v>
      </c>
      <c r="N914" s="9">
        <v>3</v>
      </c>
      <c r="O914" s="9">
        <v>3</v>
      </c>
      <c r="P914" s="9">
        <v>3</v>
      </c>
      <c r="Q914" s="9">
        <v>3</v>
      </c>
      <c r="R914" s="9">
        <v>3</v>
      </c>
      <c r="S914" s="9">
        <v>3</v>
      </c>
      <c r="T914" s="9">
        <v>3</v>
      </c>
      <c r="U914" s="9" t="s">
        <v>2086</v>
      </c>
      <c r="V914" s="9" t="s">
        <v>2087</v>
      </c>
      <c r="W914" s="9" t="s">
        <v>660</v>
      </c>
    </row>
    <row r="915" spans="5:23" x14ac:dyDescent="0.2">
      <c r="E915" s="9" t="s">
        <v>2066</v>
      </c>
      <c r="F915" s="47">
        <v>43473</v>
      </c>
      <c r="G915" s="9" t="s">
        <v>1956</v>
      </c>
      <c r="H915" s="9" t="s">
        <v>1921</v>
      </c>
      <c r="I915" s="9">
        <v>80</v>
      </c>
      <c r="J915" s="9">
        <v>3</v>
      </c>
      <c r="K915" s="9">
        <v>3</v>
      </c>
      <c r="L915" s="9">
        <v>3</v>
      </c>
      <c r="M915" s="9">
        <v>3</v>
      </c>
      <c r="N915" s="9">
        <v>3</v>
      </c>
      <c r="O915" s="9">
        <v>3</v>
      </c>
      <c r="P915" s="9">
        <v>3</v>
      </c>
      <c r="Q915" s="9">
        <v>3</v>
      </c>
      <c r="R915" s="9">
        <v>3</v>
      </c>
      <c r="S915" s="9">
        <v>3</v>
      </c>
      <c r="T915" s="9">
        <v>3</v>
      </c>
      <c r="U915" s="9">
        <v>0</v>
      </c>
      <c r="V915" s="9">
        <v>0</v>
      </c>
      <c r="W915" s="9">
        <v>0</v>
      </c>
    </row>
    <row r="916" spans="5:23" x14ac:dyDescent="0.2">
      <c r="E916" s="9" t="s">
        <v>2066</v>
      </c>
      <c r="F916" s="47">
        <v>43473</v>
      </c>
      <c r="G916" s="9" t="s">
        <v>1959</v>
      </c>
      <c r="H916" s="9" t="s">
        <v>1911</v>
      </c>
      <c r="I916" s="9">
        <v>90</v>
      </c>
      <c r="J916" s="9">
        <v>3</v>
      </c>
      <c r="K916" s="9">
        <v>4</v>
      </c>
      <c r="L916" s="9">
        <v>3</v>
      </c>
      <c r="M916" s="9">
        <v>4</v>
      </c>
      <c r="N916" s="9">
        <v>3</v>
      </c>
      <c r="O916" s="9">
        <v>4</v>
      </c>
      <c r="P916" s="9">
        <v>4</v>
      </c>
      <c r="Q916" s="9">
        <v>3</v>
      </c>
      <c r="R916" s="9">
        <v>3</v>
      </c>
      <c r="S916" s="9">
        <v>3</v>
      </c>
      <c r="T916" s="9">
        <v>4</v>
      </c>
      <c r="U916" s="9" t="s">
        <v>2088</v>
      </c>
      <c r="V916" s="9" t="s">
        <v>2089</v>
      </c>
      <c r="W916" s="9">
        <v>0</v>
      </c>
    </row>
    <row r="917" spans="5:23" x14ac:dyDescent="0.2">
      <c r="E917" s="9" t="s">
        <v>2066</v>
      </c>
      <c r="F917" s="47">
        <v>43473</v>
      </c>
      <c r="G917" s="9" t="s">
        <v>1966</v>
      </c>
      <c r="H917" s="9" t="s">
        <v>1911</v>
      </c>
      <c r="I917" s="9">
        <v>90</v>
      </c>
      <c r="J917" s="9">
        <v>3</v>
      </c>
      <c r="K917" s="9">
        <v>3</v>
      </c>
      <c r="L917" s="9">
        <v>3</v>
      </c>
      <c r="M917" s="9">
        <v>3</v>
      </c>
      <c r="N917" s="9">
        <v>3</v>
      </c>
      <c r="O917" s="9">
        <v>3</v>
      </c>
      <c r="P917" s="9">
        <v>3</v>
      </c>
      <c r="Q917" s="9">
        <v>3</v>
      </c>
      <c r="R917" s="9">
        <v>3</v>
      </c>
      <c r="S917" s="9">
        <v>3</v>
      </c>
      <c r="T917" s="9">
        <v>3</v>
      </c>
      <c r="U917" s="9">
        <v>0</v>
      </c>
      <c r="V917" s="9">
        <v>0</v>
      </c>
      <c r="W917" s="9">
        <v>0</v>
      </c>
    </row>
    <row r="918" spans="5:23" x14ac:dyDescent="0.2">
      <c r="E918" s="9" t="s">
        <v>2066</v>
      </c>
      <c r="F918" s="47">
        <v>43473</v>
      </c>
      <c r="G918" s="9" t="s">
        <v>1944</v>
      </c>
      <c r="H918" s="9" t="s">
        <v>1911</v>
      </c>
      <c r="I918" s="9">
        <v>90</v>
      </c>
      <c r="J918" s="9">
        <v>4</v>
      </c>
      <c r="K918" s="9">
        <v>4</v>
      </c>
      <c r="L918" s="9">
        <v>4</v>
      </c>
      <c r="M918" s="9">
        <v>4</v>
      </c>
      <c r="N918" s="9">
        <v>4</v>
      </c>
      <c r="O918" s="9">
        <v>4</v>
      </c>
      <c r="P918" s="9">
        <v>4</v>
      </c>
      <c r="Q918" s="9">
        <v>4</v>
      </c>
      <c r="R918" s="9">
        <v>4</v>
      </c>
      <c r="S918" s="9">
        <v>4</v>
      </c>
      <c r="T918" s="9">
        <v>4</v>
      </c>
      <c r="U918" s="9" t="s">
        <v>2090</v>
      </c>
      <c r="V918" s="9" t="s">
        <v>2091</v>
      </c>
      <c r="W918" s="9">
        <v>0</v>
      </c>
    </row>
    <row r="919" spans="5:23" x14ac:dyDescent="0.2">
      <c r="E919" s="9" t="s">
        <v>2066</v>
      </c>
      <c r="F919" s="47">
        <v>43473</v>
      </c>
      <c r="G919" s="9" t="s">
        <v>2092</v>
      </c>
      <c r="H919" s="9" t="s">
        <v>1911</v>
      </c>
      <c r="I919" s="9">
        <v>80</v>
      </c>
      <c r="J919" s="9">
        <v>4</v>
      </c>
      <c r="K919" s="9">
        <v>3</v>
      </c>
      <c r="L919" s="9">
        <v>3</v>
      </c>
      <c r="M919" s="9">
        <v>4</v>
      </c>
      <c r="N919" s="9">
        <v>3</v>
      </c>
      <c r="O919" s="9">
        <v>3</v>
      </c>
      <c r="P919" s="9">
        <v>4</v>
      </c>
      <c r="Q919" s="9">
        <v>3</v>
      </c>
      <c r="R919" s="9">
        <v>4</v>
      </c>
      <c r="S919" s="9">
        <v>4</v>
      </c>
      <c r="T919" s="9">
        <v>4</v>
      </c>
      <c r="U919" s="9">
        <v>0</v>
      </c>
      <c r="V919" s="9">
        <v>0</v>
      </c>
      <c r="W919" s="9">
        <v>0</v>
      </c>
    </row>
    <row r="920" spans="5:23" x14ac:dyDescent="0.2">
      <c r="E920" s="9" t="s">
        <v>2066</v>
      </c>
      <c r="F920" s="47">
        <v>43473</v>
      </c>
      <c r="G920" s="9" t="s">
        <v>1963</v>
      </c>
      <c r="H920" s="9" t="s">
        <v>1954</v>
      </c>
      <c r="I920" s="9">
        <v>80</v>
      </c>
      <c r="J920" s="9">
        <v>4</v>
      </c>
      <c r="K920" s="9">
        <v>4</v>
      </c>
      <c r="L920" s="9">
        <v>4</v>
      </c>
      <c r="M920" s="9">
        <v>4</v>
      </c>
      <c r="N920" s="9">
        <v>4</v>
      </c>
      <c r="O920" s="9">
        <v>4</v>
      </c>
      <c r="P920" s="9">
        <v>4</v>
      </c>
      <c r="Q920" s="9">
        <v>4</v>
      </c>
      <c r="R920" s="9">
        <v>4</v>
      </c>
      <c r="S920" s="9">
        <v>4</v>
      </c>
      <c r="T920" s="9">
        <v>4</v>
      </c>
      <c r="U920" s="9" t="s">
        <v>2093</v>
      </c>
      <c r="V920" s="9" t="s">
        <v>2094</v>
      </c>
      <c r="W920" s="9" t="s">
        <v>2095</v>
      </c>
    </row>
    <row r="921" spans="5:23" x14ac:dyDescent="0.2">
      <c r="E921" s="9" t="s">
        <v>2066</v>
      </c>
      <c r="F921" s="47">
        <v>43473</v>
      </c>
      <c r="G921" s="9" t="s">
        <v>1969</v>
      </c>
      <c r="H921" s="9" t="s">
        <v>1954</v>
      </c>
      <c r="I921" s="9">
        <v>90</v>
      </c>
      <c r="J921" s="9">
        <v>3</v>
      </c>
      <c r="K921" s="9">
        <v>3</v>
      </c>
      <c r="L921" s="9">
        <v>4</v>
      </c>
      <c r="M921" s="9">
        <v>3</v>
      </c>
      <c r="N921" s="9">
        <v>3</v>
      </c>
      <c r="O921" s="9">
        <v>3</v>
      </c>
      <c r="P921" s="9">
        <v>3</v>
      </c>
      <c r="Q921" s="9">
        <v>3</v>
      </c>
      <c r="R921" s="9">
        <v>2</v>
      </c>
      <c r="S921" s="9">
        <v>3</v>
      </c>
      <c r="T921" s="9">
        <v>3</v>
      </c>
      <c r="U921" s="9" t="s">
        <v>2096</v>
      </c>
      <c r="V921" s="9" t="s">
        <v>2097</v>
      </c>
      <c r="W921" s="9" t="s">
        <v>2098</v>
      </c>
    </row>
    <row r="922" spans="5:23" x14ac:dyDescent="0.2">
      <c r="E922" s="9" t="s">
        <v>2066</v>
      </c>
      <c r="F922" s="47">
        <v>43473</v>
      </c>
      <c r="G922" s="9" t="s">
        <v>2099</v>
      </c>
      <c r="H922" s="9" t="s">
        <v>1911</v>
      </c>
      <c r="I922" s="9">
        <v>80</v>
      </c>
      <c r="J922" s="9">
        <v>3</v>
      </c>
      <c r="K922" s="9">
        <v>3</v>
      </c>
      <c r="L922" s="9">
        <v>3</v>
      </c>
      <c r="M922" s="9">
        <v>3</v>
      </c>
      <c r="N922" s="9">
        <v>3</v>
      </c>
      <c r="O922" s="9">
        <v>3</v>
      </c>
      <c r="P922" s="9">
        <v>3</v>
      </c>
      <c r="Q922" s="9">
        <v>3</v>
      </c>
      <c r="R922" s="9">
        <v>3</v>
      </c>
      <c r="S922" s="9">
        <v>3</v>
      </c>
      <c r="T922" s="9">
        <v>3</v>
      </c>
      <c r="U922" s="9">
        <v>0</v>
      </c>
      <c r="V922" s="9">
        <v>0</v>
      </c>
      <c r="W922" s="9">
        <v>0</v>
      </c>
    </row>
    <row r="923" spans="5:23" x14ac:dyDescent="0.2">
      <c r="E923" s="9" t="s">
        <v>2066</v>
      </c>
      <c r="F923" s="47">
        <v>43473</v>
      </c>
      <c r="G923" s="9" t="s">
        <v>1956</v>
      </c>
      <c r="H923" s="9" t="s">
        <v>1911</v>
      </c>
      <c r="I923" s="9">
        <v>80</v>
      </c>
      <c r="J923" s="9">
        <v>3</v>
      </c>
      <c r="K923" s="9">
        <v>3</v>
      </c>
      <c r="L923" s="9">
        <v>3</v>
      </c>
      <c r="M923" s="9">
        <v>3</v>
      </c>
      <c r="N923" s="9">
        <v>3</v>
      </c>
      <c r="O923" s="9">
        <v>3</v>
      </c>
      <c r="P923" s="9">
        <v>3</v>
      </c>
      <c r="Q923" s="9">
        <v>3</v>
      </c>
      <c r="R923" s="9">
        <v>3</v>
      </c>
      <c r="S923" s="9">
        <v>3</v>
      </c>
      <c r="T923" s="9">
        <v>3</v>
      </c>
      <c r="U923" s="9">
        <v>0</v>
      </c>
      <c r="V923" s="9">
        <v>0</v>
      </c>
      <c r="W923" s="9">
        <v>0</v>
      </c>
    </row>
    <row r="924" spans="5:23" x14ac:dyDescent="0.2">
      <c r="E924" s="9" t="s">
        <v>2066</v>
      </c>
      <c r="F924" s="47">
        <v>43473</v>
      </c>
      <c r="G924" s="9" t="s">
        <v>2100</v>
      </c>
      <c r="H924" s="9" t="s">
        <v>1911</v>
      </c>
      <c r="I924" s="9">
        <v>80</v>
      </c>
      <c r="J924" s="9">
        <v>4</v>
      </c>
      <c r="K924" s="9">
        <v>3</v>
      </c>
      <c r="L924" s="9">
        <v>3</v>
      </c>
      <c r="M924" s="9">
        <v>4</v>
      </c>
      <c r="N924" s="9">
        <v>4</v>
      </c>
      <c r="O924" s="9">
        <v>3</v>
      </c>
      <c r="P924" s="9">
        <v>4</v>
      </c>
      <c r="Q924" s="9">
        <v>3</v>
      </c>
      <c r="R924" s="9">
        <v>4</v>
      </c>
      <c r="S924" s="9">
        <v>4</v>
      </c>
      <c r="T924" s="9">
        <v>4</v>
      </c>
      <c r="U924" s="9">
        <v>0</v>
      </c>
      <c r="V924" s="9">
        <v>0</v>
      </c>
      <c r="W924" s="9">
        <v>0</v>
      </c>
    </row>
    <row r="925" spans="5:23" x14ac:dyDescent="0.2">
      <c r="E925" s="9" t="s">
        <v>2101</v>
      </c>
      <c r="F925" s="47">
        <v>43685</v>
      </c>
      <c r="G925" s="9" t="s">
        <v>1982</v>
      </c>
      <c r="H925" s="9" t="s">
        <v>1911</v>
      </c>
      <c r="I925" s="9">
        <v>90</v>
      </c>
      <c r="J925" s="9">
        <v>4</v>
      </c>
      <c r="K925" s="9">
        <v>4</v>
      </c>
      <c r="L925" s="9">
        <v>4</v>
      </c>
      <c r="M925" s="9">
        <v>4</v>
      </c>
      <c r="N925" s="9">
        <v>4</v>
      </c>
      <c r="O925" s="9">
        <v>4</v>
      </c>
      <c r="P925" s="9">
        <v>4</v>
      </c>
      <c r="Q925" s="9">
        <v>4</v>
      </c>
      <c r="R925" s="9">
        <v>4</v>
      </c>
      <c r="S925" s="9">
        <v>4</v>
      </c>
      <c r="T925" s="9">
        <v>4</v>
      </c>
      <c r="U925" s="9" t="s">
        <v>2102</v>
      </c>
      <c r="V925" s="9" t="s">
        <v>2103</v>
      </c>
      <c r="W925" s="9" t="s">
        <v>1983</v>
      </c>
    </row>
    <row r="926" spans="5:23" x14ac:dyDescent="0.2">
      <c r="E926" s="9" t="s">
        <v>2101</v>
      </c>
      <c r="F926" s="47">
        <v>43685</v>
      </c>
      <c r="G926" s="9" t="s">
        <v>1990</v>
      </c>
      <c r="H926" s="9" t="s">
        <v>1918</v>
      </c>
      <c r="I926" s="9">
        <v>90</v>
      </c>
      <c r="J926" s="9">
        <v>4</v>
      </c>
      <c r="K926" s="9">
        <v>4</v>
      </c>
      <c r="L926" s="9">
        <v>4</v>
      </c>
      <c r="M926" s="9">
        <v>4</v>
      </c>
      <c r="N926" s="9">
        <v>4</v>
      </c>
      <c r="O926" s="9">
        <v>4</v>
      </c>
      <c r="P926" s="9">
        <v>4</v>
      </c>
      <c r="Q926" s="9">
        <v>4</v>
      </c>
      <c r="R926" s="9">
        <v>4</v>
      </c>
      <c r="S926" s="9">
        <v>4</v>
      </c>
      <c r="T926" s="9">
        <v>4</v>
      </c>
      <c r="U926" s="9" t="s">
        <v>2104</v>
      </c>
      <c r="V926" s="9" t="s">
        <v>2105</v>
      </c>
      <c r="W926" s="9" t="s">
        <v>2106</v>
      </c>
    </row>
    <row r="927" spans="5:23" x14ac:dyDescent="0.2">
      <c r="E927" s="9" t="s">
        <v>2101</v>
      </c>
      <c r="F927" s="47">
        <v>43685</v>
      </c>
      <c r="G927" s="9" t="s">
        <v>1986</v>
      </c>
      <c r="H927" s="9" t="s">
        <v>1911</v>
      </c>
      <c r="I927" s="9">
        <v>90</v>
      </c>
      <c r="J927" s="9">
        <v>3</v>
      </c>
      <c r="K927" s="9">
        <v>3</v>
      </c>
      <c r="L927" s="9">
        <v>3</v>
      </c>
      <c r="M927" s="9">
        <v>3</v>
      </c>
      <c r="N927" s="9">
        <v>3</v>
      </c>
      <c r="O927" s="9">
        <v>3</v>
      </c>
      <c r="P927" s="9">
        <v>3</v>
      </c>
      <c r="Q927" s="9">
        <v>1</v>
      </c>
      <c r="R927" s="9">
        <v>1</v>
      </c>
      <c r="S927" s="9">
        <v>1</v>
      </c>
      <c r="T927" s="9">
        <v>1</v>
      </c>
      <c r="U927" s="9" t="s">
        <v>2107</v>
      </c>
      <c r="V927" s="9" t="s">
        <v>2108</v>
      </c>
      <c r="W927" s="9" t="s">
        <v>2109</v>
      </c>
    </row>
    <row r="928" spans="5:23" x14ac:dyDescent="0.2">
      <c r="E928" s="9" t="s">
        <v>2101</v>
      </c>
      <c r="F928" s="47">
        <v>43685</v>
      </c>
      <c r="G928" s="9" t="s">
        <v>1994</v>
      </c>
      <c r="H928" s="9" t="s">
        <v>1954</v>
      </c>
      <c r="I928" s="9">
        <v>80</v>
      </c>
      <c r="J928" s="9">
        <v>3</v>
      </c>
      <c r="K928" s="9">
        <v>3</v>
      </c>
      <c r="L928" s="9">
        <v>3</v>
      </c>
      <c r="M928" s="9">
        <v>3</v>
      </c>
      <c r="N928" s="9">
        <v>3</v>
      </c>
      <c r="O928" s="9">
        <v>3</v>
      </c>
      <c r="P928" s="9">
        <v>3</v>
      </c>
      <c r="Q928" s="9">
        <v>3</v>
      </c>
      <c r="R928" s="9">
        <v>3</v>
      </c>
      <c r="S928" s="9">
        <v>3</v>
      </c>
      <c r="T928" s="9">
        <v>4</v>
      </c>
      <c r="U928" s="9" t="s">
        <v>2110</v>
      </c>
      <c r="V928" s="9" t="s">
        <v>2111</v>
      </c>
      <c r="W928" s="9" t="s">
        <v>2112</v>
      </c>
    </row>
    <row r="929" spans="5:23" x14ac:dyDescent="0.2">
      <c r="E929" s="9" t="s">
        <v>2101</v>
      </c>
      <c r="F929" s="47">
        <v>43685</v>
      </c>
      <c r="G929" s="9" t="s">
        <v>1981</v>
      </c>
      <c r="H929" s="9" t="s">
        <v>1911</v>
      </c>
      <c r="I929" s="9">
        <v>90</v>
      </c>
      <c r="J929" s="9">
        <v>4</v>
      </c>
      <c r="K929" s="9">
        <v>4</v>
      </c>
      <c r="L929" s="9">
        <v>4</v>
      </c>
      <c r="M929" s="9">
        <v>4</v>
      </c>
      <c r="N929" s="9">
        <v>4</v>
      </c>
      <c r="O929" s="9">
        <v>4</v>
      </c>
      <c r="P929" s="9">
        <v>4</v>
      </c>
      <c r="Q929" s="9">
        <v>4</v>
      </c>
      <c r="R929" s="9">
        <v>4</v>
      </c>
      <c r="S929" s="9">
        <v>4</v>
      </c>
      <c r="T929" s="9">
        <v>4</v>
      </c>
      <c r="U929" s="9">
        <v>0</v>
      </c>
      <c r="V929" s="9">
        <v>0</v>
      </c>
      <c r="W929" s="9">
        <v>0</v>
      </c>
    </row>
    <row r="930" spans="5:23" x14ac:dyDescent="0.2">
      <c r="E930" s="9" t="s">
        <v>2101</v>
      </c>
      <c r="F930" s="47">
        <v>43685</v>
      </c>
      <c r="G930" s="9" t="s">
        <v>1998</v>
      </c>
      <c r="H930" s="9" t="s">
        <v>1911</v>
      </c>
      <c r="I930" s="9">
        <v>90</v>
      </c>
      <c r="J930" s="9">
        <v>3</v>
      </c>
      <c r="K930" s="9">
        <v>3</v>
      </c>
      <c r="L930" s="9">
        <v>3</v>
      </c>
      <c r="M930" s="9">
        <v>3</v>
      </c>
      <c r="N930" s="9">
        <v>3</v>
      </c>
      <c r="O930" s="9">
        <v>3</v>
      </c>
      <c r="P930" s="9">
        <v>3</v>
      </c>
      <c r="Q930" s="9">
        <v>3</v>
      </c>
      <c r="R930" s="9">
        <v>3</v>
      </c>
      <c r="S930" s="9">
        <v>3</v>
      </c>
      <c r="T930" s="9">
        <v>3</v>
      </c>
      <c r="U930" s="9" t="s">
        <v>2113</v>
      </c>
      <c r="V930" s="9" t="s">
        <v>2114</v>
      </c>
      <c r="W930" s="9" t="s">
        <v>1838</v>
      </c>
    </row>
    <row r="931" spans="5:23" x14ac:dyDescent="0.2">
      <c r="E931" s="9" t="s">
        <v>2101</v>
      </c>
      <c r="F931" s="47">
        <v>43685</v>
      </c>
      <c r="G931" s="9" t="s">
        <v>2000</v>
      </c>
      <c r="H931" s="9" t="s">
        <v>1920</v>
      </c>
      <c r="I931" s="9">
        <v>100</v>
      </c>
      <c r="J931" s="9">
        <v>3</v>
      </c>
      <c r="K931" s="9">
        <v>3</v>
      </c>
      <c r="L931" s="9">
        <v>3</v>
      </c>
      <c r="M931" s="9">
        <v>3</v>
      </c>
      <c r="N931" s="9">
        <v>3</v>
      </c>
      <c r="O931" s="9">
        <v>3</v>
      </c>
      <c r="P931" s="9">
        <v>3</v>
      </c>
      <c r="Q931" s="9">
        <v>3</v>
      </c>
      <c r="R931" s="9">
        <v>3</v>
      </c>
      <c r="S931" s="9">
        <v>3</v>
      </c>
      <c r="T931" s="9">
        <v>3</v>
      </c>
      <c r="U931" s="9">
        <v>0</v>
      </c>
      <c r="V931" s="9">
        <v>0</v>
      </c>
      <c r="W931" s="9">
        <v>0</v>
      </c>
    </row>
    <row r="932" spans="5:23" x14ac:dyDescent="0.2">
      <c r="E932" s="9" t="s">
        <v>2115</v>
      </c>
      <c r="F932" s="47" t="s">
        <v>2002</v>
      </c>
      <c r="G932" s="9" t="s">
        <v>2014</v>
      </c>
      <c r="H932" s="9" t="s">
        <v>2015</v>
      </c>
      <c r="I932" s="9">
        <v>100</v>
      </c>
      <c r="J932" s="9">
        <v>4</v>
      </c>
      <c r="K932" s="9">
        <v>3</v>
      </c>
      <c r="L932" s="9">
        <v>3</v>
      </c>
      <c r="M932" s="9">
        <v>4</v>
      </c>
      <c r="N932" s="9">
        <v>3</v>
      </c>
      <c r="O932" s="9">
        <v>4</v>
      </c>
      <c r="P932" s="9">
        <v>3</v>
      </c>
      <c r="Q932" s="9">
        <v>4</v>
      </c>
      <c r="R932" s="9">
        <v>3</v>
      </c>
      <c r="S932" s="9">
        <v>4</v>
      </c>
      <c r="T932" s="9">
        <v>4</v>
      </c>
      <c r="U932" s="9" t="s">
        <v>2116</v>
      </c>
      <c r="V932" s="9" t="e">
        <f>- Identifikasi zona kritis, semi kritis, dan tidak kritis
- Identifikasi jenis kontaminasi
- menjaga kesehatan tubuh, rambut, pakaian</f>
        <v>#NAME?</v>
      </c>
      <c r="W932" s="9">
        <v>0</v>
      </c>
    </row>
    <row r="933" spans="5:23" x14ac:dyDescent="0.2">
      <c r="E933" s="9" t="s">
        <v>2115</v>
      </c>
      <c r="F933" s="47" t="s">
        <v>2002</v>
      </c>
      <c r="G933" s="9" t="s">
        <v>2011</v>
      </c>
      <c r="H933" s="9" t="s">
        <v>1922</v>
      </c>
      <c r="I933" s="9">
        <v>100</v>
      </c>
      <c r="J933" s="9">
        <v>4</v>
      </c>
      <c r="K933" s="9">
        <v>4</v>
      </c>
      <c r="L933" s="9">
        <v>4</v>
      </c>
      <c r="M933" s="9">
        <v>4</v>
      </c>
      <c r="N933" s="9">
        <v>4</v>
      </c>
      <c r="O933" s="9">
        <v>4</v>
      </c>
      <c r="P933" s="9">
        <v>4</v>
      </c>
      <c r="Q933" s="9">
        <v>4</v>
      </c>
      <c r="R933" s="9">
        <v>4</v>
      </c>
      <c r="S933" s="9">
        <v>4</v>
      </c>
      <c r="T933" s="9">
        <v>4</v>
      </c>
      <c r="U933" s="9" t="s">
        <v>2117</v>
      </c>
      <c r="V933" s="9" t="s">
        <v>2118</v>
      </c>
      <c r="W933" s="9">
        <v>0</v>
      </c>
    </row>
    <row r="934" spans="5:23" x14ac:dyDescent="0.2">
      <c r="E934" s="9" t="s">
        <v>2115</v>
      </c>
      <c r="F934" s="47" t="s">
        <v>2002</v>
      </c>
      <c r="G934" s="9" t="s">
        <v>2008</v>
      </c>
      <c r="H934" s="9" t="s">
        <v>1922</v>
      </c>
      <c r="I934" s="9">
        <v>100</v>
      </c>
      <c r="J934" s="9">
        <v>3</v>
      </c>
      <c r="K934" s="9">
        <v>3</v>
      </c>
      <c r="L934" s="9">
        <v>3</v>
      </c>
      <c r="M934" s="9">
        <v>3</v>
      </c>
      <c r="N934" s="9">
        <v>3</v>
      </c>
      <c r="O934" s="9">
        <v>3</v>
      </c>
      <c r="P934" s="9">
        <v>3</v>
      </c>
      <c r="Q934" s="9">
        <v>3</v>
      </c>
      <c r="R934" s="9">
        <v>3</v>
      </c>
      <c r="S934" s="9">
        <v>3</v>
      </c>
      <c r="T934" s="9">
        <v>3</v>
      </c>
      <c r="U934" s="9" t="s">
        <v>2119</v>
      </c>
      <c r="V934" s="9" t="s">
        <v>1332</v>
      </c>
      <c r="W934" s="9" t="s">
        <v>549</v>
      </c>
    </row>
    <row r="935" spans="5:23" x14ac:dyDescent="0.2">
      <c r="E935" s="9" t="s">
        <v>2115</v>
      </c>
      <c r="F935" s="47" t="s">
        <v>2002</v>
      </c>
      <c r="G935" s="9" t="s">
        <v>2005</v>
      </c>
      <c r="H935" s="9" t="s">
        <v>1911</v>
      </c>
      <c r="I935" s="9">
        <v>100</v>
      </c>
      <c r="J935" s="9">
        <v>4</v>
      </c>
      <c r="K935" s="9">
        <v>4</v>
      </c>
      <c r="L935" s="9">
        <v>4</v>
      </c>
      <c r="M935" s="9">
        <v>3</v>
      </c>
      <c r="N935" s="9">
        <v>4</v>
      </c>
      <c r="O935" s="9">
        <v>4</v>
      </c>
      <c r="P935" s="9">
        <v>4</v>
      </c>
      <c r="Q935" s="9">
        <v>3</v>
      </c>
      <c r="R935" s="9">
        <v>3</v>
      </c>
      <c r="S935" s="9">
        <v>4</v>
      </c>
      <c r="T935" s="9">
        <v>4</v>
      </c>
      <c r="U935" s="9" t="s">
        <v>2120</v>
      </c>
      <c r="V935" s="9" t="s">
        <v>2121</v>
      </c>
      <c r="W935" s="9">
        <v>0</v>
      </c>
    </row>
    <row r="936" spans="5:23" x14ac:dyDescent="0.2">
      <c r="E936" s="9" t="s">
        <v>2115</v>
      </c>
      <c r="F936" s="47" t="s">
        <v>2002</v>
      </c>
      <c r="G936" s="9" t="s">
        <v>2003</v>
      </c>
      <c r="H936" s="9" t="s">
        <v>1911</v>
      </c>
      <c r="I936" s="9">
        <v>80</v>
      </c>
      <c r="J936" s="9">
        <v>4</v>
      </c>
      <c r="K936" s="9">
        <v>4</v>
      </c>
      <c r="L936" s="9">
        <v>4</v>
      </c>
      <c r="M936" s="9">
        <v>4</v>
      </c>
      <c r="N936" s="9">
        <v>4</v>
      </c>
      <c r="O936" s="9">
        <v>4</v>
      </c>
      <c r="P936" s="9">
        <v>4</v>
      </c>
      <c r="Q936" s="9">
        <v>4</v>
      </c>
      <c r="R936" s="9">
        <v>4</v>
      </c>
      <c r="S936" s="9">
        <v>4</v>
      </c>
      <c r="T936" s="9">
        <v>4</v>
      </c>
      <c r="U936" s="9" t="s">
        <v>2122</v>
      </c>
      <c r="V936" s="9" t="s">
        <v>2123</v>
      </c>
      <c r="W936" s="9">
        <v>0</v>
      </c>
    </row>
    <row r="937" spans="5:23" x14ac:dyDescent="0.2">
      <c r="E937" s="9" t="s">
        <v>2115</v>
      </c>
      <c r="F937" s="47" t="s">
        <v>2002</v>
      </c>
      <c r="G937" s="9" t="s">
        <v>2124</v>
      </c>
      <c r="H937" s="9" t="s">
        <v>1911</v>
      </c>
      <c r="I937" s="9">
        <v>90</v>
      </c>
      <c r="J937" s="9">
        <v>3</v>
      </c>
      <c r="K937" s="9">
        <v>3</v>
      </c>
      <c r="L937" s="9">
        <v>3</v>
      </c>
      <c r="M937" s="9">
        <v>3</v>
      </c>
      <c r="N937" s="9">
        <v>3</v>
      </c>
      <c r="O937" s="9">
        <v>3</v>
      </c>
      <c r="P937" s="9">
        <v>3</v>
      </c>
      <c r="Q937" s="9">
        <v>3</v>
      </c>
      <c r="R937" s="9">
        <v>3</v>
      </c>
      <c r="S937" s="9">
        <v>3</v>
      </c>
      <c r="T937" s="9">
        <v>3</v>
      </c>
      <c r="U937" s="9">
        <v>0</v>
      </c>
      <c r="V937" s="9">
        <v>0</v>
      </c>
      <c r="W937" s="9">
        <v>0</v>
      </c>
    </row>
    <row r="938" spans="5:23" x14ac:dyDescent="0.2">
      <c r="E938" s="9" t="s">
        <v>2125</v>
      </c>
      <c r="F938" s="47" t="s">
        <v>2018</v>
      </c>
      <c r="G938" s="9" t="s">
        <v>2053</v>
      </c>
      <c r="H938" s="9" t="s">
        <v>1911</v>
      </c>
      <c r="I938" s="9">
        <v>100</v>
      </c>
      <c r="J938" s="9">
        <v>3</v>
      </c>
      <c r="K938" s="9">
        <v>3</v>
      </c>
      <c r="L938" s="9">
        <v>3</v>
      </c>
      <c r="M938" s="9">
        <v>3</v>
      </c>
      <c r="N938" s="9">
        <v>3</v>
      </c>
      <c r="O938" s="9">
        <v>3</v>
      </c>
      <c r="P938" s="9">
        <v>3</v>
      </c>
      <c r="Q938" s="9">
        <v>3</v>
      </c>
      <c r="R938" s="9">
        <v>3</v>
      </c>
      <c r="S938" s="9">
        <v>4</v>
      </c>
      <c r="T938" s="9">
        <v>4</v>
      </c>
      <c r="U938" s="9" t="s">
        <v>2126</v>
      </c>
      <c r="V938" s="9" t="s">
        <v>1154</v>
      </c>
      <c r="W938" s="9" t="s">
        <v>2127</v>
      </c>
    </row>
    <row r="939" spans="5:23" x14ac:dyDescent="0.2">
      <c r="E939" s="9" t="s">
        <v>2125</v>
      </c>
      <c r="F939" s="47" t="s">
        <v>2018</v>
      </c>
      <c r="G939" s="9" t="s">
        <v>2022</v>
      </c>
      <c r="H939" s="9" t="s">
        <v>1911</v>
      </c>
      <c r="I939" s="9">
        <v>90</v>
      </c>
      <c r="J939" s="9">
        <v>3</v>
      </c>
      <c r="K939" s="9">
        <v>3</v>
      </c>
      <c r="L939" s="9">
        <v>3</v>
      </c>
      <c r="M939" s="9">
        <v>3</v>
      </c>
      <c r="N939" s="9">
        <v>3</v>
      </c>
      <c r="O939" s="9">
        <v>3</v>
      </c>
      <c r="P939" s="9">
        <v>3</v>
      </c>
      <c r="Q939" s="9">
        <v>3</v>
      </c>
      <c r="R939" s="9">
        <v>3</v>
      </c>
      <c r="S939" s="9">
        <v>3</v>
      </c>
      <c r="T939" s="9">
        <v>3</v>
      </c>
      <c r="U939" s="9" t="s">
        <v>2128</v>
      </c>
      <c r="V939" s="9" t="s">
        <v>2129</v>
      </c>
      <c r="W939" s="9" t="s">
        <v>2130</v>
      </c>
    </row>
    <row r="940" spans="5:23" x14ac:dyDescent="0.2">
      <c r="E940" s="9" t="s">
        <v>2125</v>
      </c>
      <c r="F940" s="47" t="s">
        <v>2018</v>
      </c>
      <c r="G940" s="9" t="s">
        <v>2045</v>
      </c>
      <c r="H940" s="9" t="s">
        <v>1911</v>
      </c>
      <c r="I940" s="9">
        <v>80</v>
      </c>
      <c r="J940" s="9">
        <v>3</v>
      </c>
      <c r="K940" s="9">
        <v>3</v>
      </c>
      <c r="L940" s="9">
        <v>3</v>
      </c>
      <c r="M940" s="9">
        <v>3</v>
      </c>
      <c r="N940" s="9">
        <v>3</v>
      </c>
      <c r="O940" s="9">
        <v>3</v>
      </c>
      <c r="P940" s="9">
        <v>3</v>
      </c>
      <c r="Q940" s="9">
        <v>3</v>
      </c>
      <c r="R940" s="9">
        <v>3</v>
      </c>
      <c r="S940" s="9">
        <v>4</v>
      </c>
      <c r="T940" s="9">
        <v>4</v>
      </c>
      <c r="U940" s="9" t="s">
        <v>2131</v>
      </c>
      <c r="V940" s="9" t="s">
        <v>2132</v>
      </c>
      <c r="W940" s="9">
        <v>0</v>
      </c>
    </row>
    <row r="941" spans="5:23" x14ac:dyDescent="0.2">
      <c r="E941" s="9" t="s">
        <v>2125</v>
      </c>
      <c r="F941" s="47" t="s">
        <v>2018</v>
      </c>
      <c r="G941" s="9" t="s">
        <v>2032</v>
      </c>
      <c r="H941" s="9" t="s">
        <v>1922</v>
      </c>
      <c r="I941" s="9">
        <v>90</v>
      </c>
      <c r="J941" s="9">
        <v>3</v>
      </c>
      <c r="K941" s="9">
        <v>3</v>
      </c>
      <c r="L941" s="9">
        <v>3</v>
      </c>
      <c r="M941" s="9">
        <v>3</v>
      </c>
      <c r="N941" s="9">
        <v>4</v>
      </c>
      <c r="O941" s="9">
        <v>3</v>
      </c>
      <c r="P941" s="9">
        <v>3</v>
      </c>
      <c r="Q941" s="9">
        <v>3</v>
      </c>
      <c r="R941" s="9">
        <v>3</v>
      </c>
      <c r="S941" s="9">
        <v>3</v>
      </c>
      <c r="T941" s="9">
        <v>3</v>
      </c>
      <c r="U941" s="9" t="s">
        <v>2133</v>
      </c>
      <c r="V941" s="9" t="s">
        <v>2134</v>
      </c>
      <c r="W941" s="9">
        <v>0</v>
      </c>
    </row>
    <row r="942" spans="5:23" x14ac:dyDescent="0.2">
      <c r="E942" s="9" t="s">
        <v>2125</v>
      </c>
      <c r="F942" s="47" t="s">
        <v>2018</v>
      </c>
      <c r="G942" s="9" t="s">
        <v>2029</v>
      </c>
      <c r="H942" s="9" t="s">
        <v>1911</v>
      </c>
      <c r="I942" s="9">
        <v>90</v>
      </c>
      <c r="J942" s="9">
        <v>3</v>
      </c>
      <c r="K942" s="9">
        <v>3</v>
      </c>
      <c r="L942" s="9">
        <v>3</v>
      </c>
      <c r="M942" s="9">
        <v>3</v>
      </c>
      <c r="N942" s="9">
        <v>4</v>
      </c>
      <c r="O942" s="9">
        <v>3</v>
      </c>
      <c r="P942" s="9">
        <v>4</v>
      </c>
      <c r="Q942" s="9">
        <v>3</v>
      </c>
      <c r="R942" s="9">
        <v>4</v>
      </c>
      <c r="S942" s="9">
        <v>3</v>
      </c>
      <c r="T942" s="9">
        <v>4</v>
      </c>
      <c r="U942" s="9" t="s">
        <v>2135</v>
      </c>
      <c r="V942" s="9" t="s">
        <v>2136</v>
      </c>
      <c r="W942" s="9">
        <v>0</v>
      </c>
    </row>
    <row r="943" spans="5:23" x14ac:dyDescent="0.2">
      <c r="E943" s="9" t="s">
        <v>2125</v>
      </c>
      <c r="F943" s="47" t="s">
        <v>2018</v>
      </c>
      <c r="G943" s="9" t="s">
        <v>2036</v>
      </c>
      <c r="H943" s="9" t="s">
        <v>2137</v>
      </c>
      <c r="I943" s="9">
        <v>80</v>
      </c>
      <c r="J943" s="9">
        <v>3</v>
      </c>
      <c r="K943" s="9">
        <v>3</v>
      </c>
      <c r="L943" s="9">
        <v>3</v>
      </c>
      <c r="M943" s="9">
        <v>3</v>
      </c>
      <c r="N943" s="9">
        <v>3</v>
      </c>
      <c r="O943" s="9">
        <v>3</v>
      </c>
      <c r="P943" s="9">
        <v>3</v>
      </c>
      <c r="Q943" s="9">
        <v>3</v>
      </c>
      <c r="R943" s="9">
        <v>3</v>
      </c>
      <c r="S943" s="9">
        <v>3</v>
      </c>
      <c r="T943" s="9">
        <v>3</v>
      </c>
      <c r="U943" s="9" t="s">
        <v>2138</v>
      </c>
      <c r="V943" s="9" t="s">
        <v>2139</v>
      </c>
      <c r="W943" s="9" t="s">
        <v>2140</v>
      </c>
    </row>
    <row r="944" spans="5:23" x14ac:dyDescent="0.2">
      <c r="E944" s="9" t="s">
        <v>2125</v>
      </c>
      <c r="F944" s="47" t="s">
        <v>2018</v>
      </c>
      <c r="G944" s="9" t="s">
        <v>2041</v>
      </c>
      <c r="H944" s="9" t="s">
        <v>1911</v>
      </c>
      <c r="I944" s="9">
        <v>90</v>
      </c>
      <c r="J944" s="9">
        <v>4</v>
      </c>
      <c r="K944" s="9">
        <v>3</v>
      </c>
      <c r="L944" s="9">
        <v>4</v>
      </c>
      <c r="M944" s="9">
        <v>3</v>
      </c>
      <c r="N944" s="9">
        <v>3</v>
      </c>
      <c r="O944" s="9">
        <v>3</v>
      </c>
      <c r="P944" s="9">
        <v>3</v>
      </c>
      <c r="Q944" s="9">
        <v>3</v>
      </c>
      <c r="R944" s="9">
        <v>3</v>
      </c>
      <c r="S944" s="9">
        <v>3</v>
      </c>
      <c r="T944" s="9">
        <v>3</v>
      </c>
      <c r="U944" s="9" t="s">
        <v>2141</v>
      </c>
      <c r="V944" s="9" t="s">
        <v>2142</v>
      </c>
      <c r="W944" s="9" t="s">
        <v>2143</v>
      </c>
    </row>
    <row r="945" spans="5:23" x14ac:dyDescent="0.2">
      <c r="E945" s="9" t="s">
        <v>2125</v>
      </c>
      <c r="F945" s="47" t="s">
        <v>2018</v>
      </c>
      <c r="G945" s="9" t="s">
        <v>2019</v>
      </c>
      <c r="H945" s="9" t="s">
        <v>1911</v>
      </c>
      <c r="I945" s="9">
        <v>80</v>
      </c>
      <c r="J945" s="9">
        <v>3</v>
      </c>
      <c r="K945" s="9">
        <v>3</v>
      </c>
      <c r="L945" s="9">
        <v>3</v>
      </c>
      <c r="M945" s="9">
        <v>3</v>
      </c>
      <c r="N945" s="9">
        <v>3</v>
      </c>
      <c r="O945" s="9">
        <v>3</v>
      </c>
      <c r="P945" s="9">
        <v>3</v>
      </c>
      <c r="Q945" s="9">
        <v>3</v>
      </c>
      <c r="R945" s="9">
        <v>3</v>
      </c>
      <c r="S945" s="9">
        <v>3</v>
      </c>
      <c r="T945" s="9">
        <v>3</v>
      </c>
      <c r="U945" s="9" t="s">
        <v>2144</v>
      </c>
      <c r="V945" s="9" t="s">
        <v>2145</v>
      </c>
      <c r="W945" s="9" t="s">
        <v>603</v>
      </c>
    </row>
    <row r="946" spans="5:23" x14ac:dyDescent="0.2">
      <c r="E946" s="9" t="s">
        <v>2125</v>
      </c>
      <c r="F946" s="47" t="s">
        <v>2018</v>
      </c>
      <c r="G946" s="9" t="s">
        <v>2048</v>
      </c>
      <c r="H946" s="9" t="s">
        <v>2049</v>
      </c>
      <c r="I946" s="9">
        <v>80</v>
      </c>
      <c r="J946" s="9">
        <v>3</v>
      </c>
      <c r="K946" s="9">
        <v>3</v>
      </c>
      <c r="L946" s="9">
        <v>3</v>
      </c>
      <c r="M946" s="9">
        <v>3</v>
      </c>
      <c r="N946" s="9">
        <v>4</v>
      </c>
      <c r="O946" s="9">
        <v>4</v>
      </c>
      <c r="P946" s="9">
        <v>3</v>
      </c>
      <c r="Q946" s="9">
        <v>3</v>
      </c>
      <c r="R946" s="9">
        <v>3</v>
      </c>
      <c r="S946" s="9">
        <v>4</v>
      </c>
      <c r="T946" s="9">
        <v>3</v>
      </c>
      <c r="U946" s="9" t="s">
        <v>2146</v>
      </c>
      <c r="V946" s="9" t="s">
        <v>2084</v>
      </c>
      <c r="W946" s="9" t="s">
        <v>2147</v>
      </c>
    </row>
    <row r="947" spans="5:23" x14ac:dyDescent="0.2">
      <c r="E947" s="9" t="s">
        <v>2125</v>
      </c>
      <c r="F947" s="47" t="s">
        <v>2018</v>
      </c>
      <c r="G947" s="9" t="s">
        <v>2025</v>
      </c>
      <c r="H947" s="9" t="s">
        <v>1911</v>
      </c>
      <c r="I947" s="9">
        <v>80</v>
      </c>
      <c r="J947" s="9">
        <v>3</v>
      </c>
      <c r="K947" s="9">
        <v>4</v>
      </c>
      <c r="L947" s="9">
        <v>4</v>
      </c>
      <c r="M947" s="9">
        <v>3</v>
      </c>
      <c r="N947" s="9">
        <v>3</v>
      </c>
      <c r="O947" s="9">
        <v>3</v>
      </c>
      <c r="P947" s="9">
        <v>4</v>
      </c>
      <c r="Q947" s="9">
        <v>3</v>
      </c>
      <c r="R947" s="9">
        <v>4</v>
      </c>
      <c r="S947" s="9">
        <v>4</v>
      </c>
      <c r="T947" s="9">
        <v>4</v>
      </c>
      <c r="U947" s="9" t="s">
        <v>2148</v>
      </c>
      <c r="V947" s="9" t="s">
        <v>2149</v>
      </c>
      <c r="W947" s="9" t="s">
        <v>2150</v>
      </c>
    </row>
    <row r="948" spans="5:23" x14ac:dyDescent="0.2">
      <c r="E948" s="9" t="s">
        <v>2151</v>
      </c>
      <c r="F948" s="47">
        <v>43739</v>
      </c>
      <c r="G948" s="9" t="s">
        <v>720</v>
      </c>
      <c r="H948" s="9" t="s">
        <v>1911</v>
      </c>
      <c r="I948" s="9">
        <v>90</v>
      </c>
      <c r="J948" s="9">
        <v>4</v>
      </c>
      <c r="K948" s="9">
        <v>4</v>
      </c>
      <c r="L948" s="9">
        <v>4</v>
      </c>
      <c r="M948" s="9">
        <v>4</v>
      </c>
      <c r="N948" s="9">
        <v>4</v>
      </c>
      <c r="O948" s="9">
        <v>4</v>
      </c>
      <c r="P948" s="9">
        <v>4</v>
      </c>
      <c r="Q948" s="9">
        <v>4</v>
      </c>
      <c r="R948" s="9">
        <v>4</v>
      </c>
      <c r="S948" s="9">
        <v>4</v>
      </c>
      <c r="T948" s="9">
        <v>4</v>
      </c>
      <c r="U948" s="9">
        <v>4</v>
      </c>
      <c r="V948" s="9">
        <v>4</v>
      </c>
      <c r="W948" s="9" t="s">
        <v>2152</v>
      </c>
    </row>
    <row r="949" spans="5:23" x14ac:dyDescent="0.2">
      <c r="E949" s="9" t="s">
        <v>2151</v>
      </c>
      <c r="F949" s="47">
        <v>43739</v>
      </c>
      <c r="G949" s="9" t="s">
        <v>986</v>
      </c>
      <c r="H949" s="9" t="s">
        <v>1912</v>
      </c>
      <c r="I949" s="9">
        <v>90</v>
      </c>
      <c r="J949" s="9">
        <v>4</v>
      </c>
      <c r="K949" s="9">
        <v>4</v>
      </c>
      <c r="L949" s="9">
        <v>4</v>
      </c>
      <c r="M949" s="9">
        <v>4</v>
      </c>
      <c r="N949" s="9">
        <v>4</v>
      </c>
      <c r="O949" s="9">
        <v>4</v>
      </c>
      <c r="P949" s="9">
        <v>3</v>
      </c>
      <c r="Q949" s="9">
        <v>3</v>
      </c>
      <c r="R949" s="9">
        <v>3</v>
      </c>
      <c r="S949" s="9">
        <v>3</v>
      </c>
      <c r="T949" s="9">
        <v>3</v>
      </c>
      <c r="U949" s="9">
        <v>3</v>
      </c>
      <c r="V949" s="9">
        <v>3</v>
      </c>
      <c r="W949" s="9" t="s">
        <v>2153</v>
      </c>
    </row>
    <row r="950" spans="5:23" x14ac:dyDescent="0.2">
      <c r="E950" s="9" t="s">
        <v>2151</v>
      </c>
      <c r="F950" s="47">
        <v>43739</v>
      </c>
      <c r="G950" s="9" t="s">
        <v>719</v>
      </c>
      <c r="H950" s="9" t="s">
        <v>1911</v>
      </c>
      <c r="I950" s="9">
        <v>90</v>
      </c>
      <c r="J950" s="9">
        <v>4</v>
      </c>
      <c r="K950" s="9">
        <v>3</v>
      </c>
      <c r="L950" s="9">
        <v>3</v>
      </c>
      <c r="M950" s="9">
        <v>3</v>
      </c>
      <c r="N950" s="9">
        <v>3</v>
      </c>
      <c r="O950" s="9">
        <v>4</v>
      </c>
      <c r="P950" s="9">
        <v>4</v>
      </c>
      <c r="Q950" s="9">
        <v>3</v>
      </c>
      <c r="R950" s="9">
        <v>3</v>
      </c>
      <c r="S950" s="9">
        <v>3</v>
      </c>
      <c r="T950" s="9">
        <v>3</v>
      </c>
      <c r="U950" s="9">
        <v>3</v>
      </c>
      <c r="V950" s="9">
        <v>3</v>
      </c>
      <c r="W950" s="9">
        <v>0</v>
      </c>
    </row>
    <row r="951" spans="5:23" x14ac:dyDescent="0.2">
      <c r="E951" s="9" t="s">
        <v>2151</v>
      </c>
      <c r="F951" s="47">
        <v>43739</v>
      </c>
      <c r="G951" s="9" t="s">
        <v>992</v>
      </c>
      <c r="H951" s="9" t="s">
        <v>1913</v>
      </c>
      <c r="I951" s="9">
        <v>90</v>
      </c>
      <c r="J951" s="9">
        <v>4</v>
      </c>
      <c r="K951" s="9">
        <v>4</v>
      </c>
      <c r="L951" s="9">
        <v>4</v>
      </c>
      <c r="M951" s="9">
        <v>4</v>
      </c>
      <c r="N951" s="9">
        <v>4</v>
      </c>
      <c r="O951" s="9">
        <v>4</v>
      </c>
      <c r="P951" s="9">
        <v>4</v>
      </c>
      <c r="Q951" s="9">
        <v>4</v>
      </c>
      <c r="R951" s="9">
        <v>4</v>
      </c>
      <c r="S951" s="9">
        <v>4</v>
      </c>
      <c r="T951" s="9">
        <v>4</v>
      </c>
      <c r="U951" s="9">
        <v>4</v>
      </c>
      <c r="V951" s="9">
        <v>4</v>
      </c>
      <c r="W951" s="9" t="s">
        <v>2154</v>
      </c>
    </row>
    <row r="952" spans="5:23" x14ac:dyDescent="0.2">
      <c r="E952" s="9" t="s">
        <v>2151</v>
      </c>
      <c r="F952" s="47">
        <v>43739</v>
      </c>
      <c r="G952" s="9" t="s">
        <v>999</v>
      </c>
      <c r="H952" s="9" t="s">
        <v>1914</v>
      </c>
      <c r="I952" s="9">
        <v>90</v>
      </c>
      <c r="J952" s="9">
        <v>4</v>
      </c>
      <c r="K952" s="9">
        <v>4</v>
      </c>
      <c r="L952" s="9">
        <v>4</v>
      </c>
      <c r="M952" s="9">
        <v>4</v>
      </c>
      <c r="N952" s="9">
        <v>4</v>
      </c>
      <c r="O952" s="9">
        <v>4</v>
      </c>
      <c r="P952" s="9">
        <v>4</v>
      </c>
      <c r="Q952" s="9">
        <v>4</v>
      </c>
      <c r="R952" s="9">
        <v>4</v>
      </c>
      <c r="S952" s="9">
        <v>4</v>
      </c>
      <c r="T952" s="9">
        <v>4</v>
      </c>
      <c r="U952" s="9">
        <v>4</v>
      </c>
      <c r="V952" s="9">
        <v>4</v>
      </c>
      <c r="W952" s="9">
        <v>0</v>
      </c>
    </row>
    <row r="953" spans="5:23" x14ac:dyDescent="0.2">
      <c r="E953" s="9" t="s">
        <v>2151</v>
      </c>
      <c r="F953" s="47">
        <v>43739</v>
      </c>
      <c r="G953" s="9" t="s">
        <v>977</v>
      </c>
      <c r="H953" s="9" t="s">
        <v>1911</v>
      </c>
      <c r="I953" s="9">
        <v>90</v>
      </c>
      <c r="J953" s="9">
        <v>3</v>
      </c>
      <c r="K953" s="9">
        <v>3</v>
      </c>
      <c r="L953" s="9">
        <v>3</v>
      </c>
      <c r="M953" s="9">
        <v>3</v>
      </c>
      <c r="N953" s="9">
        <v>3</v>
      </c>
      <c r="O953" s="9">
        <v>3</v>
      </c>
      <c r="P953" s="9">
        <v>3</v>
      </c>
      <c r="Q953" s="9">
        <v>3</v>
      </c>
      <c r="R953" s="9">
        <v>3</v>
      </c>
      <c r="S953" s="9">
        <v>3</v>
      </c>
      <c r="T953" s="9">
        <v>3</v>
      </c>
      <c r="U953" s="9">
        <v>3</v>
      </c>
      <c r="V953" s="9">
        <v>3</v>
      </c>
      <c r="W953" s="9" t="s">
        <v>2155</v>
      </c>
    </row>
    <row r="954" spans="5:23" x14ac:dyDescent="0.2">
      <c r="E954" s="9" t="s">
        <v>2151</v>
      </c>
      <c r="F954" s="47">
        <v>43739</v>
      </c>
      <c r="G954" s="9" t="s">
        <v>550</v>
      </c>
      <c r="H954" s="9" t="s">
        <v>1911</v>
      </c>
      <c r="I954" s="9">
        <v>80</v>
      </c>
      <c r="J954" s="9">
        <v>3</v>
      </c>
      <c r="K954" s="9">
        <v>3</v>
      </c>
      <c r="L954" s="9">
        <v>3</v>
      </c>
      <c r="M954" s="9">
        <v>3</v>
      </c>
      <c r="N954" s="9">
        <v>3</v>
      </c>
      <c r="O954" s="9">
        <v>3</v>
      </c>
      <c r="P954" s="9">
        <v>3</v>
      </c>
      <c r="Q954" s="9">
        <v>3</v>
      </c>
      <c r="R954" s="9">
        <v>3</v>
      </c>
      <c r="S954" s="9">
        <v>3</v>
      </c>
      <c r="T954" s="9">
        <v>3</v>
      </c>
      <c r="U954" s="9">
        <v>3</v>
      </c>
      <c r="V954" s="9">
        <v>3</v>
      </c>
      <c r="W954" s="9" t="s">
        <v>549</v>
      </c>
    </row>
    <row r="955" spans="5:23" x14ac:dyDescent="0.2">
      <c r="E955" s="9" t="s">
        <v>2151</v>
      </c>
      <c r="F955" s="47">
        <v>43739</v>
      </c>
      <c r="G955" s="9" t="s">
        <v>995</v>
      </c>
      <c r="H955" s="9" t="s">
        <v>1913</v>
      </c>
      <c r="I955" s="9">
        <v>80</v>
      </c>
      <c r="J955" s="9">
        <v>4</v>
      </c>
      <c r="K955" s="9">
        <v>4</v>
      </c>
      <c r="L955" s="9">
        <v>4</v>
      </c>
      <c r="M955" s="9">
        <v>4</v>
      </c>
      <c r="N955" s="9">
        <v>4</v>
      </c>
      <c r="O955" s="9">
        <v>4</v>
      </c>
      <c r="P955" s="9">
        <v>4</v>
      </c>
      <c r="Q955" s="9">
        <v>4</v>
      </c>
      <c r="R955" s="9">
        <v>4</v>
      </c>
      <c r="S955" s="9">
        <v>4</v>
      </c>
      <c r="T955" s="9">
        <v>4</v>
      </c>
      <c r="U955" s="9">
        <v>4</v>
      </c>
      <c r="V955" s="9">
        <v>4</v>
      </c>
      <c r="W955" s="9" t="s">
        <v>2156</v>
      </c>
    </row>
    <row r="956" spans="5:23" x14ac:dyDescent="0.2">
      <c r="E956" s="9" t="s">
        <v>2151</v>
      </c>
      <c r="F956" s="47">
        <v>43739</v>
      </c>
      <c r="G956" s="9" t="s">
        <v>983</v>
      </c>
      <c r="H956" s="9" t="s">
        <v>1912</v>
      </c>
      <c r="I956" s="9">
        <v>80</v>
      </c>
      <c r="J956" s="9">
        <v>3</v>
      </c>
      <c r="K956" s="9">
        <v>3</v>
      </c>
      <c r="L956" s="9">
        <v>3</v>
      </c>
      <c r="M956" s="9">
        <v>3</v>
      </c>
      <c r="N956" s="9">
        <v>3</v>
      </c>
      <c r="O956" s="9">
        <v>3</v>
      </c>
      <c r="P956" s="9">
        <v>3</v>
      </c>
      <c r="Q956" s="9">
        <v>3</v>
      </c>
      <c r="R956" s="9">
        <v>3</v>
      </c>
      <c r="S956" s="9">
        <v>3</v>
      </c>
      <c r="T956" s="9">
        <v>3</v>
      </c>
      <c r="U956" s="9">
        <v>3</v>
      </c>
      <c r="V956" s="9">
        <v>3</v>
      </c>
      <c r="W956" s="9" t="s">
        <v>2157</v>
      </c>
    </row>
    <row r="957" spans="5:23" x14ac:dyDescent="0.2">
      <c r="E957" s="9" t="s">
        <v>2151</v>
      </c>
      <c r="F957" s="47">
        <v>43739</v>
      </c>
      <c r="G957" s="9" t="s">
        <v>991</v>
      </c>
      <c r="H957" s="9" t="s">
        <v>1913</v>
      </c>
      <c r="I957" s="9">
        <v>70</v>
      </c>
      <c r="J957" s="9">
        <v>3</v>
      </c>
      <c r="K957" s="9">
        <v>3</v>
      </c>
      <c r="L957" s="9">
        <v>3</v>
      </c>
      <c r="M957" s="9">
        <v>3</v>
      </c>
      <c r="N957" s="9">
        <v>3</v>
      </c>
      <c r="O957" s="9">
        <v>3</v>
      </c>
      <c r="P957" s="9">
        <v>3</v>
      </c>
      <c r="Q957" s="9">
        <v>3</v>
      </c>
      <c r="R957" s="9">
        <v>3</v>
      </c>
      <c r="S957" s="9">
        <v>3</v>
      </c>
      <c r="T957" s="9">
        <v>3</v>
      </c>
      <c r="U957" s="9">
        <v>3</v>
      </c>
      <c r="V957" s="9">
        <v>3</v>
      </c>
      <c r="W957" s="9">
        <v>0</v>
      </c>
    </row>
    <row r="958" spans="5:23" x14ac:dyDescent="0.2">
      <c r="E958" s="9" t="s">
        <v>2151</v>
      </c>
      <c r="F958" s="47">
        <v>43739</v>
      </c>
      <c r="G958" s="9" t="s">
        <v>1629</v>
      </c>
      <c r="H958" s="9" t="s">
        <v>1914</v>
      </c>
      <c r="I958" s="9">
        <v>90</v>
      </c>
      <c r="J958" s="9">
        <v>4</v>
      </c>
      <c r="K958" s="9">
        <v>4</v>
      </c>
      <c r="L958" s="9">
        <v>4</v>
      </c>
      <c r="M958" s="9">
        <v>4</v>
      </c>
      <c r="N958" s="9">
        <v>4</v>
      </c>
      <c r="O958" s="9">
        <v>4</v>
      </c>
      <c r="P958" s="9">
        <v>4</v>
      </c>
      <c r="Q958" s="9">
        <v>4</v>
      </c>
      <c r="R958" s="9">
        <v>4</v>
      </c>
      <c r="S958" s="9">
        <v>4</v>
      </c>
      <c r="T958" s="9">
        <v>4</v>
      </c>
      <c r="U958" s="9">
        <v>4</v>
      </c>
      <c r="V958" s="9">
        <v>4</v>
      </c>
      <c r="W958" s="9">
        <v>0</v>
      </c>
    </row>
    <row r="959" spans="5:23" x14ac:dyDescent="0.2">
      <c r="E959" s="9" t="s">
        <v>2151</v>
      </c>
      <c r="F959" s="47">
        <v>43739</v>
      </c>
      <c r="G959" s="9" t="s">
        <v>2158</v>
      </c>
      <c r="H959" s="9" t="s">
        <v>1918</v>
      </c>
      <c r="I959" s="9">
        <v>90</v>
      </c>
      <c r="J959" s="9">
        <v>3</v>
      </c>
      <c r="K959" s="9">
        <v>3</v>
      </c>
      <c r="L959" s="9">
        <v>3</v>
      </c>
      <c r="M959" s="9">
        <v>3</v>
      </c>
      <c r="N959" s="9">
        <v>3</v>
      </c>
      <c r="O959" s="9">
        <v>4</v>
      </c>
      <c r="P959" s="9">
        <v>3</v>
      </c>
      <c r="Q959" s="9">
        <v>3</v>
      </c>
      <c r="R959" s="9">
        <v>3</v>
      </c>
      <c r="S959" s="9">
        <v>4</v>
      </c>
      <c r="T959" s="9">
        <v>3</v>
      </c>
      <c r="U959" s="9">
        <v>4</v>
      </c>
      <c r="V959" s="9">
        <v>3</v>
      </c>
      <c r="W959" s="9">
        <v>0</v>
      </c>
    </row>
    <row r="960" spans="5:23" x14ac:dyDescent="0.2">
      <c r="E960" s="9" t="s">
        <v>2151</v>
      </c>
      <c r="F960" s="47" t="s">
        <v>2159</v>
      </c>
      <c r="G960" s="9" t="s">
        <v>2160</v>
      </c>
      <c r="H960" s="9" t="s">
        <v>1913</v>
      </c>
      <c r="I960" s="9">
        <v>80</v>
      </c>
      <c r="J960" s="9">
        <v>4</v>
      </c>
      <c r="K960" s="9">
        <v>4</v>
      </c>
      <c r="L960" s="9">
        <v>4</v>
      </c>
      <c r="M960" s="9">
        <v>4</v>
      </c>
      <c r="N960" s="9">
        <v>4</v>
      </c>
      <c r="O960" s="9">
        <v>4</v>
      </c>
      <c r="P960" s="9">
        <v>4</v>
      </c>
      <c r="Q960" s="9">
        <v>4</v>
      </c>
      <c r="R960" s="9">
        <v>4</v>
      </c>
      <c r="S960" s="9">
        <v>4</v>
      </c>
      <c r="T960" s="9">
        <v>4</v>
      </c>
      <c r="U960" s="9">
        <v>4</v>
      </c>
      <c r="V960" s="9">
        <v>4</v>
      </c>
      <c r="W960" s="9" t="s">
        <v>2161</v>
      </c>
    </row>
    <row r="961" spans="5:23" x14ac:dyDescent="0.2">
      <c r="E961" s="9" t="s">
        <v>2162</v>
      </c>
      <c r="F961" s="47" t="s">
        <v>2163</v>
      </c>
      <c r="G961" s="9" t="s">
        <v>1029</v>
      </c>
      <c r="H961" s="9" t="s">
        <v>1911</v>
      </c>
      <c r="I961" s="9">
        <v>80</v>
      </c>
      <c r="J961" s="9">
        <v>4</v>
      </c>
      <c r="K961" s="9">
        <v>4</v>
      </c>
      <c r="L961" s="9">
        <v>4</v>
      </c>
      <c r="M961" s="9">
        <v>3</v>
      </c>
      <c r="N961" s="9">
        <v>3</v>
      </c>
      <c r="O961" s="9">
        <v>3</v>
      </c>
      <c r="P961" s="9">
        <v>3</v>
      </c>
      <c r="Q961" s="9">
        <v>3</v>
      </c>
      <c r="R961" s="9">
        <v>4</v>
      </c>
      <c r="S961" s="9">
        <v>4</v>
      </c>
      <c r="T961" s="9">
        <v>3</v>
      </c>
      <c r="U961" s="9">
        <v>4</v>
      </c>
      <c r="V961" s="9">
        <v>3</v>
      </c>
      <c r="W961" s="9" t="s">
        <v>2164</v>
      </c>
    </row>
    <row r="962" spans="5:23" x14ac:dyDescent="0.2">
      <c r="E962" s="9" t="s">
        <v>2162</v>
      </c>
      <c r="F962" s="47" t="s">
        <v>2163</v>
      </c>
      <c r="G962" s="9" t="s">
        <v>1371</v>
      </c>
      <c r="H962" s="9" t="s">
        <v>2165</v>
      </c>
      <c r="I962" s="9">
        <v>90</v>
      </c>
      <c r="J962" s="9">
        <v>3</v>
      </c>
      <c r="K962" s="9">
        <v>3</v>
      </c>
      <c r="L962" s="9">
        <v>3</v>
      </c>
      <c r="M962" s="9">
        <v>3</v>
      </c>
      <c r="N962" s="9">
        <v>4</v>
      </c>
      <c r="O962" s="9">
        <v>3</v>
      </c>
      <c r="P962" s="9">
        <v>4</v>
      </c>
      <c r="Q962" s="9">
        <v>3</v>
      </c>
      <c r="R962" s="9">
        <v>3</v>
      </c>
      <c r="S962" s="9">
        <v>3</v>
      </c>
      <c r="T962" s="9">
        <v>3</v>
      </c>
      <c r="U962" s="9">
        <v>3</v>
      </c>
      <c r="V962" s="9">
        <v>3</v>
      </c>
      <c r="W962" s="9">
        <v>0</v>
      </c>
    </row>
    <row r="963" spans="5:23" x14ac:dyDescent="0.2">
      <c r="E963" s="9" t="s">
        <v>2162</v>
      </c>
      <c r="F963" s="47" t="s">
        <v>2163</v>
      </c>
      <c r="G963" s="9" t="s">
        <v>2166</v>
      </c>
      <c r="H963" s="9" t="s">
        <v>1916</v>
      </c>
      <c r="I963" s="9">
        <v>80</v>
      </c>
      <c r="J963" s="9">
        <v>3</v>
      </c>
      <c r="K963" s="9">
        <v>3</v>
      </c>
      <c r="L963" s="9">
        <v>3</v>
      </c>
      <c r="M963" s="9">
        <v>3</v>
      </c>
      <c r="N963" s="9">
        <v>3</v>
      </c>
      <c r="O963" s="9">
        <v>3</v>
      </c>
      <c r="P963" s="9">
        <v>3</v>
      </c>
      <c r="Q963" s="9">
        <v>3</v>
      </c>
      <c r="R963" s="9">
        <v>3</v>
      </c>
      <c r="S963" s="9">
        <v>3</v>
      </c>
      <c r="T963" s="9">
        <v>3</v>
      </c>
      <c r="U963" s="9">
        <v>3</v>
      </c>
      <c r="V963" s="9">
        <v>3</v>
      </c>
      <c r="W963" s="9" t="s">
        <v>2167</v>
      </c>
    </row>
    <row r="964" spans="5:23" x14ac:dyDescent="0.2">
      <c r="E964" s="9" t="s">
        <v>2162</v>
      </c>
      <c r="F964" s="47" t="s">
        <v>2163</v>
      </c>
      <c r="G964" s="9" t="s">
        <v>1041</v>
      </c>
      <c r="H964" s="9" t="s">
        <v>1918</v>
      </c>
      <c r="I964" s="9">
        <v>80</v>
      </c>
      <c r="J964" s="9">
        <v>3</v>
      </c>
      <c r="K964" s="9">
        <v>3</v>
      </c>
      <c r="L964" s="9">
        <v>3</v>
      </c>
      <c r="M964" s="9">
        <v>3</v>
      </c>
      <c r="N964" s="9">
        <v>3</v>
      </c>
      <c r="O964" s="9">
        <v>3</v>
      </c>
      <c r="P964" s="9">
        <v>3</v>
      </c>
      <c r="Q964" s="9">
        <v>3</v>
      </c>
      <c r="R964" s="9">
        <v>3</v>
      </c>
      <c r="S964" s="9">
        <v>3</v>
      </c>
      <c r="T964" s="9">
        <v>3</v>
      </c>
      <c r="U964" s="9">
        <v>3</v>
      </c>
      <c r="V964" s="9">
        <v>3</v>
      </c>
      <c r="W964" s="9" t="s">
        <v>2168</v>
      </c>
    </row>
    <row r="965" spans="5:23" x14ac:dyDescent="0.2">
      <c r="E965" s="9" t="s">
        <v>2162</v>
      </c>
      <c r="F965" s="47" t="s">
        <v>2163</v>
      </c>
      <c r="G965" s="9" t="s">
        <v>1036</v>
      </c>
      <c r="H965" s="9" t="s">
        <v>1918</v>
      </c>
      <c r="I965" s="9">
        <v>90</v>
      </c>
      <c r="J965" s="9">
        <v>3</v>
      </c>
      <c r="K965" s="9">
        <v>3</v>
      </c>
      <c r="L965" s="9">
        <v>3</v>
      </c>
      <c r="M965" s="9">
        <v>3</v>
      </c>
      <c r="N965" s="9">
        <v>3</v>
      </c>
      <c r="O965" s="9">
        <v>3</v>
      </c>
      <c r="P965" s="9">
        <v>3</v>
      </c>
      <c r="Q965" s="9">
        <v>3</v>
      </c>
      <c r="R965" s="9">
        <v>3</v>
      </c>
      <c r="S965" s="9">
        <v>3</v>
      </c>
      <c r="T965" s="9">
        <v>3</v>
      </c>
      <c r="U965" s="9">
        <v>3</v>
      </c>
      <c r="V965" s="9">
        <v>3</v>
      </c>
      <c r="W965" s="9" t="s">
        <v>2169</v>
      </c>
    </row>
    <row r="966" spans="5:23" x14ac:dyDescent="0.2">
      <c r="E966" s="9" t="s">
        <v>2162</v>
      </c>
      <c r="F966" s="47" t="s">
        <v>2163</v>
      </c>
      <c r="G966" s="9" t="s">
        <v>1039</v>
      </c>
      <c r="H966" s="9" t="s">
        <v>1911</v>
      </c>
      <c r="I966" s="9">
        <v>90</v>
      </c>
      <c r="J966" s="9">
        <v>3</v>
      </c>
      <c r="K966" s="9">
        <v>3</v>
      </c>
      <c r="L966" s="9">
        <v>3</v>
      </c>
      <c r="M966" s="9">
        <v>3</v>
      </c>
      <c r="N966" s="9">
        <v>3</v>
      </c>
      <c r="O966" s="9">
        <v>3</v>
      </c>
      <c r="P966" s="9">
        <v>3</v>
      </c>
      <c r="Q966" s="9">
        <v>3</v>
      </c>
      <c r="R966" s="9">
        <v>3</v>
      </c>
      <c r="S966" s="9">
        <v>3</v>
      </c>
      <c r="T966" s="9">
        <v>3</v>
      </c>
      <c r="U966" s="9">
        <v>3</v>
      </c>
      <c r="V966" s="9">
        <v>3</v>
      </c>
      <c r="W966" s="9">
        <v>0</v>
      </c>
    </row>
    <row r="967" spans="5:23" x14ac:dyDescent="0.2">
      <c r="E967" s="9" t="s">
        <v>2162</v>
      </c>
      <c r="F967" s="47" t="s">
        <v>2163</v>
      </c>
      <c r="G967" s="9" t="s">
        <v>541</v>
      </c>
      <c r="H967" s="9" t="s">
        <v>1922</v>
      </c>
      <c r="I967" s="9">
        <v>100</v>
      </c>
      <c r="J967" s="9">
        <v>4</v>
      </c>
      <c r="K967" s="9">
        <v>4</v>
      </c>
      <c r="L967" s="9">
        <v>4</v>
      </c>
      <c r="M967" s="9">
        <v>4</v>
      </c>
      <c r="N967" s="9">
        <v>4</v>
      </c>
      <c r="O967" s="9">
        <v>4</v>
      </c>
      <c r="P967" s="9">
        <v>4</v>
      </c>
      <c r="Q967" s="9">
        <v>4</v>
      </c>
      <c r="R967" s="9">
        <v>4</v>
      </c>
      <c r="S967" s="9">
        <v>4</v>
      </c>
      <c r="T967" s="9">
        <v>4</v>
      </c>
      <c r="U967" s="9">
        <v>4</v>
      </c>
      <c r="V967" s="9">
        <v>4</v>
      </c>
      <c r="W967" s="9" t="s">
        <v>2170</v>
      </c>
    </row>
    <row r="968" spans="5:23" x14ac:dyDescent="0.2">
      <c r="E968" s="9" t="s">
        <v>2162</v>
      </c>
      <c r="F968" s="47" t="s">
        <v>2163</v>
      </c>
      <c r="G968" s="9" t="s">
        <v>1040</v>
      </c>
      <c r="H968" s="9" t="s">
        <v>1911</v>
      </c>
      <c r="I968" s="9">
        <v>80</v>
      </c>
      <c r="J968" s="9">
        <v>3</v>
      </c>
      <c r="K968" s="9">
        <v>4</v>
      </c>
      <c r="L968" s="9">
        <v>4</v>
      </c>
      <c r="M968" s="9">
        <v>4</v>
      </c>
      <c r="N968" s="9">
        <v>4</v>
      </c>
      <c r="O968" s="9">
        <v>4</v>
      </c>
      <c r="P968" s="9">
        <v>4</v>
      </c>
      <c r="Q968" s="9">
        <v>4</v>
      </c>
      <c r="R968" s="9">
        <v>3</v>
      </c>
      <c r="S968" s="9">
        <v>4</v>
      </c>
      <c r="T968" s="9">
        <v>4</v>
      </c>
      <c r="U968" s="9">
        <v>4</v>
      </c>
      <c r="V968" s="9">
        <v>4</v>
      </c>
      <c r="W968" s="9">
        <v>0</v>
      </c>
    </row>
    <row r="969" spans="5:23" x14ac:dyDescent="0.2">
      <c r="E969" s="9" t="s">
        <v>2162</v>
      </c>
      <c r="F969" s="47" t="s">
        <v>2163</v>
      </c>
      <c r="G969" s="9" t="s">
        <v>1032</v>
      </c>
      <c r="H969" s="9" t="s">
        <v>1918</v>
      </c>
      <c r="I969" s="9">
        <v>80</v>
      </c>
      <c r="J969" s="9">
        <v>3</v>
      </c>
      <c r="K969" s="9">
        <v>3</v>
      </c>
      <c r="L969" s="9">
        <v>3</v>
      </c>
      <c r="M969" s="9">
        <v>3</v>
      </c>
      <c r="N969" s="9">
        <v>3</v>
      </c>
      <c r="O969" s="9">
        <v>3</v>
      </c>
      <c r="P969" s="9">
        <v>3</v>
      </c>
      <c r="Q969" s="9">
        <v>3</v>
      </c>
      <c r="R969" s="9">
        <v>3</v>
      </c>
      <c r="S969" s="9">
        <v>3</v>
      </c>
      <c r="T969" s="9">
        <v>3</v>
      </c>
      <c r="U969" s="9">
        <v>3</v>
      </c>
      <c r="V969" s="9">
        <v>3</v>
      </c>
      <c r="W969" s="9" t="s">
        <v>2171</v>
      </c>
    </row>
    <row r="970" spans="5:23" x14ac:dyDescent="0.2">
      <c r="E970" s="9" t="s">
        <v>2162</v>
      </c>
      <c r="F970" s="47" t="s">
        <v>2163</v>
      </c>
      <c r="G970" s="9" t="s">
        <v>1045</v>
      </c>
      <c r="H970" s="9" t="s">
        <v>1918</v>
      </c>
      <c r="I970" s="9">
        <v>90</v>
      </c>
      <c r="J970" s="9">
        <v>3</v>
      </c>
      <c r="K970" s="9">
        <v>3</v>
      </c>
      <c r="L970" s="9">
        <v>3</v>
      </c>
      <c r="M970" s="9">
        <v>3</v>
      </c>
      <c r="N970" s="9">
        <v>3</v>
      </c>
      <c r="O970" s="9">
        <v>3</v>
      </c>
      <c r="P970" s="9">
        <v>3</v>
      </c>
      <c r="Q970" s="9">
        <v>3</v>
      </c>
      <c r="R970" s="9">
        <v>3</v>
      </c>
      <c r="S970" s="9">
        <v>3</v>
      </c>
      <c r="T970" s="9">
        <v>3</v>
      </c>
      <c r="U970" s="9">
        <v>3</v>
      </c>
      <c r="V970" s="9">
        <v>3</v>
      </c>
      <c r="W970" s="9" t="s">
        <v>2172</v>
      </c>
    </row>
    <row r="971" spans="5:23" x14ac:dyDescent="0.2">
      <c r="E971" s="9" t="s">
        <v>2173</v>
      </c>
      <c r="F971" s="47">
        <v>43680</v>
      </c>
      <c r="G971" s="9" t="s">
        <v>904</v>
      </c>
      <c r="H971" s="9" t="s">
        <v>1916</v>
      </c>
      <c r="I971" s="9">
        <v>100</v>
      </c>
      <c r="J971" s="9">
        <v>4</v>
      </c>
      <c r="K971" s="9">
        <v>4</v>
      </c>
      <c r="L971" s="9">
        <v>4</v>
      </c>
      <c r="M971" s="9">
        <v>4</v>
      </c>
      <c r="N971" s="9">
        <v>4</v>
      </c>
      <c r="O971" s="9">
        <v>4</v>
      </c>
      <c r="P971" s="9">
        <v>4</v>
      </c>
      <c r="Q971" s="9">
        <v>4</v>
      </c>
      <c r="R971" s="9">
        <v>3</v>
      </c>
      <c r="S971" s="9">
        <v>4</v>
      </c>
      <c r="T971" s="9">
        <v>4</v>
      </c>
      <c r="U971" s="9">
        <v>4</v>
      </c>
      <c r="V971" s="9">
        <v>4</v>
      </c>
      <c r="W971" s="9" t="s">
        <v>2174</v>
      </c>
    </row>
    <row r="972" spans="5:23" x14ac:dyDescent="0.2">
      <c r="E972" s="9" t="s">
        <v>2173</v>
      </c>
      <c r="F972" s="47">
        <v>43680</v>
      </c>
      <c r="G972" s="9" t="s">
        <v>908</v>
      </c>
      <c r="H972" s="9" t="s">
        <v>1918</v>
      </c>
      <c r="I972" s="9">
        <v>90</v>
      </c>
      <c r="J972" s="9">
        <v>4</v>
      </c>
      <c r="K972" s="9">
        <v>3</v>
      </c>
      <c r="L972" s="9">
        <v>4</v>
      </c>
      <c r="M972" s="9">
        <v>4</v>
      </c>
      <c r="N972" s="9">
        <v>4</v>
      </c>
      <c r="O972" s="9">
        <v>3</v>
      </c>
      <c r="P972" s="9">
        <v>4</v>
      </c>
      <c r="Q972" s="9">
        <v>3</v>
      </c>
      <c r="R972" s="9">
        <v>3</v>
      </c>
      <c r="S972" s="9">
        <v>4</v>
      </c>
      <c r="T972" s="9">
        <v>3</v>
      </c>
      <c r="U972" s="9">
        <v>4</v>
      </c>
      <c r="V972" s="9">
        <v>3</v>
      </c>
      <c r="W972" s="9">
        <v>0</v>
      </c>
    </row>
    <row r="973" spans="5:23" x14ac:dyDescent="0.2">
      <c r="E973" s="9" t="s">
        <v>2173</v>
      </c>
      <c r="F973" s="47">
        <v>43680</v>
      </c>
      <c r="G973" s="9" t="s">
        <v>905</v>
      </c>
      <c r="H973" s="9" t="s">
        <v>1922</v>
      </c>
      <c r="I973" s="9">
        <v>90</v>
      </c>
      <c r="J973" s="9">
        <v>3</v>
      </c>
      <c r="K973" s="9">
        <v>3</v>
      </c>
      <c r="L973" s="9">
        <v>3</v>
      </c>
      <c r="M973" s="9">
        <v>3</v>
      </c>
      <c r="N973" s="9">
        <v>3</v>
      </c>
      <c r="O973" s="9">
        <v>3</v>
      </c>
      <c r="P973" s="9">
        <v>3</v>
      </c>
      <c r="Q973" s="9">
        <v>3</v>
      </c>
      <c r="R973" s="9">
        <v>3</v>
      </c>
      <c r="S973" s="9">
        <v>3</v>
      </c>
      <c r="T973" s="9">
        <v>3</v>
      </c>
      <c r="U973" s="9">
        <v>3</v>
      </c>
      <c r="V973" s="9">
        <v>3</v>
      </c>
      <c r="W973" s="9" t="s">
        <v>549</v>
      </c>
    </row>
    <row r="974" spans="5:23" x14ac:dyDescent="0.2">
      <c r="E974" s="9" t="s">
        <v>2173</v>
      </c>
      <c r="F974" s="47">
        <v>43680</v>
      </c>
      <c r="G974" s="9" t="s">
        <v>912</v>
      </c>
      <c r="H974" s="9" t="s">
        <v>1913</v>
      </c>
      <c r="I974" s="9">
        <v>70</v>
      </c>
      <c r="J974" s="9">
        <v>3</v>
      </c>
      <c r="K974" s="9">
        <v>3</v>
      </c>
      <c r="L974" s="9">
        <v>3</v>
      </c>
      <c r="M974" s="9">
        <v>3</v>
      </c>
      <c r="N974" s="9">
        <v>3</v>
      </c>
      <c r="O974" s="9">
        <v>3</v>
      </c>
      <c r="P974" s="9">
        <v>3</v>
      </c>
      <c r="Q974" s="9">
        <v>3</v>
      </c>
      <c r="R974" s="9">
        <v>3</v>
      </c>
      <c r="S974" s="9">
        <v>3</v>
      </c>
      <c r="T974" s="9">
        <v>3</v>
      </c>
      <c r="U974" s="9">
        <v>3</v>
      </c>
      <c r="V974" s="9">
        <v>3</v>
      </c>
      <c r="W974" s="9" t="s">
        <v>2175</v>
      </c>
    </row>
    <row r="975" spans="5:23" x14ac:dyDescent="0.2">
      <c r="E975" s="9" t="s">
        <v>2173</v>
      </c>
      <c r="F975" s="47">
        <v>43680</v>
      </c>
      <c r="G975" s="9" t="s">
        <v>1233</v>
      </c>
      <c r="H975" s="9" t="s">
        <v>1911</v>
      </c>
      <c r="I975" s="9">
        <v>80</v>
      </c>
      <c r="J975" s="9">
        <v>4</v>
      </c>
      <c r="K975" s="9">
        <v>4</v>
      </c>
      <c r="L975" s="9">
        <v>4</v>
      </c>
      <c r="M975" s="9">
        <v>4</v>
      </c>
      <c r="N975" s="9">
        <v>4</v>
      </c>
      <c r="O975" s="9">
        <v>4</v>
      </c>
      <c r="P975" s="9">
        <v>4</v>
      </c>
      <c r="Q975" s="9">
        <v>4</v>
      </c>
      <c r="R975" s="9">
        <v>4</v>
      </c>
      <c r="S975" s="9">
        <v>4</v>
      </c>
      <c r="T975" s="9">
        <v>4</v>
      </c>
      <c r="U975" s="9">
        <v>4</v>
      </c>
      <c r="V975" s="9">
        <v>4</v>
      </c>
      <c r="W975" s="9" t="s">
        <v>2176</v>
      </c>
    </row>
    <row r="976" spans="5:23" x14ac:dyDescent="0.2">
      <c r="E976" s="9" t="s">
        <v>2173</v>
      </c>
      <c r="F976" s="47">
        <v>43680</v>
      </c>
      <c r="G976" s="9" t="s">
        <v>906</v>
      </c>
      <c r="H976" s="9" t="s">
        <v>1913</v>
      </c>
      <c r="I976" s="9">
        <v>100</v>
      </c>
      <c r="J976" s="9">
        <v>3</v>
      </c>
      <c r="K976" s="9">
        <v>3</v>
      </c>
      <c r="L976" s="9">
        <v>3</v>
      </c>
      <c r="M976" s="9">
        <v>3</v>
      </c>
      <c r="N976" s="9">
        <v>3</v>
      </c>
      <c r="O976" s="9">
        <v>3</v>
      </c>
      <c r="P976" s="9">
        <v>3</v>
      </c>
      <c r="Q976" s="9">
        <v>3</v>
      </c>
      <c r="R976" s="9">
        <v>3</v>
      </c>
      <c r="S976" s="9">
        <v>3</v>
      </c>
      <c r="T976" s="9">
        <v>3</v>
      </c>
      <c r="U976" s="9">
        <v>3</v>
      </c>
      <c r="V976" s="9">
        <v>3</v>
      </c>
      <c r="W976" s="9" t="s">
        <v>2177</v>
      </c>
    </row>
    <row r="977" spans="5:23" x14ac:dyDescent="0.2">
      <c r="E977" s="9" t="s">
        <v>2173</v>
      </c>
      <c r="F977" s="47">
        <v>43680</v>
      </c>
      <c r="G977" s="9" t="s">
        <v>1227</v>
      </c>
      <c r="H977" s="9" t="s">
        <v>1913</v>
      </c>
      <c r="I977" s="9">
        <v>80</v>
      </c>
      <c r="J977" s="9">
        <v>3</v>
      </c>
      <c r="K977" s="9">
        <v>3</v>
      </c>
      <c r="L977" s="9">
        <v>3</v>
      </c>
      <c r="M977" s="9">
        <v>3</v>
      </c>
      <c r="N977" s="9">
        <v>3</v>
      </c>
      <c r="O977" s="9">
        <v>3</v>
      </c>
      <c r="P977" s="9">
        <v>3</v>
      </c>
      <c r="Q977" s="9">
        <v>3</v>
      </c>
      <c r="R977" s="9">
        <v>3</v>
      </c>
      <c r="S977" s="9">
        <v>3</v>
      </c>
      <c r="T977" s="9">
        <v>3</v>
      </c>
      <c r="U977" s="9">
        <v>3</v>
      </c>
      <c r="V977" s="9">
        <v>3</v>
      </c>
      <c r="W977" s="9" t="s">
        <v>1122</v>
      </c>
    </row>
    <row r="978" spans="5:23" x14ac:dyDescent="0.2">
      <c r="E978" s="9" t="s">
        <v>2173</v>
      </c>
      <c r="F978" s="47">
        <v>43680</v>
      </c>
      <c r="G978" s="9" t="s">
        <v>903</v>
      </c>
      <c r="H978" s="9" t="s">
        <v>1918</v>
      </c>
      <c r="I978" s="9">
        <v>100</v>
      </c>
      <c r="J978" s="9">
        <v>3</v>
      </c>
      <c r="K978" s="9">
        <v>3</v>
      </c>
      <c r="L978" s="9">
        <v>3</v>
      </c>
      <c r="M978" s="9">
        <v>3</v>
      </c>
      <c r="N978" s="9">
        <v>3</v>
      </c>
      <c r="O978" s="9">
        <v>3</v>
      </c>
      <c r="P978" s="9">
        <v>3</v>
      </c>
      <c r="Q978" s="9">
        <v>3</v>
      </c>
      <c r="R978" s="9">
        <v>3</v>
      </c>
      <c r="S978" s="9">
        <v>3</v>
      </c>
      <c r="T978" s="9">
        <v>3</v>
      </c>
      <c r="U978" s="9">
        <v>3</v>
      </c>
      <c r="V978" s="9">
        <v>3</v>
      </c>
      <c r="W978" s="9">
        <v>0</v>
      </c>
    </row>
    <row r="979" spans="5:23" x14ac:dyDescent="0.2">
      <c r="E979" s="9" t="s">
        <v>2178</v>
      </c>
      <c r="F979" s="47">
        <v>43504</v>
      </c>
      <c r="G979" s="9" t="s">
        <v>2179</v>
      </c>
      <c r="H979" s="9" t="s">
        <v>1911</v>
      </c>
      <c r="I979" s="9">
        <v>80</v>
      </c>
      <c r="J979" s="9">
        <v>3</v>
      </c>
      <c r="K979" s="9">
        <v>3</v>
      </c>
      <c r="L979" s="9">
        <v>3</v>
      </c>
      <c r="M979" s="9">
        <v>3</v>
      </c>
      <c r="N979" s="9">
        <v>3</v>
      </c>
      <c r="O979" s="9">
        <v>3</v>
      </c>
      <c r="P979" s="9">
        <v>3</v>
      </c>
      <c r="Q979" s="9">
        <v>3</v>
      </c>
      <c r="R979" s="9">
        <v>3</v>
      </c>
      <c r="S979" s="9">
        <v>3</v>
      </c>
      <c r="T979" s="9">
        <v>3</v>
      </c>
      <c r="U979" s="9">
        <v>3</v>
      </c>
      <c r="V979" s="9">
        <v>3</v>
      </c>
      <c r="W979" s="9">
        <v>0</v>
      </c>
    </row>
    <row r="980" spans="5:23" x14ac:dyDescent="0.2">
      <c r="E980" s="9" t="s">
        <v>2178</v>
      </c>
      <c r="F980" s="47">
        <v>43504</v>
      </c>
      <c r="G980" s="9" t="s">
        <v>1962</v>
      </c>
      <c r="H980" s="9" t="s">
        <v>1911</v>
      </c>
      <c r="I980" s="9">
        <v>90</v>
      </c>
      <c r="J980" s="9">
        <v>4</v>
      </c>
      <c r="K980" s="9">
        <v>4</v>
      </c>
      <c r="L980" s="9">
        <v>4</v>
      </c>
      <c r="M980" s="9">
        <v>3</v>
      </c>
      <c r="N980" s="9">
        <v>4</v>
      </c>
      <c r="O980" s="9">
        <v>4</v>
      </c>
      <c r="P980" s="9">
        <v>4</v>
      </c>
      <c r="Q980" s="9">
        <v>4</v>
      </c>
      <c r="R980" s="9">
        <v>3</v>
      </c>
      <c r="S980" s="9">
        <v>4</v>
      </c>
      <c r="T980" s="9">
        <v>4</v>
      </c>
      <c r="U980" s="9">
        <v>4</v>
      </c>
      <c r="V980" s="9">
        <v>4</v>
      </c>
      <c r="W980" s="9">
        <v>0</v>
      </c>
    </row>
    <row r="981" spans="5:23" x14ac:dyDescent="0.2">
      <c r="E981" s="9" t="s">
        <v>2178</v>
      </c>
      <c r="F981" s="47">
        <v>43504</v>
      </c>
      <c r="G981" s="9" t="s">
        <v>1946</v>
      </c>
      <c r="H981" s="9" t="s">
        <v>1911</v>
      </c>
      <c r="I981" s="9">
        <v>100</v>
      </c>
      <c r="J981" s="9">
        <v>4</v>
      </c>
      <c r="K981" s="9">
        <v>4</v>
      </c>
      <c r="L981" s="9">
        <v>4</v>
      </c>
      <c r="M981" s="9">
        <v>4</v>
      </c>
      <c r="N981" s="9">
        <v>4</v>
      </c>
      <c r="O981" s="9">
        <v>4</v>
      </c>
      <c r="P981" s="9">
        <v>4</v>
      </c>
      <c r="Q981" s="9">
        <v>4</v>
      </c>
      <c r="R981" s="9">
        <v>4</v>
      </c>
      <c r="S981" s="9">
        <v>4</v>
      </c>
      <c r="T981" s="9">
        <v>4</v>
      </c>
      <c r="U981" s="9">
        <v>4</v>
      </c>
      <c r="V981" s="9">
        <v>4</v>
      </c>
      <c r="W981" s="9" t="s">
        <v>2180</v>
      </c>
    </row>
    <row r="982" spans="5:23" x14ac:dyDescent="0.2">
      <c r="E982" s="9" t="s">
        <v>2178</v>
      </c>
      <c r="F982" s="47">
        <v>43504</v>
      </c>
      <c r="G982" s="9" t="s">
        <v>1956</v>
      </c>
      <c r="H982" s="9" t="s">
        <v>1911</v>
      </c>
      <c r="I982" s="9">
        <v>80</v>
      </c>
      <c r="J982" s="9">
        <v>3</v>
      </c>
      <c r="K982" s="9">
        <v>3</v>
      </c>
      <c r="L982" s="9">
        <v>3</v>
      </c>
      <c r="M982" s="9">
        <v>3</v>
      </c>
      <c r="N982" s="9">
        <v>3</v>
      </c>
      <c r="O982" s="9">
        <v>3</v>
      </c>
      <c r="P982" s="9">
        <v>3</v>
      </c>
      <c r="Q982" s="9">
        <v>3</v>
      </c>
      <c r="R982" s="9">
        <v>3</v>
      </c>
      <c r="S982" s="9">
        <v>3</v>
      </c>
      <c r="T982" s="9">
        <v>3</v>
      </c>
      <c r="U982" s="9">
        <v>3</v>
      </c>
      <c r="V982" s="9">
        <v>3</v>
      </c>
      <c r="W982" s="9">
        <v>0</v>
      </c>
    </row>
    <row r="983" spans="5:23" x14ac:dyDescent="0.2">
      <c r="E983" s="9" t="s">
        <v>2178</v>
      </c>
      <c r="F983" s="47">
        <v>43504</v>
      </c>
      <c r="G983" s="9" t="s">
        <v>1832</v>
      </c>
      <c r="H983" s="9" t="s">
        <v>1911</v>
      </c>
      <c r="I983" s="9">
        <v>100</v>
      </c>
      <c r="J983" s="9">
        <v>3</v>
      </c>
      <c r="K983" s="9">
        <v>3</v>
      </c>
      <c r="L983" s="9">
        <v>3</v>
      </c>
      <c r="M983" s="9">
        <v>3</v>
      </c>
      <c r="N983" s="9">
        <v>3</v>
      </c>
      <c r="O983" s="9">
        <v>3</v>
      </c>
      <c r="P983" s="9">
        <v>3</v>
      </c>
      <c r="Q983" s="9">
        <v>3</v>
      </c>
      <c r="R983" s="9">
        <v>3</v>
      </c>
      <c r="S983" s="9">
        <v>3</v>
      </c>
      <c r="T983" s="9">
        <v>3</v>
      </c>
      <c r="U983" s="9">
        <v>3</v>
      </c>
      <c r="V983" s="9">
        <v>3</v>
      </c>
      <c r="W983" s="9">
        <v>0</v>
      </c>
    </row>
    <row r="984" spans="5:23" x14ac:dyDescent="0.2">
      <c r="E984" s="9" t="s">
        <v>2178</v>
      </c>
      <c r="F984" s="47">
        <v>43504</v>
      </c>
      <c r="G984" s="9" t="s">
        <v>1974</v>
      </c>
      <c r="H984" s="9" t="s">
        <v>1911</v>
      </c>
      <c r="I984" s="9">
        <v>80</v>
      </c>
      <c r="J984" s="9">
        <v>3</v>
      </c>
      <c r="K984" s="9">
        <v>4</v>
      </c>
      <c r="L984" s="9">
        <v>3</v>
      </c>
      <c r="M984" s="9">
        <v>3</v>
      </c>
      <c r="N984" s="9">
        <v>3</v>
      </c>
      <c r="O984" s="9">
        <v>3</v>
      </c>
      <c r="P984" s="9">
        <v>3</v>
      </c>
      <c r="Q984" s="9">
        <v>3</v>
      </c>
      <c r="R984" s="9">
        <v>3</v>
      </c>
      <c r="S984" s="9">
        <v>3</v>
      </c>
      <c r="T984" s="9">
        <v>3</v>
      </c>
      <c r="U984" s="9">
        <v>3</v>
      </c>
      <c r="V984" s="9">
        <v>3</v>
      </c>
      <c r="W984" s="9" t="s">
        <v>2181</v>
      </c>
    </row>
    <row r="985" spans="5:23" x14ac:dyDescent="0.2">
      <c r="E985" s="9" t="s">
        <v>2178</v>
      </c>
      <c r="F985" s="47">
        <v>43504</v>
      </c>
      <c r="G985" s="9" t="s">
        <v>1959</v>
      </c>
      <c r="H985" s="9" t="s">
        <v>1911</v>
      </c>
      <c r="I985" s="9">
        <v>90</v>
      </c>
      <c r="J985" s="9">
        <v>4</v>
      </c>
      <c r="K985" s="9">
        <v>4</v>
      </c>
      <c r="L985" s="9">
        <v>3</v>
      </c>
      <c r="M985" s="9">
        <v>4</v>
      </c>
      <c r="N985" s="9">
        <v>4</v>
      </c>
      <c r="O985" s="9">
        <v>4</v>
      </c>
      <c r="P985" s="9">
        <v>3</v>
      </c>
      <c r="Q985" s="9">
        <v>3</v>
      </c>
      <c r="R985" s="9">
        <v>3</v>
      </c>
      <c r="S985" s="9">
        <v>4</v>
      </c>
      <c r="T985" s="9">
        <v>3</v>
      </c>
      <c r="U985" s="9">
        <v>4</v>
      </c>
      <c r="V985" s="9">
        <v>3</v>
      </c>
      <c r="W985" s="9" t="s">
        <v>2182</v>
      </c>
    </row>
    <row r="986" spans="5:23" x14ac:dyDescent="0.2">
      <c r="E986" s="9" t="s">
        <v>2178</v>
      </c>
      <c r="F986" s="47">
        <v>43504</v>
      </c>
      <c r="G986" s="9" t="s">
        <v>1966</v>
      </c>
      <c r="H986" s="9" t="s">
        <v>1911</v>
      </c>
      <c r="I986" s="9">
        <v>90</v>
      </c>
      <c r="J986" s="9">
        <v>3</v>
      </c>
      <c r="K986" s="9">
        <v>3</v>
      </c>
      <c r="L986" s="9">
        <v>3</v>
      </c>
      <c r="M986" s="9">
        <v>3</v>
      </c>
      <c r="N986" s="9">
        <v>3</v>
      </c>
      <c r="O986" s="9">
        <v>3</v>
      </c>
      <c r="P986" s="9">
        <v>3</v>
      </c>
      <c r="Q986" s="9">
        <v>3</v>
      </c>
      <c r="R986" s="9">
        <v>3</v>
      </c>
      <c r="S986" s="9">
        <v>3</v>
      </c>
      <c r="T986" s="9">
        <v>3</v>
      </c>
      <c r="U986" s="9">
        <v>3</v>
      </c>
      <c r="V986" s="9">
        <v>3</v>
      </c>
      <c r="W986" s="9">
        <v>0</v>
      </c>
    </row>
    <row r="987" spans="5:23" x14ac:dyDescent="0.2">
      <c r="E987" s="9" t="s">
        <v>2178</v>
      </c>
      <c r="F987" s="47">
        <v>43504</v>
      </c>
      <c r="G987" s="9" t="s">
        <v>1928</v>
      </c>
      <c r="H987" s="9" t="s">
        <v>1911</v>
      </c>
      <c r="I987" s="9">
        <v>80</v>
      </c>
      <c r="J987" s="9">
        <v>4</v>
      </c>
      <c r="K987" s="9">
        <v>3</v>
      </c>
      <c r="L987" s="9">
        <v>4</v>
      </c>
      <c r="M987" s="9">
        <v>3</v>
      </c>
      <c r="N987" s="9">
        <v>4</v>
      </c>
      <c r="O987" s="9">
        <v>3</v>
      </c>
      <c r="P987" s="9">
        <v>3</v>
      </c>
      <c r="Q987" s="9">
        <v>3</v>
      </c>
      <c r="R987" s="9">
        <v>3</v>
      </c>
      <c r="S987" s="9">
        <v>3</v>
      </c>
      <c r="T987" s="9">
        <v>3</v>
      </c>
      <c r="U987" s="9">
        <v>3</v>
      </c>
      <c r="V987" s="9">
        <v>3</v>
      </c>
      <c r="W987" s="9" t="s">
        <v>2183</v>
      </c>
    </row>
    <row r="988" spans="5:23" x14ac:dyDescent="0.2">
      <c r="E988" s="9" t="s">
        <v>2178</v>
      </c>
      <c r="F988" s="47">
        <v>43504</v>
      </c>
      <c r="G988" s="9" t="s">
        <v>1944</v>
      </c>
      <c r="H988" s="9" t="s">
        <v>1911</v>
      </c>
      <c r="I988" s="9">
        <v>90</v>
      </c>
      <c r="J988" s="9">
        <v>4</v>
      </c>
      <c r="K988" s="9">
        <v>4</v>
      </c>
      <c r="L988" s="9">
        <v>4</v>
      </c>
      <c r="M988" s="9">
        <v>4</v>
      </c>
      <c r="N988" s="9">
        <v>4</v>
      </c>
      <c r="O988" s="9">
        <v>4</v>
      </c>
      <c r="P988" s="9">
        <v>4</v>
      </c>
      <c r="Q988" s="9">
        <v>4</v>
      </c>
      <c r="R988" s="9">
        <v>4</v>
      </c>
      <c r="S988" s="9">
        <v>4</v>
      </c>
      <c r="T988" s="9">
        <v>4</v>
      </c>
      <c r="U988" s="9">
        <v>4</v>
      </c>
      <c r="V988" s="9">
        <v>4</v>
      </c>
      <c r="W988" s="9">
        <v>0</v>
      </c>
    </row>
    <row r="989" spans="5:23" x14ac:dyDescent="0.2">
      <c r="E989" s="9" t="s">
        <v>2178</v>
      </c>
      <c r="F989" s="47">
        <v>43504</v>
      </c>
      <c r="G989" s="9" t="s">
        <v>1941</v>
      </c>
      <c r="H989" s="9" t="s">
        <v>1911</v>
      </c>
      <c r="I989" s="9">
        <v>90</v>
      </c>
      <c r="J989" s="9">
        <v>4</v>
      </c>
      <c r="K989" s="9">
        <v>4</v>
      </c>
      <c r="L989" s="9">
        <v>4</v>
      </c>
      <c r="M989" s="9">
        <v>4</v>
      </c>
      <c r="N989" s="9">
        <v>4</v>
      </c>
      <c r="O989" s="9">
        <v>4</v>
      </c>
      <c r="P989" s="9">
        <v>4</v>
      </c>
      <c r="Q989" s="9">
        <v>4</v>
      </c>
      <c r="R989" s="9">
        <v>4</v>
      </c>
      <c r="S989" s="9">
        <v>4</v>
      </c>
      <c r="T989" s="9">
        <v>4</v>
      </c>
      <c r="U989" s="9">
        <v>4</v>
      </c>
      <c r="V989" s="9">
        <v>4</v>
      </c>
      <c r="W989" s="9" t="s">
        <v>2184</v>
      </c>
    </row>
    <row r="990" spans="5:23" x14ac:dyDescent="0.2">
      <c r="E990" s="9" t="s">
        <v>2178</v>
      </c>
      <c r="F990" s="47">
        <v>43504</v>
      </c>
      <c r="G990" s="9" t="s">
        <v>1978</v>
      </c>
      <c r="H990" s="9" t="s">
        <v>1911</v>
      </c>
      <c r="I990" s="9">
        <v>80</v>
      </c>
      <c r="J990" s="9">
        <v>3</v>
      </c>
      <c r="K990" s="9">
        <v>3</v>
      </c>
      <c r="L990" s="9">
        <v>3</v>
      </c>
      <c r="M990" s="9">
        <v>3</v>
      </c>
      <c r="N990" s="9">
        <v>3</v>
      </c>
      <c r="O990" s="9">
        <v>3</v>
      </c>
      <c r="P990" s="9">
        <v>3</v>
      </c>
      <c r="Q990" s="9">
        <v>3</v>
      </c>
      <c r="R990" s="9">
        <v>3</v>
      </c>
      <c r="S990" s="9">
        <v>3</v>
      </c>
      <c r="T990" s="9">
        <v>3</v>
      </c>
      <c r="U990" s="9">
        <v>3</v>
      </c>
      <c r="V990" s="9">
        <v>3</v>
      </c>
      <c r="W990" s="9">
        <v>0</v>
      </c>
    </row>
    <row r="991" spans="5:23" x14ac:dyDescent="0.2">
      <c r="E991" s="9" t="s">
        <v>2178</v>
      </c>
      <c r="F991" s="47">
        <v>43504</v>
      </c>
      <c r="G991" s="9" t="s">
        <v>1938</v>
      </c>
      <c r="H991" s="9" t="s">
        <v>1911</v>
      </c>
      <c r="I991" s="9">
        <v>80</v>
      </c>
      <c r="J991" s="9">
        <v>4</v>
      </c>
      <c r="K991" s="9">
        <v>4</v>
      </c>
      <c r="L991" s="9">
        <v>4</v>
      </c>
      <c r="M991" s="9">
        <v>4</v>
      </c>
      <c r="N991" s="9">
        <v>4</v>
      </c>
      <c r="O991" s="9">
        <v>4</v>
      </c>
      <c r="P991" s="9">
        <v>4</v>
      </c>
      <c r="Q991" s="9">
        <v>4</v>
      </c>
      <c r="R991" s="9">
        <v>4</v>
      </c>
      <c r="S991" s="9">
        <v>4</v>
      </c>
      <c r="T991" s="9">
        <v>4</v>
      </c>
      <c r="U991" s="9">
        <v>4</v>
      </c>
      <c r="V991" s="9">
        <v>4</v>
      </c>
      <c r="W991" s="9" t="s">
        <v>2185</v>
      </c>
    </row>
    <row r="992" spans="5:23" x14ac:dyDescent="0.2">
      <c r="E992" s="9" t="s">
        <v>2178</v>
      </c>
      <c r="F992" s="47">
        <v>43504</v>
      </c>
      <c r="G992" s="9" t="s">
        <v>1963</v>
      </c>
      <c r="H992" s="9" t="s">
        <v>1954</v>
      </c>
      <c r="I992" s="9">
        <v>100</v>
      </c>
      <c r="J992" s="9">
        <v>4</v>
      </c>
      <c r="K992" s="9">
        <v>4</v>
      </c>
      <c r="L992" s="9">
        <v>4</v>
      </c>
      <c r="M992" s="9">
        <v>4</v>
      </c>
      <c r="N992" s="9">
        <v>4</v>
      </c>
      <c r="O992" s="9">
        <v>4</v>
      </c>
      <c r="P992" s="9">
        <v>4</v>
      </c>
      <c r="Q992" s="9">
        <v>4</v>
      </c>
      <c r="R992" s="9">
        <v>4</v>
      </c>
      <c r="S992" s="9">
        <v>4</v>
      </c>
      <c r="T992" s="9">
        <v>4</v>
      </c>
      <c r="U992" s="9">
        <v>4</v>
      </c>
      <c r="V992" s="9">
        <v>4</v>
      </c>
      <c r="W992" s="9" t="s">
        <v>2186</v>
      </c>
    </row>
    <row r="993" spans="5:23" x14ac:dyDescent="0.2">
      <c r="E993" s="9" t="s">
        <v>2178</v>
      </c>
      <c r="F993" s="47">
        <v>43504</v>
      </c>
      <c r="G993" s="9" t="s">
        <v>1979</v>
      </c>
      <c r="H993" s="9" t="s">
        <v>1911</v>
      </c>
      <c r="I993" s="9">
        <v>100</v>
      </c>
      <c r="J993" s="9">
        <v>4</v>
      </c>
      <c r="K993" s="9">
        <v>4</v>
      </c>
      <c r="L993" s="9">
        <v>4</v>
      </c>
      <c r="M993" s="9">
        <v>4</v>
      </c>
      <c r="N993" s="9">
        <v>4</v>
      </c>
      <c r="O993" s="9">
        <v>4</v>
      </c>
      <c r="P993" s="9">
        <v>4</v>
      </c>
      <c r="Q993" s="9">
        <v>4</v>
      </c>
      <c r="R993" s="9">
        <v>4</v>
      </c>
      <c r="S993" s="9">
        <v>4</v>
      </c>
      <c r="T993" s="9">
        <v>4</v>
      </c>
      <c r="U993" s="9">
        <v>4</v>
      </c>
      <c r="V993" s="9">
        <v>4</v>
      </c>
      <c r="W993" s="9">
        <v>0</v>
      </c>
    </row>
    <row r="994" spans="5:23" x14ac:dyDescent="0.2">
      <c r="E994" s="9" t="s">
        <v>2178</v>
      </c>
      <c r="F994" s="47">
        <v>43504</v>
      </c>
      <c r="G994" s="9" t="s">
        <v>2187</v>
      </c>
      <c r="H994" s="9" t="s">
        <v>1973</v>
      </c>
      <c r="I994" s="9">
        <v>80</v>
      </c>
      <c r="J994" s="9">
        <v>3</v>
      </c>
      <c r="K994" s="9">
        <v>3</v>
      </c>
      <c r="L994" s="9">
        <v>3</v>
      </c>
      <c r="M994" s="9">
        <v>3</v>
      </c>
      <c r="N994" s="9">
        <v>3</v>
      </c>
      <c r="O994" s="9">
        <v>3</v>
      </c>
      <c r="P994" s="9">
        <v>3</v>
      </c>
      <c r="Q994" s="9">
        <v>3</v>
      </c>
      <c r="R994" s="9">
        <v>3</v>
      </c>
      <c r="S994" s="9">
        <v>3</v>
      </c>
      <c r="T994" s="9">
        <v>3</v>
      </c>
      <c r="U994" s="9">
        <v>3</v>
      </c>
      <c r="V994" s="9">
        <v>3</v>
      </c>
      <c r="W994" s="9">
        <v>0</v>
      </c>
    </row>
    <row r="995" spans="5:23" x14ac:dyDescent="0.2">
      <c r="E995" s="9" t="s">
        <v>2178</v>
      </c>
      <c r="F995" s="47">
        <v>43504</v>
      </c>
      <c r="G995" s="9" t="s">
        <v>1944</v>
      </c>
      <c r="H995" s="9" t="s">
        <v>1911</v>
      </c>
      <c r="I995" s="9">
        <v>90</v>
      </c>
      <c r="J995" s="9">
        <v>4</v>
      </c>
      <c r="K995" s="9">
        <v>4</v>
      </c>
      <c r="L995" s="9">
        <v>3</v>
      </c>
      <c r="M995" s="9">
        <v>3</v>
      </c>
      <c r="N995" s="9">
        <v>3</v>
      </c>
      <c r="O995" s="9">
        <v>4</v>
      </c>
      <c r="P995" s="9">
        <v>4</v>
      </c>
      <c r="Q995" s="9">
        <v>3</v>
      </c>
      <c r="R995" s="9">
        <v>4</v>
      </c>
      <c r="S995" s="9">
        <v>4</v>
      </c>
      <c r="T995" s="9">
        <v>3</v>
      </c>
      <c r="U995" s="9">
        <v>4</v>
      </c>
      <c r="V995" s="9">
        <v>3</v>
      </c>
      <c r="W995" s="9">
        <v>0</v>
      </c>
    </row>
    <row r="996" spans="5:23" x14ac:dyDescent="0.2">
      <c r="E996" s="9" t="s">
        <v>2178</v>
      </c>
      <c r="F996" s="47">
        <v>43504</v>
      </c>
      <c r="G996" s="9" t="s">
        <v>1932</v>
      </c>
      <c r="H996" s="9" t="s">
        <v>1911</v>
      </c>
      <c r="I996" s="9">
        <v>90</v>
      </c>
      <c r="J996" s="9">
        <v>3</v>
      </c>
      <c r="K996" s="9">
        <v>4</v>
      </c>
      <c r="L996" s="9">
        <v>3</v>
      </c>
      <c r="M996" s="9">
        <v>3</v>
      </c>
      <c r="N996" s="9">
        <v>3</v>
      </c>
      <c r="O996" s="9">
        <v>4</v>
      </c>
      <c r="P996" s="9">
        <v>3</v>
      </c>
      <c r="Q996" s="9">
        <v>3</v>
      </c>
      <c r="R996" s="9">
        <v>3</v>
      </c>
      <c r="S996" s="9">
        <v>3</v>
      </c>
      <c r="T996" s="9">
        <v>3</v>
      </c>
      <c r="U996" s="9">
        <v>3</v>
      </c>
      <c r="V996" s="9">
        <v>3</v>
      </c>
      <c r="W996" s="9" t="s">
        <v>2188</v>
      </c>
    </row>
    <row r="997" spans="5:23" x14ac:dyDescent="0.2">
      <c r="E997" s="9" t="s">
        <v>2178</v>
      </c>
      <c r="F997" s="47">
        <v>43504</v>
      </c>
      <c r="G997" s="9" t="s">
        <v>1978</v>
      </c>
      <c r="H997" s="9" t="s">
        <v>1911</v>
      </c>
      <c r="I997" s="9">
        <v>100</v>
      </c>
      <c r="J997" s="9">
        <v>3</v>
      </c>
      <c r="K997" s="9">
        <v>3</v>
      </c>
      <c r="L997" s="9">
        <v>3</v>
      </c>
      <c r="M997" s="9">
        <v>3</v>
      </c>
      <c r="N997" s="9">
        <v>3</v>
      </c>
      <c r="O997" s="9">
        <v>3</v>
      </c>
      <c r="P997" s="9">
        <v>3</v>
      </c>
      <c r="Q997" s="9">
        <v>3</v>
      </c>
      <c r="R997" s="9">
        <v>3</v>
      </c>
      <c r="S997" s="9">
        <v>3</v>
      </c>
      <c r="T997" s="9">
        <v>3</v>
      </c>
      <c r="U997" s="9">
        <v>3</v>
      </c>
      <c r="V997" s="9">
        <v>3</v>
      </c>
      <c r="W997" s="9">
        <v>0</v>
      </c>
    </row>
    <row r="998" spans="5:23" x14ac:dyDescent="0.2">
      <c r="E998" s="9" t="s">
        <v>2178</v>
      </c>
      <c r="F998" s="47">
        <v>43504</v>
      </c>
      <c r="G998" s="9" t="s">
        <v>1935</v>
      </c>
      <c r="H998" s="9" t="s">
        <v>1911</v>
      </c>
      <c r="I998" s="9">
        <v>80</v>
      </c>
      <c r="J998" s="9">
        <v>4</v>
      </c>
      <c r="K998" s="9">
        <v>4</v>
      </c>
      <c r="L998" s="9">
        <v>4</v>
      </c>
      <c r="M998" s="9">
        <v>4</v>
      </c>
      <c r="N998" s="9">
        <v>4</v>
      </c>
      <c r="O998" s="9">
        <v>4</v>
      </c>
      <c r="P998" s="9">
        <v>4</v>
      </c>
      <c r="Q998" s="9">
        <v>4</v>
      </c>
      <c r="R998" s="9">
        <v>4</v>
      </c>
      <c r="S998" s="9">
        <v>4</v>
      </c>
      <c r="T998" s="9">
        <v>4</v>
      </c>
      <c r="U998" s="9">
        <v>4</v>
      </c>
      <c r="V998" s="9">
        <v>4</v>
      </c>
      <c r="W998" s="9" t="s">
        <v>2189</v>
      </c>
    </row>
    <row r="999" spans="5:23" x14ac:dyDescent="0.2">
      <c r="E999" s="9" t="s">
        <v>2178</v>
      </c>
      <c r="F999" s="47">
        <v>43504</v>
      </c>
      <c r="G999" s="9" t="s">
        <v>1969</v>
      </c>
      <c r="H999" s="9" t="s">
        <v>1911</v>
      </c>
      <c r="I999" s="9">
        <v>90</v>
      </c>
      <c r="J999" s="9">
        <v>4</v>
      </c>
      <c r="K999" s="9">
        <v>4</v>
      </c>
      <c r="L999" s="9">
        <v>4</v>
      </c>
      <c r="M999" s="9">
        <v>3</v>
      </c>
      <c r="N999" s="9">
        <v>3</v>
      </c>
      <c r="O999" s="9">
        <v>4</v>
      </c>
      <c r="P999" s="9">
        <v>4</v>
      </c>
      <c r="Q999" s="9">
        <v>3</v>
      </c>
      <c r="R999" s="9">
        <v>2</v>
      </c>
      <c r="S999" s="9">
        <v>3</v>
      </c>
      <c r="T999" s="9">
        <v>3</v>
      </c>
      <c r="U999" s="9">
        <v>3</v>
      </c>
      <c r="V999" s="9">
        <v>3</v>
      </c>
      <c r="W999" s="9" t="s">
        <v>2190</v>
      </c>
    </row>
    <row r="1000" spans="5:23" x14ac:dyDescent="0.2">
      <c r="E1000" s="9" t="s">
        <v>2178</v>
      </c>
      <c r="F1000" s="47">
        <v>43504</v>
      </c>
      <c r="G1000" s="9" t="s">
        <v>2085</v>
      </c>
      <c r="H1000" s="9" t="s">
        <v>1911</v>
      </c>
      <c r="I1000" s="9">
        <v>90</v>
      </c>
      <c r="J1000" s="9">
        <v>3</v>
      </c>
      <c r="K1000" s="9">
        <v>3</v>
      </c>
      <c r="L1000" s="9">
        <v>3</v>
      </c>
      <c r="M1000" s="9">
        <v>3</v>
      </c>
      <c r="N1000" s="9">
        <v>3</v>
      </c>
      <c r="O1000" s="9">
        <v>3</v>
      </c>
      <c r="P1000" s="9">
        <v>3</v>
      </c>
      <c r="Q1000" s="9">
        <v>3</v>
      </c>
      <c r="R1000" s="9">
        <v>3</v>
      </c>
      <c r="S1000" s="9">
        <v>3</v>
      </c>
      <c r="T1000" s="9">
        <v>3</v>
      </c>
      <c r="U1000" s="9">
        <v>3</v>
      </c>
      <c r="V1000" s="9">
        <v>3</v>
      </c>
      <c r="W1000" s="9">
        <v>0</v>
      </c>
    </row>
    <row r="1001" spans="5:23" x14ac:dyDescent="0.2">
      <c r="E1001" s="9" t="s">
        <v>2178</v>
      </c>
      <c r="F1001" s="47">
        <v>43504</v>
      </c>
      <c r="G1001" s="9" t="s">
        <v>2099</v>
      </c>
      <c r="H1001" s="9" t="s">
        <v>1911</v>
      </c>
      <c r="I1001" s="9">
        <v>80</v>
      </c>
      <c r="J1001" s="9">
        <v>3</v>
      </c>
      <c r="K1001" s="9">
        <v>3</v>
      </c>
      <c r="L1001" s="9">
        <v>3</v>
      </c>
      <c r="M1001" s="9">
        <v>3</v>
      </c>
      <c r="N1001" s="9">
        <v>3</v>
      </c>
      <c r="O1001" s="9">
        <v>3</v>
      </c>
      <c r="P1001" s="9">
        <v>3</v>
      </c>
      <c r="Q1001" s="9">
        <v>3</v>
      </c>
      <c r="R1001" s="9">
        <v>3</v>
      </c>
      <c r="S1001" s="9">
        <v>3</v>
      </c>
      <c r="T1001" s="9">
        <v>3</v>
      </c>
      <c r="U1001" s="9">
        <v>3</v>
      </c>
      <c r="V1001" s="9">
        <v>3</v>
      </c>
      <c r="W1001" s="9">
        <v>0</v>
      </c>
    </row>
    <row r="1002" spans="5:23" x14ac:dyDescent="0.2">
      <c r="E1002" s="9" t="s">
        <v>2178</v>
      </c>
      <c r="F1002" s="47">
        <v>43504</v>
      </c>
      <c r="G1002" s="9" t="s">
        <v>2191</v>
      </c>
      <c r="H1002" s="9" t="s">
        <v>1911</v>
      </c>
      <c r="I1002" s="9">
        <v>90</v>
      </c>
      <c r="J1002" s="9">
        <v>4</v>
      </c>
      <c r="K1002" s="9">
        <v>4</v>
      </c>
      <c r="L1002" s="9">
        <v>4</v>
      </c>
      <c r="M1002" s="9">
        <v>4</v>
      </c>
      <c r="N1002" s="9">
        <v>4</v>
      </c>
      <c r="O1002" s="9">
        <v>4</v>
      </c>
      <c r="P1002" s="9">
        <v>4</v>
      </c>
      <c r="Q1002" s="9">
        <v>4</v>
      </c>
      <c r="R1002" s="9">
        <v>4</v>
      </c>
      <c r="S1002" s="9">
        <v>4</v>
      </c>
      <c r="T1002" s="9">
        <v>4</v>
      </c>
      <c r="U1002" s="9">
        <v>4</v>
      </c>
      <c r="V1002" s="9">
        <v>4</v>
      </c>
      <c r="W1002" s="9" t="s">
        <v>2192</v>
      </c>
    </row>
    <row r="1003" spans="5:23" x14ac:dyDescent="0.2">
      <c r="E1003" s="9" t="s">
        <v>2193</v>
      </c>
      <c r="F1003" s="47">
        <v>43654</v>
      </c>
      <c r="G1003" s="9" t="s">
        <v>2194</v>
      </c>
      <c r="H1003" s="9" t="s">
        <v>1911</v>
      </c>
      <c r="I1003" s="9">
        <v>90</v>
      </c>
      <c r="J1003" s="9">
        <v>3</v>
      </c>
      <c r="K1003" s="9">
        <v>3</v>
      </c>
      <c r="L1003" s="9">
        <v>3</v>
      </c>
      <c r="M1003" s="9">
        <v>3</v>
      </c>
      <c r="N1003" s="9">
        <v>3</v>
      </c>
      <c r="O1003" s="9">
        <v>3</v>
      </c>
      <c r="P1003" s="9">
        <v>3</v>
      </c>
      <c r="Q1003" s="9">
        <v>3</v>
      </c>
      <c r="R1003" s="9">
        <v>3</v>
      </c>
      <c r="S1003" s="9">
        <v>3</v>
      </c>
      <c r="T1003" s="9">
        <v>3</v>
      </c>
      <c r="U1003" s="9">
        <v>3</v>
      </c>
      <c r="V1003" s="9">
        <v>3</v>
      </c>
      <c r="W1003" s="9">
        <v>0</v>
      </c>
    </row>
    <row r="1004" spans="5:23" x14ac:dyDescent="0.2">
      <c r="E1004" s="9" t="s">
        <v>2193</v>
      </c>
      <c r="F1004" s="47">
        <v>43716</v>
      </c>
      <c r="G1004" s="9" t="s">
        <v>1982</v>
      </c>
      <c r="H1004" s="9" t="s">
        <v>1911</v>
      </c>
      <c r="I1004" s="9">
        <v>80</v>
      </c>
      <c r="J1004" s="9">
        <v>4</v>
      </c>
      <c r="K1004" s="9">
        <v>4</v>
      </c>
      <c r="L1004" s="9">
        <v>4</v>
      </c>
      <c r="M1004" s="9">
        <v>4</v>
      </c>
      <c r="N1004" s="9">
        <v>4</v>
      </c>
      <c r="O1004" s="9">
        <v>4</v>
      </c>
      <c r="P1004" s="9">
        <v>4</v>
      </c>
      <c r="Q1004" s="9">
        <v>4</v>
      </c>
      <c r="R1004" s="9">
        <v>4</v>
      </c>
      <c r="S1004" s="9">
        <v>4</v>
      </c>
      <c r="T1004" s="9">
        <v>4</v>
      </c>
      <c r="U1004" s="9">
        <v>4</v>
      </c>
      <c r="V1004" s="9">
        <v>4</v>
      </c>
      <c r="W1004" s="9" t="s">
        <v>2195</v>
      </c>
    </row>
    <row r="1005" spans="5:23" x14ac:dyDescent="0.2">
      <c r="E1005" s="9" t="s">
        <v>2193</v>
      </c>
      <c r="F1005" s="47">
        <v>43716</v>
      </c>
      <c r="G1005" s="9" t="s">
        <v>1990</v>
      </c>
      <c r="H1005" s="9" t="s">
        <v>1918</v>
      </c>
      <c r="I1005" s="9">
        <v>90</v>
      </c>
      <c r="J1005" s="9">
        <v>4</v>
      </c>
      <c r="K1005" s="9">
        <v>4</v>
      </c>
      <c r="L1005" s="9">
        <v>4</v>
      </c>
      <c r="M1005" s="9">
        <v>4</v>
      </c>
      <c r="N1005" s="9">
        <v>4</v>
      </c>
      <c r="O1005" s="9">
        <v>4</v>
      </c>
      <c r="P1005" s="9">
        <v>4</v>
      </c>
      <c r="Q1005" s="9">
        <v>4</v>
      </c>
      <c r="R1005" s="9">
        <v>4</v>
      </c>
      <c r="S1005" s="9">
        <v>4</v>
      </c>
      <c r="T1005" s="9">
        <v>4</v>
      </c>
      <c r="U1005" s="9">
        <v>4</v>
      </c>
      <c r="V1005" s="9">
        <v>4</v>
      </c>
      <c r="W1005" s="9" t="s">
        <v>2196</v>
      </c>
    </row>
    <row r="1006" spans="5:23" x14ac:dyDescent="0.2">
      <c r="E1006" s="9" t="s">
        <v>2193</v>
      </c>
      <c r="F1006" s="47">
        <v>43716</v>
      </c>
      <c r="G1006" s="9" t="s">
        <v>1998</v>
      </c>
      <c r="H1006" s="9" t="s">
        <v>1911</v>
      </c>
      <c r="I1006" s="9">
        <v>100</v>
      </c>
      <c r="J1006" s="9">
        <v>3</v>
      </c>
      <c r="K1006" s="9">
        <v>3</v>
      </c>
      <c r="L1006" s="9">
        <v>3</v>
      </c>
      <c r="M1006" s="9">
        <v>3</v>
      </c>
      <c r="N1006" s="9">
        <v>3</v>
      </c>
      <c r="O1006" s="9">
        <v>3</v>
      </c>
      <c r="P1006" s="9">
        <v>3</v>
      </c>
      <c r="Q1006" s="9">
        <v>3</v>
      </c>
      <c r="R1006" s="9">
        <v>3</v>
      </c>
      <c r="S1006" s="9">
        <v>4</v>
      </c>
      <c r="T1006" s="9">
        <v>3</v>
      </c>
      <c r="U1006" s="9">
        <v>4</v>
      </c>
      <c r="V1006" s="9">
        <v>3</v>
      </c>
      <c r="W1006" s="9" t="s">
        <v>2197</v>
      </c>
    </row>
    <row r="1007" spans="5:23" x14ac:dyDescent="0.2">
      <c r="E1007" s="9" t="s">
        <v>2193</v>
      </c>
      <c r="F1007" s="47">
        <v>43716</v>
      </c>
      <c r="G1007" s="9" t="s">
        <v>1986</v>
      </c>
      <c r="H1007" s="9" t="s">
        <v>1911</v>
      </c>
      <c r="I1007" s="9">
        <v>80</v>
      </c>
      <c r="J1007" s="9">
        <v>3</v>
      </c>
      <c r="K1007" s="9">
        <v>4</v>
      </c>
      <c r="L1007" s="9">
        <v>4</v>
      </c>
      <c r="M1007" s="9">
        <v>4</v>
      </c>
      <c r="N1007" s="9">
        <v>4</v>
      </c>
      <c r="O1007" s="9">
        <v>4</v>
      </c>
      <c r="P1007" s="9">
        <v>4</v>
      </c>
      <c r="Q1007" s="9">
        <v>4</v>
      </c>
      <c r="R1007" s="9">
        <v>4</v>
      </c>
      <c r="S1007" s="9">
        <v>4</v>
      </c>
      <c r="T1007" s="9">
        <v>4</v>
      </c>
      <c r="U1007" s="9">
        <v>4</v>
      </c>
      <c r="V1007" s="9">
        <v>4</v>
      </c>
      <c r="W1007" s="9" t="s">
        <v>2198</v>
      </c>
    </row>
    <row r="1008" spans="5:23" x14ac:dyDescent="0.2">
      <c r="E1008" s="9" t="s">
        <v>2193</v>
      </c>
      <c r="F1008" s="47">
        <v>43716</v>
      </c>
      <c r="G1008" s="9" t="s">
        <v>2199</v>
      </c>
      <c r="H1008" s="9" t="s">
        <v>1922</v>
      </c>
      <c r="I1008" s="9">
        <v>100</v>
      </c>
      <c r="J1008" s="9">
        <v>3</v>
      </c>
      <c r="K1008" s="9">
        <v>3</v>
      </c>
      <c r="L1008" s="9">
        <v>3</v>
      </c>
      <c r="M1008" s="9">
        <v>3</v>
      </c>
      <c r="N1008" s="9">
        <v>3</v>
      </c>
      <c r="O1008" s="9">
        <v>3</v>
      </c>
      <c r="P1008" s="9">
        <v>3</v>
      </c>
      <c r="Q1008" s="9">
        <v>3</v>
      </c>
      <c r="R1008" s="9">
        <v>3</v>
      </c>
      <c r="S1008" s="9">
        <v>3</v>
      </c>
      <c r="T1008" s="9">
        <v>3</v>
      </c>
      <c r="U1008" s="9">
        <v>3</v>
      </c>
      <c r="V1008" s="9">
        <v>3</v>
      </c>
      <c r="W1008" s="9" t="s">
        <v>2200</v>
      </c>
    </row>
    <row r="1009" spans="5:23" x14ac:dyDescent="0.2">
      <c r="E1009" s="9" t="s">
        <v>2193</v>
      </c>
      <c r="F1009" s="47">
        <v>43716</v>
      </c>
      <c r="G1009" s="9" t="s">
        <v>1994</v>
      </c>
      <c r="H1009" s="9" t="s">
        <v>1954</v>
      </c>
      <c r="I1009" s="9">
        <v>90</v>
      </c>
      <c r="J1009" s="9">
        <v>3</v>
      </c>
      <c r="K1009" s="9">
        <v>3</v>
      </c>
      <c r="L1009" s="9">
        <v>3</v>
      </c>
      <c r="M1009" s="9">
        <v>3</v>
      </c>
      <c r="N1009" s="9">
        <v>3</v>
      </c>
      <c r="O1009" s="9">
        <v>3</v>
      </c>
      <c r="P1009" s="9">
        <v>3</v>
      </c>
      <c r="Q1009" s="9">
        <v>3</v>
      </c>
      <c r="R1009" s="9">
        <v>3</v>
      </c>
      <c r="S1009" s="9">
        <v>3</v>
      </c>
      <c r="T1009" s="9">
        <v>3</v>
      </c>
      <c r="U1009" s="9">
        <v>3</v>
      </c>
      <c r="V1009" s="9">
        <v>3</v>
      </c>
      <c r="W1009" s="9" t="s">
        <v>2201</v>
      </c>
    </row>
    <row r="1010" spans="5:23" x14ac:dyDescent="0.2">
      <c r="E1010" s="9" t="s">
        <v>2202</v>
      </c>
      <c r="F1010" s="47" t="s">
        <v>2203</v>
      </c>
      <c r="G1010" s="9" t="s">
        <v>2014</v>
      </c>
      <c r="H1010" s="9" t="s">
        <v>2015</v>
      </c>
      <c r="I1010" s="9">
        <v>80</v>
      </c>
      <c r="J1010" s="9">
        <v>4</v>
      </c>
      <c r="K1010" s="9">
        <v>4</v>
      </c>
      <c r="L1010" s="9">
        <v>4</v>
      </c>
      <c r="M1010" s="9">
        <v>3</v>
      </c>
      <c r="N1010" s="9">
        <v>4</v>
      </c>
      <c r="O1010" s="9">
        <v>3</v>
      </c>
      <c r="P1010" s="9">
        <v>3</v>
      </c>
      <c r="Q1010" s="9">
        <v>3</v>
      </c>
      <c r="R1010" s="9">
        <v>4</v>
      </c>
      <c r="S1010" s="9">
        <v>3</v>
      </c>
      <c r="T1010" s="9">
        <v>3</v>
      </c>
      <c r="U1010" s="9">
        <v>3</v>
      </c>
      <c r="V1010" s="9">
        <v>3</v>
      </c>
      <c r="W1010" s="9">
        <v>0</v>
      </c>
    </row>
    <row r="1011" spans="5:23" x14ac:dyDescent="0.2">
      <c r="E1011" s="9" t="s">
        <v>2202</v>
      </c>
      <c r="F1011" s="47" t="s">
        <v>2203</v>
      </c>
      <c r="G1011" s="9" t="s">
        <v>2204</v>
      </c>
      <c r="H1011" s="9" t="s">
        <v>1911</v>
      </c>
      <c r="I1011" s="9">
        <v>90</v>
      </c>
      <c r="J1011" s="9">
        <v>4</v>
      </c>
      <c r="K1011" s="9">
        <v>4</v>
      </c>
      <c r="L1011" s="9">
        <v>4</v>
      </c>
      <c r="M1011" s="9">
        <v>3</v>
      </c>
      <c r="N1011" s="9">
        <v>4</v>
      </c>
      <c r="O1011" s="9">
        <v>4</v>
      </c>
      <c r="P1011" s="9">
        <v>4</v>
      </c>
      <c r="Q1011" s="9">
        <v>4</v>
      </c>
      <c r="R1011" s="9">
        <v>3</v>
      </c>
      <c r="S1011" s="9">
        <v>4</v>
      </c>
      <c r="T1011" s="9">
        <v>4</v>
      </c>
      <c r="U1011" s="9">
        <v>4</v>
      </c>
      <c r="V1011" s="9">
        <v>4</v>
      </c>
      <c r="W1011" s="9" t="s">
        <v>2205</v>
      </c>
    </row>
    <row r="1012" spans="5:23" x14ac:dyDescent="0.2">
      <c r="E1012" s="9" t="s">
        <v>2202</v>
      </c>
      <c r="F1012" s="47" t="s">
        <v>2203</v>
      </c>
      <c r="G1012" s="9" t="s">
        <v>2003</v>
      </c>
      <c r="H1012" s="9" t="s">
        <v>1911</v>
      </c>
      <c r="I1012" s="9">
        <v>80</v>
      </c>
      <c r="J1012" s="9">
        <v>4</v>
      </c>
      <c r="K1012" s="9">
        <v>4</v>
      </c>
      <c r="L1012" s="9">
        <v>3</v>
      </c>
      <c r="M1012" s="9">
        <v>3</v>
      </c>
      <c r="N1012" s="9">
        <v>4</v>
      </c>
      <c r="O1012" s="9">
        <v>4</v>
      </c>
      <c r="P1012" s="9">
        <v>4</v>
      </c>
      <c r="Q1012" s="9">
        <v>4</v>
      </c>
      <c r="R1012" s="9">
        <v>4</v>
      </c>
      <c r="S1012" s="9">
        <v>4</v>
      </c>
      <c r="T1012" s="9">
        <v>4</v>
      </c>
      <c r="U1012" s="9">
        <v>4</v>
      </c>
      <c r="V1012" s="9">
        <v>4</v>
      </c>
      <c r="W1012" s="9" t="s">
        <v>2206</v>
      </c>
    </row>
    <row r="1013" spans="5:23" x14ac:dyDescent="0.2">
      <c r="E1013" s="9" t="s">
        <v>2202</v>
      </c>
      <c r="F1013" s="47" t="s">
        <v>2203</v>
      </c>
      <c r="G1013" s="9" t="s">
        <v>2016</v>
      </c>
      <c r="H1013" s="9" t="s">
        <v>1911</v>
      </c>
      <c r="I1013" s="9">
        <v>90</v>
      </c>
      <c r="J1013" s="9">
        <v>4</v>
      </c>
      <c r="K1013" s="9">
        <v>4</v>
      </c>
      <c r="L1013" s="9">
        <v>4</v>
      </c>
      <c r="M1013" s="9">
        <v>4</v>
      </c>
      <c r="N1013" s="9">
        <v>4</v>
      </c>
      <c r="O1013" s="9">
        <v>4</v>
      </c>
      <c r="P1013" s="9">
        <v>4</v>
      </c>
      <c r="Q1013" s="9">
        <v>3</v>
      </c>
      <c r="R1013" s="9">
        <v>3</v>
      </c>
      <c r="S1013" s="9">
        <v>3</v>
      </c>
      <c r="T1013" s="9">
        <v>3</v>
      </c>
      <c r="U1013" s="9">
        <v>3</v>
      </c>
      <c r="V1013" s="9">
        <v>3</v>
      </c>
      <c r="W1013" s="9" t="s">
        <v>2207</v>
      </c>
    </row>
    <row r="1014" spans="5:23" x14ac:dyDescent="0.2">
      <c r="E1014" s="9" t="s">
        <v>2202</v>
      </c>
      <c r="F1014" s="47" t="s">
        <v>2203</v>
      </c>
      <c r="G1014" s="9" t="s">
        <v>2011</v>
      </c>
      <c r="H1014" s="9" t="s">
        <v>1922</v>
      </c>
      <c r="I1014" s="9">
        <v>90</v>
      </c>
      <c r="J1014" s="9">
        <v>4</v>
      </c>
      <c r="K1014" s="9">
        <v>4</v>
      </c>
      <c r="L1014" s="9">
        <v>4</v>
      </c>
      <c r="M1014" s="9">
        <v>4</v>
      </c>
      <c r="N1014" s="9">
        <v>4</v>
      </c>
      <c r="O1014" s="9">
        <v>4</v>
      </c>
      <c r="P1014" s="9">
        <v>4</v>
      </c>
      <c r="Q1014" s="9">
        <v>4</v>
      </c>
      <c r="R1014" s="9">
        <v>4</v>
      </c>
      <c r="S1014" s="9">
        <v>4</v>
      </c>
      <c r="T1014" s="9">
        <v>4</v>
      </c>
      <c r="U1014" s="9">
        <v>4</v>
      </c>
      <c r="V1014" s="9">
        <v>4</v>
      </c>
      <c r="W1014" s="9" t="s">
        <v>2208</v>
      </c>
    </row>
    <row r="1015" spans="5:23" x14ac:dyDescent="0.2">
      <c r="E1015" s="9" t="s">
        <v>2202</v>
      </c>
      <c r="F1015" s="47" t="s">
        <v>2203</v>
      </c>
      <c r="G1015" s="9" t="s">
        <v>2008</v>
      </c>
      <c r="H1015" s="9" t="s">
        <v>1922</v>
      </c>
      <c r="I1015" s="9">
        <v>80</v>
      </c>
      <c r="J1015" s="9">
        <v>3</v>
      </c>
      <c r="K1015" s="9">
        <v>3</v>
      </c>
      <c r="L1015" s="9">
        <v>3</v>
      </c>
      <c r="M1015" s="9">
        <v>3</v>
      </c>
      <c r="N1015" s="9">
        <v>3</v>
      </c>
      <c r="O1015" s="9">
        <v>3</v>
      </c>
      <c r="P1015" s="9">
        <v>3</v>
      </c>
      <c r="Q1015" s="9">
        <v>3</v>
      </c>
      <c r="R1015" s="9">
        <v>3</v>
      </c>
      <c r="S1015" s="9">
        <v>3</v>
      </c>
      <c r="T1015" s="9">
        <v>3</v>
      </c>
      <c r="U1015" s="9">
        <v>3</v>
      </c>
      <c r="V1015" s="9">
        <v>3</v>
      </c>
      <c r="W1015" s="9" t="s">
        <v>2152</v>
      </c>
    </row>
    <row r="1016" spans="5:23" x14ac:dyDescent="0.2">
      <c r="E1016" s="9" t="s">
        <v>730</v>
      </c>
      <c r="F1016" s="47">
        <v>43525</v>
      </c>
      <c r="G1016" s="9" t="s">
        <v>579</v>
      </c>
      <c r="H1016" s="9" t="s">
        <v>1911</v>
      </c>
      <c r="I1016" s="9">
        <v>80</v>
      </c>
      <c r="J1016" s="9">
        <v>4</v>
      </c>
      <c r="K1016" s="9">
        <v>4</v>
      </c>
      <c r="L1016" s="9">
        <v>4</v>
      </c>
      <c r="M1016" s="9">
        <v>4</v>
      </c>
      <c r="N1016" s="9">
        <v>4</v>
      </c>
      <c r="O1016" s="9">
        <v>4</v>
      </c>
      <c r="P1016" s="9">
        <v>4</v>
      </c>
      <c r="Q1016" s="9">
        <v>4</v>
      </c>
      <c r="R1016" s="9">
        <v>4</v>
      </c>
      <c r="S1016" s="9">
        <v>4</v>
      </c>
      <c r="T1016" s="9">
        <v>4</v>
      </c>
      <c r="U1016" s="9">
        <v>0</v>
      </c>
      <c r="V1016" s="9" t="s">
        <v>2209</v>
      </c>
      <c r="W1016" s="9" t="s">
        <v>2210</v>
      </c>
    </row>
    <row r="1017" spans="5:23" x14ac:dyDescent="0.2">
      <c r="E1017" s="9" t="s">
        <v>730</v>
      </c>
      <c r="F1017" s="47">
        <v>43525</v>
      </c>
      <c r="G1017" s="9" t="s">
        <v>623</v>
      </c>
      <c r="H1017" s="9" t="s">
        <v>1916</v>
      </c>
      <c r="I1017" s="9">
        <v>80</v>
      </c>
      <c r="J1017" s="9">
        <v>3</v>
      </c>
      <c r="K1017" s="9">
        <v>3</v>
      </c>
      <c r="L1017" s="9">
        <v>3</v>
      </c>
      <c r="M1017" s="9">
        <v>3</v>
      </c>
      <c r="N1017" s="9">
        <v>3</v>
      </c>
      <c r="O1017" s="9">
        <v>3</v>
      </c>
      <c r="P1017" s="9">
        <v>3</v>
      </c>
      <c r="Q1017" s="9">
        <v>3</v>
      </c>
      <c r="R1017" s="9">
        <v>3</v>
      </c>
      <c r="S1017" s="9">
        <v>3</v>
      </c>
      <c r="T1017" s="9">
        <v>3</v>
      </c>
      <c r="U1017" s="9">
        <v>0</v>
      </c>
      <c r="V1017" s="9" t="s">
        <v>2211</v>
      </c>
      <c r="W1017" s="9" t="s">
        <v>2212</v>
      </c>
    </row>
    <row r="1018" spans="5:23" x14ac:dyDescent="0.2">
      <c r="E1018" s="9" t="s">
        <v>730</v>
      </c>
      <c r="F1018" s="47">
        <v>43525</v>
      </c>
      <c r="G1018" s="9" t="s">
        <v>629</v>
      </c>
      <c r="H1018" s="9" t="s">
        <v>1916</v>
      </c>
      <c r="I1018" s="9">
        <v>80</v>
      </c>
      <c r="J1018" s="9">
        <v>3</v>
      </c>
      <c r="K1018" s="9">
        <v>3</v>
      </c>
      <c r="L1018" s="9">
        <v>3</v>
      </c>
      <c r="M1018" s="9">
        <v>3</v>
      </c>
      <c r="N1018" s="9">
        <v>3</v>
      </c>
      <c r="O1018" s="9">
        <v>4</v>
      </c>
      <c r="P1018" s="9">
        <v>3</v>
      </c>
      <c r="Q1018" s="9">
        <v>3</v>
      </c>
      <c r="R1018" s="9">
        <v>3</v>
      </c>
      <c r="S1018" s="9">
        <v>3</v>
      </c>
      <c r="T1018" s="9">
        <v>4</v>
      </c>
      <c r="U1018" s="9">
        <v>0</v>
      </c>
      <c r="V1018" s="9" t="s">
        <v>2213</v>
      </c>
      <c r="W1018" s="9" t="s">
        <v>2214</v>
      </c>
    </row>
    <row r="1019" spans="5:23" x14ac:dyDescent="0.2">
      <c r="E1019" s="9" t="s">
        <v>730</v>
      </c>
      <c r="F1019" s="47">
        <v>43525</v>
      </c>
      <c r="G1019" s="9" t="s">
        <v>632</v>
      </c>
      <c r="H1019" s="9" t="s">
        <v>1913</v>
      </c>
      <c r="I1019" s="9">
        <v>80</v>
      </c>
      <c r="J1019" s="9">
        <v>4</v>
      </c>
      <c r="K1019" s="9">
        <v>4</v>
      </c>
      <c r="L1019" s="9">
        <v>3</v>
      </c>
      <c r="M1019" s="9">
        <v>4</v>
      </c>
      <c r="N1019" s="9">
        <v>4</v>
      </c>
      <c r="O1019" s="9">
        <v>3</v>
      </c>
      <c r="P1019" s="9">
        <v>4</v>
      </c>
      <c r="Q1019" s="9">
        <v>4</v>
      </c>
      <c r="R1019" s="9">
        <v>4</v>
      </c>
      <c r="S1019" s="9">
        <v>3</v>
      </c>
      <c r="T1019" s="9">
        <v>3</v>
      </c>
      <c r="U1019" s="9">
        <v>0</v>
      </c>
      <c r="V1019" s="9" t="s">
        <v>2215</v>
      </c>
      <c r="W1019" s="9" t="s">
        <v>2216</v>
      </c>
    </row>
    <row r="1020" spans="5:23" x14ac:dyDescent="0.2">
      <c r="E1020" s="9" t="s">
        <v>730</v>
      </c>
      <c r="F1020" s="47">
        <v>43525</v>
      </c>
      <c r="G1020" s="9" t="s">
        <v>607</v>
      </c>
      <c r="H1020" s="9" t="s">
        <v>1912</v>
      </c>
      <c r="I1020" s="9">
        <v>80</v>
      </c>
      <c r="J1020" s="9">
        <v>3</v>
      </c>
      <c r="K1020" s="9">
        <v>3</v>
      </c>
      <c r="L1020" s="9">
        <v>3</v>
      </c>
      <c r="M1020" s="9">
        <v>3</v>
      </c>
      <c r="N1020" s="9">
        <v>3</v>
      </c>
      <c r="O1020" s="9">
        <v>3</v>
      </c>
      <c r="P1020" s="9">
        <v>3</v>
      </c>
      <c r="Q1020" s="9">
        <v>3</v>
      </c>
      <c r="R1020" s="9">
        <v>4</v>
      </c>
      <c r="S1020" s="9">
        <v>3</v>
      </c>
      <c r="T1020" s="9">
        <v>3</v>
      </c>
      <c r="U1020" s="9">
        <v>0</v>
      </c>
      <c r="V1020" s="9" t="s">
        <v>2217</v>
      </c>
      <c r="W1020" s="9" t="s">
        <v>2218</v>
      </c>
    </row>
    <row r="1021" spans="5:23" x14ac:dyDescent="0.2">
      <c r="E1021" s="9" t="s">
        <v>730</v>
      </c>
      <c r="F1021" s="47">
        <v>43525</v>
      </c>
      <c r="G1021" s="9" t="s">
        <v>586</v>
      </c>
      <c r="H1021" s="9" t="s">
        <v>2056</v>
      </c>
      <c r="I1021" s="9">
        <v>80</v>
      </c>
      <c r="J1021" s="9">
        <v>3</v>
      </c>
      <c r="K1021" s="9">
        <v>3</v>
      </c>
      <c r="L1021" s="9">
        <v>3</v>
      </c>
      <c r="M1021" s="9">
        <v>3</v>
      </c>
      <c r="N1021" s="9">
        <v>3</v>
      </c>
      <c r="O1021" s="9">
        <v>4</v>
      </c>
      <c r="P1021" s="9">
        <v>3</v>
      </c>
      <c r="Q1021" s="9">
        <v>3</v>
      </c>
      <c r="R1021" s="9">
        <v>3</v>
      </c>
      <c r="S1021" s="9">
        <v>3</v>
      </c>
      <c r="T1021" s="9">
        <v>4</v>
      </c>
      <c r="U1021" s="9">
        <v>0</v>
      </c>
      <c r="V1021" s="9" t="s">
        <v>2219</v>
      </c>
      <c r="W1021" s="9" t="s">
        <v>2220</v>
      </c>
    </row>
    <row r="1022" spans="5:23" x14ac:dyDescent="0.2">
      <c r="E1022" s="9" t="s">
        <v>730</v>
      </c>
      <c r="F1022" s="47">
        <v>43525</v>
      </c>
      <c r="G1022" s="9" t="s">
        <v>596</v>
      </c>
      <c r="H1022" s="9" t="s">
        <v>1913</v>
      </c>
      <c r="I1022" s="9">
        <v>100</v>
      </c>
      <c r="J1022" s="9">
        <v>4</v>
      </c>
      <c r="K1022" s="9">
        <v>3</v>
      </c>
      <c r="L1022" s="9">
        <v>3</v>
      </c>
      <c r="M1022" s="9">
        <v>4</v>
      </c>
      <c r="N1022" s="9">
        <v>4</v>
      </c>
      <c r="O1022" s="9">
        <v>3</v>
      </c>
      <c r="P1022" s="9">
        <v>3</v>
      </c>
      <c r="Q1022" s="9">
        <v>3</v>
      </c>
      <c r="R1022" s="9">
        <v>4</v>
      </c>
      <c r="S1022" s="9">
        <v>4</v>
      </c>
      <c r="T1022" s="9">
        <v>3</v>
      </c>
      <c r="U1022" s="9">
        <v>0</v>
      </c>
      <c r="V1022" s="9" t="s">
        <v>2221</v>
      </c>
      <c r="W1022" s="9" t="s">
        <v>2222</v>
      </c>
    </row>
    <row r="1023" spans="5:23" x14ac:dyDescent="0.2">
      <c r="E1023" s="9" t="s">
        <v>730</v>
      </c>
      <c r="F1023" s="47">
        <v>43525</v>
      </c>
      <c r="G1023" s="9" t="s">
        <v>582</v>
      </c>
      <c r="H1023" s="9" t="s">
        <v>2056</v>
      </c>
      <c r="I1023" s="9">
        <v>80</v>
      </c>
      <c r="J1023" s="9">
        <v>4</v>
      </c>
      <c r="K1023" s="9">
        <v>4</v>
      </c>
      <c r="L1023" s="9">
        <v>3</v>
      </c>
      <c r="M1023" s="9">
        <v>4</v>
      </c>
      <c r="N1023" s="9">
        <v>4</v>
      </c>
      <c r="O1023" s="9">
        <v>4</v>
      </c>
      <c r="P1023" s="9">
        <v>4</v>
      </c>
      <c r="Q1023" s="9">
        <v>4</v>
      </c>
      <c r="R1023" s="9">
        <v>4</v>
      </c>
      <c r="S1023" s="9">
        <v>4</v>
      </c>
      <c r="T1023" s="9">
        <v>4</v>
      </c>
      <c r="U1023" s="9">
        <v>0</v>
      </c>
      <c r="V1023" s="9" t="s">
        <v>2223</v>
      </c>
      <c r="W1023" s="9" t="s">
        <v>2224</v>
      </c>
    </row>
    <row r="1024" spans="5:23" x14ac:dyDescent="0.2">
      <c r="E1024" s="9" t="s">
        <v>730</v>
      </c>
      <c r="F1024" s="47">
        <v>43525</v>
      </c>
      <c r="G1024" s="9" t="s">
        <v>604</v>
      </c>
      <c r="H1024" s="9" t="s">
        <v>1920</v>
      </c>
      <c r="I1024" s="9">
        <v>80</v>
      </c>
      <c r="J1024" s="9">
        <v>3</v>
      </c>
      <c r="K1024" s="9">
        <v>3</v>
      </c>
      <c r="L1024" s="9">
        <v>3</v>
      </c>
      <c r="M1024" s="9">
        <v>3</v>
      </c>
      <c r="N1024" s="9">
        <v>3</v>
      </c>
      <c r="O1024" s="9">
        <v>3</v>
      </c>
      <c r="P1024" s="9">
        <v>3</v>
      </c>
      <c r="Q1024" s="9">
        <v>3</v>
      </c>
      <c r="R1024" s="9">
        <v>3</v>
      </c>
      <c r="S1024" s="9">
        <v>3</v>
      </c>
      <c r="T1024" s="9">
        <v>3</v>
      </c>
      <c r="U1024" s="9">
        <v>0</v>
      </c>
      <c r="V1024" s="9" t="s">
        <v>953</v>
      </c>
      <c r="W1024" s="9" t="e">
        <f>-Sebelum melakukan pekerjaan membaca IKA (Instruksi kerja)
-Mengikuti Instruksi Rambu-Rambu yang ada</f>
        <v>#NAME?</v>
      </c>
    </row>
    <row r="1025" spans="5:23" x14ac:dyDescent="0.2">
      <c r="E1025" s="9" t="s">
        <v>730</v>
      </c>
      <c r="F1025" s="47">
        <v>43525</v>
      </c>
      <c r="G1025" s="9" t="s">
        <v>574</v>
      </c>
      <c r="H1025" s="9" t="s">
        <v>2058</v>
      </c>
      <c r="I1025" s="9">
        <v>80</v>
      </c>
      <c r="J1025" s="9">
        <v>3</v>
      </c>
      <c r="K1025" s="9">
        <v>3</v>
      </c>
      <c r="L1025" s="9">
        <v>3</v>
      </c>
      <c r="M1025" s="9">
        <v>3</v>
      </c>
      <c r="N1025" s="9">
        <v>4</v>
      </c>
      <c r="O1025" s="9">
        <v>4</v>
      </c>
      <c r="P1025" s="9">
        <v>3</v>
      </c>
      <c r="Q1025" s="9">
        <v>3</v>
      </c>
      <c r="R1025" s="9">
        <v>4</v>
      </c>
      <c r="S1025" s="9">
        <v>3</v>
      </c>
      <c r="T1025" s="9">
        <v>3</v>
      </c>
      <c r="U1025" s="9">
        <v>0</v>
      </c>
      <c r="V1025" s="9" t="s">
        <v>2225</v>
      </c>
      <c r="W1025" s="9" t="s">
        <v>2226</v>
      </c>
    </row>
    <row r="1026" spans="5:23" x14ac:dyDescent="0.2">
      <c r="E1026" s="9" t="s">
        <v>730</v>
      </c>
      <c r="F1026" s="47">
        <v>43525</v>
      </c>
      <c r="G1026" s="9" t="s">
        <v>2227</v>
      </c>
      <c r="H1026" s="9" t="s">
        <v>1913</v>
      </c>
      <c r="I1026" s="9">
        <v>80</v>
      </c>
      <c r="J1026" s="9">
        <v>3</v>
      </c>
      <c r="K1026" s="9">
        <v>4</v>
      </c>
      <c r="L1026" s="9">
        <v>3</v>
      </c>
      <c r="M1026" s="9">
        <v>3</v>
      </c>
      <c r="N1026" s="9">
        <v>4</v>
      </c>
      <c r="O1026" s="9">
        <v>4</v>
      </c>
      <c r="P1026" s="9">
        <v>4</v>
      </c>
      <c r="Q1026" s="9">
        <v>3</v>
      </c>
      <c r="R1026" s="9">
        <v>3</v>
      </c>
      <c r="S1026" s="9">
        <v>4</v>
      </c>
      <c r="T1026" s="9">
        <v>4</v>
      </c>
      <c r="U1026" s="9">
        <v>0</v>
      </c>
      <c r="V1026" s="9" t="s">
        <v>2228</v>
      </c>
      <c r="W1026" s="9" t="s">
        <v>2229</v>
      </c>
    </row>
    <row r="1027" spans="5:23" x14ac:dyDescent="0.2">
      <c r="E1027" s="9" t="s">
        <v>730</v>
      </c>
      <c r="F1027" s="47">
        <v>43525</v>
      </c>
      <c r="G1027" s="9" t="s">
        <v>2230</v>
      </c>
      <c r="H1027" s="9" t="s">
        <v>1911</v>
      </c>
      <c r="I1027" s="9">
        <v>80</v>
      </c>
      <c r="J1027" s="9">
        <v>3</v>
      </c>
      <c r="K1027" s="9">
        <v>4</v>
      </c>
      <c r="L1027" s="9">
        <v>4</v>
      </c>
      <c r="M1027" s="9">
        <v>3</v>
      </c>
      <c r="N1027" s="9">
        <v>4</v>
      </c>
      <c r="O1027" s="9">
        <v>3</v>
      </c>
      <c r="P1027" s="9">
        <v>3</v>
      </c>
      <c r="Q1027" s="9">
        <v>4</v>
      </c>
      <c r="R1027" s="9">
        <v>3</v>
      </c>
      <c r="S1027" s="9">
        <v>3</v>
      </c>
      <c r="T1027" s="9">
        <v>4</v>
      </c>
      <c r="U1027" s="9">
        <v>0</v>
      </c>
      <c r="V1027" s="9" t="s">
        <v>2231</v>
      </c>
      <c r="W1027" s="9" t="s">
        <v>2232</v>
      </c>
    </row>
    <row r="1028" spans="5:23" x14ac:dyDescent="0.2">
      <c r="E1028" s="9" t="s">
        <v>730</v>
      </c>
      <c r="F1028" s="47">
        <v>43525</v>
      </c>
      <c r="G1028" s="9" t="s">
        <v>638</v>
      </c>
      <c r="H1028" s="9" t="s">
        <v>1911</v>
      </c>
      <c r="I1028" s="9">
        <v>100</v>
      </c>
      <c r="J1028" s="9">
        <v>4</v>
      </c>
      <c r="K1028" s="9">
        <v>3</v>
      </c>
      <c r="L1028" s="9">
        <v>3</v>
      </c>
      <c r="M1028" s="9">
        <v>3</v>
      </c>
      <c r="N1028" s="9">
        <v>4</v>
      </c>
      <c r="O1028" s="9">
        <v>3</v>
      </c>
      <c r="P1028" s="9">
        <v>3</v>
      </c>
      <c r="Q1028" s="9">
        <v>3</v>
      </c>
      <c r="R1028" s="9">
        <v>4</v>
      </c>
      <c r="S1028" s="9">
        <v>4</v>
      </c>
      <c r="T1028" s="9">
        <v>4</v>
      </c>
      <c r="U1028" s="9">
        <v>0</v>
      </c>
      <c r="V1028" s="9" t="s">
        <v>2233</v>
      </c>
      <c r="W1028" s="9" t="s">
        <v>2234</v>
      </c>
    </row>
    <row r="1029" spans="5:23" x14ac:dyDescent="0.2">
      <c r="E1029" s="9" t="s">
        <v>730</v>
      </c>
      <c r="F1029" s="47">
        <v>43525</v>
      </c>
      <c r="G1029" s="9" t="s">
        <v>2235</v>
      </c>
      <c r="H1029" s="9" t="s">
        <v>1911</v>
      </c>
      <c r="I1029" s="9">
        <v>80</v>
      </c>
      <c r="J1029" s="9">
        <v>4</v>
      </c>
      <c r="K1029" s="9">
        <v>4</v>
      </c>
      <c r="L1029" s="9">
        <v>4</v>
      </c>
      <c r="M1029" s="9">
        <v>4</v>
      </c>
      <c r="N1029" s="9">
        <v>4</v>
      </c>
      <c r="O1029" s="9">
        <v>4</v>
      </c>
      <c r="P1029" s="9">
        <v>4</v>
      </c>
      <c r="Q1029" s="9">
        <v>4</v>
      </c>
      <c r="R1029" s="9">
        <v>4</v>
      </c>
      <c r="S1029" s="9">
        <v>4</v>
      </c>
      <c r="T1029" s="9">
        <v>4</v>
      </c>
      <c r="U1029" s="9">
        <v>0</v>
      </c>
      <c r="V1029" s="9" t="s">
        <v>2236</v>
      </c>
      <c r="W1029" s="9" t="s">
        <v>2237</v>
      </c>
    </row>
    <row r="1030" spans="5:23" x14ac:dyDescent="0.2">
      <c r="E1030" s="9" t="s">
        <v>730</v>
      </c>
      <c r="F1030" s="47">
        <v>43525</v>
      </c>
      <c r="G1030" s="9" t="s">
        <v>594</v>
      </c>
      <c r="H1030" s="9" t="s">
        <v>1911</v>
      </c>
      <c r="I1030" s="9">
        <v>80</v>
      </c>
      <c r="J1030" s="9">
        <v>4</v>
      </c>
      <c r="K1030" s="9">
        <v>3</v>
      </c>
      <c r="L1030" s="9">
        <v>3</v>
      </c>
      <c r="M1030" s="9">
        <v>3</v>
      </c>
      <c r="N1030" s="9">
        <v>3</v>
      </c>
      <c r="O1030" s="9">
        <v>3</v>
      </c>
      <c r="P1030" s="9">
        <v>3</v>
      </c>
      <c r="Q1030" s="9">
        <v>3</v>
      </c>
      <c r="R1030" s="9">
        <v>3</v>
      </c>
      <c r="S1030" s="9">
        <v>3</v>
      </c>
      <c r="T1030" s="9">
        <v>3</v>
      </c>
      <c r="U1030" s="9">
        <v>0</v>
      </c>
      <c r="V1030" s="9" t="s">
        <v>2238</v>
      </c>
      <c r="W1030" s="9" t="e">
        <f>-Sebelum melakukan pekerjaan bacalah IKA
-patuhilah peraturan yg ada di tempat kerja
-perhatikan Rambu-Rambu yg ada</f>
        <v>#NAME?</v>
      </c>
    </row>
    <row r="1031" spans="5:23" x14ac:dyDescent="0.2">
      <c r="E1031" s="9" t="s">
        <v>730</v>
      </c>
      <c r="F1031" s="47">
        <v>43525</v>
      </c>
      <c r="G1031" s="9" t="s">
        <v>611</v>
      </c>
      <c r="H1031" s="9" t="s">
        <v>1913</v>
      </c>
      <c r="I1031" s="9">
        <v>100</v>
      </c>
      <c r="J1031" s="9">
        <v>3</v>
      </c>
      <c r="K1031" s="9">
        <v>3</v>
      </c>
      <c r="L1031" s="9">
        <v>3</v>
      </c>
      <c r="M1031" s="9">
        <v>3</v>
      </c>
      <c r="N1031" s="9">
        <v>3</v>
      </c>
      <c r="O1031" s="9">
        <v>3</v>
      </c>
      <c r="P1031" s="9">
        <v>3</v>
      </c>
      <c r="Q1031" s="9">
        <v>3</v>
      </c>
      <c r="R1031" s="9">
        <v>3</v>
      </c>
      <c r="S1031" s="9">
        <v>3</v>
      </c>
      <c r="T1031" s="9">
        <v>3</v>
      </c>
      <c r="U1031" s="9">
        <v>0</v>
      </c>
      <c r="V1031" s="9" t="s">
        <v>2239</v>
      </c>
      <c r="W1031" s="9" t="s">
        <v>2240</v>
      </c>
    </row>
    <row r="1032" spans="5:23" x14ac:dyDescent="0.2">
      <c r="E1032" s="9" t="s">
        <v>730</v>
      </c>
      <c r="F1032" s="47">
        <v>43466</v>
      </c>
      <c r="G1032" s="9" t="s">
        <v>618</v>
      </c>
      <c r="H1032" s="9" t="s">
        <v>1916</v>
      </c>
      <c r="I1032" s="9">
        <v>80</v>
      </c>
      <c r="J1032" s="9">
        <v>3</v>
      </c>
      <c r="K1032" s="9">
        <v>3</v>
      </c>
      <c r="L1032" s="9">
        <v>3</v>
      </c>
      <c r="M1032" s="9">
        <v>3</v>
      </c>
      <c r="N1032" s="9">
        <v>3</v>
      </c>
      <c r="O1032" s="9">
        <v>3</v>
      </c>
      <c r="P1032" s="9">
        <v>3</v>
      </c>
      <c r="Q1032" s="9">
        <v>3</v>
      </c>
      <c r="R1032" s="9">
        <v>3</v>
      </c>
      <c r="S1032" s="9">
        <v>3</v>
      </c>
      <c r="T1032" s="9">
        <v>3</v>
      </c>
      <c r="U1032" s="9">
        <v>0</v>
      </c>
      <c r="V1032" s="9" t="s">
        <v>2241</v>
      </c>
      <c r="W1032" s="9" t="s">
        <v>2242</v>
      </c>
    </row>
    <row r="1033" spans="5:23" x14ac:dyDescent="0.2">
      <c r="E1033" s="9" t="s">
        <v>730</v>
      </c>
      <c r="F1033" s="47">
        <v>43525</v>
      </c>
      <c r="G1033" s="9" t="s">
        <v>626</v>
      </c>
      <c r="H1033" s="9" t="s">
        <v>2058</v>
      </c>
      <c r="I1033" s="9">
        <v>80</v>
      </c>
      <c r="J1033" s="9">
        <v>4</v>
      </c>
      <c r="K1033" s="9">
        <v>4</v>
      </c>
      <c r="L1033" s="9">
        <v>3</v>
      </c>
      <c r="M1033" s="9">
        <v>3</v>
      </c>
      <c r="N1033" s="9">
        <v>3</v>
      </c>
      <c r="O1033" s="9">
        <v>4</v>
      </c>
      <c r="P1033" s="9">
        <v>4</v>
      </c>
      <c r="Q1033" s="9">
        <v>3</v>
      </c>
      <c r="R1033" s="9">
        <v>3</v>
      </c>
      <c r="S1033" s="9">
        <v>3</v>
      </c>
      <c r="T1033" s="9">
        <v>4</v>
      </c>
      <c r="U1033" s="9">
        <v>0</v>
      </c>
      <c r="V1033" s="9" t="s">
        <v>2243</v>
      </c>
      <c r="W1033" s="9" t="s">
        <v>2244</v>
      </c>
    </row>
    <row r="1034" spans="5:23" x14ac:dyDescent="0.2">
      <c r="E1034" s="9" t="s">
        <v>730</v>
      </c>
      <c r="F1034" s="47">
        <v>43468</v>
      </c>
      <c r="G1034" s="9" t="s">
        <v>635</v>
      </c>
      <c r="H1034" s="9" t="s">
        <v>2058</v>
      </c>
      <c r="I1034" s="9">
        <v>80</v>
      </c>
      <c r="J1034" s="9">
        <v>3</v>
      </c>
      <c r="K1034" s="9">
        <v>3</v>
      </c>
      <c r="L1034" s="9">
        <v>3</v>
      </c>
      <c r="M1034" s="9">
        <v>3</v>
      </c>
      <c r="N1034" s="9">
        <v>3</v>
      </c>
      <c r="O1034" s="9">
        <v>3</v>
      </c>
      <c r="P1034" s="9">
        <v>3</v>
      </c>
      <c r="Q1034" s="9">
        <v>3</v>
      </c>
      <c r="R1034" s="9">
        <v>3</v>
      </c>
      <c r="S1034" s="9">
        <v>4</v>
      </c>
      <c r="T1034" s="9">
        <v>4</v>
      </c>
      <c r="U1034" s="9">
        <v>0</v>
      </c>
      <c r="V1034" s="9" t="s">
        <v>2245</v>
      </c>
      <c r="W1034" s="9" t="s">
        <v>2246</v>
      </c>
    </row>
    <row r="1035" spans="5:23" x14ac:dyDescent="0.2">
      <c r="E1035" s="9" t="s">
        <v>730</v>
      </c>
      <c r="F1035" s="47">
        <v>43525</v>
      </c>
      <c r="G1035" s="9" t="s">
        <v>600</v>
      </c>
      <c r="H1035" s="9" t="s">
        <v>1920</v>
      </c>
      <c r="I1035" s="9">
        <v>100</v>
      </c>
      <c r="J1035" s="9">
        <v>3</v>
      </c>
      <c r="K1035" s="9">
        <v>3</v>
      </c>
      <c r="L1035" s="9">
        <v>3</v>
      </c>
      <c r="M1035" s="9">
        <v>3</v>
      </c>
      <c r="N1035" s="9">
        <v>3</v>
      </c>
      <c r="O1035" s="9">
        <v>3</v>
      </c>
      <c r="P1035" s="9">
        <v>4</v>
      </c>
      <c r="Q1035" s="9">
        <v>3</v>
      </c>
      <c r="R1035" s="9">
        <v>3</v>
      </c>
      <c r="S1035" s="9">
        <v>3</v>
      </c>
      <c r="T1035" s="9">
        <v>4</v>
      </c>
      <c r="U1035" s="9">
        <v>0</v>
      </c>
      <c r="V1035" s="9" t="s">
        <v>2247</v>
      </c>
      <c r="W1035" s="9" t="s">
        <v>2248</v>
      </c>
    </row>
    <row r="1036" spans="5:23" x14ac:dyDescent="0.2">
      <c r="E1036" s="9" t="s">
        <v>730</v>
      </c>
      <c r="F1036" s="47">
        <v>43525</v>
      </c>
      <c r="G1036" s="9" t="s">
        <v>590</v>
      </c>
      <c r="H1036" s="9" t="s">
        <v>2057</v>
      </c>
      <c r="I1036" s="9">
        <v>100</v>
      </c>
      <c r="J1036" s="9">
        <v>4</v>
      </c>
      <c r="K1036" s="9">
        <v>4</v>
      </c>
      <c r="L1036" s="9">
        <v>4</v>
      </c>
      <c r="M1036" s="9">
        <v>4</v>
      </c>
      <c r="N1036" s="9">
        <v>3</v>
      </c>
      <c r="O1036" s="9">
        <v>4</v>
      </c>
      <c r="P1036" s="9">
        <v>3</v>
      </c>
      <c r="Q1036" s="9">
        <v>4</v>
      </c>
      <c r="R1036" s="9">
        <v>3</v>
      </c>
      <c r="S1036" s="9">
        <v>4</v>
      </c>
      <c r="T1036" s="9">
        <v>4</v>
      </c>
      <c r="U1036" s="9">
        <v>0</v>
      </c>
      <c r="V1036" s="9" t="s">
        <v>2249</v>
      </c>
      <c r="W1036" s="9" t="s">
        <v>2250</v>
      </c>
    </row>
    <row r="1037" spans="5:23" x14ac:dyDescent="0.2">
      <c r="E1037" s="9" t="s">
        <v>2251</v>
      </c>
      <c r="F1037" s="47">
        <v>43739</v>
      </c>
      <c r="G1037" s="9" t="s">
        <v>983</v>
      </c>
      <c r="H1037" s="9" t="s">
        <v>1912</v>
      </c>
      <c r="I1037" s="9">
        <v>80</v>
      </c>
      <c r="J1037" s="9">
        <v>3</v>
      </c>
      <c r="K1037" s="9">
        <v>3</v>
      </c>
      <c r="L1037" s="9">
        <v>3</v>
      </c>
      <c r="M1037" s="9">
        <v>3</v>
      </c>
      <c r="N1037" s="9">
        <v>3</v>
      </c>
      <c r="O1037" s="9">
        <v>3</v>
      </c>
      <c r="P1037" s="9">
        <v>3</v>
      </c>
      <c r="Q1037" s="9">
        <v>3</v>
      </c>
      <c r="R1037" s="9">
        <v>3</v>
      </c>
      <c r="S1037" s="9">
        <v>3</v>
      </c>
      <c r="T1037" s="9">
        <v>3</v>
      </c>
      <c r="U1037" s="9">
        <v>0</v>
      </c>
      <c r="V1037" s="9" t="s">
        <v>2252</v>
      </c>
      <c r="W1037" s="9" t="s">
        <v>2253</v>
      </c>
    </row>
    <row r="1038" spans="5:23" x14ac:dyDescent="0.2">
      <c r="E1038" s="9" t="s">
        <v>2251</v>
      </c>
      <c r="F1038" s="47">
        <v>43739</v>
      </c>
      <c r="G1038" s="9" t="s">
        <v>977</v>
      </c>
      <c r="H1038" s="9" t="s">
        <v>1911</v>
      </c>
      <c r="I1038" s="9">
        <v>80</v>
      </c>
      <c r="J1038" s="9">
        <v>3</v>
      </c>
      <c r="K1038" s="9">
        <v>3</v>
      </c>
      <c r="L1038" s="9">
        <v>3</v>
      </c>
      <c r="M1038" s="9">
        <v>3</v>
      </c>
      <c r="N1038" s="9">
        <v>3</v>
      </c>
      <c r="O1038" s="9">
        <v>3</v>
      </c>
      <c r="P1038" s="9">
        <v>3</v>
      </c>
      <c r="Q1038" s="9">
        <v>3</v>
      </c>
      <c r="R1038" s="9">
        <v>3</v>
      </c>
      <c r="S1038" s="9">
        <v>3</v>
      </c>
      <c r="T1038" s="9">
        <v>3</v>
      </c>
      <c r="U1038" s="9">
        <v>0</v>
      </c>
      <c r="V1038" s="9" t="s">
        <v>2254</v>
      </c>
      <c r="W1038" s="9" t="s">
        <v>2255</v>
      </c>
    </row>
    <row r="1039" spans="5:23" x14ac:dyDescent="0.2">
      <c r="E1039" s="9" t="s">
        <v>2251</v>
      </c>
      <c r="F1039" s="47">
        <v>43739</v>
      </c>
      <c r="G1039" s="9" t="s">
        <v>992</v>
      </c>
      <c r="H1039" s="9" t="s">
        <v>1913</v>
      </c>
      <c r="I1039" s="9">
        <v>80</v>
      </c>
      <c r="J1039" s="9">
        <v>4</v>
      </c>
      <c r="K1039" s="9">
        <v>4</v>
      </c>
      <c r="L1039" s="9">
        <v>4</v>
      </c>
      <c r="M1039" s="9">
        <v>4</v>
      </c>
      <c r="N1039" s="9">
        <v>4</v>
      </c>
      <c r="O1039" s="9">
        <v>4</v>
      </c>
      <c r="P1039" s="9">
        <v>4</v>
      </c>
      <c r="Q1039" s="9">
        <v>3</v>
      </c>
      <c r="R1039" s="9">
        <v>3</v>
      </c>
      <c r="S1039" s="9">
        <v>3</v>
      </c>
      <c r="T1039" s="9">
        <v>4</v>
      </c>
      <c r="U1039" s="9">
        <v>0</v>
      </c>
      <c r="V1039" s="9" t="s">
        <v>2256</v>
      </c>
      <c r="W1039" s="9" t="s">
        <v>2257</v>
      </c>
    </row>
    <row r="1040" spans="5:23" x14ac:dyDescent="0.2">
      <c r="E1040" s="9" t="s">
        <v>2251</v>
      </c>
      <c r="F1040" s="47">
        <v>43739</v>
      </c>
      <c r="G1040" s="9" t="s">
        <v>995</v>
      </c>
      <c r="H1040" s="9" t="s">
        <v>1913</v>
      </c>
      <c r="I1040" s="9">
        <v>80</v>
      </c>
      <c r="J1040" s="9">
        <v>4</v>
      </c>
      <c r="K1040" s="9">
        <v>4</v>
      </c>
      <c r="L1040" s="9">
        <v>4</v>
      </c>
      <c r="M1040" s="9">
        <v>4</v>
      </c>
      <c r="N1040" s="9">
        <v>4</v>
      </c>
      <c r="O1040" s="9">
        <v>4</v>
      </c>
      <c r="P1040" s="9">
        <v>4</v>
      </c>
      <c r="Q1040" s="9">
        <v>4</v>
      </c>
      <c r="R1040" s="9">
        <v>4</v>
      </c>
      <c r="S1040" s="9">
        <v>4</v>
      </c>
      <c r="T1040" s="9">
        <v>4</v>
      </c>
      <c r="U1040" s="9">
        <v>0</v>
      </c>
      <c r="V1040" s="9" t="s">
        <v>2258</v>
      </c>
      <c r="W1040" s="9" t="s">
        <v>2259</v>
      </c>
    </row>
    <row r="1041" spans="5:23" x14ac:dyDescent="0.2">
      <c r="E1041" s="9" t="s">
        <v>2251</v>
      </c>
      <c r="F1041" s="47">
        <v>43739</v>
      </c>
      <c r="G1041" s="9" t="s">
        <v>719</v>
      </c>
      <c r="H1041" s="9" t="s">
        <v>1911</v>
      </c>
      <c r="I1041" s="9">
        <v>80</v>
      </c>
      <c r="J1041" s="9">
        <v>4</v>
      </c>
      <c r="K1041" s="9">
        <v>3</v>
      </c>
      <c r="L1041" s="9">
        <v>3</v>
      </c>
      <c r="M1041" s="9">
        <v>3</v>
      </c>
      <c r="N1041" s="9">
        <v>4</v>
      </c>
      <c r="O1041" s="9">
        <v>3</v>
      </c>
      <c r="P1041" s="9">
        <v>4</v>
      </c>
      <c r="Q1041" s="9">
        <v>3</v>
      </c>
      <c r="R1041" s="9">
        <v>3</v>
      </c>
      <c r="S1041" s="9">
        <v>4</v>
      </c>
      <c r="T1041" s="9">
        <v>4</v>
      </c>
      <c r="U1041" s="9">
        <v>0</v>
      </c>
      <c r="V1041" s="9" t="s">
        <v>2260</v>
      </c>
      <c r="W1041" s="9" t="s">
        <v>2261</v>
      </c>
    </row>
    <row r="1042" spans="5:23" x14ac:dyDescent="0.2">
      <c r="E1042" s="9" t="s">
        <v>2251</v>
      </c>
      <c r="F1042" s="47">
        <v>43739</v>
      </c>
      <c r="G1042" s="9" t="s">
        <v>550</v>
      </c>
      <c r="H1042" s="9" t="s">
        <v>1911</v>
      </c>
      <c r="I1042" s="9">
        <v>80</v>
      </c>
      <c r="J1042" s="9">
        <v>3</v>
      </c>
      <c r="K1042" s="9">
        <v>3</v>
      </c>
      <c r="L1042" s="9">
        <v>3</v>
      </c>
      <c r="M1042" s="9">
        <v>3</v>
      </c>
      <c r="N1042" s="9">
        <v>3</v>
      </c>
      <c r="O1042" s="9">
        <v>3</v>
      </c>
      <c r="P1042" s="9">
        <v>3</v>
      </c>
      <c r="Q1042" s="9">
        <v>3</v>
      </c>
      <c r="R1042" s="9">
        <v>3</v>
      </c>
      <c r="S1042" s="9">
        <v>3</v>
      </c>
      <c r="T1042" s="9">
        <v>3</v>
      </c>
      <c r="U1042" s="9">
        <v>0</v>
      </c>
      <c r="V1042" s="9" t="s">
        <v>2262</v>
      </c>
      <c r="W1042" s="9" t="s">
        <v>2263</v>
      </c>
    </row>
    <row r="1043" spans="5:23" x14ac:dyDescent="0.2">
      <c r="E1043" s="9" t="s">
        <v>2251</v>
      </c>
      <c r="F1043" s="47">
        <v>43739</v>
      </c>
      <c r="G1043" s="9" t="s">
        <v>998</v>
      </c>
      <c r="H1043" s="9" t="s">
        <v>1913</v>
      </c>
      <c r="I1043" s="9">
        <v>60</v>
      </c>
      <c r="J1043" s="9">
        <v>4</v>
      </c>
      <c r="K1043" s="9">
        <v>4</v>
      </c>
      <c r="L1043" s="9">
        <v>4</v>
      </c>
      <c r="M1043" s="9">
        <v>4</v>
      </c>
      <c r="N1043" s="9">
        <v>4</v>
      </c>
      <c r="O1043" s="9">
        <v>4</v>
      </c>
      <c r="P1043" s="9">
        <v>4</v>
      </c>
      <c r="Q1043" s="9">
        <v>4</v>
      </c>
      <c r="R1043" s="9">
        <v>4</v>
      </c>
      <c r="S1043" s="9">
        <v>4</v>
      </c>
      <c r="T1043" s="9">
        <v>4</v>
      </c>
      <c r="U1043" s="9">
        <v>0</v>
      </c>
      <c r="V1043" s="9" t="s">
        <v>2264</v>
      </c>
      <c r="W1043" s="9" t="s">
        <v>2265</v>
      </c>
    </row>
    <row r="1044" spans="5:23" x14ac:dyDescent="0.2">
      <c r="E1044" s="9" t="s">
        <v>2251</v>
      </c>
      <c r="F1044" s="47">
        <v>43739</v>
      </c>
      <c r="G1044" s="9" t="s">
        <v>999</v>
      </c>
      <c r="H1044" s="9" t="s">
        <v>1914</v>
      </c>
      <c r="I1044" s="9">
        <v>100</v>
      </c>
      <c r="J1044" s="9">
        <v>4</v>
      </c>
      <c r="K1044" s="9">
        <v>4</v>
      </c>
      <c r="L1044" s="9">
        <v>4</v>
      </c>
      <c r="M1044" s="9">
        <v>4</v>
      </c>
      <c r="N1044" s="9">
        <v>4</v>
      </c>
      <c r="O1044" s="9">
        <v>4</v>
      </c>
      <c r="P1044" s="9">
        <v>4</v>
      </c>
      <c r="Q1044" s="9">
        <v>4</v>
      </c>
      <c r="R1044" s="9">
        <v>4</v>
      </c>
      <c r="S1044" s="9">
        <v>4</v>
      </c>
      <c r="T1044" s="9">
        <v>4</v>
      </c>
      <c r="U1044" s="9">
        <v>0</v>
      </c>
      <c r="V1044" s="9" t="s">
        <v>2266</v>
      </c>
      <c r="W1044" s="9" t="s">
        <v>2267</v>
      </c>
    </row>
    <row r="1045" spans="5:23" x14ac:dyDescent="0.2">
      <c r="E1045" s="9" t="s">
        <v>2251</v>
      </c>
      <c r="F1045" s="47">
        <v>43739</v>
      </c>
      <c r="G1045" s="9" t="s">
        <v>720</v>
      </c>
      <c r="H1045" s="9" t="s">
        <v>1954</v>
      </c>
      <c r="I1045" s="9">
        <v>80</v>
      </c>
      <c r="J1045" s="9">
        <v>3</v>
      </c>
      <c r="K1045" s="9">
        <v>3</v>
      </c>
      <c r="L1045" s="9">
        <v>3</v>
      </c>
      <c r="M1045" s="9">
        <v>3</v>
      </c>
      <c r="N1045" s="9">
        <v>3</v>
      </c>
      <c r="O1045" s="9">
        <v>3</v>
      </c>
      <c r="P1045" s="9">
        <v>3</v>
      </c>
      <c r="Q1045" s="9">
        <v>3</v>
      </c>
      <c r="R1045" s="9">
        <v>3</v>
      </c>
      <c r="S1045" s="9">
        <v>3</v>
      </c>
      <c r="T1045" s="9">
        <v>3</v>
      </c>
      <c r="U1045" s="9">
        <v>0</v>
      </c>
      <c r="V1045" s="9" t="s">
        <v>2268</v>
      </c>
      <c r="W1045" s="9" t="s">
        <v>2268</v>
      </c>
    </row>
    <row r="1046" spans="5:23" x14ac:dyDescent="0.2">
      <c r="E1046" s="9" t="s">
        <v>2251</v>
      </c>
      <c r="F1046" s="47">
        <v>43739</v>
      </c>
      <c r="G1046" s="9" t="s">
        <v>986</v>
      </c>
      <c r="H1046" s="9" t="s">
        <v>1912</v>
      </c>
      <c r="I1046" s="9">
        <v>80</v>
      </c>
      <c r="J1046" s="9">
        <v>3</v>
      </c>
      <c r="K1046" s="9">
        <v>3</v>
      </c>
      <c r="L1046" s="9">
        <v>3</v>
      </c>
      <c r="M1046" s="9">
        <v>3</v>
      </c>
      <c r="N1046" s="9">
        <v>4</v>
      </c>
      <c r="O1046" s="9">
        <v>4</v>
      </c>
      <c r="P1046" s="9">
        <v>4</v>
      </c>
      <c r="Q1046" s="9">
        <v>3</v>
      </c>
      <c r="R1046" s="9">
        <v>3</v>
      </c>
      <c r="S1046" s="9">
        <v>4</v>
      </c>
      <c r="T1046" s="9">
        <v>4</v>
      </c>
      <c r="U1046" s="9">
        <v>0</v>
      </c>
      <c r="V1046" s="9" t="s">
        <v>2269</v>
      </c>
      <c r="W1046" s="9" t="s">
        <v>2270</v>
      </c>
    </row>
    <row r="1047" spans="5:23" x14ac:dyDescent="0.2">
      <c r="E1047" s="9" t="s">
        <v>2251</v>
      </c>
      <c r="F1047" s="47">
        <v>43739</v>
      </c>
      <c r="G1047" s="9" t="s">
        <v>2271</v>
      </c>
      <c r="H1047" s="9" t="s">
        <v>1911</v>
      </c>
      <c r="I1047" s="9">
        <v>80</v>
      </c>
      <c r="J1047" s="9">
        <v>3</v>
      </c>
      <c r="K1047" s="9">
        <v>3</v>
      </c>
      <c r="L1047" s="9">
        <v>3</v>
      </c>
      <c r="M1047" s="9">
        <v>3</v>
      </c>
      <c r="N1047" s="9">
        <v>3</v>
      </c>
      <c r="O1047" s="9">
        <v>3</v>
      </c>
      <c r="P1047" s="9">
        <v>3</v>
      </c>
      <c r="Q1047" s="9">
        <v>3</v>
      </c>
      <c r="R1047" s="9">
        <v>3</v>
      </c>
      <c r="S1047" s="9">
        <v>3</v>
      </c>
      <c r="T1047" s="9">
        <v>3</v>
      </c>
      <c r="U1047" s="9">
        <v>0</v>
      </c>
      <c r="V1047" s="9" t="s">
        <v>2268</v>
      </c>
      <c r="W1047" s="9" t="s">
        <v>2268</v>
      </c>
    </row>
    <row r="1048" spans="5:23" x14ac:dyDescent="0.2">
      <c r="E1048" s="9" t="s">
        <v>2251</v>
      </c>
      <c r="F1048" s="47">
        <v>43739</v>
      </c>
      <c r="G1048" s="9" t="s">
        <v>991</v>
      </c>
      <c r="H1048" s="9" t="s">
        <v>1913</v>
      </c>
      <c r="I1048" s="9">
        <v>80</v>
      </c>
      <c r="J1048" s="9">
        <v>3</v>
      </c>
      <c r="K1048" s="9">
        <v>3</v>
      </c>
      <c r="L1048" s="9">
        <v>3</v>
      </c>
      <c r="M1048" s="9">
        <v>3</v>
      </c>
      <c r="N1048" s="9">
        <v>4</v>
      </c>
      <c r="O1048" s="9">
        <v>3</v>
      </c>
      <c r="P1048" s="9">
        <v>3</v>
      </c>
      <c r="Q1048" s="9">
        <v>3</v>
      </c>
      <c r="R1048" s="9">
        <v>3</v>
      </c>
      <c r="S1048" s="9">
        <v>3</v>
      </c>
      <c r="T1048" s="9">
        <v>4</v>
      </c>
      <c r="U1048" s="9">
        <v>0</v>
      </c>
      <c r="V1048" s="9" t="s">
        <v>2272</v>
      </c>
      <c r="W1048" s="9" t="s">
        <v>2273</v>
      </c>
    </row>
    <row r="1049" spans="5:23" x14ac:dyDescent="0.2">
      <c r="E1049" s="9" t="s">
        <v>2274</v>
      </c>
      <c r="F1049" s="47" t="s">
        <v>1915</v>
      </c>
      <c r="G1049" s="9" t="s">
        <v>1018</v>
      </c>
      <c r="H1049" s="9" t="s">
        <v>1918</v>
      </c>
      <c r="I1049" s="9">
        <v>80</v>
      </c>
      <c r="J1049" s="9">
        <v>3</v>
      </c>
      <c r="K1049" s="9">
        <v>3</v>
      </c>
      <c r="L1049" s="9">
        <v>3</v>
      </c>
      <c r="M1049" s="9">
        <v>3</v>
      </c>
      <c r="N1049" s="9">
        <v>3</v>
      </c>
      <c r="O1049" s="9">
        <v>3</v>
      </c>
      <c r="P1049" s="9">
        <v>3</v>
      </c>
      <c r="Q1049" s="9">
        <v>3</v>
      </c>
      <c r="R1049" s="9">
        <v>3</v>
      </c>
      <c r="S1049" s="9">
        <v>3</v>
      </c>
      <c r="T1049" s="9">
        <v>3</v>
      </c>
      <c r="U1049" s="9">
        <v>0</v>
      </c>
      <c r="V1049" s="9">
        <v>0</v>
      </c>
      <c r="W1049" s="9">
        <v>0</v>
      </c>
    </row>
    <row r="1050" spans="5:23" x14ac:dyDescent="0.2">
      <c r="E1050" s="9" t="s">
        <v>2274</v>
      </c>
      <c r="F1050" s="47" t="s">
        <v>1915</v>
      </c>
      <c r="G1050" s="9" t="s">
        <v>1019</v>
      </c>
      <c r="H1050" s="9" t="s">
        <v>1917</v>
      </c>
      <c r="I1050" s="9">
        <v>80</v>
      </c>
      <c r="J1050" s="9">
        <v>3</v>
      </c>
      <c r="K1050" s="9">
        <v>3</v>
      </c>
      <c r="L1050" s="9">
        <v>3</v>
      </c>
      <c r="M1050" s="9">
        <v>3</v>
      </c>
      <c r="N1050" s="9">
        <v>3</v>
      </c>
      <c r="O1050" s="9">
        <v>3</v>
      </c>
      <c r="P1050" s="9">
        <v>3</v>
      </c>
      <c r="Q1050" s="9">
        <v>3</v>
      </c>
      <c r="R1050" s="9">
        <v>3</v>
      </c>
      <c r="S1050" s="9">
        <v>3</v>
      </c>
      <c r="T1050" s="9">
        <v>3</v>
      </c>
      <c r="U1050" s="9">
        <v>0</v>
      </c>
      <c r="V1050" s="9">
        <v>0</v>
      </c>
      <c r="W1050" s="9">
        <v>0</v>
      </c>
    </row>
    <row r="1051" spans="5:23" x14ac:dyDescent="0.2">
      <c r="E1051" s="9" t="s">
        <v>2274</v>
      </c>
      <c r="F1051" s="47" t="s">
        <v>1915</v>
      </c>
      <c r="G1051" s="9" t="s">
        <v>1017</v>
      </c>
      <c r="H1051" s="9" t="s">
        <v>1913</v>
      </c>
      <c r="I1051" s="9">
        <v>80</v>
      </c>
      <c r="J1051" s="9">
        <v>4</v>
      </c>
      <c r="K1051" s="9">
        <v>4</v>
      </c>
      <c r="L1051" s="9">
        <v>4</v>
      </c>
      <c r="M1051" s="9">
        <v>4</v>
      </c>
      <c r="N1051" s="9">
        <v>4</v>
      </c>
      <c r="O1051" s="9">
        <v>4</v>
      </c>
      <c r="P1051" s="9">
        <v>4</v>
      </c>
      <c r="Q1051" s="9">
        <v>4</v>
      </c>
      <c r="R1051" s="9">
        <v>4</v>
      </c>
      <c r="S1051" s="9">
        <v>4</v>
      </c>
      <c r="T1051" s="9">
        <v>4</v>
      </c>
      <c r="U1051" s="9">
        <v>0</v>
      </c>
      <c r="V1051" s="9" t="s">
        <v>2275</v>
      </c>
      <c r="W1051" s="9">
        <v>0</v>
      </c>
    </row>
    <row r="1052" spans="5:23" x14ac:dyDescent="0.2">
      <c r="E1052" s="9" t="s">
        <v>2274</v>
      </c>
      <c r="F1052" s="47" t="s">
        <v>1915</v>
      </c>
      <c r="G1052" s="9" t="s">
        <v>1004</v>
      </c>
      <c r="H1052" s="9" t="s">
        <v>1913</v>
      </c>
      <c r="I1052" s="9">
        <v>80</v>
      </c>
      <c r="J1052" s="9">
        <v>3</v>
      </c>
      <c r="K1052" s="9">
        <v>3</v>
      </c>
      <c r="L1052" s="9">
        <v>3</v>
      </c>
      <c r="M1052" s="9">
        <v>3</v>
      </c>
      <c r="N1052" s="9">
        <v>4</v>
      </c>
      <c r="O1052" s="9">
        <v>3</v>
      </c>
      <c r="P1052" s="9">
        <v>4</v>
      </c>
      <c r="Q1052" s="9">
        <v>4</v>
      </c>
      <c r="R1052" s="9">
        <v>4</v>
      </c>
      <c r="S1052" s="9">
        <v>3</v>
      </c>
      <c r="T1052" s="9">
        <v>4</v>
      </c>
      <c r="U1052" s="9">
        <v>0</v>
      </c>
      <c r="V1052" s="9">
        <v>0</v>
      </c>
      <c r="W1052" s="9">
        <v>0</v>
      </c>
    </row>
    <row r="1053" spans="5:23" x14ac:dyDescent="0.2">
      <c r="E1053" s="9" t="s">
        <v>2274</v>
      </c>
      <c r="F1053" s="47" t="s">
        <v>1915</v>
      </c>
      <c r="G1053" s="9" t="s">
        <v>1023</v>
      </c>
      <c r="H1053" s="9" t="s">
        <v>1913</v>
      </c>
      <c r="I1053" s="9">
        <v>80</v>
      </c>
      <c r="J1053" s="9">
        <v>4</v>
      </c>
      <c r="K1053" s="9">
        <v>4</v>
      </c>
      <c r="L1053" s="9">
        <v>4</v>
      </c>
      <c r="M1053" s="9">
        <v>4</v>
      </c>
      <c r="N1053" s="9">
        <v>4</v>
      </c>
      <c r="O1053" s="9">
        <v>4</v>
      </c>
      <c r="P1053" s="9">
        <v>4</v>
      </c>
      <c r="Q1053" s="9">
        <v>4</v>
      </c>
      <c r="R1053" s="9">
        <v>4</v>
      </c>
      <c r="S1053" s="9">
        <v>4</v>
      </c>
      <c r="T1053" s="9">
        <v>4</v>
      </c>
      <c r="U1053" s="9">
        <v>0</v>
      </c>
      <c r="V1053" s="9">
        <v>0</v>
      </c>
      <c r="W1053" s="9">
        <v>0</v>
      </c>
    </row>
    <row r="1054" spans="5:23" x14ac:dyDescent="0.2">
      <c r="E1054" s="9" t="s">
        <v>2274</v>
      </c>
      <c r="F1054" s="47" t="s">
        <v>1915</v>
      </c>
      <c r="G1054" s="9" t="s">
        <v>1361</v>
      </c>
      <c r="H1054" s="9" t="s">
        <v>1913</v>
      </c>
      <c r="I1054" s="9">
        <v>80</v>
      </c>
      <c r="J1054" s="9">
        <v>3</v>
      </c>
      <c r="K1054" s="9">
        <v>3</v>
      </c>
      <c r="L1054" s="9">
        <v>3</v>
      </c>
      <c r="M1054" s="9">
        <v>3</v>
      </c>
      <c r="N1054" s="9">
        <v>3</v>
      </c>
      <c r="O1054" s="9">
        <v>3</v>
      </c>
      <c r="P1054" s="9">
        <v>3</v>
      </c>
      <c r="Q1054" s="9">
        <v>3</v>
      </c>
      <c r="R1054" s="9">
        <v>3</v>
      </c>
      <c r="S1054" s="9">
        <v>3</v>
      </c>
      <c r="T1054" s="9">
        <v>3</v>
      </c>
      <c r="U1054" s="9">
        <v>0</v>
      </c>
      <c r="V1054" s="9" t="s">
        <v>1838</v>
      </c>
      <c r="W1054" s="9" t="s">
        <v>1838</v>
      </c>
    </row>
    <row r="1055" spans="5:23" x14ac:dyDescent="0.2">
      <c r="E1055" s="9" t="s">
        <v>2274</v>
      </c>
      <c r="F1055" s="47" t="s">
        <v>1915</v>
      </c>
      <c r="G1055" s="9" t="s">
        <v>1013</v>
      </c>
      <c r="H1055" s="9" t="s">
        <v>1917</v>
      </c>
      <c r="I1055" s="9">
        <v>100</v>
      </c>
      <c r="J1055" s="9">
        <v>3</v>
      </c>
      <c r="K1055" s="9">
        <v>3</v>
      </c>
      <c r="L1055" s="9">
        <v>3</v>
      </c>
      <c r="M1055" s="9">
        <v>3</v>
      </c>
      <c r="N1055" s="9">
        <v>4</v>
      </c>
      <c r="O1055" s="9">
        <v>3</v>
      </c>
      <c r="P1055" s="9">
        <v>3</v>
      </c>
      <c r="Q1055" s="9">
        <v>3</v>
      </c>
      <c r="R1055" s="9">
        <v>4</v>
      </c>
      <c r="S1055" s="9">
        <v>3</v>
      </c>
      <c r="T1055" s="9">
        <v>4</v>
      </c>
      <c r="U1055" s="9">
        <v>0</v>
      </c>
      <c r="V1055" s="9">
        <v>0</v>
      </c>
      <c r="W1055" s="9">
        <v>0</v>
      </c>
    </row>
    <row r="1056" spans="5:23" x14ac:dyDescent="0.2">
      <c r="E1056" s="9" t="s">
        <v>2276</v>
      </c>
      <c r="F1056" s="47" t="s">
        <v>1919</v>
      </c>
      <c r="G1056" s="9" t="s">
        <v>2277</v>
      </c>
      <c r="H1056" s="9" t="s">
        <v>1911</v>
      </c>
      <c r="I1056" s="9">
        <v>100</v>
      </c>
      <c r="J1056" s="9">
        <v>3</v>
      </c>
      <c r="K1056" s="9">
        <v>3</v>
      </c>
      <c r="L1056" s="9">
        <v>4</v>
      </c>
      <c r="M1056" s="9">
        <v>3</v>
      </c>
      <c r="N1056" s="9">
        <v>3</v>
      </c>
      <c r="O1056" s="9">
        <v>3</v>
      </c>
      <c r="P1056" s="9">
        <v>3</v>
      </c>
      <c r="Q1056" s="9">
        <v>4</v>
      </c>
      <c r="R1056" s="9">
        <v>4</v>
      </c>
      <c r="S1056" s="9">
        <v>4</v>
      </c>
      <c r="T1056" s="9">
        <v>4</v>
      </c>
      <c r="U1056" s="9">
        <v>0</v>
      </c>
      <c r="V1056" s="9" t="s">
        <v>2278</v>
      </c>
      <c r="W1056" s="9" t="s">
        <v>2279</v>
      </c>
    </row>
    <row r="1057" spans="5:24" x14ac:dyDescent="0.2">
      <c r="E1057" s="9" t="s">
        <v>2276</v>
      </c>
      <c r="F1057" s="47" t="s">
        <v>1919</v>
      </c>
      <c r="G1057" s="9" t="s">
        <v>1371</v>
      </c>
      <c r="H1057" s="9" t="s">
        <v>1920</v>
      </c>
      <c r="I1057" s="9">
        <v>80</v>
      </c>
      <c r="J1057" s="9">
        <v>3</v>
      </c>
      <c r="K1057" s="9">
        <v>3</v>
      </c>
      <c r="L1057" s="9">
        <v>3</v>
      </c>
      <c r="M1057" s="9">
        <v>3</v>
      </c>
      <c r="N1057" s="9">
        <v>3</v>
      </c>
      <c r="O1057" s="9">
        <v>3</v>
      </c>
      <c r="P1057" s="9">
        <v>3</v>
      </c>
      <c r="Q1057" s="9">
        <v>3</v>
      </c>
      <c r="R1057" s="9">
        <v>4</v>
      </c>
      <c r="S1057" s="9">
        <v>3</v>
      </c>
      <c r="T1057" s="9">
        <v>4</v>
      </c>
      <c r="U1057" s="9">
        <v>0</v>
      </c>
      <c r="V1057" s="9">
        <v>0</v>
      </c>
      <c r="W1057" s="9">
        <v>0</v>
      </c>
    </row>
    <row r="1058" spans="5:24" x14ac:dyDescent="0.2">
      <c r="E1058" s="9" t="s">
        <v>2276</v>
      </c>
      <c r="F1058" s="47" t="s">
        <v>1919</v>
      </c>
      <c r="G1058" s="9" t="s">
        <v>1040</v>
      </c>
      <c r="H1058" s="9" t="s">
        <v>1911</v>
      </c>
      <c r="I1058" s="9">
        <v>80</v>
      </c>
      <c r="J1058" s="9">
        <v>4</v>
      </c>
      <c r="K1058" s="9">
        <v>4</v>
      </c>
      <c r="L1058" s="9">
        <v>3</v>
      </c>
      <c r="M1058" s="9">
        <v>3</v>
      </c>
      <c r="N1058" s="9">
        <v>3</v>
      </c>
      <c r="O1058" s="9">
        <v>3</v>
      </c>
      <c r="P1058" s="9">
        <v>3</v>
      </c>
      <c r="Q1058" s="9">
        <v>3</v>
      </c>
      <c r="R1058" s="9">
        <v>4</v>
      </c>
      <c r="S1058" s="9">
        <v>3</v>
      </c>
      <c r="T1058" s="9">
        <v>4</v>
      </c>
      <c r="U1058" s="9">
        <v>0</v>
      </c>
      <c r="V1058" s="9">
        <v>0</v>
      </c>
      <c r="W1058" s="9">
        <v>0</v>
      </c>
    </row>
    <row r="1059" spans="5:24" x14ac:dyDescent="0.2">
      <c r="E1059" s="9" t="s">
        <v>2276</v>
      </c>
      <c r="F1059" s="47" t="s">
        <v>1919</v>
      </c>
      <c r="G1059" s="9" t="s">
        <v>1039</v>
      </c>
      <c r="H1059" s="9" t="s">
        <v>1911</v>
      </c>
      <c r="I1059" s="9">
        <v>80</v>
      </c>
      <c r="J1059" s="9">
        <v>3</v>
      </c>
      <c r="K1059" s="9">
        <v>3</v>
      </c>
      <c r="L1059" s="9">
        <v>3</v>
      </c>
      <c r="M1059" s="9">
        <v>3</v>
      </c>
      <c r="N1059" s="9">
        <v>3</v>
      </c>
      <c r="O1059" s="9">
        <v>3</v>
      </c>
      <c r="P1059" s="9">
        <v>3</v>
      </c>
      <c r="Q1059" s="9">
        <v>3</v>
      </c>
      <c r="R1059" s="9">
        <v>3</v>
      </c>
      <c r="S1059" s="9">
        <v>3</v>
      </c>
      <c r="T1059" s="9">
        <v>3</v>
      </c>
      <c r="U1059" s="9">
        <v>0</v>
      </c>
      <c r="V1059" s="9">
        <v>0</v>
      </c>
      <c r="W1059" s="9">
        <v>0</v>
      </c>
    </row>
    <row r="1060" spans="5:24" x14ac:dyDescent="0.2">
      <c r="E1060" s="9" t="s">
        <v>2276</v>
      </c>
      <c r="F1060" s="47" t="s">
        <v>1919</v>
      </c>
      <c r="G1060" s="9" t="s">
        <v>1041</v>
      </c>
      <c r="H1060" s="9" t="s">
        <v>1918</v>
      </c>
      <c r="I1060" s="9">
        <v>80</v>
      </c>
      <c r="J1060" s="9">
        <v>3</v>
      </c>
      <c r="K1060" s="9">
        <v>3</v>
      </c>
      <c r="L1060" s="9">
        <v>3</v>
      </c>
      <c r="M1060" s="9">
        <v>3</v>
      </c>
      <c r="N1060" s="9">
        <v>3</v>
      </c>
      <c r="O1060" s="9">
        <v>3</v>
      </c>
      <c r="P1060" s="9">
        <v>3</v>
      </c>
      <c r="Q1060" s="9">
        <v>3</v>
      </c>
      <c r="R1060" s="9">
        <v>3</v>
      </c>
      <c r="S1060" s="9">
        <v>3</v>
      </c>
      <c r="T1060" s="9">
        <v>3</v>
      </c>
      <c r="U1060" s="9">
        <v>0</v>
      </c>
      <c r="V1060" s="9" t="s">
        <v>2280</v>
      </c>
      <c r="W1060" s="9" t="s">
        <v>2281</v>
      </c>
    </row>
    <row r="1061" spans="5:24" x14ac:dyDescent="0.2">
      <c r="E1061" s="9" t="s">
        <v>2276</v>
      </c>
      <c r="F1061" s="47" t="s">
        <v>1919</v>
      </c>
      <c r="G1061" s="9" t="s">
        <v>1036</v>
      </c>
      <c r="H1061" s="9" t="s">
        <v>1918</v>
      </c>
      <c r="I1061" s="9">
        <v>80</v>
      </c>
      <c r="J1061" s="9">
        <v>3</v>
      </c>
      <c r="K1061" s="9">
        <v>3</v>
      </c>
      <c r="L1061" s="9">
        <v>3</v>
      </c>
      <c r="M1061" s="9">
        <v>3</v>
      </c>
      <c r="N1061" s="9">
        <v>3</v>
      </c>
      <c r="O1061" s="9">
        <v>3</v>
      </c>
      <c r="P1061" s="9">
        <v>3</v>
      </c>
      <c r="Q1061" s="9">
        <v>3</v>
      </c>
      <c r="R1061" s="9">
        <v>3</v>
      </c>
      <c r="S1061" s="9">
        <v>3</v>
      </c>
      <c r="T1061" s="9">
        <v>3</v>
      </c>
      <c r="U1061" s="9">
        <v>0</v>
      </c>
      <c r="V1061" s="9" t="s">
        <v>2282</v>
      </c>
      <c r="W1061" s="9" t="s">
        <v>2283</v>
      </c>
    </row>
    <row r="1062" spans="5:24" x14ac:dyDescent="0.2">
      <c r="E1062" s="9" t="s">
        <v>2276</v>
      </c>
      <c r="F1062" s="47" t="s">
        <v>1919</v>
      </c>
      <c r="G1062" s="9" t="s">
        <v>1045</v>
      </c>
      <c r="H1062" s="9" t="s">
        <v>1918</v>
      </c>
      <c r="I1062" s="9">
        <v>80</v>
      </c>
      <c r="J1062" s="9">
        <v>3</v>
      </c>
      <c r="K1062" s="9">
        <v>3</v>
      </c>
      <c r="L1062" s="9">
        <v>3</v>
      </c>
      <c r="M1062" s="9">
        <v>3</v>
      </c>
      <c r="N1062" s="9">
        <v>4</v>
      </c>
      <c r="O1062" s="9">
        <v>3</v>
      </c>
      <c r="P1062" s="9">
        <v>4</v>
      </c>
      <c r="Q1062" s="9">
        <v>3</v>
      </c>
      <c r="R1062" s="9">
        <v>3</v>
      </c>
      <c r="S1062" s="9">
        <v>3</v>
      </c>
      <c r="T1062" s="9">
        <v>4</v>
      </c>
      <c r="U1062" s="9">
        <v>0</v>
      </c>
      <c r="V1062" s="9" t="s">
        <v>2284</v>
      </c>
      <c r="W1062" s="9" t="s">
        <v>2285</v>
      </c>
    </row>
    <row r="1063" spans="5:24" x14ac:dyDescent="0.2">
      <c r="E1063" s="9" t="s">
        <v>2286</v>
      </c>
      <c r="F1063" s="47">
        <v>43680</v>
      </c>
      <c r="G1063" s="9" t="s">
        <v>903</v>
      </c>
      <c r="H1063" s="9" t="s">
        <v>1918</v>
      </c>
      <c r="I1063" s="9">
        <v>80</v>
      </c>
      <c r="J1063" s="9">
        <v>3</v>
      </c>
      <c r="K1063" s="9">
        <v>3</v>
      </c>
      <c r="L1063" s="9">
        <v>3</v>
      </c>
      <c r="M1063" s="9">
        <v>3</v>
      </c>
      <c r="N1063" s="9">
        <v>3</v>
      </c>
      <c r="O1063" s="9">
        <v>3</v>
      </c>
      <c r="P1063" s="9">
        <v>3</v>
      </c>
      <c r="Q1063" s="9">
        <v>3</v>
      </c>
      <c r="R1063" s="9">
        <v>3</v>
      </c>
      <c r="S1063" s="9">
        <v>3</v>
      </c>
      <c r="T1063" s="9">
        <v>3</v>
      </c>
      <c r="U1063" s="9">
        <v>0</v>
      </c>
      <c r="V1063" s="9" t="s">
        <v>2287</v>
      </c>
      <c r="W1063" s="9">
        <v>0</v>
      </c>
    </row>
    <row r="1064" spans="5:24" x14ac:dyDescent="0.2">
      <c r="E1064" s="9" t="s">
        <v>2286</v>
      </c>
      <c r="F1064" s="47">
        <v>43680</v>
      </c>
      <c r="G1064" s="9" t="s">
        <v>905</v>
      </c>
      <c r="H1064" s="9" t="s">
        <v>1922</v>
      </c>
      <c r="I1064" s="9">
        <v>100</v>
      </c>
      <c r="J1064" s="9">
        <v>3</v>
      </c>
      <c r="K1064" s="9">
        <v>3</v>
      </c>
      <c r="L1064" s="9">
        <v>3</v>
      </c>
      <c r="M1064" s="9">
        <v>3</v>
      </c>
      <c r="N1064" s="9">
        <v>3</v>
      </c>
      <c r="O1064" s="9">
        <v>3</v>
      </c>
      <c r="P1064" s="9">
        <v>3</v>
      </c>
      <c r="Q1064" s="9">
        <v>3</v>
      </c>
      <c r="R1064" s="9">
        <v>3</v>
      </c>
      <c r="S1064" s="9">
        <v>3</v>
      </c>
      <c r="T1064" s="9">
        <v>3</v>
      </c>
      <c r="U1064" s="9">
        <v>0</v>
      </c>
      <c r="V1064" s="9" t="s">
        <v>2288</v>
      </c>
      <c r="W1064" s="9" t="s">
        <v>2289</v>
      </c>
    </row>
    <row r="1065" spans="5:24" x14ac:dyDescent="0.2">
      <c r="E1065" s="9" t="s">
        <v>2286</v>
      </c>
      <c r="F1065" s="47">
        <v>43680</v>
      </c>
      <c r="G1065" s="9" t="s">
        <v>1233</v>
      </c>
      <c r="H1065" s="9" t="s">
        <v>1911</v>
      </c>
      <c r="I1065" s="9">
        <v>80</v>
      </c>
      <c r="J1065" s="9">
        <v>4</v>
      </c>
      <c r="K1065" s="9">
        <v>4</v>
      </c>
      <c r="L1065" s="9">
        <v>4</v>
      </c>
      <c r="M1065" s="9">
        <v>4</v>
      </c>
      <c r="N1065" s="9">
        <v>4</v>
      </c>
      <c r="O1065" s="9">
        <v>4</v>
      </c>
      <c r="P1065" s="9">
        <v>4</v>
      </c>
      <c r="Q1065" s="9">
        <v>4</v>
      </c>
      <c r="R1065" s="9">
        <v>4</v>
      </c>
      <c r="S1065" s="9">
        <v>4</v>
      </c>
      <c r="T1065" s="9">
        <v>4</v>
      </c>
      <c r="U1065" s="9">
        <v>0</v>
      </c>
      <c r="V1065" s="9" t="s">
        <v>2290</v>
      </c>
      <c r="W1065" s="9" t="s">
        <v>2291</v>
      </c>
      <c r="X1065" s="9" t="s">
        <v>175</v>
      </c>
    </row>
    <row r="1066" spans="5:24" x14ac:dyDescent="0.2">
      <c r="E1066" s="9" t="s">
        <v>2286</v>
      </c>
      <c r="F1066" s="47">
        <v>43680</v>
      </c>
      <c r="G1066" s="9" t="s">
        <v>906</v>
      </c>
      <c r="H1066" s="9" t="s">
        <v>1921</v>
      </c>
      <c r="I1066" s="9">
        <v>60</v>
      </c>
      <c r="J1066" s="9">
        <v>3</v>
      </c>
      <c r="K1066" s="9">
        <v>3</v>
      </c>
      <c r="L1066" s="9">
        <v>3</v>
      </c>
      <c r="M1066" s="9">
        <v>3</v>
      </c>
      <c r="N1066" s="9">
        <v>3</v>
      </c>
      <c r="O1066" s="9">
        <v>3</v>
      </c>
      <c r="P1066" s="9">
        <v>3</v>
      </c>
      <c r="Q1066" s="9">
        <v>3</v>
      </c>
      <c r="R1066" s="9">
        <v>3</v>
      </c>
      <c r="S1066" s="9">
        <v>3</v>
      </c>
      <c r="T1066" s="9">
        <v>3</v>
      </c>
      <c r="U1066" s="9">
        <v>0</v>
      </c>
      <c r="V1066" s="9" t="s">
        <v>2292</v>
      </c>
      <c r="W1066" s="9" t="s">
        <v>2293</v>
      </c>
    </row>
    <row r="1067" spans="5:24" x14ac:dyDescent="0.2">
      <c r="E1067" s="9" t="s">
        <v>2286</v>
      </c>
      <c r="F1067" s="47">
        <v>43680</v>
      </c>
      <c r="G1067" s="9" t="s">
        <v>904</v>
      </c>
      <c r="H1067" s="9" t="s">
        <v>1916</v>
      </c>
      <c r="I1067" s="9">
        <v>80</v>
      </c>
      <c r="J1067" s="9">
        <v>4</v>
      </c>
      <c r="K1067" s="9">
        <v>4</v>
      </c>
      <c r="L1067" s="9">
        <v>4</v>
      </c>
      <c r="M1067" s="9">
        <v>4</v>
      </c>
      <c r="N1067" s="9">
        <v>4</v>
      </c>
      <c r="O1067" s="9">
        <v>4</v>
      </c>
      <c r="P1067" s="9">
        <v>4</v>
      </c>
      <c r="Q1067" s="9">
        <v>4</v>
      </c>
      <c r="R1067" s="9">
        <v>3</v>
      </c>
      <c r="S1067" s="9">
        <v>4</v>
      </c>
      <c r="T1067" s="9">
        <v>4</v>
      </c>
      <c r="U1067" s="9">
        <v>0</v>
      </c>
      <c r="V1067" s="9" t="s">
        <v>2294</v>
      </c>
      <c r="W1067" s="9" t="s">
        <v>2295</v>
      </c>
    </row>
    <row r="1068" spans="5:24" x14ac:dyDescent="0.2">
      <c r="E1068" s="9" t="s">
        <v>2286</v>
      </c>
      <c r="F1068" s="47">
        <v>43680</v>
      </c>
      <c r="G1068" s="9" t="s">
        <v>1227</v>
      </c>
      <c r="H1068" s="9" t="s">
        <v>1921</v>
      </c>
      <c r="I1068" s="9">
        <v>60</v>
      </c>
      <c r="J1068" s="9">
        <v>3</v>
      </c>
      <c r="K1068" s="9">
        <v>3</v>
      </c>
      <c r="L1068" s="9">
        <v>3</v>
      </c>
      <c r="M1068" s="9">
        <v>3</v>
      </c>
      <c r="N1068" s="9">
        <v>3</v>
      </c>
      <c r="O1068" s="9">
        <v>3</v>
      </c>
      <c r="P1068" s="9">
        <v>3</v>
      </c>
      <c r="Q1068" s="9">
        <v>3</v>
      </c>
      <c r="R1068" s="9">
        <v>3</v>
      </c>
      <c r="S1068" s="9">
        <v>3</v>
      </c>
      <c r="T1068" s="9">
        <v>3</v>
      </c>
      <c r="U1068" s="9">
        <v>0</v>
      </c>
      <c r="V1068" s="9" t="s">
        <v>2296</v>
      </c>
      <c r="W1068" s="9" t="s">
        <v>2297</v>
      </c>
      <c r="X1068" s="9" t="s">
        <v>2298</v>
      </c>
    </row>
    <row r="1069" spans="5:24" x14ac:dyDescent="0.2">
      <c r="E1069" s="9" t="s">
        <v>2286</v>
      </c>
      <c r="F1069" s="47">
        <v>43680</v>
      </c>
      <c r="G1069" s="9" t="s">
        <v>912</v>
      </c>
      <c r="H1069" s="9" t="s">
        <v>1921</v>
      </c>
      <c r="I1069" s="9">
        <v>60</v>
      </c>
      <c r="J1069" s="9">
        <v>3</v>
      </c>
      <c r="K1069" s="9">
        <v>3</v>
      </c>
      <c r="L1069" s="9">
        <v>3</v>
      </c>
      <c r="M1069" s="9">
        <v>3</v>
      </c>
      <c r="N1069" s="9">
        <v>3</v>
      </c>
      <c r="O1069" s="9">
        <v>3</v>
      </c>
      <c r="P1069" s="9">
        <v>3</v>
      </c>
      <c r="Q1069" s="9">
        <v>3</v>
      </c>
      <c r="R1069" s="9">
        <v>3</v>
      </c>
      <c r="S1069" s="9">
        <v>3</v>
      </c>
      <c r="T1069" s="9">
        <v>3</v>
      </c>
      <c r="U1069" s="9">
        <v>0</v>
      </c>
      <c r="V1069" s="9" t="s">
        <v>2299</v>
      </c>
      <c r="W1069" s="9" t="s">
        <v>2300</v>
      </c>
      <c r="X1069" s="9" t="s">
        <v>2298</v>
      </c>
    </row>
    <row r="1070" spans="5:24" x14ac:dyDescent="0.2">
      <c r="E1070" s="9" t="s">
        <v>2286</v>
      </c>
      <c r="F1070" s="47">
        <v>43680</v>
      </c>
      <c r="G1070" s="9" t="s">
        <v>908</v>
      </c>
      <c r="H1070" s="9" t="s">
        <v>1918</v>
      </c>
      <c r="I1070" s="9">
        <v>100</v>
      </c>
      <c r="J1070" s="9">
        <v>3</v>
      </c>
      <c r="K1070" s="9">
        <v>3</v>
      </c>
      <c r="L1070" s="9">
        <v>3</v>
      </c>
      <c r="M1070" s="9">
        <v>4</v>
      </c>
      <c r="N1070" s="9">
        <v>3</v>
      </c>
      <c r="O1070" s="9">
        <v>3</v>
      </c>
      <c r="P1070" s="9">
        <v>3</v>
      </c>
      <c r="Q1070" s="9">
        <v>3</v>
      </c>
      <c r="R1070" s="9">
        <v>3</v>
      </c>
      <c r="S1070" s="9">
        <v>3</v>
      </c>
      <c r="T1070" s="9">
        <v>3</v>
      </c>
      <c r="U1070" s="9">
        <v>0</v>
      </c>
      <c r="V1070" s="9">
        <v>0</v>
      </c>
      <c r="W1070" s="9">
        <v>0</v>
      </c>
    </row>
    <row r="1071" spans="5:24" x14ac:dyDescent="0.2">
      <c r="E1071" s="9" t="s">
        <v>2301</v>
      </c>
      <c r="F1071" s="47">
        <v>43473</v>
      </c>
      <c r="G1071" s="9" t="s">
        <v>2302</v>
      </c>
      <c r="H1071" s="9" t="s">
        <v>1920</v>
      </c>
      <c r="I1071" s="9">
        <v>80</v>
      </c>
      <c r="J1071" s="9">
        <v>3</v>
      </c>
      <c r="K1071" s="9">
        <v>3</v>
      </c>
      <c r="L1071" s="9">
        <v>3</v>
      </c>
      <c r="M1071" s="9">
        <v>3</v>
      </c>
      <c r="N1071" s="9">
        <v>3</v>
      </c>
      <c r="O1071" s="9">
        <v>3</v>
      </c>
      <c r="P1071" s="9">
        <v>3</v>
      </c>
      <c r="Q1071" s="9">
        <v>3</v>
      </c>
      <c r="R1071" s="9">
        <v>3</v>
      </c>
      <c r="S1071" s="9">
        <v>3</v>
      </c>
      <c r="T1071" s="9">
        <v>3</v>
      </c>
      <c r="U1071" s="9">
        <v>0</v>
      </c>
      <c r="V1071" s="9">
        <v>0</v>
      </c>
      <c r="W1071" s="9">
        <v>0</v>
      </c>
      <c r="X1071" s="9" t="s">
        <v>2298</v>
      </c>
    </row>
    <row r="1072" spans="5:24" x14ac:dyDescent="0.2">
      <c r="E1072" s="9" t="s">
        <v>2301</v>
      </c>
      <c r="F1072" s="47">
        <v>43473</v>
      </c>
      <c r="G1072" s="9" t="s">
        <v>1928</v>
      </c>
      <c r="H1072" s="9" t="s">
        <v>1911</v>
      </c>
      <c r="I1072" s="9">
        <v>80</v>
      </c>
      <c r="J1072" s="9">
        <v>4</v>
      </c>
      <c r="K1072" s="9">
        <v>3</v>
      </c>
      <c r="L1072" s="9">
        <v>4</v>
      </c>
      <c r="M1072" s="9">
        <v>4</v>
      </c>
      <c r="N1072" s="9">
        <v>4</v>
      </c>
      <c r="O1072" s="9">
        <v>3</v>
      </c>
      <c r="P1072" s="9">
        <v>3</v>
      </c>
      <c r="Q1072" s="9">
        <v>3</v>
      </c>
      <c r="R1072" s="9">
        <v>3</v>
      </c>
      <c r="S1072" s="9">
        <v>4</v>
      </c>
      <c r="T1072" s="9">
        <v>4</v>
      </c>
      <c r="U1072" s="9">
        <v>0</v>
      </c>
      <c r="V1072" s="9" t="s">
        <v>2303</v>
      </c>
      <c r="W1072" s="9" t="s">
        <v>2304</v>
      </c>
      <c r="X1072" s="9" t="s">
        <v>2298</v>
      </c>
    </row>
    <row r="1073" spans="5:24" x14ac:dyDescent="0.2">
      <c r="E1073" s="9" t="s">
        <v>2301</v>
      </c>
      <c r="F1073" s="47">
        <v>43473</v>
      </c>
      <c r="G1073" s="9" t="s">
        <v>2305</v>
      </c>
      <c r="H1073" s="9" t="s">
        <v>1911</v>
      </c>
      <c r="I1073" s="9">
        <v>80</v>
      </c>
      <c r="J1073" s="9">
        <v>4</v>
      </c>
      <c r="K1073" s="9">
        <v>4</v>
      </c>
      <c r="L1073" s="9">
        <v>4</v>
      </c>
      <c r="M1073" s="9">
        <v>4</v>
      </c>
      <c r="N1073" s="9">
        <v>4</v>
      </c>
      <c r="O1073" s="9">
        <v>4</v>
      </c>
      <c r="P1073" s="9">
        <v>4</v>
      </c>
      <c r="Q1073" s="9">
        <v>4</v>
      </c>
      <c r="R1073" s="9">
        <v>4</v>
      </c>
      <c r="S1073" s="9">
        <v>4</v>
      </c>
      <c r="T1073" s="9">
        <v>4</v>
      </c>
      <c r="U1073" s="9">
        <v>0</v>
      </c>
      <c r="V1073" s="9" t="s">
        <v>2306</v>
      </c>
      <c r="W1073" s="9" t="s">
        <v>2307</v>
      </c>
      <c r="X1073" s="9" t="s">
        <v>2298</v>
      </c>
    </row>
    <row r="1074" spans="5:24" x14ac:dyDescent="0.2">
      <c r="E1074" s="9" t="s">
        <v>2301</v>
      </c>
      <c r="F1074" s="47">
        <v>43473</v>
      </c>
      <c r="G1074" s="9" t="s">
        <v>2187</v>
      </c>
      <c r="H1074" s="9" t="s">
        <v>1973</v>
      </c>
      <c r="I1074" s="9">
        <v>80</v>
      </c>
      <c r="J1074" s="9">
        <v>3</v>
      </c>
      <c r="K1074" s="9">
        <v>3</v>
      </c>
      <c r="L1074" s="9">
        <v>3</v>
      </c>
      <c r="M1074" s="9">
        <v>3</v>
      </c>
      <c r="N1074" s="9">
        <v>3</v>
      </c>
      <c r="O1074" s="9">
        <v>3</v>
      </c>
      <c r="P1074" s="9">
        <v>3</v>
      </c>
      <c r="Q1074" s="9">
        <v>3</v>
      </c>
      <c r="R1074" s="9">
        <v>3</v>
      </c>
      <c r="S1074" s="9">
        <v>3</v>
      </c>
      <c r="T1074" s="9">
        <v>3</v>
      </c>
      <c r="U1074" s="9">
        <v>0</v>
      </c>
      <c r="V1074" s="9">
        <v>0</v>
      </c>
      <c r="W1074" s="9">
        <v>0</v>
      </c>
      <c r="X1074" s="9" t="s">
        <v>2298</v>
      </c>
    </row>
    <row r="1075" spans="5:24" x14ac:dyDescent="0.2">
      <c r="E1075" s="9" t="s">
        <v>2301</v>
      </c>
      <c r="F1075" s="47">
        <v>43473</v>
      </c>
      <c r="G1075" s="9" t="s">
        <v>2085</v>
      </c>
      <c r="H1075" s="9" t="s">
        <v>1911</v>
      </c>
      <c r="I1075" s="9">
        <v>100</v>
      </c>
      <c r="J1075" s="9">
        <v>4</v>
      </c>
      <c r="K1075" s="9">
        <v>4</v>
      </c>
      <c r="L1075" s="9">
        <v>4</v>
      </c>
      <c r="M1075" s="9">
        <v>4</v>
      </c>
      <c r="N1075" s="9">
        <v>3</v>
      </c>
      <c r="O1075" s="9">
        <v>3</v>
      </c>
      <c r="P1075" s="9">
        <v>3</v>
      </c>
      <c r="Q1075" s="9">
        <v>4</v>
      </c>
      <c r="R1075" s="9">
        <v>3</v>
      </c>
      <c r="S1075" s="9">
        <v>3</v>
      </c>
      <c r="T1075" s="9">
        <v>4</v>
      </c>
      <c r="U1075" s="9">
        <v>0</v>
      </c>
      <c r="V1075" s="9">
        <v>0</v>
      </c>
      <c r="W1075" s="9">
        <v>0</v>
      </c>
    </row>
    <row r="1076" spans="5:24" x14ac:dyDescent="0.2">
      <c r="E1076" s="9" t="s">
        <v>2301</v>
      </c>
      <c r="F1076" s="47">
        <v>43473</v>
      </c>
      <c r="G1076" s="9" t="s">
        <v>1935</v>
      </c>
      <c r="H1076" s="9" t="s">
        <v>1911</v>
      </c>
      <c r="I1076" s="9">
        <v>100</v>
      </c>
      <c r="J1076" s="9">
        <v>4</v>
      </c>
      <c r="K1076" s="9">
        <v>4</v>
      </c>
      <c r="L1076" s="9">
        <v>4</v>
      </c>
      <c r="M1076" s="9">
        <v>4</v>
      </c>
      <c r="N1076" s="9">
        <v>4</v>
      </c>
      <c r="O1076" s="9">
        <v>4</v>
      </c>
      <c r="P1076" s="9">
        <v>4</v>
      </c>
      <c r="Q1076" s="9">
        <v>4</v>
      </c>
      <c r="R1076" s="9">
        <v>4</v>
      </c>
      <c r="S1076" s="9">
        <v>4</v>
      </c>
      <c r="T1076" s="9">
        <v>4</v>
      </c>
      <c r="U1076" s="9">
        <v>0</v>
      </c>
      <c r="V1076" s="9" t="s">
        <v>2308</v>
      </c>
      <c r="W1076" s="9" t="s">
        <v>2308</v>
      </c>
    </row>
    <row r="1077" spans="5:24" x14ac:dyDescent="0.2">
      <c r="E1077" s="9" t="s">
        <v>2301</v>
      </c>
      <c r="F1077" s="47">
        <v>43473</v>
      </c>
      <c r="G1077" s="9" t="s">
        <v>1946</v>
      </c>
      <c r="H1077" s="9" t="s">
        <v>1911</v>
      </c>
      <c r="I1077" s="9">
        <v>80</v>
      </c>
      <c r="J1077" s="9">
        <v>3</v>
      </c>
      <c r="K1077" s="9">
        <v>3</v>
      </c>
      <c r="L1077" s="9">
        <v>3</v>
      </c>
      <c r="M1077" s="9">
        <v>3</v>
      </c>
      <c r="N1077" s="9">
        <v>4</v>
      </c>
      <c r="O1077" s="9">
        <v>3</v>
      </c>
      <c r="P1077" s="9">
        <v>4</v>
      </c>
      <c r="Q1077" s="9">
        <v>4</v>
      </c>
      <c r="R1077" s="9">
        <v>4</v>
      </c>
      <c r="S1077" s="9">
        <v>4</v>
      </c>
      <c r="T1077" s="9">
        <v>4</v>
      </c>
      <c r="U1077" s="9">
        <v>0</v>
      </c>
      <c r="V1077" s="9" t="s">
        <v>2309</v>
      </c>
      <c r="W1077" s="9" t="s">
        <v>2310</v>
      </c>
    </row>
    <row r="1078" spans="5:24" x14ac:dyDescent="0.2">
      <c r="E1078" s="9" t="s">
        <v>2301</v>
      </c>
      <c r="F1078" s="47">
        <v>43473</v>
      </c>
      <c r="G1078" s="9" t="s">
        <v>1978</v>
      </c>
      <c r="H1078" s="9" t="s">
        <v>1911</v>
      </c>
      <c r="I1078" s="9">
        <v>80</v>
      </c>
      <c r="J1078" s="9">
        <v>3</v>
      </c>
      <c r="K1078" s="9">
        <v>3</v>
      </c>
      <c r="L1078" s="9">
        <v>3</v>
      </c>
      <c r="M1078" s="9">
        <v>3</v>
      </c>
      <c r="N1078" s="9">
        <v>3</v>
      </c>
      <c r="O1078" s="9">
        <v>3</v>
      </c>
      <c r="P1078" s="9">
        <v>3</v>
      </c>
      <c r="Q1078" s="9">
        <v>3</v>
      </c>
      <c r="R1078" s="9">
        <v>3</v>
      </c>
      <c r="S1078" s="9">
        <v>3</v>
      </c>
      <c r="T1078" s="9">
        <v>3</v>
      </c>
      <c r="U1078" s="9">
        <v>0</v>
      </c>
      <c r="V1078" s="9">
        <v>0</v>
      </c>
      <c r="W1078" s="9">
        <v>0</v>
      </c>
    </row>
    <row r="1079" spans="5:24" x14ac:dyDescent="0.2">
      <c r="E1079" s="9" t="s">
        <v>2301</v>
      </c>
      <c r="F1079" s="47">
        <v>43473</v>
      </c>
      <c r="G1079" s="9" t="s">
        <v>1938</v>
      </c>
      <c r="H1079" s="9" t="s">
        <v>1911</v>
      </c>
      <c r="I1079" s="9">
        <v>80</v>
      </c>
      <c r="J1079" s="9">
        <v>3</v>
      </c>
      <c r="K1079" s="9">
        <v>3</v>
      </c>
      <c r="L1079" s="9">
        <v>3</v>
      </c>
      <c r="M1079" s="9">
        <v>3</v>
      </c>
      <c r="N1079" s="9">
        <v>3</v>
      </c>
      <c r="O1079" s="9">
        <v>3</v>
      </c>
      <c r="P1079" s="9">
        <v>3</v>
      </c>
      <c r="Q1079" s="9">
        <v>3</v>
      </c>
      <c r="R1079" s="9">
        <v>3</v>
      </c>
      <c r="S1079" s="9">
        <v>3</v>
      </c>
      <c r="T1079" s="9">
        <v>3</v>
      </c>
      <c r="U1079" s="9">
        <v>0</v>
      </c>
      <c r="V1079" s="9" t="s">
        <v>2311</v>
      </c>
      <c r="W1079" s="9" t="s">
        <v>2312</v>
      </c>
    </row>
    <row r="1080" spans="5:24" x14ac:dyDescent="0.2">
      <c r="E1080" s="9" t="s">
        <v>2301</v>
      </c>
      <c r="F1080" s="47">
        <v>43473</v>
      </c>
      <c r="G1080" s="9" t="s">
        <v>1932</v>
      </c>
      <c r="H1080" s="9" t="s">
        <v>1911</v>
      </c>
      <c r="I1080" s="9">
        <v>80</v>
      </c>
      <c r="J1080" s="9">
        <v>3</v>
      </c>
      <c r="K1080" s="9">
        <v>3</v>
      </c>
      <c r="L1080" s="9">
        <v>3</v>
      </c>
      <c r="M1080" s="9">
        <v>3</v>
      </c>
      <c r="N1080" s="9">
        <v>3</v>
      </c>
      <c r="O1080" s="9">
        <v>3</v>
      </c>
      <c r="P1080" s="9">
        <v>4</v>
      </c>
      <c r="Q1080" s="9">
        <v>3</v>
      </c>
      <c r="R1080" s="9">
        <v>3</v>
      </c>
      <c r="S1080" s="9">
        <v>3</v>
      </c>
      <c r="T1080" s="9">
        <v>3</v>
      </c>
      <c r="U1080" s="9">
        <v>0</v>
      </c>
      <c r="V1080" s="9" t="s">
        <v>2313</v>
      </c>
      <c r="W1080" s="9" t="s">
        <v>2314</v>
      </c>
    </row>
    <row r="1081" spans="5:24" x14ac:dyDescent="0.2">
      <c r="E1081" s="9" t="s">
        <v>2301</v>
      </c>
      <c r="F1081" s="47">
        <v>43473</v>
      </c>
      <c r="G1081" s="9" t="s">
        <v>2099</v>
      </c>
      <c r="H1081" s="9" t="s">
        <v>1911</v>
      </c>
      <c r="I1081" s="9">
        <v>80</v>
      </c>
      <c r="J1081" s="9">
        <v>3</v>
      </c>
      <c r="K1081" s="9">
        <v>3</v>
      </c>
      <c r="L1081" s="9">
        <v>3</v>
      </c>
      <c r="M1081" s="9">
        <v>3</v>
      </c>
      <c r="N1081" s="9">
        <v>3</v>
      </c>
      <c r="O1081" s="9">
        <v>3</v>
      </c>
      <c r="P1081" s="9">
        <v>3</v>
      </c>
      <c r="Q1081" s="9">
        <v>3</v>
      </c>
      <c r="R1081" s="9">
        <v>3</v>
      </c>
      <c r="S1081" s="9">
        <v>3</v>
      </c>
      <c r="T1081" s="9">
        <v>3</v>
      </c>
      <c r="U1081" s="9">
        <v>0</v>
      </c>
      <c r="V1081" s="9" t="s">
        <v>2315</v>
      </c>
      <c r="W1081" s="9" t="s">
        <v>2316</v>
      </c>
    </row>
    <row r="1082" spans="5:24" x14ac:dyDescent="0.2">
      <c r="E1082" s="9" t="s">
        <v>2301</v>
      </c>
      <c r="F1082" s="47">
        <v>43473</v>
      </c>
      <c r="G1082" s="9" t="s">
        <v>1974</v>
      </c>
      <c r="H1082" s="9" t="s">
        <v>1911</v>
      </c>
      <c r="I1082" s="9">
        <v>100</v>
      </c>
      <c r="J1082" s="9">
        <v>3</v>
      </c>
      <c r="K1082" s="9">
        <v>3</v>
      </c>
      <c r="L1082" s="9">
        <v>3</v>
      </c>
      <c r="M1082" s="9">
        <v>3</v>
      </c>
      <c r="N1082" s="9">
        <v>3</v>
      </c>
      <c r="O1082" s="9">
        <v>3</v>
      </c>
      <c r="P1082" s="9">
        <v>3</v>
      </c>
      <c r="Q1082" s="9">
        <v>3</v>
      </c>
      <c r="R1082" s="9">
        <v>3</v>
      </c>
      <c r="S1082" s="9">
        <v>3</v>
      </c>
      <c r="T1082" s="9">
        <v>3</v>
      </c>
      <c r="U1082" s="9">
        <v>0</v>
      </c>
      <c r="V1082" s="9" t="s">
        <v>2317</v>
      </c>
      <c r="W1082" s="9" t="s">
        <v>2318</v>
      </c>
    </row>
    <row r="1083" spans="5:24" x14ac:dyDescent="0.2">
      <c r="E1083" s="9" t="s">
        <v>2301</v>
      </c>
      <c r="F1083" s="47">
        <v>43473</v>
      </c>
      <c r="G1083" s="9" t="s">
        <v>1963</v>
      </c>
      <c r="H1083" s="9" t="s">
        <v>1954</v>
      </c>
      <c r="I1083" s="9">
        <v>80</v>
      </c>
      <c r="J1083" s="9">
        <v>4</v>
      </c>
      <c r="K1083" s="9">
        <v>2</v>
      </c>
      <c r="L1083" s="9">
        <v>3</v>
      </c>
      <c r="M1083" s="9">
        <v>3</v>
      </c>
      <c r="N1083" s="9">
        <v>3</v>
      </c>
      <c r="O1083" s="9">
        <v>3</v>
      </c>
      <c r="P1083" s="9">
        <v>3</v>
      </c>
      <c r="Q1083" s="9">
        <v>3</v>
      </c>
      <c r="R1083" s="9">
        <v>3</v>
      </c>
      <c r="S1083" s="9">
        <v>3</v>
      </c>
      <c r="T1083" s="9">
        <v>3</v>
      </c>
      <c r="U1083" s="9">
        <v>0</v>
      </c>
      <c r="V1083" s="9" t="s">
        <v>2319</v>
      </c>
      <c r="W1083" s="9" t="s">
        <v>2320</v>
      </c>
    </row>
    <row r="1084" spans="5:24" x14ac:dyDescent="0.2">
      <c r="E1084" s="9" t="s">
        <v>2301</v>
      </c>
      <c r="F1084" s="47">
        <v>43473</v>
      </c>
      <c r="G1084" s="9" t="s">
        <v>1962</v>
      </c>
      <c r="H1084" s="9" t="s">
        <v>1911</v>
      </c>
      <c r="I1084" s="9">
        <v>80</v>
      </c>
      <c r="J1084" s="9">
        <v>4</v>
      </c>
      <c r="K1084" s="9">
        <v>3</v>
      </c>
      <c r="L1084" s="9">
        <v>3</v>
      </c>
      <c r="M1084" s="9">
        <v>3</v>
      </c>
      <c r="N1084" s="9">
        <v>4</v>
      </c>
      <c r="O1084" s="9">
        <v>3</v>
      </c>
      <c r="P1084" s="9">
        <v>4</v>
      </c>
      <c r="Q1084" s="9">
        <v>3</v>
      </c>
      <c r="R1084" s="9">
        <v>3</v>
      </c>
      <c r="S1084" s="9">
        <v>4</v>
      </c>
      <c r="T1084" s="9">
        <v>4</v>
      </c>
      <c r="U1084" s="9">
        <v>0</v>
      </c>
      <c r="V1084" s="9" t="s">
        <v>2321</v>
      </c>
      <c r="W1084" s="9">
        <v>0</v>
      </c>
    </row>
    <row r="1085" spans="5:24" x14ac:dyDescent="0.2">
      <c r="E1085" s="9" t="s">
        <v>2301</v>
      </c>
      <c r="F1085" s="47">
        <v>43473</v>
      </c>
      <c r="G1085" s="9" t="s">
        <v>1959</v>
      </c>
      <c r="H1085" s="9" t="s">
        <v>1911</v>
      </c>
      <c r="I1085" s="9">
        <v>80</v>
      </c>
      <c r="J1085" s="9">
        <v>4</v>
      </c>
      <c r="K1085" s="9">
        <v>4</v>
      </c>
      <c r="L1085" s="9">
        <v>4</v>
      </c>
      <c r="M1085" s="9">
        <v>3</v>
      </c>
      <c r="N1085" s="9">
        <v>4</v>
      </c>
      <c r="O1085" s="9">
        <v>4</v>
      </c>
      <c r="P1085" s="9">
        <v>4</v>
      </c>
      <c r="Q1085" s="9">
        <v>3</v>
      </c>
      <c r="R1085" s="9">
        <v>3</v>
      </c>
      <c r="S1085" s="9">
        <v>3</v>
      </c>
      <c r="T1085" s="9">
        <v>3</v>
      </c>
      <c r="U1085" s="9">
        <v>0</v>
      </c>
      <c r="V1085" s="9" t="s">
        <v>2322</v>
      </c>
      <c r="W1085" s="9" t="s">
        <v>2323</v>
      </c>
    </row>
    <row r="1086" spans="5:24" x14ac:dyDescent="0.2">
      <c r="E1086" s="9" t="s">
        <v>2301</v>
      </c>
      <c r="F1086" s="47">
        <v>43473</v>
      </c>
      <c r="G1086" s="9" t="s">
        <v>2302</v>
      </c>
      <c r="H1086" s="9" t="s">
        <v>1920</v>
      </c>
      <c r="I1086" s="9">
        <v>100</v>
      </c>
      <c r="J1086" s="9">
        <v>3</v>
      </c>
      <c r="K1086" s="9">
        <v>3</v>
      </c>
      <c r="L1086" s="9">
        <v>3</v>
      </c>
      <c r="M1086" s="9">
        <v>3</v>
      </c>
      <c r="N1086" s="9">
        <v>3</v>
      </c>
      <c r="O1086" s="9">
        <v>3</v>
      </c>
      <c r="P1086" s="9">
        <v>3</v>
      </c>
      <c r="Q1086" s="9">
        <v>3</v>
      </c>
      <c r="R1086" s="9">
        <v>3</v>
      </c>
      <c r="S1086" s="9">
        <v>3</v>
      </c>
      <c r="T1086" s="9">
        <v>3</v>
      </c>
      <c r="U1086" s="9">
        <v>0</v>
      </c>
      <c r="V1086" s="9">
        <v>0</v>
      </c>
      <c r="W1086" s="9">
        <v>0</v>
      </c>
    </row>
    <row r="1087" spans="5:24" x14ac:dyDescent="0.2">
      <c r="E1087" s="9" t="s">
        <v>2301</v>
      </c>
      <c r="F1087" s="47">
        <v>43473</v>
      </c>
      <c r="G1087" s="9" t="s">
        <v>1967</v>
      </c>
      <c r="H1087" s="9" t="s">
        <v>1918</v>
      </c>
      <c r="I1087" s="9">
        <v>80</v>
      </c>
      <c r="J1087" s="9">
        <v>4</v>
      </c>
      <c r="K1087" s="9">
        <v>4</v>
      </c>
      <c r="L1087" s="9">
        <v>4</v>
      </c>
      <c r="M1087" s="9">
        <v>4</v>
      </c>
      <c r="N1087" s="9">
        <v>4</v>
      </c>
      <c r="O1087" s="9">
        <v>4</v>
      </c>
      <c r="P1087" s="9">
        <v>3</v>
      </c>
      <c r="Q1087" s="9">
        <v>3</v>
      </c>
      <c r="R1087" s="9">
        <v>4</v>
      </c>
      <c r="S1087" s="9">
        <v>4</v>
      </c>
      <c r="T1087" s="9">
        <v>4</v>
      </c>
      <c r="U1087" s="9">
        <v>0</v>
      </c>
      <c r="V1087" s="9">
        <v>0</v>
      </c>
      <c r="W1087" s="9">
        <v>0</v>
      </c>
    </row>
    <row r="1088" spans="5:24" x14ac:dyDescent="0.2">
      <c r="E1088" s="9" t="s">
        <v>2301</v>
      </c>
      <c r="F1088" s="47">
        <v>43473</v>
      </c>
      <c r="G1088" s="9" t="s">
        <v>1966</v>
      </c>
      <c r="H1088" s="9" t="s">
        <v>1911</v>
      </c>
      <c r="I1088" s="9">
        <v>100</v>
      </c>
      <c r="J1088" s="9">
        <v>3</v>
      </c>
      <c r="K1088" s="9">
        <v>3</v>
      </c>
      <c r="L1088" s="9">
        <v>3</v>
      </c>
      <c r="M1088" s="9">
        <v>3</v>
      </c>
      <c r="N1088" s="9">
        <v>3</v>
      </c>
      <c r="O1088" s="9">
        <v>3</v>
      </c>
      <c r="P1088" s="9">
        <v>3</v>
      </c>
      <c r="Q1088" s="9">
        <v>3</v>
      </c>
      <c r="R1088" s="9">
        <v>3</v>
      </c>
      <c r="S1088" s="9">
        <v>3</v>
      </c>
      <c r="T1088" s="9">
        <v>3</v>
      </c>
      <c r="U1088" s="9">
        <v>0</v>
      </c>
      <c r="V1088" s="9">
        <v>0</v>
      </c>
      <c r="W1088" s="9">
        <v>0</v>
      </c>
    </row>
    <row r="1089" spans="5:23" x14ac:dyDescent="0.2">
      <c r="E1089" s="9" t="s">
        <v>2301</v>
      </c>
      <c r="F1089" s="47">
        <v>43473</v>
      </c>
      <c r="G1089" s="9" t="s">
        <v>1956</v>
      </c>
      <c r="H1089" s="9" t="s">
        <v>1921</v>
      </c>
      <c r="I1089" s="9">
        <v>80</v>
      </c>
      <c r="J1089" s="9">
        <v>3</v>
      </c>
      <c r="K1089" s="9">
        <v>3</v>
      </c>
      <c r="L1089" s="9">
        <v>3</v>
      </c>
      <c r="M1089" s="9">
        <v>3</v>
      </c>
      <c r="N1089" s="9">
        <v>3</v>
      </c>
      <c r="O1089" s="9">
        <v>3</v>
      </c>
      <c r="P1089" s="9">
        <v>3</v>
      </c>
      <c r="Q1089" s="9">
        <v>3</v>
      </c>
      <c r="R1089" s="9">
        <v>3</v>
      </c>
      <c r="S1089" s="9">
        <v>3</v>
      </c>
      <c r="T1089" s="9">
        <v>3</v>
      </c>
      <c r="U1089" s="9">
        <v>0</v>
      </c>
      <c r="V1089" s="9">
        <v>0</v>
      </c>
      <c r="W1089" s="9">
        <v>0</v>
      </c>
    </row>
    <row r="1090" spans="5:23" x14ac:dyDescent="0.2">
      <c r="E1090" s="9" t="s">
        <v>2301</v>
      </c>
      <c r="F1090" s="47">
        <v>43473</v>
      </c>
      <c r="G1090" s="9" t="s">
        <v>1944</v>
      </c>
      <c r="H1090" s="9" t="s">
        <v>1911</v>
      </c>
      <c r="I1090" s="9">
        <v>80</v>
      </c>
      <c r="J1090" s="9">
        <v>4</v>
      </c>
      <c r="K1090" s="9">
        <v>4</v>
      </c>
      <c r="L1090" s="9">
        <v>4</v>
      </c>
      <c r="M1090" s="9">
        <v>4</v>
      </c>
      <c r="N1090" s="9">
        <v>4</v>
      </c>
      <c r="O1090" s="9">
        <v>4</v>
      </c>
      <c r="P1090" s="9">
        <v>4</v>
      </c>
      <c r="Q1090" s="9">
        <v>4</v>
      </c>
      <c r="R1090" s="9">
        <v>4</v>
      </c>
      <c r="S1090" s="9">
        <v>4</v>
      </c>
      <c r="T1090" s="9">
        <v>4</v>
      </c>
      <c r="U1090" s="9">
        <v>0</v>
      </c>
      <c r="V1090" s="9">
        <v>0</v>
      </c>
      <c r="W1090" s="9">
        <v>0</v>
      </c>
    </row>
    <row r="1091" spans="5:23" x14ac:dyDescent="0.2">
      <c r="E1091" s="9" t="s">
        <v>2301</v>
      </c>
      <c r="F1091" s="47">
        <v>43473</v>
      </c>
      <c r="G1091" s="9" t="s">
        <v>1966</v>
      </c>
      <c r="H1091" s="9" t="s">
        <v>1911</v>
      </c>
      <c r="I1091" s="9">
        <v>100</v>
      </c>
      <c r="J1091" s="9">
        <v>3</v>
      </c>
      <c r="K1091" s="9">
        <v>3</v>
      </c>
      <c r="L1091" s="9">
        <v>3</v>
      </c>
      <c r="M1091" s="9">
        <v>3</v>
      </c>
      <c r="N1091" s="9">
        <v>3</v>
      </c>
      <c r="O1091" s="9">
        <v>3</v>
      </c>
      <c r="P1091" s="9">
        <v>3</v>
      </c>
      <c r="Q1091" s="9">
        <v>3</v>
      </c>
      <c r="R1091" s="9">
        <v>3</v>
      </c>
      <c r="S1091" s="9">
        <v>3</v>
      </c>
      <c r="T1091" s="9">
        <v>3</v>
      </c>
      <c r="U1091" s="9">
        <v>0</v>
      </c>
      <c r="V1091" s="9">
        <v>0</v>
      </c>
      <c r="W1091" s="9">
        <v>0</v>
      </c>
    </row>
    <row r="1092" spans="5:23" x14ac:dyDescent="0.2">
      <c r="E1092" s="9" t="s">
        <v>2301</v>
      </c>
      <c r="F1092" s="47">
        <v>43473</v>
      </c>
      <c r="G1092" s="9" t="s">
        <v>1979</v>
      </c>
      <c r="H1092" s="9" t="s">
        <v>1911</v>
      </c>
      <c r="I1092" s="9">
        <v>80</v>
      </c>
      <c r="J1092" s="9">
        <v>3</v>
      </c>
      <c r="K1092" s="9">
        <v>3</v>
      </c>
      <c r="L1092" s="9">
        <v>3</v>
      </c>
      <c r="M1092" s="9">
        <v>3</v>
      </c>
      <c r="N1092" s="9">
        <v>3</v>
      </c>
      <c r="O1092" s="9">
        <v>3</v>
      </c>
      <c r="P1092" s="9">
        <v>3</v>
      </c>
      <c r="Q1092" s="9">
        <v>3</v>
      </c>
      <c r="R1092" s="9">
        <v>3</v>
      </c>
      <c r="S1092" s="9">
        <v>3</v>
      </c>
      <c r="T1092" s="9">
        <v>3</v>
      </c>
      <c r="U1092" s="9">
        <v>0</v>
      </c>
      <c r="V1092" s="9" t="s">
        <v>2324</v>
      </c>
      <c r="W1092" s="9" t="s">
        <v>2325</v>
      </c>
    </row>
    <row r="1093" spans="5:23" x14ac:dyDescent="0.2">
      <c r="E1093" s="9" t="s">
        <v>2301</v>
      </c>
      <c r="F1093" s="47">
        <v>43473</v>
      </c>
      <c r="G1093" s="9" t="s">
        <v>1941</v>
      </c>
      <c r="H1093" s="9" t="s">
        <v>1911</v>
      </c>
      <c r="I1093" s="9">
        <v>80</v>
      </c>
      <c r="J1093" s="9">
        <v>3</v>
      </c>
      <c r="K1093" s="9">
        <v>3</v>
      </c>
      <c r="L1093" s="9">
        <v>3</v>
      </c>
      <c r="M1093" s="9">
        <v>3</v>
      </c>
      <c r="N1093" s="9">
        <v>3</v>
      </c>
      <c r="O1093" s="9">
        <v>3</v>
      </c>
      <c r="P1093" s="9">
        <v>3</v>
      </c>
      <c r="Q1093" s="9">
        <v>3</v>
      </c>
      <c r="R1093" s="9">
        <v>3</v>
      </c>
      <c r="S1093" s="9">
        <v>3</v>
      </c>
      <c r="T1093" s="9">
        <v>3</v>
      </c>
      <c r="U1093" s="9">
        <v>0</v>
      </c>
      <c r="V1093" s="9" t="s">
        <v>2326</v>
      </c>
      <c r="W1093" s="9" t="s">
        <v>2327</v>
      </c>
    </row>
    <row r="1094" spans="5:23" x14ac:dyDescent="0.2">
      <c r="E1094" s="9" t="s">
        <v>2301</v>
      </c>
      <c r="F1094" s="47">
        <v>43473</v>
      </c>
      <c r="G1094" s="9" t="s">
        <v>1944</v>
      </c>
      <c r="H1094" s="9" t="s">
        <v>1911</v>
      </c>
      <c r="I1094" s="9">
        <v>80</v>
      </c>
      <c r="J1094" s="9">
        <v>4</v>
      </c>
      <c r="K1094" s="9">
        <v>4</v>
      </c>
      <c r="L1094" s="9">
        <v>4</v>
      </c>
      <c r="M1094" s="9">
        <v>4</v>
      </c>
      <c r="N1094" s="9">
        <v>4</v>
      </c>
      <c r="O1094" s="9">
        <v>4</v>
      </c>
      <c r="P1094" s="9">
        <v>4</v>
      </c>
      <c r="Q1094" s="9">
        <v>4</v>
      </c>
      <c r="R1094" s="9">
        <v>4</v>
      </c>
      <c r="S1094" s="9">
        <v>4</v>
      </c>
      <c r="T1094" s="9">
        <v>4</v>
      </c>
      <c r="U1094" s="9">
        <v>0</v>
      </c>
      <c r="V1094" s="9">
        <v>0</v>
      </c>
      <c r="W1094" s="9">
        <v>0</v>
      </c>
    </row>
    <row r="1095" spans="5:23" x14ac:dyDescent="0.2">
      <c r="E1095" s="9" t="s">
        <v>2301</v>
      </c>
      <c r="F1095" s="47">
        <v>43473</v>
      </c>
      <c r="G1095" s="9" t="s">
        <v>2328</v>
      </c>
      <c r="H1095" s="9" t="s">
        <v>1911</v>
      </c>
      <c r="I1095" s="9">
        <v>100</v>
      </c>
      <c r="J1095" s="9">
        <v>3</v>
      </c>
      <c r="K1095" s="9">
        <v>3</v>
      </c>
      <c r="L1095" s="9">
        <v>3</v>
      </c>
      <c r="M1095" s="9">
        <v>3</v>
      </c>
      <c r="N1095" s="9">
        <v>3</v>
      </c>
      <c r="O1095" s="9">
        <v>3</v>
      </c>
      <c r="P1095" s="9">
        <v>3</v>
      </c>
      <c r="Q1095" s="9">
        <v>3</v>
      </c>
      <c r="R1095" s="9">
        <v>3</v>
      </c>
      <c r="S1095" s="9">
        <v>3</v>
      </c>
      <c r="T1095" s="9">
        <v>3</v>
      </c>
      <c r="U1095" s="9">
        <v>0</v>
      </c>
      <c r="V1095" s="9" t="s">
        <v>2329</v>
      </c>
      <c r="W1095" s="9" t="s">
        <v>2330</v>
      </c>
    </row>
    <row r="1096" spans="5:23" x14ac:dyDescent="0.2">
      <c r="E1096" s="9" t="s">
        <v>2301</v>
      </c>
      <c r="F1096" s="47">
        <v>43473</v>
      </c>
      <c r="G1096" s="9" t="s">
        <v>1956</v>
      </c>
      <c r="H1096" s="9" t="s">
        <v>1911</v>
      </c>
      <c r="I1096" s="9">
        <v>80</v>
      </c>
      <c r="J1096" s="9">
        <v>3</v>
      </c>
      <c r="K1096" s="9">
        <v>3</v>
      </c>
      <c r="L1096" s="9">
        <v>3</v>
      </c>
      <c r="M1096" s="9">
        <v>3</v>
      </c>
      <c r="N1096" s="9">
        <v>3</v>
      </c>
      <c r="O1096" s="9">
        <v>3</v>
      </c>
      <c r="P1096" s="9">
        <v>3</v>
      </c>
      <c r="Q1096" s="9">
        <v>3</v>
      </c>
      <c r="R1096" s="9">
        <v>3</v>
      </c>
      <c r="S1096" s="9">
        <v>3</v>
      </c>
      <c r="T1096" s="9">
        <v>3</v>
      </c>
      <c r="U1096" s="9">
        <v>0</v>
      </c>
      <c r="V1096" s="9">
        <v>0</v>
      </c>
      <c r="W1096" s="9">
        <v>0</v>
      </c>
    </row>
    <row r="1097" spans="5:23" x14ac:dyDescent="0.2">
      <c r="E1097" s="9" t="s">
        <v>2301</v>
      </c>
      <c r="F1097" s="47">
        <v>43473</v>
      </c>
      <c r="G1097" s="9" t="s">
        <v>1944</v>
      </c>
      <c r="H1097" s="9" t="s">
        <v>1911</v>
      </c>
      <c r="I1097" s="9">
        <v>80</v>
      </c>
      <c r="J1097" s="9">
        <v>4</v>
      </c>
      <c r="K1097" s="9">
        <v>4</v>
      </c>
      <c r="L1097" s="9">
        <v>4</v>
      </c>
      <c r="M1097" s="9">
        <v>4</v>
      </c>
      <c r="N1097" s="9">
        <v>4</v>
      </c>
      <c r="O1097" s="9">
        <v>4</v>
      </c>
      <c r="P1097" s="9">
        <v>4</v>
      </c>
      <c r="Q1097" s="9">
        <v>4</v>
      </c>
      <c r="R1097" s="9">
        <v>4</v>
      </c>
      <c r="S1097" s="9">
        <v>4</v>
      </c>
      <c r="T1097" s="9">
        <v>4</v>
      </c>
      <c r="U1097" s="9">
        <v>0</v>
      </c>
      <c r="V1097" s="9">
        <v>0</v>
      </c>
      <c r="W1097" s="9">
        <v>0</v>
      </c>
    </row>
    <row r="1098" spans="5:23" x14ac:dyDescent="0.2">
      <c r="E1098" s="9" t="s">
        <v>2301</v>
      </c>
      <c r="F1098" s="47">
        <v>43473</v>
      </c>
      <c r="G1098" s="9" t="s">
        <v>1935</v>
      </c>
      <c r="H1098" s="9" t="s">
        <v>1911</v>
      </c>
      <c r="I1098" s="9">
        <v>100</v>
      </c>
      <c r="J1098" s="9">
        <v>4</v>
      </c>
      <c r="K1098" s="9">
        <v>4</v>
      </c>
      <c r="L1098" s="9">
        <v>4</v>
      </c>
      <c r="M1098" s="9">
        <v>4</v>
      </c>
      <c r="N1098" s="9">
        <v>4</v>
      </c>
      <c r="O1098" s="9">
        <v>4</v>
      </c>
      <c r="P1098" s="9">
        <v>4</v>
      </c>
      <c r="Q1098" s="9">
        <v>4</v>
      </c>
      <c r="R1098" s="9">
        <v>4</v>
      </c>
      <c r="S1098" s="9">
        <v>4</v>
      </c>
      <c r="T1098" s="9">
        <v>4</v>
      </c>
      <c r="U1098" s="9">
        <v>0</v>
      </c>
      <c r="V1098" s="9" t="s">
        <v>2308</v>
      </c>
      <c r="W1098" s="9" t="s">
        <v>2315</v>
      </c>
    </row>
    <row r="1099" spans="5:23" x14ac:dyDescent="0.2">
      <c r="E1099" s="9" t="s">
        <v>2301</v>
      </c>
      <c r="F1099" s="47">
        <v>43473</v>
      </c>
      <c r="G1099" s="9" t="s">
        <v>2179</v>
      </c>
      <c r="H1099" s="9" t="s">
        <v>1911</v>
      </c>
      <c r="I1099" s="9">
        <v>80</v>
      </c>
      <c r="J1099" s="9">
        <v>3</v>
      </c>
      <c r="K1099" s="9">
        <v>3</v>
      </c>
      <c r="L1099" s="9">
        <v>3</v>
      </c>
      <c r="M1099" s="9">
        <v>3</v>
      </c>
      <c r="N1099" s="9">
        <v>3</v>
      </c>
      <c r="O1099" s="9">
        <v>3</v>
      </c>
      <c r="P1099" s="9">
        <v>3</v>
      </c>
      <c r="Q1099" s="9">
        <v>3</v>
      </c>
      <c r="R1099" s="9">
        <v>3</v>
      </c>
      <c r="S1099" s="9">
        <v>3</v>
      </c>
      <c r="T1099" s="9">
        <v>3</v>
      </c>
      <c r="U1099" s="9">
        <v>0</v>
      </c>
      <c r="V1099" s="9">
        <v>0</v>
      </c>
      <c r="W1099" s="9">
        <v>0</v>
      </c>
    </row>
    <row r="1100" spans="5:23" x14ac:dyDescent="0.2">
      <c r="E1100" s="9" t="s">
        <v>2331</v>
      </c>
      <c r="F1100" s="47">
        <v>43685</v>
      </c>
      <c r="G1100" s="9" t="s">
        <v>1981</v>
      </c>
      <c r="H1100" s="9" t="s">
        <v>1911</v>
      </c>
      <c r="I1100" s="9">
        <v>80</v>
      </c>
      <c r="J1100" s="9">
        <v>4</v>
      </c>
      <c r="K1100" s="9">
        <v>4</v>
      </c>
      <c r="L1100" s="9">
        <v>4</v>
      </c>
      <c r="M1100" s="9">
        <v>4</v>
      </c>
      <c r="N1100" s="9">
        <v>4</v>
      </c>
      <c r="O1100" s="9">
        <v>4</v>
      </c>
      <c r="P1100" s="9">
        <v>4</v>
      </c>
      <c r="Q1100" s="9">
        <v>4</v>
      </c>
      <c r="R1100" s="9">
        <v>4</v>
      </c>
      <c r="S1100" s="9">
        <v>4</v>
      </c>
      <c r="T1100" s="9">
        <v>4</v>
      </c>
      <c r="U1100" s="9">
        <v>0</v>
      </c>
      <c r="V1100" s="9">
        <v>0</v>
      </c>
      <c r="W1100" s="9">
        <v>0</v>
      </c>
    </row>
    <row r="1101" spans="5:23" x14ac:dyDescent="0.2">
      <c r="E1101" s="9" t="s">
        <v>2331</v>
      </c>
      <c r="F1101" s="47">
        <v>43685</v>
      </c>
      <c r="G1101" s="9" t="s">
        <v>1986</v>
      </c>
      <c r="H1101" s="9" t="s">
        <v>1911</v>
      </c>
      <c r="I1101" s="9">
        <v>100</v>
      </c>
      <c r="J1101" s="9">
        <v>3</v>
      </c>
      <c r="K1101" s="9">
        <v>3</v>
      </c>
      <c r="L1101" s="9">
        <v>3</v>
      </c>
      <c r="M1101" s="9">
        <v>3</v>
      </c>
      <c r="N1101" s="9">
        <v>3</v>
      </c>
      <c r="O1101" s="9">
        <v>3</v>
      </c>
      <c r="P1101" s="9">
        <v>3</v>
      </c>
      <c r="Q1101" s="9">
        <v>3</v>
      </c>
      <c r="R1101" s="9">
        <v>1</v>
      </c>
      <c r="S1101" s="9">
        <v>3</v>
      </c>
      <c r="T1101" s="9">
        <v>3</v>
      </c>
      <c r="U1101" s="9">
        <v>0</v>
      </c>
      <c r="V1101" s="9" t="s">
        <v>2332</v>
      </c>
      <c r="W1101" s="9" t="s">
        <v>2333</v>
      </c>
    </row>
    <row r="1102" spans="5:23" x14ac:dyDescent="0.2">
      <c r="E1102" s="9" t="s">
        <v>2331</v>
      </c>
      <c r="F1102" s="47">
        <v>43685</v>
      </c>
      <c r="G1102" s="9" t="s">
        <v>1982</v>
      </c>
      <c r="H1102" s="9" t="s">
        <v>1911</v>
      </c>
      <c r="I1102" s="9">
        <v>100</v>
      </c>
      <c r="J1102" s="9">
        <v>4</v>
      </c>
      <c r="K1102" s="9">
        <v>4</v>
      </c>
      <c r="L1102" s="9">
        <v>3</v>
      </c>
      <c r="M1102" s="9">
        <v>3</v>
      </c>
      <c r="N1102" s="9">
        <v>4</v>
      </c>
      <c r="O1102" s="9">
        <v>4</v>
      </c>
      <c r="P1102" s="9">
        <v>4</v>
      </c>
      <c r="Q1102" s="9">
        <v>4</v>
      </c>
      <c r="R1102" s="9">
        <v>3</v>
      </c>
      <c r="S1102" s="9">
        <v>4</v>
      </c>
      <c r="T1102" s="9">
        <v>4</v>
      </c>
      <c r="U1102" s="9">
        <v>0</v>
      </c>
      <c r="V1102" s="9" t="s">
        <v>2334</v>
      </c>
      <c r="W1102" s="9" t="s">
        <v>2335</v>
      </c>
    </row>
    <row r="1103" spans="5:23" x14ac:dyDescent="0.2">
      <c r="E1103" s="9" t="s">
        <v>2331</v>
      </c>
      <c r="F1103" s="47">
        <v>43685</v>
      </c>
      <c r="G1103" s="9" t="s">
        <v>1990</v>
      </c>
      <c r="H1103" s="9" t="s">
        <v>1918</v>
      </c>
      <c r="I1103" s="9">
        <v>80</v>
      </c>
      <c r="J1103" s="9">
        <v>3</v>
      </c>
      <c r="K1103" s="9">
        <v>3</v>
      </c>
      <c r="L1103" s="9">
        <v>3</v>
      </c>
      <c r="M1103" s="9">
        <v>3</v>
      </c>
      <c r="N1103" s="9">
        <v>3</v>
      </c>
      <c r="O1103" s="9">
        <v>3</v>
      </c>
      <c r="P1103" s="9">
        <v>3</v>
      </c>
      <c r="Q1103" s="9">
        <v>3</v>
      </c>
      <c r="R1103" s="9">
        <v>3</v>
      </c>
      <c r="S1103" s="9">
        <v>3</v>
      </c>
      <c r="T1103" s="9">
        <v>3</v>
      </c>
      <c r="U1103" s="9">
        <v>0</v>
      </c>
      <c r="V1103" s="9" t="s">
        <v>2336</v>
      </c>
      <c r="W1103" s="9" t="s">
        <v>2337</v>
      </c>
    </row>
    <row r="1104" spans="5:23" x14ac:dyDescent="0.2">
      <c r="E1104" s="9" t="s">
        <v>2331</v>
      </c>
      <c r="F1104" s="47">
        <v>43685</v>
      </c>
      <c r="G1104" s="9" t="s">
        <v>1994</v>
      </c>
      <c r="H1104" s="9" t="s">
        <v>1954</v>
      </c>
      <c r="I1104" s="9">
        <v>100</v>
      </c>
      <c r="J1104" s="9">
        <v>3</v>
      </c>
      <c r="K1104" s="9">
        <v>3</v>
      </c>
      <c r="L1104" s="9">
        <v>3</v>
      </c>
      <c r="M1104" s="9">
        <v>3</v>
      </c>
      <c r="N1104" s="9">
        <v>3</v>
      </c>
      <c r="O1104" s="9">
        <v>3</v>
      </c>
      <c r="P1104" s="9">
        <v>3</v>
      </c>
      <c r="Q1104" s="9">
        <v>3</v>
      </c>
      <c r="R1104" s="9">
        <v>4</v>
      </c>
      <c r="S1104" s="9">
        <v>3</v>
      </c>
      <c r="T1104" s="9">
        <v>4</v>
      </c>
      <c r="U1104" s="9">
        <v>0</v>
      </c>
      <c r="V1104" s="9" t="s">
        <v>2338</v>
      </c>
      <c r="W1104" s="9" t="s">
        <v>2339</v>
      </c>
    </row>
    <row r="1105" spans="5:23" x14ac:dyDescent="0.2">
      <c r="E1105" s="9" t="s">
        <v>2331</v>
      </c>
      <c r="F1105" s="47">
        <v>43685</v>
      </c>
      <c r="G1105" s="9" t="s">
        <v>1998</v>
      </c>
      <c r="H1105" s="9" t="s">
        <v>1954</v>
      </c>
      <c r="I1105" s="9">
        <v>100</v>
      </c>
      <c r="J1105" s="9">
        <v>3</v>
      </c>
      <c r="K1105" s="9">
        <v>3</v>
      </c>
      <c r="L1105" s="9">
        <v>2</v>
      </c>
      <c r="M1105" s="9">
        <v>3</v>
      </c>
      <c r="N1105" s="9">
        <v>3</v>
      </c>
      <c r="O1105" s="9">
        <v>3</v>
      </c>
      <c r="P1105" s="9">
        <v>3</v>
      </c>
      <c r="Q1105" s="9">
        <v>3</v>
      </c>
      <c r="R1105" s="9">
        <v>3</v>
      </c>
      <c r="S1105" s="9">
        <v>3</v>
      </c>
      <c r="T1105" s="9">
        <v>3</v>
      </c>
      <c r="U1105" s="9">
        <v>0</v>
      </c>
      <c r="V1105" s="9" t="s">
        <v>2340</v>
      </c>
      <c r="W1105" s="9" t="s">
        <v>2341</v>
      </c>
    </row>
    <row r="1106" spans="5:23" x14ac:dyDescent="0.2">
      <c r="E1106" s="9" t="s">
        <v>2331</v>
      </c>
      <c r="F1106" s="47">
        <v>43685</v>
      </c>
      <c r="G1106" s="9" t="s">
        <v>1812</v>
      </c>
      <c r="H1106" s="9" t="s">
        <v>1954</v>
      </c>
      <c r="I1106" s="9">
        <v>100</v>
      </c>
      <c r="J1106" s="9">
        <v>3</v>
      </c>
      <c r="K1106" s="9">
        <v>3</v>
      </c>
      <c r="L1106" s="9">
        <v>3</v>
      </c>
      <c r="M1106" s="9">
        <v>3</v>
      </c>
      <c r="N1106" s="9">
        <v>3</v>
      </c>
      <c r="O1106" s="9">
        <v>3</v>
      </c>
      <c r="P1106" s="9">
        <v>3</v>
      </c>
      <c r="Q1106" s="9">
        <v>3</v>
      </c>
      <c r="R1106" s="9">
        <v>3</v>
      </c>
      <c r="S1106" s="9">
        <v>4</v>
      </c>
      <c r="T1106" s="9">
        <v>4</v>
      </c>
      <c r="U1106" s="9">
        <v>0</v>
      </c>
      <c r="V1106" s="9">
        <v>0</v>
      </c>
      <c r="W1106" s="9">
        <v>0</v>
      </c>
    </row>
    <row r="1107" spans="5:23" x14ac:dyDescent="0.2">
      <c r="E1107" s="9" t="s">
        <v>2331</v>
      </c>
      <c r="F1107" s="47">
        <v>43685</v>
      </c>
      <c r="G1107" s="9" t="s">
        <v>2000</v>
      </c>
      <c r="H1107" s="9" t="s">
        <v>1920</v>
      </c>
      <c r="I1107" s="9">
        <v>100</v>
      </c>
      <c r="J1107" s="9">
        <v>3</v>
      </c>
      <c r="K1107" s="9">
        <v>3</v>
      </c>
      <c r="L1107" s="9">
        <v>3</v>
      </c>
      <c r="M1107" s="9">
        <v>3</v>
      </c>
      <c r="N1107" s="9">
        <v>3</v>
      </c>
      <c r="O1107" s="9">
        <v>3</v>
      </c>
      <c r="P1107" s="9">
        <v>3</v>
      </c>
      <c r="Q1107" s="9">
        <v>3</v>
      </c>
      <c r="R1107" s="9">
        <v>3</v>
      </c>
      <c r="S1107" s="9">
        <v>3</v>
      </c>
      <c r="T1107" s="9">
        <v>3</v>
      </c>
      <c r="U1107" s="9">
        <v>0</v>
      </c>
      <c r="V1107" s="9">
        <v>0</v>
      </c>
      <c r="W1107" s="9">
        <v>0</v>
      </c>
    </row>
    <row r="1108" spans="5:23" x14ac:dyDescent="0.2">
      <c r="E1108" s="9" t="s">
        <v>2342</v>
      </c>
      <c r="F1108" s="47" t="s">
        <v>2002</v>
      </c>
      <c r="G1108" s="9" t="s">
        <v>2003</v>
      </c>
      <c r="H1108" s="9" t="s">
        <v>1911</v>
      </c>
      <c r="I1108" s="9">
        <v>80</v>
      </c>
      <c r="J1108" s="9">
        <v>4</v>
      </c>
      <c r="K1108" s="9">
        <v>4</v>
      </c>
      <c r="L1108" s="9">
        <v>4</v>
      </c>
      <c r="M1108" s="9">
        <v>4</v>
      </c>
      <c r="N1108" s="9">
        <v>3</v>
      </c>
      <c r="O1108" s="9">
        <v>3</v>
      </c>
      <c r="P1108" s="9">
        <v>4</v>
      </c>
      <c r="Q1108" s="9">
        <v>4</v>
      </c>
      <c r="R1108" s="9">
        <v>4</v>
      </c>
      <c r="S1108" s="9">
        <v>4</v>
      </c>
      <c r="T1108" s="9">
        <v>4</v>
      </c>
      <c r="U1108" s="9">
        <v>0</v>
      </c>
      <c r="V1108" s="9" t="s">
        <v>2343</v>
      </c>
      <c r="W1108" s="9" t="s">
        <v>2344</v>
      </c>
    </row>
    <row r="1109" spans="5:23" x14ac:dyDescent="0.2">
      <c r="E1109" s="9" t="s">
        <v>2342</v>
      </c>
      <c r="F1109" s="47" t="s">
        <v>2002</v>
      </c>
      <c r="G1109" s="9" t="s">
        <v>2014</v>
      </c>
      <c r="H1109" s="9" t="s">
        <v>2015</v>
      </c>
      <c r="I1109" s="9">
        <v>80</v>
      </c>
      <c r="J1109" s="9">
        <v>3</v>
      </c>
      <c r="K1109" s="9">
        <v>3</v>
      </c>
      <c r="L1109" s="9">
        <v>4</v>
      </c>
      <c r="M1109" s="9">
        <v>3</v>
      </c>
      <c r="N1109" s="9">
        <v>4</v>
      </c>
      <c r="O1109" s="9">
        <v>3</v>
      </c>
      <c r="P1109" s="9">
        <v>4</v>
      </c>
      <c r="Q1109" s="9">
        <v>3</v>
      </c>
      <c r="R1109" s="9">
        <v>4</v>
      </c>
      <c r="S1109" s="9">
        <v>3</v>
      </c>
      <c r="T1109" s="9">
        <v>4</v>
      </c>
      <c r="U1109" s="9">
        <v>0</v>
      </c>
      <c r="V1109" s="9">
        <v>0</v>
      </c>
      <c r="W1109" s="9">
        <v>0</v>
      </c>
    </row>
    <row r="1110" spans="5:23" x14ac:dyDescent="0.2">
      <c r="E1110" s="9" t="s">
        <v>2342</v>
      </c>
      <c r="F1110" s="47" t="s">
        <v>2002</v>
      </c>
      <c r="G1110" s="9" t="s">
        <v>2005</v>
      </c>
      <c r="H1110" s="9" t="s">
        <v>1911</v>
      </c>
      <c r="I1110" s="9">
        <v>80</v>
      </c>
      <c r="J1110" s="9">
        <v>3</v>
      </c>
      <c r="K1110" s="9">
        <v>4</v>
      </c>
      <c r="L1110" s="9">
        <v>4</v>
      </c>
      <c r="M1110" s="9">
        <v>3</v>
      </c>
      <c r="N1110" s="9">
        <v>3</v>
      </c>
      <c r="O1110" s="9">
        <v>3</v>
      </c>
      <c r="P1110" s="9">
        <v>3</v>
      </c>
      <c r="Q1110" s="9">
        <v>3</v>
      </c>
      <c r="R1110" s="9">
        <v>3</v>
      </c>
      <c r="S1110" s="9">
        <v>3</v>
      </c>
      <c r="T1110" s="9">
        <v>4</v>
      </c>
      <c r="U1110" s="9">
        <v>0</v>
      </c>
      <c r="V1110" s="9" t="s">
        <v>2345</v>
      </c>
      <c r="W1110" s="9" t="s">
        <v>2346</v>
      </c>
    </row>
    <row r="1111" spans="5:23" x14ac:dyDescent="0.2">
      <c r="E1111" s="9" t="s">
        <v>2342</v>
      </c>
      <c r="F1111" s="47" t="s">
        <v>2002</v>
      </c>
      <c r="G1111" s="9" t="s">
        <v>2016</v>
      </c>
      <c r="H1111" s="9" t="s">
        <v>1954</v>
      </c>
      <c r="I1111" s="9">
        <v>100</v>
      </c>
      <c r="J1111" s="9">
        <v>3</v>
      </c>
      <c r="K1111" s="9">
        <v>3</v>
      </c>
      <c r="L1111" s="9">
        <v>3</v>
      </c>
      <c r="M1111" s="9">
        <v>3</v>
      </c>
      <c r="N1111" s="9">
        <v>4</v>
      </c>
      <c r="O1111" s="9">
        <v>3</v>
      </c>
      <c r="P1111" s="9">
        <v>3</v>
      </c>
      <c r="Q1111" s="9">
        <v>3</v>
      </c>
      <c r="R1111" s="9">
        <v>3</v>
      </c>
      <c r="S1111" s="9">
        <v>3</v>
      </c>
      <c r="T1111" s="9">
        <v>4</v>
      </c>
      <c r="U1111" s="9">
        <v>0</v>
      </c>
      <c r="V1111" s="9" t="s">
        <v>2268</v>
      </c>
      <c r="W1111" s="9" t="s">
        <v>2268</v>
      </c>
    </row>
    <row r="1112" spans="5:23" x14ac:dyDescent="0.2">
      <c r="E1112" s="9" t="s">
        <v>2342</v>
      </c>
      <c r="F1112" s="47" t="s">
        <v>2002</v>
      </c>
      <c r="G1112" s="9" t="s">
        <v>2008</v>
      </c>
      <c r="H1112" s="9" t="s">
        <v>1922</v>
      </c>
      <c r="I1112" s="9">
        <v>80</v>
      </c>
      <c r="J1112" s="9">
        <v>3</v>
      </c>
      <c r="K1112" s="9">
        <v>3</v>
      </c>
      <c r="L1112" s="9">
        <v>3</v>
      </c>
      <c r="M1112" s="9">
        <v>3</v>
      </c>
      <c r="N1112" s="9">
        <v>3</v>
      </c>
      <c r="O1112" s="9">
        <v>3</v>
      </c>
      <c r="P1112" s="9">
        <v>3</v>
      </c>
      <c r="Q1112" s="9">
        <v>3</v>
      </c>
      <c r="R1112" s="9">
        <v>3</v>
      </c>
      <c r="S1112" s="9">
        <v>3</v>
      </c>
      <c r="T1112" s="9">
        <v>3</v>
      </c>
      <c r="U1112" s="9">
        <v>0</v>
      </c>
      <c r="V1112" s="9" t="s">
        <v>2347</v>
      </c>
      <c r="W1112" s="9" t="s">
        <v>2268</v>
      </c>
    </row>
    <row r="1113" spans="5:23" x14ac:dyDescent="0.2">
      <c r="E1113" s="9" t="s">
        <v>2342</v>
      </c>
      <c r="F1113" s="47" t="s">
        <v>2002</v>
      </c>
      <c r="G1113" s="9" t="s">
        <v>2011</v>
      </c>
      <c r="H1113" s="9" t="s">
        <v>1922</v>
      </c>
      <c r="I1113" s="9">
        <v>80</v>
      </c>
      <c r="J1113" s="9">
        <v>4</v>
      </c>
      <c r="K1113" s="9">
        <v>4</v>
      </c>
      <c r="L1113" s="9">
        <v>4</v>
      </c>
      <c r="M1113" s="9">
        <v>3</v>
      </c>
      <c r="N1113" s="9">
        <v>4</v>
      </c>
      <c r="O1113" s="9">
        <v>3</v>
      </c>
      <c r="P1113" s="9">
        <v>3</v>
      </c>
      <c r="Q1113" s="9">
        <v>4</v>
      </c>
      <c r="R1113" s="9">
        <v>4</v>
      </c>
      <c r="S1113" s="9">
        <v>4</v>
      </c>
      <c r="T1113" s="9">
        <v>4</v>
      </c>
      <c r="U1113" s="9">
        <v>0</v>
      </c>
      <c r="V1113" s="9" t="s">
        <v>2348</v>
      </c>
      <c r="W1113" s="9" t="s">
        <v>2349</v>
      </c>
    </row>
    <row r="1114" spans="5:23" x14ac:dyDescent="0.2">
      <c r="E1114" s="9" t="s">
        <v>2342</v>
      </c>
      <c r="F1114" s="47" t="s">
        <v>2002</v>
      </c>
      <c r="G1114" s="9" t="s">
        <v>2011</v>
      </c>
      <c r="H1114" s="9" t="s">
        <v>1922</v>
      </c>
      <c r="I1114" s="9">
        <v>80</v>
      </c>
      <c r="J1114" s="9">
        <v>3</v>
      </c>
      <c r="K1114" s="9">
        <v>3</v>
      </c>
      <c r="L1114" s="9">
        <v>3</v>
      </c>
      <c r="M1114" s="9">
        <v>3</v>
      </c>
      <c r="N1114" s="9">
        <v>3</v>
      </c>
      <c r="O1114" s="9">
        <v>3</v>
      </c>
      <c r="P1114" s="9">
        <v>3</v>
      </c>
      <c r="Q1114" s="9">
        <v>3</v>
      </c>
      <c r="R1114" s="9">
        <v>3</v>
      </c>
      <c r="S1114" s="9">
        <v>3</v>
      </c>
      <c r="T1114" s="9">
        <v>3</v>
      </c>
      <c r="U1114" s="9">
        <v>0</v>
      </c>
      <c r="V1114" s="9">
        <v>0</v>
      </c>
      <c r="W1114" s="9">
        <v>0</v>
      </c>
    </row>
    <row r="1115" spans="5:23" x14ac:dyDescent="0.2">
      <c r="E1115" s="9" t="s">
        <v>2350</v>
      </c>
      <c r="F1115" s="47" t="s">
        <v>2351</v>
      </c>
      <c r="G1115" s="9" t="s">
        <v>2019</v>
      </c>
      <c r="H1115" s="9" t="s">
        <v>1911</v>
      </c>
      <c r="I1115" s="9">
        <v>80</v>
      </c>
      <c r="J1115" s="9">
        <v>4</v>
      </c>
      <c r="K1115" s="9">
        <v>3</v>
      </c>
      <c r="L1115" s="9">
        <v>3</v>
      </c>
      <c r="M1115" s="9">
        <v>3</v>
      </c>
      <c r="N1115" s="9">
        <v>3</v>
      </c>
      <c r="O1115" s="9">
        <v>3</v>
      </c>
      <c r="P1115" s="9">
        <v>3</v>
      </c>
      <c r="Q1115" s="9">
        <v>3</v>
      </c>
      <c r="R1115" s="9">
        <v>3</v>
      </c>
      <c r="S1115" s="9">
        <v>3</v>
      </c>
      <c r="T1115" s="9">
        <v>3</v>
      </c>
      <c r="U1115" s="9">
        <v>0</v>
      </c>
      <c r="V1115" s="9" t="s">
        <v>2352</v>
      </c>
      <c r="W1115" s="9" t="s">
        <v>2353</v>
      </c>
    </row>
    <row r="1116" spans="5:23" x14ac:dyDescent="0.2">
      <c r="E1116" s="9" t="s">
        <v>2350</v>
      </c>
      <c r="F1116" s="47" t="s">
        <v>2351</v>
      </c>
      <c r="G1116" s="9" t="s">
        <v>2022</v>
      </c>
      <c r="H1116" s="9" t="s">
        <v>1911</v>
      </c>
      <c r="I1116" s="9">
        <v>80</v>
      </c>
      <c r="J1116" s="9">
        <v>3</v>
      </c>
      <c r="K1116" s="9">
        <v>3</v>
      </c>
      <c r="L1116" s="9">
        <v>4</v>
      </c>
      <c r="M1116" s="9">
        <v>3</v>
      </c>
      <c r="N1116" s="9">
        <v>4</v>
      </c>
      <c r="O1116" s="9">
        <v>4</v>
      </c>
      <c r="P1116" s="9">
        <v>3</v>
      </c>
      <c r="Q1116" s="9">
        <v>3</v>
      </c>
      <c r="R1116" s="9">
        <v>3</v>
      </c>
      <c r="S1116" s="9">
        <v>3</v>
      </c>
      <c r="T1116" s="9">
        <v>3</v>
      </c>
      <c r="U1116" s="9">
        <v>0</v>
      </c>
      <c r="V1116" s="9" t="s">
        <v>2354</v>
      </c>
      <c r="W1116" s="9" t="s">
        <v>2355</v>
      </c>
    </row>
    <row r="1117" spans="5:23" x14ac:dyDescent="0.2">
      <c r="E1117" s="9" t="s">
        <v>2350</v>
      </c>
      <c r="F1117" s="47" t="s">
        <v>2351</v>
      </c>
      <c r="G1117" s="9" t="s">
        <v>2029</v>
      </c>
      <c r="H1117" s="9" t="s">
        <v>1911</v>
      </c>
      <c r="I1117" s="9">
        <v>100</v>
      </c>
      <c r="J1117" s="9">
        <v>4</v>
      </c>
      <c r="K1117" s="9">
        <v>4</v>
      </c>
      <c r="L1117" s="9">
        <v>3</v>
      </c>
      <c r="M1117" s="9">
        <v>3</v>
      </c>
      <c r="N1117" s="9">
        <v>4</v>
      </c>
      <c r="O1117" s="9">
        <v>3</v>
      </c>
      <c r="P1117" s="9">
        <v>4</v>
      </c>
      <c r="Q1117" s="9">
        <v>3</v>
      </c>
      <c r="R1117" s="9">
        <v>4</v>
      </c>
      <c r="S1117" s="9">
        <v>3</v>
      </c>
      <c r="T1117" s="9">
        <v>4</v>
      </c>
      <c r="U1117" s="9">
        <v>0</v>
      </c>
      <c r="V1117" s="9" t="s">
        <v>2356</v>
      </c>
      <c r="W1117" s="9" t="s">
        <v>2357</v>
      </c>
    </row>
    <row r="1118" spans="5:23" x14ac:dyDescent="0.2">
      <c r="E1118" s="9" t="s">
        <v>2350</v>
      </c>
      <c r="F1118" s="47" t="s">
        <v>2351</v>
      </c>
      <c r="G1118" s="9" t="s">
        <v>2053</v>
      </c>
      <c r="H1118" s="9" t="s">
        <v>1911</v>
      </c>
      <c r="I1118" s="9">
        <v>80</v>
      </c>
      <c r="J1118" s="9">
        <v>3</v>
      </c>
      <c r="K1118" s="9">
        <v>3</v>
      </c>
      <c r="L1118" s="9">
        <v>3</v>
      </c>
      <c r="M1118" s="9">
        <v>3</v>
      </c>
      <c r="N1118" s="9">
        <v>3</v>
      </c>
      <c r="O1118" s="9">
        <v>3</v>
      </c>
      <c r="P1118" s="9">
        <v>3</v>
      </c>
      <c r="Q1118" s="9">
        <v>3</v>
      </c>
      <c r="R1118" s="9">
        <v>3</v>
      </c>
      <c r="S1118" s="9">
        <v>4</v>
      </c>
      <c r="T1118" s="9">
        <v>4</v>
      </c>
      <c r="U1118" s="9">
        <v>0</v>
      </c>
      <c r="V1118" s="9" t="s">
        <v>2358</v>
      </c>
      <c r="W1118" s="9" t="s">
        <v>2359</v>
      </c>
    </row>
    <row r="1119" spans="5:23" x14ac:dyDescent="0.2">
      <c r="E1119" s="9" t="s">
        <v>2350</v>
      </c>
      <c r="F1119" s="47" t="s">
        <v>2351</v>
      </c>
      <c r="G1119" s="9" t="s">
        <v>2032</v>
      </c>
      <c r="H1119" s="9" t="s">
        <v>1922</v>
      </c>
      <c r="I1119" s="9">
        <v>80</v>
      </c>
      <c r="J1119" s="9">
        <v>4</v>
      </c>
      <c r="K1119" s="9">
        <v>4</v>
      </c>
      <c r="L1119" s="9">
        <v>3</v>
      </c>
      <c r="M1119" s="9">
        <v>4</v>
      </c>
      <c r="N1119" s="9">
        <v>3</v>
      </c>
      <c r="O1119" s="9">
        <v>3</v>
      </c>
      <c r="P1119" s="9">
        <v>4</v>
      </c>
      <c r="Q1119" s="9">
        <v>3</v>
      </c>
      <c r="R1119" s="9">
        <v>3</v>
      </c>
      <c r="S1119" s="9">
        <v>3</v>
      </c>
      <c r="T1119" s="9">
        <v>4</v>
      </c>
      <c r="U1119" s="9">
        <v>0</v>
      </c>
      <c r="V1119" s="9" t="s">
        <v>2360</v>
      </c>
      <c r="W1119" s="9" t="s">
        <v>2361</v>
      </c>
    </row>
    <row r="1120" spans="5:23" x14ac:dyDescent="0.2">
      <c r="E1120" s="9" t="s">
        <v>2350</v>
      </c>
      <c r="F1120" s="47" t="s">
        <v>2351</v>
      </c>
      <c r="G1120" s="9" t="s">
        <v>2036</v>
      </c>
      <c r="H1120" s="9" t="s">
        <v>2137</v>
      </c>
      <c r="I1120" s="9">
        <v>80</v>
      </c>
      <c r="J1120" s="9">
        <v>3</v>
      </c>
      <c r="K1120" s="9">
        <v>3</v>
      </c>
      <c r="L1120" s="9">
        <v>3</v>
      </c>
      <c r="M1120" s="9">
        <v>3</v>
      </c>
      <c r="N1120" s="9">
        <v>3</v>
      </c>
      <c r="O1120" s="9">
        <v>3</v>
      </c>
      <c r="P1120" s="9">
        <v>3</v>
      </c>
      <c r="Q1120" s="9">
        <v>3</v>
      </c>
      <c r="R1120" s="9">
        <v>3</v>
      </c>
      <c r="S1120" s="9">
        <v>3</v>
      </c>
      <c r="T1120" s="9">
        <v>3</v>
      </c>
      <c r="U1120" s="9">
        <v>0</v>
      </c>
      <c r="V1120" s="9" t="s">
        <v>2362</v>
      </c>
      <c r="W1120" s="9" t="s">
        <v>2363</v>
      </c>
    </row>
    <row r="1121" spans="5:23" x14ac:dyDescent="0.2">
      <c r="E1121" s="9" t="s">
        <v>2350</v>
      </c>
      <c r="F1121" s="47" t="s">
        <v>2351</v>
      </c>
      <c r="G1121" s="9" t="s">
        <v>2045</v>
      </c>
      <c r="H1121" s="9" t="s">
        <v>1911</v>
      </c>
      <c r="I1121" s="9">
        <v>100</v>
      </c>
      <c r="J1121" s="9">
        <v>4</v>
      </c>
      <c r="K1121" s="9">
        <v>4</v>
      </c>
      <c r="L1121" s="9">
        <v>3</v>
      </c>
      <c r="M1121" s="9">
        <v>3</v>
      </c>
      <c r="N1121" s="9">
        <v>3</v>
      </c>
      <c r="O1121" s="9">
        <v>3</v>
      </c>
      <c r="P1121" s="9">
        <v>3</v>
      </c>
      <c r="Q1121" s="9">
        <v>3</v>
      </c>
      <c r="R1121" s="9">
        <v>3</v>
      </c>
      <c r="S1121" s="9">
        <v>4</v>
      </c>
      <c r="T1121" s="9">
        <v>3</v>
      </c>
      <c r="U1121" s="9">
        <v>0</v>
      </c>
      <c r="V1121" s="9" t="s">
        <v>2364</v>
      </c>
      <c r="W1121" s="9" t="s">
        <v>2365</v>
      </c>
    </row>
    <row r="1122" spans="5:23" x14ac:dyDescent="0.2">
      <c r="E1122" s="9" t="s">
        <v>2350</v>
      </c>
      <c r="F1122" s="47" t="s">
        <v>2351</v>
      </c>
      <c r="G1122" s="9" t="s">
        <v>2041</v>
      </c>
      <c r="H1122" s="9" t="s">
        <v>1911</v>
      </c>
      <c r="I1122" s="9">
        <v>80</v>
      </c>
      <c r="J1122" s="9">
        <v>3</v>
      </c>
      <c r="K1122" s="9">
        <v>4</v>
      </c>
      <c r="L1122" s="9">
        <v>3</v>
      </c>
      <c r="M1122" s="9">
        <v>4</v>
      </c>
      <c r="N1122" s="9">
        <v>3</v>
      </c>
      <c r="O1122" s="9">
        <v>4</v>
      </c>
      <c r="P1122" s="9">
        <v>3</v>
      </c>
      <c r="Q1122" s="9">
        <v>4</v>
      </c>
      <c r="R1122" s="9">
        <v>3</v>
      </c>
      <c r="S1122" s="9">
        <v>4</v>
      </c>
      <c r="T1122" s="9">
        <v>3</v>
      </c>
      <c r="U1122" s="9">
        <v>0</v>
      </c>
      <c r="V1122" s="9" t="s">
        <v>2366</v>
      </c>
      <c r="W1122" s="9" t="s">
        <v>2367</v>
      </c>
    </row>
    <row r="1123" spans="5:23" x14ac:dyDescent="0.2">
      <c r="E1123" s="9" t="s">
        <v>2350</v>
      </c>
      <c r="F1123" s="47" t="s">
        <v>2351</v>
      </c>
      <c r="G1123" s="9" t="s">
        <v>2025</v>
      </c>
      <c r="H1123" s="9" t="s">
        <v>1911</v>
      </c>
      <c r="I1123" s="9">
        <v>80</v>
      </c>
      <c r="J1123" s="9">
        <v>3</v>
      </c>
      <c r="K1123" s="9">
        <v>3</v>
      </c>
      <c r="L1123" s="9">
        <v>3</v>
      </c>
      <c r="M1123" s="9">
        <v>3</v>
      </c>
      <c r="N1123" s="9">
        <v>3</v>
      </c>
      <c r="O1123" s="9">
        <v>3</v>
      </c>
      <c r="P1123" s="9">
        <v>3</v>
      </c>
      <c r="Q1123" s="9">
        <v>4</v>
      </c>
      <c r="R1123" s="9">
        <v>4</v>
      </c>
      <c r="S1123" s="9">
        <v>4</v>
      </c>
      <c r="T1123" s="9">
        <v>3</v>
      </c>
      <c r="U1123" s="9">
        <v>0</v>
      </c>
      <c r="V1123" s="9" t="s">
        <v>2368</v>
      </c>
      <c r="W1123" s="9" t="s">
        <v>2369</v>
      </c>
    </row>
    <row r="1124" spans="5:23" x14ac:dyDescent="0.2">
      <c r="E1124" s="9" t="s">
        <v>2350</v>
      </c>
      <c r="F1124" s="47" t="s">
        <v>2351</v>
      </c>
      <c r="G1124" s="9" t="s">
        <v>2048</v>
      </c>
      <c r="H1124" s="9" t="s">
        <v>2049</v>
      </c>
      <c r="I1124" s="9">
        <v>100</v>
      </c>
      <c r="J1124" s="9">
        <v>3</v>
      </c>
      <c r="K1124" s="9">
        <v>3</v>
      </c>
      <c r="L1124" s="9">
        <v>3</v>
      </c>
      <c r="M1124" s="9">
        <v>3</v>
      </c>
      <c r="N1124" s="9">
        <v>3</v>
      </c>
      <c r="O1124" s="9">
        <v>3</v>
      </c>
      <c r="P1124" s="9">
        <v>3</v>
      </c>
      <c r="Q1124" s="9">
        <v>4</v>
      </c>
      <c r="R1124" s="9">
        <v>3</v>
      </c>
      <c r="S1124" s="9">
        <v>3</v>
      </c>
      <c r="T1124" s="9">
        <v>3</v>
      </c>
      <c r="U1124" s="9">
        <v>0</v>
      </c>
      <c r="V1124" s="9" t="s">
        <v>2370</v>
      </c>
      <c r="W1124" s="9" t="s">
        <v>2371</v>
      </c>
    </row>
    <row r="1125" spans="5:23" x14ac:dyDescent="0.2">
      <c r="E1125" s="9" t="s">
        <v>2350</v>
      </c>
      <c r="F1125" s="47" t="s">
        <v>2351</v>
      </c>
      <c r="G1125" s="9" t="s">
        <v>2053</v>
      </c>
      <c r="H1125" s="9" t="s">
        <v>1911</v>
      </c>
      <c r="I1125" s="9">
        <v>100</v>
      </c>
      <c r="J1125" s="9">
        <v>3</v>
      </c>
      <c r="K1125" s="9">
        <v>3</v>
      </c>
      <c r="L1125" s="9">
        <v>3</v>
      </c>
      <c r="M1125" s="9">
        <v>3</v>
      </c>
      <c r="N1125" s="9">
        <v>3</v>
      </c>
      <c r="O1125" s="9">
        <v>3</v>
      </c>
      <c r="P1125" s="9">
        <v>3</v>
      </c>
      <c r="Q1125" s="9">
        <v>3</v>
      </c>
      <c r="R1125" s="9">
        <v>3</v>
      </c>
      <c r="S1125" s="9">
        <v>4</v>
      </c>
      <c r="T1125" s="9">
        <v>4</v>
      </c>
      <c r="U1125" s="9">
        <v>0</v>
      </c>
      <c r="V1125" s="9" t="s">
        <v>2358</v>
      </c>
      <c r="W1125" s="9" t="s">
        <v>2372</v>
      </c>
    </row>
    <row r="1126" spans="5:23" x14ac:dyDescent="0.2">
      <c r="E1126" s="9" t="s">
        <v>2373</v>
      </c>
      <c r="F1126" s="47">
        <v>43473</v>
      </c>
      <c r="G1126" s="9" t="s">
        <v>2085</v>
      </c>
      <c r="H1126" s="9" t="s">
        <v>1911</v>
      </c>
      <c r="I1126" s="9">
        <v>80</v>
      </c>
      <c r="J1126" s="9">
        <v>3</v>
      </c>
      <c r="K1126" s="9">
        <v>3</v>
      </c>
      <c r="L1126" s="9">
        <v>3</v>
      </c>
      <c r="M1126" s="9">
        <v>3</v>
      </c>
      <c r="N1126" s="9">
        <v>3</v>
      </c>
      <c r="O1126" s="9">
        <v>3</v>
      </c>
      <c r="P1126" s="9">
        <v>3</v>
      </c>
      <c r="Q1126" s="9">
        <v>3</v>
      </c>
      <c r="R1126" s="9">
        <v>3</v>
      </c>
      <c r="S1126" s="9">
        <v>3</v>
      </c>
      <c r="T1126" s="9">
        <v>3</v>
      </c>
      <c r="U1126" s="9">
        <v>0</v>
      </c>
      <c r="V1126" s="9">
        <v>0</v>
      </c>
      <c r="W1126" s="9">
        <v>0</v>
      </c>
    </row>
    <row r="1127" spans="5:23" x14ac:dyDescent="0.2">
      <c r="E1127" s="9" t="s">
        <v>2373</v>
      </c>
      <c r="F1127" s="47">
        <v>43473</v>
      </c>
      <c r="G1127" s="9" t="s">
        <v>1935</v>
      </c>
      <c r="H1127" s="9" t="s">
        <v>1911</v>
      </c>
      <c r="I1127" s="9">
        <v>80</v>
      </c>
      <c r="J1127" s="9">
        <v>4</v>
      </c>
      <c r="K1127" s="9">
        <v>4</v>
      </c>
      <c r="L1127" s="9">
        <v>4</v>
      </c>
      <c r="M1127" s="9">
        <v>4</v>
      </c>
      <c r="N1127" s="9">
        <v>4</v>
      </c>
      <c r="O1127" s="9">
        <v>4</v>
      </c>
      <c r="P1127" s="9">
        <v>4</v>
      </c>
      <c r="Q1127" s="9">
        <v>4</v>
      </c>
      <c r="R1127" s="9">
        <v>4</v>
      </c>
      <c r="S1127" s="9">
        <v>4</v>
      </c>
      <c r="T1127" s="9">
        <v>4</v>
      </c>
      <c r="U1127" s="9" t="s">
        <v>2374</v>
      </c>
      <c r="V1127" s="9" t="s">
        <v>2375</v>
      </c>
      <c r="W1127" s="9" t="s">
        <v>660</v>
      </c>
    </row>
    <row r="1128" spans="5:23" x14ac:dyDescent="0.2">
      <c r="E1128" s="9" t="s">
        <v>2373</v>
      </c>
      <c r="F1128" s="47">
        <v>43473</v>
      </c>
      <c r="G1128" s="9" t="s">
        <v>1967</v>
      </c>
      <c r="H1128" s="9" t="s">
        <v>1918</v>
      </c>
      <c r="I1128" s="9">
        <v>90</v>
      </c>
      <c r="J1128" s="9">
        <v>3</v>
      </c>
      <c r="K1128" s="9">
        <v>3</v>
      </c>
      <c r="L1128" s="9">
        <v>3</v>
      </c>
      <c r="M1128" s="9">
        <v>3</v>
      </c>
      <c r="N1128" s="9">
        <v>3</v>
      </c>
      <c r="O1128" s="9">
        <v>3</v>
      </c>
      <c r="P1128" s="9">
        <v>3</v>
      </c>
      <c r="Q1128" s="9">
        <v>3</v>
      </c>
      <c r="R1128" s="9">
        <v>3</v>
      </c>
      <c r="S1128" s="9">
        <v>3</v>
      </c>
      <c r="T1128" s="9">
        <v>3</v>
      </c>
      <c r="U1128" s="9">
        <v>0</v>
      </c>
      <c r="V1128" s="9">
        <v>0</v>
      </c>
      <c r="W1128" s="9">
        <v>0</v>
      </c>
    </row>
    <row r="1129" spans="5:23" x14ac:dyDescent="0.2">
      <c r="E1129" s="9" t="s">
        <v>2373</v>
      </c>
      <c r="F1129" s="47">
        <v>43473</v>
      </c>
      <c r="G1129" s="9" t="s">
        <v>1941</v>
      </c>
      <c r="H1129" s="9" t="s">
        <v>1911</v>
      </c>
      <c r="I1129" s="9">
        <v>90</v>
      </c>
      <c r="J1129" s="9">
        <v>4</v>
      </c>
      <c r="K1129" s="9">
        <v>4</v>
      </c>
      <c r="L1129" s="9">
        <v>4</v>
      </c>
      <c r="M1129" s="9">
        <v>4</v>
      </c>
      <c r="N1129" s="9">
        <v>4</v>
      </c>
      <c r="O1129" s="9">
        <v>4</v>
      </c>
      <c r="P1129" s="9">
        <v>4</v>
      </c>
      <c r="Q1129" s="9">
        <v>4</v>
      </c>
      <c r="R1129" s="9">
        <v>4</v>
      </c>
      <c r="S1129" s="9">
        <v>4</v>
      </c>
      <c r="T1129" s="9">
        <v>4</v>
      </c>
      <c r="U1129" s="9" t="s">
        <v>2376</v>
      </c>
      <c r="V1129" s="9" t="s">
        <v>2377</v>
      </c>
      <c r="W1129" s="9" t="s">
        <v>2378</v>
      </c>
    </row>
    <row r="1130" spans="5:23" x14ac:dyDescent="0.2">
      <c r="E1130" s="9" t="s">
        <v>2373</v>
      </c>
      <c r="F1130" s="47">
        <v>43473</v>
      </c>
      <c r="G1130" s="9" t="s">
        <v>1962</v>
      </c>
      <c r="H1130" s="9" t="s">
        <v>1911</v>
      </c>
      <c r="I1130" s="9">
        <v>80</v>
      </c>
      <c r="J1130" s="9">
        <v>4</v>
      </c>
      <c r="K1130" s="9">
        <v>4</v>
      </c>
      <c r="L1130" s="9">
        <v>3</v>
      </c>
      <c r="M1130" s="9">
        <v>3</v>
      </c>
      <c r="N1130" s="9">
        <v>4</v>
      </c>
      <c r="O1130" s="9">
        <v>4</v>
      </c>
      <c r="P1130" s="9">
        <v>4</v>
      </c>
      <c r="Q1130" s="9">
        <v>3</v>
      </c>
      <c r="R1130" s="9">
        <v>3</v>
      </c>
      <c r="S1130" s="9">
        <v>4</v>
      </c>
      <c r="T1130" s="9">
        <v>4</v>
      </c>
      <c r="U1130" s="9" t="s">
        <v>2379</v>
      </c>
      <c r="V1130" s="9">
        <v>0</v>
      </c>
      <c r="W1130" s="9">
        <v>0</v>
      </c>
    </row>
    <row r="1131" spans="5:23" x14ac:dyDescent="0.2">
      <c r="E1131" s="9" t="s">
        <v>2373</v>
      </c>
      <c r="F1131" s="47">
        <v>43473</v>
      </c>
      <c r="G1131" s="9" t="s">
        <v>1938</v>
      </c>
      <c r="H1131" s="9" t="s">
        <v>1911</v>
      </c>
      <c r="I1131" s="9">
        <v>90</v>
      </c>
      <c r="J1131" s="9">
        <v>3</v>
      </c>
      <c r="K1131" s="9">
        <v>3</v>
      </c>
      <c r="L1131" s="9">
        <v>3</v>
      </c>
      <c r="M1131" s="9">
        <v>3</v>
      </c>
      <c r="N1131" s="9">
        <v>3</v>
      </c>
      <c r="O1131" s="9">
        <v>3</v>
      </c>
      <c r="P1131" s="9">
        <v>3</v>
      </c>
      <c r="Q1131" s="9">
        <v>3</v>
      </c>
      <c r="R1131" s="9">
        <v>3</v>
      </c>
      <c r="S1131" s="9">
        <v>3</v>
      </c>
      <c r="T1131" s="9">
        <v>3</v>
      </c>
      <c r="U1131" s="9" t="s">
        <v>2380</v>
      </c>
      <c r="V1131" s="9" t="s">
        <v>2381</v>
      </c>
      <c r="W1131" s="9" t="s">
        <v>660</v>
      </c>
    </row>
    <row r="1132" spans="5:23" x14ac:dyDescent="0.2">
      <c r="E1132" s="9" t="s">
        <v>2373</v>
      </c>
      <c r="F1132" s="47">
        <v>43473</v>
      </c>
      <c r="G1132" s="9" t="s">
        <v>2382</v>
      </c>
      <c r="H1132" s="9" t="s">
        <v>1954</v>
      </c>
      <c r="I1132" s="9">
        <v>100</v>
      </c>
      <c r="J1132" s="9">
        <v>3</v>
      </c>
      <c r="K1132" s="9">
        <v>3</v>
      </c>
      <c r="L1132" s="9">
        <v>3</v>
      </c>
      <c r="M1132" s="9">
        <v>3</v>
      </c>
      <c r="N1132" s="9">
        <v>3</v>
      </c>
      <c r="O1132" s="9">
        <v>3</v>
      </c>
      <c r="P1132" s="9">
        <v>3</v>
      </c>
      <c r="Q1132" s="9">
        <v>3</v>
      </c>
      <c r="R1132" s="9">
        <v>3</v>
      </c>
      <c r="S1132" s="9">
        <v>3</v>
      </c>
      <c r="T1132" s="9">
        <v>3</v>
      </c>
      <c r="U1132" s="9">
        <v>0</v>
      </c>
      <c r="V1132" s="9">
        <v>0</v>
      </c>
      <c r="W1132" s="9">
        <v>0</v>
      </c>
    </row>
    <row r="1133" spans="5:23" x14ac:dyDescent="0.2">
      <c r="E1133" s="9" t="s">
        <v>2373</v>
      </c>
      <c r="F1133" s="47">
        <v>43473</v>
      </c>
      <c r="G1133" s="9" t="s">
        <v>1966</v>
      </c>
      <c r="H1133" s="9" t="s">
        <v>1911</v>
      </c>
      <c r="I1133" s="9">
        <v>80</v>
      </c>
      <c r="J1133" s="9">
        <v>3</v>
      </c>
      <c r="K1133" s="9">
        <v>3</v>
      </c>
      <c r="L1133" s="9">
        <v>3</v>
      </c>
      <c r="M1133" s="9">
        <v>3</v>
      </c>
      <c r="N1133" s="9">
        <v>3</v>
      </c>
      <c r="O1133" s="9">
        <v>3</v>
      </c>
      <c r="P1133" s="9">
        <v>3</v>
      </c>
      <c r="Q1133" s="9">
        <v>3</v>
      </c>
      <c r="R1133" s="9">
        <v>3</v>
      </c>
      <c r="S1133" s="9">
        <v>3</v>
      </c>
      <c r="T1133" s="9">
        <v>3</v>
      </c>
      <c r="U1133" s="9">
        <v>0</v>
      </c>
      <c r="V1133" s="9">
        <v>0</v>
      </c>
      <c r="W1133" s="9">
        <v>0</v>
      </c>
    </row>
    <row r="1134" spans="5:23" x14ac:dyDescent="0.2">
      <c r="E1134" s="9" t="s">
        <v>2373</v>
      </c>
      <c r="F1134" s="47">
        <v>43473</v>
      </c>
      <c r="G1134" s="9" t="s">
        <v>2099</v>
      </c>
      <c r="H1134" s="9" t="s">
        <v>1911</v>
      </c>
      <c r="I1134" s="9">
        <v>80</v>
      </c>
      <c r="J1134" s="9">
        <v>3</v>
      </c>
      <c r="K1134" s="9">
        <v>3</v>
      </c>
      <c r="L1134" s="9">
        <v>3</v>
      </c>
      <c r="M1134" s="9">
        <v>3</v>
      </c>
      <c r="N1134" s="9">
        <v>3</v>
      </c>
      <c r="O1134" s="9">
        <v>3</v>
      </c>
      <c r="P1134" s="9">
        <v>3</v>
      </c>
      <c r="Q1134" s="9">
        <v>3</v>
      </c>
      <c r="R1134" s="9">
        <v>3</v>
      </c>
      <c r="S1134" s="9">
        <v>3</v>
      </c>
      <c r="T1134" s="9">
        <v>3</v>
      </c>
      <c r="U1134" s="9" t="s">
        <v>2383</v>
      </c>
      <c r="V1134" s="9" t="s">
        <v>2384</v>
      </c>
      <c r="W1134" s="9">
        <v>0</v>
      </c>
    </row>
    <row r="1135" spans="5:23" x14ac:dyDescent="0.2">
      <c r="E1135" s="9" t="s">
        <v>2373</v>
      </c>
      <c r="F1135" s="47">
        <v>43473</v>
      </c>
      <c r="G1135" s="9" t="s">
        <v>1978</v>
      </c>
      <c r="H1135" s="9" t="s">
        <v>1911</v>
      </c>
      <c r="I1135" s="9">
        <v>80</v>
      </c>
      <c r="J1135" s="9">
        <v>3</v>
      </c>
      <c r="K1135" s="9">
        <v>3</v>
      </c>
      <c r="L1135" s="9">
        <v>3</v>
      </c>
      <c r="M1135" s="9">
        <v>3</v>
      </c>
      <c r="N1135" s="9">
        <v>3</v>
      </c>
      <c r="O1135" s="9">
        <v>3</v>
      </c>
      <c r="P1135" s="9">
        <v>3</v>
      </c>
      <c r="Q1135" s="9">
        <v>3</v>
      </c>
      <c r="R1135" s="9">
        <v>3</v>
      </c>
      <c r="S1135" s="9">
        <v>3</v>
      </c>
      <c r="T1135" s="9">
        <v>3</v>
      </c>
      <c r="U1135" s="9">
        <v>0</v>
      </c>
      <c r="V1135" s="9">
        <v>0</v>
      </c>
      <c r="W1135" s="9">
        <v>0</v>
      </c>
    </row>
    <row r="1136" spans="5:23" x14ac:dyDescent="0.2">
      <c r="E1136" s="9" t="s">
        <v>2373</v>
      </c>
      <c r="F1136" s="47">
        <v>43473</v>
      </c>
      <c r="G1136" s="9" t="s">
        <v>1946</v>
      </c>
      <c r="H1136" s="9" t="s">
        <v>1911</v>
      </c>
      <c r="I1136" s="9">
        <v>90</v>
      </c>
      <c r="J1136" s="9">
        <v>4</v>
      </c>
      <c r="K1136" s="9">
        <v>4</v>
      </c>
      <c r="L1136" s="9">
        <v>4</v>
      </c>
      <c r="M1136" s="9">
        <v>4</v>
      </c>
      <c r="N1136" s="9">
        <v>4</v>
      </c>
      <c r="O1136" s="9">
        <v>4</v>
      </c>
      <c r="P1136" s="9">
        <v>4</v>
      </c>
      <c r="Q1136" s="9">
        <v>4</v>
      </c>
      <c r="R1136" s="9">
        <v>4</v>
      </c>
      <c r="S1136" s="9">
        <v>4</v>
      </c>
      <c r="T1136" s="9">
        <v>4</v>
      </c>
      <c r="U1136" s="9" t="s">
        <v>2385</v>
      </c>
      <c r="V1136" s="9" t="s">
        <v>2386</v>
      </c>
      <c r="W1136" s="9">
        <v>0</v>
      </c>
    </row>
    <row r="1137" spans="5:23" x14ac:dyDescent="0.2">
      <c r="E1137" s="9" t="s">
        <v>2373</v>
      </c>
      <c r="F1137" s="47">
        <v>43473</v>
      </c>
      <c r="G1137" s="9" t="s">
        <v>1932</v>
      </c>
      <c r="H1137" s="9" t="s">
        <v>2387</v>
      </c>
      <c r="I1137" s="9">
        <v>80</v>
      </c>
      <c r="J1137" s="9">
        <v>3</v>
      </c>
      <c r="K1137" s="9">
        <v>3</v>
      </c>
      <c r="L1137" s="9">
        <v>3</v>
      </c>
      <c r="M1137" s="9">
        <v>3</v>
      </c>
      <c r="N1137" s="9">
        <v>3</v>
      </c>
      <c r="O1137" s="9">
        <v>3</v>
      </c>
      <c r="P1137" s="9">
        <v>4</v>
      </c>
      <c r="Q1137" s="9">
        <v>3</v>
      </c>
      <c r="R1137" s="9">
        <v>4</v>
      </c>
      <c r="S1137" s="9">
        <v>3</v>
      </c>
      <c r="T1137" s="9">
        <v>4</v>
      </c>
      <c r="U1137" s="9" t="s">
        <v>2388</v>
      </c>
      <c r="V1137" s="9" t="s">
        <v>2389</v>
      </c>
      <c r="W1137" s="9" t="s">
        <v>660</v>
      </c>
    </row>
    <row r="1138" spans="5:23" x14ac:dyDescent="0.2">
      <c r="E1138" s="9" t="s">
        <v>2373</v>
      </c>
      <c r="F1138" s="47">
        <v>43473</v>
      </c>
      <c r="G1138" s="9" t="s">
        <v>1963</v>
      </c>
      <c r="H1138" s="9" t="s">
        <v>1954</v>
      </c>
      <c r="I1138" s="9">
        <v>90</v>
      </c>
      <c r="J1138" s="9">
        <v>4</v>
      </c>
      <c r="K1138" s="9">
        <v>4</v>
      </c>
      <c r="L1138" s="9">
        <v>4</v>
      </c>
      <c r="M1138" s="9">
        <v>4</v>
      </c>
      <c r="N1138" s="9">
        <v>4</v>
      </c>
      <c r="O1138" s="9">
        <v>4</v>
      </c>
      <c r="P1138" s="9">
        <v>4</v>
      </c>
      <c r="Q1138" s="9">
        <v>4</v>
      </c>
      <c r="R1138" s="9">
        <v>4</v>
      </c>
      <c r="S1138" s="9">
        <v>4</v>
      </c>
      <c r="T1138" s="9">
        <v>4</v>
      </c>
      <c r="U1138" s="9" t="s">
        <v>2390</v>
      </c>
      <c r="V1138" s="9" t="s">
        <v>2391</v>
      </c>
      <c r="W1138" s="9" t="s">
        <v>660</v>
      </c>
    </row>
    <row r="1139" spans="5:23" x14ac:dyDescent="0.2">
      <c r="E1139" s="9" t="s">
        <v>2373</v>
      </c>
      <c r="F1139" s="47">
        <v>43473</v>
      </c>
      <c r="G1139" s="9" t="s">
        <v>1928</v>
      </c>
      <c r="H1139" s="9" t="s">
        <v>1911</v>
      </c>
      <c r="I1139" s="9">
        <v>90</v>
      </c>
      <c r="J1139" s="9">
        <v>4</v>
      </c>
      <c r="K1139" s="9">
        <v>3</v>
      </c>
      <c r="L1139" s="9">
        <v>3</v>
      </c>
      <c r="M1139" s="9">
        <v>3</v>
      </c>
      <c r="N1139" s="9">
        <v>3</v>
      </c>
      <c r="O1139" s="9">
        <v>3</v>
      </c>
      <c r="P1139" s="9">
        <v>3</v>
      </c>
      <c r="Q1139" s="9">
        <v>3</v>
      </c>
      <c r="R1139" s="9">
        <v>3</v>
      </c>
      <c r="S1139" s="9">
        <v>3</v>
      </c>
      <c r="T1139" s="9">
        <v>3</v>
      </c>
      <c r="U1139" s="9" t="s">
        <v>2392</v>
      </c>
      <c r="V1139" s="9" t="s">
        <v>2393</v>
      </c>
      <c r="W1139" s="9" t="s">
        <v>2394</v>
      </c>
    </row>
    <row r="1140" spans="5:23" x14ac:dyDescent="0.2">
      <c r="E1140" s="9" t="s">
        <v>2373</v>
      </c>
      <c r="F1140" s="47">
        <v>43473</v>
      </c>
      <c r="G1140" s="9" t="s">
        <v>1978</v>
      </c>
      <c r="H1140" s="9" t="s">
        <v>1911</v>
      </c>
      <c r="I1140" s="9">
        <v>80</v>
      </c>
      <c r="J1140" s="9">
        <v>3</v>
      </c>
      <c r="K1140" s="9">
        <v>3</v>
      </c>
      <c r="L1140" s="9">
        <v>3</v>
      </c>
      <c r="M1140" s="9">
        <v>3</v>
      </c>
      <c r="N1140" s="9">
        <v>3</v>
      </c>
      <c r="O1140" s="9">
        <v>3</v>
      </c>
      <c r="P1140" s="9">
        <v>3</v>
      </c>
      <c r="Q1140" s="9">
        <v>3</v>
      </c>
      <c r="R1140" s="9">
        <v>3</v>
      </c>
      <c r="S1140" s="9">
        <v>3</v>
      </c>
      <c r="T1140" s="9">
        <v>3</v>
      </c>
      <c r="U1140" s="9">
        <v>0</v>
      </c>
      <c r="V1140" s="9">
        <v>0</v>
      </c>
      <c r="W1140" s="9">
        <v>0</v>
      </c>
    </row>
    <row r="1141" spans="5:23" x14ac:dyDescent="0.2">
      <c r="E1141" s="9" t="s">
        <v>2373</v>
      </c>
      <c r="F1141" s="47">
        <v>43473</v>
      </c>
      <c r="G1141" s="9" t="s">
        <v>1979</v>
      </c>
      <c r="H1141" s="9" t="s">
        <v>1911</v>
      </c>
      <c r="I1141" s="9">
        <v>90</v>
      </c>
      <c r="J1141" s="9">
        <v>4</v>
      </c>
      <c r="K1141" s="9">
        <v>3</v>
      </c>
      <c r="L1141" s="9">
        <v>3</v>
      </c>
      <c r="M1141" s="9">
        <v>3</v>
      </c>
      <c r="N1141" s="9">
        <v>3</v>
      </c>
      <c r="O1141" s="9">
        <v>3</v>
      </c>
      <c r="P1141" s="9">
        <v>3</v>
      </c>
      <c r="Q1141" s="9">
        <v>3</v>
      </c>
      <c r="R1141" s="9">
        <v>3</v>
      </c>
      <c r="S1141" s="9">
        <v>3</v>
      </c>
      <c r="T1141" s="9">
        <v>3</v>
      </c>
      <c r="U1141" s="9">
        <v>0</v>
      </c>
      <c r="V1141" s="9">
        <v>0</v>
      </c>
      <c r="W1141" s="9">
        <v>0</v>
      </c>
    </row>
    <row r="1142" spans="5:23" x14ac:dyDescent="0.2">
      <c r="E1142" s="9" t="s">
        <v>2373</v>
      </c>
      <c r="F1142" s="47">
        <v>43473</v>
      </c>
      <c r="G1142" s="9" t="s">
        <v>2395</v>
      </c>
      <c r="H1142" s="9" t="s">
        <v>1911</v>
      </c>
      <c r="I1142" s="9">
        <v>80</v>
      </c>
      <c r="J1142" s="9">
        <v>4</v>
      </c>
      <c r="K1142" s="9">
        <v>4</v>
      </c>
      <c r="L1142" s="9">
        <v>4</v>
      </c>
      <c r="M1142" s="9">
        <v>4</v>
      </c>
      <c r="N1142" s="9">
        <v>4</v>
      </c>
      <c r="O1142" s="9">
        <v>4</v>
      </c>
      <c r="P1142" s="9">
        <v>4</v>
      </c>
      <c r="Q1142" s="9">
        <v>4</v>
      </c>
      <c r="R1142" s="9">
        <v>4</v>
      </c>
      <c r="S1142" s="9">
        <v>4</v>
      </c>
      <c r="T1142" s="9">
        <v>4</v>
      </c>
      <c r="U1142" s="9" t="s">
        <v>2396</v>
      </c>
      <c r="V1142" s="9" t="s">
        <v>2397</v>
      </c>
      <c r="W1142" s="9" t="s">
        <v>660</v>
      </c>
    </row>
    <row r="1143" spans="5:23" x14ac:dyDescent="0.2">
      <c r="E1143" s="9" t="s">
        <v>2373</v>
      </c>
      <c r="F1143" s="47">
        <v>43473</v>
      </c>
      <c r="G1143" s="9" t="s">
        <v>1959</v>
      </c>
      <c r="H1143" s="9" t="s">
        <v>1911</v>
      </c>
      <c r="I1143" s="9">
        <v>80</v>
      </c>
      <c r="J1143" s="9">
        <v>3</v>
      </c>
      <c r="K1143" s="9">
        <v>4</v>
      </c>
      <c r="L1143" s="9">
        <v>3</v>
      </c>
      <c r="M1143" s="9">
        <v>4</v>
      </c>
      <c r="N1143" s="9">
        <v>4</v>
      </c>
      <c r="O1143" s="9">
        <v>4</v>
      </c>
      <c r="P1143" s="9">
        <v>4</v>
      </c>
      <c r="Q1143" s="9">
        <v>3</v>
      </c>
      <c r="R1143" s="9">
        <v>3</v>
      </c>
      <c r="S1143" s="9">
        <v>3</v>
      </c>
      <c r="T1143" s="9">
        <v>3</v>
      </c>
      <c r="U1143" s="9" t="s">
        <v>2398</v>
      </c>
      <c r="V1143" s="9" t="s">
        <v>2399</v>
      </c>
      <c r="W1143" s="9">
        <v>0</v>
      </c>
    </row>
    <row r="1144" spans="5:23" x14ac:dyDescent="0.2">
      <c r="E1144" s="9" t="s">
        <v>2373</v>
      </c>
      <c r="F1144" s="47">
        <v>43473</v>
      </c>
      <c r="G1144" s="9" t="s">
        <v>1944</v>
      </c>
      <c r="H1144" s="9" t="s">
        <v>1911</v>
      </c>
      <c r="I1144" s="9">
        <v>80</v>
      </c>
      <c r="J1144" s="9">
        <v>4</v>
      </c>
      <c r="K1144" s="9">
        <v>4</v>
      </c>
      <c r="L1144" s="9">
        <v>4</v>
      </c>
      <c r="M1144" s="9">
        <v>4</v>
      </c>
      <c r="N1144" s="9">
        <v>4</v>
      </c>
      <c r="O1144" s="9">
        <v>4</v>
      </c>
      <c r="P1144" s="9">
        <v>4</v>
      </c>
      <c r="Q1144" s="9">
        <v>4</v>
      </c>
      <c r="R1144" s="9">
        <v>4</v>
      </c>
      <c r="S1144" s="9">
        <v>4</v>
      </c>
      <c r="T1144" s="9">
        <v>4</v>
      </c>
      <c r="U1144" s="9">
        <v>0</v>
      </c>
      <c r="V1144" s="9">
        <v>0</v>
      </c>
      <c r="W1144" s="9">
        <v>0</v>
      </c>
    </row>
    <row r="1145" spans="5:23" x14ac:dyDescent="0.2">
      <c r="E1145" s="9" t="s">
        <v>2373</v>
      </c>
      <c r="F1145" s="47">
        <v>43473</v>
      </c>
      <c r="G1145" s="9" t="s">
        <v>1974</v>
      </c>
      <c r="H1145" s="9" t="s">
        <v>1911</v>
      </c>
      <c r="I1145" s="9">
        <v>90</v>
      </c>
      <c r="J1145" s="9">
        <v>3</v>
      </c>
      <c r="K1145" s="9">
        <v>3</v>
      </c>
      <c r="L1145" s="9">
        <v>3</v>
      </c>
      <c r="M1145" s="9">
        <v>3</v>
      </c>
      <c r="N1145" s="9">
        <v>3</v>
      </c>
      <c r="O1145" s="9">
        <v>3</v>
      </c>
      <c r="P1145" s="9">
        <v>3</v>
      </c>
      <c r="Q1145" s="9">
        <v>3</v>
      </c>
      <c r="R1145" s="9">
        <v>3</v>
      </c>
      <c r="S1145" s="9">
        <v>3</v>
      </c>
      <c r="T1145" s="9">
        <v>3</v>
      </c>
      <c r="U1145" s="9" t="s">
        <v>2400</v>
      </c>
      <c r="V1145" s="9" t="s">
        <v>2401</v>
      </c>
      <c r="W1145" s="9" t="s">
        <v>2402</v>
      </c>
    </row>
    <row r="1146" spans="5:23" x14ac:dyDescent="0.2">
      <c r="E1146" s="9" t="s">
        <v>2373</v>
      </c>
      <c r="F1146" s="47">
        <v>43473</v>
      </c>
      <c r="G1146" s="9" t="s">
        <v>1956</v>
      </c>
      <c r="H1146" s="9" t="s">
        <v>1911</v>
      </c>
      <c r="I1146" s="9">
        <v>90</v>
      </c>
      <c r="J1146" s="9">
        <v>3</v>
      </c>
      <c r="K1146" s="9">
        <v>3</v>
      </c>
      <c r="L1146" s="9">
        <v>3</v>
      </c>
      <c r="M1146" s="9">
        <v>3</v>
      </c>
      <c r="N1146" s="9">
        <v>3</v>
      </c>
      <c r="O1146" s="9">
        <v>3</v>
      </c>
      <c r="P1146" s="9">
        <v>3</v>
      </c>
      <c r="Q1146" s="9">
        <v>3</v>
      </c>
      <c r="R1146" s="9">
        <v>3</v>
      </c>
      <c r="S1146" s="9">
        <v>3</v>
      </c>
      <c r="T1146" s="9">
        <v>3</v>
      </c>
      <c r="U1146" s="9">
        <v>0</v>
      </c>
      <c r="V1146" s="9">
        <v>0</v>
      </c>
      <c r="W1146" s="9">
        <v>0</v>
      </c>
    </row>
    <row r="1147" spans="5:23" x14ac:dyDescent="0.2">
      <c r="E1147" s="9" t="s">
        <v>2373</v>
      </c>
      <c r="F1147" s="47">
        <v>43473</v>
      </c>
      <c r="G1147" s="9" t="s">
        <v>1969</v>
      </c>
      <c r="H1147" s="9" t="s">
        <v>1911</v>
      </c>
      <c r="I1147" s="9">
        <v>70</v>
      </c>
      <c r="J1147" s="9">
        <v>2</v>
      </c>
      <c r="K1147" s="9">
        <v>3</v>
      </c>
      <c r="L1147" s="9">
        <v>3</v>
      </c>
      <c r="M1147" s="9">
        <v>3</v>
      </c>
      <c r="N1147" s="9">
        <v>2</v>
      </c>
      <c r="O1147" s="9">
        <v>3</v>
      </c>
      <c r="P1147" s="9">
        <v>3</v>
      </c>
      <c r="Q1147" s="9">
        <v>3</v>
      </c>
      <c r="R1147" s="9">
        <v>3</v>
      </c>
      <c r="S1147" s="9">
        <v>3</v>
      </c>
      <c r="T1147" s="9">
        <v>3</v>
      </c>
      <c r="U1147" s="9" t="s">
        <v>2403</v>
      </c>
      <c r="V1147" s="9" t="s">
        <v>2404</v>
      </c>
      <c r="W1147" s="9" t="s">
        <v>1016</v>
      </c>
    </row>
    <row r="1148" spans="5:23" x14ac:dyDescent="0.2">
      <c r="E1148" s="9" t="s">
        <v>2405</v>
      </c>
      <c r="F1148" s="47">
        <v>43685</v>
      </c>
      <c r="G1148" s="9" t="s">
        <v>1981</v>
      </c>
      <c r="H1148" s="9" t="s">
        <v>1911</v>
      </c>
      <c r="I1148" s="9">
        <v>80</v>
      </c>
      <c r="J1148" s="9">
        <v>4</v>
      </c>
      <c r="K1148" s="9">
        <v>4</v>
      </c>
      <c r="L1148" s="9">
        <v>4</v>
      </c>
      <c r="M1148" s="9">
        <v>4</v>
      </c>
      <c r="N1148" s="9">
        <v>4</v>
      </c>
      <c r="O1148" s="9">
        <v>4</v>
      </c>
      <c r="P1148" s="9">
        <v>4</v>
      </c>
      <c r="Q1148" s="9">
        <v>4</v>
      </c>
      <c r="R1148" s="9">
        <v>4</v>
      </c>
      <c r="S1148" s="9">
        <v>4</v>
      </c>
      <c r="T1148" s="9">
        <v>4</v>
      </c>
      <c r="U1148" s="9">
        <v>0</v>
      </c>
      <c r="V1148" s="9">
        <v>0</v>
      </c>
      <c r="W1148" s="9">
        <v>0</v>
      </c>
    </row>
    <row r="1149" spans="5:23" x14ac:dyDescent="0.2">
      <c r="E1149" s="9" t="s">
        <v>2405</v>
      </c>
      <c r="F1149" s="47">
        <v>43685</v>
      </c>
      <c r="G1149" s="9" t="s">
        <v>1986</v>
      </c>
      <c r="H1149" s="9" t="s">
        <v>1911</v>
      </c>
      <c r="I1149" s="9">
        <v>100</v>
      </c>
      <c r="J1149" s="9">
        <v>3</v>
      </c>
      <c r="K1149" s="9">
        <v>3</v>
      </c>
      <c r="L1149" s="9">
        <v>3</v>
      </c>
      <c r="M1149" s="9">
        <v>3</v>
      </c>
      <c r="N1149" s="9">
        <v>2</v>
      </c>
      <c r="O1149" s="9">
        <v>3</v>
      </c>
      <c r="P1149" s="9">
        <v>3</v>
      </c>
      <c r="Q1149" s="9">
        <v>3</v>
      </c>
      <c r="R1149" s="9">
        <v>3</v>
      </c>
      <c r="S1149" s="9">
        <v>3</v>
      </c>
      <c r="T1149" s="9">
        <v>3</v>
      </c>
      <c r="U1149" s="9" t="s">
        <v>2406</v>
      </c>
      <c r="V1149" s="9" t="s">
        <v>2407</v>
      </c>
      <c r="W1149" s="9" t="s">
        <v>2408</v>
      </c>
    </row>
    <row r="1150" spans="5:23" x14ac:dyDescent="0.2">
      <c r="E1150" s="9" t="s">
        <v>2405</v>
      </c>
      <c r="F1150" s="47">
        <v>43685</v>
      </c>
      <c r="G1150" s="9" t="s">
        <v>1990</v>
      </c>
      <c r="H1150" s="9" t="s">
        <v>1918</v>
      </c>
      <c r="I1150" s="9">
        <v>90</v>
      </c>
      <c r="J1150" s="9">
        <v>4</v>
      </c>
      <c r="K1150" s="9">
        <v>4</v>
      </c>
      <c r="L1150" s="9">
        <v>4</v>
      </c>
      <c r="M1150" s="9">
        <v>4</v>
      </c>
      <c r="N1150" s="9">
        <v>4</v>
      </c>
      <c r="O1150" s="9">
        <v>4</v>
      </c>
      <c r="P1150" s="9">
        <v>4</v>
      </c>
      <c r="Q1150" s="9">
        <v>4</v>
      </c>
      <c r="R1150" s="9">
        <v>4</v>
      </c>
      <c r="S1150" s="9">
        <v>4</v>
      </c>
      <c r="T1150" s="9">
        <v>4</v>
      </c>
      <c r="U1150" s="9" t="s">
        <v>2409</v>
      </c>
      <c r="V1150" s="9" t="s">
        <v>2410</v>
      </c>
      <c r="W1150" s="9" t="s">
        <v>2411</v>
      </c>
    </row>
    <row r="1151" spans="5:23" x14ac:dyDescent="0.2">
      <c r="E1151" s="9" t="s">
        <v>2405</v>
      </c>
      <c r="F1151" s="47">
        <v>43685</v>
      </c>
      <c r="G1151" s="9" t="s">
        <v>1994</v>
      </c>
      <c r="H1151" s="9" t="s">
        <v>1954</v>
      </c>
      <c r="I1151" s="9">
        <v>80</v>
      </c>
      <c r="J1151" s="9">
        <v>3</v>
      </c>
      <c r="K1151" s="9">
        <v>3</v>
      </c>
      <c r="L1151" s="9">
        <v>3</v>
      </c>
      <c r="M1151" s="9">
        <v>3</v>
      </c>
      <c r="N1151" s="9">
        <v>3</v>
      </c>
      <c r="O1151" s="9">
        <v>3</v>
      </c>
      <c r="P1151" s="9">
        <v>3</v>
      </c>
      <c r="Q1151" s="9">
        <v>3</v>
      </c>
      <c r="R1151" s="9">
        <v>3</v>
      </c>
      <c r="S1151" s="9">
        <v>3</v>
      </c>
      <c r="T1151" s="9">
        <v>4</v>
      </c>
      <c r="U1151" s="9" t="s">
        <v>2412</v>
      </c>
      <c r="V1151" s="9" t="s">
        <v>2413</v>
      </c>
      <c r="W1151" s="9" t="s">
        <v>2414</v>
      </c>
    </row>
    <row r="1152" spans="5:23" x14ac:dyDescent="0.2">
      <c r="E1152" s="9" t="s">
        <v>2405</v>
      </c>
      <c r="F1152" s="47">
        <v>43685</v>
      </c>
      <c r="G1152" s="9" t="s">
        <v>1982</v>
      </c>
      <c r="H1152" s="9" t="s">
        <v>1911</v>
      </c>
      <c r="I1152" s="9">
        <v>100</v>
      </c>
      <c r="J1152" s="9">
        <v>4</v>
      </c>
      <c r="K1152" s="9">
        <v>4</v>
      </c>
      <c r="L1152" s="9">
        <v>4</v>
      </c>
      <c r="M1152" s="9">
        <v>4</v>
      </c>
      <c r="N1152" s="9">
        <v>4</v>
      </c>
      <c r="O1152" s="9">
        <v>4</v>
      </c>
      <c r="P1152" s="9">
        <v>4</v>
      </c>
      <c r="Q1152" s="9">
        <v>4</v>
      </c>
      <c r="R1152" s="9">
        <v>4</v>
      </c>
      <c r="S1152" s="9">
        <v>4</v>
      </c>
      <c r="T1152" s="9">
        <v>4</v>
      </c>
      <c r="U1152" s="9" t="s">
        <v>2415</v>
      </c>
      <c r="V1152" s="9" t="s">
        <v>2416</v>
      </c>
      <c r="W1152" s="9" t="s">
        <v>2417</v>
      </c>
    </row>
    <row r="1153" spans="5:23" x14ac:dyDescent="0.2">
      <c r="E1153" s="9" t="s">
        <v>2405</v>
      </c>
      <c r="F1153" s="47">
        <v>43685</v>
      </c>
      <c r="G1153" s="9" t="s">
        <v>1998</v>
      </c>
      <c r="H1153" s="9" t="s">
        <v>1954</v>
      </c>
      <c r="I1153" s="9">
        <v>80</v>
      </c>
      <c r="J1153" s="9">
        <v>3</v>
      </c>
      <c r="K1153" s="9">
        <v>4</v>
      </c>
      <c r="L1153" s="9">
        <v>4</v>
      </c>
      <c r="M1153" s="9">
        <v>4</v>
      </c>
      <c r="N1153" s="9">
        <v>3</v>
      </c>
      <c r="O1153" s="9">
        <v>3</v>
      </c>
      <c r="P1153" s="9">
        <v>3</v>
      </c>
      <c r="Q1153" s="9">
        <v>3</v>
      </c>
      <c r="R1153" s="9">
        <v>3</v>
      </c>
      <c r="S1153" s="9">
        <v>3</v>
      </c>
      <c r="T1153" s="9">
        <v>3</v>
      </c>
      <c r="U1153" s="9" t="s">
        <v>2418</v>
      </c>
      <c r="V1153" s="9" t="s">
        <v>2419</v>
      </c>
      <c r="W1153" s="9" t="s">
        <v>1838</v>
      </c>
    </row>
    <row r="1154" spans="5:23" x14ac:dyDescent="0.2">
      <c r="E1154" s="9" t="s">
        <v>2420</v>
      </c>
      <c r="F1154" s="47" t="s">
        <v>2002</v>
      </c>
      <c r="G1154" s="9" t="s">
        <v>2003</v>
      </c>
      <c r="H1154" s="9" t="s">
        <v>1911</v>
      </c>
      <c r="I1154" s="9">
        <v>90</v>
      </c>
      <c r="J1154" s="9">
        <v>4</v>
      </c>
      <c r="K1154" s="9">
        <v>4</v>
      </c>
      <c r="L1154" s="9">
        <v>4</v>
      </c>
      <c r="M1154" s="9">
        <v>4</v>
      </c>
      <c r="N1154" s="9">
        <v>4</v>
      </c>
      <c r="O1154" s="9">
        <v>4</v>
      </c>
      <c r="P1154" s="9">
        <v>4</v>
      </c>
      <c r="Q1154" s="9">
        <v>4</v>
      </c>
      <c r="R1154" s="9">
        <v>4</v>
      </c>
      <c r="S1154" s="9">
        <v>4</v>
      </c>
      <c r="T1154" s="9">
        <v>4</v>
      </c>
      <c r="U1154" s="9" t="s">
        <v>2421</v>
      </c>
      <c r="V1154" s="9" t="s">
        <v>2422</v>
      </c>
      <c r="W1154" s="9">
        <v>0</v>
      </c>
    </row>
    <row r="1155" spans="5:23" x14ac:dyDescent="0.2">
      <c r="E1155" s="9" t="s">
        <v>2420</v>
      </c>
      <c r="F1155" s="47" t="s">
        <v>2002</v>
      </c>
      <c r="G1155" s="9" t="s">
        <v>2014</v>
      </c>
      <c r="H1155" s="9" t="s">
        <v>2015</v>
      </c>
      <c r="I1155" s="9">
        <v>100</v>
      </c>
      <c r="J1155" s="9">
        <v>3</v>
      </c>
      <c r="K1155" s="9">
        <v>3</v>
      </c>
      <c r="L1155" s="9">
        <v>4</v>
      </c>
      <c r="M1155" s="9">
        <v>3</v>
      </c>
      <c r="N1155" s="9">
        <v>4</v>
      </c>
      <c r="O1155" s="9">
        <v>4</v>
      </c>
      <c r="P1155" s="9">
        <v>3</v>
      </c>
      <c r="Q1155" s="9">
        <v>3</v>
      </c>
      <c r="R1155" s="9">
        <v>3</v>
      </c>
      <c r="S1155" s="9">
        <v>4</v>
      </c>
      <c r="T1155" s="9">
        <v>3</v>
      </c>
      <c r="U1155" s="9">
        <v>0</v>
      </c>
      <c r="V1155" s="9">
        <v>0</v>
      </c>
      <c r="W1155" s="9">
        <v>0</v>
      </c>
    </row>
    <row r="1156" spans="5:23" x14ac:dyDescent="0.2">
      <c r="E1156" s="9" t="s">
        <v>2420</v>
      </c>
      <c r="F1156" s="47" t="s">
        <v>2002</v>
      </c>
      <c r="G1156" s="9" t="s">
        <v>2011</v>
      </c>
      <c r="H1156" s="9" t="s">
        <v>1922</v>
      </c>
      <c r="I1156" s="9">
        <v>90</v>
      </c>
      <c r="J1156" s="9">
        <v>4</v>
      </c>
      <c r="K1156" s="9">
        <v>4</v>
      </c>
      <c r="L1156" s="9">
        <v>4</v>
      </c>
      <c r="M1156" s="9">
        <v>4</v>
      </c>
      <c r="N1156" s="9">
        <v>4</v>
      </c>
      <c r="O1156" s="9">
        <v>4</v>
      </c>
      <c r="P1156" s="9">
        <v>4</v>
      </c>
      <c r="Q1156" s="9">
        <v>4</v>
      </c>
      <c r="R1156" s="9">
        <v>4</v>
      </c>
      <c r="S1156" s="9">
        <v>4</v>
      </c>
      <c r="T1156" s="9">
        <v>4</v>
      </c>
      <c r="U1156" s="9" t="s">
        <v>2423</v>
      </c>
      <c r="V1156" s="9" t="s">
        <v>2424</v>
      </c>
      <c r="W1156" s="9">
        <v>0</v>
      </c>
    </row>
    <row r="1157" spans="5:23" x14ac:dyDescent="0.2">
      <c r="E1157" s="9" t="s">
        <v>2420</v>
      </c>
      <c r="F1157" s="47" t="s">
        <v>2002</v>
      </c>
      <c r="G1157" s="9" t="s">
        <v>2008</v>
      </c>
      <c r="H1157" s="9" t="s">
        <v>1922</v>
      </c>
      <c r="I1157" s="9">
        <v>80</v>
      </c>
      <c r="J1157" s="9">
        <v>3</v>
      </c>
      <c r="K1157" s="9">
        <v>3</v>
      </c>
      <c r="L1157" s="9">
        <v>3</v>
      </c>
      <c r="M1157" s="9">
        <v>3</v>
      </c>
      <c r="N1157" s="9">
        <v>3</v>
      </c>
      <c r="O1157" s="9">
        <v>3</v>
      </c>
      <c r="P1157" s="9">
        <v>3</v>
      </c>
      <c r="Q1157" s="9">
        <v>3</v>
      </c>
      <c r="R1157" s="9">
        <v>3</v>
      </c>
      <c r="S1157" s="9">
        <v>3</v>
      </c>
      <c r="T1157" s="9">
        <v>3</v>
      </c>
      <c r="U1157" s="9" t="s">
        <v>549</v>
      </c>
      <c r="V1157" s="9" t="s">
        <v>549</v>
      </c>
      <c r="W1157" s="9" t="s">
        <v>549</v>
      </c>
    </row>
    <row r="1158" spans="5:23" x14ac:dyDescent="0.2">
      <c r="E1158" s="9" t="s">
        <v>2420</v>
      </c>
      <c r="F1158" s="47" t="s">
        <v>2002</v>
      </c>
      <c r="G1158" s="9" t="s">
        <v>2005</v>
      </c>
      <c r="H1158" s="9" t="s">
        <v>1911</v>
      </c>
      <c r="I1158" s="9">
        <v>90</v>
      </c>
      <c r="J1158" s="9">
        <v>3</v>
      </c>
      <c r="K1158" s="9">
        <v>3</v>
      </c>
      <c r="L1158" s="9">
        <v>4</v>
      </c>
      <c r="M1158" s="9">
        <v>4</v>
      </c>
      <c r="N1158" s="9">
        <v>3</v>
      </c>
      <c r="O1158" s="9">
        <v>3</v>
      </c>
      <c r="P1158" s="9">
        <v>3</v>
      </c>
      <c r="Q1158" s="9">
        <v>3</v>
      </c>
      <c r="R1158" s="9">
        <v>3</v>
      </c>
      <c r="S1158" s="9">
        <v>4</v>
      </c>
      <c r="T1158" s="9">
        <v>4</v>
      </c>
      <c r="U1158" s="9" t="s">
        <v>2425</v>
      </c>
      <c r="V1158" s="9" t="s">
        <v>2426</v>
      </c>
      <c r="W1158" s="9">
        <v>0</v>
      </c>
    </row>
    <row r="1159" spans="5:23" x14ac:dyDescent="0.2">
      <c r="E1159" s="9" t="s">
        <v>2420</v>
      </c>
      <c r="F1159" s="47" t="s">
        <v>2002</v>
      </c>
      <c r="G1159" s="9" t="s">
        <v>2124</v>
      </c>
      <c r="H1159" s="9" t="s">
        <v>1911</v>
      </c>
      <c r="I1159" s="9">
        <v>80</v>
      </c>
      <c r="J1159" s="9">
        <v>4</v>
      </c>
      <c r="K1159" s="9">
        <v>4</v>
      </c>
      <c r="L1159" s="9">
        <v>4</v>
      </c>
      <c r="M1159" s="9">
        <v>4</v>
      </c>
      <c r="N1159" s="9">
        <v>4</v>
      </c>
      <c r="O1159" s="9">
        <v>4</v>
      </c>
      <c r="P1159" s="9">
        <v>4</v>
      </c>
      <c r="Q1159" s="9">
        <v>4</v>
      </c>
      <c r="R1159" s="9">
        <v>4</v>
      </c>
      <c r="S1159" s="9">
        <v>4</v>
      </c>
      <c r="T1159" s="9">
        <v>4</v>
      </c>
      <c r="U1159" s="9" t="s">
        <v>2427</v>
      </c>
      <c r="V1159" s="9" t="s">
        <v>2427</v>
      </c>
      <c r="W1159" s="9">
        <v>0</v>
      </c>
    </row>
    <row r="1160" spans="5:23" x14ac:dyDescent="0.2">
      <c r="E1160" s="9" t="s">
        <v>2428</v>
      </c>
      <c r="F1160" s="47" t="s">
        <v>2018</v>
      </c>
      <c r="G1160" s="9" t="s">
        <v>2022</v>
      </c>
      <c r="H1160" s="9" t="s">
        <v>1911</v>
      </c>
      <c r="I1160" s="9">
        <v>100</v>
      </c>
      <c r="J1160" s="9">
        <v>3</v>
      </c>
      <c r="K1160" s="9">
        <v>3</v>
      </c>
      <c r="L1160" s="9">
        <v>3</v>
      </c>
      <c r="M1160" s="9">
        <v>3</v>
      </c>
      <c r="N1160" s="9">
        <v>3</v>
      </c>
      <c r="O1160" s="9">
        <v>3</v>
      </c>
      <c r="P1160" s="9">
        <v>3</v>
      </c>
      <c r="Q1160" s="9">
        <v>3</v>
      </c>
      <c r="R1160" s="9">
        <v>3</v>
      </c>
      <c r="S1160" s="9">
        <v>3</v>
      </c>
      <c r="T1160" s="9">
        <v>3</v>
      </c>
      <c r="U1160" s="9" t="s">
        <v>2429</v>
      </c>
      <c r="V1160" s="9" t="s">
        <v>2430</v>
      </c>
      <c r="W1160" s="9" t="s">
        <v>603</v>
      </c>
    </row>
    <row r="1161" spans="5:23" x14ac:dyDescent="0.2">
      <c r="E1161" s="9" t="s">
        <v>2428</v>
      </c>
      <c r="F1161" s="47" t="s">
        <v>2018</v>
      </c>
      <c r="G1161" s="9" t="s">
        <v>2029</v>
      </c>
      <c r="H1161" s="9" t="s">
        <v>1911</v>
      </c>
      <c r="I1161" s="9">
        <v>90</v>
      </c>
      <c r="J1161" s="9">
        <v>3</v>
      </c>
      <c r="K1161" s="9">
        <v>3</v>
      </c>
      <c r="L1161" s="9">
        <v>3</v>
      </c>
      <c r="M1161" s="9">
        <v>3</v>
      </c>
      <c r="N1161" s="9">
        <v>4</v>
      </c>
      <c r="O1161" s="9">
        <v>3</v>
      </c>
      <c r="P1161" s="9">
        <v>3</v>
      </c>
      <c r="Q1161" s="9">
        <v>3</v>
      </c>
      <c r="R1161" s="9">
        <v>4</v>
      </c>
      <c r="S1161" s="9">
        <v>3</v>
      </c>
      <c r="T1161" s="9">
        <v>3</v>
      </c>
      <c r="U1161" s="9" t="s">
        <v>2431</v>
      </c>
      <c r="V1161" s="9" t="s">
        <v>2432</v>
      </c>
      <c r="W1161" s="9">
        <v>0</v>
      </c>
    </row>
    <row r="1162" spans="5:23" x14ac:dyDescent="0.2">
      <c r="E1162" s="9" t="s">
        <v>2428</v>
      </c>
      <c r="F1162" s="47" t="s">
        <v>2018</v>
      </c>
      <c r="G1162" s="9" t="s">
        <v>2032</v>
      </c>
      <c r="H1162" s="9" t="s">
        <v>1922</v>
      </c>
      <c r="I1162" s="9">
        <v>90</v>
      </c>
      <c r="J1162" s="9">
        <v>3</v>
      </c>
      <c r="K1162" s="9">
        <v>3</v>
      </c>
      <c r="L1162" s="9">
        <v>3</v>
      </c>
      <c r="M1162" s="9">
        <v>3</v>
      </c>
      <c r="N1162" s="9">
        <v>3</v>
      </c>
      <c r="O1162" s="9">
        <v>3</v>
      </c>
      <c r="P1162" s="9">
        <v>3</v>
      </c>
      <c r="Q1162" s="9">
        <v>3</v>
      </c>
      <c r="R1162" s="9">
        <v>3</v>
      </c>
      <c r="S1162" s="9">
        <v>3</v>
      </c>
      <c r="T1162" s="9">
        <v>3</v>
      </c>
      <c r="U1162" s="9" t="s">
        <v>2433</v>
      </c>
      <c r="V1162" s="9" t="s">
        <v>2434</v>
      </c>
      <c r="W1162" s="9">
        <v>0</v>
      </c>
    </row>
    <row r="1163" spans="5:23" x14ac:dyDescent="0.2">
      <c r="E1163" s="9" t="s">
        <v>2428</v>
      </c>
      <c r="F1163" s="47" t="s">
        <v>2018</v>
      </c>
      <c r="G1163" s="9" t="s">
        <v>2036</v>
      </c>
      <c r="H1163" s="9" t="s">
        <v>1954</v>
      </c>
      <c r="I1163" s="9">
        <v>90</v>
      </c>
      <c r="J1163" s="9">
        <v>3</v>
      </c>
      <c r="K1163" s="9">
        <v>3</v>
      </c>
      <c r="L1163" s="9">
        <v>3</v>
      </c>
      <c r="M1163" s="9">
        <v>3</v>
      </c>
      <c r="N1163" s="9">
        <v>3</v>
      </c>
      <c r="O1163" s="9">
        <v>3</v>
      </c>
      <c r="P1163" s="9">
        <v>3</v>
      </c>
      <c r="Q1163" s="9">
        <v>3</v>
      </c>
      <c r="R1163" s="9">
        <v>3</v>
      </c>
      <c r="S1163" s="9">
        <v>3</v>
      </c>
      <c r="T1163" s="9">
        <v>3</v>
      </c>
      <c r="U1163" s="9" t="s">
        <v>2435</v>
      </c>
      <c r="V1163" s="9" t="s">
        <v>2436</v>
      </c>
      <c r="W1163" s="9" t="s">
        <v>2437</v>
      </c>
    </row>
    <row r="1164" spans="5:23" x14ac:dyDescent="0.2">
      <c r="E1164" s="9" t="s">
        <v>2428</v>
      </c>
      <c r="F1164" s="47" t="s">
        <v>2018</v>
      </c>
      <c r="G1164" s="9" t="s">
        <v>2045</v>
      </c>
      <c r="H1164" s="9" t="s">
        <v>1911</v>
      </c>
      <c r="I1164" s="9">
        <v>90</v>
      </c>
      <c r="J1164" s="9">
        <v>3</v>
      </c>
      <c r="K1164" s="9">
        <v>3</v>
      </c>
      <c r="L1164" s="9">
        <v>3</v>
      </c>
      <c r="M1164" s="9">
        <v>3</v>
      </c>
      <c r="N1164" s="9">
        <v>3</v>
      </c>
      <c r="O1164" s="9">
        <v>3</v>
      </c>
      <c r="P1164" s="9">
        <v>3</v>
      </c>
      <c r="Q1164" s="9">
        <v>3</v>
      </c>
      <c r="R1164" s="9">
        <v>3</v>
      </c>
      <c r="S1164" s="9">
        <v>3</v>
      </c>
      <c r="T1164" s="9">
        <v>3</v>
      </c>
      <c r="U1164" s="9" t="s">
        <v>2438</v>
      </c>
      <c r="V1164" s="9" t="s">
        <v>2439</v>
      </c>
      <c r="W1164" s="9">
        <v>0</v>
      </c>
    </row>
    <row r="1165" spans="5:23" x14ac:dyDescent="0.2">
      <c r="E1165" s="9" t="s">
        <v>2428</v>
      </c>
      <c r="F1165" s="47" t="s">
        <v>2018</v>
      </c>
      <c r="G1165" s="9" t="s">
        <v>2053</v>
      </c>
      <c r="H1165" s="9" t="s">
        <v>1911</v>
      </c>
      <c r="I1165" s="9">
        <v>80</v>
      </c>
      <c r="J1165" s="9">
        <v>3</v>
      </c>
      <c r="K1165" s="9">
        <v>3</v>
      </c>
      <c r="L1165" s="9">
        <v>3</v>
      </c>
      <c r="M1165" s="9">
        <v>3</v>
      </c>
      <c r="N1165" s="9">
        <v>3</v>
      </c>
      <c r="O1165" s="9">
        <v>3</v>
      </c>
      <c r="P1165" s="9">
        <v>3</v>
      </c>
      <c r="Q1165" s="9">
        <v>3</v>
      </c>
      <c r="R1165" s="9">
        <v>3</v>
      </c>
      <c r="S1165" s="9">
        <v>4</v>
      </c>
      <c r="T1165" s="9">
        <v>4</v>
      </c>
      <c r="U1165" s="9" t="s">
        <v>2440</v>
      </c>
      <c r="V1165" s="9" t="s">
        <v>2441</v>
      </c>
      <c r="W1165" s="9" t="s">
        <v>2127</v>
      </c>
    </row>
    <row r="1166" spans="5:23" x14ac:dyDescent="0.2">
      <c r="E1166" s="9" t="s">
        <v>2428</v>
      </c>
      <c r="F1166" s="47" t="s">
        <v>2018</v>
      </c>
      <c r="G1166" s="9" t="s">
        <v>2442</v>
      </c>
      <c r="H1166" s="9" t="s">
        <v>2049</v>
      </c>
      <c r="I1166" s="9">
        <v>80</v>
      </c>
      <c r="J1166" s="9">
        <v>3</v>
      </c>
      <c r="K1166" s="9">
        <v>3</v>
      </c>
      <c r="L1166" s="9">
        <v>3</v>
      </c>
      <c r="M1166" s="9">
        <v>3</v>
      </c>
      <c r="N1166" s="9">
        <v>3</v>
      </c>
      <c r="O1166" s="9">
        <v>3</v>
      </c>
      <c r="P1166" s="9">
        <v>3</v>
      </c>
      <c r="Q1166" s="9">
        <v>3</v>
      </c>
      <c r="R1166" s="9">
        <v>3</v>
      </c>
      <c r="S1166" s="9">
        <v>3</v>
      </c>
      <c r="T1166" s="9">
        <v>3</v>
      </c>
      <c r="U1166" s="9" t="s">
        <v>2443</v>
      </c>
      <c r="V1166" s="9" t="s">
        <v>2444</v>
      </c>
      <c r="W1166" s="9" t="s">
        <v>2445</v>
      </c>
    </row>
    <row r="1167" spans="5:23" x14ac:dyDescent="0.2">
      <c r="E1167" s="9" t="s">
        <v>2428</v>
      </c>
      <c r="F1167" s="47" t="s">
        <v>2018</v>
      </c>
      <c r="G1167" s="9" t="s">
        <v>2025</v>
      </c>
      <c r="H1167" s="9" t="s">
        <v>1911</v>
      </c>
      <c r="I1167" s="9">
        <v>90</v>
      </c>
      <c r="J1167" s="9">
        <v>3</v>
      </c>
      <c r="K1167" s="9">
        <v>3</v>
      </c>
      <c r="L1167" s="9">
        <v>3</v>
      </c>
      <c r="M1167" s="9">
        <v>3</v>
      </c>
      <c r="N1167" s="9">
        <v>3</v>
      </c>
      <c r="O1167" s="9">
        <v>3</v>
      </c>
      <c r="P1167" s="9">
        <v>3</v>
      </c>
      <c r="Q1167" s="9">
        <v>3</v>
      </c>
      <c r="R1167" s="9">
        <v>3</v>
      </c>
      <c r="S1167" s="9">
        <v>3</v>
      </c>
      <c r="T1167" s="9">
        <v>3</v>
      </c>
      <c r="U1167" s="9" t="s">
        <v>2446</v>
      </c>
      <c r="V1167" s="9" t="s">
        <v>2447</v>
      </c>
      <c r="W1167" s="9" t="s">
        <v>2448</v>
      </c>
    </row>
    <row r="1168" spans="5:23" x14ac:dyDescent="0.2">
      <c r="E1168" s="9" t="s">
        <v>2428</v>
      </c>
      <c r="F1168" s="47" t="s">
        <v>2018</v>
      </c>
      <c r="G1168" s="9" t="s">
        <v>2041</v>
      </c>
      <c r="H1168" s="9" t="s">
        <v>1911</v>
      </c>
      <c r="I1168" s="9">
        <v>80</v>
      </c>
      <c r="J1168" s="9">
        <v>4</v>
      </c>
      <c r="K1168" s="9">
        <v>4</v>
      </c>
      <c r="L1168" s="9">
        <v>4</v>
      </c>
      <c r="M1168" s="9">
        <v>3</v>
      </c>
      <c r="N1168" s="9">
        <v>3</v>
      </c>
      <c r="O1168" s="9">
        <v>3</v>
      </c>
      <c r="P1168" s="9">
        <v>4</v>
      </c>
      <c r="Q1168" s="9">
        <v>3</v>
      </c>
      <c r="R1168" s="9">
        <v>4</v>
      </c>
      <c r="S1168" s="9">
        <v>3</v>
      </c>
      <c r="T1168" s="9">
        <v>3</v>
      </c>
      <c r="U1168" s="9" t="s">
        <v>2449</v>
      </c>
      <c r="V1168" s="9" t="s">
        <v>2450</v>
      </c>
      <c r="W1168" s="9" t="s">
        <v>2451</v>
      </c>
    </row>
    <row r="1169" spans="5:23" x14ac:dyDescent="0.2">
      <c r="E1169" s="9" t="s">
        <v>2428</v>
      </c>
      <c r="F1169" s="47" t="s">
        <v>2452</v>
      </c>
      <c r="G1169" s="9" t="s">
        <v>2019</v>
      </c>
      <c r="H1169" s="9" t="s">
        <v>1911</v>
      </c>
      <c r="I1169" s="9">
        <v>100</v>
      </c>
      <c r="J1169" s="9">
        <v>3</v>
      </c>
      <c r="K1169" s="9">
        <v>3</v>
      </c>
      <c r="L1169" s="9">
        <v>3</v>
      </c>
      <c r="M1169" s="9">
        <v>3</v>
      </c>
      <c r="N1169" s="9">
        <v>3</v>
      </c>
      <c r="O1169" s="9">
        <v>3</v>
      </c>
      <c r="P1169" s="9">
        <v>3</v>
      </c>
      <c r="Q1169" s="9">
        <v>3</v>
      </c>
      <c r="R1169" s="9">
        <v>3</v>
      </c>
      <c r="S1169" s="9">
        <v>3</v>
      </c>
      <c r="T1169" s="9">
        <v>3</v>
      </c>
      <c r="U1169" s="9" t="s">
        <v>2453</v>
      </c>
      <c r="V1169" s="9" t="s">
        <v>2454</v>
      </c>
      <c r="W1169" s="9" t="s">
        <v>603</v>
      </c>
    </row>
    <row r="1170" spans="5:23" x14ac:dyDescent="0.2">
      <c r="E1170" s="9" t="s">
        <v>2455</v>
      </c>
      <c r="F1170" s="47" t="s">
        <v>2456</v>
      </c>
      <c r="G1170" s="9" t="s">
        <v>2457</v>
      </c>
      <c r="H1170" s="9" t="s">
        <v>2049</v>
      </c>
      <c r="I1170" s="9">
        <v>80</v>
      </c>
      <c r="J1170" s="9">
        <v>3</v>
      </c>
      <c r="K1170" s="9">
        <v>3</v>
      </c>
      <c r="L1170" s="9">
        <v>3</v>
      </c>
      <c r="M1170" s="9">
        <v>3</v>
      </c>
      <c r="N1170" s="9">
        <v>3</v>
      </c>
      <c r="O1170" s="9">
        <v>3</v>
      </c>
      <c r="P1170" s="9">
        <v>3</v>
      </c>
      <c r="Q1170" s="9">
        <v>3</v>
      </c>
      <c r="R1170" s="9">
        <v>3</v>
      </c>
      <c r="S1170" s="9">
        <v>4</v>
      </c>
      <c r="T1170" s="9">
        <v>4</v>
      </c>
      <c r="U1170" s="9" t="s">
        <v>2458</v>
      </c>
      <c r="V1170" s="9" t="s">
        <v>2458</v>
      </c>
      <c r="W1170" s="9" t="s">
        <v>2459</v>
      </c>
    </row>
    <row r="1171" spans="5:23" x14ac:dyDescent="0.2">
      <c r="E1171" s="9" t="s">
        <v>2455</v>
      </c>
      <c r="F1171" s="47" t="s">
        <v>2456</v>
      </c>
      <c r="G1171" s="9" t="s">
        <v>2460</v>
      </c>
      <c r="H1171" s="9" t="s">
        <v>1911</v>
      </c>
      <c r="I1171" s="9">
        <v>90</v>
      </c>
      <c r="J1171" s="9">
        <v>3</v>
      </c>
      <c r="K1171" s="9">
        <v>3</v>
      </c>
      <c r="L1171" s="9">
        <v>3</v>
      </c>
      <c r="M1171" s="9">
        <v>3</v>
      </c>
      <c r="N1171" s="9">
        <v>3</v>
      </c>
      <c r="O1171" s="9">
        <v>3</v>
      </c>
      <c r="P1171" s="9">
        <v>3</v>
      </c>
      <c r="Q1171" s="9">
        <v>3</v>
      </c>
      <c r="R1171" s="9">
        <v>3</v>
      </c>
      <c r="S1171" s="9">
        <v>3</v>
      </c>
      <c r="T1171" s="9">
        <v>3</v>
      </c>
      <c r="U1171" s="9" t="s">
        <v>2461</v>
      </c>
      <c r="V1171" s="9" t="s">
        <v>2462</v>
      </c>
      <c r="W1171" s="9" t="s">
        <v>2463</v>
      </c>
    </row>
    <row r="1172" spans="5:23" x14ac:dyDescent="0.2">
      <c r="E1172" s="9" t="s">
        <v>2455</v>
      </c>
      <c r="F1172" s="47" t="s">
        <v>2456</v>
      </c>
      <c r="G1172" s="9" t="s">
        <v>2464</v>
      </c>
      <c r="H1172" s="9" t="s">
        <v>1917</v>
      </c>
      <c r="I1172" s="9">
        <v>100</v>
      </c>
      <c r="J1172" s="9">
        <v>3</v>
      </c>
      <c r="K1172" s="9">
        <v>3</v>
      </c>
      <c r="L1172" s="9">
        <v>3</v>
      </c>
      <c r="M1172" s="9">
        <v>3</v>
      </c>
      <c r="N1172" s="9">
        <v>3</v>
      </c>
      <c r="O1172" s="9">
        <v>3</v>
      </c>
      <c r="P1172" s="9">
        <v>3</v>
      </c>
      <c r="Q1172" s="9">
        <v>3</v>
      </c>
      <c r="R1172" s="9">
        <v>3</v>
      </c>
      <c r="S1172" s="9">
        <v>3</v>
      </c>
      <c r="T1172" s="9">
        <v>3</v>
      </c>
      <c r="U1172" s="9">
        <v>0</v>
      </c>
      <c r="V1172" s="9">
        <v>0</v>
      </c>
      <c r="W1172" s="9">
        <v>0</v>
      </c>
    </row>
    <row r="1173" spans="5:23" x14ac:dyDescent="0.2">
      <c r="E1173" s="9" t="s">
        <v>2465</v>
      </c>
      <c r="F1173" s="47" t="s">
        <v>2456</v>
      </c>
      <c r="G1173" s="9" t="s">
        <v>2457</v>
      </c>
      <c r="H1173" s="9" t="s">
        <v>2049</v>
      </c>
      <c r="I1173" s="9">
        <v>80</v>
      </c>
      <c r="J1173" s="9">
        <v>3</v>
      </c>
      <c r="K1173" s="9">
        <v>3</v>
      </c>
      <c r="L1173" s="9">
        <v>3</v>
      </c>
      <c r="M1173" s="9">
        <v>3</v>
      </c>
      <c r="N1173" s="9">
        <v>3</v>
      </c>
      <c r="O1173" s="9">
        <v>3</v>
      </c>
      <c r="P1173" s="9">
        <v>3</v>
      </c>
      <c r="Q1173" s="9">
        <v>3</v>
      </c>
      <c r="R1173" s="9">
        <v>3</v>
      </c>
      <c r="S1173" s="9">
        <v>3</v>
      </c>
      <c r="T1173" s="9">
        <v>3</v>
      </c>
      <c r="U1173" s="9">
        <v>0</v>
      </c>
      <c r="V1173" s="9">
        <v>0</v>
      </c>
      <c r="W1173" s="9">
        <v>0</v>
      </c>
    </row>
    <row r="1174" spans="5:23" x14ac:dyDescent="0.2">
      <c r="E1174" s="9" t="s">
        <v>2465</v>
      </c>
      <c r="F1174" s="47" t="s">
        <v>2456</v>
      </c>
      <c r="G1174" s="9" t="s">
        <v>2464</v>
      </c>
      <c r="H1174" s="9" t="s">
        <v>2466</v>
      </c>
      <c r="I1174" s="9">
        <v>80</v>
      </c>
      <c r="J1174" s="9">
        <v>3</v>
      </c>
      <c r="K1174" s="9">
        <v>3</v>
      </c>
      <c r="L1174" s="9">
        <v>3</v>
      </c>
      <c r="M1174" s="9">
        <v>3</v>
      </c>
      <c r="N1174" s="9">
        <v>3</v>
      </c>
      <c r="O1174" s="9">
        <v>3</v>
      </c>
      <c r="P1174" s="9">
        <v>3</v>
      </c>
      <c r="Q1174" s="9">
        <v>3</v>
      </c>
      <c r="R1174" s="9">
        <v>3</v>
      </c>
      <c r="S1174" s="9">
        <v>3</v>
      </c>
      <c r="T1174" s="9">
        <v>3</v>
      </c>
      <c r="U1174" s="9">
        <v>0</v>
      </c>
      <c r="V1174" s="9">
        <v>0</v>
      </c>
      <c r="W1174" s="9">
        <v>0</v>
      </c>
    </row>
    <row r="1175" spans="5:23" x14ac:dyDescent="0.2">
      <c r="E1175" s="9" t="s">
        <v>2465</v>
      </c>
      <c r="F1175" s="47" t="s">
        <v>2456</v>
      </c>
      <c r="G1175" s="9" t="s">
        <v>2467</v>
      </c>
      <c r="H1175" s="9" t="s">
        <v>1954</v>
      </c>
      <c r="I1175" s="9">
        <v>100</v>
      </c>
      <c r="J1175" s="9">
        <v>3</v>
      </c>
      <c r="K1175" s="9">
        <v>3</v>
      </c>
      <c r="L1175" s="9">
        <v>3</v>
      </c>
      <c r="M1175" s="9">
        <v>3</v>
      </c>
      <c r="N1175" s="9">
        <v>3</v>
      </c>
      <c r="O1175" s="9">
        <v>3</v>
      </c>
      <c r="P1175" s="9">
        <v>3</v>
      </c>
      <c r="Q1175" s="9">
        <v>3</v>
      </c>
      <c r="R1175" s="9">
        <v>3</v>
      </c>
      <c r="S1175" s="9">
        <v>3</v>
      </c>
      <c r="T1175" s="9">
        <v>3</v>
      </c>
      <c r="U1175" s="9">
        <v>0</v>
      </c>
      <c r="V1175" s="9">
        <v>0</v>
      </c>
      <c r="W1175" s="9">
        <v>0</v>
      </c>
    </row>
    <row r="1176" spans="5:23" x14ac:dyDescent="0.2">
      <c r="E1176" s="9" t="s">
        <v>2468</v>
      </c>
      <c r="F1176" s="47" t="s">
        <v>2456</v>
      </c>
      <c r="G1176" s="9" t="s">
        <v>2469</v>
      </c>
      <c r="H1176" s="9" t="s">
        <v>1954</v>
      </c>
      <c r="I1176" s="9">
        <v>100</v>
      </c>
      <c r="J1176" s="9">
        <v>3</v>
      </c>
      <c r="K1176" s="9">
        <v>3</v>
      </c>
      <c r="L1176" s="9">
        <v>3</v>
      </c>
      <c r="M1176" s="9">
        <v>3</v>
      </c>
      <c r="N1176" s="9">
        <v>3</v>
      </c>
      <c r="O1176" s="9">
        <v>3</v>
      </c>
      <c r="P1176" s="9">
        <v>3</v>
      </c>
      <c r="Q1176" s="9">
        <v>3</v>
      </c>
      <c r="R1176" s="9">
        <v>3</v>
      </c>
      <c r="S1176" s="9">
        <v>3</v>
      </c>
      <c r="T1176" s="9">
        <v>3</v>
      </c>
      <c r="U1176" s="9">
        <v>0</v>
      </c>
      <c r="V1176" s="9">
        <v>0</v>
      </c>
      <c r="W1176" s="9">
        <v>0</v>
      </c>
    </row>
    <row r="1177" spans="5:23" x14ac:dyDescent="0.2">
      <c r="E1177" s="9" t="s">
        <v>2468</v>
      </c>
      <c r="F1177" s="47" t="s">
        <v>2456</v>
      </c>
      <c r="G1177" s="9" t="s">
        <v>2467</v>
      </c>
      <c r="H1177" s="9" t="s">
        <v>1911</v>
      </c>
      <c r="I1177" s="9">
        <v>90</v>
      </c>
      <c r="J1177" s="9">
        <v>3</v>
      </c>
      <c r="K1177" s="9">
        <v>3</v>
      </c>
      <c r="L1177" s="9">
        <v>3</v>
      </c>
      <c r="M1177" s="9">
        <v>3</v>
      </c>
      <c r="N1177" s="9">
        <v>3</v>
      </c>
      <c r="O1177" s="9">
        <v>3</v>
      </c>
      <c r="P1177" s="9">
        <v>3</v>
      </c>
      <c r="Q1177" s="9">
        <v>3</v>
      </c>
      <c r="R1177" s="9">
        <v>3</v>
      </c>
      <c r="S1177" s="9">
        <v>3</v>
      </c>
      <c r="T1177" s="9">
        <v>3</v>
      </c>
      <c r="U1177" s="9">
        <v>0</v>
      </c>
      <c r="V1177" s="9">
        <v>0</v>
      </c>
      <c r="W1177" s="9">
        <v>0</v>
      </c>
    </row>
    <row r="1178" spans="5:23" x14ac:dyDescent="0.2">
      <c r="E1178" s="9" t="s">
        <v>2468</v>
      </c>
      <c r="F1178" s="47" t="s">
        <v>2456</v>
      </c>
      <c r="G1178" s="9" t="s">
        <v>2464</v>
      </c>
      <c r="H1178" s="9" t="s">
        <v>2466</v>
      </c>
      <c r="I1178" s="9">
        <v>90</v>
      </c>
      <c r="J1178" s="9">
        <v>3</v>
      </c>
      <c r="K1178" s="9">
        <v>3</v>
      </c>
      <c r="L1178" s="9">
        <v>3</v>
      </c>
      <c r="M1178" s="9">
        <v>3</v>
      </c>
      <c r="N1178" s="9">
        <v>3</v>
      </c>
      <c r="O1178" s="9">
        <v>3</v>
      </c>
      <c r="P1178" s="9">
        <v>3</v>
      </c>
      <c r="Q1178" s="9">
        <v>4</v>
      </c>
      <c r="R1178" s="9">
        <v>3</v>
      </c>
      <c r="S1178" s="9">
        <v>3</v>
      </c>
      <c r="T1178" s="9">
        <v>3</v>
      </c>
      <c r="U1178" s="9">
        <v>0</v>
      </c>
      <c r="V1178" s="9">
        <v>0</v>
      </c>
      <c r="W1178" s="9">
        <v>0</v>
      </c>
    </row>
    <row r="1179" spans="5:23" x14ac:dyDescent="0.2">
      <c r="E1179" s="9" t="s">
        <v>2470</v>
      </c>
      <c r="F1179" s="47" t="s">
        <v>2471</v>
      </c>
      <c r="G1179" s="9" t="s">
        <v>1855</v>
      </c>
      <c r="H1179" s="9" t="s">
        <v>1916</v>
      </c>
      <c r="I1179" s="9">
        <v>90</v>
      </c>
      <c r="J1179" s="9">
        <v>4</v>
      </c>
      <c r="K1179" s="9">
        <v>3</v>
      </c>
      <c r="L1179" s="9">
        <v>4</v>
      </c>
      <c r="M1179" s="9">
        <v>3</v>
      </c>
      <c r="N1179" s="9">
        <v>3</v>
      </c>
      <c r="O1179" s="9">
        <v>3</v>
      </c>
      <c r="P1179" s="9">
        <v>3</v>
      </c>
      <c r="Q1179" s="9">
        <v>3</v>
      </c>
      <c r="R1179" s="9">
        <v>3</v>
      </c>
      <c r="S1179" s="9">
        <v>3</v>
      </c>
      <c r="T1179" s="9">
        <v>3</v>
      </c>
      <c r="U1179" s="9">
        <v>0</v>
      </c>
      <c r="V1179" s="9">
        <v>0</v>
      </c>
      <c r="W1179" s="9">
        <v>0</v>
      </c>
    </row>
    <row r="1180" spans="5:23" x14ac:dyDescent="0.2">
      <c r="E1180" s="9" t="s">
        <v>2470</v>
      </c>
      <c r="F1180" s="47" t="s">
        <v>2471</v>
      </c>
      <c r="G1180" s="9" t="s">
        <v>1852</v>
      </c>
      <c r="H1180" s="9" t="s">
        <v>2059</v>
      </c>
      <c r="I1180" s="9">
        <v>80</v>
      </c>
      <c r="J1180" s="9">
        <v>3</v>
      </c>
      <c r="K1180" s="9">
        <v>3</v>
      </c>
      <c r="L1180" s="9">
        <v>3</v>
      </c>
      <c r="M1180" s="9">
        <v>3</v>
      </c>
      <c r="N1180" s="9">
        <v>3</v>
      </c>
      <c r="O1180" s="9">
        <v>3</v>
      </c>
      <c r="P1180" s="9">
        <v>3</v>
      </c>
      <c r="Q1180" s="9">
        <v>3</v>
      </c>
      <c r="R1180" s="9">
        <v>3</v>
      </c>
      <c r="S1180" s="9">
        <v>3</v>
      </c>
      <c r="T1180" s="9">
        <v>3</v>
      </c>
      <c r="U1180" s="9" t="s">
        <v>2472</v>
      </c>
      <c r="V1180" s="9" t="s">
        <v>2473</v>
      </c>
      <c r="W1180" s="9" t="s">
        <v>2474</v>
      </c>
    </row>
    <row r="1181" spans="5:23" x14ac:dyDescent="0.2">
      <c r="E1181" s="9" t="s">
        <v>2470</v>
      </c>
      <c r="F1181" s="47" t="s">
        <v>2471</v>
      </c>
      <c r="G1181" s="9" t="s">
        <v>2475</v>
      </c>
      <c r="H1181" s="9" t="s">
        <v>1954</v>
      </c>
      <c r="I1181" s="9">
        <v>90</v>
      </c>
      <c r="J1181" s="9">
        <v>3</v>
      </c>
      <c r="K1181" s="9">
        <v>3</v>
      </c>
      <c r="L1181" s="9">
        <v>3</v>
      </c>
      <c r="M1181" s="9">
        <v>3</v>
      </c>
      <c r="N1181" s="9">
        <v>3</v>
      </c>
      <c r="O1181" s="9">
        <v>3</v>
      </c>
      <c r="P1181" s="9">
        <v>3</v>
      </c>
      <c r="Q1181" s="9">
        <v>3</v>
      </c>
      <c r="R1181" s="9">
        <v>3</v>
      </c>
      <c r="S1181" s="9">
        <v>3</v>
      </c>
      <c r="T1181" s="9">
        <v>3</v>
      </c>
      <c r="U1181" s="9" t="s">
        <v>549</v>
      </c>
      <c r="V1181" s="9" t="s">
        <v>549</v>
      </c>
      <c r="W1181" s="9" t="s">
        <v>549</v>
      </c>
    </row>
    <row r="1182" spans="5:23" x14ac:dyDescent="0.2">
      <c r="E1182" s="9" t="s">
        <v>2470</v>
      </c>
      <c r="F1182" s="47" t="s">
        <v>2471</v>
      </c>
      <c r="G1182" s="9" t="s">
        <v>2476</v>
      </c>
      <c r="H1182" s="9" t="s">
        <v>1911</v>
      </c>
      <c r="I1182" s="9">
        <v>80</v>
      </c>
      <c r="J1182" s="9">
        <v>3</v>
      </c>
      <c r="K1182" s="9">
        <v>3</v>
      </c>
      <c r="L1182" s="9">
        <v>3</v>
      </c>
      <c r="M1182" s="9">
        <v>3</v>
      </c>
      <c r="N1182" s="9">
        <v>3</v>
      </c>
      <c r="O1182" s="9">
        <v>3</v>
      </c>
      <c r="P1182" s="9">
        <v>3</v>
      </c>
      <c r="Q1182" s="9">
        <v>3</v>
      </c>
      <c r="R1182" s="9">
        <v>3</v>
      </c>
      <c r="S1182" s="9">
        <v>3</v>
      </c>
      <c r="T1182" s="9">
        <v>3</v>
      </c>
      <c r="U1182" s="9">
        <v>0</v>
      </c>
      <c r="V1182" s="9">
        <v>0</v>
      </c>
      <c r="W1182" s="9">
        <v>0</v>
      </c>
    </row>
    <row r="1183" spans="5:23" x14ac:dyDescent="0.2">
      <c r="E1183" s="9" t="s">
        <v>2470</v>
      </c>
      <c r="F1183" s="47" t="s">
        <v>2471</v>
      </c>
      <c r="G1183" s="9" t="s">
        <v>2477</v>
      </c>
      <c r="H1183" s="9" t="s">
        <v>1916</v>
      </c>
      <c r="I1183" s="9">
        <v>90</v>
      </c>
      <c r="J1183" s="9">
        <v>3</v>
      </c>
      <c r="K1183" s="9">
        <v>3</v>
      </c>
      <c r="L1183" s="9">
        <v>3</v>
      </c>
      <c r="M1183" s="9">
        <v>3</v>
      </c>
      <c r="N1183" s="9">
        <v>3</v>
      </c>
      <c r="O1183" s="9">
        <v>3</v>
      </c>
      <c r="P1183" s="9">
        <v>3</v>
      </c>
      <c r="Q1183" s="9">
        <v>3</v>
      </c>
      <c r="R1183" s="9">
        <v>3</v>
      </c>
      <c r="S1183" s="9">
        <v>3</v>
      </c>
      <c r="T1183" s="9">
        <v>3</v>
      </c>
      <c r="U1183" s="9">
        <v>0</v>
      </c>
      <c r="V1183" s="9">
        <v>0</v>
      </c>
      <c r="W1183" s="9">
        <v>0</v>
      </c>
    </row>
    <row r="1184" spans="5:23" x14ac:dyDescent="0.2">
      <c r="E1184" s="9" t="s">
        <v>2470</v>
      </c>
      <c r="F1184" s="47" t="s">
        <v>2471</v>
      </c>
      <c r="G1184" s="9" t="s">
        <v>1858</v>
      </c>
      <c r="H1184" s="9" t="s">
        <v>2058</v>
      </c>
      <c r="I1184" s="9">
        <v>90</v>
      </c>
      <c r="J1184" s="9">
        <v>3</v>
      </c>
      <c r="K1184" s="9">
        <v>3</v>
      </c>
      <c r="L1184" s="9">
        <v>3</v>
      </c>
      <c r="M1184" s="9">
        <v>3</v>
      </c>
      <c r="N1184" s="9">
        <v>3</v>
      </c>
      <c r="O1184" s="9">
        <v>3</v>
      </c>
      <c r="P1184" s="9">
        <v>3</v>
      </c>
      <c r="Q1184" s="9">
        <v>3</v>
      </c>
      <c r="R1184" s="9">
        <v>3</v>
      </c>
      <c r="S1184" s="9">
        <v>3</v>
      </c>
      <c r="T1184" s="9">
        <v>3</v>
      </c>
      <c r="U1184" s="9">
        <v>0</v>
      </c>
      <c r="V1184" s="9">
        <v>0</v>
      </c>
      <c r="W1184" s="9">
        <v>0</v>
      </c>
    </row>
    <row r="1185" spans="5:23" x14ac:dyDescent="0.2">
      <c r="E1185" s="9" t="s">
        <v>2478</v>
      </c>
      <c r="F1185" s="47" t="s">
        <v>2471</v>
      </c>
      <c r="G1185" s="9" t="s">
        <v>2467</v>
      </c>
      <c r="H1185" s="9" t="s">
        <v>1954</v>
      </c>
      <c r="I1185" s="9">
        <v>80</v>
      </c>
      <c r="J1185" s="9">
        <v>3</v>
      </c>
      <c r="K1185" s="9">
        <v>3</v>
      </c>
      <c r="L1185" s="9">
        <v>3</v>
      </c>
      <c r="M1185" s="9">
        <v>3</v>
      </c>
      <c r="N1185" s="9">
        <v>3</v>
      </c>
      <c r="O1185" s="9">
        <v>3</v>
      </c>
      <c r="P1185" s="9">
        <v>3</v>
      </c>
      <c r="Q1185" s="9">
        <v>3</v>
      </c>
      <c r="R1185" s="9">
        <v>3</v>
      </c>
      <c r="S1185" s="9">
        <v>3</v>
      </c>
      <c r="T1185" s="9">
        <v>3</v>
      </c>
      <c r="U1185" s="9">
        <v>0</v>
      </c>
      <c r="V1185" s="9">
        <v>0</v>
      </c>
      <c r="W1185" s="9">
        <v>0</v>
      </c>
    </row>
    <row r="1186" spans="5:23" x14ac:dyDescent="0.2">
      <c r="E1186" s="9" t="s">
        <v>2478</v>
      </c>
      <c r="F1186" s="47" t="s">
        <v>2471</v>
      </c>
      <c r="G1186" s="9" t="s">
        <v>2469</v>
      </c>
      <c r="H1186" s="9" t="s">
        <v>1954</v>
      </c>
      <c r="I1186" s="9">
        <v>80</v>
      </c>
      <c r="J1186" s="9">
        <v>3</v>
      </c>
      <c r="K1186" s="9">
        <v>3</v>
      </c>
      <c r="L1186" s="9">
        <v>3</v>
      </c>
      <c r="M1186" s="9">
        <v>3</v>
      </c>
      <c r="N1186" s="9">
        <v>3</v>
      </c>
      <c r="O1186" s="9">
        <v>3</v>
      </c>
      <c r="P1186" s="9">
        <v>3</v>
      </c>
      <c r="Q1186" s="9">
        <v>3</v>
      </c>
      <c r="R1186" s="9">
        <v>3</v>
      </c>
      <c r="S1186" s="9">
        <v>3</v>
      </c>
      <c r="T1186" s="9">
        <v>3</v>
      </c>
      <c r="U1186" s="9">
        <v>0</v>
      </c>
      <c r="V1186" s="9">
        <v>0</v>
      </c>
      <c r="W1186" s="9">
        <v>0</v>
      </c>
    </row>
    <row r="1187" spans="5:23" x14ac:dyDescent="0.2">
      <c r="E1187" s="9" t="s">
        <v>2478</v>
      </c>
      <c r="F1187" s="47" t="s">
        <v>2471</v>
      </c>
      <c r="G1187" s="9" t="s">
        <v>2464</v>
      </c>
      <c r="H1187" s="9" t="s">
        <v>2466</v>
      </c>
      <c r="I1187" s="9">
        <v>80</v>
      </c>
      <c r="J1187" s="9">
        <v>3</v>
      </c>
      <c r="K1187" s="9">
        <v>3</v>
      </c>
      <c r="L1187" s="9">
        <v>3</v>
      </c>
      <c r="M1187" s="9">
        <v>3</v>
      </c>
      <c r="N1187" s="9">
        <v>3</v>
      </c>
      <c r="O1187" s="9">
        <v>3</v>
      </c>
      <c r="P1187" s="9">
        <v>3</v>
      </c>
      <c r="Q1187" s="9">
        <v>3</v>
      </c>
      <c r="R1187" s="9">
        <v>3</v>
      </c>
      <c r="S1187" s="9">
        <v>3</v>
      </c>
      <c r="T1187" s="9">
        <v>3</v>
      </c>
      <c r="U1187" s="9">
        <v>0</v>
      </c>
      <c r="V1187" s="9">
        <v>0</v>
      </c>
      <c r="W1187" s="9">
        <v>0</v>
      </c>
    </row>
    <row r="1188" spans="5:23" x14ac:dyDescent="0.2">
      <c r="E1188" s="9" t="s">
        <v>2479</v>
      </c>
      <c r="F1188" s="47" t="s">
        <v>2471</v>
      </c>
      <c r="G1188" s="9" t="s">
        <v>2464</v>
      </c>
      <c r="H1188" s="9" t="s">
        <v>1393</v>
      </c>
      <c r="I1188" s="9" t="s">
        <v>2480</v>
      </c>
      <c r="J1188" s="9">
        <v>3</v>
      </c>
      <c r="K1188" s="9">
        <v>3</v>
      </c>
      <c r="L1188" s="9">
        <v>3</v>
      </c>
      <c r="M1188" s="9">
        <v>3</v>
      </c>
      <c r="N1188" s="9">
        <v>3</v>
      </c>
      <c r="O1188" s="9">
        <v>3</v>
      </c>
      <c r="P1188" s="9">
        <v>3</v>
      </c>
      <c r="Q1188" s="9">
        <v>4</v>
      </c>
      <c r="R1188" s="9">
        <v>3</v>
      </c>
      <c r="S1188" s="9">
        <v>3</v>
      </c>
      <c r="T1188" s="9">
        <v>3</v>
      </c>
      <c r="U1188" s="9">
        <v>0</v>
      </c>
      <c r="V1188" s="9">
        <v>0</v>
      </c>
      <c r="W1188" s="9">
        <v>0</v>
      </c>
    </row>
    <row r="1189" spans="5:23" x14ac:dyDescent="0.2">
      <c r="E1189" s="9" t="s">
        <v>2479</v>
      </c>
      <c r="F1189" s="47" t="s">
        <v>2471</v>
      </c>
      <c r="G1189" s="9" t="s">
        <v>2467</v>
      </c>
      <c r="H1189" s="9" t="s">
        <v>538</v>
      </c>
      <c r="I1189" s="9" t="s">
        <v>2480</v>
      </c>
      <c r="J1189" s="9">
        <v>3</v>
      </c>
      <c r="K1189" s="9">
        <v>3</v>
      </c>
      <c r="L1189" s="9">
        <v>3</v>
      </c>
      <c r="M1189" s="9">
        <v>3</v>
      </c>
      <c r="N1189" s="9">
        <v>3</v>
      </c>
      <c r="O1189" s="9">
        <v>4</v>
      </c>
      <c r="P1189" s="9">
        <v>3</v>
      </c>
      <c r="Q1189" s="9">
        <v>4</v>
      </c>
      <c r="R1189" s="9">
        <v>3</v>
      </c>
      <c r="S1189" s="9">
        <v>3</v>
      </c>
      <c r="T1189" s="9">
        <v>4</v>
      </c>
      <c r="U1189" s="9">
        <v>0</v>
      </c>
      <c r="V1189" s="9" t="s">
        <v>2481</v>
      </c>
      <c r="W1189" s="9" t="s">
        <v>2482</v>
      </c>
    </row>
    <row r="1190" spans="5:23" x14ac:dyDescent="0.2">
      <c r="E1190" s="9" t="s">
        <v>2479</v>
      </c>
      <c r="F1190" s="47" t="s">
        <v>2471</v>
      </c>
      <c r="G1190" s="9" t="s">
        <v>2469</v>
      </c>
      <c r="H1190" s="9" t="s">
        <v>817</v>
      </c>
      <c r="I1190" s="9" t="s">
        <v>2480</v>
      </c>
      <c r="J1190" s="9">
        <v>3</v>
      </c>
      <c r="K1190" s="9">
        <v>3</v>
      </c>
      <c r="L1190" s="9">
        <v>3</v>
      </c>
      <c r="M1190" s="9">
        <v>3</v>
      </c>
      <c r="N1190" s="9">
        <v>3</v>
      </c>
      <c r="O1190" s="9">
        <v>3</v>
      </c>
      <c r="P1190" s="9">
        <v>3</v>
      </c>
      <c r="Q1190" s="9">
        <v>3</v>
      </c>
      <c r="R1190" s="9">
        <v>3</v>
      </c>
      <c r="S1190" s="9">
        <v>3</v>
      </c>
      <c r="T1190" s="9">
        <v>3</v>
      </c>
      <c r="U1190" s="9">
        <v>0</v>
      </c>
      <c r="V1190" s="9">
        <v>0</v>
      </c>
      <c r="W1190" s="9">
        <v>0</v>
      </c>
    </row>
    <row r="1191" spans="5:23" x14ac:dyDescent="0.2">
      <c r="E1191" s="9" t="s">
        <v>2479</v>
      </c>
      <c r="F1191" s="47" t="s">
        <v>2471</v>
      </c>
      <c r="G1191" s="9" t="s">
        <v>2483</v>
      </c>
      <c r="H1191" s="9" t="s">
        <v>538</v>
      </c>
      <c r="I1191" s="9" t="s">
        <v>2480</v>
      </c>
      <c r="J1191" s="9">
        <v>3</v>
      </c>
      <c r="K1191" s="9">
        <v>4</v>
      </c>
      <c r="L1191" s="9">
        <v>3</v>
      </c>
      <c r="M1191" s="9">
        <v>3</v>
      </c>
      <c r="N1191" s="9">
        <v>3</v>
      </c>
      <c r="O1191" s="9">
        <v>3</v>
      </c>
      <c r="P1191" s="9">
        <v>3</v>
      </c>
      <c r="Q1191" s="9">
        <v>3</v>
      </c>
      <c r="R1191" s="9">
        <v>3</v>
      </c>
      <c r="S1191" s="9">
        <v>3</v>
      </c>
      <c r="T1191" s="9">
        <v>4</v>
      </c>
      <c r="U1191" s="9">
        <v>0</v>
      </c>
      <c r="V1191" s="9" t="s">
        <v>2484</v>
      </c>
      <c r="W1191" s="9" t="s">
        <v>2485</v>
      </c>
    </row>
    <row r="1192" spans="5:23" x14ac:dyDescent="0.2">
      <c r="E1192" s="9" t="s">
        <v>2486</v>
      </c>
      <c r="F1192" s="47" t="s">
        <v>2471</v>
      </c>
      <c r="G1192" s="9" t="s">
        <v>2487</v>
      </c>
      <c r="H1192" s="9" t="s">
        <v>1911</v>
      </c>
      <c r="I1192" s="9">
        <v>90</v>
      </c>
      <c r="J1192" s="9">
        <v>3</v>
      </c>
      <c r="K1192" s="9">
        <v>3</v>
      </c>
      <c r="L1192" s="9">
        <v>3</v>
      </c>
      <c r="M1192" s="9">
        <v>3</v>
      </c>
      <c r="N1192" s="9">
        <v>3</v>
      </c>
      <c r="O1192" s="9">
        <v>3</v>
      </c>
      <c r="P1192" s="9">
        <v>3</v>
      </c>
      <c r="Q1192" s="9">
        <v>3</v>
      </c>
      <c r="R1192" s="9">
        <v>3</v>
      </c>
      <c r="S1192" s="9">
        <v>3</v>
      </c>
      <c r="T1192" s="9">
        <v>3</v>
      </c>
      <c r="U1192" s="9">
        <v>0</v>
      </c>
      <c r="V1192" s="9">
        <v>0</v>
      </c>
      <c r="W1192" s="9">
        <v>0</v>
      </c>
    </row>
    <row r="1193" spans="5:23" x14ac:dyDescent="0.2">
      <c r="E1193" s="9" t="s">
        <v>2486</v>
      </c>
      <c r="F1193" s="47" t="s">
        <v>2471</v>
      </c>
      <c r="G1193" s="9" t="s">
        <v>2467</v>
      </c>
      <c r="H1193" s="9" t="s">
        <v>1954</v>
      </c>
      <c r="I1193" s="9">
        <v>100</v>
      </c>
      <c r="J1193" s="9">
        <v>3</v>
      </c>
      <c r="K1193" s="9">
        <v>3</v>
      </c>
      <c r="L1193" s="9">
        <v>3</v>
      </c>
      <c r="M1193" s="9">
        <v>3</v>
      </c>
      <c r="N1193" s="9">
        <v>3</v>
      </c>
      <c r="O1193" s="9">
        <v>3</v>
      </c>
      <c r="P1193" s="9">
        <v>3</v>
      </c>
      <c r="Q1193" s="9">
        <v>3</v>
      </c>
      <c r="R1193" s="9">
        <v>3</v>
      </c>
      <c r="S1193" s="9">
        <v>3</v>
      </c>
      <c r="T1193" s="9">
        <v>3</v>
      </c>
      <c r="U1193" s="9">
        <v>0</v>
      </c>
      <c r="V1193" s="9">
        <v>0</v>
      </c>
      <c r="W1193" s="9">
        <v>0</v>
      </c>
    </row>
    <row r="1194" spans="5:23" x14ac:dyDescent="0.2">
      <c r="E1194" s="9" t="s">
        <v>2488</v>
      </c>
      <c r="F1194" s="47">
        <v>43473</v>
      </c>
      <c r="G1194" s="9" t="s">
        <v>1972</v>
      </c>
      <c r="H1194" s="9" t="s">
        <v>1973</v>
      </c>
      <c r="I1194" s="9">
        <v>100</v>
      </c>
      <c r="J1194" s="9">
        <v>3</v>
      </c>
      <c r="K1194" s="9">
        <v>3</v>
      </c>
      <c r="L1194" s="9">
        <v>3</v>
      </c>
      <c r="M1194" s="9">
        <v>3</v>
      </c>
      <c r="N1194" s="9">
        <v>3</v>
      </c>
      <c r="O1194" s="9">
        <v>3</v>
      </c>
      <c r="P1194" s="9">
        <v>3</v>
      </c>
      <c r="Q1194" s="9">
        <v>3</v>
      </c>
      <c r="R1194" s="9">
        <v>3</v>
      </c>
      <c r="S1194" s="9">
        <v>3</v>
      </c>
      <c r="T1194" s="9">
        <v>3</v>
      </c>
      <c r="U1194" s="9">
        <v>0</v>
      </c>
      <c r="V1194" s="9">
        <v>0</v>
      </c>
      <c r="W1194" s="9">
        <v>0</v>
      </c>
    </row>
    <row r="1195" spans="5:23" x14ac:dyDescent="0.2">
      <c r="E1195" s="9" t="s">
        <v>2488</v>
      </c>
      <c r="F1195" s="47">
        <v>43473</v>
      </c>
      <c r="G1195" s="9" t="s">
        <v>2302</v>
      </c>
      <c r="H1195" s="9" t="s">
        <v>1920</v>
      </c>
      <c r="I1195" s="9">
        <v>80</v>
      </c>
      <c r="J1195" s="9">
        <v>3</v>
      </c>
      <c r="K1195" s="9">
        <v>3</v>
      </c>
      <c r="L1195" s="9">
        <v>3</v>
      </c>
      <c r="M1195" s="9">
        <v>3</v>
      </c>
      <c r="N1195" s="9">
        <v>3</v>
      </c>
      <c r="O1195" s="9">
        <v>3</v>
      </c>
      <c r="P1195" s="9">
        <v>3</v>
      </c>
      <c r="Q1195" s="9">
        <v>3</v>
      </c>
      <c r="R1195" s="9">
        <v>3</v>
      </c>
      <c r="S1195" s="9">
        <v>3</v>
      </c>
      <c r="T1195" s="9">
        <v>3</v>
      </c>
      <c r="U1195" s="9">
        <v>0</v>
      </c>
      <c r="V1195" s="9">
        <v>0</v>
      </c>
      <c r="W1195" s="9">
        <v>0</v>
      </c>
    </row>
    <row r="1196" spans="5:23" x14ac:dyDescent="0.2">
      <c r="E1196" s="9" t="s">
        <v>2488</v>
      </c>
      <c r="F1196" s="47">
        <v>43473</v>
      </c>
      <c r="G1196" s="9" t="s">
        <v>1932</v>
      </c>
      <c r="H1196" s="9" t="s">
        <v>1911</v>
      </c>
      <c r="I1196" s="9">
        <v>80</v>
      </c>
      <c r="J1196" s="9">
        <v>3</v>
      </c>
      <c r="K1196" s="9">
        <v>3</v>
      </c>
      <c r="L1196" s="9">
        <v>3</v>
      </c>
      <c r="M1196" s="9">
        <v>3</v>
      </c>
      <c r="N1196" s="9">
        <v>4</v>
      </c>
      <c r="O1196" s="9">
        <v>4</v>
      </c>
      <c r="P1196" s="9">
        <v>4</v>
      </c>
      <c r="Q1196" s="9">
        <v>3</v>
      </c>
      <c r="R1196" s="9">
        <v>3</v>
      </c>
      <c r="S1196" s="9">
        <v>4</v>
      </c>
      <c r="T1196" s="9">
        <v>3</v>
      </c>
      <c r="U1196" s="9" t="s">
        <v>660</v>
      </c>
      <c r="V1196" s="9" t="s">
        <v>2489</v>
      </c>
      <c r="W1196" s="9" t="s">
        <v>2490</v>
      </c>
    </row>
    <row r="1197" spans="5:23" x14ac:dyDescent="0.2">
      <c r="E1197" s="9" t="s">
        <v>2488</v>
      </c>
      <c r="F1197" s="47">
        <v>43473</v>
      </c>
      <c r="G1197" s="9" t="s">
        <v>1946</v>
      </c>
      <c r="H1197" s="9" t="s">
        <v>1911</v>
      </c>
      <c r="I1197" s="9">
        <v>90</v>
      </c>
      <c r="J1197" s="9">
        <v>4</v>
      </c>
      <c r="K1197" s="9">
        <v>3</v>
      </c>
      <c r="L1197" s="9">
        <v>4</v>
      </c>
      <c r="M1197" s="9">
        <v>3</v>
      </c>
      <c r="N1197" s="9">
        <v>4</v>
      </c>
      <c r="O1197" s="9">
        <v>4</v>
      </c>
      <c r="P1197" s="9">
        <v>4</v>
      </c>
      <c r="Q1197" s="9">
        <v>4</v>
      </c>
      <c r="R1197" s="9">
        <v>4</v>
      </c>
      <c r="S1197" s="9">
        <v>3</v>
      </c>
      <c r="T1197" s="9">
        <v>4</v>
      </c>
      <c r="U1197" s="9">
        <v>0</v>
      </c>
      <c r="V1197" s="9" t="s">
        <v>2491</v>
      </c>
      <c r="W1197" s="9" t="s">
        <v>2492</v>
      </c>
    </row>
    <row r="1198" spans="5:23" x14ac:dyDescent="0.2">
      <c r="E1198" s="9" t="s">
        <v>2488</v>
      </c>
      <c r="F1198" s="47">
        <v>43473</v>
      </c>
      <c r="G1198" s="9" t="s">
        <v>1967</v>
      </c>
      <c r="H1198" s="9" t="s">
        <v>1918</v>
      </c>
      <c r="I1198" s="9">
        <v>100</v>
      </c>
      <c r="J1198" s="9">
        <v>3</v>
      </c>
      <c r="K1198" s="9">
        <v>3</v>
      </c>
      <c r="L1198" s="9">
        <v>3</v>
      </c>
      <c r="M1198" s="9">
        <v>3</v>
      </c>
      <c r="N1198" s="9">
        <v>3</v>
      </c>
      <c r="O1198" s="9">
        <v>4</v>
      </c>
      <c r="P1198" s="9">
        <v>4</v>
      </c>
      <c r="Q1198" s="9">
        <v>3</v>
      </c>
      <c r="R1198" s="9">
        <v>4</v>
      </c>
      <c r="S1198" s="9">
        <v>4</v>
      </c>
      <c r="T1198" s="9">
        <v>4</v>
      </c>
      <c r="U1198" s="9">
        <v>0</v>
      </c>
      <c r="V1198" s="9" t="s">
        <v>2493</v>
      </c>
      <c r="W1198" s="9" t="s">
        <v>2494</v>
      </c>
    </row>
    <row r="1199" spans="5:23" x14ac:dyDescent="0.2">
      <c r="E1199" s="9" t="s">
        <v>2488</v>
      </c>
      <c r="F1199" s="47">
        <v>43473</v>
      </c>
      <c r="G1199" s="9" t="s">
        <v>2099</v>
      </c>
      <c r="H1199" s="9" t="s">
        <v>1911</v>
      </c>
      <c r="I1199" s="9">
        <v>80</v>
      </c>
      <c r="J1199" s="9">
        <v>3</v>
      </c>
      <c r="K1199" s="9">
        <v>3</v>
      </c>
      <c r="L1199" s="9">
        <v>3</v>
      </c>
      <c r="M1199" s="9">
        <v>3</v>
      </c>
      <c r="N1199" s="9">
        <v>3</v>
      </c>
      <c r="O1199" s="9">
        <v>3</v>
      </c>
      <c r="P1199" s="9">
        <v>3</v>
      </c>
      <c r="Q1199" s="9">
        <v>3</v>
      </c>
      <c r="R1199" s="9">
        <v>3</v>
      </c>
      <c r="S1199" s="9">
        <v>3</v>
      </c>
      <c r="T1199" s="9">
        <v>3</v>
      </c>
      <c r="U1199" s="9">
        <v>0</v>
      </c>
      <c r="V1199" s="9" t="s">
        <v>2495</v>
      </c>
      <c r="W1199" s="9" t="s">
        <v>2496</v>
      </c>
    </row>
    <row r="1200" spans="5:23" x14ac:dyDescent="0.2">
      <c r="E1200" s="9" t="s">
        <v>2488</v>
      </c>
      <c r="F1200" s="47">
        <v>43473</v>
      </c>
      <c r="G1200" s="9" t="s">
        <v>1978</v>
      </c>
      <c r="H1200" s="9" t="s">
        <v>1911</v>
      </c>
      <c r="I1200" s="9">
        <v>90</v>
      </c>
      <c r="J1200" s="9">
        <v>3</v>
      </c>
      <c r="K1200" s="9">
        <v>3</v>
      </c>
      <c r="L1200" s="9">
        <v>3</v>
      </c>
      <c r="M1200" s="9">
        <v>3</v>
      </c>
      <c r="N1200" s="9">
        <v>3</v>
      </c>
      <c r="O1200" s="9">
        <v>3</v>
      </c>
      <c r="P1200" s="9">
        <v>3</v>
      </c>
      <c r="Q1200" s="9">
        <v>3</v>
      </c>
      <c r="R1200" s="9">
        <v>3</v>
      </c>
      <c r="S1200" s="9">
        <v>3</v>
      </c>
      <c r="T1200" s="9">
        <v>3</v>
      </c>
      <c r="U1200" s="9">
        <v>0</v>
      </c>
      <c r="V1200" s="9">
        <v>0</v>
      </c>
      <c r="W1200" s="9">
        <v>0</v>
      </c>
    </row>
    <row r="1201" spans="5:23" x14ac:dyDescent="0.2">
      <c r="E1201" s="9" t="s">
        <v>2488</v>
      </c>
      <c r="F1201" s="47">
        <v>43473</v>
      </c>
      <c r="G1201" s="9" t="s">
        <v>1963</v>
      </c>
      <c r="H1201" s="9" t="s">
        <v>1954</v>
      </c>
      <c r="I1201" s="9">
        <v>80</v>
      </c>
      <c r="J1201" s="9">
        <v>4</v>
      </c>
      <c r="K1201" s="9">
        <v>4</v>
      </c>
      <c r="L1201" s="9">
        <v>4</v>
      </c>
      <c r="M1201" s="9">
        <v>4</v>
      </c>
      <c r="N1201" s="9">
        <v>4</v>
      </c>
      <c r="O1201" s="9">
        <v>4</v>
      </c>
      <c r="P1201" s="9">
        <v>4</v>
      </c>
      <c r="Q1201" s="9">
        <v>3</v>
      </c>
      <c r="R1201" s="9">
        <v>4</v>
      </c>
      <c r="S1201" s="9">
        <v>4</v>
      </c>
      <c r="T1201" s="9">
        <v>4</v>
      </c>
      <c r="U1201" s="9" t="s">
        <v>660</v>
      </c>
      <c r="V1201" s="9" t="s">
        <v>2497</v>
      </c>
      <c r="W1201" s="9" t="s">
        <v>2498</v>
      </c>
    </row>
    <row r="1202" spans="5:23" x14ac:dyDescent="0.2">
      <c r="E1202" s="9" t="s">
        <v>2488</v>
      </c>
      <c r="F1202" s="47">
        <v>43473</v>
      </c>
      <c r="G1202" s="9" t="s">
        <v>1938</v>
      </c>
      <c r="H1202" s="9" t="s">
        <v>2499</v>
      </c>
      <c r="I1202" s="9">
        <v>80</v>
      </c>
      <c r="J1202" s="9">
        <v>3</v>
      </c>
      <c r="K1202" s="9">
        <v>3</v>
      </c>
      <c r="L1202" s="9">
        <v>3</v>
      </c>
      <c r="M1202" s="9">
        <v>3</v>
      </c>
      <c r="N1202" s="9">
        <v>3</v>
      </c>
      <c r="O1202" s="9">
        <v>3</v>
      </c>
      <c r="P1202" s="9">
        <v>3</v>
      </c>
      <c r="Q1202" s="9">
        <v>3</v>
      </c>
      <c r="R1202" s="9">
        <v>3</v>
      </c>
      <c r="S1202" s="9">
        <v>3</v>
      </c>
      <c r="T1202" s="9">
        <v>3</v>
      </c>
      <c r="U1202" s="9" t="s">
        <v>660</v>
      </c>
      <c r="V1202" s="9" t="s">
        <v>2500</v>
      </c>
      <c r="W1202" s="9" t="s">
        <v>2501</v>
      </c>
    </row>
    <row r="1203" spans="5:23" x14ac:dyDescent="0.2">
      <c r="E1203" s="9" t="s">
        <v>2488</v>
      </c>
      <c r="F1203" s="47">
        <v>43473</v>
      </c>
      <c r="G1203" s="9" t="s">
        <v>1962</v>
      </c>
      <c r="H1203" s="9" t="s">
        <v>1911</v>
      </c>
      <c r="I1203" s="9">
        <v>80</v>
      </c>
      <c r="J1203" s="9">
        <v>4</v>
      </c>
      <c r="K1203" s="9">
        <v>3</v>
      </c>
      <c r="L1203" s="9">
        <v>4</v>
      </c>
      <c r="M1203" s="9">
        <v>3</v>
      </c>
      <c r="N1203" s="9">
        <v>4</v>
      </c>
      <c r="O1203" s="9">
        <v>3</v>
      </c>
      <c r="P1203" s="9">
        <v>4</v>
      </c>
      <c r="Q1203" s="9">
        <v>3</v>
      </c>
      <c r="R1203" s="9">
        <v>3</v>
      </c>
      <c r="S1203" s="9">
        <v>4</v>
      </c>
      <c r="T1203" s="9">
        <v>4</v>
      </c>
      <c r="U1203" s="9">
        <v>0</v>
      </c>
      <c r="V1203" s="9" t="s">
        <v>2502</v>
      </c>
      <c r="W1203" s="9">
        <v>0</v>
      </c>
    </row>
    <row r="1204" spans="5:23" x14ac:dyDescent="0.2">
      <c r="E1204" s="9" t="s">
        <v>2488</v>
      </c>
      <c r="F1204" s="47">
        <v>43473</v>
      </c>
      <c r="G1204" s="9" t="s">
        <v>1959</v>
      </c>
      <c r="H1204" s="9" t="s">
        <v>1911</v>
      </c>
      <c r="I1204" s="9">
        <v>80</v>
      </c>
      <c r="J1204" s="9">
        <v>3</v>
      </c>
      <c r="K1204" s="9">
        <v>3</v>
      </c>
      <c r="L1204" s="9">
        <v>4</v>
      </c>
      <c r="M1204" s="9">
        <v>3</v>
      </c>
      <c r="N1204" s="9">
        <v>4</v>
      </c>
      <c r="O1204" s="9">
        <v>4</v>
      </c>
      <c r="P1204" s="9">
        <v>4</v>
      </c>
      <c r="Q1204" s="9">
        <v>3</v>
      </c>
      <c r="R1204" s="9">
        <v>3</v>
      </c>
      <c r="S1204" s="9">
        <v>4</v>
      </c>
      <c r="T1204" s="9">
        <v>4</v>
      </c>
      <c r="U1204" s="9">
        <v>0</v>
      </c>
      <c r="V1204" s="9" t="s">
        <v>2503</v>
      </c>
      <c r="W1204" s="9" t="s">
        <v>2504</v>
      </c>
    </row>
    <row r="1205" spans="5:23" x14ac:dyDescent="0.2">
      <c r="E1205" s="9" t="s">
        <v>2488</v>
      </c>
      <c r="F1205" s="47">
        <v>43473</v>
      </c>
      <c r="G1205" s="9" t="s">
        <v>2395</v>
      </c>
      <c r="H1205" s="9" t="s">
        <v>1954</v>
      </c>
      <c r="I1205" s="9">
        <v>80</v>
      </c>
      <c r="J1205" s="9">
        <v>4</v>
      </c>
      <c r="K1205" s="9">
        <v>4</v>
      </c>
      <c r="L1205" s="9">
        <v>4</v>
      </c>
      <c r="M1205" s="9">
        <v>4</v>
      </c>
      <c r="N1205" s="9">
        <v>4</v>
      </c>
      <c r="O1205" s="9">
        <v>4</v>
      </c>
      <c r="P1205" s="9">
        <v>4</v>
      </c>
      <c r="Q1205" s="9">
        <v>4</v>
      </c>
      <c r="R1205" s="9">
        <v>4</v>
      </c>
      <c r="S1205" s="9">
        <v>4</v>
      </c>
      <c r="T1205" s="9">
        <v>4</v>
      </c>
      <c r="U1205" s="9" t="s">
        <v>660</v>
      </c>
      <c r="V1205" s="9" t="s">
        <v>2505</v>
      </c>
      <c r="W1205" s="9" t="s">
        <v>2506</v>
      </c>
    </row>
    <row r="1206" spans="5:23" x14ac:dyDescent="0.2">
      <c r="E1206" s="9" t="s">
        <v>2488</v>
      </c>
      <c r="F1206" s="47">
        <v>43473</v>
      </c>
      <c r="G1206" s="9" t="s">
        <v>1979</v>
      </c>
      <c r="H1206" s="9" t="s">
        <v>1911</v>
      </c>
      <c r="I1206" s="9">
        <v>90</v>
      </c>
      <c r="J1206" s="9">
        <v>4</v>
      </c>
      <c r="K1206" s="9">
        <v>3</v>
      </c>
      <c r="L1206" s="9">
        <v>3</v>
      </c>
      <c r="M1206" s="9">
        <v>3</v>
      </c>
      <c r="N1206" s="9">
        <v>3</v>
      </c>
      <c r="O1206" s="9">
        <v>3</v>
      </c>
      <c r="P1206" s="9">
        <v>3</v>
      </c>
      <c r="Q1206" s="9">
        <v>4</v>
      </c>
      <c r="R1206" s="9">
        <v>3</v>
      </c>
      <c r="S1206" s="9">
        <v>3</v>
      </c>
      <c r="T1206" s="9">
        <v>3</v>
      </c>
      <c r="U1206" s="9">
        <v>0</v>
      </c>
      <c r="V1206" s="9" t="s">
        <v>2507</v>
      </c>
      <c r="W1206" s="9" t="s">
        <v>2508</v>
      </c>
    </row>
    <row r="1207" spans="5:23" x14ac:dyDescent="0.2">
      <c r="E1207" s="9" t="s">
        <v>2488</v>
      </c>
      <c r="F1207" s="47">
        <v>43473</v>
      </c>
      <c r="G1207" s="9" t="s">
        <v>2085</v>
      </c>
      <c r="H1207" s="9" t="s">
        <v>1911</v>
      </c>
      <c r="I1207" s="9">
        <v>100</v>
      </c>
      <c r="J1207" s="9">
        <v>3</v>
      </c>
      <c r="K1207" s="9">
        <v>3</v>
      </c>
      <c r="L1207" s="9">
        <v>3</v>
      </c>
      <c r="M1207" s="9">
        <v>3</v>
      </c>
      <c r="N1207" s="9">
        <v>3</v>
      </c>
      <c r="O1207" s="9">
        <v>3</v>
      </c>
      <c r="P1207" s="9">
        <v>3</v>
      </c>
      <c r="Q1207" s="9">
        <v>3</v>
      </c>
      <c r="R1207" s="9">
        <v>3</v>
      </c>
      <c r="S1207" s="9">
        <v>3</v>
      </c>
      <c r="T1207" s="9">
        <v>3</v>
      </c>
      <c r="U1207" s="9">
        <v>0</v>
      </c>
      <c r="V1207" s="9">
        <v>0</v>
      </c>
      <c r="W1207" s="9">
        <v>0</v>
      </c>
    </row>
    <row r="1208" spans="5:23" x14ac:dyDescent="0.2">
      <c r="E1208" s="9" t="s">
        <v>2488</v>
      </c>
      <c r="F1208" s="47">
        <v>43473</v>
      </c>
      <c r="G1208" s="9" t="s">
        <v>1966</v>
      </c>
      <c r="H1208" s="9" t="s">
        <v>1911</v>
      </c>
      <c r="I1208" s="9">
        <v>100</v>
      </c>
      <c r="J1208" s="9">
        <v>3</v>
      </c>
      <c r="K1208" s="9">
        <v>3</v>
      </c>
      <c r="L1208" s="9">
        <v>3</v>
      </c>
      <c r="M1208" s="9">
        <v>3</v>
      </c>
      <c r="N1208" s="9">
        <v>3</v>
      </c>
      <c r="O1208" s="9">
        <v>3</v>
      </c>
      <c r="P1208" s="9">
        <v>3</v>
      </c>
      <c r="Q1208" s="9">
        <v>3</v>
      </c>
      <c r="R1208" s="9">
        <v>3</v>
      </c>
      <c r="S1208" s="9">
        <v>3</v>
      </c>
      <c r="T1208" s="9">
        <v>3</v>
      </c>
      <c r="U1208" s="9">
        <v>0</v>
      </c>
      <c r="V1208" s="9">
        <v>0</v>
      </c>
      <c r="W1208" s="9">
        <v>0</v>
      </c>
    </row>
    <row r="1209" spans="5:23" x14ac:dyDescent="0.2">
      <c r="E1209" s="9" t="s">
        <v>2488</v>
      </c>
      <c r="F1209" s="47">
        <v>43473</v>
      </c>
      <c r="G1209" s="9" t="s">
        <v>1974</v>
      </c>
      <c r="H1209" s="9" t="s">
        <v>1911</v>
      </c>
      <c r="I1209" s="9">
        <v>80</v>
      </c>
      <c r="J1209" s="9">
        <v>3</v>
      </c>
      <c r="K1209" s="9">
        <v>3</v>
      </c>
      <c r="L1209" s="9">
        <v>3</v>
      </c>
      <c r="M1209" s="9">
        <v>3</v>
      </c>
      <c r="N1209" s="9">
        <v>3</v>
      </c>
      <c r="O1209" s="9">
        <v>3</v>
      </c>
      <c r="P1209" s="9">
        <v>3</v>
      </c>
      <c r="Q1209" s="9">
        <v>3</v>
      </c>
      <c r="R1209" s="9">
        <v>3</v>
      </c>
      <c r="S1209" s="9">
        <v>3</v>
      </c>
      <c r="T1209" s="9">
        <v>3</v>
      </c>
      <c r="U1209" s="9" t="s">
        <v>2082</v>
      </c>
      <c r="V1209" s="9" t="s">
        <v>2509</v>
      </c>
      <c r="W1209" s="9" t="s">
        <v>2510</v>
      </c>
    </row>
    <row r="1210" spans="5:23" x14ac:dyDescent="0.2">
      <c r="E1210" s="9" t="s">
        <v>2488</v>
      </c>
      <c r="F1210" s="47">
        <v>43473</v>
      </c>
      <c r="G1210" s="9" t="s">
        <v>1935</v>
      </c>
      <c r="H1210" s="9" t="s">
        <v>1911</v>
      </c>
      <c r="I1210" s="9">
        <v>80</v>
      </c>
      <c r="J1210" s="9">
        <v>4</v>
      </c>
      <c r="K1210" s="9">
        <v>4</v>
      </c>
      <c r="L1210" s="9">
        <v>4</v>
      </c>
      <c r="M1210" s="9">
        <v>4</v>
      </c>
      <c r="N1210" s="9">
        <v>4</v>
      </c>
      <c r="O1210" s="9">
        <v>4</v>
      </c>
      <c r="P1210" s="9">
        <v>4</v>
      </c>
      <c r="Q1210" s="9">
        <v>4</v>
      </c>
      <c r="R1210" s="9">
        <v>4</v>
      </c>
      <c r="S1210" s="9">
        <v>4</v>
      </c>
      <c r="T1210" s="9">
        <v>4</v>
      </c>
      <c r="U1210" s="9" t="s">
        <v>660</v>
      </c>
      <c r="V1210" s="9" t="s">
        <v>2511</v>
      </c>
      <c r="W1210" s="9" t="s">
        <v>2511</v>
      </c>
    </row>
    <row r="1211" spans="5:23" x14ac:dyDescent="0.2">
      <c r="E1211" s="9" t="s">
        <v>2488</v>
      </c>
      <c r="F1211" s="47">
        <v>43473</v>
      </c>
      <c r="G1211" s="9" t="s">
        <v>1969</v>
      </c>
      <c r="H1211" s="9" t="s">
        <v>1911</v>
      </c>
      <c r="I1211" s="9">
        <v>90</v>
      </c>
      <c r="J1211" s="9">
        <v>3</v>
      </c>
      <c r="K1211" s="9">
        <v>3</v>
      </c>
      <c r="L1211" s="9">
        <v>3</v>
      </c>
      <c r="M1211" s="9">
        <v>3</v>
      </c>
      <c r="N1211" s="9">
        <v>3</v>
      </c>
      <c r="O1211" s="9">
        <v>3</v>
      </c>
      <c r="P1211" s="9">
        <v>3</v>
      </c>
      <c r="Q1211" s="9">
        <v>3</v>
      </c>
      <c r="R1211" s="9">
        <v>3</v>
      </c>
      <c r="S1211" s="9">
        <v>4</v>
      </c>
      <c r="T1211" s="9">
        <v>3</v>
      </c>
      <c r="U1211" s="9" t="s">
        <v>660</v>
      </c>
      <c r="V1211" s="9" t="s">
        <v>2512</v>
      </c>
      <c r="W1211" s="9" t="s">
        <v>2513</v>
      </c>
    </row>
    <row r="1212" spans="5:23" x14ac:dyDescent="0.2">
      <c r="E1212" s="9" t="s">
        <v>2488</v>
      </c>
      <c r="F1212" s="47">
        <v>43473</v>
      </c>
      <c r="G1212" s="9" t="s">
        <v>1941</v>
      </c>
      <c r="H1212" s="9" t="s">
        <v>1911</v>
      </c>
      <c r="I1212" s="9">
        <v>80</v>
      </c>
      <c r="J1212" s="9">
        <v>4</v>
      </c>
      <c r="K1212" s="9">
        <v>4</v>
      </c>
      <c r="L1212" s="9">
        <v>4</v>
      </c>
      <c r="M1212" s="9">
        <v>4</v>
      </c>
      <c r="N1212" s="9">
        <v>4</v>
      </c>
      <c r="O1212" s="9">
        <v>4</v>
      </c>
      <c r="P1212" s="9">
        <v>4</v>
      </c>
      <c r="Q1212" s="9">
        <v>4</v>
      </c>
      <c r="R1212" s="9">
        <v>4</v>
      </c>
      <c r="S1212" s="9">
        <v>4</v>
      </c>
      <c r="T1212" s="9">
        <v>4</v>
      </c>
      <c r="U1212" s="9" t="s">
        <v>2514</v>
      </c>
      <c r="V1212" s="9" t="s">
        <v>2515</v>
      </c>
      <c r="W1212" s="9" t="s">
        <v>2516</v>
      </c>
    </row>
    <row r="1213" spans="5:23" x14ac:dyDescent="0.2">
      <c r="E1213" s="9" t="s">
        <v>2488</v>
      </c>
      <c r="F1213" s="47">
        <v>43473</v>
      </c>
      <c r="G1213" s="9" t="s">
        <v>2179</v>
      </c>
      <c r="H1213" s="9" t="s">
        <v>1911</v>
      </c>
      <c r="I1213" s="9">
        <v>80</v>
      </c>
      <c r="J1213" s="9">
        <v>3</v>
      </c>
      <c r="K1213" s="9">
        <v>3</v>
      </c>
      <c r="L1213" s="9">
        <v>4</v>
      </c>
      <c r="M1213" s="9">
        <v>3</v>
      </c>
      <c r="N1213" s="9">
        <v>3</v>
      </c>
      <c r="O1213" s="9">
        <v>3</v>
      </c>
      <c r="P1213" s="9">
        <v>3</v>
      </c>
      <c r="Q1213" s="9">
        <v>3</v>
      </c>
      <c r="R1213" s="9">
        <v>3</v>
      </c>
      <c r="S1213" s="9">
        <v>3</v>
      </c>
      <c r="T1213" s="9">
        <v>3</v>
      </c>
      <c r="U1213" s="9">
        <v>0</v>
      </c>
      <c r="V1213" s="9">
        <v>0</v>
      </c>
      <c r="W1213" s="9">
        <v>0</v>
      </c>
    </row>
    <row r="1214" spans="5:23" x14ac:dyDescent="0.2">
      <c r="E1214" s="9" t="s">
        <v>2488</v>
      </c>
      <c r="F1214" s="47">
        <v>43473</v>
      </c>
      <c r="G1214" s="9" t="s">
        <v>1944</v>
      </c>
      <c r="H1214" s="9" t="s">
        <v>1911</v>
      </c>
      <c r="I1214" s="9">
        <v>80</v>
      </c>
      <c r="J1214" s="9">
        <v>3</v>
      </c>
      <c r="K1214" s="9">
        <v>3</v>
      </c>
      <c r="L1214" s="9">
        <v>3</v>
      </c>
      <c r="M1214" s="9">
        <v>3</v>
      </c>
      <c r="N1214" s="9">
        <v>3</v>
      </c>
      <c r="O1214" s="9">
        <v>3</v>
      </c>
      <c r="P1214" s="9">
        <v>3</v>
      </c>
      <c r="Q1214" s="9">
        <v>3</v>
      </c>
      <c r="R1214" s="9">
        <v>3</v>
      </c>
      <c r="S1214" s="9">
        <v>3</v>
      </c>
      <c r="T1214" s="9">
        <v>3</v>
      </c>
      <c r="U1214" s="9">
        <v>0</v>
      </c>
      <c r="V1214" s="9">
        <v>0</v>
      </c>
      <c r="W1214" s="9">
        <v>0</v>
      </c>
    </row>
    <row r="1215" spans="5:23" x14ac:dyDescent="0.2">
      <c r="E1215" s="9" t="s">
        <v>2488</v>
      </c>
      <c r="F1215" s="47">
        <v>43473</v>
      </c>
      <c r="G1215" s="9" t="s">
        <v>1956</v>
      </c>
      <c r="H1215" s="9" t="s">
        <v>1911</v>
      </c>
      <c r="I1215" s="9">
        <v>80</v>
      </c>
      <c r="J1215" s="9">
        <v>3</v>
      </c>
      <c r="K1215" s="9">
        <v>3</v>
      </c>
      <c r="L1215" s="9">
        <v>3</v>
      </c>
      <c r="M1215" s="9">
        <v>3</v>
      </c>
      <c r="N1215" s="9">
        <v>3</v>
      </c>
      <c r="O1215" s="9">
        <v>3</v>
      </c>
      <c r="P1215" s="9">
        <v>3</v>
      </c>
      <c r="Q1215" s="9">
        <v>3</v>
      </c>
      <c r="R1215" s="9">
        <v>3</v>
      </c>
      <c r="S1215" s="9">
        <v>3</v>
      </c>
      <c r="T1215" s="9">
        <v>3</v>
      </c>
      <c r="U1215" s="9">
        <v>0</v>
      </c>
      <c r="V1215" s="9">
        <v>0</v>
      </c>
      <c r="W1215" s="9">
        <v>0</v>
      </c>
    </row>
    <row r="1216" spans="5:23" x14ac:dyDescent="0.2">
      <c r="E1216" s="9" t="s">
        <v>2488</v>
      </c>
      <c r="F1216" s="47">
        <v>43473</v>
      </c>
      <c r="G1216" s="9" t="s">
        <v>1928</v>
      </c>
      <c r="H1216" s="9" t="s">
        <v>1911</v>
      </c>
      <c r="I1216" s="9">
        <v>80</v>
      </c>
      <c r="J1216" s="9">
        <v>3</v>
      </c>
      <c r="K1216" s="9">
        <v>3</v>
      </c>
      <c r="L1216" s="9">
        <v>3</v>
      </c>
      <c r="M1216" s="9">
        <v>3</v>
      </c>
      <c r="N1216" s="9">
        <v>3</v>
      </c>
      <c r="O1216" s="9">
        <v>3</v>
      </c>
      <c r="P1216" s="9">
        <v>3</v>
      </c>
      <c r="Q1216" s="9">
        <v>3</v>
      </c>
      <c r="R1216" s="9">
        <v>3</v>
      </c>
      <c r="S1216" s="9">
        <v>3</v>
      </c>
      <c r="T1216" s="9">
        <v>3</v>
      </c>
      <c r="U1216" s="9">
        <v>0</v>
      </c>
      <c r="V1216" s="9">
        <v>0</v>
      </c>
      <c r="W1216" s="9">
        <v>0</v>
      </c>
    </row>
    <row r="1217" spans="5:23" x14ac:dyDescent="0.2">
      <c r="E1217" s="9" t="s">
        <v>2517</v>
      </c>
      <c r="F1217" s="47">
        <v>43685</v>
      </c>
      <c r="G1217" s="9" t="s">
        <v>1982</v>
      </c>
      <c r="H1217" s="9" t="s">
        <v>1911</v>
      </c>
      <c r="I1217" s="9">
        <v>80</v>
      </c>
      <c r="J1217" s="9">
        <v>4</v>
      </c>
      <c r="K1217" s="9">
        <v>4</v>
      </c>
      <c r="L1217" s="9">
        <v>4</v>
      </c>
      <c r="M1217" s="9">
        <v>4</v>
      </c>
      <c r="N1217" s="9">
        <v>4</v>
      </c>
      <c r="O1217" s="9">
        <v>4</v>
      </c>
      <c r="P1217" s="9">
        <v>4</v>
      </c>
      <c r="Q1217" s="9">
        <v>4</v>
      </c>
      <c r="R1217" s="9">
        <v>4</v>
      </c>
      <c r="S1217" s="9">
        <v>4</v>
      </c>
      <c r="T1217" s="9">
        <v>4</v>
      </c>
      <c r="U1217" s="9" t="s">
        <v>1983</v>
      </c>
      <c r="V1217" s="9" t="s">
        <v>2518</v>
      </c>
      <c r="W1217" s="9" t="s">
        <v>2519</v>
      </c>
    </row>
    <row r="1218" spans="5:23" x14ac:dyDescent="0.2">
      <c r="E1218" s="9" t="s">
        <v>2517</v>
      </c>
      <c r="F1218" s="47">
        <v>43685</v>
      </c>
      <c r="G1218" s="9" t="s">
        <v>1990</v>
      </c>
      <c r="H1218" s="9" t="s">
        <v>1918</v>
      </c>
      <c r="I1218" s="9">
        <v>80</v>
      </c>
      <c r="J1218" s="9">
        <v>4</v>
      </c>
      <c r="K1218" s="9">
        <v>4</v>
      </c>
      <c r="L1218" s="9">
        <v>4</v>
      </c>
      <c r="M1218" s="9">
        <v>4</v>
      </c>
      <c r="N1218" s="9">
        <v>4</v>
      </c>
      <c r="O1218" s="9">
        <v>4</v>
      </c>
      <c r="P1218" s="9">
        <v>4</v>
      </c>
      <c r="Q1218" s="9">
        <v>4</v>
      </c>
      <c r="R1218" s="9">
        <v>4</v>
      </c>
      <c r="S1218" s="9">
        <v>4</v>
      </c>
      <c r="T1218" s="9">
        <v>4</v>
      </c>
      <c r="U1218" s="9" t="s">
        <v>2520</v>
      </c>
      <c r="V1218" s="9" t="s">
        <v>2521</v>
      </c>
      <c r="W1218" s="9" t="s">
        <v>2522</v>
      </c>
    </row>
    <row r="1219" spans="5:23" x14ac:dyDescent="0.2">
      <c r="E1219" s="9" t="s">
        <v>2517</v>
      </c>
      <c r="F1219" s="47">
        <v>43685</v>
      </c>
      <c r="G1219" s="9" t="s">
        <v>1986</v>
      </c>
      <c r="H1219" s="9" t="s">
        <v>1911</v>
      </c>
      <c r="I1219" s="9">
        <v>80</v>
      </c>
      <c r="J1219" s="9">
        <v>3</v>
      </c>
      <c r="K1219" s="9">
        <v>3</v>
      </c>
      <c r="L1219" s="9">
        <v>3</v>
      </c>
      <c r="M1219" s="9">
        <v>3</v>
      </c>
      <c r="N1219" s="9">
        <v>3</v>
      </c>
      <c r="O1219" s="9">
        <v>3</v>
      </c>
      <c r="P1219" s="9">
        <v>3</v>
      </c>
      <c r="Q1219" s="9">
        <v>3</v>
      </c>
      <c r="R1219" s="9">
        <v>3</v>
      </c>
      <c r="S1219" s="9">
        <v>3</v>
      </c>
      <c r="T1219" s="9">
        <v>3</v>
      </c>
      <c r="U1219" s="9" t="s">
        <v>1987</v>
      </c>
      <c r="V1219" s="9" t="s">
        <v>2523</v>
      </c>
      <c r="W1219" s="9" t="s">
        <v>2524</v>
      </c>
    </row>
    <row r="1220" spans="5:23" x14ac:dyDescent="0.2">
      <c r="E1220" s="9" t="s">
        <v>2517</v>
      </c>
      <c r="F1220" s="47">
        <v>43685</v>
      </c>
      <c r="G1220" s="9" t="s">
        <v>1981</v>
      </c>
      <c r="H1220" s="9" t="s">
        <v>1911</v>
      </c>
      <c r="I1220" s="9">
        <v>80</v>
      </c>
      <c r="J1220" s="9">
        <v>4</v>
      </c>
      <c r="K1220" s="9">
        <v>4</v>
      </c>
      <c r="L1220" s="9">
        <v>4</v>
      </c>
      <c r="M1220" s="9">
        <v>4</v>
      </c>
      <c r="N1220" s="9">
        <v>4</v>
      </c>
      <c r="O1220" s="9">
        <v>4</v>
      </c>
      <c r="P1220" s="9">
        <v>4</v>
      </c>
      <c r="Q1220" s="9">
        <v>4</v>
      </c>
      <c r="R1220" s="9">
        <v>4</v>
      </c>
      <c r="S1220" s="9">
        <v>4</v>
      </c>
      <c r="T1220" s="9">
        <v>4</v>
      </c>
      <c r="U1220" s="9">
        <v>0</v>
      </c>
      <c r="V1220" s="9">
        <v>0</v>
      </c>
      <c r="W1220" s="9">
        <v>0</v>
      </c>
    </row>
    <row r="1221" spans="5:23" x14ac:dyDescent="0.2">
      <c r="E1221" s="9" t="s">
        <v>2517</v>
      </c>
      <c r="F1221" s="47">
        <v>43685</v>
      </c>
      <c r="G1221" s="9" t="s">
        <v>1994</v>
      </c>
      <c r="H1221" s="9" t="s">
        <v>1954</v>
      </c>
      <c r="I1221" s="9">
        <v>90</v>
      </c>
      <c r="J1221" s="9">
        <v>3</v>
      </c>
      <c r="K1221" s="9">
        <v>3</v>
      </c>
      <c r="L1221" s="9">
        <v>3</v>
      </c>
      <c r="M1221" s="9">
        <v>3</v>
      </c>
      <c r="N1221" s="9">
        <v>3</v>
      </c>
      <c r="O1221" s="9">
        <v>3</v>
      </c>
      <c r="P1221" s="9">
        <v>3</v>
      </c>
      <c r="Q1221" s="9">
        <v>3</v>
      </c>
      <c r="R1221" s="9">
        <v>3</v>
      </c>
      <c r="S1221" s="9">
        <v>3</v>
      </c>
      <c r="T1221" s="9">
        <v>4</v>
      </c>
      <c r="U1221" s="9" t="s">
        <v>2525</v>
      </c>
      <c r="V1221" s="9" t="s">
        <v>2526</v>
      </c>
      <c r="W1221" s="9" t="s">
        <v>2527</v>
      </c>
    </row>
    <row r="1222" spans="5:23" x14ac:dyDescent="0.2">
      <c r="E1222" s="9" t="s">
        <v>2517</v>
      </c>
      <c r="F1222" s="47">
        <v>43685</v>
      </c>
      <c r="G1222" s="9" t="s">
        <v>1998</v>
      </c>
      <c r="H1222" s="9" t="s">
        <v>1911</v>
      </c>
      <c r="I1222" s="9">
        <v>90</v>
      </c>
      <c r="J1222" s="9">
        <v>3</v>
      </c>
      <c r="K1222" s="9">
        <v>3</v>
      </c>
      <c r="L1222" s="9">
        <v>3</v>
      </c>
      <c r="M1222" s="9">
        <v>3</v>
      </c>
      <c r="N1222" s="9">
        <v>3</v>
      </c>
      <c r="O1222" s="9">
        <v>3</v>
      </c>
      <c r="P1222" s="9">
        <v>3</v>
      </c>
      <c r="Q1222" s="9">
        <v>3</v>
      </c>
      <c r="R1222" s="9">
        <v>3</v>
      </c>
      <c r="S1222" s="9">
        <v>3</v>
      </c>
      <c r="T1222" s="9">
        <v>3</v>
      </c>
      <c r="U1222" s="9" t="s">
        <v>1838</v>
      </c>
      <c r="V1222" s="9" t="s">
        <v>2528</v>
      </c>
      <c r="W1222" s="9" t="s">
        <v>2529</v>
      </c>
    </row>
    <row r="1223" spans="5:23" x14ac:dyDescent="0.2">
      <c r="E1223" s="9" t="s">
        <v>2517</v>
      </c>
      <c r="F1223" s="47">
        <v>43685</v>
      </c>
      <c r="G1223" s="9" t="s">
        <v>2000</v>
      </c>
      <c r="H1223" s="9" t="s">
        <v>1920</v>
      </c>
      <c r="I1223" s="9">
        <v>90</v>
      </c>
      <c r="J1223" s="9">
        <v>3</v>
      </c>
      <c r="K1223" s="9">
        <v>3</v>
      </c>
      <c r="L1223" s="9">
        <v>3</v>
      </c>
      <c r="M1223" s="9">
        <v>3</v>
      </c>
      <c r="N1223" s="9">
        <v>3</v>
      </c>
      <c r="O1223" s="9">
        <v>3</v>
      </c>
      <c r="P1223" s="9">
        <v>3</v>
      </c>
      <c r="Q1223" s="9">
        <v>3</v>
      </c>
      <c r="R1223" s="9">
        <v>3</v>
      </c>
      <c r="S1223" s="9">
        <v>3</v>
      </c>
      <c r="T1223" s="9">
        <v>3</v>
      </c>
      <c r="U1223" s="9">
        <v>0</v>
      </c>
      <c r="V1223" s="9">
        <v>0</v>
      </c>
      <c r="W1223" s="9">
        <v>0</v>
      </c>
    </row>
    <row r="1224" spans="5:23" x14ac:dyDescent="0.2">
      <c r="E1224" s="9" t="s">
        <v>2530</v>
      </c>
      <c r="F1224" s="47" t="s">
        <v>2002</v>
      </c>
      <c r="G1224" s="9" t="s">
        <v>2008</v>
      </c>
      <c r="H1224" s="9" t="s">
        <v>1922</v>
      </c>
      <c r="I1224" s="9">
        <v>90</v>
      </c>
      <c r="J1224" s="9">
        <v>3</v>
      </c>
      <c r="K1224" s="9">
        <v>3</v>
      </c>
      <c r="L1224" s="9">
        <v>3</v>
      </c>
      <c r="M1224" s="9">
        <v>3</v>
      </c>
      <c r="N1224" s="9">
        <v>3</v>
      </c>
      <c r="O1224" s="9">
        <v>3</v>
      </c>
      <c r="P1224" s="9">
        <v>3</v>
      </c>
      <c r="Q1224" s="9">
        <v>3</v>
      </c>
      <c r="R1224" s="9">
        <v>3</v>
      </c>
      <c r="S1224" s="9">
        <v>3</v>
      </c>
      <c r="T1224" s="9">
        <v>3</v>
      </c>
      <c r="U1224" s="9" t="s">
        <v>2531</v>
      </c>
      <c r="V1224" s="9" t="s">
        <v>2532</v>
      </c>
      <c r="W1224" s="9" t="s">
        <v>2533</v>
      </c>
    </row>
    <row r="1225" spans="5:23" x14ac:dyDescent="0.2">
      <c r="E1225" s="9" t="s">
        <v>2530</v>
      </c>
      <c r="F1225" s="47" t="s">
        <v>2002</v>
      </c>
      <c r="G1225" s="9" t="s">
        <v>2005</v>
      </c>
      <c r="H1225" s="9" t="s">
        <v>1911</v>
      </c>
      <c r="I1225" s="9">
        <v>100</v>
      </c>
      <c r="J1225" s="9">
        <v>4</v>
      </c>
      <c r="K1225" s="9">
        <v>4</v>
      </c>
      <c r="L1225" s="9">
        <v>4</v>
      </c>
      <c r="M1225" s="9">
        <v>3</v>
      </c>
      <c r="N1225" s="9">
        <v>3</v>
      </c>
      <c r="O1225" s="9">
        <v>3</v>
      </c>
      <c r="P1225" s="9">
        <v>3</v>
      </c>
      <c r="Q1225" s="9">
        <v>3</v>
      </c>
      <c r="R1225" s="9">
        <v>3</v>
      </c>
      <c r="S1225" s="9">
        <v>4</v>
      </c>
      <c r="T1225" s="9">
        <v>4</v>
      </c>
      <c r="U1225" s="9">
        <v>0</v>
      </c>
      <c r="V1225" s="9" t="s">
        <v>2534</v>
      </c>
      <c r="W1225" s="9" t="s">
        <v>2535</v>
      </c>
    </row>
    <row r="1226" spans="5:23" x14ac:dyDescent="0.2">
      <c r="E1226" s="9" t="s">
        <v>2530</v>
      </c>
      <c r="F1226" s="47" t="s">
        <v>2002</v>
      </c>
      <c r="G1226" s="9" t="s">
        <v>2003</v>
      </c>
      <c r="H1226" s="9" t="s">
        <v>1911</v>
      </c>
      <c r="I1226" s="9">
        <v>90</v>
      </c>
      <c r="J1226" s="9">
        <v>4</v>
      </c>
      <c r="K1226" s="9">
        <v>4</v>
      </c>
      <c r="L1226" s="9">
        <v>4</v>
      </c>
      <c r="M1226" s="9">
        <v>4</v>
      </c>
      <c r="N1226" s="9">
        <v>4</v>
      </c>
      <c r="O1226" s="9">
        <v>4</v>
      </c>
      <c r="P1226" s="9">
        <v>4</v>
      </c>
      <c r="Q1226" s="9">
        <v>4</v>
      </c>
      <c r="R1226" s="9">
        <v>4</v>
      </c>
      <c r="S1226" s="9">
        <v>4</v>
      </c>
      <c r="T1226" s="9">
        <v>4</v>
      </c>
      <c r="U1226" s="9">
        <v>0</v>
      </c>
      <c r="V1226" s="9" t="s">
        <v>2536</v>
      </c>
      <c r="W1226" s="9" t="s">
        <v>2537</v>
      </c>
    </row>
    <row r="1227" spans="5:23" x14ac:dyDescent="0.2">
      <c r="E1227" s="9" t="s">
        <v>2530</v>
      </c>
      <c r="F1227" s="47" t="s">
        <v>2002</v>
      </c>
      <c r="G1227" s="9" t="s">
        <v>2014</v>
      </c>
      <c r="H1227" s="9" t="s">
        <v>2015</v>
      </c>
      <c r="I1227" s="9">
        <v>80</v>
      </c>
      <c r="J1227" s="9">
        <v>4</v>
      </c>
      <c r="K1227" s="9">
        <v>3</v>
      </c>
      <c r="L1227" s="9">
        <v>4</v>
      </c>
      <c r="M1227" s="9">
        <v>3</v>
      </c>
      <c r="N1227" s="9">
        <v>4</v>
      </c>
      <c r="O1227" s="9">
        <v>4</v>
      </c>
      <c r="P1227" s="9">
        <v>3</v>
      </c>
      <c r="Q1227" s="9">
        <v>4</v>
      </c>
      <c r="R1227" s="9">
        <v>3</v>
      </c>
      <c r="S1227" s="9">
        <v>4</v>
      </c>
      <c r="T1227" s="9">
        <v>4</v>
      </c>
      <c r="U1227" s="9">
        <v>0</v>
      </c>
      <c r="V1227" s="9">
        <v>0</v>
      </c>
      <c r="W1227" s="9">
        <v>0</v>
      </c>
    </row>
    <row r="1228" spans="5:23" x14ac:dyDescent="0.2">
      <c r="E1228" s="9" t="s">
        <v>2530</v>
      </c>
      <c r="F1228" s="47" t="s">
        <v>2002</v>
      </c>
      <c r="G1228" s="9" t="s">
        <v>2011</v>
      </c>
      <c r="H1228" s="9" t="s">
        <v>1922</v>
      </c>
      <c r="I1228" s="9">
        <v>100</v>
      </c>
      <c r="J1228" s="9">
        <v>4</v>
      </c>
      <c r="K1228" s="9">
        <v>4</v>
      </c>
      <c r="L1228" s="9">
        <v>4</v>
      </c>
      <c r="M1228" s="9">
        <v>4</v>
      </c>
      <c r="N1228" s="9">
        <v>4</v>
      </c>
      <c r="O1228" s="9">
        <v>4</v>
      </c>
      <c r="P1228" s="9">
        <v>4</v>
      </c>
      <c r="Q1228" s="9">
        <v>4</v>
      </c>
      <c r="R1228" s="9">
        <v>4</v>
      </c>
      <c r="S1228" s="9">
        <v>4</v>
      </c>
      <c r="T1228" s="9">
        <v>4</v>
      </c>
      <c r="U1228" s="9">
        <v>0</v>
      </c>
      <c r="V1228" s="9" t="s">
        <v>2538</v>
      </c>
      <c r="W1228" s="9" t="s">
        <v>2539</v>
      </c>
    </row>
    <row r="1229" spans="5:23" x14ac:dyDescent="0.2">
      <c r="E1229" s="9" t="s">
        <v>2530</v>
      </c>
      <c r="F1229" s="47" t="s">
        <v>2002</v>
      </c>
      <c r="G1229" s="9" t="s">
        <v>2124</v>
      </c>
      <c r="H1229" s="9" t="s">
        <v>1911</v>
      </c>
      <c r="I1229" s="9">
        <v>100</v>
      </c>
      <c r="J1229" s="9">
        <v>3</v>
      </c>
      <c r="K1229" s="9">
        <v>3</v>
      </c>
      <c r="L1229" s="9">
        <v>3</v>
      </c>
      <c r="M1229" s="9">
        <v>3</v>
      </c>
      <c r="N1229" s="9">
        <v>3</v>
      </c>
      <c r="O1229" s="9">
        <v>3</v>
      </c>
      <c r="P1229" s="9">
        <v>3</v>
      </c>
      <c r="Q1229" s="9">
        <v>3</v>
      </c>
      <c r="R1229" s="9">
        <v>3</v>
      </c>
      <c r="S1229" s="9">
        <v>3</v>
      </c>
      <c r="T1229" s="9">
        <v>3</v>
      </c>
      <c r="U1229" s="9">
        <v>0</v>
      </c>
      <c r="V1229" s="9">
        <v>0</v>
      </c>
      <c r="W1229" s="9">
        <v>0</v>
      </c>
    </row>
    <row r="1230" spans="5:23" x14ac:dyDescent="0.2">
      <c r="E1230" s="9" t="s">
        <v>2530</v>
      </c>
      <c r="F1230" s="47" t="s">
        <v>2351</v>
      </c>
      <c r="G1230" s="9" t="s">
        <v>2019</v>
      </c>
      <c r="H1230" s="9" t="s">
        <v>1911</v>
      </c>
      <c r="I1230" s="9">
        <v>80</v>
      </c>
      <c r="J1230" s="9">
        <v>3</v>
      </c>
      <c r="K1230" s="9">
        <v>3</v>
      </c>
      <c r="L1230" s="9">
        <v>3</v>
      </c>
      <c r="M1230" s="9">
        <v>3</v>
      </c>
      <c r="N1230" s="9">
        <v>3</v>
      </c>
      <c r="O1230" s="9">
        <v>3</v>
      </c>
      <c r="P1230" s="9">
        <v>3</v>
      </c>
      <c r="Q1230" s="9">
        <v>3</v>
      </c>
      <c r="R1230" s="9">
        <v>3</v>
      </c>
      <c r="S1230" s="9">
        <v>3</v>
      </c>
      <c r="T1230" s="9">
        <v>3</v>
      </c>
      <c r="U1230" s="9" t="s">
        <v>2540</v>
      </c>
      <c r="V1230" s="9" t="s">
        <v>2541</v>
      </c>
      <c r="W1230" s="9" t="s">
        <v>2542</v>
      </c>
    </row>
    <row r="1231" spans="5:23" x14ac:dyDescent="0.2">
      <c r="E1231" s="9" t="s">
        <v>2530</v>
      </c>
      <c r="F1231" s="47" t="s">
        <v>2351</v>
      </c>
      <c r="G1231" s="9" t="s">
        <v>2053</v>
      </c>
      <c r="H1231" s="9" t="s">
        <v>1911</v>
      </c>
      <c r="I1231" s="9">
        <v>80</v>
      </c>
      <c r="J1231" s="9">
        <v>3</v>
      </c>
      <c r="K1231" s="9">
        <v>3</v>
      </c>
      <c r="L1231" s="9">
        <v>3</v>
      </c>
      <c r="M1231" s="9">
        <v>3</v>
      </c>
      <c r="N1231" s="9">
        <v>3</v>
      </c>
      <c r="O1231" s="9">
        <v>3</v>
      </c>
      <c r="P1231" s="9">
        <v>3</v>
      </c>
      <c r="Q1231" s="9">
        <v>3</v>
      </c>
      <c r="R1231" s="9">
        <v>3</v>
      </c>
      <c r="S1231" s="9">
        <v>4</v>
      </c>
      <c r="T1231" s="9">
        <v>4</v>
      </c>
      <c r="U1231" s="9" t="s">
        <v>573</v>
      </c>
      <c r="V1231" s="9" t="s">
        <v>2543</v>
      </c>
      <c r="W1231" s="9" t="s">
        <v>2544</v>
      </c>
    </row>
    <row r="1232" spans="5:23" x14ac:dyDescent="0.2">
      <c r="E1232" s="9" t="s">
        <v>2530</v>
      </c>
      <c r="F1232" s="47" t="s">
        <v>2351</v>
      </c>
      <c r="G1232" s="9" t="s">
        <v>2545</v>
      </c>
      <c r="H1232" s="9" t="s">
        <v>1911</v>
      </c>
      <c r="I1232" s="9">
        <v>90</v>
      </c>
      <c r="J1232" s="9">
        <v>3</v>
      </c>
      <c r="K1232" s="9">
        <v>4</v>
      </c>
      <c r="L1232" s="9">
        <v>4</v>
      </c>
      <c r="M1232" s="9">
        <v>3</v>
      </c>
      <c r="N1232" s="9">
        <v>4</v>
      </c>
      <c r="O1232" s="9">
        <v>4</v>
      </c>
      <c r="P1232" s="9">
        <v>3</v>
      </c>
      <c r="Q1232" s="9">
        <v>3</v>
      </c>
      <c r="R1232" s="9">
        <v>3</v>
      </c>
      <c r="S1232" s="9">
        <v>4</v>
      </c>
      <c r="T1232" s="9">
        <v>3</v>
      </c>
      <c r="U1232" s="9" t="s">
        <v>603</v>
      </c>
      <c r="V1232" s="9" t="s">
        <v>2546</v>
      </c>
      <c r="W1232" s="9" t="s">
        <v>2547</v>
      </c>
    </row>
    <row r="1233" spans="5:23" x14ac:dyDescent="0.2">
      <c r="E1233" s="9" t="s">
        <v>2530</v>
      </c>
      <c r="F1233" s="47" t="s">
        <v>2351</v>
      </c>
      <c r="G1233" s="9" t="s">
        <v>2029</v>
      </c>
      <c r="H1233" s="9" t="s">
        <v>1911</v>
      </c>
      <c r="I1233" s="9">
        <v>90</v>
      </c>
      <c r="J1233" s="9">
        <v>3</v>
      </c>
      <c r="K1233" s="9">
        <v>3</v>
      </c>
      <c r="L1233" s="9">
        <v>4</v>
      </c>
      <c r="M1233" s="9">
        <v>3</v>
      </c>
      <c r="N1233" s="9">
        <v>4</v>
      </c>
      <c r="O1233" s="9">
        <v>3</v>
      </c>
      <c r="P1233" s="9">
        <v>3</v>
      </c>
      <c r="Q1233" s="9">
        <v>3</v>
      </c>
      <c r="R1233" s="9">
        <v>4</v>
      </c>
      <c r="S1233" s="9">
        <v>4</v>
      </c>
      <c r="T1233" s="9">
        <v>4</v>
      </c>
      <c r="U1233" s="9">
        <v>0</v>
      </c>
      <c r="V1233" s="9" t="s">
        <v>2548</v>
      </c>
      <c r="W1233" s="9" t="s">
        <v>2549</v>
      </c>
    </row>
    <row r="1234" spans="5:23" x14ac:dyDescent="0.2">
      <c r="E1234" s="9" t="s">
        <v>2530</v>
      </c>
      <c r="F1234" s="47" t="s">
        <v>2351</v>
      </c>
      <c r="G1234" s="9" t="s">
        <v>2045</v>
      </c>
      <c r="H1234" s="9" t="s">
        <v>1911</v>
      </c>
      <c r="I1234" s="9">
        <v>90</v>
      </c>
      <c r="J1234" s="9">
        <v>3</v>
      </c>
      <c r="K1234" s="9">
        <v>3</v>
      </c>
      <c r="L1234" s="9">
        <v>3</v>
      </c>
      <c r="M1234" s="9">
        <v>3</v>
      </c>
      <c r="N1234" s="9">
        <v>3</v>
      </c>
      <c r="O1234" s="9">
        <v>3</v>
      </c>
      <c r="P1234" s="9">
        <v>3</v>
      </c>
      <c r="Q1234" s="9">
        <v>3</v>
      </c>
      <c r="R1234" s="9">
        <v>3</v>
      </c>
      <c r="S1234" s="9">
        <v>3</v>
      </c>
      <c r="T1234" s="9">
        <v>3</v>
      </c>
      <c r="U1234" s="9">
        <v>0</v>
      </c>
      <c r="V1234" s="9" t="s">
        <v>2550</v>
      </c>
      <c r="W1234" s="9" t="s">
        <v>2551</v>
      </c>
    </row>
    <row r="1235" spans="5:23" x14ac:dyDescent="0.2">
      <c r="E1235" s="9" t="s">
        <v>2530</v>
      </c>
      <c r="F1235" s="47" t="s">
        <v>2351</v>
      </c>
      <c r="G1235" s="9" t="s">
        <v>2041</v>
      </c>
      <c r="H1235" s="9" t="s">
        <v>1911</v>
      </c>
      <c r="I1235" s="9">
        <v>90</v>
      </c>
      <c r="J1235" s="9">
        <v>4</v>
      </c>
      <c r="K1235" s="9">
        <v>3</v>
      </c>
      <c r="L1235" s="9">
        <v>4</v>
      </c>
      <c r="M1235" s="9">
        <v>3</v>
      </c>
      <c r="N1235" s="9">
        <v>3</v>
      </c>
      <c r="O1235" s="9">
        <v>3</v>
      </c>
      <c r="P1235" s="9">
        <v>3</v>
      </c>
      <c r="Q1235" s="9">
        <v>3</v>
      </c>
      <c r="R1235" s="9">
        <v>3</v>
      </c>
      <c r="S1235" s="9">
        <v>3</v>
      </c>
      <c r="T1235" s="9">
        <v>4</v>
      </c>
      <c r="U1235" s="9" t="s">
        <v>2552</v>
      </c>
      <c r="V1235" s="9" t="s">
        <v>2553</v>
      </c>
      <c r="W1235" s="9" t="s">
        <v>2554</v>
      </c>
    </row>
    <row r="1236" spans="5:23" x14ac:dyDescent="0.2">
      <c r="E1236" s="9" t="s">
        <v>2530</v>
      </c>
      <c r="F1236" s="47" t="s">
        <v>2351</v>
      </c>
      <c r="G1236" s="9" t="s">
        <v>2032</v>
      </c>
      <c r="H1236" s="9" t="s">
        <v>1922</v>
      </c>
      <c r="I1236" s="9">
        <v>80</v>
      </c>
      <c r="J1236" s="9">
        <v>4</v>
      </c>
      <c r="K1236" s="9">
        <v>4</v>
      </c>
      <c r="L1236" s="9">
        <v>4</v>
      </c>
      <c r="M1236" s="9">
        <v>3</v>
      </c>
      <c r="N1236" s="9">
        <v>3</v>
      </c>
      <c r="O1236" s="9">
        <v>3</v>
      </c>
      <c r="P1236" s="9">
        <v>3</v>
      </c>
      <c r="Q1236" s="9">
        <v>3</v>
      </c>
      <c r="R1236" s="9">
        <v>3</v>
      </c>
      <c r="S1236" s="9">
        <v>3</v>
      </c>
      <c r="T1236" s="9">
        <v>3</v>
      </c>
      <c r="U1236" s="9">
        <v>0</v>
      </c>
      <c r="V1236" s="9" t="s">
        <v>2555</v>
      </c>
      <c r="W1236" s="9" t="s">
        <v>2556</v>
      </c>
    </row>
    <row r="1237" spans="5:23" x14ac:dyDescent="0.2">
      <c r="E1237" s="9" t="s">
        <v>2530</v>
      </c>
      <c r="F1237" s="47" t="s">
        <v>2351</v>
      </c>
      <c r="G1237" s="9" t="s">
        <v>2036</v>
      </c>
      <c r="H1237" s="9" t="s">
        <v>2137</v>
      </c>
      <c r="I1237" s="9">
        <v>80</v>
      </c>
      <c r="J1237" s="9">
        <v>3</v>
      </c>
      <c r="K1237" s="9">
        <v>3</v>
      </c>
      <c r="L1237" s="9">
        <v>3</v>
      </c>
      <c r="M1237" s="9">
        <v>3</v>
      </c>
      <c r="N1237" s="9">
        <v>3</v>
      </c>
      <c r="O1237" s="9">
        <v>3</v>
      </c>
      <c r="P1237" s="9">
        <v>3</v>
      </c>
      <c r="Q1237" s="9">
        <v>3</v>
      </c>
      <c r="R1237" s="9">
        <v>3</v>
      </c>
      <c r="S1237" s="9">
        <v>3</v>
      </c>
      <c r="T1237" s="9">
        <v>3</v>
      </c>
      <c r="U1237" s="9" t="s">
        <v>2557</v>
      </c>
      <c r="V1237" s="9" t="s">
        <v>2558</v>
      </c>
      <c r="W1237" s="9" t="s">
        <v>2559</v>
      </c>
    </row>
    <row r="1238" spans="5:23" x14ac:dyDescent="0.2">
      <c r="E1238" s="9" t="s">
        <v>2530</v>
      </c>
      <c r="F1238" s="47" t="s">
        <v>2351</v>
      </c>
      <c r="G1238" s="9" t="s">
        <v>2032</v>
      </c>
      <c r="H1238" s="9" t="s">
        <v>1922</v>
      </c>
      <c r="I1238" s="9">
        <v>80</v>
      </c>
      <c r="J1238" s="9">
        <v>4</v>
      </c>
      <c r="K1238" s="9">
        <v>4</v>
      </c>
      <c r="L1238" s="9">
        <v>4</v>
      </c>
      <c r="M1238" s="9">
        <v>3</v>
      </c>
      <c r="N1238" s="9">
        <v>3</v>
      </c>
      <c r="O1238" s="9">
        <v>3</v>
      </c>
      <c r="P1238" s="9">
        <v>3</v>
      </c>
      <c r="Q1238" s="9">
        <v>3</v>
      </c>
      <c r="R1238" s="9">
        <v>3</v>
      </c>
      <c r="S1238" s="9">
        <v>3</v>
      </c>
      <c r="T1238" s="9">
        <v>3</v>
      </c>
      <c r="U1238" s="9">
        <v>0</v>
      </c>
      <c r="V1238" s="9">
        <v>0</v>
      </c>
      <c r="W1238" s="9">
        <v>0</v>
      </c>
    </row>
    <row r="1239" spans="5:23" x14ac:dyDescent="0.2">
      <c r="E1239" s="9" t="s">
        <v>2530</v>
      </c>
      <c r="F1239" s="47" t="s">
        <v>2351</v>
      </c>
      <c r="G1239" s="9" t="s">
        <v>2048</v>
      </c>
      <c r="H1239" s="9" t="s">
        <v>2049</v>
      </c>
      <c r="I1239" s="9">
        <v>80</v>
      </c>
      <c r="J1239" s="9">
        <v>3</v>
      </c>
      <c r="K1239" s="9">
        <v>3</v>
      </c>
      <c r="L1239" s="9">
        <v>3</v>
      </c>
      <c r="M1239" s="9">
        <v>3</v>
      </c>
      <c r="N1239" s="9">
        <v>3</v>
      </c>
      <c r="O1239" s="9">
        <v>4</v>
      </c>
      <c r="P1239" s="9">
        <v>4</v>
      </c>
      <c r="Q1239" s="9">
        <v>3</v>
      </c>
      <c r="R1239" s="9">
        <v>3</v>
      </c>
      <c r="S1239" s="9">
        <v>4</v>
      </c>
      <c r="T1239" s="9">
        <v>3</v>
      </c>
      <c r="U1239" s="9" t="s">
        <v>2560</v>
      </c>
      <c r="V1239" s="9" t="s">
        <v>2561</v>
      </c>
      <c r="W1239" s="9" t="s">
        <v>2562</v>
      </c>
    </row>
    <row r="1240" spans="5:23" x14ac:dyDescent="0.2">
      <c r="E1240" s="9" t="s">
        <v>2563</v>
      </c>
      <c r="F1240" s="47" t="s">
        <v>2351</v>
      </c>
      <c r="G1240" s="9" t="s">
        <v>2025</v>
      </c>
      <c r="H1240" s="9" t="s">
        <v>1911</v>
      </c>
      <c r="I1240" s="9">
        <v>90</v>
      </c>
      <c r="J1240" s="9">
        <v>3</v>
      </c>
      <c r="K1240" s="9">
        <v>3</v>
      </c>
      <c r="L1240" s="9">
        <v>3</v>
      </c>
      <c r="M1240" s="9">
        <v>3</v>
      </c>
      <c r="N1240" s="9">
        <v>3</v>
      </c>
      <c r="O1240" s="9">
        <v>3</v>
      </c>
      <c r="P1240" s="9">
        <v>3</v>
      </c>
      <c r="Q1240" s="9">
        <v>3</v>
      </c>
      <c r="R1240" s="9">
        <v>3</v>
      </c>
      <c r="S1240" s="9">
        <v>3</v>
      </c>
      <c r="T1240" s="9">
        <v>3</v>
      </c>
      <c r="U1240" s="9" t="s">
        <v>2564</v>
      </c>
      <c r="V1240" s="9" t="s">
        <v>2565</v>
      </c>
      <c r="W1240" s="9" t="s">
        <v>2566</v>
      </c>
    </row>
    <row r="1241" spans="5:23" x14ac:dyDescent="0.2">
      <c r="E1241" s="9" t="s">
        <v>2567</v>
      </c>
      <c r="F1241" s="47" t="s">
        <v>2456</v>
      </c>
      <c r="G1241" s="9" t="s">
        <v>2467</v>
      </c>
      <c r="H1241" s="9" t="s">
        <v>1911</v>
      </c>
      <c r="I1241" s="9">
        <v>80</v>
      </c>
      <c r="J1241" s="9">
        <v>3</v>
      </c>
      <c r="K1241" s="9">
        <v>3</v>
      </c>
      <c r="L1241" s="9">
        <v>3</v>
      </c>
      <c r="M1241" s="9">
        <v>3</v>
      </c>
      <c r="N1241" s="9">
        <v>3</v>
      </c>
      <c r="O1241" s="9">
        <v>3</v>
      </c>
      <c r="P1241" s="9">
        <v>3</v>
      </c>
      <c r="Q1241" s="9">
        <v>3</v>
      </c>
      <c r="R1241" s="9">
        <v>3</v>
      </c>
      <c r="S1241" s="9">
        <v>3</v>
      </c>
      <c r="T1241" s="9">
        <v>3</v>
      </c>
      <c r="U1241" s="9">
        <v>0</v>
      </c>
      <c r="V1241" s="9">
        <v>0</v>
      </c>
      <c r="W1241" s="9">
        <v>0</v>
      </c>
    </row>
    <row r="1242" spans="5:23" x14ac:dyDescent="0.2">
      <c r="E1242" s="9" t="s">
        <v>2567</v>
      </c>
      <c r="F1242" s="47" t="s">
        <v>2456</v>
      </c>
      <c r="G1242" s="9" t="s">
        <v>2464</v>
      </c>
      <c r="H1242" s="9" t="s">
        <v>2466</v>
      </c>
      <c r="I1242" s="9">
        <v>80</v>
      </c>
      <c r="J1242" s="9">
        <v>3</v>
      </c>
      <c r="K1242" s="9">
        <v>3</v>
      </c>
      <c r="L1242" s="9">
        <v>3</v>
      </c>
      <c r="M1242" s="9">
        <v>3</v>
      </c>
      <c r="N1242" s="9">
        <v>3</v>
      </c>
      <c r="O1242" s="9">
        <v>3</v>
      </c>
      <c r="P1242" s="9">
        <v>3</v>
      </c>
      <c r="Q1242" s="9">
        <v>3</v>
      </c>
      <c r="R1242" s="9">
        <v>3</v>
      </c>
      <c r="S1242" s="9">
        <v>3</v>
      </c>
      <c r="T1242" s="9">
        <v>3</v>
      </c>
      <c r="U1242" s="9">
        <v>0</v>
      </c>
      <c r="V1242" s="9">
        <v>0</v>
      </c>
      <c r="W1242" s="9">
        <v>0</v>
      </c>
    </row>
    <row r="1243" spans="5:23" x14ac:dyDescent="0.2">
      <c r="E1243" s="9" t="s">
        <v>2567</v>
      </c>
      <c r="F1243" s="47" t="s">
        <v>2456</v>
      </c>
      <c r="G1243" s="9" t="s">
        <v>2469</v>
      </c>
      <c r="H1243" s="9" t="s">
        <v>1954</v>
      </c>
      <c r="I1243" s="9">
        <v>90</v>
      </c>
      <c r="J1243" s="9">
        <v>3</v>
      </c>
      <c r="K1243" s="9">
        <v>3</v>
      </c>
      <c r="L1243" s="9">
        <v>3</v>
      </c>
      <c r="M1243" s="9">
        <v>3</v>
      </c>
      <c r="N1243" s="9">
        <v>3</v>
      </c>
      <c r="O1243" s="9">
        <v>3</v>
      </c>
      <c r="P1243" s="9">
        <v>3</v>
      </c>
      <c r="Q1243" s="9">
        <v>3</v>
      </c>
      <c r="R1243" s="9">
        <v>3</v>
      </c>
      <c r="S1243" s="9">
        <v>3</v>
      </c>
      <c r="T1243" s="9">
        <v>3</v>
      </c>
      <c r="U1243" s="9">
        <v>0</v>
      </c>
      <c r="V1243" s="9">
        <v>0</v>
      </c>
      <c r="W1243" s="9">
        <v>0</v>
      </c>
    </row>
    <row r="1244" spans="5:23" x14ac:dyDescent="0.2">
      <c r="E1244" s="9" t="s">
        <v>2568</v>
      </c>
      <c r="F1244" s="47">
        <v>43525</v>
      </c>
      <c r="G1244" s="9" t="s">
        <v>2227</v>
      </c>
      <c r="H1244" s="9" t="s">
        <v>557</v>
      </c>
      <c r="I1244" s="9">
        <v>90</v>
      </c>
      <c r="J1244" s="9">
        <v>4</v>
      </c>
      <c r="K1244" s="9">
        <v>4</v>
      </c>
      <c r="L1244" s="9">
        <v>4</v>
      </c>
      <c r="M1244" s="9">
        <v>4</v>
      </c>
      <c r="N1244" s="9">
        <v>4</v>
      </c>
      <c r="O1244" s="9">
        <v>4</v>
      </c>
      <c r="P1244" s="9">
        <v>4</v>
      </c>
      <c r="Q1244" s="9">
        <v>4</v>
      </c>
      <c r="R1244" s="9">
        <v>3</v>
      </c>
      <c r="S1244" s="9">
        <v>4</v>
      </c>
      <c r="T1244" s="9">
        <v>4</v>
      </c>
      <c r="U1244" s="9" t="s">
        <v>2569</v>
      </c>
      <c r="V1244" s="9" t="s">
        <v>2570</v>
      </c>
      <c r="W1244" s="9" t="s">
        <v>573</v>
      </c>
    </row>
    <row r="1245" spans="5:23" x14ac:dyDescent="0.2">
      <c r="E1245" s="9" t="s">
        <v>2568</v>
      </c>
      <c r="F1245" s="47">
        <v>43525</v>
      </c>
      <c r="G1245" s="9" t="s">
        <v>594</v>
      </c>
      <c r="H1245" s="9" t="s">
        <v>538</v>
      </c>
      <c r="I1245" s="9">
        <v>90</v>
      </c>
      <c r="J1245" s="9">
        <v>3</v>
      </c>
      <c r="K1245" s="9">
        <v>4</v>
      </c>
      <c r="L1245" s="9">
        <v>4</v>
      </c>
      <c r="M1245" s="9">
        <v>3</v>
      </c>
      <c r="N1245" s="9">
        <v>3</v>
      </c>
      <c r="O1245" s="9">
        <v>3</v>
      </c>
      <c r="P1245" s="9">
        <v>3</v>
      </c>
      <c r="Q1245" s="9">
        <v>3</v>
      </c>
      <c r="R1245" s="9">
        <v>3</v>
      </c>
      <c r="S1245" s="9">
        <v>3</v>
      </c>
      <c r="T1245" s="9">
        <v>4</v>
      </c>
      <c r="U1245" s="9" t="s">
        <v>2571</v>
      </c>
      <c r="V1245" s="9" t="s">
        <v>2572</v>
      </c>
      <c r="W1245" s="9" t="s">
        <v>573</v>
      </c>
    </row>
    <row r="1246" spans="5:23" x14ac:dyDescent="0.2">
      <c r="E1246" s="9" t="s">
        <v>2568</v>
      </c>
      <c r="F1246" s="47">
        <v>43525</v>
      </c>
      <c r="G1246" s="9" t="s">
        <v>632</v>
      </c>
      <c r="H1246" s="9" t="s">
        <v>557</v>
      </c>
      <c r="I1246" s="9">
        <v>90</v>
      </c>
      <c r="J1246" s="9">
        <v>4</v>
      </c>
      <c r="K1246" s="9">
        <v>3</v>
      </c>
      <c r="L1246" s="9">
        <v>4</v>
      </c>
      <c r="M1246" s="9">
        <v>3</v>
      </c>
      <c r="N1246" s="9">
        <v>3</v>
      </c>
      <c r="O1246" s="9">
        <v>4</v>
      </c>
      <c r="P1246" s="9">
        <v>4</v>
      </c>
      <c r="Q1246" s="9">
        <v>4</v>
      </c>
      <c r="R1246" s="9">
        <v>4</v>
      </c>
      <c r="S1246" s="9">
        <v>4</v>
      </c>
      <c r="T1246" s="9">
        <v>4</v>
      </c>
      <c r="U1246" s="9" t="s">
        <v>2573</v>
      </c>
      <c r="V1246" s="9" t="s">
        <v>2574</v>
      </c>
      <c r="W1246" s="9" t="s">
        <v>573</v>
      </c>
    </row>
    <row r="1247" spans="5:23" x14ac:dyDescent="0.2">
      <c r="E1247" s="9" t="s">
        <v>2568</v>
      </c>
      <c r="F1247" s="47">
        <v>43525</v>
      </c>
      <c r="G1247" s="9" t="s">
        <v>623</v>
      </c>
      <c r="H1247" s="9" t="s">
        <v>619</v>
      </c>
      <c r="I1247" s="9">
        <v>90</v>
      </c>
      <c r="J1247" s="9">
        <v>3</v>
      </c>
      <c r="K1247" s="9">
        <v>3</v>
      </c>
      <c r="L1247" s="9">
        <v>3</v>
      </c>
      <c r="M1247" s="9">
        <v>3</v>
      </c>
      <c r="N1247" s="9">
        <v>3</v>
      </c>
      <c r="O1247" s="9">
        <v>3</v>
      </c>
      <c r="P1247" s="9">
        <v>3</v>
      </c>
      <c r="Q1247" s="9">
        <v>3</v>
      </c>
      <c r="R1247" s="9">
        <v>3</v>
      </c>
      <c r="S1247" s="9">
        <v>3</v>
      </c>
      <c r="T1247" s="9">
        <v>3</v>
      </c>
      <c r="U1247" s="9" t="s">
        <v>2575</v>
      </c>
      <c r="V1247" s="9" t="s">
        <v>2576</v>
      </c>
      <c r="W1247" s="9" t="s">
        <v>573</v>
      </c>
    </row>
    <row r="1248" spans="5:23" x14ac:dyDescent="0.2">
      <c r="E1248" s="9" t="s">
        <v>2568</v>
      </c>
      <c r="F1248" s="47">
        <v>43525</v>
      </c>
      <c r="G1248" s="9" t="s">
        <v>574</v>
      </c>
      <c r="H1248" s="9" t="s">
        <v>575</v>
      </c>
      <c r="I1248" s="9">
        <v>80</v>
      </c>
      <c r="J1248" s="9">
        <v>3</v>
      </c>
      <c r="K1248" s="9">
        <v>3</v>
      </c>
      <c r="L1248" s="9">
        <v>3</v>
      </c>
      <c r="M1248" s="9">
        <v>3</v>
      </c>
      <c r="N1248" s="9">
        <v>3</v>
      </c>
      <c r="O1248" s="9">
        <v>3</v>
      </c>
      <c r="P1248" s="9">
        <v>3</v>
      </c>
      <c r="Q1248" s="9">
        <v>3</v>
      </c>
      <c r="R1248" s="9">
        <v>4</v>
      </c>
      <c r="S1248" s="9">
        <v>3</v>
      </c>
      <c r="T1248" s="9">
        <v>3</v>
      </c>
      <c r="U1248" s="9" t="s">
        <v>2577</v>
      </c>
      <c r="V1248" s="9" t="s">
        <v>2578</v>
      </c>
      <c r="W1248" s="9" t="s">
        <v>578</v>
      </c>
    </row>
    <row r="1249" spans="5:23" x14ac:dyDescent="0.2">
      <c r="E1249" s="9" t="s">
        <v>2568</v>
      </c>
      <c r="F1249" s="47">
        <v>43525</v>
      </c>
      <c r="G1249" s="9" t="s">
        <v>618</v>
      </c>
      <c r="H1249" s="9" t="s">
        <v>619</v>
      </c>
      <c r="I1249" s="9">
        <v>90</v>
      </c>
      <c r="J1249" s="9">
        <v>3</v>
      </c>
      <c r="K1249" s="9">
        <v>3</v>
      </c>
      <c r="L1249" s="9">
        <v>3</v>
      </c>
      <c r="M1249" s="9">
        <v>3</v>
      </c>
      <c r="N1249" s="9">
        <v>3</v>
      </c>
      <c r="O1249" s="9">
        <v>3</v>
      </c>
      <c r="P1249" s="9">
        <v>3</v>
      </c>
      <c r="Q1249" s="9">
        <v>3</v>
      </c>
      <c r="R1249" s="9">
        <v>3</v>
      </c>
      <c r="S1249" s="9">
        <v>3</v>
      </c>
      <c r="T1249" s="9">
        <v>3</v>
      </c>
      <c r="U1249" s="9" t="s">
        <v>2579</v>
      </c>
      <c r="V1249" s="9" t="s">
        <v>2580</v>
      </c>
      <c r="W1249" s="9" t="s">
        <v>2581</v>
      </c>
    </row>
    <row r="1250" spans="5:23" x14ac:dyDescent="0.2">
      <c r="E1250" s="9" t="s">
        <v>2568</v>
      </c>
      <c r="F1250" s="47">
        <v>43525</v>
      </c>
      <c r="G1250" s="9" t="s">
        <v>931</v>
      </c>
      <c r="H1250" s="9" t="s">
        <v>538</v>
      </c>
      <c r="I1250" s="9">
        <v>90</v>
      </c>
      <c r="J1250" s="9">
        <v>4</v>
      </c>
      <c r="K1250" s="9">
        <v>4</v>
      </c>
      <c r="L1250" s="9">
        <v>4</v>
      </c>
      <c r="M1250" s="9">
        <v>4</v>
      </c>
      <c r="N1250" s="9">
        <v>4</v>
      </c>
      <c r="O1250" s="9">
        <v>4</v>
      </c>
      <c r="P1250" s="9">
        <v>4</v>
      </c>
      <c r="Q1250" s="9">
        <v>4</v>
      </c>
      <c r="R1250" s="9">
        <v>4</v>
      </c>
      <c r="S1250" s="9">
        <v>4</v>
      </c>
      <c r="T1250" s="9">
        <v>4</v>
      </c>
      <c r="U1250" s="9" t="s">
        <v>2582</v>
      </c>
      <c r="V1250" s="9" t="s">
        <v>2583</v>
      </c>
      <c r="W1250" s="9" t="s">
        <v>573</v>
      </c>
    </row>
    <row r="1251" spans="5:23" x14ac:dyDescent="0.2">
      <c r="E1251" s="9" t="s">
        <v>2568</v>
      </c>
      <c r="F1251" s="47">
        <v>43525</v>
      </c>
      <c r="G1251" s="9" t="s">
        <v>586</v>
      </c>
      <c r="H1251" s="9" t="s">
        <v>535</v>
      </c>
      <c r="I1251" s="9">
        <v>90</v>
      </c>
      <c r="J1251" s="9">
        <v>3</v>
      </c>
      <c r="K1251" s="9">
        <v>3</v>
      </c>
      <c r="L1251" s="9">
        <v>3</v>
      </c>
      <c r="M1251" s="9">
        <v>3</v>
      </c>
      <c r="N1251" s="9">
        <v>4</v>
      </c>
      <c r="O1251" s="9">
        <v>3</v>
      </c>
      <c r="P1251" s="9">
        <v>3</v>
      </c>
      <c r="Q1251" s="9">
        <v>3</v>
      </c>
      <c r="R1251" s="9">
        <v>3</v>
      </c>
      <c r="S1251" s="9">
        <v>3</v>
      </c>
      <c r="T1251" s="9">
        <v>4</v>
      </c>
      <c r="U1251" s="9" t="s">
        <v>2584</v>
      </c>
      <c r="V1251" s="9" t="s">
        <v>2585</v>
      </c>
      <c r="W1251" s="9" t="s">
        <v>2586</v>
      </c>
    </row>
    <row r="1252" spans="5:23" x14ac:dyDescent="0.2">
      <c r="E1252" s="9" t="s">
        <v>2568</v>
      </c>
      <c r="F1252" s="47">
        <v>43525</v>
      </c>
      <c r="G1252" s="9" t="s">
        <v>638</v>
      </c>
      <c r="H1252" s="9" t="s">
        <v>538</v>
      </c>
      <c r="I1252" s="9">
        <v>90</v>
      </c>
      <c r="J1252" s="9">
        <v>4</v>
      </c>
      <c r="K1252" s="9">
        <v>3</v>
      </c>
      <c r="L1252" s="9">
        <v>3</v>
      </c>
      <c r="M1252" s="9">
        <v>3</v>
      </c>
      <c r="N1252" s="9">
        <v>4</v>
      </c>
      <c r="O1252" s="9">
        <v>3</v>
      </c>
      <c r="P1252" s="9">
        <v>3</v>
      </c>
      <c r="Q1252" s="9">
        <v>3</v>
      </c>
      <c r="R1252" s="9">
        <v>4</v>
      </c>
      <c r="S1252" s="9">
        <v>4</v>
      </c>
      <c r="T1252" s="9">
        <v>4</v>
      </c>
      <c r="U1252" s="9" t="s">
        <v>2587</v>
      </c>
      <c r="V1252" s="9" t="s">
        <v>2588</v>
      </c>
      <c r="W1252" s="9" t="s">
        <v>2589</v>
      </c>
    </row>
    <row r="1253" spans="5:23" x14ac:dyDescent="0.2">
      <c r="E1253" s="9" t="s">
        <v>2568</v>
      </c>
      <c r="F1253" s="47">
        <v>43525</v>
      </c>
      <c r="G1253" s="9" t="s">
        <v>2590</v>
      </c>
      <c r="H1253" s="9" t="s">
        <v>542</v>
      </c>
      <c r="I1253" s="9">
        <v>80</v>
      </c>
      <c r="J1253" s="9">
        <v>3</v>
      </c>
      <c r="K1253" s="9">
        <v>4</v>
      </c>
      <c r="L1253" s="9">
        <v>4</v>
      </c>
      <c r="M1253" s="9">
        <v>2</v>
      </c>
      <c r="N1253" s="9">
        <v>3</v>
      </c>
      <c r="O1253" s="9">
        <v>3</v>
      </c>
      <c r="P1253" s="9">
        <v>3</v>
      </c>
      <c r="Q1253" s="9">
        <v>3</v>
      </c>
      <c r="R1253" s="9">
        <v>3</v>
      </c>
      <c r="S1253" s="9">
        <v>3</v>
      </c>
      <c r="T1253" s="9">
        <v>3</v>
      </c>
      <c r="U1253" s="9" t="s">
        <v>2591</v>
      </c>
      <c r="V1253" s="9" t="s">
        <v>2592</v>
      </c>
      <c r="W1253" s="9">
        <v>0</v>
      </c>
    </row>
    <row r="1254" spans="5:23" x14ac:dyDescent="0.2">
      <c r="E1254" s="9" t="s">
        <v>2568</v>
      </c>
      <c r="F1254" s="47">
        <v>43525</v>
      </c>
      <c r="G1254" s="9" t="s">
        <v>2593</v>
      </c>
      <c r="H1254" s="9" t="s">
        <v>538</v>
      </c>
      <c r="I1254" s="9">
        <v>90</v>
      </c>
      <c r="J1254" s="9">
        <v>3</v>
      </c>
      <c r="K1254" s="9">
        <v>3</v>
      </c>
      <c r="L1254" s="9">
        <v>3</v>
      </c>
      <c r="M1254" s="9">
        <v>3</v>
      </c>
      <c r="N1254" s="9">
        <v>3</v>
      </c>
      <c r="O1254" s="9">
        <v>3</v>
      </c>
      <c r="P1254" s="9">
        <v>3</v>
      </c>
      <c r="Q1254" s="9">
        <v>3</v>
      </c>
      <c r="R1254" s="9">
        <v>3</v>
      </c>
      <c r="S1254" s="9">
        <v>3</v>
      </c>
      <c r="T1254" s="9">
        <v>3</v>
      </c>
      <c r="U1254" s="9" t="s">
        <v>2594</v>
      </c>
      <c r="V1254" s="9" t="s">
        <v>2595</v>
      </c>
      <c r="W1254" s="9">
        <v>0</v>
      </c>
    </row>
    <row r="1255" spans="5:23" x14ac:dyDescent="0.2">
      <c r="E1255" s="9" t="s">
        <v>2568</v>
      </c>
      <c r="F1255" s="47">
        <v>43525</v>
      </c>
      <c r="G1255" s="9" t="s">
        <v>2166</v>
      </c>
      <c r="H1255" s="9" t="s">
        <v>619</v>
      </c>
      <c r="I1255" s="9">
        <v>90</v>
      </c>
      <c r="J1255" s="9">
        <v>3</v>
      </c>
      <c r="K1255" s="9">
        <v>3</v>
      </c>
      <c r="L1255" s="9">
        <v>3</v>
      </c>
      <c r="M1255" s="9">
        <v>3</v>
      </c>
      <c r="N1255" s="9">
        <v>3</v>
      </c>
      <c r="O1255" s="9">
        <v>3</v>
      </c>
      <c r="P1255" s="9">
        <v>3</v>
      </c>
      <c r="Q1255" s="9">
        <v>3</v>
      </c>
      <c r="R1255" s="9">
        <v>3</v>
      </c>
      <c r="S1255" s="9">
        <v>3</v>
      </c>
      <c r="T1255" s="9">
        <v>3</v>
      </c>
      <c r="U1255" s="9" t="s">
        <v>2596</v>
      </c>
      <c r="V1255" s="9" t="s">
        <v>2597</v>
      </c>
      <c r="W1255" s="9" t="s">
        <v>2598</v>
      </c>
    </row>
    <row r="1256" spans="5:23" x14ac:dyDescent="0.2">
      <c r="E1256" s="9" t="s">
        <v>2568</v>
      </c>
      <c r="F1256" s="47">
        <v>43525</v>
      </c>
      <c r="G1256" s="9" t="s">
        <v>596</v>
      </c>
      <c r="H1256" s="9" t="s">
        <v>557</v>
      </c>
      <c r="I1256" s="9">
        <v>80</v>
      </c>
      <c r="J1256" s="9">
        <v>4</v>
      </c>
      <c r="K1256" s="9">
        <v>3</v>
      </c>
      <c r="L1256" s="9">
        <v>4</v>
      </c>
      <c r="M1256" s="9">
        <v>3</v>
      </c>
      <c r="N1256" s="9">
        <v>3</v>
      </c>
      <c r="O1256" s="9">
        <v>3</v>
      </c>
      <c r="P1256" s="9">
        <v>4</v>
      </c>
      <c r="Q1256" s="9">
        <v>4</v>
      </c>
      <c r="R1256" s="9">
        <v>4</v>
      </c>
      <c r="S1256" s="9">
        <v>3</v>
      </c>
      <c r="T1256" s="9">
        <v>3</v>
      </c>
      <c r="U1256" s="9" t="s">
        <v>2599</v>
      </c>
      <c r="V1256" s="9" t="s">
        <v>2600</v>
      </c>
      <c r="W1256" s="9" t="s">
        <v>2601</v>
      </c>
    </row>
    <row r="1257" spans="5:23" x14ac:dyDescent="0.2">
      <c r="E1257" s="9" t="s">
        <v>2568</v>
      </c>
      <c r="F1257" s="47">
        <v>43525</v>
      </c>
      <c r="G1257" s="9" t="s">
        <v>590</v>
      </c>
      <c r="H1257" s="9" t="s">
        <v>591</v>
      </c>
      <c r="I1257" s="9">
        <v>80</v>
      </c>
      <c r="J1257" s="9">
        <v>4</v>
      </c>
      <c r="K1257" s="9">
        <v>4</v>
      </c>
      <c r="L1257" s="9">
        <v>4</v>
      </c>
      <c r="M1257" s="9">
        <v>4</v>
      </c>
      <c r="N1257" s="9">
        <v>4</v>
      </c>
      <c r="O1257" s="9">
        <v>4</v>
      </c>
      <c r="P1257" s="9">
        <v>4</v>
      </c>
      <c r="Q1257" s="9">
        <v>3</v>
      </c>
      <c r="R1257" s="9">
        <v>4</v>
      </c>
      <c r="S1257" s="9">
        <v>4</v>
      </c>
      <c r="T1257" s="9">
        <v>4</v>
      </c>
      <c r="U1257" s="9" t="s">
        <v>2602</v>
      </c>
      <c r="V1257" s="9" t="s">
        <v>2603</v>
      </c>
      <c r="W1257" s="9" t="s">
        <v>2604</v>
      </c>
    </row>
    <row r="1258" spans="5:23" x14ac:dyDescent="0.2">
      <c r="E1258" s="9" t="s">
        <v>2568</v>
      </c>
      <c r="F1258" s="47">
        <v>43525</v>
      </c>
      <c r="G1258" s="9" t="s">
        <v>582</v>
      </c>
      <c r="H1258" s="9" t="s">
        <v>535</v>
      </c>
      <c r="I1258" s="9">
        <v>90</v>
      </c>
      <c r="J1258" s="9">
        <v>4</v>
      </c>
      <c r="K1258" s="9">
        <v>4</v>
      </c>
      <c r="L1258" s="9">
        <v>4</v>
      </c>
      <c r="M1258" s="9">
        <v>4</v>
      </c>
      <c r="N1258" s="9">
        <v>4</v>
      </c>
      <c r="O1258" s="9">
        <v>4</v>
      </c>
      <c r="P1258" s="9">
        <v>4</v>
      </c>
      <c r="Q1258" s="9">
        <v>4</v>
      </c>
      <c r="R1258" s="9">
        <v>4</v>
      </c>
      <c r="S1258" s="9">
        <v>4</v>
      </c>
      <c r="T1258" s="9">
        <v>4</v>
      </c>
      <c r="U1258" s="9" t="s">
        <v>2605</v>
      </c>
      <c r="V1258" s="9" t="s">
        <v>2606</v>
      </c>
      <c r="W1258" s="9" t="s">
        <v>2607</v>
      </c>
    </row>
    <row r="1259" spans="5:23" x14ac:dyDescent="0.2">
      <c r="E1259" s="9" t="s">
        <v>2568</v>
      </c>
      <c r="F1259" s="47">
        <v>43525</v>
      </c>
      <c r="G1259" s="9" t="s">
        <v>2608</v>
      </c>
      <c r="H1259" s="9" t="s">
        <v>538</v>
      </c>
      <c r="I1259" s="9">
        <v>80</v>
      </c>
      <c r="J1259" s="9">
        <v>3</v>
      </c>
      <c r="K1259" s="9">
        <v>4</v>
      </c>
      <c r="L1259" s="9">
        <v>4</v>
      </c>
      <c r="M1259" s="9">
        <v>4</v>
      </c>
      <c r="N1259" s="9">
        <v>3</v>
      </c>
      <c r="O1259" s="9">
        <v>4</v>
      </c>
      <c r="P1259" s="9">
        <v>4</v>
      </c>
      <c r="Q1259" s="9">
        <v>4</v>
      </c>
      <c r="R1259" s="9">
        <v>4</v>
      </c>
      <c r="S1259" s="9">
        <v>4</v>
      </c>
      <c r="T1259" s="9">
        <v>4</v>
      </c>
      <c r="U1259" s="9" t="s">
        <v>2609</v>
      </c>
      <c r="V1259" s="9" t="s">
        <v>2610</v>
      </c>
      <c r="W1259" s="9" t="s">
        <v>573</v>
      </c>
    </row>
    <row r="1260" spans="5:23" x14ac:dyDescent="0.2">
      <c r="E1260" s="9" t="s">
        <v>2568</v>
      </c>
      <c r="F1260" s="47">
        <v>43525</v>
      </c>
      <c r="G1260" s="9" t="s">
        <v>611</v>
      </c>
      <c r="H1260" s="9" t="s">
        <v>557</v>
      </c>
      <c r="I1260" s="9">
        <v>90</v>
      </c>
      <c r="J1260" s="9">
        <v>4</v>
      </c>
      <c r="K1260" s="9">
        <v>4</v>
      </c>
      <c r="L1260" s="9">
        <v>4</v>
      </c>
      <c r="M1260" s="9">
        <v>3</v>
      </c>
      <c r="N1260" s="9">
        <v>3</v>
      </c>
      <c r="O1260" s="9">
        <v>4</v>
      </c>
      <c r="P1260" s="9">
        <v>3</v>
      </c>
      <c r="Q1260" s="9">
        <v>3</v>
      </c>
      <c r="R1260" s="9">
        <v>4</v>
      </c>
      <c r="S1260" s="9">
        <v>4</v>
      </c>
      <c r="T1260" s="9">
        <v>4</v>
      </c>
      <c r="U1260" s="9" t="s">
        <v>2611</v>
      </c>
      <c r="V1260" s="9" t="s">
        <v>2612</v>
      </c>
      <c r="W1260" s="9" t="s">
        <v>2613</v>
      </c>
    </row>
    <row r="1261" spans="5:23" x14ac:dyDescent="0.2">
      <c r="E1261" s="9" t="s">
        <v>2568</v>
      </c>
      <c r="F1261" s="47">
        <v>43525</v>
      </c>
      <c r="G1261" s="9" t="s">
        <v>579</v>
      </c>
      <c r="H1261" s="9" t="s">
        <v>538</v>
      </c>
      <c r="I1261" s="9">
        <v>90</v>
      </c>
      <c r="J1261" s="9">
        <v>4</v>
      </c>
      <c r="K1261" s="9">
        <v>4</v>
      </c>
      <c r="L1261" s="9">
        <v>4</v>
      </c>
      <c r="M1261" s="9">
        <v>4</v>
      </c>
      <c r="N1261" s="9">
        <v>4</v>
      </c>
      <c r="O1261" s="9">
        <v>4</v>
      </c>
      <c r="P1261" s="9">
        <v>4</v>
      </c>
      <c r="Q1261" s="9">
        <v>4</v>
      </c>
      <c r="R1261" s="9">
        <v>4</v>
      </c>
      <c r="S1261" s="9">
        <v>4</v>
      </c>
      <c r="T1261" s="9">
        <v>4</v>
      </c>
      <c r="U1261" s="9" t="s">
        <v>2614</v>
      </c>
      <c r="V1261" s="9" t="s">
        <v>2615</v>
      </c>
      <c r="W1261" s="9" t="s">
        <v>573</v>
      </c>
    </row>
    <row r="1262" spans="5:23" x14ac:dyDescent="0.2">
      <c r="E1262" s="9" t="s">
        <v>2568</v>
      </c>
      <c r="F1262" s="47">
        <v>43525</v>
      </c>
      <c r="G1262" s="9" t="s">
        <v>626</v>
      </c>
      <c r="H1262" s="9" t="s">
        <v>575</v>
      </c>
      <c r="I1262" s="9">
        <v>90</v>
      </c>
      <c r="J1262" s="9">
        <v>4</v>
      </c>
      <c r="K1262" s="9">
        <v>4</v>
      </c>
      <c r="L1262" s="9">
        <v>4</v>
      </c>
      <c r="M1262" s="9">
        <v>4</v>
      </c>
      <c r="N1262" s="9">
        <v>4</v>
      </c>
      <c r="O1262" s="9">
        <v>4</v>
      </c>
      <c r="P1262" s="9">
        <v>4</v>
      </c>
      <c r="Q1262" s="9">
        <v>4</v>
      </c>
      <c r="R1262" s="9">
        <v>4</v>
      </c>
      <c r="S1262" s="9">
        <v>4</v>
      </c>
      <c r="T1262" s="9">
        <v>4</v>
      </c>
      <c r="U1262" s="9" t="s">
        <v>2616</v>
      </c>
      <c r="V1262" s="9" t="s">
        <v>2617</v>
      </c>
      <c r="W1262" s="9" t="s">
        <v>573</v>
      </c>
    </row>
    <row r="1263" spans="5:23" x14ac:dyDescent="0.2">
      <c r="E1263" s="9" t="s">
        <v>2568</v>
      </c>
      <c r="F1263" s="47">
        <v>43525</v>
      </c>
      <c r="G1263" s="9" t="s">
        <v>607</v>
      </c>
      <c r="H1263" s="9" t="s">
        <v>525</v>
      </c>
      <c r="I1263" s="9">
        <v>80</v>
      </c>
      <c r="J1263" s="9">
        <v>4</v>
      </c>
      <c r="K1263" s="9">
        <v>4</v>
      </c>
      <c r="L1263" s="9">
        <v>3</v>
      </c>
      <c r="M1263" s="9">
        <v>4</v>
      </c>
      <c r="N1263" s="9">
        <v>3</v>
      </c>
      <c r="O1263" s="9">
        <v>4</v>
      </c>
      <c r="P1263" s="9">
        <v>3</v>
      </c>
      <c r="Q1263" s="9">
        <v>3</v>
      </c>
      <c r="R1263" s="9">
        <v>3</v>
      </c>
      <c r="S1263" s="9">
        <v>3</v>
      </c>
      <c r="T1263" s="9">
        <v>3</v>
      </c>
      <c r="U1263" s="9" t="s">
        <v>2618</v>
      </c>
      <c r="V1263" s="9" t="s">
        <v>2618</v>
      </c>
      <c r="W1263" s="9" t="s">
        <v>2619</v>
      </c>
    </row>
    <row r="1264" spans="5:23" x14ac:dyDescent="0.2">
      <c r="E1264" s="9" t="s">
        <v>2568</v>
      </c>
      <c r="F1264" s="47">
        <v>43525</v>
      </c>
      <c r="G1264" s="9" t="s">
        <v>600</v>
      </c>
      <c r="H1264" s="9" t="s">
        <v>519</v>
      </c>
      <c r="I1264" s="9">
        <v>90</v>
      </c>
      <c r="J1264" s="9">
        <v>4</v>
      </c>
      <c r="K1264" s="9">
        <v>4</v>
      </c>
      <c r="L1264" s="9">
        <v>3</v>
      </c>
      <c r="M1264" s="9">
        <v>3</v>
      </c>
      <c r="N1264" s="9">
        <v>3</v>
      </c>
      <c r="O1264" s="9">
        <v>4</v>
      </c>
      <c r="P1264" s="9">
        <v>4</v>
      </c>
      <c r="Q1264" s="9">
        <v>4</v>
      </c>
      <c r="R1264" s="9">
        <v>4</v>
      </c>
      <c r="S1264" s="9">
        <v>4</v>
      </c>
      <c r="T1264" s="9">
        <v>3</v>
      </c>
      <c r="U1264" s="9" t="s">
        <v>2620</v>
      </c>
      <c r="V1264" s="9" t="s">
        <v>2621</v>
      </c>
      <c r="W1264" s="9" t="s">
        <v>573</v>
      </c>
    </row>
    <row r="1265" spans="5:23" x14ac:dyDescent="0.2">
      <c r="E1265" s="9" t="s">
        <v>2568</v>
      </c>
      <c r="F1265" s="47">
        <v>43525</v>
      </c>
      <c r="G1265" s="9" t="s">
        <v>579</v>
      </c>
      <c r="H1265" s="9" t="s">
        <v>538</v>
      </c>
      <c r="I1265" s="9">
        <v>80</v>
      </c>
      <c r="J1265" s="9">
        <v>4</v>
      </c>
      <c r="K1265" s="9">
        <v>4</v>
      </c>
      <c r="L1265" s="9">
        <v>4</v>
      </c>
      <c r="M1265" s="9">
        <v>4</v>
      </c>
      <c r="N1265" s="9">
        <v>4</v>
      </c>
      <c r="O1265" s="9">
        <v>4</v>
      </c>
      <c r="P1265" s="9">
        <v>4</v>
      </c>
      <c r="Q1265" s="9">
        <v>4</v>
      </c>
      <c r="R1265" s="9">
        <v>4</v>
      </c>
      <c r="S1265" s="9">
        <v>4</v>
      </c>
      <c r="T1265" s="9">
        <v>4</v>
      </c>
      <c r="U1265" s="9" t="s">
        <v>2622</v>
      </c>
      <c r="V1265" s="9" t="s">
        <v>2623</v>
      </c>
      <c r="W1265" s="9" t="s">
        <v>573</v>
      </c>
    </row>
    <row r="1266" spans="5:23" x14ac:dyDescent="0.2">
      <c r="E1266" s="9" t="s">
        <v>2568</v>
      </c>
      <c r="F1266" s="47">
        <v>43525</v>
      </c>
      <c r="G1266" s="9" t="s">
        <v>604</v>
      </c>
      <c r="H1266" s="9" t="s">
        <v>519</v>
      </c>
      <c r="I1266" s="9">
        <v>80</v>
      </c>
      <c r="J1266" s="9">
        <v>3</v>
      </c>
      <c r="K1266" s="9">
        <v>4</v>
      </c>
      <c r="L1266" s="9">
        <v>3</v>
      </c>
      <c r="M1266" s="9">
        <v>3</v>
      </c>
      <c r="N1266" s="9">
        <v>3</v>
      </c>
      <c r="O1266" s="9">
        <v>3</v>
      </c>
      <c r="P1266" s="9">
        <v>3</v>
      </c>
      <c r="Q1266" s="9">
        <v>3</v>
      </c>
      <c r="R1266" s="9">
        <v>3</v>
      </c>
      <c r="S1266" s="9">
        <v>3</v>
      </c>
      <c r="T1266" s="9">
        <v>3</v>
      </c>
      <c r="U1266" s="9" t="s">
        <v>2624</v>
      </c>
      <c r="V1266" s="9" t="s">
        <v>2625</v>
      </c>
      <c r="W1266" s="9" t="s">
        <v>573</v>
      </c>
    </row>
    <row r="1267" spans="5:23" x14ac:dyDescent="0.2">
      <c r="E1267" s="9" t="s">
        <v>2626</v>
      </c>
      <c r="F1267" s="47">
        <v>43770</v>
      </c>
      <c r="G1267" s="9" t="s">
        <v>983</v>
      </c>
      <c r="H1267" s="9" t="s">
        <v>525</v>
      </c>
      <c r="I1267" s="9">
        <v>90</v>
      </c>
      <c r="J1267" s="9">
        <v>3</v>
      </c>
      <c r="K1267" s="9">
        <v>3</v>
      </c>
      <c r="L1267" s="9">
        <v>3</v>
      </c>
      <c r="M1267" s="9">
        <v>3</v>
      </c>
      <c r="N1267" s="9">
        <v>3</v>
      </c>
      <c r="O1267" s="9">
        <v>3</v>
      </c>
      <c r="P1267" s="9">
        <v>3</v>
      </c>
      <c r="Q1267" s="9">
        <v>3</v>
      </c>
      <c r="R1267" s="9">
        <v>3</v>
      </c>
      <c r="S1267" s="9">
        <v>3</v>
      </c>
      <c r="T1267" s="9">
        <v>3</v>
      </c>
      <c r="U1267" s="9" t="s">
        <v>2627</v>
      </c>
      <c r="V1267" s="9" t="s">
        <v>2627</v>
      </c>
      <c r="W1267" s="9">
        <v>0</v>
      </c>
    </row>
    <row r="1268" spans="5:23" x14ac:dyDescent="0.2">
      <c r="E1268" s="9" t="s">
        <v>2626</v>
      </c>
      <c r="F1268" s="47">
        <v>43770</v>
      </c>
      <c r="G1268" s="9" t="s">
        <v>977</v>
      </c>
      <c r="H1268" s="9" t="s">
        <v>538</v>
      </c>
      <c r="I1268" s="9">
        <v>90</v>
      </c>
      <c r="J1268" s="9">
        <v>3</v>
      </c>
      <c r="K1268" s="9">
        <v>3</v>
      </c>
      <c r="L1268" s="9">
        <v>3</v>
      </c>
      <c r="M1268" s="9">
        <v>3</v>
      </c>
      <c r="N1268" s="9">
        <v>3</v>
      </c>
      <c r="O1268" s="9">
        <v>3</v>
      </c>
      <c r="P1268" s="9">
        <v>3</v>
      </c>
      <c r="Q1268" s="9">
        <v>3</v>
      </c>
      <c r="R1268" s="9">
        <v>3</v>
      </c>
      <c r="S1268" s="9">
        <v>3</v>
      </c>
      <c r="T1268" s="9">
        <v>3</v>
      </c>
      <c r="U1268" s="9" t="s">
        <v>2628</v>
      </c>
      <c r="V1268" s="9" t="s">
        <v>2629</v>
      </c>
      <c r="W1268" s="9">
        <v>0</v>
      </c>
    </row>
    <row r="1269" spans="5:23" x14ac:dyDescent="0.2">
      <c r="E1269" s="9" t="s">
        <v>2626</v>
      </c>
      <c r="F1269" s="47">
        <v>43770</v>
      </c>
      <c r="G1269" s="9" t="s">
        <v>986</v>
      </c>
      <c r="H1269" s="9" t="s">
        <v>525</v>
      </c>
      <c r="I1269" s="9">
        <v>90</v>
      </c>
      <c r="J1269" s="9">
        <v>3</v>
      </c>
      <c r="K1269" s="9">
        <v>3</v>
      </c>
      <c r="L1269" s="9">
        <v>3</v>
      </c>
      <c r="M1269" s="9">
        <v>3</v>
      </c>
      <c r="N1269" s="9">
        <v>3</v>
      </c>
      <c r="O1269" s="9">
        <v>3</v>
      </c>
      <c r="P1269" s="9">
        <v>3</v>
      </c>
      <c r="Q1269" s="9">
        <v>3</v>
      </c>
      <c r="R1269" s="9">
        <v>3</v>
      </c>
      <c r="S1269" s="9">
        <v>3</v>
      </c>
      <c r="T1269" s="9">
        <v>3</v>
      </c>
      <c r="U1269" s="9" t="s">
        <v>2630</v>
      </c>
      <c r="V1269" s="9" t="s">
        <v>2631</v>
      </c>
      <c r="W1269" s="9">
        <v>0</v>
      </c>
    </row>
    <row r="1270" spans="5:23" x14ac:dyDescent="0.2">
      <c r="E1270" s="9" t="s">
        <v>2626</v>
      </c>
      <c r="F1270" s="47">
        <v>43770</v>
      </c>
      <c r="G1270" s="9" t="s">
        <v>550</v>
      </c>
      <c r="H1270" s="9" t="s">
        <v>538</v>
      </c>
      <c r="I1270" s="9">
        <v>90</v>
      </c>
      <c r="J1270" s="9">
        <v>3</v>
      </c>
      <c r="K1270" s="9">
        <v>3</v>
      </c>
      <c r="L1270" s="9">
        <v>3</v>
      </c>
      <c r="M1270" s="9">
        <v>3</v>
      </c>
      <c r="N1270" s="9">
        <v>3</v>
      </c>
      <c r="O1270" s="9">
        <v>3</v>
      </c>
      <c r="P1270" s="9">
        <v>3</v>
      </c>
      <c r="Q1270" s="9">
        <v>3</v>
      </c>
      <c r="R1270" s="9">
        <v>3</v>
      </c>
      <c r="S1270" s="9">
        <v>3</v>
      </c>
      <c r="T1270" s="9">
        <v>3</v>
      </c>
      <c r="U1270" s="9" t="s">
        <v>2632</v>
      </c>
      <c r="V1270" s="9" t="s">
        <v>2632</v>
      </c>
      <c r="W1270" s="9" t="s">
        <v>549</v>
      </c>
    </row>
    <row r="1271" spans="5:23" x14ac:dyDescent="0.2">
      <c r="E1271" s="9" t="s">
        <v>2626</v>
      </c>
      <c r="F1271" s="47">
        <v>43770</v>
      </c>
      <c r="G1271" s="9" t="s">
        <v>999</v>
      </c>
      <c r="H1271" s="9" t="s">
        <v>733</v>
      </c>
      <c r="I1271" s="9">
        <v>100</v>
      </c>
      <c r="J1271" s="9">
        <v>4</v>
      </c>
      <c r="K1271" s="9">
        <v>4</v>
      </c>
      <c r="L1271" s="9">
        <v>4</v>
      </c>
      <c r="M1271" s="9">
        <v>4</v>
      </c>
      <c r="N1271" s="9">
        <v>4</v>
      </c>
      <c r="O1271" s="9">
        <v>4</v>
      </c>
      <c r="P1271" s="9">
        <v>4</v>
      </c>
      <c r="Q1271" s="9">
        <v>4</v>
      </c>
      <c r="R1271" s="9">
        <v>4</v>
      </c>
      <c r="S1271" s="9">
        <v>4</v>
      </c>
      <c r="T1271" s="9">
        <v>4</v>
      </c>
      <c r="U1271" s="9">
        <v>0</v>
      </c>
      <c r="V1271" s="9">
        <v>0</v>
      </c>
      <c r="W1271" s="9">
        <v>0</v>
      </c>
    </row>
    <row r="1272" spans="5:23" x14ac:dyDescent="0.2">
      <c r="E1272" s="9" t="s">
        <v>2626</v>
      </c>
      <c r="F1272" s="47">
        <v>43770</v>
      </c>
      <c r="G1272" s="9" t="s">
        <v>991</v>
      </c>
      <c r="H1272" s="9" t="s">
        <v>557</v>
      </c>
      <c r="I1272" s="9">
        <v>90</v>
      </c>
      <c r="J1272" s="9">
        <v>3</v>
      </c>
      <c r="K1272" s="9">
        <v>3</v>
      </c>
      <c r="L1272" s="9">
        <v>3</v>
      </c>
      <c r="M1272" s="9">
        <v>3</v>
      </c>
      <c r="N1272" s="9">
        <v>3</v>
      </c>
      <c r="O1272" s="9">
        <v>3</v>
      </c>
      <c r="P1272" s="9">
        <v>3</v>
      </c>
      <c r="Q1272" s="9">
        <v>3</v>
      </c>
      <c r="R1272" s="9">
        <v>3</v>
      </c>
      <c r="S1272" s="9">
        <v>3</v>
      </c>
      <c r="T1272" s="9">
        <v>3</v>
      </c>
      <c r="U1272" s="9">
        <v>0</v>
      </c>
      <c r="V1272" s="9">
        <v>0</v>
      </c>
      <c r="W1272" s="9">
        <v>0</v>
      </c>
    </row>
    <row r="1273" spans="5:23" x14ac:dyDescent="0.2">
      <c r="E1273" s="9" t="s">
        <v>2626</v>
      </c>
      <c r="F1273" s="47">
        <v>43770</v>
      </c>
      <c r="G1273" s="9" t="s">
        <v>719</v>
      </c>
      <c r="H1273" s="9" t="s">
        <v>538</v>
      </c>
      <c r="I1273" s="9">
        <v>90</v>
      </c>
      <c r="J1273" s="9">
        <v>4</v>
      </c>
      <c r="K1273" s="9">
        <v>3</v>
      </c>
      <c r="L1273" s="9">
        <v>3</v>
      </c>
      <c r="M1273" s="9">
        <v>3</v>
      </c>
      <c r="N1273" s="9">
        <v>4</v>
      </c>
      <c r="O1273" s="9">
        <v>3</v>
      </c>
      <c r="P1273" s="9">
        <v>4</v>
      </c>
      <c r="Q1273" s="9">
        <v>3</v>
      </c>
      <c r="R1273" s="9">
        <v>3</v>
      </c>
      <c r="S1273" s="9">
        <v>4</v>
      </c>
      <c r="T1273" s="9">
        <v>4</v>
      </c>
      <c r="U1273" s="9">
        <v>0</v>
      </c>
      <c r="V1273" s="9">
        <v>0</v>
      </c>
      <c r="W1273" s="9">
        <v>0</v>
      </c>
    </row>
    <row r="1274" spans="5:23" x14ac:dyDescent="0.2">
      <c r="E1274" s="9" t="s">
        <v>2626</v>
      </c>
      <c r="F1274" s="47">
        <v>43770</v>
      </c>
      <c r="G1274" s="9" t="s">
        <v>992</v>
      </c>
      <c r="H1274" s="9" t="s">
        <v>557</v>
      </c>
      <c r="I1274" s="9">
        <v>90</v>
      </c>
      <c r="J1274" s="9">
        <v>3</v>
      </c>
      <c r="K1274" s="9">
        <v>3</v>
      </c>
      <c r="L1274" s="9">
        <v>3</v>
      </c>
      <c r="M1274" s="9">
        <v>3</v>
      </c>
      <c r="N1274" s="9">
        <v>4</v>
      </c>
      <c r="O1274" s="9">
        <v>3</v>
      </c>
      <c r="P1274" s="9">
        <v>3</v>
      </c>
      <c r="Q1274" s="9">
        <v>3</v>
      </c>
      <c r="R1274" s="9">
        <v>3</v>
      </c>
      <c r="S1274" s="9">
        <v>3</v>
      </c>
      <c r="T1274" s="9">
        <v>4</v>
      </c>
      <c r="U1274" s="9" t="s">
        <v>2633</v>
      </c>
      <c r="V1274" s="9" t="s">
        <v>2634</v>
      </c>
      <c r="W1274" s="9">
        <v>0</v>
      </c>
    </row>
    <row r="1275" spans="5:23" x14ac:dyDescent="0.2">
      <c r="E1275" s="9" t="s">
        <v>2626</v>
      </c>
      <c r="F1275" s="47">
        <v>43770</v>
      </c>
      <c r="G1275" s="9" t="s">
        <v>720</v>
      </c>
      <c r="H1275" s="9" t="s">
        <v>538</v>
      </c>
      <c r="I1275" s="9">
        <v>90</v>
      </c>
      <c r="J1275" s="9">
        <v>3</v>
      </c>
      <c r="K1275" s="9">
        <v>3</v>
      </c>
      <c r="L1275" s="9">
        <v>3</v>
      </c>
      <c r="M1275" s="9">
        <v>3</v>
      </c>
      <c r="N1275" s="9">
        <v>3</v>
      </c>
      <c r="O1275" s="9">
        <v>3</v>
      </c>
      <c r="P1275" s="9">
        <v>3</v>
      </c>
      <c r="Q1275" s="9">
        <v>3</v>
      </c>
      <c r="R1275" s="9">
        <v>3</v>
      </c>
      <c r="S1275" s="9">
        <v>3</v>
      </c>
      <c r="T1275" s="9">
        <v>3</v>
      </c>
      <c r="U1275" s="9" t="s">
        <v>2635</v>
      </c>
      <c r="V1275" s="9" t="s">
        <v>2636</v>
      </c>
      <c r="W1275" s="9">
        <v>0</v>
      </c>
    </row>
    <row r="1276" spans="5:23" x14ac:dyDescent="0.2">
      <c r="E1276" s="9" t="s">
        <v>2626</v>
      </c>
      <c r="F1276" s="47">
        <v>43770</v>
      </c>
      <c r="G1276" s="9" t="s">
        <v>998</v>
      </c>
      <c r="H1276" s="9" t="s">
        <v>733</v>
      </c>
      <c r="I1276" s="9">
        <v>100</v>
      </c>
      <c r="J1276" s="9">
        <v>3</v>
      </c>
      <c r="K1276" s="9">
        <v>3</v>
      </c>
      <c r="L1276" s="9">
        <v>3</v>
      </c>
      <c r="M1276" s="9">
        <v>3</v>
      </c>
      <c r="N1276" s="9">
        <v>3</v>
      </c>
      <c r="O1276" s="9">
        <v>3</v>
      </c>
      <c r="P1276" s="9">
        <v>3</v>
      </c>
      <c r="Q1276" s="9">
        <v>3</v>
      </c>
      <c r="R1276" s="9">
        <v>3</v>
      </c>
      <c r="S1276" s="9">
        <v>3</v>
      </c>
      <c r="T1276" s="9">
        <v>3</v>
      </c>
      <c r="U1276" s="9">
        <v>0</v>
      </c>
      <c r="V1276" s="9">
        <v>0</v>
      </c>
      <c r="W1276" s="9">
        <v>0</v>
      </c>
    </row>
    <row r="1277" spans="5:23" x14ac:dyDescent="0.2">
      <c r="E1277" s="9" t="s">
        <v>2637</v>
      </c>
      <c r="F1277" s="47" t="s">
        <v>1915</v>
      </c>
      <c r="G1277" s="9" t="s">
        <v>1001</v>
      </c>
      <c r="H1277" s="9" t="s">
        <v>619</v>
      </c>
      <c r="I1277" s="9">
        <v>80</v>
      </c>
      <c r="J1277" s="9">
        <v>3</v>
      </c>
      <c r="K1277" s="9">
        <v>3</v>
      </c>
      <c r="L1277" s="9">
        <v>3</v>
      </c>
      <c r="M1277" s="9">
        <v>3</v>
      </c>
      <c r="N1277" s="9">
        <v>3</v>
      </c>
      <c r="O1277" s="9">
        <v>4</v>
      </c>
      <c r="P1277" s="9">
        <v>3</v>
      </c>
      <c r="Q1277" s="9">
        <v>3</v>
      </c>
      <c r="R1277" s="9">
        <v>4</v>
      </c>
      <c r="S1277" s="9">
        <v>3</v>
      </c>
      <c r="T1277" s="9">
        <v>3</v>
      </c>
      <c r="U1277" s="9" t="s">
        <v>2638</v>
      </c>
      <c r="V1277" s="9" t="s">
        <v>2639</v>
      </c>
      <c r="W1277" s="9">
        <v>0</v>
      </c>
    </row>
    <row r="1278" spans="5:23" x14ac:dyDescent="0.2">
      <c r="E1278" s="9" t="s">
        <v>2637</v>
      </c>
      <c r="F1278" s="47" t="s">
        <v>1915</v>
      </c>
      <c r="G1278" s="9" t="s">
        <v>1018</v>
      </c>
      <c r="H1278" s="9" t="s">
        <v>546</v>
      </c>
      <c r="I1278" s="9">
        <v>80</v>
      </c>
      <c r="J1278" s="9">
        <v>3</v>
      </c>
      <c r="K1278" s="9">
        <v>3</v>
      </c>
      <c r="L1278" s="9">
        <v>3</v>
      </c>
      <c r="M1278" s="9">
        <v>3</v>
      </c>
      <c r="N1278" s="9">
        <v>3</v>
      </c>
      <c r="O1278" s="9">
        <v>3</v>
      </c>
      <c r="P1278" s="9">
        <v>3</v>
      </c>
      <c r="Q1278" s="9">
        <v>3</v>
      </c>
      <c r="R1278" s="9">
        <v>3</v>
      </c>
      <c r="S1278" s="9">
        <v>3</v>
      </c>
      <c r="T1278" s="9">
        <v>3</v>
      </c>
      <c r="U1278" s="9">
        <v>0</v>
      </c>
      <c r="V1278" s="9">
        <v>0</v>
      </c>
      <c r="W1278" s="9">
        <v>0</v>
      </c>
    </row>
    <row r="1279" spans="5:23" x14ac:dyDescent="0.2">
      <c r="E1279" s="9" t="s">
        <v>2637</v>
      </c>
      <c r="F1279" s="47" t="s">
        <v>1915</v>
      </c>
      <c r="G1279" s="9" t="s">
        <v>1017</v>
      </c>
      <c r="H1279" s="9" t="s">
        <v>557</v>
      </c>
      <c r="I1279" s="9">
        <v>90</v>
      </c>
      <c r="J1279" s="9">
        <v>4</v>
      </c>
      <c r="K1279" s="9">
        <v>4</v>
      </c>
      <c r="L1279" s="9">
        <v>4</v>
      </c>
      <c r="M1279" s="9">
        <v>4</v>
      </c>
      <c r="N1279" s="9">
        <v>4</v>
      </c>
      <c r="O1279" s="9">
        <v>4</v>
      </c>
      <c r="P1279" s="9">
        <v>4</v>
      </c>
      <c r="Q1279" s="9">
        <v>4</v>
      </c>
      <c r="R1279" s="9">
        <v>4</v>
      </c>
      <c r="S1279" s="9">
        <v>4</v>
      </c>
      <c r="T1279" s="9">
        <v>4</v>
      </c>
      <c r="U1279" s="9">
        <v>0</v>
      </c>
      <c r="V1279" s="9">
        <v>0</v>
      </c>
      <c r="W1279" s="9">
        <v>0</v>
      </c>
    </row>
    <row r="1280" spans="5:23" x14ac:dyDescent="0.2">
      <c r="E1280" s="9" t="s">
        <v>2637</v>
      </c>
      <c r="F1280" s="47" t="s">
        <v>1915</v>
      </c>
      <c r="G1280" s="9" t="s">
        <v>1004</v>
      </c>
      <c r="H1280" s="9" t="s">
        <v>557</v>
      </c>
      <c r="I1280" s="9">
        <v>90</v>
      </c>
      <c r="J1280" s="9">
        <v>3</v>
      </c>
      <c r="K1280" s="9">
        <v>3</v>
      </c>
      <c r="L1280" s="9">
        <v>3</v>
      </c>
      <c r="M1280" s="9">
        <v>3</v>
      </c>
      <c r="N1280" s="9">
        <v>4</v>
      </c>
      <c r="O1280" s="9">
        <v>4</v>
      </c>
      <c r="P1280" s="9">
        <v>3</v>
      </c>
      <c r="Q1280" s="9">
        <v>3</v>
      </c>
      <c r="R1280" s="9">
        <v>4</v>
      </c>
      <c r="S1280" s="9">
        <v>4</v>
      </c>
      <c r="T1280" s="9">
        <v>4</v>
      </c>
      <c r="U1280" s="9">
        <v>0</v>
      </c>
      <c r="V1280" s="9">
        <v>0</v>
      </c>
      <c r="W1280" s="9">
        <v>0</v>
      </c>
    </row>
    <row r="1281" spans="5:23" x14ac:dyDescent="0.2">
      <c r="E1281" s="9" t="s">
        <v>2637</v>
      </c>
      <c r="F1281" s="47" t="s">
        <v>1915</v>
      </c>
      <c r="G1281" s="9" t="s">
        <v>1019</v>
      </c>
      <c r="H1281" s="9" t="s">
        <v>846</v>
      </c>
      <c r="I1281" s="9">
        <v>90</v>
      </c>
      <c r="J1281" s="9">
        <v>4</v>
      </c>
      <c r="K1281" s="9">
        <v>3</v>
      </c>
      <c r="L1281" s="9">
        <v>3</v>
      </c>
      <c r="M1281" s="9">
        <v>3</v>
      </c>
      <c r="N1281" s="9">
        <v>3</v>
      </c>
      <c r="O1281" s="9">
        <v>3</v>
      </c>
      <c r="P1281" s="9">
        <v>3</v>
      </c>
      <c r="Q1281" s="9">
        <v>3</v>
      </c>
      <c r="R1281" s="9">
        <v>3</v>
      </c>
      <c r="S1281" s="9">
        <v>3</v>
      </c>
      <c r="T1281" s="9">
        <v>3</v>
      </c>
      <c r="U1281" s="9" t="s">
        <v>2640</v>
      </c>
      <c r="V1281" s="9" t="s">
        <v>2641</v>
      </c>
      <c r="W1281" s="9" t="s">
        <v>660</v>
      </c>
    </row>
    <row r="1282" spans="5:23" x14ac:dyDescent="0.2">
      <c r="E1282" s="9" t="s">
        <v>2637</v>
      </c>
      <c r="F1282" s="47" t="s">
        <v>1915</v>
      </c>
      <c r="G1282" s="9" t="s">
        <v>1361</v>
      </c>
      <c r="H1282" s="9" t="s">
        <v>557</v>
      </c>
      <c r="I1282" s="9">
        <v>90</v>
      </c>
      <c r="J1282" s="9">
        <v>3</v>
      </c>
      <c r="K1282" s="9">
        <v>3</v>
      </c>
      <c r="L1282" s="9">
        <v>3</v>
      </c>
      <c r="M1282" s="9">
        <v>3</v>
      </c>
      <c r="N1282" s="9">
        <v>3</v>
      </c>
      <c r="O1282" s="9">
        <v>3</v>
      </c>
      <c r="P1282" s="9">
        <v>3</v>
      </c>
      <c r="Q1282" s="9">
        <v>3</v>
      </c>
      <c r="R1282" s="9">
        <v>3</v>
      </c>
      <c r="S1282" s="9">
        <v>3</v>
      </c>
      <c r="T1282" s="9">
        <v>3</v>
      </c>
      <c r="U1282" s="9" t="s">
        <v>2642</v>
      </c>
      <c r="V1282" s="9" t="s">
        <v>2643</v>
      </c>
      <c r="W1282" s="9" t="s">
        <v>1016</v>
      </c>
    </row>
    <row r="1283" spans="5:23" x14ac:dyDescent="0.2">
      <c r="E1283" s="9" t="s">
        <v>2637</v>
      </c>
      <c r="F1283" s="47" t="s">
        <v>1915</v>
      </c>
      <c r="G1283" s="9" t="s">
        <v>1013</v>
      </c>
      <c r="H1283" s="9" t="s">
        <v>846</v>
      </c>
      <c r="I1283" s="9">
        <v>70</v>
      </c>
      <c r="J1283" s="9">
        <v>4</v>
      </c>
      <c r="K1283" s="9">
        <v>4</v>
      </c>
      <c r="L1283" s="9">
        <v>4</v>
      </c>
      <c r="M1283" s="9">
        <v>4</v>
      </c>
      <c r="N1283" s="9">
        <v>4</v>
      </c>
      <c r="O1283" s="9">
        <v>4</v>
      </c>
      <c r="P1283" s="9">
        <v>3</v>
      </c>
      <c r="Q1283" s="9">
        <v>3</v>
      </c>
      <c r="R1283" s="9">
        <v>4</v>
      </c>
      <c r="S1283" s="9">
        <v>4</v>
      </c>
      <c r="T1283" s="9">
        <v>4</v>
      </c>
      <c r="U1283" s="9">
        <v>0</v>
      </c>
      <c r="V1283" s="9">
        <v>0</v>
      </c>
      <c r="W1283" s="9">
        <v>0</v>
      </c>
    </row>
    <row r="1284" spans="5:23" x14ac:dyDescent="0.2">
      <c r="E1284" s="9" t="s">
        <v>2637</v>
      </c>
      <c r="F1284" s="47" t="s">
        <v>1915</v>
      </c>
      <c r="G1284" s="9" t="s">
        <v>1023</v>
      </c>
      <c r="H1284" s="9" t="s">
        <v>557</v>
      </c>
      <c r="I1284" s="9">
        <v>90</v>
      </c>
      <c r="J1284" s="9">
        <v>4</v>
      </c>
      <c r="K1284" s="9">
        <v>4</v>
      </c>
      <c r="L1284" s="9">
        <v>4</v>
      </c>
      <c r="M1284" s="9">
        <v>4</v>
      </c>
      <c r="N1284" s="9">
        <v>4</v>
      </c>
      <c r="O1284" s="9">
        <v>4</v>
      </c>
      <c r="P1284" s="9">
        <v>4</v>
      </c>
      <c r="Q1284" s="9">
        <v>4</v>
      </c>
      <c r="R1284" s="9">
        <v>4</v>
      </c>
      <c r="S1284" s="9">
        <v>4</v>
      </c>
      <c r="T1284" s="9">
        <v>4</v>
      </c>
      <c r="U1284" s="9">
        <v>0</v>
      </c>
      <c r="V1284" s="9">
        <v>0</v>
      </c>
      <c r="W1284" s="9">
        <v>0</v>
      </c>
    </row>
    <row r="1285" spans="5:23" x14ac:dyDescent="0.2">
      <c r="E1285" s="9" t="s">
        <v>2644</v>
      </c>
      <c r="F1285" s="47" t="s">
        <v>2163</v>
      </c>
      <c r="G1285" s="9" t="s">
        <v>1029</v>
      </c>
      <c r="H1285" s="9" t="s">
        <v>538</v>
      </c>
      <c r="I1285" s="9">
        <v>90</v>
      </c>
      <c r="J1285" s="9">
        <v>3</v>
      </c>
      <c r="K1285" s="9">
        <v>3</v>
      </c>
      <c r="L1285" s="9">
        <v>3</v>
      </c>
      <c r="M1285" s="9">
        <v>3</v>
      </c>
      <c r="N1285" s="9">
        <v>3</v>
      </c>
      <c r="O1285" s="9">
        <v>3</v>
      </c>
      <c r="P1285" s="9">
        <v>3</v>
      </c>
      <c r="Q1285" s="9">
        <v>3</v>
      </c>
      <c r="R1285" s="9">
        <v>3</v>
      </c>
      <c r="S1285" s="9">
        <v>3</v>
      </c>
      <c r="T1285" s="9">
        <v>3</v>
      </c>
      <c r="U1285" s="9" t="s">
        <v>2645</v>
      </c>
      <c r="V1285" s="9" t="s">
        <v>2646</v>
      </c>
      <c r="W1285" s="9">
        <v>0</v>
      </c>
    </row>
    <row r="1286" spans="5:23" x14ac:dyDescent="0.2">
      <c r="E1286" s="9" t="s">
        <v>2644</v>
      </c>
      <c r="F1286" s="47" t="s">
        <v>2163</v>
      </c>
      <c r="G1286" s="9" t="s">
        <v>1039</v>
      </c>
      <c r="H1286" s="9" t="s">
        <v>538</v>
      </c>
      <c r="I1286" s="9">
        <v>80</v>
      </c>
      <c r="J1286" s="9">
        <v>3</v>
      </c>
      <c r="K1286" s="9">
        <v>3</v>
      </c>
      <c r="L1286" s="9">
        <v>3</v>
      </c>
      <c r="M1286" s="9">
        <v>3</v>
      </c>
      <c r="N1286" s="9">
        <v>3</v>
      </c>
      <c r="O1286" s="9">
        <v>3</v>
      </c>
      <c r="P1286" s="9">
        <v>3</v>
      </c>
      <c r="Q1286" s="9">
        <v>3</v>
      </c>
      <c r="R1286" s="9">
        <v>3</v>
      </c>
      <c r="S1286" s="9">
        <v>4</v>
      </c>
      <c r="T1286" s="9">
        <v>4</v>
      </c>
      <c r="U1286" s="9">
        <v>0</v>
      </c>
      <c r="V1286" s="9">
        <v>0</v>
      </c>
      <c r="W1286" s="9">
        <v>0</v>
      </c>
    </row>
    <row r="1287" spans="5:23" x14ac:dyDescent="0.2">
      <c r="E1287" s="9" t="s">
        <v>2644</v>
      </c>
      <c r="F1287" s="47" t="s">
        <v>2163</v>
      </c>
      <c r="G1287" s="9" t="s">
        <v>2647</v>
      </c>
      <c r="H1287" s="9" t="s">
        <v>911</v>
      </c>
      <c r="I1287" s="9">
        <v>100</v>
      </c>
      <c r="J1287" s="9">
        <v>3</v>
      </c>
      <c r="K1287" s="9">
        <v>3</v>
      </c>
      <c r="L1287" s="9">
        <v>3</v>
      </c>
      <c r="M1287" s="9">
        <v>3</v>
      </c>
      <c r="N1287" s="9">
        <v>3</v>
      </c>
      <c r="O1287" s="9">
        <v>3</v>
      </c>
      <c r="P1287" s="9">
        <v>3</v>
      </c>
      <c r="Q1287" s="9">
        <v>3</v>
      </c>
      <c r="R1287" s="9">
        <v>3</v>
      </c>
      <c r="S1287" s="9">
        <v>3</v>
      </c>
      <c r="T1287" s="9">
        <v>3</v>
      </c>
      <c r="U1287" s="9" t="s">
        <v>2648</v>
      </c>
      <c r="V1287" s="9" t="s">
        <v>2649</v>
      </c>
      <c r="W1287" s="9" t="s">
        <v>1044</v>
      </c>
    </row>
    <row r="1288" spans="5:23" x14ac:dyDescent="0.2">
      <c r="E1288" s="9" t="s">
        <v>2644</v>
      </c>
      <c r="F1288" s="47" t="s">
        <v>2163</v>
      </c>
      <c r="G1288" s="9" t="s">
        <v>1045</v>
      </c>
      <c r="H1288" s="9" t="s">
        <v>546</v>
      </c>
      <c r="I1288" s="9">
        <v>90</v>
      </c>
      <c r="J1288" s="9">
        <v>3</v>
      </c>
      <c r="K1288" s="9">
        <v>3</v>
      </c>
      <c r="L1288" s="9">
        <v>3</v>
      </c>
      <c r="M1288" s="9">
        <v>3</v>
      </c>
      <c r="N1288" s="9">
        <v>3</v>
      </c>
      <c r="O1288" s="9">
        <v>3</v>
      </c>
      <c r="P1288" s="9">
        <v>3</v>
      </c>
      <c r="Q1288" s="9">
        <v>3</v>
      </c>
      <c r="R1288" s="9">
        <v>3</v>
      </c>
      <c r="S1288" s="9">
        <v>3</v>
      </c>
      <c r="T1288" s="9">
        <v>3</v>
      </c>
      <c r="U1288" s="9" t="s">
        <v>2650</v>
      </c>
      <c r="V1288" s="9" t="s">
        <v>2651</v>
      </c>
      <c r="W1288" s="9" t="s">
        <v>1048</v>
      </c>
    </row>
    <row r="1289" spans="5:23" x14ac:dyDescent="0.2">
      <c r="E1289" s="9" t="s">
        <v>2644</v>
      </c>
      <c r="F1289" s="47" t="s">
        <v>2163</v>
      </c>
      <c r="G1289" s="9" t="s">
        <v>1036</v>
      </c>
      <c r="H1289" s="9" t="s">
        <v>546</v>
      </c>
      <c r="I1289" s="9">
        <v>90</v>
      </c>
      <c r="J1289" s="9">
        <v>3</v>
      </c>
      <c r="K1289" s="9">
        <v>3</v>
      </c>
      <c r="L1289" s="9">
        <v>3</v>
      </c>
      <c r="M1289" s="9">
        <v>3</v>
      </c>
      <c r="N1289" s="9">
        <v>3</v>
      </c>
      <c r="O1289" s="9">
        <v>3</v>
      </c>
      <c r="P1289" s="9">
        <v>3</v>
      </c>
      <c r="Q1289" s="9">
        <v>3</v>
      </c>
      <c r="R1289" s="9">
        <v>3</v>
      </c>
      <c r="S1289" s="9">
        <v>3</v>
      </c>
      <c r="T1289" s="9">
        <v>3</v>
      </c>
      <c r="U1289" s="9" t="s">
        <v>2652</v>
      </c>
      <c r="V1289" s="9" t="s">
        <v>2653</v>
      </c>
      <c r="W1289" s="9">
        <v>0</v>
      </c>
    </row>
    <row r="1290" spans="5:23" x14ac:dyDescent="0.2">
      <c r="E1290" s="9" t="s">
        <v>2644</v>
      </c>
      <c r="F1290" s="47" t="s">
        <v>2163</v>
      </c>
      <c r="G1290" s="9" t="s">
        <v>1032</v>
      </c>
      <c r="H1290" s="9" t="s">
        <v>546</v>
      </c>
      <c r="I1290" s="9">
        <v>90</v>
      </c>
      <c r="J1290" s="9">
        <v>3</v>
      </c>
      <c r="K1290" s="9">
        <v>3</v>
      </c>
      <c r="L1290" s="9">
        <v>3</v>
      </c>
      <c r="M1290" s="9">
        <v>3</v>
      </c>
      <c r="N1290" s="9">
        <v>3</v>
      </c>
      <c r="O1290" s="9">
        <v>3</v>
      </c>
      <c r="P1290" s="9">
        <v>3</v>
      </c>
      <c r="Q1290" s="9">
        <v>3</v>
      </c>
      <c r="R1290" s="9">
        <v>3</v>
      </c>
      <c r="S1290" s="9">
        <v>3</v>
      </c>
      <c r="T1290" s="9">
        <v>3</v>
      </c>
      <c r="U1290" s="9" t="s">
        <v>2654</v>
      </c>
      <c r="V1290" s="9" t="s">
        <v>2655</v>
      </c>
      <c r="W1290" s="9" t="s">
        <v>1054</v>
      </c>
    </row>
    <row r="1291" spans="5:23" x14ac:dyDescent="0.2">
      <c r="E1291" s="9" t="s">
        <v>2644</v>
      </c>
      <c r="F1291" s="47" t="s">
        <v>2163</v>
      </c>
      <c r="G1291" s="9" t="s">
        <v>1040</v>
      </c>
      <c r="H1291" s="9" t="s">
        <v>538</v>
      </c>
      <c r="I1291" s="9">
        <v>80</v>
      </c>
      <c r="J1291" s="9">
        <v>3</v>
      </c>
      <c r="K1291" s="9">
        <v>3</v>
      </c>
      <c r="L1291" s="9">
        <v>3</v>
      </c>
      <c r="M1291" s="9">
        <v>3</v>
      </c>
      <c r="N1291" s="9">
        <v>3</v>
      </c>
      <c r="O1291" s="9">
        <v>3</v>
      </c>
      <c r="P1291" s="9">
        <v>3</v>
      </c>
      <c r="Q1291" s="9">
        <v>3</v>
      </c>
      <c r="R1291" s="9">
        <v>3</v>
      </c>
      <c r="S1291" s="9">
        <v>3</v>
      </c>
      <c r="T1291" s="9">
        <v>3</v>
      </c>
      <c r="U1291" s="9">
        <v>0</v>
      </c>
      <c r="V1291" s="9">
        <v>0</v>
      </c>
      <c r="W1291" s="9">
        <v>0</v>
      </c>
    </row>
    <row r="1292" spans="5:23" x14ac:dyDescent="0.2">
      <c r="E1292" s="9" t="s">
        <v>879</v>
      </c>
      <c r="F1292" s="47">
        <v>43772</v>
      </c>
      <c r="G1292" s="9" t="s">
        <v>909</v>
      </c>
      <c r="H1292" s="9" t="s">
        <v>907</v>
      </c>
      <c r="I1292" s="9">
        <v>80</v>
      </c>
      <c r="J1292" s="9">
        <v>3</v>
      </c>
      <c r="K1292" s="9">
        <v>3</v>
      </c>
      <c r="L1292" s="9">
        <v>3</v>
      </c>
      <c r="M1292" s="9">
        <v>3</v>
      </c>
      <c r="N1292" s="9">
        <v>3</v>
      </c>
      <c r="O1292" s="9">
        <v>3</v>
      </c>
      <c r="P1292" s="9">
        <v>3</v>
      </c>
      <c r="Q1292" s="9">
        <v>3</v>
      </c>
      <c r="R1292" s="9">
        <v>3</v>
      </c>
      <c r="S1292" s="9">
        <v>3</v>
      </c>
      <c r="T1292" s="9">
        <v>3</v>
      </c>
      <c r="U1292" s="9" t="s">
        <v>2656</v>
      </c>
      <c r="V1292" s="9" t="s">
        <v>2657</v>
      </c>
      <c r="W1292" s="9" t="s">
        <v>573</v>
      </c>
    </row>
    <row r="1293" spans="5:23" x14ac:dyDescent="0.2">
      <c r="E1293" s="9" t="s">
        <v>879</v>
      </c>
      <c r="F1293" s="47">
        <v>43772</v>
      </c>
      <c r="G1293" s="9" t="s">
        <v>903</v>
      </c>
      <c r="H1293" s="9" t="s">
        <v>546</v>
      </c>
      <c r="I1293" s="9">
        <v>90</v>
      </c>
      <c r="J1293" s="9">
        <v>3</v>
      </c>
      <c r="K1293" s="9">
        <v>3</v>
      </c>
      <c r="L1293" s="9">
        <v>3</v>
      </c>
      <c r="M1293" s="9">
        <v>3</v>
      </c>
      <c r="N1293" s="9">
        <v>3</v>
      </c>
      <c r="O1293" s="9">
        <v>3</v>
      </c>
      <c r="P1293" s="9">
        <v>3</v>
      </c>
      <c r="Q1293" s="9">
        <v>3</v>
      </c>
      <c r="R1293" s="9">
        <v>3</v>
      </c>
      <c r="S1293" s="9">
        <v>3</v>
      </c>
      <c r="T1293" s="9">
        <v>3</v>
      </c>
      <c r="U1293" s="9">
        <v>0</v>
      </c>
      <c r="V1293" s="9">
        <v>0</v>
      </c>
      <c r="W1293" s="9">
        <v>0</v>
      </c>
    </row>
    <row r="1294" spans="5:23" x14ac:dyDescent="0.2">
      <c r="E1294" s="9" t="s">
        <v>879</v>
      </c>
      <c r="F1294" s="47">
        <v>43772</v>
      </c>
      <c r="G1294" s="9" t="s">
        <v>908</v>
      </c>
      <c r="H1294" s="9" t="s">
        <v>546</v>
      </c>
      <c r="I1294" s="9">
        <v>90</v>
      </c>
      <c r="J1294" s="9">
        <v>3</v>
      </c>
      <c r="K1294" s="9">
        <v>3</v>
      </c>
      <c r="L1294" s="9">
        <v>3</v>
      </c>
      <c r="M1294" s="9">
        <v>3</v>
      </c>
      <c r="N1294" s="9">
        <v>3</v>
      </c>
      <c r="O1294" s="9">
        <v>3</v>
      </c>
      <c r="P1294" s="9">
        <v>3</v>
      </c>
      <c r="Q1294" s="9">
        <v>3</v>
      </c>
      <c r="R1294" s="9">
        <v>3</v>
      </c>
      <c r="S1294" s="9">
        <v>3</v>
      </c>
      <c r="T1294" s="9">
        <v>3</v>
      </c>
      <c r="U1294" s="9">
        <v>0</v>
      </c>
      <c r="V1294" s="9">
        <v>0</v>
      </c>
      <c r="W1294" s="9">
        <v>0</v>
      </c>
    </row>
    <row r="1295" spans="5:23" x14ac:dyDescent="0.2">
      <c r="E1295" s="9" t="s">
        <v>879</v>
      </c>
      <c r="F1295" s="47">
        <v>43772</v>
      </c>
      <c r="G1295" s="9" t="s">
        <v>913</v>
      </c>
      <c r="H1295" s="9" t="s">
        <v>619</v>
      </c>
      <c r="I1295" s="9">
        <v>100</v>
      </c>
      <c r="J1295" s="9">
        <v>4</v>
      </c>
      <c r="K1295" s="9">
        <v>4</v>
      </c>
      <c r="L1295" s="9">
        <v>4</v>
      </c>
      <c r="M1295" s="9">
        <v>3</v>
      </c>
      <c r="N1295" s="9">
        <v>3</v>
      </c>
      <c r="O1295" s="9">
        <v>3</v>
      </c>
      <c r="P1295" s="9">
        <v>3</v>
      </c>
      <c r="Q1295" s="9">
        <v>3</v>
      </c>
      <c r="R1295" s="9">
        <v>4</v>
      </c>
      <c r="S1295" s="9">
        <v>4</v>
      </c>
      <c r="T1295" s="9">
        <v>4</v>
      </c>
      <c r="U1295" s="9">
        <v>0</v>
      </c>
      <c r="V1295" s="9">
        <v>0</v>
      </c>
      <c r="W1295" s="9">
        <v>0</v>
      </c>
    </row>
    <row r="1296" spans="5:23" x14ac:dyDescent="0.2">
      <c r="E1296" s="9" t="s">
        <v>879</v>
      </c>
      <c r="F1296" s="47">
        <v>43772</v>
      </c>
      <c r="G1296" s="9" t="s">
        <v>905</v>
      </c>
      <c r="H1296" s="9" t="s">
        <v>542</v>
      </c>
      <c r="I1296" s="9">
        <v>80</v>
      </c>
      <c r="J1296" s="9">
        <v>3</v>
      </c>
      <c r="K1296" s="9">
        <v>3</v>
      </c>
      <c r="L1296" s="9">
        <v>3</v>
      </c>
      <c r="M1296" s="9">
        <v>3</v>
      </c>
      <c r="N1296" s="9">
        <v>3</v>
      </c>
      <c r="O1296" s="9">
        <v>3</v>
      </c>
      <c r="P1296" s="9">
        <v>3</v>
      </c>
      <c r="Q1296" s="9">
        <v>3</v>
      </c>
      <c r="R1296" s="9">
        <v>3</v>
      </c>
      <c r="S1296" s="9">
        <v>3</v>
      </c>
      <c r="T1296" s="9">
        <v>3</v>
      </c>
      <c r="U1296" s="9">
        <v>0</v>
      </c>
      <c r="V1296" s="9">
        <v>0</v>
      </c>
      <c r="W1296" s="9">
        <v>0</v>
      </c>
    </row>
    <row r="1297" spans="5:23" x14ac:dyDescent="0.2">
      <c r="E1297" s="9" t="s">
        <v>879</v>
      </c>
      <c r="F1297" s="47">
        <v>43772</v>
      </c>
      <c r="G1297" s="9" t="s">
        <v>910</v>
      </c>
      <c r="H1297" s="9" t="s">
        <v>911</v>
      </c>
      <c r="I1297" s="9">
        <v>80</v>
      </c>
      <c r="J1297" s="9">
        <v>3</v>
      </c>
      <c r="K1297" s="9">
        <v>3</v>
      </c>
      <c r="L1297" s="9">
        <v>3</v>
      </c>
      <c r="M1297" s="9">
        <v>3</v>
      </c>
      <c r="N1297" s="9">
        <v>3</v>
      </c>
      <c r="O1297" s="9">
        <v>3</v>
      </c>
      <c r="P1297" s="9">
        <v>3</v>
      </c>
      <c r="Q1297" s="9">
        <v>3</v>
      </c>
      <c r="R1297" s="9">
        <v>3</v>
      </c>
      <c r="S1297" s="9">
        <v>3</v>
      </c>
      <c r="T1297" s="9">
        <v>3</v>
      </c>
      <c r="U1297" s="9" t="s">
        <v>2658</v>
      </c>
      <c r="V1297" s="9" t="s">
        <v>2659</v>
      </c>
      <c r="W1297" s="9" t="s">
        <v>573</v>
      </c>
    </row>
    <row r="1298" spans="5:23" x14ac:dyDescent="0.2">
      <c r="E1298" s="9" t="s">
        <v>879</v>
      </c>
      <c r="F1298" s="47">
        <v>43772</v>
      </c>
      <c r="G1298" s="9" t="s">
        <v>912</v>
      </c>
      <c r="H1298" s="9" t="s">
        <v>907</v>
      </c>
      <c r="I1298" s="9">
        <v>90</v>
      </c>
      <c r="J1298" s="9">
        <v>3</v>
      </c>
      <c r="K1298" s="9">
        <v>3</v>
      </c>
      <c r="L1298" s="9">
        <v>3</v>
      </c>
      <c r="M1298" s="9">
        <v>3</v>
      </c>
      <c r="N1298" s="9">
        <v>3</v>
      </c>
      <c r="O1298" s="9">
        <v>3</v>
      </c>
      <c r="P1298" s="9">
        <v>3</v>
      </c>
      <c r="Q1298" s="9">
        <v>3</v>
      </c>
      <c r="R1298" s="9">
        <v>3</v>
      </c>
      <c r="S1298" s="9">
        <v>3</v>
      </c>
      <c r="T1298" s="9">
        <v>3</v>
      </c>
      <c r="U1298" s="9" t="s">
        <v>2660</v>
      </c>
      <c r="V1298" s="9" t="s">
        <v>2661</v>
      </c>
      <c r="W1298" s="9" t="s">
        <v>573</v>
      </c>
    </row>
    <row r="1299" spans="5:23" x14ac:dyDescent="0.2">
      <c r="E1299" s="9" t="s">
        <v>879</v>
      </c>
      <c r="F1299" s="47">
        <v>43772</v>
      </c>
      <c r="G1299" s="9" t="s">
        <v>906</v>
      </c>
      <c r="H1299" s="9" t="s">
        <v>907</v>
      </c>
      <c r="I1299" s="9">
        <v>80</v>
      </c>
      <c r="J1299" s="9">
        <v>3</v>
      </c>
      <c r="K1299" s="9">
        <v>3</v>
      </c>
      <c r="L1299" s="9">
        <v>3</v>
      </c>
      <c r="M1299" s="9">
        <v>3</v>
      </c>
      <c r="N1299" s="9">
        <v>3</v>
      </c>
      <c r="O1299" s="9">
        <v>3</v>
      </c>
      <c r="P1299" s="9">
        <v>3</v>
      </c>
      <c r="Q1299" s="9">
        <v>3</v>
      </c>
      <c r="R1299" s="9">
        <v>3</v>
      </c>
      <c r="S1299" s="9">
        <v>3</v>
      </c>
      <c r="T1299" s="9">
        <v>3</v>
      </c>
      <c r="U1299" s="9" t="s">
        <v>2662</v>
      </c>
      <c r="V1299" s="9" t="s">
        <v>2663</v>
      </c>
      <c r="W1299" s="9" t="s">
        <v>573</v>
      </c>
    </row>
    <row r="1300" spans="5:23" x14ac:dyDescent="0.2">
      <c r="E1300" s="9" t="s">
        <v>879</v>
      </c>
      <c r="F1300" s="47" t="s">
        <v>2664</v>
      </c>
      <c r="G1300" s="9" t="s">
        <v>2665</v>
      </c>
      <c r="H1300" s="9" t="s">
        <v>542</v>
      </c>
      <c r="I1300" s="9">
        <v>90</v>
      </c>
      <c r="J1300" s="9">
        <v>4</v>
      </c>
      <c r="K1300" s="9">
        <v>3</v>
      </c>
      <c r="L1300" s="9">
        <v>3</v>
      </c>
      <c r="M1300" s="9">
        <v>4</v>
      </c>
      <c r="N1300" s="9">
        <v>4</v>
      </c>
      <c r="O1300" s="9">
        <v>3</v>
      </c>
      <c r="P1300" s="9">
        <v>4</v>
      </c>
      <c r="Q1300" s="9">
        <v>3</v>
      </c>
      <c r="R1300" s="9">
        <v>3</v>
      </c>
      <c r="S1300" s="9">
        <v>4</v>
      </c>
      <c r="T1300" s="9">
        <v>3</v>
      </c>
      <c r="U1300" s="9">
        <v>0</v>
      </c>
      <c r="V1300" s="9">
        <v>0</v>
      </c>
      <c r="W1300" s="9">
        <v>0</v>
      </c>
    </row>
    <row r="1301" spans="5:23" x14ac:dyDescent="0.2">
      <c r="E1301" s="9" t="s">
        <v>879</v>
      </c>
      <c r="F1301" s="47" t="s">
        <v>2664</v>
      </c>
      <c r="G1301" s="9" t="s">
        <v>1237</v>
      </c>
      <c r="H1301" s="9" t="s">
        <v>733</v>
      </c>
      <c r="I1301" s="9">
        <v>100</v>
      </c>
      <c r="J1301" s="9">
        <v>4</v>
      </c>
      <c r="K1301" s="9">
        <v>4</v>
      </c>
      <c r="L1301" s="9">
        <v>4</v>
      </c>
      <c r="M1301" s="9">
        <v>4</v>
      </c>
      <c r="N1301" s="9">
        <v>4</v>
      </c>
      <c r="O1301" s="9">
        <v>4</v>
      </c>
      <c r="P1301" s="9">
        <v>4</v>
      </c>
      <c r="Q1301" s="9">
        <v>4</v>
      </c>
      <c r="R1301" s="9">
        <v>3</v>
      </c>
      <c r="S1301" s="9">
        <v>3</v>
      </c>
      <c r="T1301" s="9">
        <v>4</v>
      </c>
      <c r="U1301" s="9">
        <v>0</v>
      </c>
      <c r="V1301" s="9">
        <v>0</v>
      </c>
      <c r="W1301" s="9">
        <v>0</v>
      </c>
    </row>
    <row r="1302" spans="5:23" x14ac:dyDescent="0.2">
      <c r="E1302" s="9" t="s">
        <v>2666</v>
      </c>
      <c r="F1302" s="47">
        <v>43473</v>
      </c>
      <c r="G1302" s="9" t="s">
        <v>1967</v>
      </c>
      <c r="H1302" s="9" t="s">
        <v>546</v>
      </c>
      <c r="I1302" s="9">
        <v>90</v>
      </c>
      <c r="J1302" s="9">
        <v>4</v>
      </c>
      <c r="K1302" s="9">
        <v>3</v>
      </c>
      <c r="L1302" s="9">
        <v>3</v>
      </c>
      <c r="M1302" s="9">
        <v>4</v>
      </c>
      <c r="N1302" s="9">
        <v>3</v>
      </c>
      <c r="O1302" s="9">
        <v>3</v>
      </c>
      <c r="P1302" s="9">
        <v>4</v>
      </c>
      <c r="Q1302" s="9">
        <v>4</v>
      </c>
      <c r="R1302" s="9">
        <v>4</v>
      </c>
      <c r="S1302" s="9">
        <v>3</v>
      </c>
      <c r="T1302" s="9">
        <v>3</v>
      </c>
      <c r="U1302" s="9" t="s">
        <v>2667</v>
      </c>
      <c r="V1302" s="9" t="s">
        <v>2668</v>
      </c>
      <c r="W1302" s="9">
        <v>0</v>
      </c>
    </row>
    <row r="1303" spans="5:23" x14ac:dyDescent="0.2">
      <c r="E1303" s="9" t="s">
        <v>2666</v>
      </c>
      <c r="F1303" s="47">
        <v>43473</v>
      </c>
      <c r="G1303" s="9" t="s">
        <v>2395</v>
      </c>
      <c r="H1303" s="9" t="s">
        <v>538</v>
      </c>
      <c r="I1303" s="9">
        <v>100</v>
      </c>
      <c r="J1303" s="9">
        <v>4</v>
      </c>
      <c r="K1303" s="9">
        <v>4</v>
      </c>
      <c r="L1303" s="9">
        <v>4</v>
      </c>
      <c r="M1303" s="9">
        <v>4</v>
      </c>
      <c r="N1303" s="9">
        <v>4</v>
      </c>
      <c r="O1303" s="9">
        <v>4</v>
      </c>
      <c r="P1303" s="9">
        <v>4</v>
      </c>
      <c r="Q1303" s="9">
        <v>4</v>
      </c>
      <c r="R1303" s="9">
        <v>4</v>
      </c>
      <c r="S1303" s="9">
        <v>4</v>
      </c>
      <c r="T1303" s="9">
        <v>4</v>
      </c>
      <c r="U1303" s="9" t="s">
        <v>2669</v>
      </c>
      <c r="V1303" s="9" t="s">
        <v>2670</v>
      </c>
      <c r="W1303" s="9" t="s">
        <v>660</v>
      </c>
    </row>
    <row r="1304" spans="5:23" x14ac:dyDescent="0.2">
      <c r="E1304" s="9" t="s">
        <v>2666</v>
      </c>
      <c r="F1304" s="47">
        <v>43473</v>
      </c>
      <c r="G1304" s="9" t="s">
        <v>2302</v>
      </c>
      <c r="H1304" s="9" t="s">
        <v>519</v>
      </c>
      <c r="I1304" s="9">
        <v>80</v>
      </c>
      <c r="J1304" s="9">
        <v>3</v>
      </c>
      <c r="K1304" s="9">
        <v>3</v>
      </c>
      <c r="L1304" s="9">
        <v>3</v>
      </c>
      <c r="M1304" s="9">
        <v>3</v>
      </c>
      <c r="N1304" s="9">
        <v>3</v>
      </c>
      <c r="O1304" s="9">
        <v>3</v>
      </c>
      <c r="P1304" s="9">
        <v>3</v>
      </c>
      <c r="Q1304" s="9">
        <v>3</v>
      </c>
      <c r="R1304" s="9">
        <v>3</v>
      </c>
      <c r="S1304" s="9">
        <v>3</v>
      </c>
      <c r="T1304" s="9">
        <v>3</v>
      </c>
      <c r="U1304" s="9">
        <v>0</v>
      </c>
      <c r="V1304" s="9">
        <v>0</v>
      </c>
      <c r="W1304" s="9">
        <v>0</v>
      </c>
    </row>
    <row r="1305" spans="5:23" x14ac:dyDescent="0.2">
      <c r="E1305" s="9" t="s">
        <v>2666</v>
      </c>
      <c r="F1305" s="47">
        <v>43473</v>
      </c>
      <c r="G1305" s="9" t="s">
        <v>1935</v>
      </c>
      <c r="H1305" s="9" t="s">
        <v>538</v>
      </c>
      <c r="I1305" s="9">
        <v>90</v>
      </c>
      <c r="J1305" s="9">
        <v>4</v>
      </c>
      <c r="K1305" s="9">
        <v>4</v>
      </c>
      <c r="L1305" s="9">
        <v>4</v>
      </c>
      <c r="M1305" s="9">
        <v>4</v>
      </c>
      <c r="N1305" s="9">
        <v>4</v>
      </c>
      <c r="O1305" s="9">
        <v>4</v>
      </c>
      <c r="P1305" s="9">
        <v>4</v>
      </c>
      <c r="Q1305" s="9">
        <v>4</v>
      </c>
      <c r="R1305" s="9">
        <v>4</v>
      </c>
      <c r="S1305" s="9">
        <v>4</v>
      </c>
      <c r="T1305" s="9">
        <v>4</v>
      </c>
      <c r="U1305" s="9" t="s">
        <v>2671</v>
      </c>
      <c r="V1305" s="9" t="s">
        <v>2672</v>
      </c>
      <c r="W1305" s="9" t="s">
        <v>660</v>
      </c>
    </row>
    <row r="1306" spans="5:23" x14ac:dyDescent="0.2">
      <c r="E1306" s="9" t="s">
        <v>2666</v>
      </c>
      <c r="F1306" s="47">
        <v>43473</v>
      </c>
      <c r="G1306" s="9" t="s">
        <v>1761</v>
      </c>
      <c r="H1306" s="9" t="s">
        <v>817</v>
      </c>
      <c r="I1306" s="9">
        <v>90</v>
      </c>
      <c r="J1306" s="9">
        <v>3</v>
      </c>
      <c r="K1306" s="9">
        <v>3</v>
      </c>
      <c r="L1306" s="9">
        <v>3</v>
      </c>
      <c r="M1306" s="9">
        <v>3</v>
      </c>
      <c r="N1306" s="9">
        <v>3</v>
      </c>
      <c r="O1306" s="9">
        <v>3</v>
      </c>
      <c r="P1306" s="9">
        <v>3</v>
      </c>
      <c r="Q1306" s="9">
        <v>3</v>
      </c>
      <c r="R1306" s="9">
        <v>3</v>
      </c>
      <c r="S1306" s="9">
        <v>3</v>
      </c>
      <c r="T1306" s="9">
        <v>3</v>
      </c>
      <c r="U1306" s="9" t="s">
        <v>2673</v>
      </c>
      <c r="V1306" s="9" t="s">
        <v>2674</v>
      </c>
      <c r="W1306" s="9">
        <v>0</v>
      </c>
    </row>
    <row r="1307" spans="5:23" x14ac:dyDescent="0.2">
      <c r="E1307" s="9" t="s">
        <v>2666</v>
      </c>
      <c r="F1307" s="47">
        <v>43473</v>
      </c>
      <c r="G1307" s="9" t="s">
        <v>1932</v>
      </c>
      <c r="H1307" s="9" t="s">
        <v>538</v>
      </c>
      <c r="I1307" s="9">
        <v>100</v>
      </c>
      <c r="J1307" s="9">
        <v>3</v>
      </c>
      <c r="K1307" s="9">
        <v>3</v>
      </c>
      <c r="L1307" s="9">
        <v>3</v>
      </c>
      <c r="M1307" s="9">
        <v>4</v>
      </c>
      <c r="N1307" s="9">
        <v>3</v>
      </c>
      <c r="O1307" s="9">
        <v>3</v>
      </c>
      <c r="P1307" s="9">
        <v>4</v>
      </c>
      <c r="Q1307" s="9">
        <v>3</v>
      </c>
      <c r="R1307" s="9">
        <v>4</v>
      </c>
      <c r="S1307" s="9">
        <v>3</v>
      </c>
      <c r="T1307" s="9">
        <v>4</v>
      </c>
      <c r="U1307" s="9" t="s">
        <v>2675</v>
      </c>
      <c r="V1307" s="9" t="s">
        <v>981</v>
      </c>
      <c r="W1307" s="9" t="s">
        <v>660</v>
      </c>
    </row>
    <row r="1308" spans="5:23" x14ac:dyDescent="0.2">
      <c r="E1308" s="9" t="s">
        <v>2666</v>
      </c>
      <c r="F1308" s="47">
        <v>43473</v>
      </c>
      <c r="G1308" s="9" t="s">
        <v>1946</v>
      </c>
      <c r="H1308" s="9" t="s">
        <v>538</v>
      </c>
      <c r="I1308" s="9">
        <v>90</v>
      </c>
      <c r="J1308" s="9">
        <v>1</v>
      </c>
      <c r="K1308" s="9">
        <v>1</v>
      </c>
      <c r="L1308" s="9">
        <v>1</v>
      </c>
      <c r="M1308" s="9">
        <v>1</v>
      </c>
      <c r="N1308" s="9">
        <v>1</v>
      </c>
      <c r="O1308" s="9">
        <v>1</v>
      </c>
      <c r="P1308" s="9">
        <v>1</v>
      </c>
      <c r="Q1308" s="9">
        <v>1</v>
      </c>
      <c r="R1308" s="9">
        <v>1</v>
      </c>
      <c r="S1308" s="9">
        <v>1</v>
      </c>
      <c r="T1308" s="9">
        <v>1</v>
      </c>
      <c r="U1308" s="9" t="s">
        <v>2676</v>
      </c>
      <c r="V1308" s="9" t="s">
        <v>2677</v>
      </c>
      <c r="W1308" s="9">
        <v>0</v>
      </c>
    </row>
    <row r="1309" spans="5:23" x14ac:dyDescent="0.2">
      <c r="E1309" s="9" t="s">
        <v>2666</v>
      </c>
      <c r="F1309" s="47">
        <v>43473</v>
      </c>
      <c r="G1309" s="9" t="s">
        <v>1962</v>
      </c>
      <c r="H1309" s="9" t="s">
        <v>538</v>
      </c>
      <c r="I1309" s="9">
        <v>80</v>
      </c>
      <c r="J1309" s="9">
        <v>3</v>
      </c>
      <c r="K1309" s="9">
        <v>3</v>
      </c>
      <c r="L1309" s="9">
        <v>3</v>
      </c>
      <c r="M1309" s="9">
        <v>3</v>
      </c>
      <c r="N1309" s="9">
        <v>3</v>
      </c>
      <c r="O1309" s="9">
        <v>3</v>
      </c>
      <c r="P1309" s="9">
        <v>3</v>
      </c>
      <c r="Q1309" s="9">
        <v>4</v>
      </c>
      <c r="R1309" s="9">
        <v>3</v>
      </c>
      <c r="S1309" s="9">
        <v>3</v>
      </c>
      <c r="T1309" s="9">
        <v>4</v>
      </c>
      <c r="U1309" s="9">
        <v>0</v>
      </c>
      <c r="V1309" s="9">
        <v>0</v>
      </c>
      <c r="W1309" s="9">
        <v>0</v>
      </c>
    </row>
    <row r="1310" spans="5:23" x14ac:dyDescent="0.2">
      <c r="E1310" s="9" t="s">
        <v>2666</v>
      </c>
      <c r="F1310" s="47">
        <v>43473</v>
      </c>
      <c r="G1310" s="9" t="s">
        <v>1928</v>
      </c>
      <c r="H1310" s="9" t="s">
        <v>538</v>
      </c>
      <c r="I1310" s="9">
        <v>90</v>
      </c>
      <c r="J1310" s="9">
        <v>4</v>
      </c>
      <c r="K1310" s="9">
        <v>3</v>
      </c>
      <c r="L1310" s="9">
        <v>3</v>
      </c>
      <c r="M1310" s="9">
        <v>3</v>
      </c>
      <c r="N1310" s="9">
        <v>4</v>
      </c>
      <c r="O1310" s="9">
        <v>3</v>
      </c>
      <c r="P1310" s="9">
        <v>4</v>
      </c>
      <c r="Q1310" s="9">
        <v>4</v>
      </c>
      <c r="R1310" s="9">
        <v>3</v>
      </c>
      <c r="S1310" s="9">
        <v>3</v>
      </c>
      <c r="T1310" s="9">
        <v>4</v>
      </c>
      <c r="U1310" s="9" t="s">
        <v>2678</v>
      </c>
      <c r="V1310" s="9" t="s">
        <v>2679</v>
      </c>
      <c r="W1310" s="9" t="s">
        <v>2680</v>
      </c>
    </row>
    <row r="1311" spans="5:23" x14ac:dyDescent="0.2">
      <c r="E1311" s="9" t="s">
        <v>2666</v>
      </c>
      <c r="F1311" s="47">
        <v>43473</v>
      </c>
      <c r="G1311" s="9" t="s">
        <v>1959</v>
      </c>
      <c r="H1311" s="9" t="s">
        <v>538</v>
      </c>
      <c r="I1311" s="9">
        <v>80</v>
      </c>
      <c r="J1311" s="9">
        <v>4</v>
      </c>
      <c r="K1311" s="9">
        <v>3</v>
      </c>
      <c r="L1311" s="9">
        <v>4</v>
      </c>
      <c r="M1311" s="9">
        <v>3</v>
      </c>
      <c r="N1311" s="9">
        <v>3</v>
      </c>
      <c r="O1311" s="9">
        <v>3</v>
      </c>
      <c r="P1311" s="9">
        <v>3</v>
      </c>
      <c r="Q1311" s="9">
        <v>3</v>
      </c>
      <c r="R1311" s="9">
        <v>3</v>
      </c>
      <c r="S1311" s="9">
        <v>4</v>
      </c>
      <c r="T1311" s="9">
        <v>4</v>
      </c>
      <c r="U1311" s="9" t="s">
        <v>2681</v>
      </c>
      <c r="V1311" s="9" t="s">
        <v>2682</v>
      </c>
      <c r="W1311" s="9">
        <v>0</v>
      </c>
    </row>
    <row r="1312" spans="5:23" x14ac:dyDescent="0.2">
      <c r="E1312" s="9" t="s">
        <v>2666</v>
      </c>
      <c r="F1312" s="47">
        <v>43678</v>
      </c>
      <c r="G1312" s="9" t="s">
        <v>2099</v>
      </c>
      <c r="H1312" s="9" t="s">
        <v>538</v>
      </c>
      <c r="I1312" s="9">
        <v>90</v>
      </c>
      <c r="J1312" s="9">
        <v>3</v>
      </c>
      <c r="K1312" s="9">
        <v>3</v>
      </c>
      <c r="L1312" s="9">
        <v>3</v>
      </c>
      <c r="M1312" s="9">
        <v>3</v>
      </c>
      <c r="N1312" s="9">
        <v>3</v>
      </c>
      <c r="O1312" s="9">
        <v>3</v>
      </c>
      <c r="P1312" s="9">
        <v>3</v>
      </c>
      <c r="Q1312" s="9">
        <v>3</v>
      </c>
      <c r="R1312" s="9">
        <v>3</v>
      </c>
      <c r="S1312" s="9">
        <v>3</v>
      </c>
      <c r="T1312" s="9">
        <v>3</v>
      </c>
      <c r="U1312" s="9" t="s">
        <v>2683</v>
      </c>
      <c r="V1312" s="9" t="s">
        <v>2684</v>
      </c>
      <c r="W1312" s="9">
        <v>0</v>
      </c>
    </row>
    <row r="1313" spans="5:23" x14ac:dyDescent="0.2">
      <c r="E1313" s="9" t="s">
        <v>2666</v>
      </c>
      <c r="F1313" s="47">
        <v>43473</v>
      </c>
      <c r="G1313" s="9" t="s">
        <v>2076</v>
      </c>
      <c r="H1313" s="9" t="s">
        <v>2685</v>
      </c>
      <c r="I1313" s="9">
        <v>80</v>
      </c>
      <c r="J1313" s="9">
        <v>3</v>
      </c>
      <c r="K1313" s="9">
        <v>3</v>
      </c>
      <c r="L1313" s="9">
        <v>3</v>
      </c>
      <c r="M1313" s="9">
        <v>3</v>
      </c>
      <c r="N1313" s="9">
        <v>3</v>
      </c>
      <c r="O1313" s="9">
        <v>3</v>
      </c>
      <c r="P1313" s="9">
        <v>3</v>
      </c>
      <c r="Q1313" s="9">
        <v>3</v>
      </c>
      <c r="R1313" s="9">
        <v>3</v>
      </c>
      <c r="S1313" s="9">
        <v>3</v>
      </c>
      <c r="T1313" s="9">
        <v>3</v>
      </c>
      <c r="U1313" s="9">
        <v>0</v>
      </c>
      <c r="V1313" s="9">
        <v>0</v>
      </c>
      <c r="W1313" s="9">
        <v>0</v>
      </c>
    </row>
    <row r="1314" spans="5:23" x14ac:dyDescent="0.2">
      <c r="E1314" s="9" t="s">
        <v>2666</v>
      </c>
      <c r="F1314" s="47">
        <v>43473</v>
      </c>
      <c r="G1314" s="9" t="s">
        <v>1941</v>
      </c>
      <c r="H1314" s="9" t="s">
        <v>538</v>
      </c>
      <c r="I1314" s="9">
        <v>80</v>
      </c>
      <c r="J1314" s="9">
        <v>4</v>
      </c>
      <c r="K1314" s="9">
        <v>4</v>
      </c>
      <c r="L1314" s="9">
        <v>3</v>
      </c>
      <c r="M1314" s="9">
        <v>3</v>
      </c>
      <c r="N1314" s="9">
        <v>3</v>
      </c>
      <c r="O1314" s="9">
        <v>4</v>
      </c>
      <c r="P1314" s="9">
        <v>3</v>
      </c>
      <c r="Q1314" s="9">
        <v>3</v>
      </c>
      <c r="R1314" s="9">
        <v>3</v>
      </c>
      <c r="S1314" s="9">
        <v>4</v>
      </c>
      <c r="T1314" s="9">
        <v>4</v>
      </c>
      <c r="U1314" s="9" t="s">
        <v>2686</v>
      </c>
      <c r="V1314" s="9" t="s">
        <v>2687</v>
      </c>
      <c r="W1314" s="9" t="s">
        <v>660</v>
      </c>
    </row>
    <row r="1315" spans="5:23" x14ac:dyDescent="0.2">
      <c r="E1315" s="9" t="s">
        <v>2666</v>
      </c>
      <c r="F1315" s="47">
        <v>43473</v>
      </c>
      <c r="G1315" s="9" t="s">
        <v>2179</v>
      </c>
      <c r="H1315" s="9" t="s">
        <v>538</v>
      </c>
      <c r="I1315" s="9">
        <v>90</v>
      </c>
      <c r="J1315" s="9">
        <v>3</v>
      </c>
      <c r="K1315" s="9">
        <v>3</v>
      </c>
      <c r="L1315" s="9">
        <v>3</v>
      </c>
      <c r="M1315" s="9">
        <v>3</v>
      </c>
      <c r="N1315" s="9">
        <v>3</v>
      </c>
      <c r="O1315" s="9">
        <v>3</v>
      </c>
      <c r="P1315" s="9">
        <v>3</v>
      </c>
      <c r="Q1315" s="9">
        <v>3</v>
      </c>
      <c r="R1315" s="9">
        <v>3</v>
      </c>
      <c r="S1315" s="9">
        <v>3</v>
      </c>
      <c r="T1315" s="9">
        <v>3</v>
      </c>
      <c r="U1315" s="9">
        <v>0</v>
      </c>
      <c r="V1315" s="9">
        <v>0</v>
      </c>
      <c r="W1315" s="9">
        <v>0</v>
      </c>
    </row>
    <row r="1316" spans="5:23" x14ac:dyDescent="0.2">
      <c r="E1316" s="9" t="s">
        <v>2666</v>
      </c>
      <c r="F1316" s="47">
        <v>43473</v>
      </c>
      <c r="G1316" s="9" t="s">
        <v>1944</v>
      </c>
      <c r="H1316" s="9" t="s">
        <v>538</v>
      </c>
      <c r="I1316" s="9">
        <v>90</v>
      </c>
      <c r="J1316" s="9">
        <v>4</v>
      </c>
      <c r="K1316" s="9">
        <v>4</v>
      </c>
      <c r="L1316" s="9">
        <v>4</v>
      </c>
      <c r="M1316" s="9">
        <v>4</v>
      </c>
      <c r="N1316" s="9">
        <v>4</v>
      </c>
      <c r="O1316" s="9">
        <v>4</v>
      </c>
      <c r="P1316" s="9">
        <v>4</v>
      </c>
      <c r="Q1316" s="9">
        <v>4</v>
      </c>
      <c r="R1316" s="9">
        <v>4</v>
      </c>
      <c r="S1316" s="9">
        <v>4</v>
      </c>
      <c r="T1316" s="9">
        <v>4</v>
      </c>
      <c r="U1316" s="9" t="s">
        <v>2688</v>
      </c>
      <c r="V1316" s="9" t="s">
        <v>2689</v>
      </c>
      <c r="W1316" s="9">
        <v>0</v>
      </c>
    </row>
    <row r="1317" spans="5:23" x14ac:dyDescent="0.2">
      <c r="E1317" s="9" t="s">
        <v>2666</v>
      </c>
      <c r="F1317" s="47">
        <v>43473</v>
      </c>
      <c r="G1317" s="9" t="s">
        <v>1974</v>
      </c>
      <c r="H1317" s="9" t="s">
        <v>538</v>
      </c>
      <c r="I1317" s="9">
        <v>90</v>
      </c>
      <c r="J1317" s="9">
        <v>3</v>
      </c>
      <c r="K1317" s="9">
        <v>3</v>
      </c>
      <c r="L1317" s="9">
        <v>3</v>
      </c>
      <c r="M1317" s="9">
        <v>3</v>
      </c>
      <c r="N1317" s="9">
        <v>3</v>
      </c>
      <c r="O1317" s="9">
        <v>4</v>
      </c>
      <c r="P1317" s="9">
        <v>3</v>
      </c>
      <c r="Q1317" s="9">
        <v>3</v>
      </c>
      <c r="R1317" s="9">
        <v>3</v>
      </c>
      <c r="S1317" s="9">
        <v>3</v>
      </c>
      <c r="T1317" s="9">
        <v>3</v>
      </c>
      <c r="U1317" s="9" t="s">
        <v>2690</v>
      </c>
      <c r="V1317" s="9" t="s">
        <v>2691</v>
      </c>
      <c r="W1317" s="9" t="s">
        <v>2692</v>
      </c>
    </row>
    <row r="1318" spans="5:23" x14ac:dyDescent="0.2">
      <c r="E1318" s="9" t="s">
        <v>2666</v>
      </c>
      <c r="F1318" s="47">
        <v>43473</v>
      </c>
      <c r="G1318" s="9" t="s">
        <v>2085</v>
      </c>
      <c r="H1318" s="9" t="s">
        <v>538</v>
      </c>
      <c r="I1318" s="9">
        <v>80</v>
      </c>
      <c r="J1318" s="9">
        <v>3</v>
      </c>
      <c r="K1318" s="9">
        <v>3</v>
      </c>
      <c r="L1318" s="9">
        <v>3</v>
      </c>
      <c r="M1318" s="9">
        <v>3</v>
      </c>
      <c r="N1318" s="9">
        <v>3</v>
      </c>
      <c r="O1318" s="9">
        <v>3</v>
      </c>
      <c r="P1318" s="9">
        <v>3</v>
      </c>
      <c r="Q1318" s="9">
        <v>3</v>
      </c>
      <c r="R1318" s="9">
        <v>3</v>
      </c>
      <c r="S1318" s="9">
        <v>3</v>
      </c>
      <c r="T1318" s="9">
        <v>3</v>
      </c>
      <c r="U1318" s="9">
        <v>0</v>
      </c>
      <c r="V1318" s="9">
        <v>0</v>
      </c>
      <c r="W1318" s="9">
        <v>0</v>
      </c>
    </row>
    <row r="1319" spans="5:23" x14ac:dyDescent="0.2">
      <c r="E1319" s="9" t="s">
        <v>2666</v>
      </c>
      <c r="F1319" s="47">
        <v>43473</v>
      </c>
      <c r="G1319" s="9" t="s">
        <v>1978</v>
      </c>
      <c r="H1319" s="9" t="s">
        <v>538</v>
      </c>
      <c r="I1319" s="9">
        <v>90</v>
      </c>
      <c r="J1319" s="9">
        <v>3</v>
      </c>
      <c r="K1319" s="9">
        <v>3</v>
      </c>
      <c r="L1319" s="9">
        <v>3</v>
      </c>
      <c r="M1319" s="9">
        <v>3</v>
      </c>
      <c r="N1319" s="9">
        <v>3</v>
      </c>
      <c r="O1319" s="9">
        <v>3</v>
      </c>
      <c r="P1319" s="9">
        <v>3</v>
      </c>
      <c r="Q1319" s="9">
        <v>3</v>
      </c>
      <c r="R1319" s="9">
        <v>3</v>
      </c>
      <c r="S1319" s="9">
        <v>3</v>
      </c>
      <c r="T1319" s="9">
        <v>3</v>
      </c>
      <c r="U1319" s="9">
        <v>0</v>
      </c>
      <c r="V1319" s="9">
        <v>0</v>
      </c>
      <c r="W1319" s="9">
        <v>0</v>
      </c>
    </row>
    <row r="1320" spans="5:23" x14ac:dyDescent="0.2">
      <c r="E1320" s="9" t="s">
        <v>2666</v>
      </c>
      <c r="F1320" s="47">
        <v>43473</v>
      </c>
      <c r="G1320" s="9" t="s">
        <v>1956</v>
      </c>
      <c r="H1320" s="9" t="s">
        <v>907</v>
      </c>
      <c r="I1320" s="9">
        <v>90</v>
      </c>
      <c r="J1320" s="9">
        <v>3</v>
      </c>
      <c r="K1320" s="9">
        <v>3</v>
      </c>
      <c r="L1320" s="9">
        <v>3</v>
      </c>
      <c r="M1320" s="9">
        <v>3</v>
      </c>
      <c r="N1320" s="9">
        <v>3</v>
      </c>
      <c r="O1320" s="9">
        <v>3</v>
      </c>
      <c r="P1320" s="9">
        <v>3</v>
      </c>
      <c r="Q1320" s="9">
        <v>3</v>
      </c>
      <c r="R1320" s="9">
        <v>3</v>
      </c>
      <c r="S1320" s="9">
        <v>3</v>
      </c>
      <c r="T1320" s="9">
        <v>3</v>
      </c>
      <c r="U1320" s="9" t="s">
        <v>2693</v>
      </c>
      <c r="V1320" s="9" t="s">
        <v>2694</v>
      </c>
      <c r="W1320" s="9">
        <v>0</v>
      </c>
    </row>
    <row r="1321" spans="5:23" x14ac:dyDescent="0.2">
      <c r="E1321" s="9" t="s">
        <v>2666</v>
      </c>
      <c r="F1321" s="47">
        <v>43473</v>
      </c>
      <c r="G1321" s="9" t="s">
        <v>1963</v>
      </c>
      <c r="H1321" s="9" t="s">
        <v>817</v>
      </c>
      <c r="I1321" s="9">
        <v>100</v>
      </c>
      <c r="J1321" s="9">
        <v>4</v>
      </c>
      <c r="K1321" s="9">
        <v>4</v>
      </c>
      <c r="L1321" s="9">
        <v>3</v>
      </c>
      <c r="M1321" s="9">
        <v>4</v>
      </c>
      <c r="N1321" s="9">
        <v>3</v>
      </c>
      <c r="O1321" s="9">
        <v>4</v>
      </c>
      <c r="P1321" s="9">
        <v>4</v>
      </c>
      <c r="Q1321" s="9">
        <v>4</v>
      </c>
      <c r="R1321" s="9">
        <v>4</v>
      </c>
      <c r="S1321" s="9">
        <v>4</v>
      </c>
      <c r="T1321" s="9">
        <v>4</v>
      </c>
      <c r="U1321" s="9" t="s">
        <v>2695</v>
      </c>
      <c r="V1321" s="9" t="s">
        <v>2696</v>
      </c>
      <c r="W1321" s="9" t="s">
        <v>2095</v>
      </c>
    </row>
    <row r="1322" spans="5:23" x14ac:dyDescent="0.2">
      <c r="E1322" s="9" t="s">
        <v>2666</v>
      </c>
      <c r="F1322" s="47">
        <v>43473</v>
      </c>
      <c r="G1322" s="9" t="s">
        <v>1966</v>
      </c>
      <c r="H1322" s="9" t="s">
        <v>538</v>
      </c>
      <c r="I1322" s="9">
        <v>70</v>
      </c>
      <c r="J1322" s="9">
        <v>3</v>
      </c>
      <c r="K1322" s="9">
        <v>3</v>
      </c>
      <c r="L1322" s="9">
        <v>3</v>
      </c>
      <c r="M1322" s="9">
        <v>3</v>
      </c>
      <c r="N1322" s="9">
        <v>3</v>
      </c>
      <c r="O1322" s="9">
        <v>3</v>
      </c>
      <c r="P1322" s="9">
        <v>3</v>
      </c>
      <c r="Q1322" s="9">
        <v>3</v>
      </c>
      <c r="R1322" s="9">
        <v>3</v>
      </c>
      <c r="S1322" s="9">
        <v>3</v>
      </c>
      <c r="T1322" s="9">
        <v>3</v>
      </c>
      <c r="U1322" s="9">
        <v>0</v>
      </c>
      <c r="V1322" s="9">
        <v>0</v>
      </c>
      <c r="W1322" s="9">
        <v>0</v>
      </c>
    </row>
    <row r="1323" spans="5:23" x14ac:dyDescent="0.2">
      <c r="E1323" s="9" t="s">
        <v>2666</v>
      </c>
      <c r="F1323" s="47">
        <v>43473</v>
      </c>
      <c r="G1323" s="9" t="s">
        <v>1938</v>
      </c>
      <c r="H1323" s="9" t="s">
        <v>538</v>
      </c>
      <c r="I1323" s="9">
        <v>90</v>
      </c>
      <c r="J1323" s="9">
        <v>3</v>
      </c>
      <c r="K1323" s="9">
        <v>3</v>
      </c>
      <c r="L1323" s="9">
        <v>3</v>
      </c>
      <c r="M1323" s="9">
        <v>3</v>
      </c>
      <c r="N1323" s="9">
        <v>3</v>
      </c>
      <c r="O1323" s="9">
        <v>3</v>
      </c>
      <c r="P1323" s="9">
        <v>3</v>
      </c>
      <c r="Q1323" s="9">
        <v>3</v>
      </c>
      <c r="R1323" s="9">
        <v>3</v>
      </c>
      <c r="S1323" s="9">
        <v>3</v>
      </c>
      <c r="T1323" s="9">
        <v>3</v>
      </c>
      <c r="U1323" s="9" t="s">
        <v>2697</v>
      </c>
      <c r="V1323" s="9" t="s">
        <v>2698</v>
      </c>
      <c r="W1323" s="9" t="s">
        <v>1705</v>
      </c>
    </row>
    <row r="1324" spans="5:23" x14ac:dyDescent="0.2">
      <c r="E1324" s="9" t="s">
        <v>2666</v>
      </c>
      <c r="F1324" s="47">
        <v>43473</v>
      </c>
      <c r="G1324" s="9" t="s">
        <v>2699</v>
      </c>
      <c r="H1324" s="9" t="s">
        <v>1140</v>
      </c>
      <c r="I1324" s="9">
        <v>90</v>
      </c>
      <c r="J1324" s="9">
        <v>3</v>
      </c>
      <c r="K1324" s="9">
        <v>2</v>
      </c>
      <c r="L1324" s="9">
        <v>3</v>
      </c>
      <c r="M1324" s="9">
        <v>3</v>
      </c>
      <c r="N1324" s="9">
        <v>4</v>
      </c>
      <c r="O1324" s="9">
        <v>4</v>
      </c>
      <c r="P1324" s="9">
        <v>4</v>
      </c>
      <c r="Q1324" s="9">
        <v>4</v>
      </c>
      <c r="R1324" s="9">
        <v>3</v>
      </c>
      <c r="S1324" s="9">
        <v>3</v>
      </c>
      <c r="T1324" s="9">
        <v>4</v>
      </c>
      <c r="U1324" s="9" t="s">
        <v>2700</v>
      </c>
      <c r="V1324" s="9" t="s">
        <v>2701</v>
      </c>
      <c r="W1324" s="9" t="s">
        <v>2702</v>
      </c>
    </row>
    <row r="1325" spans="5:23" x14ac:dyDescent="0.2">
      <c r="E1325" s="9" t="s">
        <v>2703</v>
      </c>
      <c r="F1325" s="47">
        <v>43685</v>
      </c>
      <c r="G1325" s="9" t="s">
        <v>1981</v>
      </c>
      <c r="H1325" s="9" t="s">
        <v>538</v>
      </c>
      <c r="I1325" s="9">
        <v>100</v>
      </c>
      <c r="J1325" s="9">
        <v>4</v>
      </c>
      <c r="K1325" s="9">
        <v>4</v>
      </c>
      <c r="L1325" s="9">
        <v>4</v>
      </c>
      <c r="M1325" s="9">
        <v>4</v>
      </c>
      <c r="N1325" s="9">
        <v>4</v>
      </c>
      <c r="O1325" s="9">
        <v>4</v>
      </c>
      <c r="P1325" s="9">
        <v>4</v>
      </c>
      <c r="Q1325" s="9">
        <v>4</v>
      </c>
      <c r="R1325" s="9">
        <v>4</v>
      </c>
      <c r="S1325" s="9">
        <v>4</v>
      </c>
      <c r="T1325" s="9">
        <v>4</v>
      </c>
      <c r="U1325" s="9">
        <v>0</v>
      </c>
      <c r="V1325" s="9">
        <v>0</v>
      </c>
      <c r="W1325" s="9">
        <v>0</v>
      </c>
    </row>
    <row r="1326" spans="5:23" x14ac:dyDescent="0.2">
      <c r="E1326" s="9" t="s">
        <v>2703</v>
      </c>
      <c r="F1326" s="47">
        <v>43685</v>
      </c>
      <c r="G1326" s="9" t="s">
        <v>1986</v>
      </c>
      <c r="H1326" s="9" t="s">
        <v>538</v>
      </c>
      <c r="I1326" s="9">
        <v>80</v>
      </c>
      <c r="J1326" s="9">
        <v>1</v>
      </c>
      <c r="K1326" s="9">
        <v>1</v>
      </c>
      <c r="L1326" s="9">
        <v>1</v>
      </c>
      <c r="M1326" s="9">
        <v>1</v>
      </c>
      <c r="N1326" s="9">
        <v>1</v>
      </c>
      <c r="O1326" s="9">
        <v>1</v>
      </c>
      <c r="P1326" s="9">
        <v>1</v>
      </c>
      <c r="Q1326" s="9">
        <v>3</v>
      </c>
      <c r="R1326" s="9">
        <v>3</v>
      </c>
      <c r="S1326" s="9">
        <v>3</v>
      </c>
      <c r="T1326" s="9">
        <v>3</v>
      </c>
      <c r="U1326" s="9" t="s">
        <v>2704</v>
      </c>
      <c r="V1326" s="9" t="s">
        <v>2705</v>
      </c>
      <c r="W1326" s="9" t="s">
        <v>2706</v>
      </c>
    </row>
    <row r="1327" spans="5:23" x14ac:dyDescent="0.2">
      <c r="E1327" s="9" t="s">
        <v>2703</v>
      </c>
      <c r="F1327" s="47">
        <v>43685</v>
      </c>
      <c r="G1327" s="9" t="s">
        <v>1982</v>
      </c>
      <c r="H1327" s="9" t="s">
        <v>538</v>
      </c>
      <c r="I1327" s="9">
        <v>90</v>
      </c>
      <c r="J1327" s="9">
        <v>4</v>
      </c>
      <c r="K1327" s="9">
        <v>4</v>
      </c>
      <c r="L1327" s="9">
        <v>4</v>
      </c>
      <c r="M1327" s="9">
        <v>4</v>
      </c>
      <c r="N1327" s="9">
        <v>4</v>
      </c>
      <c r="O1327" s="9">
        <v>4</v>
      </c>
      <c r="P1327" s="9">
        <v>4</v>
      </c>
      <c r="Q1327" s="9">
        <v>4</v>
      </c>
      <c r="R1327" s="9">
        <v>4</v>
      </c>
      <c r="S1327" s="9">
        <v>4</v>
      </c>
      <c r="T1327" s="9">
        <v>4</v>
      </c>
      <c r="U1327" s="9" t="s">
        <v>2707</v>
      </c>
      <c r="V1327" s="9" t="s">
        <v>2708</v>
      </c>
      <c r="W1327" s="9" t="s">
        <v>2709</v>
      </c>
    </row>
    <row r="1328" spans="5:23" x14ac:dyDescent="0.2">
      <c r="E1328" s="9" t="s">
        <v>2703</v>
      </c>
      <c r="F1328" s="47">
        <v>43685</v>
      </c>
      <c r="G1328" s="9" t="s">
        <v>1994</v>
      </c>
      <c r="H1328" s="9" t="s">
        <v>817</v>
      </c>
      <c r="I1328" s="9">
        <v>90</v>
      </c>
      <c r="J1328" s="9">
        <v>3</v>
      </c>
      <c r="K1328" s="9">
        <v>3</v>
      </c>
      <c r="L1328" s="9">
        <v>3</v>
      </c>
      <c r="M1328" s="9">
        <v>3</v>
      </c>
      <c r="N1328" s="9">
        <v>3</v>
      </c>
      <c r="O1328" s="9">
        <v>3</v>
      </c>
      <c r="P1328" s="9">
        <v>3</v>
      </c>
      <c r="Q1328" s="9">
        <v>3</v>
      </c>
      <c r="R1328" s="9">
        <v>4</v>
      </c>
      <c r="S1328" s="9">
        <v>3</v>
      </c>
      <c r="T1328" s="9">
        <v>4</v>
      </c>
      <c r="U1328" s="9" t="s">
        <v>2710</v>
      </c>
      <c r="V1328" s="9" t="s">
        <v>2691</v>
      </c>
      <c r="W1328" s="9" t="s">
        <v>2711</v>
      </c>
    </row>
    <row r="1329" spans="5:23" x14ac:dyDescent="0.2">
      <c r="E1329" s="9" t="s">
        <v>2703</v>
      </c>
      <c r="F1329" s="47">
        <v>43685</v>
      </c>
      <c r="G1329" s="9" t="s">
        <v>1990</v>
      </c>
      <c r="H1329" s="9" t="s">
        <v>546</v>
      </c>
      <c r="I1329" s="9">
        <v>90</v>
      </c>
      <c r="J1329" s="9">
        <v>3</v>
      </c>
      <c r="K1329" s="9">
        <v>3</v>
      </c>
      <c r="L1329" s="9">
        <v>3</v>
      </c>
      <c r="M1329" s="9">
        <v>3</v>
      </c>
      <c r="N1329" s="9">
        <v>3</v>
      </c>
      <c r="O1329" s="9">
        <v>3</v>
      </c>
      <c r="P1329" s="9">
        <v>3</v>
      </c>
      <c r="Q1329" s="9">
        <v>3</v>
      </c>
      <c r="R1329" s="9">
        <v>3</v>
      </c>
      <c r="S1329" s="9">
        <v>3</v>
      </c>
      <c r="T1329" s="9">
        <v>3</v>
      </c>
      <c r="U1329" s="9" t="s">
        <v>2712</v>
      </c>
      <c r="V1329" s="9" t="s">
        <v>2713</v>
      </c>
      <c r="W1329" s="9" t="s">
        <v>2714</v>
      </c>
    </row>
    <row r="1330" spans="5:23" x14ac:dyDescent="0.2">
      <c r="E1330" s="9" t="s">
        <v>2703</v>
      </c>
      <c r="F1330" s="47">
        <v>43685</v>
      </c>
      <c r="G1330" s="9" t="s">
        <v>2715</v>
      </c>
      <c r="H1330" s="9" t="s">
        <v>538</v>
      </c>
      <c r="I1330" s="9">
        <v>80</v>
      </c>
      <c r="J1330" s="9">
        <v>4</v>
      </c>
      <c r="K1330" s="9">
        <v>3</v>
      </c>
      <c r="L1330" s="9">
        <v>4</v>
      </c>
      <c r="M1330" s="9">
        <v>3</v>
      </c>
      <c r="N1330" s="9">
        <v>4</v>
      </c>
      <c r="O1330" s="9">
        <v>4</v>
      </c>
      <c r="P1330" s="9">
        <v>4</v>
      </c>
      <c r="Q1330" s="9">
        <v>4</v>
      </c>
      <c r="R1330" s="9">
        <v>4</v>
      </c>
      <c r="S1330" s="9">
        <v>4</v>
      </c>
      <c r="T1330" s="9">
        <v>4</v>
      </c>
      <c r="U1330" s="9" t="s">
        <v>2716</v>
      </c>
      <c r="V1330" s="9" t="s">
        <v>2717</v>
      </c>
      <c r="W1330" s="9" t="s">
        <v>2718</v>
      </c>
    </row>
    <row r="1331" spans="5:23" x14ac:dyDescent="0.2">
      <c r="E1331" s="9" t="s">
        <v>2703</v>
      </c>
      <c r="F1331" s="47">
        <v>43716</v>
      </c>
      <c r="G1331" s="9" t="s">
        <v>2000</v>
      </c>
      <c r="H1331" s="9" t="s">
        <v>519</v>
      </c>
      <c r="I1331" s="9">
        <v>80</v>
      </c>
      <c r="J1331" s="9">
        <v>3</v>
      </c>
      <c r="K1331" s="9">
        <v>4</v>
      </c>
      <c r="L1331" s="9">
        <v>4</v>
      </c>
      <c r="M1331" s="9">
        <v>4</v>
      </c>
      <c r="N1331" s="9">
        <v>4</v>
      </c>
      <c r="O1331" s="9">
        <v>3</v>
      </c>
      <c r="P1331" s="9">
        <v>4</v>
      </c>
      <c r="Q1331" s="9">
        <v>4</v>
      </c>
      <c r="R1331" s="9">
        <v>4</v>
      </c>
      <c r="S1331" s="9">
        <v>4</v>
      </c>
      <c r="T1331" s="9">
        <v>4</v>
      </c>
      <c r="U1331" s="9">
        <v>0</v>
      </c>
      <c r="V1331" s="9">
        <v>0</v>
      </c>
      <c r="W1331" s="9">
        <v>0</v>
      </c>
    </row>
    <row r="1332" spans="5:23" x14ac:dyDescent="0.2">
      <c r="E1332" s="9" t="s">
        <v>2719</v>
      </c>
      <c r="F1332" s="47" t="s">
        <v>2203</v>
      </c>
      <c r="G1332" s="9" t="s">
        <v>2008</v>
      </c>
      <c r="H1332" s="9" t="s">
        <v>542</v>
      </c>
      <c r="I1332" s="9">
        <v>90</v>
      </c>
      <c r="J1332" s="9">
        <v>3</v>
      </c>
      <c r="K1332" s="9">
        <v>3</v>
      </c>
      <c r="L1332" s="9">
        <v>3</v>
      </c>
      <c r="M1332" s="9">
        <v>3</v>
      </c>
      <c r="N1332" s="9">
        <v>3</v>
      </c>
      <c r="O1332" s="9">
        <v>3</v>
      </c>
      <c r="P1332" s="9">
        <v>3</v>
      </c>
      <c r="Q1332" s="9">
        <v>3</v>
      </c>
      <c r="R1332" s="9">
        <v>3</v>
      </c>
      <c r="S1332" s="9">
        <v>3</v>
      </c>
      <c r="T1332" s="9">
        <v>3</v>
      </c>
      <c r="U1332" s="9" t="s">
        <v>2720</v>
      </c>
      <c r="V1332" s="9" t="s">
        <v>2721</v>
      </c>
      <c r="W1332" s="9" t="s">
        <v>549</v>
      </c>
    </row>
    <row r="1333" spans="5:23" x14ac:dyDescent="0.2">
      <c r="E1333" s="9" t="s">
        <v>2719</v>
      </c>
      <c r="F1333" s="47" t="s">
        <v>2203</v>
      </c>
      <c r="G1333" s="9" t="s">
        <v>2014</v>
      </c>
      <c r="H1333" s="9" t="s">
        <v>313</v>
      </c>
      <c r="I1333" s="9">
        <v>80</v>
      </c>
      <c r="J1333" s="9">
        <v>4</v>
      </c>
      <c r="K1333" s="9">
        <v>4</v>
      </c>
      <c r="L1333" s="9">
        <v>3</v>
      </c>
      <c r="M1333" s="9">
        <v>4</v>
      </c>
      <c r="N1333" s="9">
        <v>3</v>
      </c>
      <c r="O1333" s="9">
        <v>3</v>
      </c>
      <c r="P1333" s="9">
        <v>4</v>
      </c>
      <c r="Q1333" s="9">
        <v>3</v>
      </c>
      <c r="R1333" s="9">
        <v>4</v>
      </c>
      <c r="S1333" s="9">
        <v>4</v>
      </c>
      <c r="T1333" s="9">
        <v>4</v>
      </c>
      <c r="U1333" s="9">
        <v>0</v>
      </c>
      <c r="V1333" s="9">
        <v>0</v>
      </c>
      <c r="W1333" s="9">
        <v>0</v>
      </c>
    </row>
    <row r="1334" spans="5:23" x14ac:dyDescent="0.2">
      <c r="E1334" s="9" t="s">
        <v>2719</v>
      </c>
      <c r="F1334" s="47" t="s">
        <v>2203</v>
      </c>
      <c r="G1334" s="9" t="s">
        <v>2005</v>
      </c>
      <c r="H1334" s="9" t="s">
        <v>538</v>
      </c>
      <c r="I1334" s="9">
        <v>90</v>
      </c>
      <c r="J1334" s="9">
        <v>4</v>
      </c>
      <c r="K1334" s="9">
        <v>4</v>
      </c>
      <c r="L1334" s="9">
        <v>4</v>
      </c>
      <c r="M1334" s="9">
        <v>4</v>
      </c>
      <c r="N1334" s="9">
        <v>4</v>
      </c>
      <c r="O1334" s="9">
        <v>4</v>
      </c>
      <c r="P1334" s="9">
        <v>4</v>
      </c>
      <c r="Q1334" s="9">
        <v>4</v>
      </c>
      <c r="R1334" s="9">
        <v>3</v>
      </c>
      <c r="S1334" s="9">
        <v>4</v>
      </c>
      <c r="T1334" s="9">
        <v>4</v>
      </c>
      <c r="U1334" s="9" t="s">
        <v>2722</v>
      </c>
      <c r="V1334" s="9" t="s">
        <v>2723</v>
      </c>
      <c r="W1334" s="9">
        <v>0</v>
      </c>
    </row>
    <row r="1335" spans="5:23" x14ac:dyDescent="0.2">
      <c r="E1335" s="9" t="s">
        <v>2719</v>
      </c>
      <c r="F1335" s="47" t="s">
        <v>2203</v>
      </c>
      <c r="G1335" s="9" t="s">
        <v>2011</v>
      </c>
      <c r="H1335" s="9" t="s">
        <v>542</v>
      </c>
      <c r="I1335" s="9">
        <v>80</v>
      </c>
      <c r="J1335" s="9">
        <v>4</v>
      </c>
      <c r="K1335" s="9">
        <v>4</v>
      </c>
      <c r="L1335" s="9">
        <v>4</v>
      </c>
      <c r="M1335" s="9">
        <v>4</v>
      </c>
      <c r="N1335" s="9">
        <v>4</v>
      </c>
      <c r="O1335" s="9">
        <v>4</v>
      </c>
      <c r="P1335" s="9">
        <v>4</v>
      </c>
      <c r="Q1335" s="9">
        <v>4</v>
      </c>
      <c r="R1335" s="9">
        <v>4</v>
      </c>
      <c r="S1335" s="9">
        <v>4</v>
      </c>
      <c r="T1335" s="9">
        <v>4</v>
      </c>
      <c r="U1335" s="9" t="s">
        <v>2724</v>
      </c>
      <c r="V1335" s="9" t="s">
        <v>2725</v>
      </c>
      <c r="W1335" s="9">
        <v>0</v>
      </c>
    </row>
    <row r="1336" spans="5:23" x14ac:dyDescent="0.2">
      <c r="E1336" s="9" t="s">
        <v>2719</v>
      </c>
      <c r="F1336" s="47" t="s">
        <v>2203</v>
      </c>
      <c r="G1336" s="9" t="s">
        <v>2003</v>
      </c>
      <c r="H1336" s="9" t="s">
        <v>538</v>
      </c>
      <c r="I1336" s="9">
        <v>80</v>
      </c>
      <c r="J1336" s="9">
        <v>4</v>
      </c>
      <c r="K1336" s="9">
        <v>4</v>
      </c>
      <c r="L1336" s="9">
        <v>4</v>
      </c>
      <c r="M1336" s="9">
        <v>4</v>
      </c>
      <c r="N1336" s="9">
        <v>4</v>
      </c>
      <c r="O1336" s="9">
        <v>4</v>
      </c>
      <c r="P1336" s="9">
        <v>4</v>
      </c>
      <c r="Q1336" s="9">
        <v>4</v>
      </c>
      <c r="R1336" s="9">
        <v>4</v>
      </c>
      <c r="S1336" s="9">
        <v>4</v>
      </c>
      <c r="T1336" s="9">
        <v>4</v>
      </c>
      <c r="U1336" s="9" t="s">
        <v>2726</v>
      </c>
      <c r="V1336" s="9" t="s">
        <v>2727</v>
      </c>
      <c r="W1336" s="9">
        <v>0</v>
      </c>
    </row>
    <row r="1337" spans="5:23" x14ac:dyDescent="0.2">
      <c r="E1337" s="9" t="s">
        <v>2719</v>
      </c>
      <c r="F1337" s="47" t="s">
        <v>2203</v>
      </c>
      <c r="G1337" s="9" t="s">
        <v>2016</v>
      </c>
      <c r="H1337" s="9" t="s">
        <v>538</v>
      </c>
      <c r="I1337" s="9">
        <v>80</v>
      </c>
      <c r="J1337" s="9">
        <v>3</v>
      </c>
      <c r="K1337" s="9">
        <v>3</v>
      </c>
      <c r="L1337" s="9">
        <v>3</v>
      </c>
      <c r="M1337" s="9">
        <v>3</v>
      </c>
      <c r="N1337" s="9">
        <v>4</v>
      </c>
      <c r="O1337" s="9">
        <v>3</v>
      </c>
      <c r="P1337" s="9">
        <v>3</v>
      </c>
      <c r="Q1337" s="9">
        <v>3</v>
      </c>
      <c r="R1337" s="9">
        <v>3</v>
      </c>
      <c r="S1337" s="9">
        <v>3</v>
      </c>
      <c r="T1337" s="9">
        <v>3</v>
      </c>
      <c r="U1337" s="9" t="s">
        <v>2630</v>
      </c>
      <c r="V1337" s="9" t="s">
        <v>2630</v>
      </c>
      <c r="W1337" s="9">
        <v>0</v>
      </c>
    </row>
    <row r="1338" spans="5:23" x14ac:dyDescent="0.2">
      <c r="E1338" s="9" t="s">
        <v>2728</v>
      </c>
      <c r="F1338" s="47" t="s">
        <v>2018</v>
      </c>
      <c r="G1338" s="9" t="s">
        <v>2022</v>
      </c>
      <c r="H1338" s="9" t="s">
        <v>538</v>
      </c>
      <c r="I1338" s="9">
        <v>90</v>
      </c>
      <c r="J1338" s="9">
        <v>3</v>
      </c>
      <c r="K1338" s="9">
        <v>3</v>
      </c>
      <c r="L1338" s="9">
        <v>3</v>
      </c>
      <c r="M1338" s="9">
        <v>3</v>
      </c>
      <c r="N1338" s="9">
        <v>3</v>
      </c>
      <c r="O1338" s="9">
        <v>4</v>
      </c>
      <c r="P1338" s="9">
        <v>3</v>
      </c>
      <c r="Q1338" s="9">
        <v>3</v>
      </c>
      <c r="R1338" s="9">
        <v>3</v>
      </c>
      <c r="S1338" s="9">
        <v>3</v>
      </c>
      <c r="T1338" s="9">
        <v>3</v>
      </c>
      <c r="U1338" s="9" t="s">
        <v>2729</v>
      </c>
      <c r="V1338" s="9" t="s">
        <v>2730</v>
      </c>
      <c r="W1338" s="9" t="s">
        <v>603</v>
      </c>
    </row>
    <row r="1339" spans="5:23" x14ac:dyDescent="0.2">
      <c r="E1339" s="9" t="s">
        <v>2728</v>
      </c>
      <c r="F1339" s="47" t="s">
        <v>2018</v>
      </c>
      <c r="G1339" s="9" t="s">
        <v>2053</v>
      </c>
      <c r="H1339" s="9" t="s">
        <v>538</v>
      </c>
      <c r="I1339" s="9">
        <v>90</v>
      </c>
      <c r="J1339" s="9">
        <v>3</v>
      </c>
      <c r="K1339" s="9">
        <v>3</v>
      </c>
      <c r="L1339" s="9">
        <v>3</v>
      </c>
      <c r="M1339" s="9">
        <v>3</v>
      </c>
      <c r="N1339" s="9">
        <v>3</v>
      </c>
      <c r="O1339" s="9">
        <v>3</v>
      </c>
      <c r="P1339" s="9">
        <v>3</v>
      </c>
      <c r="Q1339" s="9">
        <v>3</v>
      </c>
      <c r="R1339" s="9">
        <v>3</v>
      </c>
      <c r="S1339" s="9">
        <v>3</v>
      </c>
      <c r="T1339" s="9">
        <v>3</v>
      </c>
      <c r="U1339" s="9" t="s">
        <v>2731</v>
      </c>
      <c r="V1339" s="9" t="s">
        <v>2732</v>
      </c>
      <c r="W1339" s="9" t="s">
        <v>2733</v>
      </c>
    </row>
    <row r="1340" spans="5:23" x14ac:dyDescent="0.2">
      <c r="E1340" s="9" t="s">
        <v>2728</v>
      </c>
      <c r="F1340" s="47" t="s">
        <v>2018</v>
      </c>
      <c r="G1340" s="9" t="s">
        <v>2019</v>
      </c>
      <c r="H1340" s="9" t="s">
        <v>538</v>
      </c>
      <c r="I1340" s="9">
        <v>80</v>
      </c>
      <c r="J1340" s="9">
        <v>4</v>
      </c>
      <c r="K1340" s="9">
        <v>3</v>
      </c>
      <c r="L1340" s="9">
        <v>3</v>
      </c>
      <c r="M1340" s="9">
        <v>3</v>
      </c>
      <c r="N1340" s="9">
        <v>3</v>
      </c>
      <c r="O1340" s="9">
        <v>3</v>
      </c>
      <c r="P1340" s="9">
        <v>3</v>
      </c>
      <c r="Q1340" s="9">
        <v>3</v>
      </c>
      <c r="R1340" s="9">
        <v>4</v>
      </c>
      <c r="S1340" s="9">
        <v>3</v>
      </c>
      <c r="T1340" s="9">
        <v>3</v>
      </c>
      <c r="U1340" s="9" t="s">
        <v>2734</v>
      </c>
      <c r="V1340" s="9" t="s">
        <v>2735</v>
      </c>
      <c r="W1340" s="9" t="s">
        <v>603</v>
      </c>
    </row>
    <row r="1341" spans="5:23" x14ac:dyDescent="0.2">
      <c r="E1341" s="9" t="s">
        <v>2728</v>
      </c>
      <c r="F1341" s="47" t="s">
        <v>2018</v>
      </c>
      <c r="G1341" s="9" t="s">
        <v>2029</v>
      </c>
      <c r="H1341" s="9" t="s">
        <v>538</v>
      </c>
      <c r="I1341" s="9">
        <v>90</v>
      </c>
      <c r="J1341" s="9">
        <v>4</v>
      </c>
      <c r="K1341" s="9">
        <v>4</v>
      </c>
      <c r="L1341" s="9">
        <v>3</v>
      </c>
      <c r="M1341" s="9">
        <v>3</v>
      </c>
      <c r="N1341" s="9">
        <v>4</v>
      </c>
      <c r="O1341" s="9">
        <v>3</v>
      </c>
      <c r="P1341" s="9">
        <v>4</v>
      </c>
      <c r="Q1341" s="9">
        <v>3</v>
      </c>
      <c r="R1341" s="9">
        <v>4</v>
      </c>
      <c r="S1341" s="9">
        <v>3</v>
      </c>
      <c r="T1341" s="9">
        <v>4</v>
      </c>
      <c r="U1341" s="9" t="s">
        <v>2736</v>
      </c>
      <c r="V1341" s="9" t="s">
        <v>2737</v>
      </c>
      <c r="W1341" s="9">
        <v>0</v>
      </c>
    </row>
    <row r="1342" spans="5:23" x14ac:dyDescent="0.2">
      <c r="E1342" s="9" t="s">
        <v>2728</v>
      </c>
      <c r="F1342" s="47" t="s">
        <v>2018</v>
      </c>
      <c r="G1342" s="9" t="s">
        <v>2036</v>
      </c>
      <c r="H1342" s="9" t="s">
        <v>2738</v>
      </c>
      <c r="I1342" s="9">
        <v>90</v>
      </c>
      <c r="J1342" s="9">
        <v>3</v>
      </c>
      <c r="K1342" s="9">
        <v>4</v>
      </c>
      <c r="L1342" s="9">
        <v>4</v>
      </c>
      <c r="M1342" s="9">
        <v>3</v>
      </c>
      <c r="N1342" s="9">
        <v>3</v>
      </c>
      <c r="O1342" s="9">
        <v>3</v>
      </c>
      <c r="P1342" s="9">
        <v>3</v>
      </c>
      <c r="Q1342" s="9">
        <v>3</v>
      </c>
      <c r="R1342" s="9">
        <v>3</v>
      </c>
      <c r="S1342" s="9">
        <v>3</v>
      </c>
      <c r="T1342" s="9">
        <v>3</v>
      </c>
      <c r="U1342" s="9" t="s">
        <v>2739</v>
      </c>
      <c r="V1342" s="9" t="s">
        <v>2740</v>
      </c>
      <c r="W1342" s="9" t="s">
        <v>2741</v>
      </c>
    </row>
    <row r="1343" spans="5:23" x14ac:dyDescent="0.2">
      <c r="E1343" s="9" t="s">
        <v>2728</v>
      </c>
      <c r="F1343" s="47" t="s">
        <v>2018</v>
      </c>
      <c r="G1343" s="9" t="s">
        <v>2041</v>
      </c>
      <c r="H1343" s="9" t="s">
        <v>538</v>
      </c>
      <c r="I1343" s="9">
        <v>90</v>
      </c>
      <c r="J1343" s="9">
        <v>3</v>
      </c>
      <c r="K1343" s="9">
        <v>3</v>
      </c>
      <c r="L1343" s="9">
        <v>3</v>
      </c>
      <c r="M1343" s="9">
        <v>3</v>
      </c>
      <c r="N1343" s="9">
        <v>3</v>
      </c>
      <c r="O1343" s="9">
        <v>3</v>
      </c>
      <c r="P1343" s="9">
        <v>3</v>
      </c>
      <c r="Q1343" s="9">
        <v>3</v>
      </c>
      <c r="R1343" s="9">
        <v>3</v>
      </c>
      <c r="S1343" s="9">
        <v>3</v>
      </c>
      <c r="T1343" s="9">
        <v>4</v>
      </c>
      <c r="U1343" s="9" t="s">
        <v>2742</v>
      </c>
      <c r="V1343" s="9" t="s">
        <v>2743</v>
      </c>
      <c r="W1343" s="9" t="s">
        <v>2744</v>
      </c>
    </row>
    <row r="1344" spans="5:23" x14ac:dyDescent="0.2">
      <c r="E1344" s="9" t="s">
        <v>2728</v>
      </c>
      <c r="F1344" s="47" t="s">
        <v>2018</v>
      </c>
      <c r="G1344" s="9" t="s">
        <v>2032</v>
      </c>
      <c r="H1344" s="9" t="s">
        <v>542</v>
      </c>
      <c r="I1344" s="9">
        <v>90</v>
      </c>
      <c r="J1344" s="9">
        <v>3</v>
      </c>
      <c r="K1344" s="9">
        <v>3</v>
      </c>
      <c r="L1344" s="9">
        <v>3</v>
      </c>
      <c r="M1344" s="9">
        <v>3</v>
      </c>
      <c r="N1344" s="9">
        <v>3</v>
      </c>
      <c r="O1344" s="9">
        <v>3</v>
      </c>
      <c r="P1344" s="9">
        <v>3</v>
      </c>
      <c r="Q1344" s="9">
        <v>3</v>
      </c>
      <c r="R1344" s="9">
        <v>3</v>
      </c>
      <c r="S1344" s="9">
        <v>3</v>
      </c>
      <c r="T1344" s="9">
        <v>3</v>
      </c>
      <c r="U1344" s="9" t="s">
        <v>2745</v>
      </c>
      <c r="V1344" s="9" t="s">
        <v>2746</v>
      </c>
      <c r="W1344" s="9" t="s">
        <v>2747</v>
      </c>
    </row>
    <row r="1345" spans="5:23" x14ac:dyDescent="0.2">
      <c r="E1345" s="9" t="s">
        <v>2728</v>
      </c>
      <c r="F1345" s="47" t="s">
        <v>2018</v>
      </c>
      <c r="G1345" s="9" t="s">
        <v>2048</v>
      </c>
      <c r="H1345" s="9" t="s">
        <v>1140</v>
      </c>
      <c r="I1345" s="9">
        <v>90</v>
      </c>
      <c r="J1345" s="9">
        <v>4</v>
      </c>
      <c r="K1345" s="9">
        <v>4</v>
      </c>
      <c r="L1345" s="9">
        <v>4</v>
      </c>
      <c r="M1345" s="9">
        <v>4</v>
      </c>
      <c r="N1345" s="9">
        <v>3</v>
      </c>
      <c r="O1345" s="9">
        <v>3</v>
      </c>
      <c r="P1345" s="9">
        <v>3</v>
      </c>
      <c r="Q1345" s="9">
        <v>3</v>
      </c>
      <c r="R1345" s="9">
        <v>3</v>
      </c>
      <c r="S1345" s="9">
        <v>3</v>
      </c>
      <c r="T1345" s="9">
        <v>3</v>
      </c>
      <c r="U1345" s="9" t="s">
        <v>2748</v>
      </c>
      <c r="V1345" s="9" t="s">
        <v>2749</v>
      </c>
      <c r="W1345" s="9" t="s">
        <v>2750</v>
      </c>
    </row>
    <row r="1346" spans="5:23" x14ac:dyDescent="0.2">
      <c r="E1346" s="9" t="s">
        <v>2728</v>
      </c>
      <c r="F1346" s="47" t="s">
        <v>2018</v>
      </c>
      <c r="G1346" s="9" t="s">
        <v>2045</v>
      </c>
      <c r="H1346" s="9" t="s">
        <v>538</v>
      </c>
      <c r="I1346" s="9">
        <v>90</v>
      </c>
      <c r="J1346" s="9">
        <v>4</v>
      </c>
      <c r="K1346" s="9">
        <v>3</v>
      </c>
      <c r="L1346" s="9">
        <v>3</v>
      </c>
      <c r="M1346" s="9">
        <v>3</v>
      </c>
      <c r="N1346" s="9">
        <v>4</v>
      </c>
      <c r="O1346" s="9">
        <v>3</v>
      </c>
      <c r="P1346" s="9">
        <v>4</v>
      </c>
      <c r="Q1346" s="9">
        <v>4</v>
      </c>
      <c r="R1346" s="9">
        <v>3</v>
      </c>
      <c r="S1346" s="9">
        <v>4</v>
      </c>
      <c r="T1346" s="9">
        <v>4</v>
      </c>
      <c r="U1346" s="9" t="s">
        <v>2751</v>
      </c>
      <c r="V1346" s="9" t="s">
        <v>2752</v>
      </c>
      <c r="W1346" s="9">
        <v>0</v>
      </c>
    </row>
    <row r="1347" spans="5:23" x14ac:dyDescent="0.2">
      <c r="E1347" s="9" t="s">
        <v>2728</v>
      </c>
      <c r="F1347" s="47" t="s">
        <v>2018</v>
      </c>
      <c r="G1347" s="9" t="s">
        <v>2025</v>
      </c>
      <c r="H1347" s="9" t="s">
        <v>538</v>
      </c>
      <c r="I1347" s="9">
        <v>90</v>
      </c>
      <c r="J1347" s="9">
        <v>4</v>
      </c>
      <c r="K1347" s="9">
        <v>4</v>
      </c>
      <c r="L1347" s="9">
        <v>4</v>
      </c>
      <c r="M1347" s="9">
        <v>4</v>
      </c>
      <c r="N1347" s="9">
        <v>4</v>
      </c>
      <c r="O1347" s="9">
        <v>4</v>
      </c>
      <c r="P1347" s="9">
        <v>4</v>
      </c>
      <c r="Q1347" s="9">
        <v>4</v>
      </c>
      <c r="R1347" s="9">
        <v>4</v>
      </c>
      <c r="S1347" s="9">
        <v>4</v>
      </c>
      <c r="T1347" s="9">
        <v>4</v>
      </c>
      <c r="U1347" s="9" t="s">
        <v>2753</v>
      </c>
      <c r="V1347" s="9" t="s">
        <v>2754</v>
      </c>
      <c r="W1347" s="9" t="s">
        <v>2755</v>
      </c>
    </row>
    <row r="1348" spans="5:23" x14ac:dyDescent="0.2">
      <c r="E1348" s="9" t="s">
        <v>2756</v>
      </c>
      <c r="F1348" s="47" t="s">
        <v>2456</v>
      </c>
      <c r="G1348" s="9" t="s">
        <v>2467</v>
      </c>
      <c r="H1348" s="9" t="s">
        <v>538</v>
      </c>
      <c r="I1348" s="9">
        <v>90</v>
      </c>
      <c r="J1348" s="9">
        <v>3</v>
      </c>
      <c r="K1348" s="9">
        <v>3</v>
      </c>
      <c r="L1348" s="9">
        <v>3</v>
      </c>
      <c r="M1348" s="9">
        <v>3</v>
      </c>
      <c r="N1348" s="9">
        <v>3</v>
      </c>
      <c r="O1348" s="9">
        <v>3</v>
      </c>
      <c r="P1348" s="9">
        <v>3</v>
      </c>
      <c r="Q1348" s="9">
        <v>3</v>
      </c>
      <c r="R1348" s="9">
        <v>3</v>
      </c>
      <c r="S1348" s="9">
        <v>3</v>
      </c>
      <c r="T1348" s="9">
        <v>3</v>
      </c>
      <c r="U1348" s="9" t="s">
        <v>2757</v>
      </c>
      <c r="V1348" s="9" t="s">
        <v>2758</v>
      </c>
      <c r="W1348" s="9" t="s">
        <v>2759</v>
      </c>
    </row>
    <row r="1349" spans="5:23" x14ac:dyDescent="0.2">
      <c r="E1349" s="9" t="s">
        <v>2756</v>
      </c>
      <c r="F1349" s="47" t="s">
        <v>2456</v>
      </c>
      <c r="G1349" s="9" t="s">
        <v>2464</v>
      </c>
      <c r="H1349" s="9" t="s">
        <v>846</v>
      </c>
      <c r="I1349" s="9">
        <v>100</v>
      </c>
      <c r="J1349" s="9">
        <v>3</v>
      </c>
      <c r="K1349" s="9">
        <v>3</v>
      </c>
      <c r="L1349" s="9">
        <v>3</v>
      </c>
      <c r="M1349" s="9">
        <v>3</v>
      </c>
      <c r="N1349" s="9">
        <v>3</v>
      </c>
      <c r="O1349" s="9">
        <v>3</v>
      </c>
      <c r="P1349" s="9">
        <v>3</v>
      </c>
      <c r="Q1349" s="9">
        <v>3</v>
      </c>
      <c r="R1349" s="9">
        <v>3</v>
      </c>
      <c r="S1349" s="9">
        <v>3</v>
      </c>
      <c r="T1349" s="9">
        <v>3</v>
      </c>
      <c r="U1349" s="9">
        <v>0</v>
      </c>
      <c r="V1349" s="9">
        <v>0</v>
      </c>
      <c r="W1349" s="9">
        <v>0</v>
      </c>
    </row>
    <row r="1350" spans="5:23" x14ac:dyDescent="0.2">
      <c r="E1350" s="9" t="s">
        <v>2756</v>
      </c>
      <c r="F1350" s="47" t="s">
        <v>2456</v>
      </c>
      <c r="G1350" s="9" t="s">
        <v>2487</v>
      </c>
      <c r="H1350" s="9" t="s">
        <v>538</v>
      </c>
      <c r="I1350" s="9">
        <v>100</v>
      </c>
      <c r="J1350" s="9">
        <v>3</v>
      </c>
      <c r="K1350" s="9">
        <v>3</v>
      </c>
      <c r="L1350" s="9">
        <v>3</v>
      </c>
      <c r="M1350" s="9">
        <v>3</v>
      </c>
      <c r="N1350" s="9">
        <v>3</v>
      </c>
      <c r="O1350" s="9">
        <v>3</v>
      </c>
      <c r="P1350" s="9">
        <v>3</v>
      </c>
      <c r="Q1350" s="9">
        <v>3</v>
      </c>
      <c r="R1350" s="9">
        <v>3</v>
      </c>
      <c r="S1350" s="9">
        <v>3</v>
      </c>
      <c r="T1350" s="9">
        <v>3</v>
      </c>
      <c r="U1350" s="9">
        <v>0</v>
      </c>
      <c r="V1350" s="9">
        <v>0</v>
      </c>
      <c r="W1350" s="9">
        <v>0</v>
      </c>
    </row>
    <row r="1351" spans="5:23" x14ac:dyDescent="0.2">
      <c r="E1351" s="9" t="s">
        <v>2760</v>
      </c>
      <c r="F1351" s="47">
        <v>43525</v>
      </c>
      <c r="G1351" s="9" t="s">
        <v>2227</v>
      </c>
      <c r="H1351" s="9" t="s">
        <v>1913</v>
      </c>
      <c r="I1351" s="9">
        <v>90</v>
      </c>
      <c r="J1351" s="9">
        <v>4</v>
      </c>
      <c r="K1351" s="9">
        <v>4</v>
      </c>
      <c r="L1351" s="9">
        <v>4</v>
      </c>
      <c r="M1351" s="9">
        <v>4</v>
      </c>
      <c r="N1351" s="9">
        <v>4</v>
      </c>
      <c r="O1351" s="9">
        <v>4</v>
      </c>
      <c r="P1351" s="9">
        <v>4</v>
      </c>
      <c r="Q1351" s="9">
        <v>4</v>
      </c>
      <c r="R1351" s="9">
        <v>4</v>
      </c>
      <c r="S1351" s="9">
        <v>4</v>
      </c>
      <c r="T1351" s="9">
        <v>4</v>
      </c>
      <c r="U1351" s="9" t="s">
        <v>2761</v>
      </c>
      <c r="V1351" s="9" t="s">
        <v>2762</v>
      </c>
      <c r="W1351" s="9" t="s">
        <v>2763</v>
      </c>
    </row>
    <row r="1352" spans="5:23" x14ac:dyDescent="0.2">
      <c r="E1352" s="9" t="s">
        <v>2760</v>
      </c>
      <c r="F1352" s="47">
        <v>43525</v>
      </c>
      <c r="G1352" s="9" t="s">
        <v>579</v>
      </c>
      <c r="H1352" s="9" t="s">
        <v>1911</v>
      </c>
      <c r="I1352" s="9">
        <v>80</v>
      </c>
      <c r="J1352" s="9">
        <v>4</v>
      </c>
      <c r="K1352" s="9">
        <v>4</v>
      </c>
      <c r="L1352" s="9">
        <v>4</v>
      </c>
      <c r="M1352" s="9">
        <v>4</v>
      </c>
      <c r="N1352" s="9">
        <v>4</v>
      </c>
      <c r="O1352" s="9">
        <v>4</v>
      </c>
      <c r="P1352" s="9">
        <v>4</v>
      </c>
      <c r="Q1352" s="9">
        <v>4</v>
      </c>
      <c r="R1352" s="9">
        <v>4</v>
      </c>
      <c r="S1352" s="9">
        <v>4</v>
      </c>
      <c r="T1352" s="9">
        <v>4</v>
      </c>
      <c r="U1352" s="9" t="s">
        <v>2764</v>
      </c>
      <c r="V1352" s="9" t="s">
        <v>2765</v>
      </c>
      <c r="W1352" s="9" t="s">
        <v>573</v>
      </c>
    </row>
    <row r="1353" spans="5:23" x14ac:dyDescent="0.2">
      <c r="E1353" s="9" t="s">
        <v>2760</v>
      </c>
      <c r="F1353" s="47">
        <v>43525</v>
      </c>
      <c r="G1353" s="9" t="s">
        <v>574</v>
      </c>
      <c r="H1353" s="9" t="s">
        <v>2058</v>
      </c>
      <c r="I1353" s="9">
        <v>80</v>
      </c>
      <c r="J1353" s="9">
        <v>3</v>
      </c>
      <c r="K1353" s="9">
        <v>3</v>
      </c>
      <c r="L1353" s="9">
        <v>4</v>
      </c>
      <c r="M1353" s="9">
        <v>3</v>
      </c>
      <c r="N1353" s="9">
        <v>3</v>
      </c>
      <c r="O1353" s="9">
        <v>3</v>
      </c>
      <c r="P1353" s="9">
        <v>3</v>
      </c>
      <c r="Q1353" s="9">
        <v>3</v>
      </c>
      <c r="R1353" s="9">
        <v>4</v>
      </c>
      <c r="S1353" s="9">
        <v>3</v>
      </c>
      <c r="T1353" s="9">
        <v>3</v>
      </c>
      <c r="U1353" s="9" t="s">
        <v>2766</v>
      </c>
      <c r="V1353" s="9" t="s">
        <v>2767</v>
      </c>
      <c r="W1353" s="9" t="s">
        <v>573</v>
      </c>
    </row>
    <row r="1354" spans="5:23" x14ac:dyDescent="0.2">
      <c r="E1354" s="9" t="s">
        <v>2760</v>
      </c>
      <c r="F1354" s="47">
        <v>43525</v>
      </c>
      <c r="G1354" s="9" t="s">
        <v>586</v>
      </c>
      <c r="H1354" s="9" t="s">
        <v>2056</v>
      </c>
      <c r="I1354" s="9">
        <v>90</v>
      </c>
      <c r="J1354" s="9">
        <v>3</v>
      </c>
      <c r="K1354" s="9">
        <v>3</v>
      </c>
      <c r="L1354" s="9">
        <v>3</v>
      </c>
      <c r="M1354" s="9">
        <v>3</v>
      </c>
      <c r="N1354" s="9">
        <v>3</v>
      </c>
      <c r="O1354" s="9">
        <v>3</v>
      </c>
      <c r="P1354" s="9">
        <v>4</v>
      </c>
      <c r="Q1354" s="9">
        <v>3</v>
      </c>
      <c r="R1354" s="9">
        <v>3</v>
      </c>
      <c r="S1354" s="9">
        <v>3</v>
      </c>
      <c r="T1354" s="9">
        <v>3</v>
      </c>
      <c r="U1354" s="9" t="s">
        <v>2768</v>
      </c>
      <c r="V1354" s="9" t="s">
        <v>2769</v>
      </c>
      <c r="W1354" s="9" t="s">
        <v>2770</v>
      </c>
    </row>
    <row r="1355" spans="5:23" x14ac:dyDescent="0.2">
      <c r="E1355" s="9" t="s">
        <v>2760</v>
      </c>
      <c r="F1355" s="47">
        <v>43525</v>
      </c>
      <c r="G1355" s="9" t="s">
        <v>623</v>
      </c>
      <c r="H1355" s="9" t="s">
        <v>1916</v>
      </c>
      <c r="I1355" s="9">
        <v>80</v>
      </c>
      <c r="J1355" s="9">
        <v>4</v>
      </c>
      <c r="K1355" s="9">
        <v>4</v>
      </c>
      <c r="L1355" s="9">
        <v>4</v>
      </c>
      <c r="M1355" s="9">
        <v>4</v>
      </c>
      <c r="N1355" s="9">
        <v>4</v>
      </c>
      <c r="O1355" s="9">
        <v>4</v>
      </c>
      <c r="P1355" s="9">
        <v>4</v>
      </c>
      <c r="Q1355" s="9">
        <v>3</v>
      </c>
      <c r="R1355" s="9">
        <v>3</v>
      </c>
      <c r="S1355" s="9">
        <v>3</v>
      </c>
      <c r="T1355" s="9">
        <v>3</v>
      </c>
      <c r="U1355" s="9" t="s">
        <v>2771</v>
      </c>
      <c r="V1355" s="9" t="s">
        <v>2772</v>
      </c>
      <c r="W1355" s="9" t="s">
        <v>573</v>
      </c>
    </row>
    <row r="1356" spans="5:23" x14ac:dyDescent="0.2">
      <c r="E1356" s="9" t="s">
        <v>2760</v>
      </c>
      <c r="F1356" s="47">
        <v>43525</v>
      </c>
      <c r="G1356" s="9" t="s">
        <v>596</v>
      </c>
      <c r="H1356" s="9" t="s">
        <v>1913</v>
      </c>
      <c r="I1356" s="9">
        <v>80</v>
      </c>
      <c r="J1356" s="9">
        <v>4</v>
      </c>
      <c r="K1356" s="9">
        <v>3</v>
      </c>
      <c r="L1356" s="9">
        <v>4</v>
      </c>
      <c r="M1356" s="9">
        <v>3</v>
      </c>
      <c r="N1356" s="9">
        <v>4</v>
      </c>
      <c r="O1356" s="9">
        <v>4</v>
      </c>
      <c r="P1356" s="9">
        <v>4</v>
      </c>
      <c r="Q1356" s="9">
        <v>3</v>
      </c>
      <c r="R1356" s="9">
        <v>3</v>
      </c>
      <c r="S1356" s="9">
        <v>3</v>
      </c>
      <c r="T1356" s="9">
        <v>3</v>
      </c>
      <c r="U1356" s="9" t="s">
        <v>2773</v>
      </c>
      <c r="V1356" s="9" t="s">
        <v>2774</v>
      </c>
      <c r="W1356" s="9" t="s">
        <v>1673</v>
      </c>
    </row>
    <row r="1357" spans="5:23" x14ac:dyDescent="0.2">
      <c r="E1357" s="9" t="s">
        <v>2760</v>
      </c>
      <c r="F1357" s="47">
        <v>43525</v>
      </c>
      <c r="G1357" s="9" t="s">
        <v>582</v>
      </c>
      <c r="H1357" s="9" t="s">
        <v>2056</v>
      </c>
      <c r="I1357" s="9">
        <v>90</v>
      </c>
      <c r="J1357" s="9">
        <v>4</v>
      </c>
      <c r="K1357" s="9">
        <v>4</v>
      </c>
      <c r="L1357" s="9">
        <v>4</v>
      </c>
      <c r="M1357" s="9">
        <v>4</v>
      </c>
      <c r="N1357" s="9">
        <v>4</v>
      </c>
      <c r="O1357" s="9">
        <v>4</v>
      </c>
      <c r="P1357" s="9">
        <v>4</v>
      </c>
      <c r="Q1357" s="9">
        <v>4</v>
      </c>
      <c r="R1357" s="9">
        <v>4</v>
      </c>
      <c r="S1357" s="9">
        <v>4</v>
      </c>
      <c r="T1357" s="9">
        <v>4</v>
      </c>
      <c r="U1357" s="9" t="s">
        <v>2775</v>
      </c>
      <c r="V1357" s="9" t="s">
        <v>2776</v>
      </c>
      <c r="W1357" s="9" t="s">
        <v>2777</v>
      </c>
    </row>
    <row r="1358" spans="5:23" x14ac:dyDescent="0.2">
      <c r="E1358" s="9" t="s">
        <v>2760</v>
      </c>
      <c r="F1358" s="47">
        <v>43525</v>
      </c>
      <c r="G1358" s="9" t="s">
        <v>594</v>
      </c>
      <c r="H1358" s="9" t="s">
        <v>1911</v>
      </c>
      <c r="I1358" s="9">
        <v>90</v>
      </c>
      <c r="J1358" s="9">
        <v>3</v>
      </c>
      <c r="K1358" s="9">
        <v>3</v>
      </c>
      <c r="L1358" s="9">
        <v>3</v>
      </c>
      <c r="M1358" s="9">
        <v>3</v>
      </c>
      <c r="N1358" s="9">
        <v>3</v>
      </c>
      <c r="O1358" s="9">
        <v>3</v>
      </c>
      <c r="P1358" s="9">
        <v>3</v>
      </c>
      <c r="Q1358" s="9">
        <v>3</v>
      </c>
      <c r="R1358" s="9">
        <v>3</v>
      </c>
      <c r="S1358" s="9">
        <v>3</v>
      </c>
      <c r="T1358" s="9">
        <v>3</v>
      </c>
      <c r="U1358" s="9" t="s">
        <v>2778</v>
      </c>
      <c r="V1358" s="9" t="s">
        <v>2779</v>
      </c>
      <c r="W1358" s="9" t="s">
        <v>573</v>
      </c>
    </row>
    <row r="1359" spans="5:23" x14ac:dyDescent="0.2">
      <c r="E1359" s="9" t="s">
        <v>2760</v>
      </c>
      <c r="F1359" s="47">
        <v>43525</v>
      </c>
      <c r="G1359" s="9" t="s">
        <v>618</v>
      </c>
      <c r="H1359" s="9" t="s">
        <v>1916</v>
      </c>
      <c r="I1359" s="9">
        <v>90</v>
      </c>
      <c r="J1359" s="9">
        <v>3</v>
      </c>
      <c r="K1359" s="9">
        <v>3</v>
      </c>
      <c r="L1359" s="9">
        <v>3</v>
      </c>
      <c r="M1359" s="9">
        <v>3</v>
      </c>
      <c r="N1359" s="9">
        <v>3</v>
      </c>
      <c r="O1359" s="9">
        <v>3</v>
      </c>
      <c r="P1359" s="9">
        <v>3</v>
      </c>
      <c r="Q1359" s="9">
        <v>3</v>
      </c>
      <c r="R1359" s="9">
        <v>3</v>
      </c>
      <c r="S1359" s="9">
        <v>3</v>
      </c>
      <c r="T1359" s="9">
        <v>3</v>
      </c>
      <c r="U1359" s="9" t="s">
        <v>2780</v>
      </c>
      <c r="V1359" s="9" t="s">
        <v>2781</v>
      </c>
      <c r="W1359" s="9" t="s">
        <v>2782</v>
      </c>
    </row>
    <row r="1360" spans="5:23" x14ac:dyDescent="0.2">
      <c r="E1360" s="9" t="s">
        <v>2760</v>
      </c>
      <c r="F1360" s="47">
        <v>43525</v>
      </c>
      <c r="G1360" s="9" t="s">
        <v>2783</v>
      </c>
      <c r="H1360" s="9" t="s">
        <v>1913</v>
      </c>
      <c r="I1360" s="9">
        <v>80</v>
      </c>
      <c r="J1360" s="9">
        <v>4</v>
      </c>
      <c r="K1360" s="9">
        <v>3</v>
      </c>
      <c r="L1360" s="9">
        <v>4</v>
      </c>
      <c r="M1360" s="9">
        <v>3</v>
      </c>
      <c r="N1360" s="9">
        <v>4</v>
      </c>
      <c r="O1360" s="9">
        <v>3</v>
      </c>
      <c r="P1360" s="9">
        <v>4</v>
      </c>
      <c r="Q1360" s="9">
        <v>4</v>
      </c>
      <c r="R1360" s="9">
        <v>4</v>
      </c>
      <c r="S1360" s="9">
        <v>4</v>
      </c>
      <c r="T1360" s="9">
        <v>4</v>
      </c>
      <c r="U1360" s="9" t="s">
        <v>2784</v>
      </c>
      <c r="V1360" s="9" t="s">
        <v>2784</v>
      </c>
      <c r="W1360" s="9" t="s">
        <v>2785</v>
      </c>
    </row>
    <row r="1361" spans="5:23" x14ac:dyDescent="0.2">
      <c r="E1361" s="9" t="s">
        <v>2760</v>
      </c>
      <c r="F1361" s="47">
        <v>43525</v>
      </c>
      <c r="G1361" s="9" t="s">
        <v>638</v>
      </c>
      <c r="H1361" s="9" t="s">
        <v>1911</v>
      </c>
      <c r="I1361" s="9">
        <v>90</v>
      </c>
      <c r="J1361" s="9">
        <v>4</v>
      </c>
      <c r="K1361" s="9">
        <v>3</v>
      </c>
      <c r="L1361" s="9">
        <v>3</v>
      </c>
      <c r="M1361" s="9">
        <v>4</v>
      </c>
      <c r="N1361" s="9">
        <v>4</v>
      </c>
      <c r="O1361" s="9">
        <v>3</v>
      </c>
      <c r="P1361" s="9">
        <v>3</v>
      </c>
      <c r="Q1361" s="9">
        <v>4</v>
      </c>
      <c r="R1361" s="9">
        <v>4</v>
      </c>
      <c r="S1361" s="9">
        <v>4</v>
      </c>
      <c r="T1361" s="9">
        <v>4</v>
      </c>
      <c r="U1361" s="9" t="s">
        <v>2786</v>
      </c>
      <c r="V1361" s="9" t="s">
        <v>2787</v>
      </c>
      <c r="W1361" s="9" t="s">
        <v>2788</v>
      </c>
    </row>
    <row r="1362" spans="5:23" x14ac:dyDescent="0.2">
      <c r="E1362" s="9" t="s">
        <v>2760</v>
      </c>
      <c r="F1362" s="47">
        <v>43525</v>
      </c>
      <c r="G1362" s="9" t="s">
        <v>607</v>
      </c>
      <c r="H1362" s="9" t="s">
        <v>1912</v>
      </c>
      <c r="I1362" s="9">
        <v>90</v>
      </c>
      <c r="J1362" s="9">
        <v>3</v>
      </c>
      <c r="K1362" s="9">
        <v>3</v>
      </c>
      <c r="L1362" s="9">
        <v>4</v>
      </c>
      <c r="M1362" s="9">
        <v>3</v>
      </c>
      <c r="N1362" s="9">
        <v>3</v>
      </c>
      <c r="O1362" s="9">
        <v>3</v>
      </c>
      <c r="P1362" s="9">
        <v>4</v>
      </c>
      <c r="Q1362" s="9">
        <v>3</v>
      </c>
      <c r="R1362" s="9">
        <v>3</v>
      </c>
      <c r="S1362" s="9">
        <v>3</v>
      </c>
      <c r="T1362" s="9">
        <v>3</v>
      </c>
      <c r="U1362" s="9" t="s">
        <v>2789</v>
      </c>
      <c r="V1362" s="9" t="s">
        <v>2790</v>
      </c>
      <c r="W1362" s="9" t="s">
        <v>2791</v>
      </c>
    </row>
    <row r="1363" spans="5:23" x14ac:dyDescent="0.2">
      <c r="E1363" s="9" t="s">
        <v>2760</v>
      </c>
      <c r="F1363" s="47">
        <v>43525</v>
      </c>
      <c r="G1363" s="9" t="s">
        <v>590</v>
      </c>
      <c r="H1363" s="9" t="s">
        <v>2057</v>
      </c>
      <c r="I1363" s="9">
        <v>80</v>
      </c>
      <c r="J1363" s="9">
        <v>4</v>
      </c>
      <c r="K1363" s="9">
        <v>4</v>
      </c>
      <c r="L1363" s="9">
        <v>4</v>
      </c>
      <c r="M1363" s="9">
        <v>3</v>
      </c>
      <c r="N1363" s="9">
        <v>4</v>
      </c>
      <c r="O1363" s="9">
        <v>4</v>
      </c>
      <c r="P1363" s="9">
        <v>4</v>
      </c>
      <c r="Q1363" s="9">
        <v>3</v>
      </c>
      <c r="R1363" s="9">
        <v>4</v>
      </c>
      <c r="S1363" s="9">
        <v>4</v>
      </c>
      <c r="T1363" s="9">
        <v>4</v>
      </c>
      <c r="U1363" s="9" t="s">
        <v>2792</v>
      </c>
      <c r="V1363" s="9" t="s">
        <v>2793</v>
      </c>
      <c r="W1363" s="9" t="s">
        <v>573</v>
      </c>
    </row>
    <row r="1364" spans="5:23" x14ac:dyDescent="0.2">
      <c r="E1364" s="9" t="s">
        <v>2760</v>
      </c>
      <c r="F1364" s="47">
        <v>43525</v>
      </c>
      <c r="G1364" s="9" t="s">
        <v>626</v>
      </c>
      <c r="H1364" s="9" t="s">
        <v>2058</v>
      </c>
      <c r="I1364" s="9">
        <v>80</v>
      </c>
      <c r="J1364" s="9">
        <v>4</v>
      </c>
      <c r="K1364" s="9">
        <v>4</v>
      </c>
      <c r="L1364" s="9">
        <v>4</v>
      </c>
      <c r="M1364" s="9">
        <v>4</v>
      </c>
      <c r="N1364" s="9">
        <v>4</v>
      </c>
      <c r="O1364" s="9">
        <v>4</v>
      </c>
      <c r="P1364" s="9">
        <v>4</v>
      </c>
      <c r="Q1364" s="9">
        <v>4</v>
      </c>
      <c r="R1364" s="9">
        <v>4</v>
      </c>
      <c r="S1364" s="9">
        <v>4</v>
      </c>
      <c r="T1364" s="9">
        <v>4</v>
      </c>
      <c r="U1364" s="9" t="s">
        <v>2794</v>
      </c>
      <c r="V1364" s="9" t="s">
        <v>2795</v>
      </c>
      <c r="W1364" s="9" t="s">
        <v>573</v>
      </c>
    </row>
    <row r="1365" spans="5:23" x14ac:dyDescent="0.2">
      <c r="E1365" s="9" t="s">
        <v>2760</v>
      </c>
      <c r="F1365" s="47">
        <v>43525</v>
      </c>
      <c r="G1365" s="9" t="s">
        <v>2796</v>
      </c>
      <c r="H1365" s="9" t="s">
        <v>2049</v>
      </c>
      <c r="I1365" s="9">
        <v>100</v>
      </c>
      <c r="J1365" s="9">
        <v>4</v>
      </c>
      <c r="K1365" s="9">
        <v>4</v>
      </c>
      <c r="L1365" s="9">
        <v>4</v>
      </c>
      <c r="M1365" s="9">
        <v>4</v>
      </c>
      <c r="N1365" s="9">
        <v>4</v>
      </c>
      <c r="O1365" s="9">
        <v>4</v>
      </c>
      <c r="P1365" s="9">
        <v>4</v>
      </c>
      <c r="Q1365" s="9">
        <v>4</v>
      </c>
      <c r="R1365" s="9">
        <v>4</v>
      </c>
      <c r="S1365" s="9">
        <v>4</v>
      </c>
      <c r="T1365" s="9">
        <v>4</v>
      </c>
      <c r="U1365" s="9" t="s">
        <v>2797</v>
      </c>
      <c r="V1365" s="9" t="s">
        <v>2797</v>
      </c>
      <c r="W1365" s="9" t="s">
        <v>603</v>
      </c>
    </row>
    <row r="1366" spans="5:23" x14ac:dyDescent="0.2">
      <c r="E1366" s="9" t="s">
        <v>2760</v>
      </c>
      <c r="F1366" s="47">
        <v>43525</v>
      </c>
      <c r="G1366" s="9" t="s">
        <v>579</v>
      </c>
      <c r="H1366" s="9" t="s">
        <v>1911</v>
      </c>
      <c r="I1366" s="9">
        <v>90</v>
      </c>
      <c r="J1366" s="9">
        <v>3</v>
      </c>
      <c r="K1366" s="9">
        <v>4</v>
      </c>
      <c r="L1366" s="9">
        <v>4</v>
      </c>
      <c r="M1366" s="9">
        <v>3</v>
      </c>
      <c r="N1366" s="9">
        <v>4</v>
      </c>
      <c r="O1366" s="9">
        <v>3</v>
      </c>
      <c r="P1366" s="9">
        <v>3</v>
      </c>
      <c r="Q1366" s="9">
        <v>3</v>
      </c>
      <c r="R1366" s="9">
        <v>3</v>
      </c>
      <c r="S1366" s="9">
        <v>4</v>
      </c>
      <c r="T1366" s="9">
        <v>4</v>
      </c>
      <c r="U1366" s="9" t="s">
        <v>2798</v>
      </c>
      <c r="V1366" s="9" t="s">
        <v>2799</v>
      </c>
      <c r="W1366" s="9" t="s">
        <v>573</v>
      </c>
    </row>
    <row r="1367" spans="5:23" x14ac:dyDescent="0.2">
      <c r="E1367" s="9" t="s">
        <v>2760</v>
      </c>
      <c r="F1367" s="47">
        <v>43525</v>
      </c>
      <c r="G1367" s="9" t="s">
        <v>600</v>
      </c>
      <c r="H1367" s="9" t="s">
        <v>1920</v>
      </c>
      <c r="I1367" s="9">
        <v>100</v>
      </c>
      <c r="J1367" s="9">
        <v>3</v>
      </c>
      <c r="K1367" s="9">
        <v>4</v>
      </c>
      <c r="L1367" s="9">
        <v>3</v>
      </c>
      <c r="M1367" s="9">
        <v>4</v>
      </c>
      <c r="N1367" s="9">
        <v>3</v>
      </c>
      <c r="O1367" s="9">
        <v>4</v>
      </c>
      <c r="P1367" s="9">
        <v>3</v>
      </c>
      <c r="Q1367" s="9">
        <v>3</v>
      </c>
      <c r="R1367" s="9">
        <v>4</v>
      </c>
      <c r="S1367" s="9">
        <v>4</v>
      </c>
      <c r="T1367" s="9">
        <v>4</v>
      </c>
      <c r="U1367" s="9" t="s">
        <v>2800</v>
      </c>
      <c r="V1367" s="9" t="s">
        <v>2801</v>
      </c>
      <c r="W1367" s="9" t="s">
        <v>573</v>
      </c>
    </row>
    <row r="1368" spans="5:23" x14ac:dyDescent="0.2">
      <c r="E1368" s="9" t="s">
        <v>2760</v>
      </c>
      <c r="F1368" s="47">
        <v>43525</v>
      </c>
      <c r="G1368" s="9" t="s">
        <v>635</v>
      </c>
      <c r="H1368" s="9" t="s">
        <v>2058</v>
      </c>
      <c r="I1368" s="9">
        <v>90</v>
      </c>
      <c r="J1368" s="9">
        <v>3</v>
      </c>
      <c r="K1368" s="9">
        <v>3</v>
      </c>
      <c r="L1368" s="9">
        <v>3</v>
      </c>
      <c r="M1368" s="9">
        <v>3</v>
      </c>
      <c r="N1368" s="9">
        <v>3</v>
      </c>
      <c r="O1368" s="9">
        <v>3</v>
      </c>
      <c r="P1368" s="9">
        <v>3</v>
      </c>
      <c r="Q1368" s="9">
        <v>3</v>
      </c>
      <c r="R1368" s="9">
        <v>3</v>
      </c>
      <c r="S1368" s="9">
        <v>4</v>
      </c>
      <c r="T1368" s="9">
        <v>4</v>
      </c>
      <c r="U1368" s="9" t="s">
        <v>2802</v>
      </c>
      <c r="V1368" s="9" t="s">
        <v>2803</v>
      </c>
      <c r="W1368" s="9">
        <v>0</v>
      </c>
    </row>
    <row r="1369" spans="5:23" x14ac:dyDescent="0.2">
      <c r="E1369" s="9" t="s">
        <v>2760</v>
      </c>
      <c r="F1369" s="47">
        <v>43525</v>
      </c>
      <c r="G1369" s="9" t="s">
        <v>2608</v>
      </c>
      <c r="H1369" s="9" t="s">
        <v>1911</v>
      </c>
      <c r="I1369" s="9">
        <v>80</v>
      </c>
      <c r="J1369" s="9">
        <v>3</v>
      </c>
      <c r="K1369" s="9">
        <v>4</v>
      </c>
      <c r="L1369" s="9">
        <v>3</v>
      </c>
      <c r="M1369" s="9">
        <v>4</v>
      </c>
      <c r="N1369" s="9">
        <v>4</v>
      </c>
      <c r="O1369" s="9">
        <v>3</v>
      </c>
      <c r="P1369" s="9">
        <v>4</v>
      </c>
      <c r="Q1369" s="9">
        <v>3</v>
      </c>
      <c r="R1369" s="9">
        <v>3</v>
      </c>
      <c r="S1369" s="9">
        <v>3</v>
      </c>
      <c r="T1369" s="9">
        <v>3</v>
      </c>
      <c r="U1369" s="9" t="s">
        <v>2804</v>
      </c>
      <c r="V1369" s="9" t="s">
        <v>2805</v>
      </c>
      <c r="W1369" s="9" t="s">
        <v>573</v>
      </c>
    </row>
    <row r="1370" spans="5:23" x14ac:dyDescent="0.2">
      <c r="E1370" s="9" t="s">
        <v>2760</v>
      </c>
      <c r="F1370" s="47">
        <v>43525</v>
      </c>
      <c r="G1370" s="9" t="s">
        <v>629</v>
      </c>
      <c r="H1370" s="9" t="s">
        <v>1916</v>
      </c>
      <c r="I1370" s="9">
        <v>80</v>
      </c>
      <c r="J1370" s="9">
        <v>3</v>
      </c>
      <c r="K1370" s="9">
        <v>3</v>
      </c>
      <c r="L1370" s="9">
        <v>3</v>
      </c>
      <c r="M1370" s="9">
        <v>3</v>
      </c>
      <c r="N1370" s="9">
        <v>3</v>
      </c>
      <c r="O1370" s="9">
        <v>3</v>
      </c>
      <c r="P1370" s="9">
        <v>3</v>
      </c>
      <c r="Q1370" s="9">
        <v>3</v>
      </c>
      <c r="R1370" s="9">
        <v>3</v>
      </c>
      <c r="S1370" s="9">
        <v>3</v>
      </c>
      <c r="T1370" s="9">
        <v>3</v>
      </c>
      <c r="U1370" s="9" t="s">
        <v>2806</v>
      </c>
      <c r="V1370" s="9" t="s">
        <v>2806</v>
      </c>
      <c r="W1370" s="9" t="s">
        <v>573</v>
      </c>
    </row>
    <row r="1371" spans="5:23" x14ac:dyDescent="0.2">
      <c r="E1371" s="9" t="s">
        <v>2760</v>
      </c>
      <c r="F1371" s="47">
        <v>43525</v>
      </c>
      <c r="G1371" s="9" t="s">
        <v>604</v>
      </c>
      <c r="H1371" s="9" t="s">
        <v>1920</v>
      </c>
      <c r="I1371" s="9">
        <v>80</v>
      </c>
      <c r="J1371" s="9">
        <v>3</v>
      </c>
      <c r="K1371" s="9">
        <v>4</v>
      </c>
      <c r="L1371" s="9">
        <v>3</v>
      </c>
      <c r="M1371" s="9">
        <v>3</v>
      </c>
      <c r="N1371" s="9">
        <v>3</v>
      </c>
      <c r="O1371" s="9">
        <v>3</v>
      </c>
      <c r="P1371" s="9">
        <v>3</v>
      </c>
      <c r="Q1371" s="9">
        <v>3</v>
      </c>
      <c r="R1371" s="9">
        <v>3</v>
      </c>
      <c r="S1371" s="9">
        <v>3</v>
      </c>
      <c r="T1371" s="9">
        <v>3</v>
      </c>
      <c r="U1371" s="9" t="s">
        <v>2807</v>
      </c>
      <c r="V1371" s="9" t="s">
        <v>2808</v>
      </c>
      <c r="W1371" s="9" t="s">
        <v>573</v>
      </c>
    </row>
    <row r="1372" spans="5:23" x14ac:dyDescent="0.2">
      <c r="E1372" s="9" t="s">
        <v>2809</v>
      </c>
      <c r="F1372" s="47">
        <v>43739</v>
      </c>
      <c r="G1372" s="9" t="s">
        <v>550</v>
      </c>
      <c r="H1372" s="9" t="s">
        <v>1911</v>
      </c>
      <c r="I1372" s="9">
        <v>90</v>
      </c>
      <c r="J1372" s="9">
        <v>3</v>
      </c>
      <c r="K1372" s="9">
        <v>3</v>
      </c>
      <c r="L1372" s="9">
        <v>3</v>
      </c>
      <c r="M1372" s="9">
        <v>3</v>
      </c>
      <c r="N1372" s="9">
        <v>3</v>
      </c>
      <c r="O1372" s="9">
        <v>3</v>
      </c>
      <c r="P1372" s="9">
        <v>3</v>
      </c>
      <c r="Q1372" s="9">
        <v>3</v>
      </c>
      <c r="R1372" s="9">
        <v>3</v>
      </c>
      <c r="S1372" s="9">
        <v>3</v>
      </c>
      <c r="T1372" s="9">
        <v>3</v>
      </c>
      <c r="U1372" s="9" t="s">
        <v>2810</v>
      </c>
      <c r="V1372" s="9" t="s">
        <v>2810</v>
      </c>
      <c r="W1372" s="9" t="s">
        <v>549</v>
      </c>
    </row>
    <row r="1373" spans="5:23" x14ac:dyDescent="0.2">
      <c r="E1373" s="9" t="s">
        <v>2809</v>
      </c>
      <c r="F1373" s="47">
        <v>43739</v>
      </c>
      <c r="G1373" s="9" t="s">
        <v>986</v>
      </c>
      <c r="H1373" s="9" t="s">
        <v>1912</v>
      </c>
      <c r="I1373" s="9">
        <v>90</v>
      </c>
      <c r="J1373" s="9">
        <v>3</v>
      </c>
      <c r="K1373" s="9">
        <v>3</v>
      </c>
      <c r="L1373" s="9">
        <v>3</v>
      </c>
      <c r="M1373" s="9">
        <v>3</v>
      </c>
      <c r="N1373" s="9">
        <v>3</v>
      </c>
      <c r="O1373" s="9">
        <v>3</v>
      </c>
      <c r="P1373" s="9">
        <v>3</v>
      </c>
      <c r="Q1373" s="9">
        <v>3</v>
      </c>
      <c r="R1373" s="9">
        <v>3</v>
      </c>
      <c r="S1373" s="9">
        <v>3</v>
      </c>
      <c r="T1373" s="9">
        <v>3</v>
      </c>
      <c r="U1373" s="9" t="s">
        <v>2811</v>
      </c>
      <c r="V1373" s="9" t="s">
        <v>2812</v>
      </c>
      <c r="W1373" s="9">
        <v>0</v>
      </c>
    </row>
    <row r="1374" spans="5:23" x14ac:dyDescent="0.2">
      <c r="E1374" s="9" t="s">
        <v>2809</v>
      </c>
      <c r="F1374" s="47">
        <v>43739</v>
      </c>
      <c r="G1374" s="9" t="s">
        <v>977</v>
      </c>
      <c r="H1374" s="9" t="s">
        <v>1911</v>
      </c>
      <c r="I1374" s="9">
        <v>90</v>
      </c>
      <c r="J1374" s="9">
        <v>3</v>
      </c>
      <c r="K1374" s="9">
        <v>3</v>
      </c>
      <c r="L1374" s="9">
        <v>3</v>
      </c>
      <c r="M1374" s="9">
        <v>3</v>
      </c>
      <c r="N1374" s="9">
        <v>3</v>
      </c>
      <c r="O1374" s="9">
        <v>3</v>
      </c>
      <c r="P1374" s="9">
        <v>3</v>
      </c>
      <c r="Q1374" s="9">
        <v>3</v>
      </c>
      <c r="R1374" s="9">
        <v>3</v>
      </c>
      <c r="S1374" s="9">
        <v>3</v>
      </c>
      <c r="T1374" s="9">
        <v>3</v>
      </c>
      <c r="U1374" s="9" t="s">
        <v>2813</v>
      </c>
      <c r="V1374" s="9" t="s">
        <v>2814</v>
      </c>
      <c r="W1374" s="9">
        <v>0</v>
      </c>
    </row>
    <row r="1375" spans="5:23" x14ac:dyDescent="0.2">
      <c r="E1375" s="9" t="s">
        <v>2809</v>
      </c>
      <c r="F1375" s="47">
        <v>43739</v>
      </c>
      <c r="G1375" s="9" t="s">
        <v>992</v>
      </c>
      <c r="H1375" s="9" t="s">
        <v>1913</v>
      </c>
      <c r="I1375" s="9">
        <v>90</v>
      </c>
      <c r="J1375" s="9">
        <v>3</v>
      </c>
      <c r="K1375" s="9">
        <v>3</v>
      </c>
      <c r="L1375" s="9">
        <v>4</v>
      </c>
      <c r="M1375" s="9">
        <v>3</v>
      </c>
      <c r="N1375" s="9">
        <v>4</v>
      </c>
      <c r="O1375" s="9">
        <v>3</v>
      </c>
      <c r="P1375" s="9">
        <v>3</v>
      </c>
      <c r="Q1375" s="9">
        <v>3</v>
      </c>
      <c r="R1375" s="9">
        <v>3</v>
      </c>
      <c r="S1375" s="9">
        <v>3</v>
      </c>
      <c r="T1375" s="9">
        <v>4</v>
      </c>
      <c r="U1375" s="9" t="s">
        <v>2815</v>
      </c>
      <c r="V1375" s="9" t="s">
        <v>2816</v>
      </c>
      <c r="W1375" s="9">
        <v>0</v>
      </c>
    </row>
    <row r="1376" spans="5:23" x14ac:dyDescent="0.2">
      <c r="E1376" s="9" t="s">
        <v>2809</v>
      </c>
      <c r="F1376" s="47">
        <v>43739</v>
      </c>
      <c r="G1376" s="9" t="s">
        <v>995</v>
      </c>
      <c r="H1376" s="9" t="s">
        <v>1913</v>
      </c>
      <c r="I1376" s="9">
        <v>90</v>
      </c>
      <c r="J1376" s="9">
        <v>4</v>
      </c>
      <c r="K1376" s="9">
        <v>4</v>
      </c>
      <c r="L1376" s="9">
        <v>4</v>
      </c>
      <c r="M1376" s="9">
        <v>4</v>
      </c>
      <c r="N1376" s="9">
        <v>4</v>
      </c>
      <c r="O1376" s="9">
        <v>4</v>
      </c>
      <c r="P1376" s="9">
        <v>4</v>
      </c>
      <c r="Q1376" s="9">
        <v>4</v>
      </c>
      <c r="R1376" s="9">
        <v>4</v>
      </c>
      <c r="S1376" s="9">
        <v>4</v>
      </c>
      <c r="T1376" s="9">
        <v>4</v>
      </c>
      <c r="U1376" s="9" t="s">
        <v>2817</v>
      </c>
      <c r="V1376" s="9" t="s">
        <v>2818</v>
      </c>
      <c r="W1376" s="9">
        <v>0</v>
      </c>
    </row>
    <row r="1377" spans="5:23" x14ac:dyDescent="0.2">
      <c r="E1377" s="9" t="s">
        <v>2809</v>
      </c>
      <c r="F1377" s="47">
        <v>43739</v>
      </c>
      <c r="G1377" s="9" t="s">
        <v>983</v>
      </c>
      <c r="H1377" s="9" t="s">
        <v>1912</v>
      </c>
      <c r="I1377" s="9">
        <v>90</v>
      </c>
      <c r="J1377" s="9">
        <v>3</v>
      </c>
      <c r="K1377" s="9">
        <v>3</v>
      </c>
      <c r="L1377" s="9">
        <v>3</v>
      </c>
      <c r="M1377" s="9">
        <v>3</v>
      </c>
      <c r="N1377" s="9">
        <v>3</v>
      </c>
      <c r="O1377" s="9">
        <v>3</v>
      </c>
      <c r="P1377" s="9">
        <v>3</v>
      </c>
      <c r="Q1377" s="9">
        <v>3</v>
      </c>
      <c r="R1377" s="9">
        <v>3</v>
      </c>
      <c r="S1377" s="9">
        <v>3</v>
      </c>
      <c r="T1377" s="9">
        <v>3</v>
      </c>
      <c r="U1377" s="9" t="s">
        <v>2819</v>
      </c>
      <c r="V1377" s="9" t="s">
        <v>2820</v>
      </c>
      <c r="W1377" s="9">
        <v>0</v>
      </c>
    </row>
    <row r="1378" spans="5:23" x14ac:dyDescent="0.2">
      <c r="E1378" s="9" t="s">
        <v>2809</v>
      </c>
      <c r="F1378" s="47">
        <v>43739</v>
      </c>
      <c r="G1378" s="9" t="s">
        <v>1337</v>
      </c>
      <c r="H1378" s="9" t="s">
        <v>1914</v>
      </c>
      <c r="I1378" s="9">
        <v>90</v>
      </c>
      <c r="J1378" s="9">
        <v>4</v>
      </c>
      <c r="K1378" s="9">
        <v>4</v>
      </c>
      <c r="L1378" s="9">
        <v>4</v>
      </c>
      <c r="M1378" s="9">
        <v>4</v>
      </c>
      <c r="N1378" s="9">
        <v>4</v>
      </c>
      <c r="O1378" s="9">
        <v>4</v>
      </c>
      <c r="P1378" s="9">
        <v>4</v>
      </c>
      <c r="Q1378" s="9">
        <v>4</v>
      </c>
      <c r="R1378" s="9">
        <v>4</v>
      </c>
      <c r="S1378" s="9">
        <v>4</v>
      </c>
      <c r="T1378" s="9">
        <v>4</v>
      </c>
      <c r="U1378" s="9">
        <v>0</v>
      </c>
      <c r="V1378" s="9">
        <v>0</v>
      </c>
      <c r="W1378" s="9">
        <v>0</v>
      </c>
    </row>
    <row r="1379" spans="5:23" x14ac:dyDescent="0.2">
      <c r="E1379" s="9" t="s">
        <v>2809</v>
      </c>
      <c r="F1379" s="47">
        <v>43739</v>
      </c>
      <c r="G1379" s="9" t="s">
        <v>991</v>
      </c>
      <c r="H1379" s="9" t="s">
        <v>1913</v>
      </c>
      <c r="I1379" s="9">
        <v>90</v>
      </c>
      <c r="J1379" s="9">
        <v>3</v>
      </c>
      <c r="K1379" s="9">
        <v>3</v>
      </c>
      <c r="L1379" s="9">
        <v>3</v>
      </c>
      <c r="M1379" s="9">
        <v>3</v>
      </c>
      <c r="N1379" s="9">
        <v>3</v>
      </c>
      <c r="O1379" s="9">
        <v>3</v>
      </c>
      <c r="P1379" s="9">
        <v>3</v>
      </c>
      <c r="Q1379" s="9">
        <v>3</v>
      </c>
      <c r="R1379" s="9">
        <v>3</v>
      </c>
      <c r="S1379" s="9">
        <v>3</v>
      </c>
      <c r="T1379" s="9">
        <v>3</v>
      </c>
      <c r="U1379" s="9">
        <v>0</v>
      </c>
      <c r="V1379" s="9">
        <v>0</v>
      </c>
      <c r="W1379" s="9">
        <v>0</v>
      </c>
    </row>
    <row r="1380" spans="5:23" x14ac:dyDescent="0.2">
      <c r="E1380" s="9" t="s">
        <v>2809</v>
      </c>
      <c r="F1380" s="47">
        <v>43739</v>
      </c>
      <c r="G1380" s="9" t="s">
        <v>719</v>
      </c>
      <c r="H1380" s="9" t="s">
        <v>1911</v>
      </c>
      <c r="I1380" s="9">
        <v>90</v>
      </c>
      <c r="J1380" s="9">
        <v>3</v>
      </c>
      <c r="K1380" s="9">
        <v>3</v>
      </c>
      <c r="L1380" s="9">
        <v>3</v>
      </c>
      <c r="M1380" s="9">
        <v>3</v>
      </c>
      <c r="N1380" s="9">
        <v>3</v>
      </c>
      <c r="O1380" s="9">
        <v>3</v>
      </c>
      <c r="P1380" s="9">
        <v>3</v>
      </c>
      <c r="Q1380" s="9">
        <v>3</v>
      </c>
      <c r="R1380" s="9">
        <v>3</v>
      </c>
      <c r="S1380" s="9">
        <v>3</v>
      </c>
      <c r="T1380" s="9">
        <v>3</v>
      </c>
      <c r="U1380" s="9">
        <v>0</v>
      </c>
      <c r="V1380" s="9">
        <v>0</v>
      </c>
      <c r="W1380" s="9">
        <v>0</v>
      </c>
    </row>
    <row r="1381" spans="5:23" x14ac:dyDescent="0.2">
      <c r="E1381" s="9" t="s">
        <v>2809</v>
      </c>
      <c r="F1381" s="47">
        <v>43739</v>
      </c>
      <c r="G1381" s="9" t="s">
        <v>720</v>
      </c>
      <c r="H1381" s="9" t="s">
        <v>1911</v>
      </c>
      <c r="I1381" s="9">
        <v>90</v>
      </c>
      <c r="J1381" s="9">
        <v>4</v>
      </c>
      <c r="K1381" s="9">
        <v>4</v>
      </c>
      <c r="L1381" s="9">
        <v>4</v>
      </c>
      <c r="M1381" s="9">
        <v>4</v>
      </c>
      <c r="N1381" s="9">
        <v>4</v>
      </c>
      <c r="O1381" s="9">
        <v>4</v>
      </c>
      <c r="P1381" s="9">
        <v>4</v>
      </c>
      <c r="Q1381" s="9">
        <v>4</v>
      </c>
      <c r="R1381" s="9">
        <v>4</v>
      </c>
      <c r="S1381" s="9">
        <v>4</v>
      </c>
      <c r="T1381" s="9">
        <v>4</v>
      </c>
      <c r="U1381" s="9">
        <v>0</v>
      </c>
      <c r="V1381" s="9">
        <v>0</v>
      </c>
      <c r="W1381" s="9">
        <v>0</v>
      </c>
    </row>
    <row r="1382" spans="5:23" x14ac:dyDescent="0.2">
      <c r="E1382" s="9" t="s">
        <v>2809</v>
      </c>
      <c r="F1382" s="47">
        <v>43739</v>
      </c>
      <c r="G1382" s="9" t="s">
        <v>1338</v>
      </c>
      <c r="H1382" s="9" t="s">
        <v>1913</v>
      </c>
      <c r="I1382" s="9">
        <v>80</v>
      </c>
      <c r="J1382" s="9">
        <v>3</v>
      </c>
      <c r="K1382" s="9">
        <v>3</v>
      </c>
      <c r="L1382" s="9">
        <v>3</v>
      </c>
      <c r="M1382" s="9">
        <v>3</v>
      </c>
      <c r="N1382" s="9">
        <v>3</v>
      </c>
      <c r="O1382" s="9">
        <v>3</v>
      </c>
      <c r="P1382" s="9">
        <v>3</v>
      </c>
      <c r="Q1382" s="9">
        <v>3</v>
      </c>
      <c r="R1382" s="9">
        <v>3</v>
      </c>
      <c r="S1382" s="9">
        <v>3</v>
      </c>
      <c r="T1382" s="9">
        <v>3</v>
      </c>
      <c r="U1382" s="9">
        <v>0</v>
      </c>
      <c r="V1382" s="9">
        <v>0</v>
      </c>
      <c r="W1382" s="9">
        <v>0</v>
      </c>
    </row>
    <row r="1383" spans="5:23" x14ac:dyDescent="0.2">
      <c r="E1383" s="9" t="s">
        <v>2821</v>
      </c>
      <c r="F1383" s="47" t="s">
        <v>2822</v>
      </c>
      <c r="G1383" s="9" t="s">
        <v>2823</v>
      </c>
      <c r="H1383" s="9" t="s">
        <v>1911</v>
      </c>
      <c r="I1383" s="9">
        <v>80</v>
      </c>
      <c r="J1383" s="9">
        <v>3</v>
      </c>
      <c r="K1383" s="9">
        <v>3</v>
      </c>
      <c r="L1383" s="9">
        <v>3</v>
      </c>
      <c r="M1383" s="9">
        <v>3</v>
      </c>
      <c r="N1383" s="9">
        <v>3</v>
      </c>
      <c r="O1383" s="9">
        <v>3</v>
      </c>
      <c r="P1383" s="9">
        <v>4</v>
      </c>
      <c r="Q1383" s="9">
        <v>4</v>
      </c>
      <c r="R1383" s="9">
        <v>3</v>
      </c>
      <c r="S1383" s="9">
        <v>3</v>
      </c>
      <c r="T1383" s="9">
        <v>4</v>
      </c>
      <c r="U1383" s="9">
        <v>0</v>
      </c>
      <c r="V1383" s="9">
        <v>0</v>
      </c>
      <c r="W1383" s="9">
        <v>0</v>
      </c>
    </row>
    <row r="1384" spans="5:23" x14ac:dyDescent="0.2">
      <c r="E1384" s="9" t="s">
        <v>2821</v>
      </c>
      <c r="F1384" s="47" t="s">
        <v>2822</v>
      </c>
      <c r="G1384" s="9" t="s">
        <v>2824</v>
      </c>
      <c r="H1384" s="9" t="s">
        <v>2825</v>
      </c>
      <c r="I1384" s="9">
        <v>90</v>
      </c>
      <c r="J1384" s="9">
        <v>3</v>
      </c>
      <c r="K1384" s="9">
        <v>3</v>
      </c>
      <c r="L1384" s="9">
        <v>3</v>
      </c>
      <c r="M1384" s="9">
        <v>3</v>
      </c>
      <c r="N1384" s="9">
        <v>3</v>
      </c>
      <c r="O1384" s="9">
        <v>3</v>
      </c>
      <c r="P1384" s="9">
        <v>3</v>
      </c>
      <c r="Q1384" s="9">
        <v>3</v>
      </c>
      <c r="R1384" s="9">
        <v>3</v>
      </c>
      <c r="S1384" s="9">
        <v>3</v>
      </c>
      <c r="T1384" s="9">
        <v>3</v>
      </c>
      <c r="U1384" s="9">
        <v>0</v>
      </c>
      <c r="V1384" s="9">
        <v>0</v>
      </c>
      <c r="W1384" s="9">
        <v>0</v>
      </c>
    </row>
    <row r="1385" spans="5:23" x14ac:dyDescent="0.2">
      <c r="E1385" s="9" t="s">
        <v>2821</v>
      </c>
      <c r="F1385" s="47" t="s">
        <v>2822</v>
      </c>
      <c r="G1385" s="9" t="s">
        <v>1025</v>
      </c>
      <c r="H1385" s="9" t="s">
        <v>1913</v>
      </c>
      <c r="I1385" s="9">
        <v>80</v>
      </c>
      <c r="J1385" s="9">
        <v>3</v>
      </c>
      <c r="K1385" s="9">
        <v>3</v>
      </c>
      <c r="L1385" s="9">
        <v>3</v>
      </c>
      <c r="M1385" s="9">
        <v>3</v>
      </c>
      <c r="N1385" s="9">
        <v>3</v>
      </c>
      <c r="O1385" s="9">
        <v>3</v>
      </c>
      <c r="P1385" s="9">
        <v>3</v>
      </c>
      <c r="Q1385" s="9">
        <v>3</v>
      </c>
      <c r="R1385" s="9">
        <v>3</v>
      </c>
      <c r="S1385" s="9">
        <v>3</v>
      </c>
      <c r="T1385" s="9">
        <v>3</v>
      </c>
      <c r="U1385" s="9">
        <v>0</v>
      </c>
      <c r="V1385" s="9">
        <v>0</v>
      </c>
      <c r="W1385" s="9">
        <v>0</v>
      </c>
    </row>
    <row r="1386" spans="5:23" x14ac:dyDescent="0.2">
      <c r="E1386" s="9" t="s">
        <v>2821</v>
      </c>
      <c r="F1386" s="47" t="s">
        <v>2822</v>
      </c>
      <c r="G1386" s="9" t="s">
        <v>1026</v>
      </c>
      <c r="H1386" s="9" t="s">
        <v>1914</v>
      </c>
      <c r="I1386" s="9">
        <v>80</v>
      </c>
      <c r="J1386" s="9">
        <v>3</v>
      </c>
      <c r="K1386" s="9">
        <v>3</v>
      </c>
      <c r="L1386" s="9">
        <v>3</v>
      </c>
      <c r="M1386" s="9">
        <v>3</v>
      </c>
      <c r="N1386" s="9">
        <v>3</v>
      </c>
      <c r="O1386" s="9">
        <v>3</v>
      </c>
      <c r="P1386" s="9">
        <v>3</v>
      </c>
      <c r="Q1386" s="9">
        <v>3</v>
      </c>
      <c r="R1386" s="9">
        <v>3</v>
      </c>
      <c r="S1386" s="9">
        <v>3</v>
      </c>
      <c r="T1386" s="9">
        <v>3</v>
      </c>
      <c r="U1386" s="9">
        <v>0</v>
      </c>
      <c r="V1386" s="9">
        <v>0</v>
      </c>
      <c r="W1386" s="9">
        <v>0</v>
      </c>
    </row>
    <row r="1387" spans="5:23" x14ac:dyDescent="0.2">
      <c r="E1387" s="9" t="s">
        <v>2826</v>
      </c>
      <c r="F1387" s="47" t="s">
        <v>1919</v>
      </c>
      <c r="G1387" s="9" t="s">
        <v>1036</v>
      </c>
      <c r="H1387" s="9" t="s">
        <v>1918</v>
      </c>
      <c r="I1387" s="9">
        <v>90</v>
      </c>
      <c r="J1387" s="9">
        <v>3</v>
      </c>
      <c r="K1387" s="9">
        <v>3</v>
      </c>
      <c r="L1387" s="9">
        <v>4</v>
      </c>
      <c r="M1387" s="9">
        <v>3</v>
      </c>
      <c r="N1387" s="9">
        <v>3</v>
      </c>
      <c r="O1387" s="9">
        <v>4</v>
      </c>
      <c r="P1387" s="9">
        <v>3</v>
      </c>
      <c r="Q1387" s="9">
        <v>3</v>
      </c>
      <c r="R1387" s="9">
        <v>4</v>
      </c>
      <c r="S1387" s="9">
        <v>3</v>
      </c>
      <c r="T1387" s="9">
        <v>4</v>
      </c>
      <c r="U1387" s="9" t="s">
        <v>2827</v>
      </c>
      <c r="V1387" s="9" t="s">
        <v>2828</v>
      </c>
      <c r="W1387" s="9">
        <v>0</v>
      </c>
    </row>
    <row r="1388" spans="5:23" x14ac:dyDescent="0.2">
      <c r="E1388" s="9" t="s">
        <v>2826</v>
      </c>
      <c r="F1388" s="47" t="s">
        <v>1919</v>
      </c>
      <c r="G1388" s="9" t="s">
        <v>1045</v>
      </c>
      <c r="H1388" s="9" t="s">
        <v>1918</v>
      </c>
      <c r="I1388" s="9">
        <v>90</v>
      </c>
      <c r="J1388" s="9">
        <v>3</v>
      </c>
      <c r="K1388" s="9">
        <v>3</v>
      </c>
      <c r="L1388" s="9">
        <v>4</v>
      </c>
      <c r="M1388" s="9">
        <v>3</v>
      </c>
      <c r="N1388" s="9">
        <v>3</v>
      </c>
      <c r="O1388" s="9">
        <v>3</v>
      </c>
      <c r="P1388" s="9">
        <v>3</v>
      </c>
      <c r="Q1388" s="9">
        <v>3</v>
      </c>
      <c r="R1388" s="9">
        <v>4</v>
      </c>
      <c r="S1388" s="9">
        <v>3</v>
      </c>
      <c r="T1388" s="9">
        <v>4</v>
      </c>
      <c r="U1388" s="9" t="s">
        <v>2829</v>
      </c>
      <c r="V1388" s="9" t="s">
        <v>2830</v>
      </c>
      <c r="W1388" s="9" t="s">
        <v>2831</v>
      </c>
    </row>
    <row r="1389" spans="5:23" x14ac:dyDescent="0.2">
      <c r="E1389" s="9" t="s">
        <v>2826</v>
      </c>
      <c r="F1389" s="47" t="s">
        <v>1919</v>
      </c>
      <c r="G1389" s="9" t="s">
        <v>1040</v>
      </c>
      <c r="H1389" s="9" t="s">
        <v>1911</v>
      </c>
      <c r="I1389" s="9">
        <v>80</v>
      </c>
      <c r="J1389" s="9">
        <v>3</v>
      </c>
      <c r="K1389" s="9">
        <v>3</v>
      </c>
      <c r="L1389" s="9">
        <v>3</v>
      </c>
      <c r="M1389" s="9">
        <v>3</v>
      </c>
      <c r="N1389" s="9">
        <v>3</v>
      </c>
      <c r="O1389" s="9">
        <v>2</v>
      </c>
      <c r="P1389" s="9">
        <v>3</v>
      </c>
      <c r="Q1389" s="9">
        <v>3</v>
      </c>
      <c r="R1389" s="9">
        <v>3</v>
      </c>
      <c r="S1389" s="9">
        <v>3</v>
      </c>
      <c r="T1389" s="9">
        <v>3</v>
      </c>
      <c r="U1389" s="9">
        <v>0</v>
      </c>
      <c r="V1389" s="9">
        <v>0</v>
      </c>
      <c r="W1389" s="9">
        <v>0</v>
      </c>
    </row>
    <row r="1390" spans="5:23" x14ac:dyDescent="0.2">
      <c r="E1390" s="9" t="s">
        <v>2826</v>
      </c>
      <c r="F1390" s="47" t="s">
        <v>1919</v>
      </c>
      <c r="G1390" s="9" t="s">
        <v>1031</v>
      </c>
      <c r="H1390" s="9" t="s">
        <v>1920</v>
      </c>
      <c r="I1390" s="9">
        <v>80</v>
      </c>
      <c r="J1390" s="9">
        <v>3</v>
      </c>
      <c r="K1390" s="9">
        <v>3</v>
      </c>
      <c r="L1390" s="9">
        <v>3</v>
      </c>
      <c r="M1390" s="9">
        <v>3</v>
      </c>
      <c r="N1390" s="9">
        <v>3</v>
      </c>
      <c r="O1390" s="9">
        <v>3</v>
      </c>
      <c r="P1390" s="9">
        <v>3</v>
      </c>
      <c r="Q1390" s="9">
        <v>3</v>
      </c>
      <c r="R1390" s="9">
        <v>4</v>
      </c>
      <c r="S1390" s="9">
        <v>3</v>
      </c>
      <c r="T1390" s="9">
        <v>3</v>
      </c>
      <c r="U1390" s="9">
        <v>0</v>
      </c>
      <c r="V1390" s="9">
        <v>0</v>
      </c>
      <c r="W1390" s="9">
        <v>0</v>
      </c>
    </row>
    <row r="1391" spans="5:23" x14ac:dyDescent="0.2">
      <c r="E1391" s="9" t="s">
        <v>2826</v>
      </c>
      <c r="F1391" s="47" t="s">
        <v>1919</v>
      </c>
      <c r="G1391" s="9" t="s">
        <v>1039</v>
      </c>
      <c r="H1391" s="9" t="s">
        <v>1911</v>
      </c>
      <c r="I1391" s="9">
        <v>90</v>
      </c>
      <c r="J1391" s="9">
        <v>3</v>
      </c>
      <c r="K1391" s="9">
        <v>3</v>
      </c>
      <c r="L1391" s="9">
        <v>3</v>
      </c>
      <c r="M1391" s="9">
        <v>3</v>
      </c>
      <c r="N1391" s="9">
        <v>3</v>
      </c>
      <c r="O1391" s="9">
        <v>3</v>
      </c>
      <c r="P1391" s="9">
        <v>3</v>
      </c>
      <c r="Q1391" s="9">
        <v>3</v>
      </c>
      <c r="R1391" s="9">
        <v>3</v>
      </c>
      <c r="S1391" s="9">
        <v>3</v>
      </c>
      <c r="T1391" s="9">
        <v>3</v>
      </c>
      <c r="U1391" s="9">
        <v>0</v>
      </c>
      <c r="V1391" s="9">
        <v>0</v>
      </c>
      <c r="W1391" s="9">
        <v>0</v>
      </c>
    </row>
    <row r="1392" spans="5:23" x14ac:dyDescent="0.2">
      <c r="E1392" s="9" t="s">
        <v>2826</v>
      </c>
      <c r="F1392" s="47" t="s">
        <v>1919</v>
      </c>
      <c r="G1392" s="9" t="s">
        <v>1029</v>
      </c>
      <c r="H1392" s="9" t="s">
        <v>1911</v>
      </c>
      <c r="I1392" s="9">
        <v>80</v>
      </c>
      <c r="J1392" s="9">
        <v>3</v>
      </c>
      <c r="K1392" s="9">
        <v>3</v>
      </c>
      <c r="L1392" s="9">
        <v>4</v>
      </c>
      <c r="M1392" s="9">
        <v>3</v>
      </c>
      <c r="N1392" s="9">
        <v>3</v>
      </c>
      <c r="O1392" s="9">
        <v>2</v>
      </c>
      <c r="P1392" s="9">
        <v>3</v>
      </c>
      <c r="Q1392" s="9">
        <v>3</v>
      </c>
      <c r="R1392" s="9">
        <v>4</v>
      </c>
      <c r="S1392" s="9">
        <v>3</v>
      </c>
      <c r="T1392" s="9">
        <v>3</v>
      </c>
      <c r="U1392" s="9" t="s">
        <v>2832</v>
      </c>
      <c r="V1392" s="9" t="s">
        <v>2833</v>
      </c>
      <c r="W1392" s="9">
        <v>0</v>
      </c>
    </row>
    <row r="1393" spans="5:23" x14ac:dyDescent="0.2">
      <c r="E1393" s="9" t="s">
        <v>2826</v>
      </c>
      <c r="F1393" s="47" t="s">
        <v>1919</v>
      </c>
      <c r="G1393" s="9" t="s">
        <v>1041</v>
      </c>
      <c r="H1393" s="9" t="s">
        <v>1918</v>
      </c>
      <c r="I1393" s="9">
        <v>80</v>
      </c>
      <c r="J1393" s="9">
        <v>3</v>
      </c>
      <c r="K1393" s="9">
        <v>3</v>
      </c>
      <c r="L1393" s="9">
        <v>3</v>
      </c>
      <c r="M1393" s="9">
        <v>3</v>
      </c>
      <c r="N1393" s="9">
        <v>3</v>
      </c>
      <c r="O1393" s="9">
        <v>3</v>
      </c>
      <c r="P1393" s="9">
        <v>3</v>
      </c>
      <c r="Q1393" s="9">
        <v>3</v>
      </c>
      <c r="R1393" s="9">
        <v>3</v>
      </c>
      <c r="S1393" s="9">
        <v>3</v>
      </c>
      <c r="T1393" s="9">
        <v>3</v>
      </c>
      <c r="U1393" s="9" t="s">
        <v>2834</v>
      </c>
      <c r="V1393" s="9" t="s">
        <v>2835</v>
      </c>
      <c r="W1393" s="9" t="s">
        <v>2836</v>
      </c>
    </row>
    <row r="1394" spans="5:23" x14ac:dyDescent="0.2">
      <c r="E1394" s="9" t="s">
        <v>2826</v>
      </c>
      <c r="F1394" s="47" t="s">
        <v>1919</v>
      </c>
      <c r="G1394" s="9" t="s">
        <v>1032</v>
      </c>
      <c r="H1394" s="9" t="s">
        <v>1918</v>
      </c>
      <c r="I1394" s="9">
        <v>80</v>
      </c>
      <c r="J1394" s="9">
        <v>3</v>
      </c>
      <c r="K1394" s="9">
        <v>3</v>
      </c>
      <c r="L1394" s="9">
        <v>3</v>
      </c>
      <c r="M1394" s="9">
        <v>3</v>
      </c>
      <c r="N1394" s="9">
        <v>3</v>
      </c>
      <c r="O1394" s="9">
        <v>3</v>
      </c>
      <c r="P1394" s="9">
        <v>3</v>
      </c>
      <c r="Q1394" s="9">
        <v>3</v>
      </c>
      <c r="R1394" s="9">
        <v>3</v>
      </c>
      <c r="S1394" s="9">
        <v>3</v>
      </c>
      <c r="T1394" s="9">
        <v>3</v>
      </c>
      <c r="U1394" s="9" t="s">
        <v>2837</v>
      </c>
      <c r="V1394" s="9" t="s">
        <v>2838</v>
      </c>
      <c r="W1394" s="9" t="s">
        <v>2839</v>
      </c>
    </row>
    <row r="1395" spans="5:23" x14ac:dyDescent="0.2">
      <c r="E1395" s="9" t="s">
        <v>807</v>
      </c>
      <c r="F1395" s="47">
        <v>43680</v>
      </c>
      <c r="G1395" s="9" t="s">
        <v>904</v>
      </c>
      <c r="H1395" s="9" t="s">
        <v>1916</v>
      </c>
      <c r="I1395" s="9">
        <v>80</v>
      </c>
      <c r="J1395" s="9">
        <v>4</v>
      </c>
      <c r="K1395" s="9">
        <v>4</v>
      </c>
      <c r="L1395" s="9">
        <v>4</v>
      </c>
      <c r="M1395" s="9">
        <v>4</v>
      </c>
      <c r="N1395" s="9">
        <v>4</v>
      </c>
      <c r="O1395" s="9">
        <v>4</v>
      </c>
      <c r="P1395" s="9">
        <v>4</v>
      </c>
      <c r="Q1395" s="9">
        <v>4</v>
      </c>
      <c r="R1395" s="9">
        <v>3</v>
      </c>
      <c r="S1395" s="9">
        <v>4</v>
      </c>
      <c r="T1395" s="9">
        <v>4</v>
      </c>
      <c r="U1395" s="9" t="s">
        <v>2840</v>
      </c>
      <c r="V1395" s="9" t="s">
        <v>2841</v>
      </c>
      <c r="W1395" s="9">
        <v>0</v>
      </c>
    </row>
    <row r="1396" spans="5:23" x14ac:dyDescent="0.2">
      <c r="E1396" s="9" t="s">
        <v>807</v>
      </c>
      <c r="F1396" s="47">
        <v>43680</v>
      </c>
      <c r="G1396" s="9" t="s">
        <v>905</v>
      </c>
      <c r="H1396" s="9" t="s">
        <v>1922</v>
      </c>
      <c r="I1396" s="9">
        <v>80</v>
      </c>
      <c r="J1396" s="9">
        <v>3</v>
      </c>
      <c r="K1396" s="9">
        <v>3</v>
      </c>
      <c r="L1396" s="9">
        <v>3</v>
      </c>
      <c r="M1396" s="9">
        <v>3</v>
      </c>
      <c r="N1396" s="9">
        <v>3</v>
      </c>
      <c r="O1396" s="9">
        <v>3</v>
      </c>
      <c r="P1396" s="9">
        <v>3</v>
      </c>
      <c r="Q1396" s="9">
        <v>3</v>
      </c>
      <c r="R1396" s="9">
        <v>3</v>
      </c>
      <c r="S1396" s="9">
        <v>3</v>
      </c>
      <c r="T1396" s="9">
        <v>3</v>
      </c>
      <c r="U1396" s="9" t="s">
        <v>2842</v>
      </c>
      <c r="V1396" s="9" t="s">
        <v>2843</v>
      </c>
      <c r="W1396" s="9" t="s">
        <v>549</v>
      </c>
    </row>
    <row r="1397" spans="5:23" x14ac:dyDescent="0.2">
      <c r="E1397" s="9" t="s">
        <v>807</v>
      </c>
      <c r="F1397" s="47">
        <v>43680</v>
      </c>
      <c r="G1397" s="9" t="s">
        <v>1227</v>
      </c>
      <c r="H1397" s="9" t="s">
        <v>1921</v>
      </c>
      <c r="I1397" s="9">
        <v>80</v>
      </c>
      <c r="J1397" s="9">
        <v>3</v>
      </c>
      <c r="K1397" s="9">
        <v>4</v>
      </c>
      <c r="L1397" s="9">
        <v>4</v>
      </c>
      <c r="M1397" s="9">
        <v>3</v>
      </c>
      <c r="N1397" s="9">
        <v>3</v>
      </c>
      <c r="O1397" s="9">
        <v>3</v>
      </c>
      <c r="P1397" s="9">
        <v>3</v>
      </c>
      <c r="Q1397" s="9">
        <v>3</v>
      </c>
      <c r="R1397" s="9">
        <v>3</v>
      </c>
      <c r="S1397" s="9">
        <v>3</v>
      </c>
      <c r="T1397" s="9">
        <v>3</v>
      </c>
      <c r="U1397" s="9" t="s">
        <v>2844</v>
      </c>
      <c r="V1397" s="9" t="s">
        <v>2845</v>
      </c>
      <c r="W1397" s="9" t="s">
        <v>573</v>
      </c>
    </row>
    <row r="1398" spans="5:23" x14ac:dyDescent="0.2">
      <c r="E1398" s="9" t="s">
        <v>807</v>
      </c>
      <c r="F1398" s="47">
        <v>43680</v>
      </c>
      <c r="G1398" s="9" t="s">
        <v>906</v>
      </c>
      <c r="H1398" s="9" t="s">
        <v>1921</v>
      </c>
      <c r="I1398" s="9">
        <v>80</v>
      </c>
      <c r="J1398" s="9">
        <v>3</v>
      </c>
      <c r="K1398" s="9">
        <v>3</v>
      </c>
      <c r="L1398" s="9">
        <v>3</v>
      </c>
      <c r="M1398" s="9">
        <v>3</v>
      </c>
      <c r="N1398" s="9">
        <v>3</v>
      </c>
      <c r="O1398" s="9">
        <v>3</v>
      </c>
      <c r="P1398" s="9">
        <v>3</v>
      </c>
      <c r="Q1398" s="9">
        <v>3</v>
      </c>
      <c r="R1398" s="9">
        <v>3</v>
      </c>
      <c r="S1398" s="9">
        <v>3</v>
      </c>
      <c r="T1398" s="9">
        <v>3</v>
      </c>
      <c r="U1398" s="9" t="s">
        <v>2846</v>
      </c>
      <c r="V1398" s="9" t="s">
        <v>2847</v>
      </c>
      <c r="W1398" s="9" t="s">
        <v>2848</v>
      </c>
    </row>
    <row r="1399" spans="5:23" x14ac:dyDescent="0.2">
      <c r="E1399" s="9" t="s">
        <v>807</v>
      </c>
      <c r="F1399" s="47">
        <v>43527</v>
      </c>
      <c r="G1399" s="9" t="s">
        <v>908</v>
      </c>
      <c r="H1399" s="9" t="s">
        <v>1918</v>
      </c>
      <c r="I1399" s="9">
        <v>90</v>
      </c>
      <c r="J1399" s="9">
        <v>3</v>
      </c>
      <c r="K1399" s="9">
        <v>3</v>
      </c>
      <c r="L1399" s="9">
        <v>3</v>
      </c>
      <c r="M1399" s="9">
        <v>3</v>
      </c>
      <c r="N1399" s="9">
        <v>4</v>
      </c>
      <c r="O1399" s="9">
        <v>3</v>
      </c>
      <c r="P1399" s="9">
        <v>3</v>
      </c>
      <c r="Q1399" s="9">
        <v>3</v>
      </c>
      <c r="R1399" s="9">
        <v>4</v>
      </c>
      <c r="S1399" s="9">
        <v>3</v>
      </c>
      <c r="T1399" s="9">
        <v>4</v>
      </c>
      <c r="U1399" s="9">
        <v>0</v>
      </c>
      <c r="V1399" s="9">
        <v>0</v>
      </c>
      <c r="W1399" s="9">
        <v>0</v>
      </c>
    </row>
    <row r="1400" spans="5:23" x14ac:dyDescent="0.2">
      <c r="E1400" s="9" t="s">
        <v>807</v>
      </c>
      <c r="F1400" s="47">
        <v>43680</v>
      </c>
      <c r="G1400" s="9" t="s">
        <v>1233</v>
      </c>
      <c r="H1400" s="9" t="s">
        <v>1911</v>
      </c>
      <c r="I1400" s="9">
        <v>80</v>
      </c>
      <c r="J1400" s="9">
        <v>4</v>
      </c>
      <c r="K1400" s="9">
        <v>4</v>
      </c>
      <c r="L1400" s="9">
        <v>4</v>
      </c>
      <c r="M1400" s="9">
        <v>4</v>
      </c>
      <c r="N1400" s="9">
        <v>4</v>
      </c>
      <c r="O1400" s="9">
        <v>4</v>
      </c>
      <c r="P1400" s="9">
        <v>4</v>
      </c>
      <c r="Q1400" s="9">
        <v>4</v>
      </c>
      <c r="R1400" s="9">
        <v>4</v>
      </c>
      <c r="S1400" s="9">
        <v>4</v>
      </c>
      <c r="T1400" s="9">
        <v>4</v>
      </c>
      <c r="U1400" s="9" t="s">
        <v>2849</v>
      </c>
      <c r="V1400" s="9" t="s">
        <v>2850</v>
      </c>
      <c r="W1400" s="9">
        <v>0</v>
      </c>
    </row>
    <row r="1401" spans="5:23" x14ac:dyDescent="0.2">
      <c r="E1401" s="9" t="s">
        <v>807</v>
      </c>
      <c r="F1401" s="47">
        <v>43680</v>
      </c>
      <c r="G1401" s="9" t="s">
        <v>910</v>
      </c>
      <c r="H1401" s="9" t="s">
        <v>1918</v>
      </c>
      <c r="I1401" s="9">
        <v>80</v>
      </c>
      <c r="J1401" s="9">
        <v>3</v>
      </c>
      <c r="K1401" s="9">
        <v>3</v>
      </c>
      <c r="L1401" s="9">
        <v>3</v>
      </c>
      <c r="M1401" s="9">
        <v>3</v>
      </c>
      <c r="N1401" s="9">
        <v>3</v>
      </c>
      <c r="O1401" s="9">
        <v>3</v>
      </c>
      <c r="P1401" s="9">
        <v>3</v>
      </c>
      <c r="Q1401" s="9">
        <v>3</v>
      </c>
      <c r="R1401" s="9">
        <v>3</v>
      </c>
      <c r="S1401" s="9">
        <v>3</v>
      </c>
      <c r="T1401" s="9">
        <v>3</v>
      </c>
      <c r="U1401" s="9" t="s">
        <v>2851</v>
      </c>
      <c r="V1401" s="9" t="s">
        <v>2852</v>
      </c>
      <c r="W1401" s="9" t="s">
        <v>573</v>
      </c>
    </row>
    <row r="1402" spans="5:23" x14ac:dyDescent="0.2">
      <c r="E1402" s="9" t="s">
        <v>807</v>
      </c>
      <c r="F1402" s="47">
        <v>43680</v>
      </c>
      <c r="G1402" s="9" t="s">
        <v>912</v>
      </c>
      <c r="H1402" s="9" t="s">
        <v>1921</v>
      </c>
      <c r="I1402" s="9">
        <v>80</v>
      </c>
      <c r="J1402" s="9">
        <v>3</v>
      </c>
      <c r="K1402" s="9">
        <v>3</v>
      </c>
      <c r="L1402" s="9">
        <v>3</v>
      </c>
      <c r="M1402" s="9">
        <v>3</v>
      </c>
      <c r="N1402" s="9">
        <v>3</v>
      </c>
      <c r="O1402" s="9">
        <v>3</v>
      </c>
      <c r="P1402" s="9">
        <v>3</v>
      </c>
      <c r="Q1402" s="9">
        <v>3</v>
      </c>
      <c r="R1402" s="9">
        <v>3</v>
      </c>
      <c r="S1402" s="9">
        <v>3</v>
      </c>
      <c r="T1402" s="9">
        <v>3</v>
      </c>
      <c r="U1402" s="9" t="s">
        <v>2853</v>
      </c>
      <c r="V1402" s="9" t="s">
        <v>2854</v>
      </c>
      <c r="W1402" s="9" t="s">
        <v>573</v>
      </c>
    </row>
    <row r="1403" spans="5:23" x14ac:dyDescent="0.2">
      <c r="E1403" s="9" t="s">
        <v>807</v>
      </c>
      <c r="F1403" s="47">
        <v>43680</v>
      </c>
      <c r="G1403" s="9" t="s">
        <v>903</v>
      </c>
      <c r="H1403" s="9" t="s">
        <v>1918</v>
      </c>
      <c r="I1403" s="9">
        <v>90</v>
      </c>
      <c r="J1403" s="9">
        <v>3</v>
      </c>
      <c r="K1403" s="9">
        <v>3</v>
      </c>
      <c r="L1403" s="9">
        <v>3</v>
      </c>
      <c r="M1403" s="9">
        <v>3</v>
      </c>
      <c r="N1403" s="9">
        <v>3</v>
      </c>
      <c r="O1403" s="9">
        <v>3</v>
      </c>
      <c r="P1403" s="9">
        <v>3</v>
      </c>
      <c r="Q1403" s="9">
        <v>3</v>
      </c>
      <c r="R1403" s="9">
        <v>3</v>
      </c>
      <c r="S1403" s="9">
        <v>3</v>
      </c>
      <c r="T1403" s="9">
        <v>3</v>
      </c>
      <c r="U1403" s="9">
        <v>0</v>
      </c>
      <c r="V1403" s="9">
        <v>0</v>
      </c>
      <c r="W1403" s="9">
        <v>0</v>
      </c>
    </row>
    <row r="1404" spans="5:23" x14ac:dyDescent="0.2">
      <c r="E1404" s="9" t="s">
        <v>2855</v>
      </c>
      <c r="F1404" s="47">
        <v>43473</v>
      </c>
      <c r="G1404" s="9" t="s">
        <v>1946</v>
      </c>
      <c r="H1404" s="9" t="s">
        <v>1911</v>
      </c>
      <c r="I1404" s="9">
        <v>90</v>
      </c>
      <c r="J1404" s="9">
        <v>3</v>
      </c>
      <c r="K1404" s="9">
        <v>3</v>
      </c>
      <c r="L1404" s="9">
        <v>3</v>
      </c>
      <c r="M1404" s="9">
        <v>3</v>
      </c>
      <c r="N1404" s="9">
        <v>3</v>
      </c>
      <c r="O1404" s="9">
        <v>3</v>
      </c>
      <c r="P1404" s="9">
        <v>3</v>
      </c>
      <c r="Q1404" s="9">
        <v>3</v>
      </c>
      <c r="R1404" s="9">
        <v>3</v>
      </c>
      <c r="S1404" s="9">
        <v>3</v>
      </c>
      <c r="T1404" s="9">
        <v>3</v>
      </c>
      <c r="U1404" s="9" t="s">
        <v>2856</v>
      </c>
      <c r="V1404" s="9" t="s">
        <v>2857</v>
      </c>
      <c r="W1404" s="9">
        <v>0</v>
      </c>
    </row>
    <row r="1405" spans="5:23" x14ac:dyDescent="0.2">
      <c r="E1405" s="9" t="s">
        <v>2855</v>
      </c>
      <c r="F1405" s="47">
        <v>43473</v>
      </c>
      <c r="G1405" s="9" t="s">
        <v>1967</v>
      </c>
      <c r="H1405" s="9" t="s">
        <v>1918</v>
      </c>
      <c r="I1405" s="9">
        <v>90</v>
      </c>
      <c r="J1405" s="9">
        <v>3</v>
      </c>
      <c r="K1405" s="9">
        <v>2</v>
      </c>
      <c r="L1405" s="9">
        <v>3</v>
      </c>
      <c r="M1405" s="9">
        <v>3</v>
      </c>
      <c r="N1405" s="9">
        <v>3</v>
      </c>
      <c r="O1405" s="9">
        <v>3</v>
      </c>
      <c r="P1405" s="9">
        <v>3</v>
      </c>
      <c r="Q1405" s="9">
        <v>4</v>
      </c>
      <c r="R1405" s="9">
        <v>4</v>
      </c>
      <c r="S1405" s="9">
        <v>4</v>
      </c>
      <c r="T1405" s="9">
        <v>4</v>
      </c>
      <c r="U1405" s="9" t="s">
        <v>2858</v>
      </c>
      <c r="V1405" s="9" t="s">
        <v>2859</v>
      </c>
      <c r="W1405" s="9" t="s">
        <v>2860</v>
      </c>
    </row>
    <row r="1406" spans="5:23" x14ac:dyDescent="0.2">
      <c r="E1406" s="9" t="s">
        <v>2855</v>
      </c>
      <c r="F1406" s="47">
        <v>43473</v>
      </c>
      <c r="G1406" s="9" t="s">
        <v>2085</v>
      </c>
      <c r="H1406" s="9" t="s">
        <v>1911</v>
      </c>
      <c r="I1406" s="9">
        <v>90</v>
      </c>
      <c r="J1406" s="9">
        <v>3</v>
      </c>
      <c r="K1406" s="9">
        <v>3</v>
      </c>
      <c r="L1406" s="9">
        <v>3</v>
      </c>
      <c r="M1406" s="9">
        <v>3</v>
      </c>
      <c r="N1406" s="9">
        <v>3</v>
      </c>
      <c r="O1406" s="9">
        <v>3</v>
      </c>
      <c r="P1406" s="9">
        <v>3</v>
      </c>
      <c r="Q1406" s="9">
        <v>3</v>
      </c>
      <c r="R1406" s="9">
        <v>3</v>
      </c>
      <c r="S1406" s="9">
        <v>3</v>
      </c>
      <c r="T1406" s="9">
        <v>3</v>
      </c>
      <c r="U1406" s="9">
        <v>0</v>
      </c>
      <c r="V1406" s="9">
        <v>0</v>
      </c>
      <c r="W1406" s="9">
        <v>0</v>
      </c>
    </row>
    <row r="1407" spans="5:23" x14ac:dyDescent="0.2">
      <c r="E1407" s="9" t="s">
        <v>2855</v>
      </c>
      <c r="F1407" s="47">
        <v>43473</v>
      </c>
      <c r="G1407" s="9" t="s">
        <v>2302</v>
      </c>
      <c r="H1407" s="9" t="s">
        <v>1920</v>
      </c>
      <c r="I1407" s="9">
        <v>80</v>
      </c>
      <c r="J1407" s="9">
        <v>3</v>
      </c>
      <c r="K1407" s="9">
        <v>3</v>
      </c>
      <c r="L1407" s="9">
        <v>3</v>
      </c>
      <c r="M1407" s="9">
        <v>3</v>
      </c>
      <c r="N1407" s="9">
        <v>3</v>
      </c>
      <c r="O1407" s="9">
        <v>3</v>
      </c>
      <c r="P1407" s="9">
        <v>3</v>
      </c>
      <c r="Q1407" s="9">
        <v>3</v>
      </c>
      <c r="R1407" s="9">
        <v>3</v>
      </c>
      <c r="S1407" s="9">
        <v>3</v>
      </c>
      <c r="T1407" s="9">
        <v>3</v>
      </c>
      <c r="U1407" s="9">
        <v>0</v>
      </c>
      <c r="V1407" s="9">
        <v>0</v>
      </c>
      <c r="W1407" s="9">
        <v>0</v>
      </c>
    </row>
    <row r="1408" spans="5:23" x14ac:dyDescent="0.2">
      <c r="E1408" s="9" t="s">
        <v>2855</v>
      </c>
      <c r="F1408" s="47">
        <v>43473</v>
      </c>
      <c r="G1408" s="9" t="s">
        <v>2395</v>
      </c>
      <c r="H1408" s="9" t="s">
        <v>1911</v>
      </c>
      <c r="I1408" s="9">
        <v>90</v>
      </c>
      <c r="J1408" s="9">
        <v>4</v>
      </c>
      <c r="K1408" s="9">
        <v>4</v>
      </c>
      <c r="L1408" s="9">
        <v>4</v>
      </c>
      <c r="M1408" s="9">
        <v>4</v>
      </c>
      <c r="N1408" s="9">
        <v>4</v>
      </c>
      <c r="O1408" s="9">
        <v>4</v>
      </c>
      <c r="P1408" s="9">
        <v>4</v>
      </c>
      <c r="Q1408" s="9">
        <v>4</v>
      </c>
      <c r="R1408" s="9">
        <v>4</v>
      </c>
      <c r="S1408" s="9">
        <v>4</v>
      </c>
      <c r="T1408" s="9">
        <v>4</v>
      </c>
      <c r="U1408" s="9" t="s">
        <v>2861</v>
      </c>
      <c r="V1408" s="9" t="s">
        <v>2862</v>
      </c>
      <c r="W1408" s="9" t="s">
        <v>660</v>
      </c>
    </row>
    <row r="1409" spans="5:23" x14ac:dyDescent="0.2">
      <c r="E1409" s="9" t="s">
        <v>2855</v>
      </c>
      <c r="F1409" s="47">
        <v>43473</v>
      </c>
      <c r="G1409" s="9" t="s">
        <v>1928</v>
      </c>
      <c r="H1409" s="9" t="s">
        <v>1911</v>
      </c>
      <c r="I1409" s="9">
        <v>80</v>
      </c>
      <c r="J1409" s="9">
        <v>3</v>
      </c>
      <c r="K1409" s="9">
        <v>3</v>
      </c>
      <c r="L1409" s="9">
        <v>3</v>
      </c>
      <c r="M1409" s="9">
        <v>3</v>
      </c>
      <c r="N1409" s="9">
        <v>3</v>
      </c>
      <c r="O1409" s="9">
        <v>3</v>
      </c>
      <c r="P1409" s="9">
        <v>3</v>
      </c>
      <c r="Q1409" s="9">
        <v>3</v>
      </c>
      <c r="R1409" s="9">
        <v>3</v>
      </c>
      <c r="S1409" s="9">
        <v>3</v>
      </c>
      <c r="T1409" s="9">
        <v>3</v>
      </c>
      <c r="U1409" s="9" t="s">
        <v>2863</v>
      </c>
      <c r="V1409" s="9" t="s">
        <v>2864</v>
      </c>
      <c r="W1409" s="9" t="s">
        <v>2394</v>
      </c>
    </row>
    <row r="1410" spans="5:23" x14ac:dyDescent="0.2">
      <c r="E1410" s="9" t="s">
        <v>2855</v>
      </c>
      <c r="F1410" s="47">
        <v>43473</v>
      </c>
      <c r="G1410" s="9" t="s">
        <v>2179</v>
      </c>
      <c r="H1410" s="9" t="s">
        <v>1911</v>
      </c>
      <c r="I1410" s="9">
        <v>90</v>
      </c>
      <c r="J1410" s="9">
        <v>3</v>
      </c>
      <c r="K1410" s="9">
        <v>4</v>
      </c>
      <c r="L1410" s="9">
        <v>3</v>
      </c>
      <c r="M1410" s="9">
        <v>3</v>
      </c>
      <c r="N1410" s="9">
        <v>3</v>
      </c>
      <c r="O1410" s="9">
        <v>3</v>
      </c>
      <c r="P1410" s="9">
        <v>3</v>
      </c>
      <c r="Q1410" s="9">
        <v>3</v>
      </c>
      <c r="R1410" s="9">
        <v>3</v>
      </c>
      <c r="S1410" s="9">
        <v>3</v>
      </c>
      <c r="T1410" s="9">
        <v>3</v>
      </c>
      <c r="U1410" s="9">
        <v>0</v>
      </c>
      <c r="V1410" s="9">
        <v>0</v>
      </c>
      <c r="W1410" s="9">
        <v>0</v>
      </c>
    </row>
    <row r="1411" spans="5:23" x14ac:dyDescent="0.2">
      <c r="E1411" s="9" t="s">
        <v>2855</v>
      </c>
      <c r="F1411" s="47">
        <v>43473</v>
      </c>
      <c r="G1411" s="9" t="s">
        <v>1932</v>
      </c>
      <c r="H1411" s="9" t="s">
        <v>1911</v>
      </c>
      <c r="I1411" s="9">
        <v>90</v>
      </c>
      <c r="J1411" s="9">
        <v>3</v>
      </c>
      <c r="K1411" s="9">
        <v>3</v>
      </c>
      <c r="L1411" s="9">
        <v>3</v>
      </c>
      <c r="M1411" s="9">
        <v>3</v>
      </c>
      <c r="N1411" s="9">
        <v>3</v>
      </c>
      <c r="O1411" s="9">
        <v>3</v>
      </c>
      <c r="P1411" s="9">
        <v>4</v>
      </c>
      <c r="Q1411" s="9">
        <v>4</v>
      </c>
      <c r="R1411" s="9">
        <v>3</v>
      </c>
      <c r="S1411" s="9">
        <v>3</v>
      </c>
      <c r="T1411" s="9">
        <v>3</v>
      </c>
      <c r="U1411" s="9" t="s">
        <v>2865</v>
      </c>
      <c r="V1411" s="9" t="s">
        <v>2865</v>
      </c>
      <c r="W1411" s="9" t="s">
        <v>660</v>
      </c>
    </row>
    <row r="1412" spans="5:23" x14ac:dyDescent="0.2">
      <c r="E1412" s="9" t="s">
        <v>2855</v>
      </c>
      <c r="F1412" s="47">
        <v>43473</v>
      </c>
      <c r="G1412" s="9" t="s">
        <v>1941</v>
      </c>
      <c r="H1412" s="9" t="s">
        <v>1911</v>
      </c>
      <c r="I1412" s="9">
        <v>80</v>
      </c>
      <c r="J1412" s="9">
        <v>3</v>
      </c>
      <c r="K1412" s="9">
        <v>3</v>
      </c>
      <c r="L1412" s="9">
        <v>3</v>
      </c>
      <c r="M1412" s="9">
        <v>3</v>
      </c>
      <c r="N1412" s="9">
        <v>3</v>
      </c>
      <c r="O1412" s="9">
        <v>3</v>
      </c>
      <c r="P1412" s="9">
        <v>3</v>
      </c>
      <c r="Q1412" s="9">
        <v>3</v>
      </c>
      <c r="R1412" s="9">
        <v>3</v>
      </c>
      <c r="S1412" s="9">
        <v>3</v>
      </c>
      <c r="T1412" s="9">
        <v>3</v>
      </c>
      <c r="U1412" s="9" t="s">
        <v>2866</v>
      </c>
      <c r="V1412" s="9" t="s">
        <v>2867</v>
      </c>
      <c r="W1412" s="9" t="s">
        <v>1104</v>
      </c>
    </row>
    <row r="1413" spans="5:23" x14ac:dyDescent="0.2">
      <c r="E1413" s="9" t="s">
        <v>2855</v>
      </c>
      <c r="F1413" s="47">
        <v>43473</v>
      </c>
      <c r="G1413" s="9" t="s">
        <v>1938</v>
      </c>
      <c r="H1413" s="9" t="s">
        <v>1911</v>
      </c>
      <c r="I1413" s="9">
        <v>80</v>
      </c>
      <c r="J1413" s="9">
        <v>3</v>
      </c>
      <c r="K1413" s="9">
        <v>3</v>
      </c>
      <c r="L1413" s="9">
        <v>3</v>
      </c>
      <c r="M1413" s="9">
        <v>3</v>
      </c>
      <c r="N1413" s="9">
        <v>3</v>
      </c>
      <c r="O1413" s="9">
        <v>3</v>
      </c>
      <c r="P1413" s="9">
        <v>3</v>
      </c>
      <c r="Q1413" s="9">
        <v>3</v>
      </c>
      <c r="R1413" s="9">
        <v>3</v>
      </c>
      <c r="S1413" s="9">
        <v>3</v>
      </c>
      <c r="T1413" s="9">
        <v>3</v>
      </c>
      <c r="U1413" s="9" t="s">
        <v>2868</v>
      </c>
      <c r="V1413" s="9" t="s">
        <v>2869</v>
      </c>
      <c r="W1413" s="9" t="s">
        <v>1705</v>
      </c>
    </row>
    <row r="1414" spans="5:23" x14ac:dyDescent="0.2">
      <c r="E1414" s="9" t="s">
        <v>2855</v>
      </c>
      <c r="F1414" s="47">
        <v>43473</v>
      </c>
      <c r="G1414" s="9" t="s">
        <v>1956</v>
      </c>
      <c r="H1414" s="9" t="s">
        <v>1911</v>
      </c>
      <c r="I1414" s="9">
        <v>90</v>
      </c>
      <c r="J1414" s="9">
        <v>3</v>
      </c>
      <c r="K1414" s="9">
        <v>3</v>
      </c>
      <c r="L1414" s="9">
        <v>3</v>
      </c>
      <c r="M1414" s="9">
        <v>3</v>
      </c>
      <c r="N1414" s="9">
        <v>3</v>
      </c>
      <c r="O1414" s="9">
        <v>3</v>
      </c>
      <c r="P1414" s="9">
        <v>3</v>
      </c>
      <c r="Q1414" s="9">
        <v>3</v>
      </c>
      <c r="R1414" s="9">
        <v>3</v>
      </c>
      <c r="S1414" s="9">
        <v>3</v>
      </c>
      <c r="T1414" s="9">
        <v>3</v>
      </c>
      <c r="U1414" s="9">
        <v>0</v>
      </c>
      <c r="V1414" s="9">
        <v>0</v>
      </c>
      <c r="W1414" s="9">
        <v>0</v>
      </c>
    </row>
    <row r="1415" spans="5:23" x14ac:dyDescent="0.2">
      <c r="E1415" s="9" t="s">
        <v>2855</v>
      </c>
      <c r="F1415" s="47">
        <v>43473</v>
      </c>
      <c r="G1415" s="9" t="s">
        <v>1959</v>
      </c>
      <c r="H1415" s="9" t="s">
        <v>1911</v>
      </c>
      <c r="I1415" s="9">
        <v>90</v>
      </c>
      <c r="J1415" s="9">
        <v>3</v>
      </c>
      <c r="K1415" s="9">
        <v>4</v>
      </c>
      <c r="L1415" s="9">
        <v>4</v>
      </c>
      <c r="M1415" s="9">
        <v>4</v>
      </c>
      <c r="N1415" s="9">
        <v>3</v>
      </c>
      <c r="O1415" s="9">
        <v>4</v>
      </c>
      <c r="P1415" s="9">
        <v>3</v>
      </c>
      <c r="Q1415" s="9">
        <v>4</v>
      </c>
      <c r="R1415" s="9">
        <v>3</v>
      </c>
      <c r="S1415" s="9">
        <v>4</v>
      </c>
      <c r="T1415" s="9">
        <v>4</v>
      </c>
      <c r="U1415" s="9" t="s">
        <v>2870</v>
      </c>
      <c r="V1415" s="9" t="s">
        <v>2871</v>
      </c>
      <c r="W1415" s="9">
        <v>0</v>
      </c>
    </row>
    <row r="1416" spans="5:23" x14ac:dyDescent="0.2">
      <c r="E1416" s="9" t="s">
        <v>2855</v>
      </c>
      <c r="F1416" s="47">
        <v>43473</v>
      </c>
      <c r="G1416" s="9" t="s">
        <v>1962</v>
      </c>
      <c r="H1416" s="9" t="s">
        <v>1911</v>
      </c>
      <c r="I1416" s="9">
        <v>90</v>
      </c>
      <c r="J1416" s="9">
        <v>3</v>
      </c>
      <c r="K1416" s="9">
        <v>3</v>
      </c>
      <c r="L1416" s="9">
        <v>3</v>
      </c>
      <c r="M1416" s="9">
        <v>3</v>
      </c>
      <c r="N1416" s="9">
        <v>3</v>
      </c>
      <c r="O1416" s="9">
        <v>4</v>
      </c>
      <c r="P1416" s="9">
        <v>3</v>
      </c>
      <c r="Q1416" s="9">
        <v>3</v>
      </c>
      <c r="R1416" s="9">
        <v>3</v>
      </c>
      <c r="S1416" s="9">
        <v>3</v>
      </c>
      <c r="T1416" s="9">
        <v>3</v>
      </c>
      <c r="U1416" s="9" t="s">
        <v>2872</v>
      </c>
      <c r="V1416" s="9">
        <v>0</v>
      </c>
      <c r="W1416" s="9">
        <v>0</v>
      </c>
    </row>
    <row r="1417" spans="5:23" x14ac:dyDescent="0.2">
      <c r="E1417" s="9" t="s">
        <v>2855</v>
      </c>
      <c r="F1417" s="47">
        <v>43473</v>
      </c>
      <c r="G1417" s="9" t="s">
        <v>2099</v>
      </c>
      <c r="H1417" s="9" t="s">
        <v>1911</v>
      </c>
      <c r="I1417" s="9">
        <v>90</v>
      </c>
      <c r="J1417" s="9">
        <v>3</v>
      </c>
      <c r="K1417" s="9">
        <v>3</v>
      </c>
      <c r="L1417" s="9">
        <v>3</v>
      </c>
      <c r="M1417" s="9">
        <v>3</v>
      </c>
      <c r="N1417" s="9">
        <v>3</v>
      </c>
      <c r="O1417" s="9">
        <v>3</v>
      </c>
      <c r="P1417" s="9">
        <v>3</v>
      </c>
      <c r="Q1417" s="9">
        <v>3</v>
      </c>
      <c r="R1417" s="9">
        <v>3</v>
      </c>
      <c r="S1417" s="9">
        <v>3</v>
      </c>
      <c r="T1417" s="9">
        <v>3</v>
      </c>
      <c r="U1417" s="9" t="s">
        <v>2873</v>
      </c>
      <c r="V1417" s="9">
        <v>0</v>
      </c>
      <c r="W1417" s="9">
        <v>0</v>
      </c>
    </row>
    <row r="1418" spans="5:23" x14ac:dyDescent="0.2">
      <c r="E1418" s="9" t="s">
        <v>2855</v>
      </c>
      <c r="F1418" s="47">
        <v>43473</v>
      </c>
      <c r="G1418" s="9" t="s">
        <v>1944</v>
      </c>
      <c r="H1418" s="9" t="s">
        <v>1911</v>
      </c>
      <c r="I1418" s="9">
        <v>90</v>
      </c>
      <c r="J1418" s="9">
        <v>3</v>
      </c>
      <c r="K1418" s="9">
        <v>3</v>
      </c>
      <c r="L1418" s="9">
        <v>3</v>
      </c>
      <c r="M1418" s="9">
        <v>3</v>
      </c>
      <c r="N1418" s="9">
        <v>3</v>
      </c>
      <c r="O1418" s="9">
        <v>3</v>
      </c>
      <c r="P1418" s="9">
        <v>3</v>
      </c>
      <c r="Q1418" s="9">
        <v>3</v>
      </c>
      <c r="R1418" s="9">
        <v>3</v>
      </c>
      <c r="S1418" s="9">
        <v>3</v>
      </c>
      <c r="T1418" s="9">
        <v>3</v>
      </c>
      <c r="U1418" s="9">
        <v>0</v>
      </c>
      <c r="V1418" s="9">
        <v>0</v>
      </c>
      <c r="W1418" s="9">
        <v>0</v>
      </c>
    </row>
    <row r="1419" spans="5:23" x14ac:dyDescent="0.2">
      <c r="E1419" s="9" t="s">
        <v>2855</v>
      </c>
      <c r="F1419" s="47">
        <v>43473</v>
      </c>
      <c r="G1419" s="9" t="s">
        <v>1963</v>
      </c>
      <c r="H1419" s="9" t="s">
        <v>1954</v>
      </c>
      <c r="I1419" s="9">
        <v>80</v>
      </c>
      <c r="J1419" s="9">
        <v>3</v>
      </c>
      <c r="K1419" s="9">
        <v>3</v>
      </c>
      <c r="L1419" s="9">
        <v>3</v>
      </c>
      <c r="M1419" s="9">
        <v>3</v>
      </c>
      <c r="N1419" s="9">
        <v>3</v>
      </c>
      <c r="O1419" s="9">
        <v>3</v>
      </c>
      <c r="P1419" s="9">
        <v>3</v>
      </c>
      <c r="Q1419" s="9">
        <v>3</v>
      </c>
      <c r="R1419" s="9">
        <v>3</v>
      </c>
      <c r="S1419" s="9">
        <v>3</v>
      </c>
      <c r="T1419" s="9">
        <v>3</v>
      </c>
      <c r="U1419" s="9" t="s">
        <v>2874</v>
      </c>
      <c r="V1419" s="9" t="s">
        <v>2875</v>
      </c>
      <c r="W1419" s="9" t="s">
        <v>660</v>
      </c>
    </row>
    <row r="1420" spans="5:23" x14ac:dyDescent="0.2">
      <c r="E1420" s="9" t="s">
        <v>2855</v>
      </c>
      <c r="F1420" s="47">
        <v>43473</v>
      </c>
      <c r="G1420" s="9" t="s">
        <v>1978</v>
      </c>
      <c r="H1420" s="9" t="s">
        <v>1911</v>
      </c>
      <c r="I1420" s="9">
        <v>80</v>
      </c>
      <c r="J1420" s="9">
        <v>3</v>
      </c>
      <c r="K1420" s="9">
        <v>3</v>
      </c>
      <c r="L1420" s="9">
        <v>3</v>
      </c>
      <c r="M1420" s="9">
        <v>3</v>
      </c>
      <c r="N1420" s="9">
        <v>3</v>
      </c>
      <c r="O1420" s="9">
        <v>3</v>
      </c>
      <c r="P1420" s="9">
        <v>3</v>
      </c>
      <c r="Q1420" s="9">
        <v>3</v>
      </c>
      <c r="R1420" s="9">
        <v>3</v>
      </c>
      <c r="S1420" s="9">
        <v>3</v>
      </c>
      <c r="T1420" s="9">
        <v>3</v>
      </c>
      <c r="U1420" s="9">
        <v>0</v>
      </c>
      <c r="V1420" s="9">
        <v>0</v>
      </c>
      <c r="W1420" s="9">
        <v>0</v>
      </c>
    </row>
    <row r="1421" spans="5:23" x14ac:dyDescent="0.2">
      <c r="E1421" s="9" t="s">
        <v>2855</v>
      </c>
      <c r="F1421" s="47">
        <v>43473</v>
      </c>
      <c r="G1421" s="9" t="s">
        <v>1935</v>
      </c>
      <c r="H1421" s="9" t="s">
        <v>1911</v>
      </c>
      <c r="I1421" s="9">
        <v>80</v>
      </c>
      <c r="J1421" s="9">
        <v>4</v>
      </c>
      <c r="K1421" s="9">
        <v>4</v>
      </c>
      <c r="L1421" s="9">
        <v>4</v>
      </c>
      <c r="M1421" s="9">
        <v>4</v>
      </c>
      <c r="N1421" s="9">
        <v>4</v>
      </c>
      <c r="O1421" s="9">
        <v>4</v>
      </c>
      <c r="P1421" s="9">
        <v>4</v>
      </c>
      <c r="Q1421" s="9">
        <v>4</v>
      </c>
      <c r="R1421" s="9">
        <v>4</v>
      </c>
      <c r="S1421" s="9">
        <v>4</v>
      </c>
      <c r="T1421" s="9">
        <v>4</v>
      </c>
      <c r="U1421" s="9" t="s">
        <v>2876</v>
      </c>
      <c r="V1421" s="9" t="s">
        <v>2877</v>
      </c>
      <c r="W1421" s="9" t="s">
        <v>660</v>
      </c>
    </row>
    <row r="1422" spans="5:23" x14ac:dyDescent="0.2">
      <c r="E1422" s="9" t="s">
        <v>2855</v>
      </c>
      <c r="F1422" s="47">
        <v>43473</v>
      </c>
      <c r="G1422" s="9" t="s">
        <v>1969</v>
      </c>
      <c r="H1422" s="9" t="s">
        <v>1911</v>
      </c>
      <c r="I1422" s="9">
        <v>50</v>
      </c>
      <c r="J1422" s="9">
        <v>3</v>
      </c>
      <c r="K1422" s="9">
        <v>3</v>
      </c>
      <c r="L1422" s="9">
        <v>3</v>
      </c>
      <c r="M1422" s="9">
        <v>3</v>
      </c>
      <c r="N1422" s="9">
        <v>2</v>
      </c>
      <c r="O1422" s="9">
        <v>3</v>
      </c>
      <c r="P1422" s="9">
        <v>3</v>
      </c>
      <c r="Q1422" s="9">
        <v>3</v>
      </c>
      <c r="R1422" s="9">
        <v>3</v>
      </c>
      <c r="S1422" s="9">
        <v>3</v>
      </c>
      <c r="T1422" s="9">
        <v>3</v>
      </c>
      <c r="U1422" s="9" t="s">
        <v>2878</v>
      </c>
      <c r="V1422" s="9" t="s">
        <v>2879</v>
      </c>
      <c r="W1422" s="9" t="s">
        <v>660</v>
      </c>
    </row>
    <row r="1423" spans="5:23" x14ac:dyDescent="0.2">
      <c r="E1423" s="9" t="s">
        <v>2855</v>
      </c>
      <c r="F1423" s="47">
        <v>43473</v>
      </c>
      <c r="G1423" s="9" t="s">
        <v>1974</v>
      </c>
      <c r="H1423" s="9" t="s">
        <v>1911</v>
      </c>
      <c r="I1423" s="9">
        <v>80</v>
      </c>
      <c r="J1423" s="9">
        <v>3</v>
      </c>
      <c r="K1423" s="9">
        <v>3</v>
      </c>
      <c r="L1423" s="9">
        <v>3</v>
      </c>
      <c r="M1423" s="9">
        <v>3</v>
      </c>
      <c r="N1423" s="9">
        <v>3</v>
      </c>
      <c r="O1423" s="9">
        <v>3</v>
      </c>
      <c r="P1423" s="9">
        <v>3</v>
      </c>
      <c r="Q1423" s="9">
        <v>3</v>
      </c>
      <c r="R1423" s="9">
        <v>3</v>
      </c>
      <c r="S1423" s="9">
        <v>3</v>
      </c>
      <c r="T1423" s="9">
        <v>3</v>
      </c>
      <c r="U1423" s="9" t="s">
        <v>2880</v>
      </c>
      <c r="V1423" s="9" t="s">
        <v>2881</v>
      </c>
      <c r="W1423" s="9" t="s">
        <v>2402</v>
      </c>
    </row>
    <row r="1424" spans="5:23" x14ac:dyDescent="0.2">
      <c r="E1424" s="9" t="s">
        <v>2855</v>
      </c>
      <c r="F1424" s="47">
        <v>43473</v>
      </c>
      <c r="G1424" s="9" t="s">
        <v>1966</v>
      </c>
      <c r="H1424" s="9" t="s">
        <v>1911</v>
      </c>
      <c r="I1424" s="9">
        <v>90</v>
      </c>
      <c r="J1424" s="9">
        <v>3</v>
      </c>
      <c r="K1424" s="9">
        <v>3</v>
      </c>
      <c r="L1424" s="9">
        <v>3</v>
      </c>
      <c r="M1424" s="9">
        <v>3</v>
      </c>
      <c r="N1424" s="9">
        <v>3</v>
      </c>
      <c r="O1424" s="9">
        <v>3</v>
      </c>
      <c r="P1424" s="9">
        <v>3</v>
      </c>
      <c r="Q1424" s="9">
        <v>3</v>
      </c>
      <c r="R1424" s="9">
        <v>3</v>
      </c>
      <c r="S1424" s="9">
        <v>3</v>
      </c>
      <c r="T1424" s="9">
        <v>3</v>
      </c>
      <c r="U1424" s="9">
        <v>0</v>
      </c>
      <c r="V1424" s="9">
        <v>0</v>
      </c>
      <c r="W1424" s="9">
        <v>0</v>
      </c>
    </row>
    <row r="1425" spans="5:23" x14ac:dyDescent="0.2">
      <c r="E1425" s="9" t="s">
        <v>2855</v>
      </c>
      <c r="F1425" s="47">
        <v>43473</v>
      </c>
      <c r="G1425" s="9" t="s">
        <v>2187</v>
      </c>
      <c r="H1425" s="9" t="s">
        <v>1973</v>
      </c>
      <c r="I1425" s="9">
        <v>90</v>
      </c>
      <c r="J1425" s="9">
        <v>3</v>
      </c>
      <c r="K1425" s="9">
        <v>3</v>
      </c>
      <c r="L1425" s="9">
        <v>3</v>
      </c>
      <c r="M1425" s="9">
        <v>3</v>
      </c>
      <c r="N1425" s="9">
        <v>3</v>
      </c>
      <c r="O1425" s="9">
        <v>3</v>
      </c>
      <c r="P1425" s="9">
        <v>3</v>
      </c>
      <c r="Q1425" s="9">
        <v>3</v>
      </c>
      <c r="R1425" s="9">
        <v>3</v>
      </c>
      <c r="S1425" s="9">
        <v>3</v>
      </c>
      <c r="T1425" s="9">
        <v>3</v>
      </c>
      <c r="U1425" s="9">
        <v>0</v>
      </c>
      <c r="V1425" s="9">
        <v>0</v>
      </c>
      <c r="W1425" s="9">
        <v>0</v>
      </c>
    </row>
    <row r="1426" spans="5:23" x14ac:dyDescent="0.2">
      <c r="E1426" s="9" t="s">
        <v>2855</v>
      </c>
      <c r="F1426" s="47">
        <v>43473</v>
      </c>
      <c r="G1426" s="9" t="s">
        <v>2092</v>
      </c>
      <c r="H1426" s="9" t="s">
        <v>1911</v>
      </c>
      <c r="I1426" s="9">
        <v>80</v>
      </c>
      <c r="J1426" s="9">
        <v>3</v>
      </c>
      <c r="K1426" s="9">
        <v>3</v>
      </c>
      <c r="L1426" s="9">
        <v>3</v>
      </c>
      <c r="M1426" s="9">
        <v>3</v>
      </c>
      <c r="N1426" s="9">
        <v>3</v>
      </c>
      <c r="O1426" s="9">
        <v>3</v>
      </c>
      <c r="P1426" s="9">
        <v>3</v>
      </c>
      <c r="Q1426" s="9">
        <v>3</v>
      </c>
      <c r="R1426" s="9">
        <v>3</v>
      </c>
      <c r="S1426" s="9">
        <v>3</v>
      </c>
      <c r="T1426" s="9">
        <v>3</v>
      </c>
      <c r="U1426" s="9">
        <v>0</v>
      </c>
      <c r="V1426" s="9">
        <v>0</v>
      </c>
      <c r="W1426" s="9">
        <v>0</v>
      </c>
    </row>
    <row r="1427" spans="5:23" x14ac:dyDescent="0.2">
      <c r="E1427" s="9" t="s">
        <v>2855</v>
      </c>
      <c r="F1427" s="47">
        <v>43473</v>
      </c>
      <c r="G1427" s="9" t="s">
        <v>1974</v>
      </c>
      <c r="H1427" s="9" t="s">
        <v>1911</v>
      </c>
      <c r="I1427" s="9">
        <v>80</v>
      </c>
      <c r="J1427" s="9">
        <v>3</v>
      </c>
      <c r="K1427" s="9">
        <v>3</v>
      </c>
      <c r="L1427" s="9">
        <v>3</v>
      </c>
      <c r="M1427" s="9">
        <v>3</v>
      </c>
      <c r="N1427" s="9">
        <v>3</v>
      </c>
      <c r="O1427" s="9">
        <v>3</v>
      </c>
      <c r="P1427" s="9">
        <v>3</v>
      </c>
      <c r="Q1427" s="9">
        <v>3</v>
      </c>
      <c r="R1427" s="9">
        <v>3</v>
      </c>
      <c r="S1427" s="9">
        <v>3</v>
      </c>
      <c r="T1427" s="9">
        <v>3</v>
      </c>
      <c r="U1427" s="9" t="s">
        <v>2882</v>
      </c>
      <c r="V1427" s="9" t="s">
        <v>2883</v>
      </c>
      <c r="W1427" s="9" t="s">
        <v>2082</v>
      </c>
    </row>
    <row r="1428" spans="5:23" x14ac:dyDescent="0.2">
      <c r="E1428" s="9" t="s">
        <v>2884</v>
      </c>
      <c r="F1428" s="47">
        <v>43685</v>
      </c>
      <c r="G1428" s="9" t="s">
        <v>1982</v>
      </c>
      <c r="H1428" s="9" t="s">
        <v>1911</v>
      </c>
      <c r="I1428" s="9">
        <v>90</v>
      </c>
      <c r="J1428" s="9">
        <v>4</v>
      </c>
      <c r="K1428" s="9">
        <v>4</v>
      </c>
      <c r="L1428" s="9">
        <v>4</v>
      </c>
      <c r="M1428" s="9">
        <v>4</v>
      </c>
      <c r="N1428" s="9">
        <v>4</v>
      </c>
      <c r="O1428" s="9">
        <v>4</v>
      </c>
      <c r="P1428" s="9">
        <v>4</v>
      </c>
      <c r="Q1428" s="9">
        <v>4</v>
      </c>
      <c r="R1428" s="9">
        <v>4</v>
      </c>
      <c r="S1428" s="9">
        <v>4</v>
      </c>
      <c r="T1428" s="9">
        <v>4</v>
      </c>
      <c r="U1428" s="9" t="s">
        <v>2885</v>
      </c>
      <c r="V1428" s="9" t="s">
        <v>2886</v>
      </c>
      <c r="W1428" s="9" t="s">
        <v>2887</v>
      </c>
    </row>
    <row r="1429" spans="5:23" x14ac:dyDescent="0.2">
      <c r="E1429" s="9" t="s">
        <v>2884</v>
      </c>
      <c r="F1429" s="47">
        <v>43685</v>
      </c>
      <c r="G1429" s="9" t="s">
        <v>1986</v>
      </c>
      <c r="H1429" s="9" t="s">
        <v>1911</v>
      </c>
      <c r="I1429" s="9">
        <v>90</v>
      </c>
      <c r="J1429" s="9">
        <v>3</v>
      </c>
      <c r="K1429" s="9">
        <v>3</v>
      </c>
      <c r="L1429" s="9">
        <v>3</v>
      </c>
      <c r="M1429" s="9">
        <v>3</v>
      </c>
      <c r="N1429" s="9">
        <v>3</v>
      </c>
      <c r="O1429" s="9">
        <v>3</v>
      </c>
      <c r="P1429" s="9">
        <v>3</v>
      </c>
      <c r="Q1429" s="9">
        <v>3</v>
      </c>
      <c r="R1429" s="9">
        <v>3</v>
      </c>
      <c r="S1429" s="9">
        <v>3</v>
      </c>
      <c r="T1429" s="9">
        <v>3</v>
      </c>
      <c r="U1429" s="9" t="s">
        <v>2888</v>
      </c>
      <c r="V1429" s="9" t="s">
        <v>2889</v>
      </c>
      <c r="W1429" s="9" t="s">
        <v>1987</v>
      </c>
    </row>
    <row r="1430" spans="5:23" x14ac:dyDescent="0.2">
      <c r="E1430" s="9" t="s">
        <v>2884</v>
      </c>
      <c r="F1430" s="47">
        <v>43685</v>
      </c>
      <c r="G1430" s="9" t="s">
        <v>1981</v>
      </c>
      <c r="H1430" s="9" t="s">
        <v>1911</v>
      </c>
      <c r="I1430" s="9">
        <v>90</v>
      </c>
      <c r="J1430" s="9">
        <v>4</v>
      </c>
      <c r="K1430" s="9">
        <v>4</v>
      </c>
      <c r="L1430" s="9">
        <v>4</v>
      </c>
      <c r="M1430" s="9">
        <v>4</v>
      </c>
      <c r="N1430" s="9">
        <v>4</v>
      </c>
      <c r="O1430" s="9">
        <v>4</v>
      </c>
      <c r="P1430" s="9">
        <v>4</v>
      </c>
      <c r="Q1430" s="9">
        <v>4</v>
      </c>
      <c r="R1430" s="9">
        <v>4</v>
      </c>
      <c r="S1430" s="9">
        <v>4</v>
      </c>
      <c r="T1430" s="9">
        <v>4</v>
      </c>
      <c r="U1430" s="9">
        <v>0</v>
      </c>
      <c r="V1430" s="9">
        <v>0</v>
      </c>
      <c r="W1430" s="9">
        <v>0</v>
      </c>
    </row>
    <row r="1431" spans="5:23" x14ac:dyDescent="0.2">
      <c r="E1431" s="9" t="s">
        <v>2884</v>
      </c>
      <c r="F1431" s="47">
        <v>43685</v>
      </c>
      <c r="G1431" s="9" t="s">
        <v>1998</v>
      </c>
      <c r="H1431" s="9" t="s">
        <v>1911</v>
      </c>
      <c r="I1431" s="9">
        <v>80</v>
      </c>
      <c r="J1431" s="9">
        <v>3</v>
      </c>
      <c r="K1431" s="9">
        <v>3</v>
      </c>
      <c r="L1431" s="9">
        <v>3</v>
      </c>
      <c r="M1431" s="9">
        <v>3</v>
      </c>
      <c r="N1431" s="9">
        <v>3</v>
      </c>
      <c r="O1431" s="9">
        <v>3</v>
      </c>
      <c r="P1431" s="9">
        <v>3</v>
      </c>
      <c r="Q1431" s="9">
        <v>3</v>
      </c>
      <c r="R1431" s="9">
        <v>3</v>
      </c>
      <c r="S1431" s="9">
        <v>3</v>
      </c>
      <c r="T1431" s="9">
        <v>3</v>
      </c>
      <c r="U1431" s="9" t="s">
        <v>2890</v>
      </c>
      <c r="V1431" s="9" t="s">
        <v>2891</v>
      </c>
      <c r="W1431" s="9" t="s">
        <v>1838</v>
      </c>
    </row>
    <row r="1432" spans="5:23" x14ac:dyDescent="0.2">
      <c r="E1432" s="9" t="s">
        <v>2884</v>
      </c>
      <c r="F1432" s="47">
        <v>43685</v>
      </c>
      <c r="G1432" s="9" t="s">
        <v>1990</v>
      </c>
      <c r="H1432" s="9" t="s">
        <v>1918</v>
      </c>
      <c r="I1432" s="9">
        <v>90</v>
      </c>
      <c r="J1432" s="9">
        <v>4</v>
      </c>
      <c r="K1432" s="9">
        <v>4</v>
      </c>
      <c r="L1432" s="9">
        <v>4</v>
      </c>
      <c r="M1432" s="9">
        <v>4</v>
      </c>
      <c r="N1432" s="9">
        <v>4</v>
      </c>
      <c r="O1432" s="9">
        <v>4</v>
      </c>
      <c r="P1432" s="9">
        <v>4</v>
      </c>
      <c r="Q1432" s="9">
        <v>4</v>
      </c>
      <c r="R1432" s="9">
        <v>4</v>
      </c>
      <c r="S1432" s="9">
        <v>4</v>
      </c>
      <c r="T1432" s="9">
        <v>4</v>
      </c>
      <c r="U1432" s="9" t="s">
        <v>2892</v>
      </c>
      <c r="V1432" s="9" t="s">
        <v>2893</v>
      </c>
      <c r="W1432" s="9" t="s">
        <v>2894</v>
      </c>
    </row>
    <row r="1433" spans="5:23" x14ac:dyDescent="0.2">
      <c r="E1433" s="9" t="s">
        <v>2884</v>
      </c>
      <c r="F1433" s="47">
        <v>43685</v>
      </c>
      <c r="G1433" s="9" t="s">
        <v>1994</v>
      </c>
      <c r="H1433" s="9" t="s">
        <v>1954</v>
      </c>
      <c r="I1433" s="9">
        <v>90</v>
      </c>
      <c r="J1433" s="9">
        <v>3</v>
      </c>
      <c r="K1433" s="9">
        <v>3</v>
      </c>
      <c r="L1433" s="9">
        <v>3</v>
      </c>
      <c r="M1433" s="9">
        <v>3</v>
      </c>
      <c r="N1433" s="9">
        <v>3</v>
      </c>
      <c r="O1433" s="9">
        <v>3</v>
      </c>
      <c r="P1433" s="9">
        <v>3</v>
      </c>
      <c r="Q1433" s="9">
        <v>3</v>
      </c>
      <c r="R1433" s="9">
        <v>3</v>
      </c>
      <c r="S1433" s="9">
        <v>3</v>
      </c>
      <c r="T1433" s="9">
        <v>4</v>
      </c>
      <c r="U1433" s="9" t="s">
        <v>2895</v>
      </c>
      <c r="V1433" s="9" t="s">
        <v>2896</v>
      </c>
      <c r="W1433" s="9" t="s">
        <v>2897</v>
      </c>
    </row>
    <row r="1434" spans="5:23" x14ac:dyDescent="0.2">
      <c r="E1434" s="9" t="s">
        <v>2884</v>
      </c>
      <c r="F1434" s="47">
        <v>43685</v>
      </c>
      <c r="G1434" s="9" t="s">
        <v>2000</v>
      </c>
      <c r="H1434" s="9" t="s">
        <v>1920</v>
      </c>
      <c r="I1434" s="9">
        <v>80</v>
      </c>
      <c r="J1434" s="9">
        <v>4</v>
      </c>
      <c r="K1434" s="9">
        <v>4</v>
      </c>
      <c r="L1434" s="9">
        <v>4</v>
      </c>
      <c r="M1434" s="9">
        <v>4</v>
      </c>
      <c r="N1434" s="9">
        <v>4</v>
      </c>
      <c r="O1434" s="9">
        <v>4</v>
      </c>
      <c r="P1434" s="9">
        <v>4</v>
      </c>
      <c r="Q1434" s="9">
        <v>4</v>
      </c>
      <c r="R1434" s="9">
        <v>4</v>
      </c>
      <c r="S1434" s="9">
        <v>4</v>
      </c>
      <c r="T1434" s="9">
        <v>4</v>
      </c>
      <c r="U1434" s="9" t="s">
        <v>2898</v>
      </c>
      <c r="V1434" s="9" t="s">
        <v>2899</v>
      </c>
      <c r="W1434" s="9">
        <v>0</v>
      </c>
    </row>
    <row r="1435" spans="5:23" x14ac:dyDescent="0.2">
      <c r="E1435" s="9" t="s">
        <v>2900</v>
      </c>
      <c r="F1435" s="47" t="s">
        <v>2002</v>
      </c>
      <c r="G1435" s="9" t="s">
        <v>2008</v>
      </c>
      <c r="H1435" s="9" t="s">
        <v>1922</v>
      </c>
      <c r="I1435" s="9">
        <v>90</v>
      </c>
      <c r="J1435" s="9">
        <v>3</v>
      </c>
      <c r="K1435" s="9">
        <v>3</v>
      </c>
      <c r="L1435" s="9">
        <v>3</v>
      </c>
      <c r="M1435" s="9">
        <v>3</v>
      </c>
      <c r="N1435" s="9">
        <v>3</v>
      </c>
      <c r="O1435" s="9">
        <v>3</v>
      </c>
      <c r="P1435" s="9">
        <v>3</v>
      </c>
      <c r="Q1435" s="9">
        <v>3</v>
      </c>
      <c r="R1435" s="9">
        <v>3</v>
      </c>
      <c r="S1435" s="9">
        <v>3</v>
      </c>
      <c r="T1435" s="9">
        <v>3</v>
      </c>
      <c r="U1435" s="9" t="s">
        <v>2901</v>
      </c>
      <c r="V1435" s="9" t="s">
        <v>2902</v>
      </c>
      <c r="W1435" s="9" t="s">
        <v>2903</v>
      </c>
    </row>
    <row r="1436" spans="5:23" x14ac:dyDescent="0.2">
      <c r="E1436" s="9" t="s">
        <v>2900</v>
      </c>
      <c r="F1436" s="47" t="s">
        <v>2002</v>
      </c>
      <c r="G1436" s="9" t="s">
        <v>2014</v>
      </c>
      <c r="H1436" s="9" t="s">
        <v>2015</v>
      </c>
      <c r="I1436" s="9">
        <v>90</v>
      </c>
      <c r="J1436" s="9">
        <v>3</v>
      </c>
      <c r="K1436" s="9">
        <v>3</v>
      </c>
      <c r="L1436" s="9">
        <v>4</v>
      </c>
      <c r="M1436" s="9">
        <v>3</v>
      </c>
      <c r="N1436" s="9">
        <v>3</v>
      </c>
      <c r="O1436" s="9">
        <v>3</v>
      </c>
      <c r="P1436" s="9">
        <v>3</v>
      </c>
      <c r="Q1436" s="9">
        <v>3</v>
      </c>
      <c r="R1436" s="9">
        <v>3</v>
      </c>
      <c r="S1436" s="9">
        <v>3</v>
      </c>
      <c r="T1436" s="9">
        <v>3</v>
      </c>
      <c r="U1436" s="9" t="s">
        <v>2904</v>
      </c>
      <c r="V1436" s="9" t="e">
        <f>- alur kerja mulai dari datang , parkir, finger print, ganti pakaian, bekerja
- menjaga aset
- menjaga keamanan
- mematuhi aturan yang berlaku di Perusahaan</f>
        <v>#NAME?</v>
      </c>
      <c r="W1436" s="9">
        <v>0</v>
      </c>
    </row>
    <row r="1437" spans="5:23" x14ac:dyDescent="0.2">
      <c r="E1437" s="9" t="s">
        <v>2900</v>
      </c>
      <c r="F1437" s="47" t="s">
        <v>2002</v>
      </c>
      <c r="G1437" s="9" t="s">
        <v>2005</v>
      </c>
      <c r="H1437" s="9" t="s">
        <v>1911</v>
      </c>
      <c r="I1437" s="9">
        <v>80</v>
      </c>
      <c r="J1437" s="9">
        <v>4</v>
      </c>
      <c r="K1437" s="9">
        <v>4</v>
      </c>
      <c r="L1437" s="9">
        <v>4</v>
      </c>
      <c r="M1437" s="9">
        <v>3</v>
      </c>
      <c r="N1437" s="9">
        <v>3</v>
      </c>
      <c r="O1437" s="9">
        <v>3</v>
      </c>
      <c r="P1437" s="9">
        <v>4</v>
      </c>
      <c r="Q1437" s="9">
        <v>3</v>
      </c>
      <c r="R1437" s="9">
        <v>4</v>
      </c>
      <c r="S1437" s="9">
        <v>3</v>
      </c>
      <c r="T1437" s="9">
        <v>4</v>
      </c>
      <c r="U1437" s="9" t="s">
        <v>2905</v>
      </c>
      <c r="V1437" s="9" t="s">
        <v>2906</v>
      </c>
      <c r="W1437" s="9">
        <v>0</v>
      </c>
    </row>
    <row r="1438" spans="5:23" x14ac:dyDescent="0.2">
      <c r="E1438" s="9" t="s">
        <v>2900</v>
      </c>
      <c r="F1438" s="47" t="s">
        <v>2002</v>
      </c>
      <c r="G1438" s="9" t="s">
        <v>2011</v>
      </c>
      <c r="H1438" s="9" t="s">
        <v>1922</v>
      </c>
      <c r="I1438" s="9">
        <v>80</v>
      </c>
      <c r="J1438" s="9">
        <v>4</v>
      </c>
      <c r="K1438" s="9">
        <v>4</v>
      </c>
      <c r="L1438" s="9">
        <v>4</v>
      </c>
      <c r="M1438" s="9">
        <v>4</v>
      </c>
      <c r="N1438" s="9">
        <v>4</v>
      </c>
      <c r="O1438" s="9">
        <v>4</v>
      </c>
      <c r="P1438" s="9">
        <v>4</v>
      </c>
      <c r="Q1438" s="9">
        <v>4</v>
      </c>
      <c r="R1438" s="9">
        <v>4</v>
      </c>
      <c r="S1438" s="9">
        <v>4</v>
      </c>
      <c r="T1438" s="9">
        <v>4</v>
      </c>
      <c r="U1438" s="9" t="s">
        <v>2907</v>
      </c>
      <c r="V1438" s="9" t="s">
        <v>2908</v>
      </c>
      <c r="W1438" s="9">
        <v>0</v>
      </c>
    </row>
    <row r="1439" spans="5:23" x14ac:dyDescent="0.2">
      <c r="E1439" s="9" t="s">
        <v>2900</v>
      </c>
      <c r="F1439" s="47" t="s">
        <v>2002</v>
      </c>
      <c r="G1439" s="9" t="s">
        <v>2003</v>
      </c>
      <c r="H1439" s="9" t="s">
        <v>1911</v>
      </c>
      <c r="I1439" s="9">
        <v>100</v>
      </c>
      <c r="J1439" s="9">
        <v>4</v>
      </c>
      <c r="K1439" s="9">
        <v>4</v>
      </c>
      <c r="L1439" s="9">
        <v>3</v>
      </c>
      <c r="M1439" s="9">
        <v>4</v>
      </c>
      <c r="N1439" s="9">
        <v>4</v>
      </c>
      <c r="O1439" s="9">
        <v>4</v>
      </c>
      <c r="P1439" s="9">
        <v>4</v>
      </c>
      <c r="Q1439" s="9">
        <v>4</v>
      </c>
      <c r="R1439" s="9">
        <v>4</v>
      </c>
      <c r="S1439" s="9">
        <v>4</v>
      </c>
      <c r="T1439" s="9">
        <v>4</v>
      </c>
      <c r="U1439" s="9" t="s">
        <v>2909</v>
      </c>
      <c r="V1439" s="9" t="s">
        <v>2910</v>
      </c>
      <c r="W1439" s="9">
        <v>0</v>
      </c>
    </row>
    <row r="1440" spans="5:23" x14ac:dyDescent="0.2">
      <c r="E1440" s="9" t="s">
        <v>2900</v>
      </c>
      <c r="F1440" s="47" t="s">
        <v>2002</v>
      </c>
      <c r="G1440" s="9" t="s">
        <v>2124</v>
      </c>
      <c r="H1440" s="9" t="s">
        <v>1911</v>
      </c>
      <c r="I1440" s="9">
        <v>90</v>
      </c>
      <c r="J1440" s="9">
        <v>3</v>
      </c>
      <c r="K1440" s="9">
        <v>3</v>
      </c>
      <c r="L1440" s="9">
        <v>4</v>
      </c>
      <c r="M1440" s="9">
        <v>3</v>
      </c>
      <c r="N1440" s="9">
        <v>3</v>
      </c>
      <c r="O1440" s="9">
        <v>3</v>
      </c>
      <c r="P1440" s="9">
        <v>3</v>
      </c>
      <c r="Q1440" s="9">
        <v>3</v>
      </c>
      <c r="R1440" s="9">
        <v>4</v>
      </c>
      <c r="S1440" s="9">
        <v>3</v>
      </c>
      <c r="T1440" s="9">
        <v>3</v>
      </c>
      <c r="U1440" s="9" t="s">
        <v>2268</v>
      </c>
      <c r="V1440" s="9" t="s">
        <v>2268</v>
      </c>
      <c r="W1440" s="9">
        <v>0</v>
      </c>
    </row>
    <row r="1441" spans="5:23" x14ac:dyDescent="0.2">
      <c r="E1441" s="9" t="s">
        <v>2911</v>
      </c>
      <c r="F1441" s="47" t="s">
        <v>2018</v>
      </c>
      <c r="G1441" s="9" t="s">
        <v>2025</v>
      </c>
      <c r="H1441" s="9" t="s">
        <v>1911</v>
      </c>
      <c r="I1441" s="9">
        <v>80</v>
      </c>
      <c r="J1441" s="9">
        <v>4</v>
      </c>
      <c r="K1441" s="9">
        <v>3</v>
      </c>
      <c r="L1441" s="9">
        <v>4</v>
      </c>
      <c r="M1441" s="9">
        <v>4</v>
      </c>
      <c r="N1441" s="9">
        <v>4</v>
      </c>
      <c r="O1441" s="9">
        <v>4</v>
      </c>
      <c r="P1441" s="9">
        <v>4</v>
      </c>
      <c r="Q1441" s="9">
        <v>4</v>
      </c>
      <c r="R1441" s="9">
        <v>4</v>
      </c>
      <c r="S1441" s="9">
        <v>4</v>
      </c>
      <c r="T1441" s="9">
        <v>4</v>
      </c>
      <c r="U1441" s="9" t="s">
        <v>2912</v>
      </c>
      <c r="V1441" s="9" t="s">
        <v>2913</v>
      </c>
      <c r="W1441" s="9" t="s">
        <v>573</v>
      </c>
    </row>
    <row r="1442" spans="5:23" x14ac:dyDescent="0.2">
      <c r="E1442" s="9" t="s">
        <v>2911</v>
      </c>
      <c r="F1442" s="47" t="s">
        <v>2018</v>
      </c>
      <c r="G1442" s="9" t="s">
        <v>2045</v>
      </c>
      <c r="H1442" s="9" t="s">
        <v>1911</v>
      </c>
      <c r="I1442" s="9">
        <v>90</v>
      </c>
      <c r="J1442" s="9">
        <v>4</v>
      </c>
      <c r="K1442" s="9">
        <v>3</v>
      </c>
      <c r="L1442" s="9">
        <v>3</v>
      </c>
      <c r="M1442" s="9">
        <v>4</v>
      </c>
      <c r="N1442" s="9">
        <v>4</v>
      </c>
      <c r="O1442" s="9">
        <v>3</v>
      </c>
      <c r="P1442" s="9">
        <v>4</v>
      </c>
      <c r="Q1442" s="9">
        <v>3</v>
      </c>
      <c r="R1442" s="9">
        <v>3</v>
      </c>
      <c r="S1442" s="9">
        <v>4</v>
      </c>
      <c r="T1442" s="9">
        <v>4</v>
      </c>
      <c r="U1442" s="9" t="s">
        <v>2914</v>
      </c>
      <c r="V1442" s="9" t="s">
        <v>2914</v>
      </c>
      <c r="W1442" s="9">
        <v>0</v>
      </c>
    </row>
    <row r="1443" spans="5:23" x14ac:dyDescent="0.2">
      <c r="E1443" s="9" t="s">
        <v>2911</v>
      </c>
      <c r="F1443" s="47" t="s">
        <v>2018</v>
      </c>
      <c r="G1443" s="9" t="s">
        <v>2041</v>
      </c>
      <c r="H1443" s="9" t="s">
        <v>1911</v>
      </c>
      <c r="I1443" s="9">
        <v>80</v>
      </c>
      <c r="J1443" s="9">
        <v>3</v>
      </c>
      <c r="K1443" s="9">
        <v>3</v>
      </c>
      <c r="L1443" s="9">
        <v>3</v>
      </c>
      <c r="M1443" s="9">
        <v>3</v>
      </c>
      <c r="N1443" s="9">
        <v>3</v>
      </c>
      <c r="O1443" s="9">
        <v>3</v>
      </c>
      <c r="P1443" s="9">
        <v>3</v>
      </c>
      <c r="Q1443" s="9">
        <v>3</v>
      </c>
      <c r="R1443" s="9">
        <v>3</v>
      </c>
      <c r="S1443" s="9">
        <v>3</v>
      </c>
      <c r="T1443" s="9">
        <v>4</v>
      </c>
      <c r="U1443" s="9" t="s">
        <v>2915</v>
      </c>
      <c r="V1443" s="9" t="s">
        <v>2916</v>
      </c>
      <c r="W1443" s="9" t="s">
        <v>2917</v>
      </c>
    </row>
    <row r="1444" spans="5:23" x14ac:dyDescent="0.2">
      <c r="E1444" s="9" t="s">
        <v>2911</v>
      </c>
      <c r="F1444" s="47" t="s">
        <v>2018</v>
      </c>
      <c r="G1444" s="9" t="s">
        <v>2022</v>
      </c>
      <c r="H1444" s="9" t="s">
        <v>538</v>
      </c>
      <c r="I1444" s="9">
        <v>90</v>
      </c>
      <c r="J1444" s="9">
        <v>3</v>
      </c>
      <c r="K1444" s="9">
        <v>4</v>
      </c>
      <c r="L1444" s="9">
        <v>4</v>
      </c>
      <c r="M1444" s="9">
        <v>3</v>
      </c>
      <c r="N1444" s="9">
        <v>3</v>
      </c>
      <c r="O1444" s="9">
        <v>3</v>
      </c>
      <c r="P1444" s="9">
        <v>3</v>
      </c>
      <c r="Q1444" s="9">
        <v>3</v>
      </c>
      <c r="R1444" s="9">
        <v>3</v>
      </c>
      <c r="S1444" s="9">
        <v>3</v>
      </c>
      <c r="T1444" s="9">
        <v>3</v>
      </c>
      <c r="U1444" s="9" t="s">
        <v>2918</v>
      </c>
      <c r="V1444" s="9" t="s">
        <v>2919</v>
      </c>
      <c r="W1444" s="9" t="s">
        <v>603</v>
      </c>
    </row>
    <row r="1445" spans="5:23" x14ac:dyDescent="0.2">
      <c r="E1445" s="9" t="s">
        <v>2911</v>
      </c>
      <c r="F1445" s="47" t="s">
        <v>2018</v>
      </c>
      <c r="G1445" s="9" t="s">
        <v>2029</v>
      </c>
      <c r="H1445" s="9" t="s">
        <v>1911</v>
      </c>
      <c r="I1445" s="9">
        <v>90</v>
      </c>
      <c r="J1445" s="9">
        <v>4</v>
      </c>
      <c r="K1445" s="9">
        <v>4</v>
      </c>
      <c r="L1445" s="9">
        <v>4</v>
      </c>
      <c r="M1445" s="9">
        <v>4</v>
      </c>
      <c r="N1445" s="9">
        <v>4</v>
      </c>
      <c r="O1445" s="9">
        <v>3</v>
      </c>
      <c r="P1445" s="9">
        <v>4</v>
      </c>
      <c r="Q1445" s="9">
        <v>4</v>
      </c>
      <c r="R1445" s="9">
        <v>4</v>
      </c>
      <c r="S1445" s="9">
        <v>4</v>
      </c>
      <c r="T1445" s="9">
        <v>3</v>
      </c>
      <c r="U1445" s="9" t="s">
        <v>2920</v>
      </c>
      <c r="V1445" s="9" t="s">
        <v>2921</v>
      </c>
      <c r="W1445" s="9">
        <v>0</v>
      </c>
    </row>
    <row r="1446" spans="5:23" x14ac:dyDescent="0.2">
      <c r="E1446" s="9" t="s">
        <v>2911</v>
      </c>
      <c r="F1446" s="47" t="s">
        <v>2018</v>
      </c>
      <c r="G1446" s="9" t="s">
        <v>2036</v>
      </c>
      <c r="H1446" s="9" t="s">
        <v>2137</v>
      </c>
      <c r="I1446" s="9">
        <v>100</v>
      </c>
      <c r="J1446" s="9">
        <v>3</v>
      </c>
      <c r="K1446" s="9">
        <v>4</v>
      </c>
      <c r="L1446" s="9">
        <v>3</v>
      </c>
      <c r="M1446" s="9">
        <v>3</v>
      </c>
      <c r="N1446" s="9">
        <v>3</v>
      </c>
      <c r="O1446" s="9">
        <v>3</v>
      </c>
      <c r="P1446" s="9">
        <v>3</v>
      </c>
      <c r="Q1446" s="9">
        <v>3</v>
      </c>
      <c r="R1446" s="9">
        <v>3</v>
      </c>
      <c r="S1446" s="9">
        <v>3</v>
      </c>
      <c r="T1446" s="9">
        <v>4</v>
      </c>
      <c r="U1446" s="9" t="s">
        <v>2922</v>
      </c>
      <c r="V1446" s="9" t="s">
        <v>2923</v>
      </c>
      <c r="W1446" s="9" t="s">
        <v>2924</v>
      </c>
    </row>
    <row r="1447" spans="5:23" x14ac:dyDescent="0.2">
      <c r="E1447" s="9" t="s">
        <v>2911</v>
      </c>
      <c r="F1447" s="47" t="s">
        <v>2018</v>
      </c>
      <c r="G1447" s="9" t="s">
        <v>2032</v>
      </c>
      <c r="H1447" s="9" t="s">
        <v>1922</v>
      </c>
      <c r="I1447" s="9">
        <v>90</v>
      </c>
      <c r="J1447" s="9">
        <v>3</v>
      </c>
      <c r="K1447" s="9">
        <v>3</v>
      </c>
      <c r="L1447" s="9">
        <v>3</v>
      </c>
      <c r="M1447" s="9">
        <v>3</v>
      </c>
      <c r="N1447" s="9">
        <v>3</v>
      </c>
      <c r="O1447" s="9">
        <v>3</v>
      </c>
      <c r="P1447" s="9">
        <v>3</v>
      </c>
      <c r="Q1447" s="9">
        <v>3</v>
      </c>
      <c r="R1447" s="9">
        <v>3</v>
      </c>
      <c r="S1447" s="9">
        <v>3</v>
      </c>
      <c r="T1447" s="9">
        <v>3</v>
      </c>
      <c r="U1447" s="9" t="s">
        <v>2925</v>
      </c>
      <c r="V1447" s="9" t="s">
        <v>2926</v>
      </c>
      <c r="W1447" s="9" t="s">
        <v>2927</v>
      </c>
    </row>
    <row r="1448" spans="5:23" x14ac:dyDescent="0.2">
      <c r="E1448" s="9" t="s">
        <v>2911</v>
      </c>
      <c r="F1448" s="47" t="s">
        <v>2018</v>
      </c>
      <c r="G1448" s="9" t="s">
        <v>2048</v>
      </c>
      <c r="H1448" s="9" t="s">
        <v>2049</v>
      </c>
      <c r="I1448" s="9">
        <v>80</v>
      </c>
      <c r="J1448" s="9">
        <v>4</v>
      </c>
      <c r="K1448" s="9">
        <v>3</v>
      </c>
      <c r="L1448" s="9">
        <v>3</v>
      </c>
      <c r="M1448" s="9">
        <v>3</v>
      </c>
      <c r="N1448" s="9">
        <v>3</v>
      </c>
      <c r="O1448" s="9">
        <v>3</v>
      </c>
      <c r="P1448" s="9">
        <v>3</v>
      </c>
      <c r="Q1448" s="9">
        <v>3</v>
      </c>
      <c r="R1448" s="9">
        <v>4</v>
      </c>
      <c r="S1448" s="9">
        <v>4</v>
      </c>
      <c r="T1448" s="9">
        <v>3</v>
      </c>
      <c r="U1448" s="9" t="s">
        <v>2928</v>
      </c>
      <c r="V1448" s="9" t="s">
        <v>2929</v>
      </c>
      <c r="W1448" s="9" t="s">
        <v>2930</v>
      </c>
    </row>
    <row r="1449" spans="5:23" x14ac:dyDescent="0.2">
      <c r="E1449" s="9" t="s">
        <v>2911</v>
      </c>
      <c r="F1449" s="47" t="s">
        <v>2018</v>
      </c>
      <c r="G1449" s="9" t="s">
        <v>2931</v>
      </c>
      <c r="H1449" s="9" t="s">
        <v>1911</v>
      </c>
      <c r="I1449" s="9">
        <v>90</v>
      </c>
      <c r="J1449" s="9">
        <v>3</v>
      </c>
      <c r="K1449" s="9">
        <v>4</v>
      </c>
      <c r="L1449" s="9">
        <v>3</v>
      </c>
      <c r="M1449" s="9">
        <v>3</v>
      </c>
      <c r="N1449" s="9">
        <v>3</v>
      </c>
      <c r="O1449" s="9">
        <v>3</v>
      </c>
      <c r="P1449" s="9">
        <v>3</v>
      </c>
      <c r="Q1449" s="9">
        <v>3</v>
      </c>
      <c r="R1449" s="9">
        <v>3</v>
      </c>
      <c r="S1449" s="9">
        <v>3</v>
      </c>
      <c r="T1449" s="9">
        <v>3</v>
      </c>
      <c r="U1449" s="9" t="s">
        <v>2932</v>
      </c>
      <c r="V1449" s="9" t="s">
        <v>2933</v>
      </c>
      <c r="W1449" s="9" t="s">
        <v>603</v>
      </c>
    </row>
    <row r="1450" spans="5:23" x14ac:dyDescent="0.2">
      <c r="E1450" s="9" t="s">
        <v>2911</v>
      </c>
      <c r="F1450" s="47" t="s">
        <v>2018</v>
      </c>
      <c r="G1450" s="9" t="s">
        <v>2053</v>
      </c>
      <c r="H1450" s="9" t="s">
        <v>1911</v>
      </c>
      <c r="I1450" s="9">
        <v>90</v>
      </c>
      <c r="J1450" s="9">
        <v>3</v>
      </c>
      <c r="K1450" s="9">
        <v>3</v>
      </c>
      <c r="L1450" s="9">
        <v>3</v>
      </c>
      <c r="M1450" s="9">
        <v>3</v>
      </c>
      <c r="N1450" s="9">
        <v>3</v>
      </c>
      <c r="O1450" s="9">
        <v>3</v>
      </c>
      <c r="P1450" s="9">
        <v>3</v>
      </c>
      <c r="Q1450" s="9">
        <v>3</v>
      </c>
      <c r="R1450" s="9">
        <v>3</v>
      </c>
      <c r="S1450" s="9">
        <v>3</v>
      </c>
      <c r="T1450" s="9">
        <v>3</v>
      </c>
      <c r="U1450" s="9" t="s">
        <v>2934</v>
      </c>
      <c r="V1450" s="9" t="s">
        <v>2935</v>
      </c>
      <c r="W1450" s="9" t="s">
        <v>2127</v>
      </c>
    </row>
    <row r="1451" spans="5:23" x14ac:dyDescent="0.2">
      <c r="E1451" s="9" t="s">
        <v>2936</v>
      </c>
      <c r="F1451" s="47" t="s">
        <v>2456</v>
      </c>
      <c r="G1451" s="9" t="s">
        <v>2469</v>
      </c>
      <c r="H1451" s="9" t="s">
        <v>1954</v>
      </c>
      <c r="I1451" s="9">
        <v>90</v>
      </c>
      <c r="J1451" s="9">
        <v>3</v>
      </c>
      <c r="K1451" s="9">
        <v>3</v>
      </c>
      <c r="L1451" s="9">
        <v>3</v>
      </c>
      <c r="M1451" s="9">
        <v>3</v>
      </c>
      <c r="N1451" s="9">
        <v>3</v>
      </c>
      <c r="O1451" s="9">
        <v>3</v>
      </c>
      <c r="P1451" s="9">
        <v>3</v>
      </c>
      <c r="Q1451" s="9">
        <v>3</v>
      </c>
      <c r="R1451" s="9">
        <v>4</v>
      </c>
      <c r="S1451" s="9">
        <v>4</v>
      </c>
      <c r="T1451" s="9">
        <v>4</v>
      </c>
      <c r="U1451" s="9" t="s">
        <v>2937</v>
      </c>
      <c r="V1451" s="9" t="s">
        <v>2938</v>
      </c>
      <c r="W1451" s="9" t="s">
        <v>2939</v>
      </c>
    </row>
    <row r="1452" spans="5:23" x14ac:dyDescent="0.2">
      <c r="E1452" s="9" t="s">
        <v>2936</v>
      </c>
      <c r="F1452" s="47" t="s">
        <v>2456</v>
      </c>
      <c r="G1452" s="9" t="s">
        <v>2467</v>
      </c>
      <c r="H1452" s="9" t="s">
        <v>1911</v>
      </c>
      <c r="I1452" s="9">
        <v>80</v>
      </c>
      <c r="J1452" s="9">
        <v>3</v>
      </c>
      <c r="K1452" s="9">
        <v>3</v>
      </c>
      <c r="L1452" s="9">
        <v>3</v>
      </c>
      <c r="M1452" s="9">
        <v>3</v>
      </c>
      <c r="N1452" s="9">
        <v>3</v>
      </c>
      <c r="O1452" s="9">
        <v>4</v>
      </c>
      <c r="P1452" s="9">
        <v>3</v>
      </c>
      <c r="Q1452" s="9">
        <v>3</v>
      </c>
      <c r="R1452" s="9">
        <v>3</v>
      </c>
      <c r="S1452" s="9">
        <v>3</v>
      </c>
      <c r="T1452" s="9">
        <v>3</v>
      </c>
      <c r="U1452" s="9" t="s">
        <v>2940</v>
      </c>
      <c r="V1452" s="9" t="s">
        <v>2941</v>
      </c>
      <c r="W1452" s="9" t="s">
        <v>2942</v>
      </c>
    </row>
    <row r="1453" spans="5:23" x14ac:dyDescent="0.2">
      <c r="E1453" s="9" t="s">
        <v>2936</v>
      </c>
      <c r="F1453" s="47" t="s">
        <v>2456</v>
      </c>
      <c r="G1453" s="9" t="s">
        <v>2464</v>
      </c>
      <c r="H1453" s="9" t="s">
        <v>1917</v>
      </c>
      <c r="I1453" s="9">
        <v>100</v>
      </c>
      <c r="J1453" s="9">
        <v>3</v>
      </c>
      <c r="K1453" s="9">
        <v>3</v>
      </c>
      <c r="L1453" s="9">
        <v>3</v>
      </c>
      <c r="M1453" s="9">
        <v>3</v>
      </c>
      <c r="N1453" s="9">
        <v>3</v>
      </c>
      <c r="O1453" s="9">
        <v>3</v>
      </c>
      <c r="P1453" s="9">
        <v>3</v>
      </c>
      <c r="Q1453" s="9">
        <v>3</v>
      </c>
      <c r="R1453" s="9">
        <v>3</v>
      </c>
      <c r="S1453" s="9">
        <v>3</v>
      </c>
      <c r="T1453" s="9">
        <v>3</v>
      </c>
      <c r="U1453" s="9">
        <v>0</v>
      </c>
      <c r="V1453" s="9">
        <v>0</v>
      </c>
      <c r="W1453" s="9">
        <v>0</v>
      </c>
    </row>
    <row r="1454" spans="5:23" x14ac:dyDescent="0.2">
      <c r="E1454" s="9" t="s">
        <v>2943</v>
      </c>
      <c r="F1454" s="47">
        <v>43594</v>
      </c>
      <c r="G1454" s="9" t="s">
        <v>2944</v>
      </c>
      <c r="H1454" s="9" t="s">
        <v>1911</v>
      </c>
      <c r="I1454" s="9">
        <v>90</v>
      </c>
      <c r="J1454" s="9">
        <v>3</v>
      </c>
      <c r="K1454" s="9">
        <v>3</v>
      </c>
      <c r="L1454" s="9">
        <v>3</v>
      </c>
      <c r="M1454" s="9">
        <v>3</v>
      </c>
      <c r="N1454" s="9">
        <v>3</v>
      </c>
      <c r="O1454" s="9">
        <v>3</v>
      </c>
      <c r="P1454" s="9">
        <v>3</v>
      </c>
      <c r="Q1454" s="9">
        <v>3</v>
      </c>
      <c r="R1454" s="9">
        <v>3</v>
      </c>
      <c r="S1454" s="9">
        <v>3</v>
      </c>
      <c r="T1454" s="9">
        <v>3</v>
      </c>
      <c r="U1454" s="9">
        <v>0</v>
      </c>
      <c r="V1454" s="9">
        <v>0</v>
      </c>
      <c r="W1454" s="9">
        <v>0</v>
      </c>
    </row>
    <row r="1455" spans="5:23" x14ac:dyDescent="0.2">
      <c r="E1455" s="9" t="s">
        <v>2943</v>
      </c>
      <c r="F1455" s="47">
        <v>43713</v>
      </c>
      <c r="G1455" s="9" t="s">
        <v>2945</v>
      </c>
      <c r="H1455" s="9" t="s">
        <v>1911</v>
      </c>
      <c r="I1455" s="9">
        <v>80</v>
      </c>
      <c r="J1455" s="9">
        <v>3</v>
      </c>
      <c r="K1455" s="9">
        <v>3</v>
      </c>
      <c r="L1455" s="9">
        <v>3</v>
      </c>
      <c r="M1455" s="9">
        <v>3</v>
      </c>
      <c r="N1455" s="9">
        <v>3</v>
      </c>
      <c r="O1455" s="9">
        <v>3</v>
      </c>
      <c r="P1455" s="9">
        <v>3</v>
      </c>
      <c r="Q1455" s="9">
        <v>3</v>
      </c>
      <c r="R1455" s="9">
        <v>3</v>
      </c>
      <c r="S1455" s="9">
        <v>3</v>
      </c>
      <c r="T1455" s="9">
        <v>4</v>
      </c>
      <c r="U1455" s="9" t="s">
        <v>2946</v>
      </c>
      <c r="V1455" s="9" t="s">
        <v>2947</v>
      </c>
      <c r="W1455" s="9" t="s">
        <v>2947</v>
      </c>
    </row>
    <row r="1456" spans="5:23" x14ac:dyDescent="0.2">
      <c r="E1456" s="9" t="s">
        <v>2943</v>
      </c>
      <c r="F1456" s="47">
        <v>43594</v>
      </c>
      <c r="G1456" s="9" t="s">
        <v>2948</v>
      </c>
      <c r="H1456" s="9" t="s">
        <v>1911</v>
      </c>
      <c r="I1456" s="9">
        <v>90</v>
      </c>
      <c r="J1456" s="9">
        <v>4</v>
      </c>
      <c r="K1456" s="9">
        <v>3</v>
      </c>
      <c r="L1456" s="9">
        <v>3</v>
      </c>
      <c r="M1456" s="9">
        <v>4</v>
      </c>
      <c r="N1456" s="9">
        <v>4</v>
      </c>
      <c r="O1456" s="9">
        <v>4</v>
      </c>
      <c r="P1456" s="9">
        <v>4</v>
      </c>
      <c r="Q1456" s="9">
        <v>3</v>
      </c>
      <c r="R1456" s="9">
        <v>4</v>
      </c>
      <c r="S1456" s="9">
        <v>4</v>
      </c>
      <c r="T1456" s="9">
        <v>4</v>
      </c>
      <c r="U1456" s="9" t="s">
        <v>2949</v>
      </c>
      <c r="V1456" s="9" t="s">
        <v>2950</v>
      </c>
      <c r="W1456" s="9">
        <v>0</v>
      </c>
    </row>
    <row r="1457" spans="5:23" x14ac:dyDescent="0.2">
      <c r="E1457" s="9" t="s">
        <v>2943</v>
      </c>
      <c r="F1457" s="47">
        <v>43713</v>
      </c>
      <c r="G1457" s="9" t="s">
        <v>2951</v>
      </c>
      <c r="H1457" s="9" t="s">
        <v>1911</v>
      </c>
      <c r="I1457" s="9">
        <v>80</v>
      </c>
      <c r="J1457" s="9">
        <v>3</v>
      </c>
      <c r="K1457" s="9">
        <v>3</v>
      </c>
      <c r="L1457" s="9">
        <v>3</v>
      </c>
      <c r="M1457" s="9">
        <v>3</v>
      </c>
      <c r="N1457" s="9">
        <v>3</v>
      </c>
      <c r="O1457" s="9">
        <v>3</v>
      </c>
      <c r="P1457" s="9">
        <v>3</v>
      </c>
      <c r="Q1457" s="9">
        <v>3</v>
      </c>
      <c r="R1457" s="9">
        <v>3</v>
      </c>
      <c r="S1457" s="9">
        <v>3</v>
      </c>
      <c r="T1457" s="9">
        <v>3</v>
      </c>
      <c r="U1457" s="9" t="s">
        <v>2952</v>
      </c>
      <c r="V1457" s="9" t="s">
        <v>2953</v>
      </c>
      <c r="W1457" s="9" t="s">
        <v>660</v>
      </c>
    </row>
    <row r="1458" spans="5:23" x14ac:dyDescent="0.2">
      <c r="E1458" s="9" t="s">
        <v>2943</v>
      </c>
      <c r="F1458" s="47">
        <v>43594</v>
      </c>
      <c r="G1458" s="9" t="s">
        <v>2954</v>
      </c>
      <c r="H1458" s="9" t="s">
        <v>1911</v>
      </c>
      <c r="I1458" s="9">
        <v>90</v>
      </c>
      <c r="J1458" s="9">
        <v>4</v>
      </c>
      <c r="K1458" s="9">
        <v>4</v>
      </c>
      <c r="L1458" s="9">
        <v>4</v>
      </c>
      <c r="M1458" s="9">
        <v>4</v>
      </c>
      <c r="N1458" s="9">
        <v>4</v>
      </c>
      <c r="O1458" s="9">
        <v>4</v>
      </c>
      <c r="P1458" s="9">
        <v>4</v>
      </c>
      <c r="Q1458" s="9">
        <v>4</v>
      </c>
      <c r="R1458" s="9">
        <v>4</v>
      </c>
      <c r="S1458" s="9">
        <v>4</v>
      </c>
      <c r="T1458" s="9">
        <v>4</v>
      </c>
      <c r="U1458" s="9" t="s">
        <v>2955</v>
      </c>
      <c r="V1458" s="9" t="s">
        <v>2956</v>
      </c>
      <c r="W1458" s="9">
        <v>0</v>
      </c>
    </row>
    <row r="1459" spans="5:23" x14ac:dyDescent="0.2">
      <c r="E1459" s="9" t="s">
        <v>2943</v>
      </c>
      <c r="F1459" s="47">
        <v>43594</v>
      </c>
      <c r="G1459" s="9" t="s">
        <v>2957</v>
      </c>
      <c r="H1459" s="9" t="s">
        <v>1911</v>
      </c>
      <c r="I1459" s="9">
        <v>90</v>
      </c>
      <c r="J1459" s="9">
        <v>3</v>
      </c>
      <c r="K1459" s="9">
        <v>3</v>
      </c>
      <c r="L1459" s="9">
        <v>3</v>
      </c>
      <c r="M1459" s="9">
        <v>3</v>
      </c>
      <c r="N1459" s="9">
        <v>3</v>
      </c>
      <c r="O1459" s="9">
        <v>3</v>
      </c>
      <c r="P1459" s="9">
        <v>3</v>
      </c>
      <c r="Q1459" s="9">
        <v>3</v>
      </c>
      <c r="R1459" s="9">
        <v>3</v>
      </c>
      <c r="S1459" s="9">
        <v>3</v>
      </c>
      <c r="T1459" s="9">
        <v>3</v>
      </c>
      <c r="U1459" s="9" t="s">
        <v>2958</v>
      </c>
      <c r="V1459" s="9">
        <v>0</v>
      </c>
      <c r="W1459" s="9" t="s">
        <v>573</v>
      </c>
    </row>
    <row r="1460" spans="5:23" x14ac:dyDescent="0.2">
      <c r="E1460" s="9" t="s">
        <v>2943</v>
      </c>
      <c r="F1460" s="47">
        <v>43594</v>
      </c>
      <c r="G1460" s="9" t="s">
        <v>2959</v>
      </c>
      <c r="H1460" s="9" t="s">
        <v>1911</v>
      </c>
      <c r="I1460" s="9">
        <v>100</v>
      </c>
      <c r="J1460" s="9">
        <v>3</v>
      </c>
      <c r="K1460" s="9">
        <v>3</v>
      </c>
      <c r="L1460" s="9">
        <v>3</v>
      </c>
      <c r="M1460" s="9">
        <v>3</v>
      </c>
      <c r="N1460" s="9">
        <v>4</v>
      </c>
      <c r="O1460" s="9">
        <v>3</v>
      </c>
      <c r="P1460" s="9">
        <v>3</v>
      </c>
      <c r="Q1460" s="9">
        <v>3</v>
      </c>
      <c r="R1460" s="9">
        <v>3</v>
      </c>
      <c r="S1460" s="9">
        <v>4</v>
      </c>
      <c r="T1460" s="9">
        <v>4</v>
      </c>
      <c r="U1460" s="9" t="s">
        <v>2960</v>
      </c>
      <c r="V1460" s="9" t="s">
        <v>2961</v>
      </c>
      <c r="W1460" s="9" t="s">
        <v>2962</v>
      </c>
    </row>
    <row r="1461" spans="5:23" x14ac:dyDescent="0.2">
      <c r="E1461" s="9" t="s">
        <v>2943</v>
      </c>
      <c r="F1461" s="47">
        <v>43594</v>
      </c>
      <c r="G1461" s="9" t="s">
        <v>2963</v>
      </c>
      <c r="H1461" s="9" t="s">
        <v>1911</v>
      </c>
      <c r="I1461" s="9">
        <v>90</v>
      </c>
      <c r="J1461" s="9">
        <v>4</v>
      </c>
      <c r="K1461" s="9">
        <v>4</v>
      </c>
      <c r="L1461" s="9">
        <v>4</v>
      </c>
      <c r="M1461" s="9">
        <v>4</v>
      </c>
      <c r="N1461" s="9">
        <v>4</v>
      </c>
      <c r="O1461" s="9">
        <v>4</v>
      </c>
      <c r="P1461" s="9">
        <v>4</v>
      </c>
      <c r="Q1461" s="9">
        <v>4</v>
      </c>
      <c r="R1461" s="9">
        <v>4</v>
      </c>
      <c r="S1461" s="9">
        <v>4</v>
      </c>
      <c r="T1461" s="9">
        <v>4</v>
      </c>
      <c r="U1461" s="9" t="s">
        <v>2964</v>
      </c>
      <c r="V1461" s="9" t="s">
        <v>2964</v>
      </c>
      <c r="W1461" s="9">
        <v>0</v>
      </c>
    </row>
    <row r="1462" spans="5:23" ht="13.5" customHeight="1" x14ac:dyDescent="0.2">
      <c r="E1462" s="9" t="s">
        <v>2943</v>
      </c>
      <c r="F1462" s="47">
        <v>43594</v>
      </c>
      <c r="G1462" s="9" t="s">
        <v>2965</v>
      </c>
      <c r="H1462" s="9" t="s">
        <v>1911</v>
      </c>
      <c r="I1462" s="9">
        <v>80</v>
      </c>
      <c r="J1462" s="9">
        <v>3</v>
      </c>
      <c r="K1462" s="9">
        <v>3</v>
      </c>
      <c r="L1462" s="9">
        <v>3</v>
      </c>
      <c r="M1462" s="9">
        <v>3</v>
      </c>
      <c r="N1462" s="9">
        <v>3</v>
      </c>
      <c r="O1462" s="9">
        <v>3</v>
      </c>
      <c r="P1462" s="9">
        <v>3</v>
      </c>
      <c r="Q1462" s="9">
        <v>3</v>
      </c>
      <c r="R1462" s="9">
        <v>3</v>
      </c>
      <c r="S1462" s="9">
        <v>3</v>
      </c>
      <c r="T1462" s="9">
        <v>3</v>
      </c>
      <c r="U1462" s="9" t="s">
        <v>2966</v>
      </c>
      <c r="V1462" s="9" t="s">
        <v>2967</v>
      </c>
      <c r="W1462" s="9" t="s">
        <v>2968</v>
      </c>
    </row>
    <row r="1463" spans="5:23" x14ac:dyDescent="0.2">
      <c r="E1463" s="9" t="s">
        <v>2943</v>
      </c>
      <c r="F1463" s="47">
        <v>43594</v>
      </c>
      <c r="G1463" s="9" t="s">
        <v>2969</v>
      </c>
      <c r="H1463" s="9" t="s">
        <v>1911</v>
      </c>
      <c r="I1463" s="9">
        <v>90</v>
      </c>
      <c r="J1463" s="9">
        <v>4</v>
      </c>
      <c r="K1463" s="9">
        <v>3</v>
      </c>
      <c r="L1463" s="9">
        <v>3</v>
      </c>
      <c r="M1463" s="9">
        <v>3</v>
      </c>
      <c r="N1463" s="9">
        <v>4</v>
      </c>
      <c r="O1463" s="9">
        <v>3</v>
      </c>
      <c r="P1463" s="9">
        <v>4</v>
      </c>
      <c r="Q1463" s="9">
        <v>4</v>
      </c>
      <c r="R1463" s="9">
        <v>4</v>
      </c>
      <c r="S1463" s="9">
        <v>3</v>
      </c>
      <c r="T1463" s="9">
        <v>4</v>
      </c>
      <c r="U1463" s="9" t="s">
        <v>2970</v>
      </c>
      <c r="V1463" s="9" t="s">
        <v>2971</v>
      </c>
      <c r="W1463" s="9" t="s">
        <v>2972</v>
      </c>
    </row>
    <row r="1464" spans="5:23" x14ac:dyDescent="0.2">
      <c r="E1464" s="9" t="s">
        <v>2973</v>
      </c>
      <c r="F1464" s="47">
        <v>43594</v>
      </c>
      <c r="G1464" s="9" t="s">
        <v>1812</v>
      </c>
      <c r="H1464" s="9" t="s">
        <v>1140</v>
      </c>
      <c r="I1464" s="9">
        <v>90</v>
      </c>
      <c r="J1464" s="9">
        <v>3</v>
      </c>
      <c r="K1464" s="9">
        <v>4</v>
      </c>
      <c r="L1464" s="9">
        <v>3</v>
      </c>
      <c r="M1464" s="9">
        <v>4</v>
      </c>
      <c r="N1464" s="9">
        <v>3</v>
      </c>
      <c r="O1464" s="9">
        <v>4</v>
      </c>
      <c r="P1464" s="9">
        <v>3</v>
      </c>
      <c r="Q1464" s="9">
        <v>3</v>
      </c>
      <c r="R1464" s="9">
        <v>3</v>
      </c>
      <c r="S1464" s="9">
        <v>3</v>
      </c>
      <c r="T1464" s="9">
        <v>4</v>
      </c>
      <c r="U1464" s="9">
        <v>0</v>
      </c>
      <c r="V1464" s="9">
        <v>0</v>
      </c>
      <c r="W1464" s="9">
        <v>0</v>
      </c>
    </row>
    <row r="1465" spans="5:23" ht="24" customHeight="1" x14ac:dyDescent="0.2">
      <c r="E1465" s="9" t="s">
        <v>2973</v>
      </c>
      <c r="F1465" s="47">
        <v>43594</v>
      </c>
      <c r="G1465" s="9" t="s">
        <v>2974</v>
      </c>
      <c r="H1465" s="9" t="s">
        <v>538</v>
      </c>
      <c r="I1465" s="9">
        <v>90</v>
      </c>
      <c r="J1465" s="9">
        <v>3</v>
      </c>
      <c r="K1465" s="9">
        <v>3</v>
      </c>
      <c r="L1465" s="9">
        <v>3</v>
      </c>
      <c r="M1465" s="9">
        <v>3</v>
      </c>
      <c r="N1465" s="9">
        <v>3</v>
      </c>
      <c r="O1465" s="9">
        <v>3</v>
      </c>
      <c r="P1465" s="9">
        <v>3</v>
      </c>
      <c r="Q1465" s="9">
        <v>3</v>
      </c>
      <c r="R1465" s="9">
        <v>3</v>
      </c>
      <c r="S1465" s="9">
        <v>3</v>
      </c>
      <c r="T1465" s="9">
        <v>3</v>
      </c>
      <c r="U1465" s="9" t="s">
        <v>2975</v>
      </c>
      <c r="V1465" s="9" t="s">
        <v>2976</v>
      </c>
      <c r="W1465" s="9" t="s">
        <v>2968</v>
      </c>
    </row>
    <row r="1466" spans="5:23" x14ac:dyDescent="0.2">
      <c r="E1466" s="9" t="s">
        <v>2973</v>
      </c>
      <c r="F1466" s="47">
        <v>43594</v>
      </c>
      <c r="G1466" s="9" t="s">
        <v>2944</v>
      </c>
      <c r="H1466" s="9" t="s">
        <v>538</v>
      </c>
      <c r="I1466" s="9">
        <v>100</v>
      </c>
      <c r="J1466" s="9">
        <v>4</v>
      </c>
      <c r="K1466" s="9">
        <v>4</v>
      </c>
      <c r="L1466" s="9">
        <v>4</v>
      </c>
      <c r="M1466" s="9">
        <v>4</v>
      </c>
      <c r="N1466" s="9">
        <v>4</v>
      </c>
      <c r="O1466" s="9">
        <v>4</v>
      </c>
      <c r="P1466" s="9">
        <v>4</v>
      </c>
      <c r="Q1466" s="9">
        <v>3</v>
      </c>
      <c r="R1466" s="9">
        <v>3</v>
      </c>
      <c r="S1466" s="9">
        <v>3</v>
      </c>
      <c r="T1466" s="9">
        <v>3</v>
      </c>
      <c r="U1466" s="9">
        <v>0</v>
      </c>
      <c r="V1466" s="9">
        <v>0</v>
      </c>
      <c r="W1466" s="9">
        <v>0</v>
      </c>
    </row>
    <row r="1467" spans="5:23" x14ac:dyDescent="0.2">
      <c r="E1467" s="9" t="s">
        <v>2973</v>
      </c>
      <c r="F1467" s="47">
        <v>43594</v>
      </c>
      <c r="G1467" s="9" t="s">
        <v>1813</v>
      </c>
      <c r="H1467" s="9" t="s">
        <v>538</v>
      </c>
      <c r="I1467" s="9">
        <v>90</v>
      </c>
      <c r="J1467" s="9">
        <v>4</v>
      </c>
      <c r="K1467" s="9">
        <v>4</v>
      </c>
      <c r="L1467" s="9">
        <v>4</v>
      </c>
      <c r="M1467" s="9">
        <v>4</v>
      </c>
      <c r="N1467" s="9">
        <v>4</v>
      </c>
      <c r="O1467" s="9">
        <v>4</v>
      </c>
      <c r="P1467" s="9">
        <v>4</v>
      </c>
      <c r="Q1467" s="9">
        <v>4</v>
      </c>
      <c r="R1467" s="9">
        <v>4</v>
      </c>
      <c r="S1467" s="9">
        <v>4</v>
      </c>
      <c r="T1467" s="9">
        <v>4</v>
      </c>
      <c r="U1467" s="9" t="s">
        <v>2977</v>
      </c>
      <c r="V1467" s="9" t="s">
        <v>2978</v>
      </c>
      <c r="W1467" s="9" t="s">
        <v>549</v>
      </c>
    </row>
    <row r="1468" spans="5:23" x14ac:dyDescent="0.2">
      <c r="E1468" s="9" t="s">
        <v>2973</v>
      </c>
      <c r="F1468" s="47">
        <v>43594</v>
      </c>
      <c r="G1468" s="9" t="s">
        <v>2959</v>
      </c>
      <c r="H1468" s="9" t="s">
        <v>538</v>
      </c>
      <c r="I1468" s="9">
        <v>90</v>
      </c>
      <c r="J1468" s="9">
        <v>4</v>
      </c>
      <c r="K1468" s="9">
        <v>3</v>
      </c>
      <c r="L1468" s="9">
        <v>3</v>
      </c>
      <c r="M1468" s="9">
        <v>3</v>
      </c>
      <c r="N1468" s="9">
        <v>3</v>
      </c>
      <c r="O1468" s="9">
        <v>4</v>
      </c>
      <c r="P1468" s="9">
        <v>4</v>
      </c>
      <c r="Q1468" s="9">
        <v>3</v>
      </c>
      <c r="R1468" s="9">
        <v>3</v>
      </c>
      <c r="S1468" s="9">
        <v>3</v>
      </c>
      <c r="T1468" s="9">
        <v>4</v>
      </c>
      <c r="U1468" s="9" t="s">
        <v>2979</v>
      </c>
      <c r="V1468" s="9" t="s">
        <v>2980</v>
      </c>
      <c r="W1468" s="9" t="s">
        <v>2981</v>
      </c>
    </row>
    <row r="1469" spans="5:23" x14ac:dyDescent="0.2">
      <c r="E1469" s="9" t="s">
        <v>2973</v>
      </c>
      <c r="F1469" s="47">
        <v>43594</v>
      </c>
      <c r="G1469" s="9" t="s">
        <v>2963</v>
      </c>
      <c r="H1469" s="9" t="s">
        <v>538</v>
      </c>
      <c r="I1469" s="9">
        <v>90</v>
      </c>
      <c r="J1469" s="9">
        <v>4</v>
      </c>
      <c r="K1469" s="9">
        <v>4</v>
      </c>
      <c r="L1469" s="9">
        <v>4</v>
      </c>
      <c r="M1469" s="9">
        <v>4</v>
      </c>
      <c r="N1469" s="9">
        <v>4</v>
      </c>
      <c r="O1469" s="9">
        <v>4</v>
      </c>
      <c r="P1469" s="9">
        <v>4</v>
      </c>
      <c r="Q1469" s="9">
        <v>4</v>
      </c>
      <c r="R1469" s="9">
        <v>4</v>
      </c>
      <c r="S1469" s="9">
        <v>4</v>
      </c>
      <c r="T1469" s="9">
        <v>4</v>
      </c>
      <c r="U1469" s="9" t="s">
        <v>2982</v>
      </c>
      <c r="V1469" s="9" t="s">
        <v>2983</v>
      </c>
      <c r="W1469" s="9">
        <v>0</v>
      </c>
    </row>
    <row r="1470" spans="5:23" x14ac:dyDescent="0.2">
      <c r="E1470" s="9" t="s">
        <v>2973</v>
      </c>
      <c r="F1470" s="47">
        <v>43594</v>
      </c>
      <c r="G1470" s="9" t="s">
        <v>2984</v>
      </c>
      <c r="H1470" s="9" t="s">
        <v>817</v>
      </c>
      <c r="I1470" s="9">
        <v>90</v>
      </c>
      <c r="J1470" s="9">
        <v>3</v>
      </c>
      <c r="K1470" s="9">
        <v>3</v>
      </c>
      <c r="L1470" s="9">
        <v>3</v>
      </c>
      <c r="M1470" s="9">
        <v>3</v>
      </c>
      <c r="N1470" s="9">
        <v>3</v>
      </c>
      <c r="O1470" s="9">
        <v>3</v>
      </c>
      <c r="P1470" s="9">
        <v>3</v>
      </c>
      <c r="Q1470" s="9">
        <v>3</v>
      </c>
      <c r="R1470" s="9">
        <v>3</v>
      </c>
      <c r="S1470" s="9">
        <v>3</v>
      </c>
      <c r="T1470" s="9">
        <v>3</v>
      </c>
      <c r="U1470" s="9">
        <v>0</v>
      </c>
      <c r="V1470" s="9">
        <v>0</v>
      </c>
      <c r="W1470" s="9">
        <v>0</v>
      </c>
    </row>
    <row r="1471" spans="5:23" x14ac:dyDescent="0.2">
      <c r="E1471" s="9" t="s">
        <v>2973</v>
      </c>
      <c r="F1471" s="47">
        <v>43594</v>
      </c>
      <c r="G1471" s="9" t="s">
        <v>2948</v>
      </c>
      <c r="H1471" s="9" t="s">
        <v>817</v>
      </c>
      <c r="I1471" s="9">
        <v>90</v>
      </c>
      <c r="J1471" s="9">
        <v>4</v>
      </c>
      <c r="K1471" s="9">
        <v>4</v>
      </c>
      <c r="L1471" s="9">
        <v>4</v>
      </c>
      <c r="M1471" s="9">
        <v>4</v>
      </c>
      <c r="N1471" s="9">
        <v>4</v>
      </c>
      <c r="O1471" s="9">
        <v>4</v>
      </c>
      <c r="P1471" s="9">
        <v>3</v>
      </c>
      <c r="Q1471" s="9">
        <v>4</v>
      </c>
      <c r="R1471" s="9">
        <v>4</v>
      </c>
      <c r="S1471" s="9">
        <v>4</v>
      </c>
      <c r="T1471" s="9">
        <v>4</v>
      </c>
      <c r="U1471" s="9" t="s">
        <v>2985</v>
      </c>
      <c r="V1471" s="9" t="s">
        <v>1154</v>
      </c>
      <c r="W1471" s="9">
        <v>0</v>
      </c>
    </row>
    <row r="1472" spans="5:23" x14ac:dyDescent="0.2">
      <c r="E1472" s="9" t="s">
        <v>2973</v>
      </c>
      <c r="F1472" s="47">
        <v>43594</v>
      </c>
      <c r="G1472" s="9" t="s">
        <v>2957</v>
      </c>
      <c r="H1472" s="9" t="s">
        <v>538</v>
      </c>
      <c r="I1472" s="9">
        <v>80</v>
      </c>
      <c r="J1472" s="9">
        <v>3</v>
      </c>
      <c r="K1472" s="9">
        <v>3</v>
      </c>
      <c r="L1472" s="9">
        <v>3</v>
      </c>
      <c r="M1472" s="9">
        <v>3</v>
      </c>
      <c r="N1472" s="9">
        <v>3</v>
      </c>
      <c r="O1472" s="9">
        <v>3</v>
      </c>
      <c r="P1472" s="9">
        <v>3</v>
      </c>
      <c r="Q1472" s="9">
        <v>3</v>
      </c>
      <c r="R1472" s="9">
        <v>3</v>
      </c>
      <c r="S1472" s="9">
        <v>3</v>
      </c>
      <c r="T1472" s="9">
        <v>3</v>
      </c>
      <c r="U1472" s="9" t="s">
        <v>2986</v>
      </c>
      <c r="V1472" s="9" t="s">
        <v>2987</v>
      </c>
      <c r="W1472" s="9">
        <v>0</v>
      </c>
    </row>
    <row r="1473" spans="5:23" x14ac:dyDescent="0.2">
      <c r="E1473" s="9" t="s">
        <v>2973</v>
      </c>
      <c r="F1473" s="47">
        <v>43594</v>
      </c>
      <c r="G1473" s="9" t="s">
        <v>2988</v>
      </c>
      <c r="H1473" s="9" t="s">
        <v>538</v>
      </c>
      <c r="I1473" s="9">
        <v>80</v>
      </c>
      <c r="J1473" s="9">
        <v>4</v>
      </c>
      <c r="K1473" s="9">
        <v>4</v>
      </c>
      <c r="L1473" s="9">
        <v>3</v>
      </c>
      <c r="M1473" s="9">
        <v>4</v>
      </c>
      <c r="N1473" s="9">
        <v>4</v>
      </c>
      <c r="O1473" s="9">
        <v>3</v>
      </c>
      <c r="P1473" s="9">
        <v>3</v>
      </c>
      <c r="Q1473" s="9">
        <v>3</v>
      </c>
      <c r="R1473" s="9">
        <v>4</v>
      </c>
      <c r="S1473" s="9">
        <v>4</v>
      </c>
      <c r="T1473" s="9">
        <v>4</v>
      </c>
      <c r="U1473" s="9" t="e">
        <f>- menjaga kebersihan lingkungan kerja
-ikut serta mengusir hama dari lingkungan kerja</f>
        <v>#NAME?</v>
      </c>
      <c r="V1473" s="9" t="e">
        <f>-Selalu menjaga kebersihan di lingkungan kerja
-melakukan tindakan pencegahan Jika ada hama
-melakukan pengecekan jebakan hama</f>
        <v>#NAME?</v>
      </c>
      <c r="W1473" s="9" t="s">
        <v>2989</v>
      </c>
    </row>
    <row r="1474" spans="5:23" x14ac:dyDescent="0.2">
      <c r="E1474" s="9" t="s">
        <v>2973</v>
      </c>
      <c r="F1474" s="47">
        <v>43713</v>
      </c>
      <c r="G1474" s="9" t="s">
        <v>2951</v>
      </c>
      <c r="H1474" s="9" t="s">
        <v>538</v>
      </c>
      <c r="I1474" s="9">
        <v>100</v>
      </c>
      <c r="J1474" s="9">
        <v>4</v>
      </c>
      <c r="K1474" s="9">
        <v>4</v>
      </c>
      <c r="L1474" s="9">
        <v>4</v>
      </c>
      <c r="M1474" s="9">
        <v>3</v>
      </c>
      <c r="N1474" s="9">
        <v>3</v>
      </c>
      <c r="O1474" s="9">
        <v>3</v>
      </c>
      <c r="P1474" s="9">
        <v>3</v>
      </c>
      <c r="Q1474" s="9">
        <v>3</v>
      </c>
      <c r="R1474" s="9">
        <v>3</v>
      </c>
      <c r="S1474" s="9">
        <v>3</v>
      </c>
      <c r="T1474" s="9">
        <v>3</v>
      </c>
      <c r="U1474" s="9" t="s">
        <v>2990</v>
      </c>
      <c r="V1474" s="9" t="s">
        <v>2991</v>
      </c>
      <c r="W1474" s="9" t="s">
        <v>660</v>
      </c>
    </row>
    <row r="1475" spans="5:23" ht="18.75" customHeight="1" x14ac:dyDescent="0.2">
      <c r="E1475" s="9" t="s">
        <v>2973</v>
      </c>
      <c r="F1475" s="47">
        <v>43594</v>
      </c>
      <c r="G1475" s="9" t="s">
        <v>2954</v>
      </c>
      <c r="H1475" s="9" t="s">
        <v>538</v>
      </c>
      <c r="I1475" s="9">
        <v>90</v>
      </c>
      <c r="J1475" s="9">
        <v>4</v>
      </c>
      <c r="K1475" s="9">
        <v>4</v>
      </c>
      <c r="L1475" s="9">
        <v>4</v>
      </c>
      <c r="M1475" s="9">
        <v>4</v>
      </c>
      <c r="N1475" s="9">
        <v>4</v>
      </c>
      <c r="O1475" s="9">
        <v>4</v>
      </c>
      <c r="P1475" s="9">
        <v>4</v>
      </c>
      <c r="Q1475" s="9">
        <v>4</v>
      </c>
      <c r="R1475" s="9">
        <v>4</v>
      </c>
      <c r="S1475" s="9">
        <v>4</v>
      </c>
      <c r="T1475" s="9">
        <v>4</v>
      </c>
      <c r="U1475" s="9" t="s">
        <v>2992</v>
      </c>
      <c r="V1475" s="9" t="s">
        <v>2993</v>
      </c>
      <c r="W1475" s="9" t="s">
        <v>2994</v>
      </c>
    </row>
    <row r="1476" spans="5:23" x14ac:dyDescent="0.2">
      <c r="E1476" s="9" t="s">
        <v>2973</v>
      </c>
      <c r="F1476" s="47">
        <v>43594</v>
      </c>
      <c r="G1476" s="9" t="s">
        <v>2995</v>
      </c>
      <c r="H1476" s="9" t="s">
        <v>538</v>
      </c>
      <c r="I1476" s="9">
        <v>90</v>
      </c>
      <c r="J1476" s="9">
        <v>3</v>
      </c>
      <c r="K1476" s="9">
        <v>3</v>
      </c>
      <c r="L1476" s="9">
        <v>3</v>
      </c>
      <c r="M1476" s="9">
        <v>3</v>
      </c>
      <c r="N1476" s="9">
        <v>3</v>
      </c>
      <c r="O1476" s="9">
        <v>3</v>
      </c>
      <c r="P1476" s="9">
        <v>3</v>
      </c>
      <c r="Q1476" s="9">
        <v>3</v>
      </c>
      <c r="R1476" s="9">
        <v>3</v>
      </c>
      <c r="S1476" s="9">
        <v>3</v>
      </c>
      <c r="T1476" s="9">
        <v>3</v>
      </c>
      <c r="U1476" s="9">
        <v>0</v>
      </c>
      <c r="V1476" s="9">
        <v>0</v>
      </c>
      <c r="W1476" s="9">
        <v>0</v>
      </c>
    </row>
    <row r="1477" spans="5:23" x14ac:dyDescent="0.2">
      <c r="E1477" s="9" t="s">
        <v>2996</v>
      </c>
      <c r="F1477" s="47">
        <v>43594</v>
      </c>
      <c r="G1477" s="9" t="s">
        <v>2948</v>
      </c>
      <c r="H1477" s="9" t="s">
        <v>1911</v>
      </c>
      <c r="I1477" s="9">
        <v>90</v>
      </c>
      <c r="J1477" s="9">
        <v>4</v>
      </c>
      <c r="K1477" s="9">
        <v>4</v>
      </c>
      <c r="L1477" s="9">
        <v>4</v>
      </c>
      <c r="M1477" s="9">
        <v>4</v>
      </c>
      <c r="N1477" s="9">
        <v>4</v>
      </c>
      <c r="O1477" s="9">
        <v>4</v>
      </c>
      <c r="P1477" s="9">
        <v>4</v>
      </c>
      <c r="Q1477" s="9">
        <v>4</v>
      </c>
      <c r="R1477" s="9">
        <v>4</v>
      </c>
      <c r="S1477" s="9">
        <v>4</v>
      </c>
      <c r="T1477" s="9">
        <v>4</v>
      </c>
      <c r="U1477" s="9" t="s">
        <v>2997</v>
      </c>
      <c r="V1477" s="9" t="s">
        <v>2998</v>
      </c>
      <c r="W1477" s="9">
        <v>0</v>
      </c>
    </row>
    <row r="1478" spans="5:23" x14ac:dyDescent="0.2">
      <c r="E1478" s="9" t="s">
        <v>2996</v>
      </c>
      <c r="F1478" s="47">
        <v>43713</v>
      </c>
      <c r="G1478" s="9" t="s">
        <v>2951</v>
      </c>
      <c r="H1478" s="9" t="s">
        <v>1911</v>
      </c>
      <c r="I1478" s="9">
        <v>100</v>
      </c>
      <c r="J1478" s="9">
        <v>3</v>
      </c>
      <c r="K1478" s="9">
        <v>3</v>
      </c>
      <c r="L1478" s="9">
        <v>3</v>
      </c>
      <c r="M1478" s="9">
        <v>3</v>
      </c>
      <c r="N1478" s="9">
        <v>3</v>
      </c>
      <c r="O1478" s="9">
        <v>3</v>
      </c>
      <c r="P1478" s="9">
        <v>3</v>
      </c>
      <c r="Q1478" s="9">
        <v>3</v>
      </c>
      <c r="R1478" s="9">
        <v>3</v>
      </c>
      <c r="S1478" s="9">
        <v>3</v>
      </c>
      <c r="T1478" s="9">
        <v>3</v>
      </c>
      <c r="U1478" s="9" t="s">
        <v>2999</v>
      </c>
      <c r="V1478" s="9" t="s">
        <v>3000</v>
      </c>
      <c r="W1478" s="9" t="s">
        <v>660</v>
      </c>
    </row>
    <row r="1479" spans="5:23" x14ac:dyDescent="0.2">
      <c r="E1479" s="9" t="s">
        <v>2996</v>
      </c>
      <c r="F1479" s="47">
        <v>43713</v>
      </c>
      <c r="G1479" s="9" t="s">
        <v>2945</v>
      </c>
      <c r="H1479" s="9" t="s">
        <v>1911</v>
      </c>
      <c r="I1479" s="9">
        <v>80</v>
      </c>
      <c r="J1479" s="9">
        <v>3</v>
      </c>
      <c r="K1479" s="9">
        <v>3</v>
      </c>
      <c r="L1479" s="9">
        <v>3</v>
      </c>
      <c r="M1479" s="9">
        <v>3</v>
      </c>
      <c r="N1479" s="9">
        <v>3</v>
      </c>
      <c r="O1479" s="9">
        <v>3</v>
      </c>
      <c r="P1479" s="9">
        <v>3</v>
      </c>
      <c r="Q1479" s="9">
        <v>3</v>
      </c>
      <c r="R1479" s="9">
        <v>3</v>
      </c>
      <c r="S1479" s="9">
        <v>3</v>
      </c>
      <c r="T1479" s="9">
        <v>3</v>
      </c>
      <c r="U1479" s="9" t="s">
        <v>3001</v>
      </c>
      <c r="V1479" s="9" t="s">
        <v>3002</v>
      </c>
      <c r="W1479" s="9" t="s">
        <v>1925</v>
      </c>
    </row>
    <row r="1480" spans="5:23" x14ac:dyDescent="0.2">
      <c r="E1480" s="9" t="s">
        <v>2996</v>
      </c>
      <c r="F1480" s="47">
        <v>43594</v>
      </c>
      <c r="G1480" s="9" t="s">
        <v>2984</v>
      </c>
      <c r="H1480" s="9" t="s">
        <v>1954</v>
      </c>
      <c r="I1480" s="9">
        <v>80</v>
      </c>
      <c r="J1480" s="9">
        <v>3</v>
      </c>
      <c r="K1480" s="9">
        <v>3</v>
      </c>
      <c r="L1480" s="9">
        <v>3</v>
      </c>
      <c r="M1480" s="9">
        <v>3</v>
      </c>
      <c r="N1480" s="9">
        <v>3</v>
      </c>
      <c r="O1480" s="9">
        <v>3</v>
      </c>
      <c r="P1480" s="9">
        <v>3</v>
      </c>
      <c r="Q1480" s="9">
        <v>3</v>
      </c>
      <c r="R1480" s="9">
        <v>3</v>
      </c>
      <c r="S1480" s="9">
        <v>3</v>
      </c>
      <c r="T1480" s="9">
        <v>3</v>
      </c>
      <c r="U1480" s="9">
        <v>0</v>
      </c>
      <c r="V1480" s="9">
        <v>0</v>
      </c>
      <c r="W1480" s="9">
        <v>0</v>
      </c>
    </row>
    <row r="1481" spans="5:23" x14ac:dyDescent="0.2">
      <c r="E1481" s="9" t="s">
        <v>2996</v>
      </c>
      <c r="F1481" s="47">
        <v>43594</v>
      </c>
      <c r="G1481" s="9" t="s">
        <v>2957</v>
      </c>
      <c r="H1481" s="9" t="s">
        <v>1911</v>
      </c>
      <c r="I1481" s="9">
        <v>90</v>
      </c>
      <c r="J1481" s="9">
        <v>3</v>
      </c>
      <c r="K1481" s="9">
        <v>3</v>
      </c>
      <c r="L1481" s="9">
        <v>3</v>
      </c>
      <c r="M1481" s="9">
        <v>3</v>
      </c>
      <c r="N1481" s="9">
        <v>3</v>
      </c>
      <c r="O1481" s="9">
        <v>3</v>
      </c>
      <c r="P1481" s="9">
        <v>3</v>
      </c>
      <c r="Q1481" s="9">
        <v>3</v>
      </c>
      <c r="R1481" s="9">
        <v>3</v>
      </c>
      <c r="S1481" s="9">
        <v>3</v>
      </c>
      <c r="T1481" s="9">
        <v>3</v>
      </c>
      <c r="U1481" s="9" t="s">
        <v>3003</v>
      </c>
      <c r="V1481" s="9" t="s">
        <v>3004</v>
      </c>
      <c r="W1481" s="9" t="s">
        <v>573</v>
      </c>
    </row>
    <row r="1482" spans="5:23" x14ac:dyDescent="0.2">
      <c r="E1482" s="9" t="s">
        <v>2996</v>
      </c>
      <c r="F1482" s="47">
        <v>43594</v>
      </c>
      <c r="G1482" s="9" t="s">
        <v>2965</v>
      </c>
      <c r="H1482" s="9" t="s">
        <v>1911</v>
      </c>
      <c r="I1482" s="9">
        <v>90</v>
      </c>
      <c r="J1482" s="9">
        <v>3</v>
      </c>
      <c r="K1482" s="9">
        <v>3</v>
      </c>
      <c r="L1482" s="9">
        <v>3</v>
      </c>
      <c r="M1482" s="9">
        <v>3</v>
      </c>
      <c r="N1482" s="9">
        <v>3</v>
      </c>
      <c r="O1482" s="9">
        <v>3</v>
      </c>
      <c r="P1482" s="9">
        <v>3</v>
      </c>
      <c r="Q1482" s="9">
        <v>3</v>
      </c>
      <c r="R1482" s="9">
        <v>3</v>
      </c>
      <c r="S1482" s="9">
        <v>3</v>
      </c>
      <c r="T1482" s="9">
        <v>3</v>
      </c>
      <c r="U1482" s="9" t="s">
        <v>3005</v>
      </c>
      <c r="V1482" s="9" t="s">
        <v>3005</v>
      </c>
      <c r="W1482" s="9" t="s">
        <v>3006</v>
      </c>
    </row>
    <row r="1483" spans="5:23" x14ac:dyDescent="0.2">
      <c r="E1483" s="9" t="s">
        <v>2996</v>
      </c>
      <c r="F1483" s="47">
        <v>43594</v>
      </c>
      <c r="G1483" s="9" t="s">
        <v>1746</v>
      </c>
      <c r="H1483" s="9" t="s">
        <v>1911</v>
      </c>
      <c r="I1483" s="9">
        <v>80</v>
      </c>
      <c r="J1483" s="9">
        <v>4</v>
      </c>
      <c r="K1483" s="9">
        <v>4</v>
      </c>
      <c r="L1483" s="9">
        <v>4</v>
      </c>
      <c r="M1483" s="9">
        <v>4</v>
      </c>
      <c r="N1483" s="9">
        <v>4</v>
      </c>
      <c r="O1483" s="9">
        <v>4</v>
      </c>
      <c r="P1483" s="9">
        <v>4</v>
      </c>
      <c r="Q1483" s="9">
        <v>3</v>
      </c>
      <c r="R1483" s="9">
        <v>4</v>
      </c>
      <c r="S1483" s="9">
        <v>3</v>
      </c>
      <c r="T1483" s="9">
        <v>3</v>
      </c>
      <c r="U1483" s="9">
        <v>0</v>
      </c>
      <c r="V1483" s="9">
        <v>0</v>
      </c>
      <c r="W1483" s="9">
        <v>0</v>
      </c>
    </row>
    <row r="1484" spans="5:23" x14ac:dyDescent="0.2">
      <c r="E1484" s="9" t="s">
        <v>2996</v>
      </c>
      <c r="F1484" s="47">
        <v>43594</v>
      </c>
      <c r="G1484" s="9" t="s">
        <v>1813</v>
      </c>
      <c r="H1484" s="9" t="s">
        <v>1911</v>
      </c>
      <c r="I1484" s="9">
        <v>80</v>
      </c>
      <c r="J1484" s="9">
        <v>3</v>
      </c>
      <c r="K1484" s="9">
        <v>3</v>
      </c>
      <c r="L1484" s="9">
        <v>3</v>
      </c>
      <c r="M1484" s="9">
        <v>4</v>
      </c>
      <c r="N1484" s="9">
        <v>4</v>
      </c>
      <c r="O1484" s="9">
        <v>4</v>
      </c>
      <c r="P1484" s="9">
        <v>4</v>
      </c>
      <c r="Q1484" s="9">
        <v>3</v>
      </c>
      <c r="R1484" s="9">
        <v>4</v>
      </c>
      <c r="S1484" s="9">
        <v>4</v>
      </c>
      <c r="T1484" s="9">
        <v>4</v>
      </c>
      <c r="U1484" s="9">
        <v>0</v>
      </c>
      <c r="V1484" s="9">
        <v>0</v>
      </c>
      <c r="W1484" s="9">
        <v>0</v>
      </c>
    </row>
    <row r="1485" spans="5:23" x14ac:dyDescent="0.2">
      <c r="E1485" s="9" t="s">
        <v>2996</v>
      </c>
      <c r="F1485" s="47">
        <v>43594</v>
      </c>
      <c r="G1485" s="9" t="s">
        <v>2959</v>
      </c>
      <c r="H1485" s="9" t="s">
        <v>1911</v>
      </c>
      <c r="I1485" s="9">
        <v>80</v>
      </c>
      <c r="J1485" s="9">
        <v>3</v>
      </c>
      <c r="K1485" s="9">
        <v>3</v>
      </c>
      <c r="L1485" s="9">
        <v>3</v>
      </c>
      <c r="M1485" s="9">
        <v>3</v>
      </c>
      <c r="N1485" s="9">
        <v>3</v>
      </c>
      <c r="O1485" s="9">
        <v>3</v>
      </c>
      <c r="P1485" s="9">
        <v>3</v>
      </c>
      <c r="Q1485" s="9">
        <v>3</v>
      </c>
      <c r="R1485" s="9">
        <v>3</v>
      </c>
      <c r="S1485" s="9">
        <v>3</v>
      </c>
      <c r="T1485" s="9">
        <v>4</v>
      </c>
      <c r="U1485" s="9" t="s">
        <v>3007</v>
      </c>
      <c r="V1485" s="9" t="s">
        <v>3008</v>
      </c>
      <c r="W1485" s="9" t="s">
        <v>3009</v>
      </c>
    </row>
    <row r="1486" spans="5:23" x14ac:dyDescent="0.2">
      <c r="E1486" s="9" t="s">
        <v>2996</v>
      </c>
      <c r="F1486" s="47">
        <v>43594</v>
      </c>
      <c r="G1486" s="9" t="s">
        <v>2969</v>
      </c>
      <c r="H1486" s="9" t="s">
        <v>1911</v>
      </c>
      <c r="I1486" s="9">
        <v>90</v>
      </c>
      <c r="J1486" s="9">
        <v>3</v>
      </c>
      <c r="K1486" s="9">
        <v>3</v>
      </c>
      <c r="L1486" s="9">
        <v>4</v>
      </c>
      <c r="M1486" s="9">
        <v>4</v>
      </c>
      <c r="N1486" s="9">
        <v>4</v>
      </c>
      <c r="O1486" s="9">
        <v>4</v>
      </c>
      <c r="P1486" s="9">
        <v>4</v>
      </c>
      <c r="Q1486" s="9">
        <v>4</v>
      </c>
      <c r="R1486" s="9">
        <v>4</v>
      </c>
      <c r="S1486" s="9">
        <v>4</v>
      </c>
      <c r="T1486" s="9">
        <v>4</v>
      </c>
      <c r="U1486" s="9" t="s">
        <v>3010</v>
      </c>
      <c r="V1486" s="9" t="s">
        <v>3011</v>
      </c>
      <c r="W1486" s="9" t="s">
        <v>3012</v>
      </c>
    </row>
    <row r="1487" spans="5:23" x14ac:dyDescent="0.2">
      <c r="E1487" s="9" t="s">
        <v>2996</v>
      </c>
      <c r="F1487" s="47">
        <v>43594</v>
      </c>
      <c r="G1487" s="9" t="s">
        <v>2199</v>
      </c>
      <c r="H1487" s="9" t="s">
        <v>1922</v>
      </c>
      <c r="I1487" s="9">
        <v>80</v>
      </c>
      <c r="J1487" s="9">
        <v>3</v>
      </c>
      <c r="K1487" s="9">
        <v>3</v>
      </c>
      <c r="L1487" s="9">
        <v>3</v>
      </c>
      <c r="M1487" s="9">
        <v>3</v>
      </c>
      <c r="N1487" s="9">
        <v>3</v>
      </c>
      <c r="O1487" s="9">
        <v>3</v>
      </c>
      <c r="P1487" s="9">
        <v>3</v>
      </c>
      <c r="Q1487" s="9">
        <v>3</v>
      </c>
      <c r="R1487" s="9">
        <v>3</v>
      </c>
      <c r="S1487" s="9">
        <v>3</v>
      </c>
      <c r="T1487" s="9">
        <v>3</v>
      </c>
      <c r="U1487" s="9" t="s">
        <v>3013</v>
      </c>
      <c r="V1487" s="9" t="s">
        <v>3014</v>
      </c>
      <c r="W1487" s="9" t="s">
        <v>3015</v>
      </c>
    </row>
    <row r="1488" spans="5:23" x14ac:dyDescent="0.2">
      <c r="E1488" s="9" t="s">
        <v>2996</v>
      </c>
      <c r="F1488" s="47">
        <v>43594</v>
      </c>
      <c r="G1488" s="9" t="s">
        <v>2963</v>
      </c>
      <c r="H1488" s="9" t="s">
        <v>1911</v>
      </c>
      <c r="I1488" s="9">
        <v>80</v>
      </c>
      <c r="J1488" s="9">
        <v>4</v>
      </c>
      <c r="K1488" s="9">
        <v>4</v>
      </c>
      <c r="L1488" s="9">
        <v>4</v>
      </c>
      <c r="M1488" s="9">
        <v>4</v>
      </c>
      <c r="N1488" s="9">
        <v>4</v>
      </c>
      <c r="O1488" s="9">
        <v>4</v>
      </c>
      <c r="P1488" s="9">
        <v>4</v>
      </c>
      <c r="Q1488" s="9">
        <v>4</v>
      </c>
      <c r="R1488" s="9">
        <v>4</v>
      </c>
      <c r="S1488" s="9">
        <v>4</v>
      </c>
      <c r="T1488" s="9">
        <v>4</v>
      </c>
      <c r="U1488" s="9" t="s">
        <v>3016</v>
      </c>
      <c r="V1488" s="9" t="s">
        <v>3016</v>
      </c>
      <c r="W1488" s="9">
        <v>0</v>
      </c>
    </row>
    <row r="1489" spans="5:23" x14ac:dyDescent="0.2">
      <c r="E1489" s="9" t="s">
        <v>2996</v>
      </c>
      <c r="F1489" s="47">
        <v>43594</v>
      </c>
      <c r="G1489" s="9" t="s">
        <v>2954</v>
      </c>
      <c r="H1489" s="9" t="s">
        <v>1911</v>
      </c>
      <c r="I1489" s="9">
        <v>80</v>
      </c>
      <c r="J1489" s="9">
        <v>4</v>
      </c>
      <c r="K1489" s="9">
        <v>4</v>
      </c>
      <c r="L1489" s="9">
        <v>4</v>
      </c>
      <c r="M1489" s="9">
        <v>4</v>
      </c>
      <c r="N1489" s="9">
        <v>4</v>
      </c>
      <c r="O1489" s="9">
        <v>4</v>
      </c>
      <c r="P1489" s="9">
        <v>4</v>
      </c>
      <c r="Q1489" s="9">
        <v>4</v>
      </c>
      <c r="R1489" s="9">
        <v>4</v>
      </c>
      <c r="S1489" s="9">
        <v>4</v>
      </c>
      <c r="T1489" s="9">
        <v>4</v>
      </c>
      <c r="U1489" s="9" t="s">
        <v>3017</v>
      </c>
      <c r="V1489" s="9" t="s">
        <v>3018</v>
      </c>
      <c r="W1489" s="9">
        <v>0</v>
      </c>
    </row>
    <row r="1490" spans="5:23" x14ac:dyDescent="0.2">
      <c r="E1490" s="9" t="s">
        <v>2996</v>
      </c>
      <c r="F1490" s="47">
        <v>43594</v>
      </c>
      <c r="G1490" s="9" t="s">
        <v>2944</v>
      </c>
      <c r="H1490" s="9" t="s">
        <v>1911</v>
      </c>
      <c r="I1490" s="9">
        <v>100</v>
      </c>
      <c r="J1490" s="9">
        <v>3</v>
      </c>
      <c r="K1490" s="9">
        <v>3</v>
      </c>
      <c r="L1490" s="9">
        <v>3</v>
      </c>
      <c r="M1490" s="9">
        <v>3</v>
      </c>
      <c r="N1490" s="9">
        <v>3</v>
      </c>
      <c r="O1490" s="9">
        <v>3</v>
      </c>
      <c r="P1490" s="9">
        <v>3</v>
      </c>
      <c r="Q1490" s="9">
        <v>3</v>
      </c>
      <c r="R1490" s="9">
        <v>3</v>
      </c>
      <c r="S1490" s="9">
        <v>3</v>
      </c>
      <c r="T1490" s="9">
        <v>3</v>
      </c>
      <c r="U1490" s="9">
        <v>0</v>
      </c>
      <c r="V1490" s="9">
        <v>0</v>
      </c>
      <c r="W1490" s="9">
        <v>0</v>
      </c>
    </row>
    <row r="1491" spans="5:23" x14ac:dyDescent="0.2">
      <c r="E1491" s="9" t="s">
        <v>2996</v>
      </c>
      <c r="F1491" s="47">
        <v>43594</v>
      </c>
      <c r="G1491" s="9" t="s">
        <v>3019</v>
      </c>
      <c r="H1491" s="9" t="s">
        <v>2049</v>
      </c>
      <c r="I1491" s="9">
        <v>100</v>
      </c>
      <c r="J1491" s="9">
        <v>3</v>
      </c>
      <c r="K1491" s="9">
        <v>3</v>
      </c>
      <c r="L1491" s="9">
        <v>3</v>
      </c>
      <c r="M1491" s="9">
        <v>3</v>
      </c>
      <c r="N1491" s="9">
        <v>3</v>
      </c>
      <c r="O1491" s="9">
        <v>3</v>
      </c>
      <c r="P1491" s="9">
        <v>3</v>
      </c>
      <c r="Q1491" s="9">
        <v>3</v>
      </c>
      <c r="R1491" s="9">
        <v>3</v>
      </c>
      <c r="S1491" s="9">
        <v>3</v>
      </c>
      <c r="T1491" s="9">
        <v>3</v>
      </c>
      <c r="U1491" s="9">
        <v>0</v>
      </c>
      <c r="V1491" s="9">
        <v>0</v>
      </c>
      <c r="W1491" s="9">
        <v>0</v>
      </c>
    </row>
    <row r="1492" spans="5:23" x14ac:dyDescent="0.2">
      <c r="E1492" s="9" t="s">
        <v>3020</v>
      </c>
      <c r="F1492" s="47">
        <v>43594</v>
      </c>
      <c r="G1492" s="9" t="s">
        <v>2954</v>
      </c>
      <c r="H1492" s="9" t="s">
        <v>1911</v>
      </c>
      <c r="I1492" s="9">
        <v>90</v>
      </c>
      <c r="J1492" s="9">
        <v>4</v>
      </c>
      <c r="K1492" s="9">
        <v>4</v>
      </c>
      <c r="L1492" s="9">
        <v>4</v>
      </c>
      <c r="M1492" s="9">
        <v>4</v>
      </c>
      <c r="N1492" s="9">
        <v>4</v>
      </c>
      <c r="O1492" s="9">
        <v>4</v>
      </c>
      <c r="P1492" s="9">
        <v>4</v>
      </c>
      <c r="Q1492" s="9">
        <v>4</v>
      </c>
      <c r="R1492" s="9">
        <v>4</v>
      </c>
      <c r="S1492" s="9">
        <v>4</v>
      </c>
      <c r="T1492" s="9">
        <v>4</v>
      </c>
      <c r="U1492" s="9">
        <v>0</v>
      </c>
      <c r="V1492" s="9" t="s">
        <v>3021</v>
      </c>
      <c r="W1492" s="9" t="s">
        <v>2544</v>
      </c>
    </row>
    <row r="1493" spans="5:23" x14ac:dyDescent="0.2">
      <c r="E1493" s="9" t="s">
        <v>3020</v>
      </c>
      <c r="F1493" s="47">
        <v>43594</v>
      </c>
      <c r="G1493" s="9" t="s">
        <v>2948</v>
      </c>
      <c r="H1493" s="9" t="s">
        <v>1911</v>
      </c>
      <c r="I1493" s="9">
        <v>90</v>
      </c>
      <c r="J1493" s="9">
        <v>4</v>
      </c>
      <c r="K1493" s="9">
        <v>4</v>
      </c>
      <c r="L1493" s="9">
        <v>4</v>
      </c>
      <c r="M1493" s="9">
        <v>4</v>
      </c>
      <c r="N1493" s="9">
        <v>4</v>
      </c>
      <c r="O1493" s="9">
        <v>4</v>
      </c>
      <c r="P1493" s="9">
        <v>4</v>
      </c>
      <c r="Q1493" s="9">
        <v>4</v>
      </c>
      <c r="R1493" s="9">
        <v>4</v>
      </c>
      <c r="S1493" s="9">
        <v>4</v>
      </c>
      <c r="T1493" s="9">
        <v>4</v>
      </c>
      <c r="U1493" s="9">
        <v>0</v>
      </c>
      <c r="V1493" s="9" t="s">
        <v>3022</v>
      </c>
      <c r="W1493" s="9" t="s">
        <v>3023</v>
      </c>
    </row>
    <row r="1494" spans="5:23" x14ac:dyDescent="0.2">
      <c r="E1494" s="9" t="s">
        <v>3020</v>
      </c>
      <c r="F1494" s="47">
        <v>43594</v>
      </c>
      <c r="G1494" s="9" t="s">
        <v>3024</v>
      </c>
      <c r="H1494" s="9" t="s">
        <v>1922</v>
      </c>
      <c r="I1494" s="9">
        <v>90</v>
      </c>
      <c r="J1494" s="9">
        <v>4</v>
      </c>
      <c r="K1494" s="9">
        <v>4</v>
      </c>
      <c r="L1494" s="9">
        <v>4</v>
      </c>
      <c r="M1494" s="9">
        <v>4</v>
      </c>
      <c r="N1494" s="9">
        <v>4</v>
      </c>
      <c r="O1494" s="9">
        <v>4</v>
      </c>
      <c r="P1494" s="9">
        <v>4</v>
      </c>
      <c r="Q1494" s="9">
        <v>4</v>
      </c>
      <c r="R1494" s="9">
        <v>4</v>
      </c>
      <c r="S1494" s="9">
        <v>4</v>
      </c>
      <c r="T1494" s="9">
        <v>4</v>
      </c>
      <c r="U1494" s="9">
        <v>0</v>
      </c>
      <c r="V1494" s="9">
        <v>0</v>
      </c>
      <c r="W1494" s="9">
        <v>0</v>
      </c>
    </row>
    <row r="1495" spans="5:23" x14ac:dyDescent="0.2">
      <c r="E1495" s="9" t="s">
        <v>3020</v>
      </c>
      <c r="F1495" s="47">
        <v>43594</v>
      </c>
      <c r="G1495" s="9" t="s">
        <v>3025</v>
      </c>
      <c r="H1495" s="9" t="s">
        <v>1911</v>
      </c>
      <c r="I1495" s="9">
        <v>80</v>
      </c>
      <c r="J1495" s="9">
        <v>3</v>
      </c>
      <c r="K1495" s="9">
        <v>3</v>
      </c>
      <c r="L1495" s="9">
        <v>3</v>
      </c>
      <c r="M1495" s="9">
        <v>3</v>
      </c>
      <c r="N1495" s="9">
        <v>3</v>
      </c>
      <c r="O1495" s="9">
        <v>3</v>
      </c>
      <c r="P1495" s="9">
        <v>3</v>
      </c>
      <c r="Q1495" s="9">
        <v>3</v>
      </c>
      <c r="R1495" s="9">
        <v>3</v>
      </c>
      <c r="S1495" s="9">
        <v>3</v>
      </c>
      <c r="T1495" s="9">
        <v>3</v>
      </c>
      <c r="U1495" s="9">
        <v>0</v>
      </c>
      <c r="V1495" s="9">
        <v>0</v>
      </c>
      <c r="W1495" s="9">
        <v>0</v>
      </c>
    </row>
    <row r="1496" spans="5:23" x14ac:dyDescent="0.2">
      <c r="E1496" s="9" t="s">
        <v>3020</v>
      </c>
      <c r="F1496" s="47">
        <v>43594</v>
      </c>
      <c r="G1496" s="9" t="s">
        <v>2959</v>
      </c>
      <c r="H1496" s="9" t="s">
        <v>1911</v>
      </c>
      <c r="I1496" s="9">
        <v>80</v>
      </c>
      <c r="J1496" s="9">
        <v>3</v>
      </c>
      <c r="K1496" s="9">
        <v>3</v>
      </c>
      <c r="L1496" s="9">
        <v>3</v>
      </c>
      <c r="M1496" s="9">
        <v>3</v>
      </c>
      <c r="N1496" s="9">
        <v>3</v>
      </c>
      <c r="O1496" s="9">
        <v>3</v>
      </c>
      <c r="P1496" s="9">
        <v>3</v>
      </c>
      <c r="Q1496" s="9">
        <v>3</v>
      </c>
      <c r="R1496" s="9">
        <v>3</v>
      </c>
      <c r="S1496" s="9">
        <v>3</v>
      </c>
      <c r="T1496" s="9">
        <v>3</v>
      </c>
      <c r="U1496" s="9" t="s">
        <v>3026</v>
      </c>
      <c r="V1496" s="9" t="s">
        <v>3027</v>
      </c>
      <c r="W1496" s="9" t="s">
        <v>3028</v>
      </c>
    </row>
    <row r="1497" spans="5:23" x14ac:dyDescent="0.2">
      <c r="E1497" s="9" t="s">
        <v>3020</v>
      </c>
      <c r="F1497" s="47">
        <v>43594</v>
      </c>
      <c r="G1497" s="9" t="s">
        <v>2965</v>
      </c>
      <c r="H1497" s="9" t="s">
        <v>1911</v>
      </c>
      <c r="I1497" s="9">
        <v>80</v>
      </c>
      <c r="J1497" s="9">
        <v>3</v>
      </c>
      <c r="K1497" s="9">
        <v>3</v>
      </c>
      <c r="L1497" s="9">
        <v>3</v>
      </c>
      <c r="M1497" s="9">
        <v>3</v>
      </c>
      <c r="N1497" s="9">
        <v>3</v>
      </c>
      <c r="O1497" s="9">
        <v>3</v>
      </c>
      <c r="P1497" s="9">
        <v>3</v>
      </c>
      <c r="Q1497" s="9">
        <v>3</v>
      </c>
      <c r="R1497" s="9">
        <v>3</v>
      </c>
      <c r="S1497" s="9">
        <v>3</v>
      </c>
      <c r="T1497" s="9">
        <v>3</v>
      </c>
      <c r="U1497" s="9" t="s">
        <v>2968</v>
      </c>
      <c r="V1497" s="9" t="s">
        <v>2566</v>
      </c>
      <c r="W1497" s="9" t="s">
        <v>2566</v>
      </c>
    </row>
    <row r="1498" spans="5:23" x14ac:dyDescent="0.2">
      <c r="E1498" s="9" t="s">
        <v>3020</v>
      </c>
      <c r="F1498" s="47">
        <v>43594</v>
      </c>
      <c r="G1498" s="9" t="s">
        <v>2957</v>
      </c>
      <c r="H1498" s="9" t="s">
        <v>1911</v>
      </c>
      <c r="I1498" s="9">
        <v>80</v>
      </c>
      <c r="J1498" s="9">
        <v>3</v>
      </c>
      <c r="K1498" s="9">
        <v>3</v>
      </c>
      <c r="L1498" s="9">
        <v>3</v>
      </c>
      <c r="M1498" s="9">
        <v>3</v>
      </c>
      <c r="N1498" s="9">
        <v>3</v>
      </c>
      <c r="O1498" s="9">
        <v>3</v>
      </c>
      <c r="P1498" s="9">
        <v>3</v>
      </c>
      <c r="Q1498" s="9">
        <v>3</v>
      </c>
      <c r="R1498" s="9">
        <v>3</v>
      </c>
      <c r="S1498" s="9">
        <v>3</v>
      </c>
      <c r="T1498" s="9">
        <v>3</v>
      </c>
      <c r="U1498" s="9">
        <v>0</v>
      </c>
      <c r="V1498" s="9">
        <v>0</v>
      </c>
      <c r="W1498" s="9">
        <v>0</v>
      </c>
    </row>
    <row r="1499" spans="5:23" x14ac:dyDescent="0.2">
      <c r="E1499" s="9" t="s">
        <v>3020</v>
      </c>
      <c r="F1499" s="47">
        <v>43594</v>
      </c>
      <c r="G1499" s="9" t="s">
        <v>2963</v>
      </c>
      <c r="H1499" s="9" t="s">
        <v>1911</v>
      </c>
      <c r="I1499" s="9">
        <v>80</v>
      </c>
      <c r="J1499" s="9">
        <v>4</v>
      </c>
      <c r="K1499" s="9">
        <v>4</v>
      </c>
      <c r="L1499" s="9">
        <v>4</v>
      </c>
      <c r="M1499" s="9">
        <v>4</v>
      </c>
      <c r="N1499" s="9">
        <v>4</v>
      </c>
      <c r="O1499" s="9">
        <v>4</v>
      </c>
      <c r="P1499" s="9">
        <v>4</v>
      </c>
      <c r="Q1499" s="9">
        <v>4</v>
      </c>
      <c r="R1499" s="9">
        <v>4</v>
      </c>
      <c r="S1499" s="9">
        <v>4</v>
      </c>
      <c r="T1499" s="9">
        <v>4</v>
      </c>
      <c r="U1499" s="9">
        <v>0</v>
      </c>
      <c r="V1499" s="9" t="s">
        <v>3029</v>
      </c>
      <c r="W1499" s="9" t="s">
        <v>3029</v>
      </c>
    </row>
    <row r="1500" spans="5:23" x14ac:dyDescent="0.2">
      <c r="E1500" s="9" t="s">
        <v>3020</v>
      </c>
      <c r="F1500" s="47">
        <v>43594</v>
      </c>
      <c r="G1500" s="9" t="s">
        <v>2944</v>
      </c>
      <c r="H1500" s="9" t="s">
        <v>1911</v>
      </c>
      <c r="I1500" s="9">
        <v>90</v>
      </c>
      <c r="J1500" s="9">
        <v>3</v>
      </c>
      <c r="K1500" s="9">
        <v>3</v>
      </c>
      <c r="L1500" s="9">
        <v>3</v>
      </c>
      <c r="M1500" s="9">
        <v>3</v>
      </c>
      <c r="N1500" s="9">
        <v>3</v>
      </c>
      <c r="O1500" s="9">
        <v>3</v>
      </c>
      <c r="P1500" s="9">
        <v>3</v>
      </c>
      <c r="Q1500" s="9">
        <v>3</v>
      </c>
      <c r="R1500" s="9">
        <v>3</v>
      </c>
      <c r="S1500" s="9">
        <v>3</v>
      </c>
      <c r="T1500" s="9">
        <v>3</v>
      </c>
      <c r="U1500" s="9">
        <v>0</v>
      </c>
      <c r="V1500" s="9">
        <v>0</v>
      </c>
      <c r="W1500" s="9">
        <v>0</v>
      </c>
    </row>
    <row r="1501" spans="5:23" x14ac:dyDescent="0.2">
      <c r="E1501" s="9" t="s">
        <v>3020</v>
      </c>
      <c r="F1501" s="47">
        <v>43713</v>
      </c>
      <c r="G1501" s="9" t="s">
        <v>2951</v>
      </c>
      <c r="H1501" s="9" t="s">
        <v>1911</v>
      </c>
      <c r="I1501" s="9">
        <v>90</v>
      </c>
      <c r="J1501" s="9">
        <v>3</v>
      </c>
      <c r="K1501" s="9">
        <v>3</v>
      </c>
      <c r="L1501" s="9">
        <v>3</v>
      </c>
      <c r="M1501" s="9">
        <v>3</v>
      </c>
      <c r="N1501" s="9">
        <v>3</v>
      </c>
      <c r="O1501" s="9">
        <v>3</v>
      </c>
      <c r="P1501" s="9">
        <v>3</v>
      </c>
      <c r="Q1501" s="9">
        <v>3</v>
      </c>
      <c r="R1501" s="9">
        <v>3</v>
      </c>
      <c r="S1501" s="9">
        <v>3</v>
      </c>
      <c r="T1501" s="9">
        <v>3</v>
      </c>
      <c r="U1501" s="9" t="s">
        <v>660</v>
      </c>
      <c r="V1501" s="9" t="s">
        <v>3030</v>
      </c>
      <c r="W1501" s="9" t="s">
        <v>3031</v>
      </c>
    </row>
    <row r="1502" spans="5:23" x14ac:dyDescent="0.2">
      <c r="E1502" s="9" t="s">
        <v>3020</v>
      </c>
      <c r="F1502" s="47">
        <v>43594</v>
      </c>
      <c r="G1502" s="9" t="s">
        <v>3032</v>
      </c>
      <c r="H1502" s="9" t="s">
        <v>1911</v>
      </c>
      <c r="I1502" s="9">
        <v>80</v>
      </c>
      <c r="J1502" s="9">
        <v>4</v>
      </c>
      <c r="K1502" s="9">
        <v>4</v>
      </c>
      <c r="L1502" s="9">
        <v>4</v>
      </c>
      <c r="M1502" s="9">
        <v>4</v>
      </c>
      <c r="N1502" s="9">
        <v>4</v>
      </c>
      <c r="O1502" s="9">
        <v>4</v>
      </c>
      <c r="P1502" s="9">
        <v>4</v>
      </c>
      <c r="Q1502" s="9">
        <v>4</v>
      </c>
      <c r="R1502" s="9">
        <v>4</v>
      </c>
      <c r="S1502" s="9">
        <v>4</v>
      </c>
      <c r="T1502" s="9">
        <v>4</v>
      </c>
      <c r="U1502" s="9" t="s">
        <v>3033</v>
      </c>
      <c r="V1502" s="9" t="s">
        <v>3034</v>
      </c>
      <c r="W1502" s="9" t="s">
        <v>3035</v>
      </c>
    </row>
    <row r="1503" spans="5:23" x14ac:dyDescent="0.2">
      <c r="E1503" s="9" t="s">
        <v>3020</v>
      </c>
      <c r="F1503" s="47">
        <v>43713</v>
      </c>
      <c r="G1503" s="9" t="s">
        <v>2945</v>
      </c>
      <c r="H1503" s="9" t="s">
        <v>2387</v>
      </c>
      <c r="I1503" s="9">
        <v>80</v>
      </c>
      <c r="J1503" s="9">
        <v>3</v>
      </c>
      <c r="K1503" s="9">
        <v>3</v>
      </c>
      <c r="L1503" s="9">
        <v>3</v>
      </c>
      <c r="M1503" s="9">
        <v>3</v>
      </c>
      <c r="N1503" s="9">
        <v>3</v>
      </c>
      <c r="O1503" s="9">
        <v>3</v>
      </c>
      <c r="P1503" s="9">
        <v>3</v>
      </c>
      <c r="Q1503" s="9">
        <v>3</v>
      </c>
      <c r="R1503" s="9">
        <v>3</v>
      </c>
      <c r="S1503" s="9">
        <v>3</v>
      </c>
      <c r="T1503" s="9">
        <v>3</v>
      </c>
      <c r="U1503" s="9" t="s">
        <v>1016</v>
      </c>
      <c r="V1503" s="9" t="s">
        <v>2544</v>
      </c>
      <c r="W1503" s="9" t="s">
        <v>3036</v>
      </c>
    </row>
    <row r="1504" spans="5:23" x14ac:dyDescent="0.2">
      <c r="E1504" s="9" t="s">
        <v>3020</v>
      </c>
      <c r="F1504" s="47">
        <v>43713</v>
      </c>
      <c r="G1504" s="9" t="s">
        <v>2984</v>
      </c>
      <c r="H1504" s="9" t="s">
        <v>1911</v>
      </c>
      <c r="I1504" s="9">
        <v>100</v>
      </c>
      <c r="J1504" s="9">
        <v>3</v>
      </c>
      <c r="K1504" s="9">
        <v>3</v>
      </c>
      <c r="L1504" s="9">
        <v>3</v>
      </c>
      <c r="M1504" s="9">
        <v>3</v>
      </c>
      <c r="N1504" s="9">
        <v>3</v>
      </c>
      <c r="O1504" s="9">
        <v>3</v>
      </c>
      <c r="P1504" s="9">
        <v>3</v>
      </c>
      <c r="Q1504" s="9">
        <v>3</v>
      </c>
      <c r="R1504" s="9">
        <v>3</v>
      </c>
      <c r="S1504" s="9">
        <v>3</v>
      </c>
      <c r="T1504" s="9">
        <v>3</v>
      </c>
      <c r="U1504" s="9">
        <v>0</v>
      </c>
      <c r="V1504" s="9">
        <v>0</v>
      </c>
      <c r="W1504" s="9">
        <v>0</v>
      </c>
    </row>
    <row r="1505" spans="5:23" x14ac:dyDescent="0.2">
      <c r="E1505" s="9" t="s">
        <v>3037</v>
      </c>
      <c r="F1505" s="47">
        <v>43594</v>
      </c>
      <c r="G1505" s="9" t="s">
        <v>2954</v>
      </c>
      <c r="H1505" s="9" t="s">
        <v>1911</v>
      </c>
      <c r="I1505" s="9">
        <v>100</v>
      </c>
      <c r="J1505" s="9">
        <v>4</v>
      </c>
      <c r="K1505" s="9">
        <v>4</v>
      </c>
      <c r="L1505" s="9">
        <v>4</v>
      </c>
      <c r="M1505" s="9">
        <v>4</v>
      </c>
      <c r="N1505" s="9">
        <v>4</v>
      </c>
      <c r="O1505" s="9">
        <v>4</v>
      </c>
      <c r="P1505" s="9">
        <v>4</v>
      </c>
      <c r="Q1505" s="9">
        <v>4</v>
      </c>
      <c r="R1505" s="9">
        <v>4</v>
      </c>
      <c r="S1505" s="9">
        <v>4</v>
      </c>
      <c r="T1505" s="9">
        <v>4</v>
      </c>
      <c r="U1505" s="9">
        <v>0</v>
      </c>
      <c r="V1505" s="9" t="s">
        <v>3038</v>
      </c>
      <c r="W1505" s="9">
        <v>0</v>
      </c>
    </row>
    <row r="1506" spans="5:23" x14ac:dyDescent="0.2">
      <c r="E1506" s="9" t="s">
        <v>3037</v>
      </c>
      <c r="F1506" s="47">
        <v>43713</v>
      </c>
      <c r="G1506" s="9" t="s">
        <v>2995</v>
      </c>
      <c r="H1506" s="9" t="s">
        <v>1911</v>
      </c>
      <c r="I1506" s="9">
        <v>100</v>
      </c>
      <c r="J1506" s="9">
        <v>4</v>
      </c>
      <c r="K1506" s="9">
        <v>4</v>
      </c>
      <c r="L1506" s="9">
        <v>4</v>
      </c>
      <c r="M1506" s="9">
        <v>4</v>
      </c>
      <c r="N1506" s="9">
        <v>4</v>
      </c>
      <c r="O1506" s="9">
        <v>4</v>
      </c>
      <c r="P1506" s="9">
        <v>4</v>
      </c>
      <c r="Q1506" s="9">
        <v>4</v>
      </c>
      <c r="R1506" s="9">
        <v>4</v>
      </c>
      <c r="S1506" s="9">
        <v>4</v>
      </c>
      <c r="T1506" s="9">
        <v>4</v>
      </c>
      <c r="U1506" s="9" t="s">
        <v>3039</v>
      </c>
      <c r="V1506" s="9" t="s">
        <v>3040</v>
      </c>
      <c r="W1506" s="9" t="s">
        <v>3041</v>
      </c>
    </row>
    <row r="1507" spans="5:23" x14ac:dyDescent="0.2">
      <c r="E1507" s="9" t="s">
        <v>3037</v>
      </c>
      <c r="F1507" s="47">
        <v>43594</v>
      </c>
      <c r="G1507" s="9" t="s">
        <v>2948</v>
      </c>
      <c r="H1507" s="9" t="s">
        <v>1911</v>
      </c>
      <c r="I1507" s="9">
        <v>100</v>
      </c>
      <c r="J1507" s="9">
        <v>4</v>
      </c>
      <c r="K1507" s="9">
        <v>4</v>
      </c>
      <c r="L1507" s="9">
        <v>4</v>
      </c>
      <c r="M1507" s="9">
        <v>4</v>
      </c>
      <c r="N1507" s="9">
        <v>4</v>
      </c>
      <c r="O1507" s="9">
        <v>4</v>
      </c>
      <c r="P1507" s="9">
        <v>4</v>
      </c>
      <c r="Q1507" s="9">
        <v>4</v>
      </c>
      <c r="R1507" s="9">
        <v>4</v>
      </c>
      <c r="S1507" s="9">
        <v>4</v>
      </c>
      <c r="T1507" s="9">
        <v>4</v>
      </c>
      <c r="U1507" s="9">
        <v>0</v>
      </c>
      <c r="V1507" s="9" t="s">
        <v>3042</v>
      </c>
      <c r="W1507" s="9" t="s">
        <v>3043</v>
      </c>
    </row>
    <row r="1508" spans="5:23" x14ac:dyDescent="0.2">
      <c r="E1508" s="9" t="s">
        <v>3037</v>
      </c>
      <c r="F1508" s="47">
        <v>43713</v>
      </c>
      <c r="G1508" s="9" t="s">
        <v>2951</v>
      </c>
      <c r="H1508" s="9" t="s">
        <v>1911</v>
      </c>
      <c r="I1508" s="9">
        <v>90</v>
      </c>
      <c r="J1508" s="9">
        <v>3</v>
      </c>
      <c r="K1508" s="9">
        <v>3</v>
      </c>
      <c r="L1508" s="9">
        <v>3</v>
      </c>
      <c r="M1508" s="9">
        <v>3</v>
      </c>
      <c r="N1508" s="9">
        <v>3</v>
      </c>
      <c r="O1508" s="9">
        <v>3</v>
      </c>
      <c r="P1508" s="9">
        <v>3</v>
      </c>
      <c r="Q1508" s="9">
        <v>3</v>
      </c>
      <c r="R1508" s="9">
        <v>3</v>
      </c>
      <c r="S1508" s="9">
        <v>3</v>
      </c>
      <c r="T1508" s="9">
        <v>3</v>
      </c>
      <c r="U1508" s="9" t="s">
        <v>660</v>
      </c>
      <c r="V1508" s="9" t="s">
        <v>3044</v>
      </c>
      <c r="W1508" s="9" t="s">
        <v>1097</v>
      </c>
    </row>
    <row r="1509" spans="5:23" x14ac:dyDescent="0.2">
      <c r="E1509" s="9" t="s">
        <v>3037</v>
      </c>
      <c r="F1509" s="47">
        <v>43594</v>
      </c>
      <c r="G1509" s="9" t="s">
        <v>2959</v>
      </c>
      <c r="H1509" s="9" t="s">
        <v>1911</v>
      </c>
      <c r="I1509" s="9">
        <v>90</v>
      </c>
      <c r="J1509" s="9">
        <v>3</v>
      </c>
      <c r="K1509" s="9">
        <v>3</v>
      </c>
      <c r="L1509" s="9">
        <v>3</v>
      </c>
      <c r="M1509" s="9">
        <v>3</v>
      </c>
      <c r="N1509" s="9">
        <v>4</v>
      </c>
      <c r="O1509" s="9">
        <v>3</v>
      </c>
      <c r="P1509" s="9">
        <v>3</v>
      </c>
      <c r="Q1509" s="9">
        <v>3</v>
      </c>
      <c r="R1509" s="9">
        <v>3</v>
      </c>
      <c r="S1509" s="9">
        <v>4</v>
      </c>
      <c r="T1509" s="9">
        <v>4</v>
      </c>
      <c r="U1509" s="9" t="s">
        <v>3045</v>
      </c>
      <c r="V1509" s="9" t="s">
        <v>3046</v>
      </c>
      <c r="W1509" s="9" t="s">
        <v>3047</v>
      </c>
    </row>
    <row r="1510" spans="5:23" x14ac:dyDescent="0.2">
      <c r="E1510" s="9" t="s">
        <v>3037</v>
      </c>
      <c r="F1510" s="47">
        <v>43594</v>
      </c>
      <c r="G1510" s="9" t="s">
        <v>2957</v>
      </c>
      <c r="H1510" s="9" t="s">
        <v>1911</v>
      </c>
      <c r="I1510" s="9">
        <v>90</v>
      </c>
      <c r="J1510" s="9">
        <v>3</v>
      </c>
      <c r="K1510" s="9">
        <v>3</v>
      </c>
      <c r="L1510" s="9">
        <v>3</v>
      </c>
      <c r="M1510" s="9">
        <v>3</v>
      </c>
      <c r="N1510" s="9">
        <v>3</v>
      </c>
      <c r="O1510" s="9">
        <v>3</v>
      </c>
      <c r="P1510" s="9">
        <v>3</v>
      </c>
      <c r="Q1510" s="9">
        <v>3</v>
      </c>
      <c r="R1510" s="9">
        <v>3</v>
      </c>
      <c r="S1510" s="9">
        <v>3</v>
      </c>
      <c r="T1510" s="9">
        <v>3</v>
      </c>
      <c r="U1510" s="9" t="s">
        <v>573</v>
      </c>
      <c r="V1510" s="9" t="s">
        <v>980</v>
      </c>
      <c r="W1510" s="9" t="s">
        <v>3048</v>
      </c>
    </row>
    <row r="1511" spans="5:23" x14ac:dyDescent="0.2">
      <c r="E1511" s="9" t="s">
        <v>3037</v>
      </c>
      <c r="F1511" s="47">
        <v>43594</v>
      </c>
      <c r="G1511" s="9" t="s">
        <v>2944</v>
      </c>
      <c r="H1511" s="9" t="s">
        <v>1911</v>
      </c>
      <c r="I1511" s="9">
        <v>100</v>
      </c>
      <c r="J1511" s="9">
        <v>3</v>
      </c>
      <c r="K1511" s="9">
        <v>3</v>
      </c>
      <c r="L1511" s="9">
        <v>3</v>
      </c>
      <c r="M1511" s="9">
        <v>3</v>
      </c>
      <c r="N1511" s="9">
        <v>3</v>
      </c>
      <c r="O1511" s="9">
        <v>3</v>
      </c>
      <c r="P1511" s="9">
        <v>3</v>
      </c>
      <c r="Q1511" s="9">
        <v>3</v>
      </c>
      <c r="R1511" s="9">
        <v>3</v>
      </c>
      <c r="S1511" s="9">
        <v>3</v>
      </c>
      <c r="T1511" s="9">
        <v>3</v>
      </c>
      <c r="U1511" s="9">
        <v>0</v>
      </c>
      <c r="V1511" s="9">
        <v>0</v>
      </c>
      <c r="W1511" s="9">
        <v>0</v>
      </c>
    </row>
    <row r="1512" spans="5:23" x14ac:dyDescent="0.2">
      <c r="E1512" s="9" t="s">
        <v>3037</v>
      </c>
      <c r="F1512" s="47">
        <v>43594</v>
      </c>
      <c r="G1512" s="9" t="s">
        <v>2965</v>
      </c>
      <c r="H1512" s="9" t="s">
        <v>1911</v>
      </c>
      <c r="I1512" s="9">
        <v>100</v>
      </c>
      <c r="J1512" s="9">
        <v>3</v>
      </c>
      <c r="K1512" s="9">
        <v>3</v>
      </c>
      <c r="L1512" s="9">
        <v>3</v>
      </c>
      <c r="M1512" s="9">
        <v>3</v>
      </c>
      <c r="N1512" s="9">
        <v>3</v>
      </c>
      <c r="O1512" s="9">
        <v>3</v>
      </c>
      <c r="P1512" s="9">
        <v>3</v>
      </c>
      <c r="Q1512" s="9">
        <v>3</v>
      </c>
      <c r="R1512" s="9">
        <v>3</v>
      </c>
      <c r="S1512" s="9">
        <v>3</v>
      </c>
      <c r="T1512" s="9">
        <v>3</v>
      </c>
      <c r="U1512" s="9" t="s">
        <v>2968</v>
      </c>
      <c r="V1512" s="9" t="s">
        <v>3049</v>
      </c>
      <c r="W1512" s="9" t="s">
        <v>3050</v>
      </c>
    </row>
    <row r="1513" spans="5:23" x14ac:dyDescent="0.2">
      <c r="E1513" s="9" t="s">
        <v>3037</v>
      </c>
      <c r="F1513" s="47">
        <v>43594</v>
      </c>
      <c r="G1513" s="9" t="s">
        <v>3032</v>
      </c>
      <c r="H1513" s="9" t="s">
        <v>1911</v>
      </c>
      <c r="I1513" s="9">
        <v>100</v>
      </c>
      <c r="J1513" s="9">
        <v>4</v>
      </c>
      <c r="K1513" s="9">
        <v>4</v>
      </c>
      <c r="L1513" s="9">
        <v>3</v>
      </c>
      <c r="M1513" s="9">
        <v>4</v>
      </c>
      <c r="N1513" s="9">
        <v>4</v>
      </c>
      <c r="O1513" s="9">
        <v>4</v>
      </c>
      <c r="P1513" s="9">
        <v>4</v>
      </c>
      <c r="Q1513" s="9">
        <v>4</v>
      </c>
      <c r="R1513" s="9">
        <v>4</v>
      </c>
      <c r="S1513" s="9">
        <v>4</v>
      </c>
      <c r="T1513" s="9">
        <v>4</v>
      </c>
      <c r="U1513" s="9" t="s">
        <v>3051</v>
      </c>
      <c r="V1513" s="9" t="s">
        <v>3052</v>
      </c>
      <c r="W1513" s="9" t="e">
        <f>- menjaga kesehatan badan
- segera ke klinik bila merasa kurang sehat</f>
        <v>#NAME?</v>
      </c>
    </row>
    <row r="1514" spans="5:23" x14ac:dyDescent="0.2">
      <c r="E1514" s="9" t="s">
        <v>3037</v>
      </c>
      <c r="F1514" s="47">
        <v>43594</v>
      </c>
      <c r="G1514" s="9" t="s">
        <v>2963</v>
      </c>
      <c r="H1514" s="9" t="s">
        <v>1911</v>
      </c>
      <c r="I1514" s="9">
        <v>100</v>
      </c>
      <c r="J1514" s="9">
        <v>4</v>
      </c>
      <c r="K1514" s="9">
        <v>4</v>
      </c>
      <c r="L1514" s="9">
        <v>4</v>
      </c>
      <c r="M1514" s="9">
        <v>4</v>
      </c>
      <c r="N1514" s="9">
        <v>4</v>
      </c>
      <c r="O1514" s="9">
        <v>4</v>
      </c>
      <c r="P1514" s="9">
        <v>4</v>
      </c>
      <c r="Q1514" s="9">
        <v>4</v>
      </c>
      <c r="R1514" s="9">
        <v>4</v>
      </c>
      <c r="S1514" s="9">
        <v>4</v>
      </c>
      <c r="T1514" s="9">
        <v>4</v>
      </c>
      <c r="U1514" s="9">
        <v>0</v>
      </c>
      <c r="V1514" s="9" t="s">
        <v>3053</v>
      </c>
      <c r="W1514" s="9" t="s">
        <v>3053</v>
      </c>
    </row>
    <row r="1515" spans="5:23" x14ac:dyDescent="0.2">
      <c r="E1515" s="9" t="s">
        <v>3037</v>
      </c>
      <c r="F1515" s="47">
        <v>43594</v>
      </c>
      <c r="G1515" s="9" t="s">
        <v>3024</v>
      </c>
      <c r="H1515" s="9" t="s">
        <v>1922</v>
      </c>
      <c r="I1515" s="9">
        <v>90</v>
      </c>
      <c r="J1515" s="9">
        <v>3</v>
      </c>
      <c r="K1515" s="9">
        <v>3</v>
      </c>
      <c r="L1515" s="9">
        <v>3</v>
      </c>
      <c r="M1515" s="9">
        <v>3</v>
      </c>
      <c r="N1515" s="9">
        <v>4</v>
      </c>
      <c r="O1515" s="9">
        <v>4</v>
      </c>
      <c r="P1515" s="9">
        <v>4</v>
      </c>
      <c r="Q1515" s="9">
        <v>4</v>
      </c>
      <c r="R1515" s="9">
        <v>4</v>
      </c>
      <c r="S1515" s="9">
        <v>4</v>
      </c>
      <c r="T1515" s="9">
        <v>3</v>
      </c>
      <c r="U1515" s="9">
        <v>0</v>
      </c>
      <c r="V1515" s="9">
        <v>0</v>
      </c>
      <c r="W1515" s="9">
        <v>0</v>
      </c>
    </row>
    <row r="1516" spans="5:23" x14ac:dyDescent="0.2">
      <c r="E1516" s="9" t="s">
        <v>3037</v>
      </c>
      <c r="F1516" s="47">
        <v>43625</v>
      </c>
      <c r="G1516" s="9" t="s">
        <v>2199</v>
      </c>
      <c r="H1516" s="9" t="s">
        <v>1922</v>
      </c>
      <c r="I1516" s="9">
        <v>90</v>
      </c>
      <c r="J1516" s="9">
        <v>3</v>
      </c>
      <c r="K1516" s="9">
        <v>3</v>
      </c>
      <c r="L1516" s="9">
        <v>3</v>
      </c>
      <c r="M1516" s="9">
        <v>3</v>
      </c>
      <c r="N1516" s="9">
        <v>3</v>
      </c>
      <c r="O1516" s="9">
        <v>3</v>
      </c>
      <c r="P1516" s="9">
        <v>3</v>
      </c>
      <c r="Q1516" s="9">
        <v>3</v>
      </c>
      <c r="R1516" s="9">
        <v>3</v>
      </c>
      <c r="S1516" s="9">
        <v>3</v>
      </c>
      <c r="T1516" s="9">
        <v>3</v>
      </c>
      <c r="U1516" s="9" t="s">
        <v>3054</v>
      </c>
      <c r="V1516" s="9" t="s">
        <v>3055</v>
      </c>
      <c r="W1516" s="9" t="s">
        <v>3056</v>
      </c>
    </row>
    <row r="1517" spans="5:23" x14ac:dyDescent="0.2">
      <c r="E1517" s="9" t="s">
        <v>3057</v>
      </c>
      <c r="F1517" s="47">
        <v>43594</v>
      </c>
      <c r="G1517" s="9" t="s">
        <v>2945</v>
      </c>
      <c r="H1517" s="9" t="s">
        <v>1911</v>
      </c>
      <c r="I1517" s="9">
        <v>80</v>
      </c>
      <c r="J1517" s="9">
        <v>4</v>
      </c>
      <c r="K1517" s="9">
        <v>4</v>
      </c>
      <c r="L1517" s="9">
        <v>4</v>
      </c>
      <c r="M1517" s="9">
        <v>4</v>
      </c>
      <c r="N1517" s="9">
        <v>4</v>
      </c>
      <c r="O1517" s="9">
        <v>4</v>
      </c>
      <c r="P1517" s="9">
        <v>4</v>
      </c>
      <c r="Q1517" s="9">
        <v>4</v>
      </c>
      <c r="R1517" s="9">
        <v>4</v>
      </c>
      <c r="S1517" s="9">
        <v>4</v>
      </c>
      <c r="T1517" s="9">
        <v>4</v>
      </c>
      <c r="U1517" s="9" t="s">
        <v>3058</v>
      </c>
      <c r="V1517" s="9" t="s">
        <v>3059</v>
      </c>
      <c r="W1517" s="9" t="s">
        <v>3060</v>
      </c>
    </row>
    <row r="1518" spans="5:23" x14ac:dyDescent="0.2">
      <c r="E1518" s="9" t="s">
        <v>3057</v>
      </c>
      <c r="F1518" s="47">
        <v>43594</v>
      </c>
      <c r="G1518" s="9" t="s">
        <v>2957</v>
      </c>
      <c r="H1518" s="9" t="s">
        <v>1911</v>
      </c>
      <c r="I1518" s="9">
        <v>80</v>
      </c>
      <c r="J1518" s="9">
        <v>3</v>
      </c>
      <c r="K1518" s="9">
        <v>3</v>
      </c>
      <c r="L1518" s="9">
        <v>3</v>
      </c>
      <c r="M1518" s="9">
        <v>3</v>
      </c>
      <c r="N1518" s="9">
        <v>3</v>
      </c>
      <c r="O1518" s="9">
        <v>3</v>
      </c>
      <c r="P1518" s="9">
        <v>3</v>
      </c>
      <c r="Q1518" s="9">
        <v>3</v>
      </c>
      <c r="R1518" s="9">
        <v>3</v>
      </c>
      <c r="S1518" s="9">
        <v>3</v>
      </c>
      <c r="T1518" s="9">
        <v>3</v>
      </c>
      <c r="U1518" s="9" t="s">
        <v>3061</v>
      </c>
      <c r="V1518" s="9" t="s">
        <v>3062</v>
      </c>
      <c r="W1518" s="9" t="s">
        <v>573</v>
      </c>
    </row>
    <row r="1519" spans="5:23" x14ac:dyDescent="0.2">
      <c r="E1519" s="9" t="s">
        <v>3057</v>
      </c>
      <c r="F1519" s="47">
        <v>43594</v>
      </c>
      <c r="G1519" s="9" t="s">
        <v>2963</v>
      </c>
      <c r="H1519" s="9" t="s">
        <v>1911</v>
      </c>
      <c r="I1519" s="9">
        <v>90</v>
      </c>
      <c r="J1519" s="9">
        <v>4</v>
      </c>
      <c r="K1519" s="9">
        <v>4</v>
      </c>
      <c r="L1519" s="9">
        <v>4</v>
      </c>
      <c r="M1519" s="9">
        <v>4</v>
      </c>
      <c r="N1519" s="9">
        <v>4</v>
      </c>
      <c r="O1519" s="9">
        <v>4</v>
      </c>
      <c r="P1519" s="9">
        <v>4</v>
      </c>
      <c r="Q1519" s="9">
        <v>4</v>
      </c>
      <c r="R1519" s="9">
        <v>4</v>
      </c>
      <c r="S1519" s="9">
        <v>4</v>
      </c>
      <c r="T1519" s="9">
        <v>4</v>
      </c>
      <c r="U1519" s="9" t="s">
        <v>3063</v>
      </c>
      <c r="V1519" s="9" t="s">
        <v>3063</v>
      </c>
      <c r="W1519" s="9" t="s">
        <v>573</v>
      </c>
    </row>
    <row r="1520" spans="5:23" x14ac:dyDescent="0.2">
      <c r="E1520" s="9" t="s">
        <v>3057</v>
      </c>
      <c r="F1520" s="47">
        <v>43594</v>
      </c>
      <c r="G1520" s="9" t="s">
        <v>2948</v>
      </c>
      <c r="H1520" s="9" t="s">
        <v>1911</v>
      </c>
      <c r="I1520" s="9">
        <v>90</v>
      </c>
      <c r="J1520" s="9">
        <v>4</v>
      </c>
      <c r="K1520" s="9">
        <v>4</v>
      </c>
      <c r="L1520" s="9">
        <v>4</v>
      </c>
      <c r="M1520" s="9">
        <v>4</v>
      </c>
      <c r="N1520" s="9">
        <v>4</v>
      </c>
      <c r="O1520" s="9">
        <v>4</v>
      </c>
      <c r="P1520" s="9">
        <v>4</v>
      </c>
      <c r="Q1520" s="9">
        <v>4</v>
      </c>
      <c r="R1520" s="9">
        <v>4</v>
      </c>
      <c r="S1520" s="9">
        <v>4</v>
      </c>
      <c r="T1520" s="9">
        <v>4</v>
      </c>
      <c r="U1520" s="9" t="s">
        <v>3064</v>
      </c>
      <c r="V1520" s="9" t="s">
        <v>3065</v>
      </c>
      <c r="W1520" s="9">
        <v>0</v>
      </c>
    </row>
    <row r="1521" spans="5:23" x14ac:dyDescent="0.2">
      <c r="E1521" s="9" t="s">
        <v>3057</v>
      </c>
      <c r="F1521" s="47">
        <v>43594</v>
      </c>
      <c r="G1521" s="9" t="s">
        <v>2969</v>
      </c>
      <c r="H1521" s="9" t="s">
        <v>1911</v>
      </c>
      <c r="I1521" s="9">
        <v>90</v>
      </c>
      <c r="J1521" s="9">
        <v>4</v>
      </c>
      <c r="K1521" s="9">
        <v>4</v>
      </c>
      <c r="L1521" s="9">
        <v>4</v>
      </c>
      <c r="M1521" s="9">
        <v>4</v>
      </c>
      <c r="N1521" s="9">
        <v>4</v>
      </c>
      <c r="O1521" s="9">
        <v>4</v>
      </c>
      <c r="P1521" s="9">
        <v>4</v>
      </c>
      <c r="Q1521" s="9">
        <v>4</v>
      </c>
      <c r="R1521" s="9">
        <v>4</v>
      </c>
      <c r="S1521" s="9">
        <v>4</v>
      </c>
      <c r="T1521" s="9">
        <v>3</v>
      </c>
      <c r="U1521" s="9" t="e">
        <f>-Mengetahui cara pengoperasian pallet mover
-menghindari hal hal yang dilarang dalam mengoperasikan pallet mover</f>
        <v>#NAME?</v>
      </c>
      <c r="V1521" s="9" t="e">
        <f>- mengoperasikan pallet mover sebagaimana mestinya
- melakukan pengecekan yang diperbolehkan Sebelum mengoperasikan pallet mover</f>
        <v>#NAME?</v>
      </c>
      <c r="W1521" s="9" t="s">
        <v>3066</v>
      </c>
    </row>
    <row r="1522" spans="5:23" x14ac:dyDescent="0.2">
      <c r="E1522" s="9" t="s">
        <v>3057</v>
      </c>
      <c r="F1522" s="47">
        <v>43594</v>
      </c>
      <c r="G1522" s="9" t="s">
        <v>2959</v>
      </c>
      <c r="H1522" s="9" t="s">
        <v>1911</v>
      </c>
      <c r="I1522" s="9">
        <v>90</v>
      </c>
      <c r="J1522" s="9">
        <v>3</v>
      </c>
      <c r="K1522" s="9">
        <v>3</v>
      </c>
      <c r="L1522" s="9">
        <v>4</v>
      </c>
      <c r="M1522" s="9">
        <v>3</v>
      </c>
      <c r="N1522" s="9">
        <v>3</v>
      </c>
      <c r="O1522" s="9">
        <v>3</v>
      </c>
      <c r="P1522" s="9">
        <v>3</v>
      </c>
      <c r="Q1522" s="9">
        <v>4</v>
      </c>
      <c r="R1522" s="9">
        <v>3</v>
      </c>
      <c r="S1522" s="9">
        <v>4</v>
      </c>
      <c r="T1522" s="9">
        <v>4</v>
      </c>
      <c r="U1522" s="9" t="s">
        <v>3067</v>
      </c>
      <c r="V1522" s="9" t="s">
        <v>3068</v>
      </c>
      <c r="W1522" s="9" t="s">
        <v>3069</v>
      </c>
    </row>
    <row r="1523" spans="5:23" x14ac:dyDescent="0.2">
      <c r="E1523" s="9" t="s">
        <v>3057</v>
      </c>
      <c r="F1523" s="47">
        <v>43594</v>
      </c>
      <c r="G1523" s="9" t="s">
        <v>2954</v>
      </c>
      <c r="H1523" s="9" t="s">
        <v>1911</v>
      </c>
      <c r="I1523" s="9">
        <v>100</v>
      </c>
      <c r="J1523" s="9">
        <v>4</v>
      </c>
      <c r="K1523" s="9">
        <v>4</v>
      </c>
      <c r="L1523" s="9">
        <v>4</v>
      </c>
      <c r="M1523" s="9">
        <v>4</v>
      </c>
      <c r="N1523" s="9">
        <v>4</v>
      </c>
      <c r="O1523" s="9">
        <v>4</v>
      </c>
      <c r="P1523" s="9">
        <v>4</v>
      </c>
      <c r="Q1523" s="9">
        <v>4</v>
      </c>
      <c r="R1523" s="9">
        <v>4</v>
      </c>
      <c r="S1523" s="9">
        <v>4</v>
      </c>
      <c r="T1523" s="9">
        <v>4</v>
      </c>
      <c r="U1523" s="9" t="s">
        <v>3070</v>
      </c>
      <c r="V1523" s="9" t="s">
        <v>3071</v>
      </c>
      <c r="W1523" s="9">
        <v>0</v>
      </c>
    </row>
    <row r="1524" spans="5:23" ht="17.25" customHeight="1" x14ac:dyDescent="0.2">
      <c r="E1524" s="9" t="s">
        <v>3057</v>
      </c>
      <c r="F1524" s="47">
        <v>43594</v>
      </c>
      <c r="G1524" s="9" t="s">
        <v>2965</v>
      </c>
      <c r="H1524" s="9" t="s">
        <v>1911</v>
      </c>
      <c r="I1524" s="9">
        <v>100</v>
      </c>
      <c r="J1524" s="9">
        <v>3</v>
      </c>
      <c r="K1524" s="9">
        <v>3</v>
      </c>
      <c r="L1524" s="9">
        <v>3</v>
      </c>
      <c r="M1524" s="9">
        <v>3</v>
      </c>
      <c r="N1524" s="9">
        <v>3</v>
      </c>
      <c r="O1524" s="9">
        <v>3</v>
      </c>
      <c r="P1524" s="9">
        <v>3</v>
      </c>
      <c r="Q1524" s="9">
        <v>3</v>
      </c>
      <c r="R1524" s="9">
        <v>3</v>
      </c>
      <c r="S1524" s="9">
        <v>3</v>
      </c>
      <c r="T1524" s="9">
        <v>3</v>
      </c>
      <c r="U1524" s="9" t="s">
        <v>3072</v>
      </c>
      <c r="V1524" s="9" t="s">
        <v>3073</v>
      </c>
      <c r="W1524" s="9" t="s">
        <v>2968</v>
      </c>
    </row>
    <row r="1525" spans="5:23" x14ac:dyDescent="0.2">
      <c r="E1525" s="9" t="s">
        <v>3057</v>
      </c>
      <c r="F1525" s="47">
        <v>43594</v>
      </c>
      <c r="G1525" s="9" t="s">
        <v>2944</v>
      </c>
      <c r="H1525" s="9" t="s">
        <v>1911</v>
      </c>
      <c r="I1525" s="9">
        <v>80</v>
      </c>
      <c r="J1525" s="9">
        <v>3</v>
      </c>
      <c r="K1525" s="9">
        <v>3</v>
      </c>
      <c r="L1525" s="9">
        <v>3</v>
      </c>
      <c r="M1525" s="9">
        <v>3</v>
      </c>
      <c r="N1525" s="9">
        <v>3</v>
      </c>
      <c r="O1525" s="9">
        <v>3</v>
      </c>
      <c r="P1525" s="9">
        <v>3</v>
      </c>
      <c r="Q1525" s="9">
        <v>3</v>
      </c>
      <c r="R1525" s="9">
        <v>3</v>
      </c>
      <c r="S1525" s="9">
        <v>3</v>
      </c>
      <c r="T1525" s="9">
        <v>3</v>
      </c>
      <c r="U1525" s="9">
        <v>0</v>
      </c>
      <c r="V1525" s="9">
        <v>0</v>
      </c>
      <c r="W1525" s="9">
        <v>0</v>
      </c>
    </row>
    <row r="1526" spans="5:23" x14ac:dyDescent="0.2">
      <c r="E1526" s="9" t="s">
        <v>3057</v>
      </c>
      <c r="F1526" s="47">
        <v>43625</v>
      </c>
      <c r="G1526" s="9" t="s">
        <v>2951</v>
      </c>
      <c r="H1526" s="9" t="s">
        <v>1911</v>
      </c>
      <c r="I1526" s="9">
        <v>100</v>
      </c>
      <c r="J1526" s="9">
        <v>3</v>
      </c>
      <c r="K1526" s="9">
        <v>3</v>
      </c>
      <c r="L1526" s="9">
        <v>3</v>
      </c>
      <c r="M1526" s="9">
        <v>3</v>
      </c>
      <c r="N1526" s="9">
        <v>3</v>
      </c>
      <c r="O1526" s="9">
        <v>3</v>
      </c>
      <c r="P1526" s="9">
        <v>3</v>
      </c>
      <c r="Q1526" s="9">
        <v>3</v>
      </c>
      <c r="R1526" s="9">
        <v>3</v>
      </c>
      <c r="S1526" s="9">
        <v>3</v>
      </c>
      <c r="T1526" s="9">
        <v>3</v>
      </c>
      <c r="U1526" s="9">
        <v>0</v>
      </c>
      <c r="V1526" s="9">
        <v>0</v>
      </c>
      <c r="W1526" s="9">
        <v>0</v>
      </c>
    </row>
    <row r="1527" spans="5:23" ht="16.5" customHeight="1" x14ac:dyDescent="0.2">
      <c r="E1527" s="9" t="s">
        <v>2973</v>
      </c>
      <c r="F1527" s="47">
        <v>43625</v>
      </c>
      <c r="G1527" s="9" t="s">
        <v>2948</v>
      </c>
      <c r="H1527" s="9" t="s">
        <v>1911</v>
      </c>
      <c r="I1527" s="9">
        <v>80</v>
      </c>
      <c r="J1527" s="9">
        <v>3</v>
      </c>
      <c r="K1527" s="9">
        <v>3</v>
      </c>
      <c r="L1527" s="9">
        <v>3</v>
      </c>
      <c r="M1527" s="9">
        <v>3</v>
      </c>
      <c r="N1527" s="9">
        <v>3</v>
      </c>
      <c r="O1527" s="9">
        <v>3</v>
      </c>
      <c r="P1527" s="9">
        <v>3</v>
      </c>
      <c r="Q1527" s="9">
        <v>3</v>
      </c>
      <c r="R1527" s="9">
        <v>3</v>
      </c>
      <c r="S1527" s="9">
        <v>3</v>
      </c>
      <c r="T1527" s="9">
        <v>3</v>
      </c>
      <c r="U1527" s="9">
        <v>0</v>
      </c>
      <c r="V1527" s="9" t="s">
        <v>3074</v>
      </c>
      <c r="W1527" s="9" t="s">
        <v>3075</v>
      </c>
    </row>
    <row r="1528" spans="5:23" x14ac:dyDescent="0.2">
      <c r="E1528" s="9" t="s">
        <v>2973</v>
      </c>
      <c r="F1528" s="47">
        <v>43714</v>
      </c>
      <c r="G1528" s="9" t="s">
        <v>2951</v>
      </c>
      <c r="H1528" s="9" t="s">
        <v>1911</v>
      </c>
      <c r="I1528" s="9">
        <v>100</v>
      </c>
      <c r="J1528" s="9">
        <v>3</v>
      </c>
      <c r="K1528" s="9">
        <v>3</v>
      </c>
      <c r="L1528" s="9">
        <v>3</v>
      </c>
      <c r="M1528" s="9">
        <v>3</v>
      </c>
      <c r="N1528" s="9">
        <v>3</v>
      </c>
      <c r="O1528" s="9">
        <v>3</v>
      </c>
      <c r="P1528" s="9">
        <v>3</v>
      </c>
      <c r="Q1528" s="9">
        <v>3</v>
      </c>
      <c r="R1528" s="9">
        <v>3</v>
      </c>
      <c r="S1528" s="9">
        <v>3</v>
      </c>
      <c r="T1528" s="9">
        <v>3</v>
      </c>
      <c r="U1528" s="9">
        <v>0</v>
      </c>
      <c r="V1528" s="9" t="s">
        <v>3076</v>
      </c>
      <c r="W1528" s="9" t="s">
        <v>3076</v>
      </c>
    </row>
    <row r="1529" spans="5:23" x14ac:dyDescent="0.2">
      <c r="E1529" s="9" t="s">
        <v>2973</v>
      </c>
      <c r="F1529" s="47">
        <v>43714</v>
      </c>
      <c r="G1529" s="9" t="s">
        <v>2995</v>
      </c>
      <c r="H1529" s="9" t="s">
        <v>1911</v>
      </c>
      <c r="I1529" s="9">
        <v>80</v>
      </c>
      <c r="J1529" s="9">
        <v>3</v>
      </c>
      <c r="K1529" s="9">
        <v>3</v>
      </c>
      <c r="L1529" s="9">
        <v>3</v>
      </c>
      <c r="M1529" s="9">
        <v>3</v>
      </c>
      <c r="N1529" s="9">
        <v>3</v>
      </c>
      <c r="O1529" s="9">
        <v>3</v>
      </c>
      <c r="P1529" s="9">
        <v>3</v>
      </c>
      <c r="Q1529" s="9">
        <v>3</v>
      </c>
      <c r="R1529" s="9">
        <v>3</v>
      </c>
      <c r="S1529" s="9">
        <v>3</v>
      </c>
      <c r="T1529" s="9">
        <v>3</v>
      </c>
      <c r="U1529" s="9">
        <v>0</v>
      </c>
      <c r="V1529" s="9" t="s">
        <v>3077</v>
      </c>
      <c r="W1529" s="9" t="s">
        <v>3078</v>
      </c>
    </row>
    <row r="1530" spans="5:23" x14ac:dyDescent="0.2">
      <c r="E1530" s="9" t="s">
        <v>2973</v>
      </c>
      <c r="F1530" s="47">
        <v>43625</v>
      </c>
      <c r="G1530" s="9" t="s">
        <v>2944</v>
      </c>
      <c r="H1530" s="9" t="s">
        <v>1911</v>
      </c>
      <c r="I1530" s="9">
        <v>80</v>
      </c>
      <c r="J1530" s="9">
        <v>3</v>
      </c>
      <c r="K1530" s="9">
        <v>3</v>
      </c>
      <c r="L1530" s="9">
        <v>3</v>
      </c>
      <c r="M1530" s="9">
        <v>3</v>
      </c>
      <c r="N1530" s="9">
        <v>3</v>
      </c>
      <c r="O1530" s="9">
        <v>3</v>
      </c>
      <c r="P1530" s="9">
        <v>3</v>
      </c>
      <c r="Q1530" s="9">
        <v>3</v>
      </c>
      <c r="R1530" s="9">
        <v>3</v>
      </c>
      <c r="S1530" s="9">
        <v>3</v>
      </c>
      <c r="T1530" s="9">
        <v>3</v>
      </c>
      <c r="U1530" s="9">
        <v>0</v>
      </c>
      <c r="V1530" s="9" t="s">
        <v>3079</v>
      </c>
      <c r="W1530" s="9" t="s">
        <v>3080</v>
      </c>
    </row>
    <row r="1531" spans="5:23" ht="15.75" customHeight="1" x14ac:dyDescent="0.2">
      <c r="E1531" s="9" t="s">
        <v>2973</v>
      </c>
      <c r="F1531" s="47">
        <v>43625</v>
      </c>
      <c r="G1531" s="9" t="s">
        <v>2965</v>
      </c>
      <c r="H1531" s="9" t="s">
        <v>1911</v>
      </c>
      <c r="I1531" s="9">
        <v>80</v>
      </c>
      <c r="J1531" s="9">
        <v>3</v>
      </c>
      <c r="K1531" s="9">
        <v>3</v>
      </c>
      <c r="L1531" s="9">
        <v>3</v>
      </c>
      <c r="M1531" s="9">
        <v>3</v>
      </c>
      <c r="N1531" s="9">
        <v>3</v>
      </c>
      <c r="O1531" s="9">
        <v>3</v>
      </c>
      <c r="P1531" s="9">
        <v>3</v>
      </c>
      <c r="Q1531" s="9">
        <v>3</v>
      </c>
      <c r="R1531" s="9">
        <v>3</v>
      </c>
      <c r="S1531" s="9">
        <v>3</v>
      </c>
      <c r="T1531" s="9">
        <v>3</v>
      </c>
      <c r="U1531" s="9">
        <v>0</v>
      </c>
      <c r="V1531" s="9" t="s">
        <v>3081</v>
      </c>
      <c r="W1531" s="9" t="s">
        <v>3082</v>
      </c>
    </row>
    <row r="1532" spans="5:23" x14ac:dyDescent="0.2">
      <c r="E1532" s="9" t="s">
        <v>2973</v>
      </c>
      <c r="F1532" s="47">
        <v>43625</v>
      </c>
      <c r="G1532" s="9" t="s">
        <v>3083</v>
      </c>
      <c r="H1532" s="9" t="s">
        <v>1922</v>
      </c>
      <c r="I1532" s="9">
        <v>80</v>
      </c>
      <c r="J1532" s="9">
        <v>4</v>
      </c>
      <c r="K1532" s="9">
        <v>4</v>
      </c>
      <c r="L1532" s="9">
        <v>4</v>
      </c>
      <c r="M1532" s="9">
        <v>4</v>
      </c>
      <c r="N1532" s="9">
        <v>4</v>
      </c>
      <c r="O1532" s="9">
        <v>4</v>
      </c>
      <c r="P1532" s="9">
        <v>4</v>
      </c>
      <c r="Q1532" s="9">
        <v>4</v>
      </c>
      <c r="R1532" s="9">
        <v>4</v>
      </c>
      <c r="S1532" s="9">
        <v>4</v>
      </c>
      <c r="T1532" s="9">
        <v>4</v>
      </c>
      <c r="U1532" s="9">
        <v>0</v>
      </c>
      <c r="V1532" s="9">
        <v>0</v>
      </c>
      <c r="W1532" s="9">
        <v>0</v>
      </c>
    </row>
    <row r="1533" spans="5:23" x14ac:dyDescent="0.2">
      <c r="E1533" s="9" t="s">
        <v>2973</v>
      </c>
      <c r="F1533" s="47">
        <v>43625</v>
      </c>
      <c r="G1533" s="9" t="s">
        <v>2957</v>
      </c>
      <c r="H1533" s="9" t="s">
        <v>1911</v>
      </c>
      <c r="I1533" s="9">
        <v>100</v>
      </c>
      <c r="J1533" s="9">
        <v>3</v>
      </c>
      <c r="K1533" s="9">
        <v>3</v>
      </c>
      <c r="L1533" s="9">
        <v>3</v>
      </c>
      <c r="M1533" s="9">
        <v>3</v>
      </c>
      <c r="N1533" s="9">
        <v>3</v>
      </c>
      <c r="O1533" s="9">
        <v>3</v>
      </c>
      <c r="P1533" s="9">
        <v>3</v>
      </c>
      <c r="Q1533" s="9">
        <v>3</v>
      </c>
      <c r="R1533" s="9">
        <v>3</v>
      </c>
      <c r="S1533" s="9">
        <v>3</v>
      </c>
      <c r="T1533" s="9">
        <v>3</v>
      </c>
      <c r="U1533" s="9">
        <v>0</v>
      </c>
      <c r="V1533" s="9" t="s">
        <v>3084</v>
      </c>
      <c r="W1533" s="9" t="s">
        <v>3085</v>
      </c>
    </row>
    <row r="1534" spans="5:23" x14ac:dyDescent="0.2">
      <c r="E1534" s="9" t="s">
        <v>2973</v>
      </c>
      <c r="F1534" s="47">
        <v>43625</v>
      </c>
      <c r="G1534" s="9" t="s">
        <v>2954</v>
      </c>
      <c r="H1534" s="9" t="s">
        <v>1911</v>
      </c>
      <c r="I1534" s="9">
        <v>100</v>
      </c>
      <c r="J1534" s="9">
        <v>4</v>
      </c>
      <c r="K1534" s="9">
        <v>4</v>
      </c>
      <c r="L1534" s="9">
        <v>4</v>
      </c>
      <c r="M1534" s="9">
        <v>4</v>
      </c>
      <c r="N1534" s="9">
        <v>4</v>
      </c>
      <c r="O1534" s="9">
        <v>4</v>
      </c>
      <c r="P1534" s="9">
        <v>4</v>
      </c>
      <c r="Q1534" s="9">
        <v>4</v>
      </c>
      <c r="R1534" s="9">
        <v>4</v>
      </c>
      <c r="S1534" s="9">
        <v>4</v>
      </c>
      <c r="T1534" s="9">
        <v>4</v>
      </c>
      <c r="U1534" s="9">
        <v>0</v>
      </c>
      <c r="V1534" s="9" t="s">
        <v>3086</v>
      </c>
      <c r="W1534" s="9" t="s">
        <v>3087</v>
      </c>
    </row>
    <row r="1535" spans="5:23" x14ac:dyDescent="0.2">
      <c r="E1535" s="9" t="s">
        <v>2973</v>
      </c>
      <c r="F1535" s="47">
        <v>43625</v>
      </c>
      <c r="G1535" s="9" t="s">
        <v>2959</v>
      </c>
      <c r="H1535" s="9" t="s">
        <v>1911</v>
      </c>
      <c r="I1535" s="9">
        <v>80</v>
      </c>
      <c r="J1535" s="9">
        <v>3</v>
      </c>
      <c r="K1535" s="9">
        <v>3</v>
      </c>
      <c r="L1535" s="9">
        <v>3</v>
      </c>
      <c r="M1535" s="9">
        <v>3</v>
      </c>
      <c r="N1535" s="9">
        <v>3</v>
      </c>
      <c r="O1535" s="9">
        <v>3</v>
      </c>
      <c r="P1535" s="9">
        <v>3</v>
      </c>
      <c r="Q1535" s="9">
        <v>3</v>
      </c>
      <c r="R1535" s="9">
        <v>3</v>
      </c>
      <c r="S1535" s="9">
        <v>3</v>
      </c>
      <c r="T1535" s="9">
        <v>3</v>
      </c>
      <c r="U1535" s="9">
        <v>0</v>
      </c>
      <c r="V1535" s="9" t="s">
        <v>3088</v>
      </c>
      <c r="W1535" s="9" t="s">
        <v>3089</v>
      </c>
    </row>
    <row r="1536" spans="5:23" x14ac:dyDescent="0.2">
      <c r="E1536" s="9" t="s">
        <v>2973</v>
      </c>
      <c r="F1536" s="47">
        <v>43625</v>
      </c>
      <c r="G1536" s="9" t="s">
        <v>2963</v>
      </c>
      <c r="H1536" s="9" t="s">
        <v>1911</v>
      </c>
      <c r="I1536" s="9">
        <v>80</v>
      </c>
      <c r="J1536" s="9">
        <v>4</v>
      </c>
      <c r="K1536" s="9">
        <v>4</v>
      </c>
      <c r="L1536" s="9">
        <v>4</v>
      </c>
      <c r="M1536" s="9">
        <v>4</v>
      </c>
      <c r="N1536" s="9">
        <v>4</v>
      </c>
      <c r="O1536" s="9">
        <v>4</v>
      </c>
      <c r="P1536" s="9">
        <v>4</v>
      </c>
      <c r="Q1536" s="9">
        <v>4</v>
      </c>
      <c r="R1536" s="9">
        <v>4</v>
      </c>
      <c r="S1536" s="9">
        <v>4</v>
      </c>
      <c r="T1536" s="9">
        <v>4</v>
      </c>
      <c r="U1536" s="9">
        <v>0</v>
      </c>
      <c r="V1536" s="9" t="s">
        <v>3090</v>
      </c>
      <c r="W1536" s="9" t="s">
        <v>3090</v>
      </c>
    </row>
    <row r="1537" spans="5:23" x14ac:dyDescent="0.2">
      <c r="E1537" s="9" t="s">
        <v>2973</v>
      </c>
      <c r="F1537" s="47">
        <v>43625</v>
      </c>
      <c r="G1537" s="9" t="s">
        <v>3032</v>
      </c>
      <c r="H1537" s="9" t="s">
        <v>2049</v>
      </c>
      <c r="I1537" s="9">
        <v>80</v>
      </c>
      <c r="J1537" s="9">
        <v>4</v>
      </c>
      <c r="K1537" s="9">
        <v>4</v>
      </c>
      <c r="L1537" s="9">
        <v>4</v>
      </c>
      <c r="M1537" s="9">
        <v>4</v>
      </c>
      <c r="N1537" s="9">
        <v>4</v>
      </c>
      <c r="O1537" s="9">
        <v>4</v>
      </c>
      <c r="P1537" s="9">
        <v>4</v>
      </c>
      <c r="Q1537" s="9">
        <v>4</v>
      </c>
      <c r="R1537" s="9">
        <v>4</v>
      </c>
      <c r="S1537" s="9">
        <v>4</v>
      </c>
      <c r="T1537" s="9">
        <v>4</v>
      </c>
      <c r="U1537" s="9">
        <v>0</v>
      </c>
      <c r="V1537" s="9" t="s">
        <v>3091</v>
      </c>
      <c r="W1537" s="9" t="s">
        <v>662</v>
      </c>
    </row>
    <row r="1538" spans="5:23" x14ac:dyDescent="0.2">
      <c r="E1538" s="9" t="s">
        <v>3092</v>
      </c>
      <c r="F1538" s="47">
        <v>43625</v>
      </c>
      <c r="G1538" s="9" t="s">
        <v>2951</v>
      </c>
      <c r="H1538" s="9" t="s">
        <v>1911</v>
      </c>
      <c r="I1538" s="9">
        <v>80</v>
      </c>
      <c r="J1538" s="9">
        <v>3</v>
      </c>
      <c r="K1538" s="9">
        <v>3</v>
      </c>
      <c r="L1538" s="9">
        <v>3</v>
      </c>
      <c r="M1538" s="9">
        <v>3</v>
      </c>
      <c r="N1538" s="9">
        <v>3</v>
      </c>
      <c r="O1538" s="9">
        <v>3</v>
      </c>
      <c r="P1538" s="9">
        <v>3</v>
      </c>
      <c r="Q1538" s="9">
        <v>3</v>
      </c>
      <c r="R1538" s="9">
        <v>3</v>
      </c>
      <c r="S1538" s="9">
        <v>3</v>
      </c>
      <c r="T1538" s="9">
        <v>3</v>
      </c>
      <c r="U1538" s="9">
        <v>3</v>
      </c>
      <c r="V1538" s="9">
        <v>3</v>
      </c>
      <c r="W1538" s="9" t="s">
        <v>3093</v>
      </c>
    </row>
    <row r="1539" spans="5:23" x14ac:dyDescent="0.2">
      <c r="E1539" s="9" t="s">
        <v>3092</v>
      </c>
      <c r="F1539" s="47">
        <v>43625</v>
      </c>
      <c r="G1539" s="9" t="s">
        <v>2954</v>
      </c>
      <c r="H1539" s="9" t="s">
        <v>1911</v>
      </c>
      <c r="I1539" s="9">
        <v>80</v>
      </c>
      <c r="J1539" s="9">
        <v>4</v>
      </c>
      <c r="K1539" s="9">
        <v>4</v>
      </c>
      <c r="L1539" s="9">
        <v>4</v>
      </c>
      <c r="M1539" s="9">
        <v>4</v>
      </c>
      <c r="N1539" s="9">
        <v>4</v>
      </c>
      <c r="O1539" s="9">
        <v>4</v>
      </c>
      <c r="P1539" s="9">
        <v>4</v>
      </c>
      <c r="Q1539" s="9">
        <v>4</v>
      </c>
      <c r="R1539" s="9">
        <v>4</v>
      </c>
      <c r="S1539" s="9">
        <v>4</v>
      </c>
      <c r="T1539" s="9">
        <v>4</v>
      </c>
      <c r="U1539" s="9">
        <v>4</v>
      </c>
      <c r="V1539" s="9">
        <v>4</v>
      </c>
      <c r="W1539" s="9" t="s">
        <v>3094</v>
      </c>
    </row>
    <row r="1540" spans="5:23" ht="18" customHeight="1" x14ac:dyDescent="0.2">
      <c r="E1540" s="9" t="s">
        <v>3092</v>
      </c>
      <c r="F1540" s="47">
        <v>43625</v>
      </c>
      <c r="G1540" s="9" t="s">
        <v>2965</v>
      </c>
      <c r="H1540" s="9" t="s">
        <v>1911</v>
      </c>
      <c r="I1540" s="9">
        <v>90</v>
      </c>
      <c r="J1540" s="9">
        <v>3</v>
      </c>
      <c r="K1540" s="9">
        <v>3</v>
      </c>
      <c r="L1540" s="9">
        <v>3</v>
      </c>
      <c r="M1540" s="9">
        <v>3</v>
      </c>
      <c r="N1540" s="9">
        <v>3</v>
      </c>
      <c r="O1540" s="9">
        <v>3</v>
      </c>
      <c r="P1540" s="9">
        <v>3</v>
      </c>
      <c r="Q1540" s="9">
        <v>3</v>
      </c>
      <c r="R1540" s="9">
        <v>3</v>
      </c>
      <c r="S1540" s="9">
        <v>3</v>
      </c>
      <c r="T1540" s="9">
        <v>3</v>
      </c>
      <c r="U1540" s="9">
        <v>3</v>
      </c>
      <c r="V1540" s="9">
        <v>3</v>
      </c>
      <c r="W1540" s="9" t="s">
        <v>3095</v>
      </c>
    </row>
    <row r="1541" spans="5:23" x14ac:dyDescent="0.2">
      <c r="E1541" s="9" t="s">
        <v>3092</v>
      </c>
      <c r="F1541" s="47">
        <v>43625</v>
      </c>
      <c r="G1541" s="9" t="s">
        <v>2963</v>
      </c>
      <c r="H1541" s="9" t="s">
        <v>1911</v>
      </c>
      <c r="I1541" s="9">
        <v>90</v>
      </c>
      <c r="J1541" s="9">
        <v>4</v>
      </c>
      <c r="K1541" s="9">
        <v>4</v>
      </c>
      <c r="L1541" s="9">
        <v>4</v>
      </c>
      <c r="M1541" s="9">
        <v>4</v>
      </c>
      <c r="N1541" s="9">
        <v>4</v>
      </c>
      <c r="O1541" s="9">
        <v>4</v>
      </c>
      <c r="P1541" s="9">
        <v>4</v>
      </c>
      <c r="Q1541" s="9">
        <v>4</v>
      </c>
      <c r="R1541" s="9">
        <v>4</v>
      </c>
      <c r="S1541" s="9">
        <v>4</v>
      </c>
      <c r="T1541" s="9">
        <v>4</v>
      </c>
      <c r="U1541" s="9">
        <v>4</v>
      </c>
      <c r="V1541" s="9">
        <v>4</v>
      </c>
      <c r="W1541" s="9" t="s">
        <v>3096</v>
      </c>
    </row>
    <row r="1542" spans="5:23" x14ac:dyDescent="0.2">
      <c r="E1542" s="9" t="s">
        <v>3092</v>
      </c>
      <c r="F1542" s="47">
        <v>43625</v>
      </c>
      <c r="G1542" s="9" t="s">
        <v>2969</v>
      </c>
      <c r="H1542" s="9" t="s">
        <v>1911</v>
      </c>
      <c r="I1542" s="9">
        <v>80</v>
      </c>
      <c r="J1542" s="9">
        <v>4</v>
      </c>
      <c r="K1542" s="9">
        <v>4</v>
      </c>
      <c r="L1542" s="9">
        <v>4</v>
      </c>
      <c r="M1542" s="9">
        <v>3</v>
      </c>
      <c r="N1542" s="9">
        <v>4</v>
      </c>
      <c r="O1542" s="9">
        <v>4</v>
      </c>
      <c r="P1542" s="9">
        <v>4</v>
      </c>
      <c r="Q1542" s="9">
        <v>4</v>
      </c>
      <c r="R1542" s="9">
        <v>4</v>
      </c>
      <c r="S1542" s="9">
        <v>4</v>
      </c>
      <c r="T1542" s="9">
        <v>4</v>
      </c>
      <c r="U1542" s="9">
        <v>4</v>
      </c>
      <c r="V1542" s="9">
        <v>4</v>
      </c>
      <c r="W1542" s="9" t="s">
        <v>3097</v>
      </c>
    </row>
    <row r="1543" spans="5:23" x14ac:dyDescent="0.2">
      <c r="E1543" s="9" t="s">
        <v>3092</v>
      </c>
      <c r="F1543" s="47">
        <v>43625</v>
      </c>
      <c r="G1543" s="9" t="s">
        <v>2959</v>
      </c>
      <c r="H1543" s="9" t="s">
        <v>1911</v>
      </c>
      <c r="I1543" s="9">
        <v>80</v>
      </c>
      <c r="J1543" s="9">
        <v>3</v>
      </c>
      <c r="K1543" s="9">
        <v>3</v>
      </c>
      <c r="L1543" s="9">
        <v>3</v>
      </c>
      <c r="M1543" s="9">
        <v>3</v>
      </c>
      <c r="N1543" s="9">
        <v>3</v>
      </c>
      <c r="O1543" s="9">
        <v>3</v>
      </c>
      <c r="P1543" s="9">
        <v>3</v>
      </c>
      <c r="Q1543" s="9">
        <v>3</v>
      </c>
      <c r="R1543" s="9">
        <v>3</v>
      </c>
      <c r="S1543" s="9">
        <v>4</v>
      </c>
      <c r="T1543" s="9">
        <v>3</v>
      </c>
      <c r="U1543" s="9">
        <v>4</v>
      </c>
      <c r="V1543" s="9">
        <v>3</v>
      </c>
      <c r="W1543" s="9" t="s">
        <v>3098</v>
      </c>
    </row>
    <row r="1544" spans="5:23" x14ac:dyDescent="0.2">
      <c r="E1544" s="9" t="s">
        <v>3092</v>
      </c>
      <c r="F1544" s="47">
        <v>43625</v>
      </c>
      <c r="G1544" s="9" t="s">
        <v>2957</v>
      </c>
      <c r="H1544" s="9" t="s">
        <v>1911</v>
      </c>
      <c r="I1544" s="9">
        <v>80</v>
      </c>
      <c r="J1544" s="9">
        <v>3</v>
      </c>
      <c r="K1544" s="9">
        <v>3</v>
      </c>
      <c r="L1544" s="9">
        <v>3</v>
      </c>
      <c r="M1544" s="9">
        <v>3</v>
      </c>
      <c r="N1544" s="9">
        <v>4</v>
      </c>
      <c r="O1544" s="9">
        <v>4</v>
      </c>
      <c r="P1544" s="9">
        <v>3</v>
      </c>
      <c r="Q1544" s="9">
        <v>3</v>
      </c>
      <c r="R1544" s="9">
        <v>3</v>
      </c>
      <c r="S1544" s="9">
        <v>3</v>
      </c>
      <c r="T1544" s="9">
        <v>3</v>
      </c>
      <c r="U1544" s="9">
        <v>3</v>
      </c>
      <c r="V1544" s="9">
        <v>3</v>
      </c>
      <c r="W1544" s="9" t="s">
        <v>3099</v>
      </c>
    </row>
    <row r="1545" spans="5:23" x14ac:dyDescent="0.2">
      <c r="E1545" s="9" t="s">
        <v>3092</v>
      </c>
      <c r="F1545" s="47">
        <v>43625</v>
      </c>
      <c r="G1545" s="9" t="s">
        <v>2995</v>
      </c>
      <c r="H1545" s="9" t="s">
        <v>1911</v>
      </c>
      <c r="I1545" s="9">
        <v>100</v>
      </c>
      <c r="J1545" s="9">
        <v>4</v>
      </c>
      <c r="K1545" s="9">
        <v>4</v>
      </c>
      <c r="L1545" s="9">
        <v>4</v>
      </c>
      <c r="M1545" s="9">
        <v>4</v>
      </c>
      <c r="N1545" s="9">
        <v>4</v>
      </c>
      <c r="O1545" s="9">
        <v>4</v>
      </c>
      <c r="P1545" s="9">
        <v>4</v>
      </c>
      <c r="Q1545" s="9">
        <v>4</v>
      </c>
      <c r="R1545" s="9">
        <v>4</v>
      </c>
      <c r="S1545" s="9">
        <v>4</v>
      </c>
      <c r="T1545" s="9">
        <v>4</v>
      </c>
      <c r="U1545" s="9">
        <v>4</v>
      </c>
      <c r="V1545" s="9">
        <v>4</v>
      </c>
      <c r="W1545" s="9" t="s">
        <v>3100</v>
      </c>
    </row>
    <row r="1546" spans="5:23" x14ac:dyDescent="0.2">
      <c r="E1546" s="9" t="s">
        <v>3092</v>
      </c>
      <c r="F1546" s="47">
        <v>43625</v>
      </c>
      <c r="G1546" s="9" t="s">
        <v>3025</v>
      </c>
      <c r="H1546" s="9" t="s">
        <v>1954</v>
      </c>
      <c r="I1546" s="9">
        <v>90</v>
      </c>
      <c r="J1546" s="9">
        <v>3</v>
      </c>
      <c r="K1546" s="9">
        <v>3</v>
      </c>
      <c r="L1546" s="9">
        <v>3</v>
      </c>
      <c r="M1546" s="9">
        <v>3</v>
      </c>
      <c r="N1546" s="9">
        <v>3</v>
      </c>
      <c r="O1546" s="9">
        <v>3</v>
      </c>
      <c r="P1546" s="9">
        <v>3</v>
      </c>
      <c r="Q1546" s="9">
        <v>3</v>
      </c>
      <c r="R1546" s="9">
        <v>3</v>
      </c>
      <c r="S1546" s="9">
        <v>3</v>
      </c>
      <c r="T1546" s="9">
        <v>3</v>
      </c>
      <c r="U1546" s="9">
        <v>3</v>
      </c>
      <c r="V1546" s="9">
        <v>3</v>
      </c>
      <c r="W1546" s="9">
        <v>0</v>
      </c>
    </row>
    <row r="1547" spans="5:23" x14ac:dyDescent="0.2">
      <c r="E1547" s="9" t="s">
        <v>3092</v>
      </c>
      <c r="F1547" s="47">
        <v>43625</v>
      </c>
      <c r="G1547" s="9" t="s">
        <v>2944</v>
      </c>
      <c r="H1547" s="9" t="s">
        <v>1911</v>
      </c>
      <c r="I1547" s="9">
        <v>90</v>
      </c>
      <c r="J1547" s="9">
        <v>4</v>
      </c>
      <c r="K1547" s="9">
        <v>4</v>
      </c>
      <c r="L1547" s="9">
        <v>4</v>
      </c>
      <c r="M1547" s="9">
        <v>4</v>
      </c>
      <c r="N1547" s="9">
        <v>4</v>
      </c>
      <c r="O1547" s="9">
        <v>4</v>
      </c>
      <c r="P1547" s="9">
        <v>4</v>
      </c>
      <c r="Q1547" s="9">
        <v>4</v>
      </c>
      <c r="R1547" s="9">
        <v>4</v>
      </c>
      <c r="S1547" s="9">
        <v>4</v>
      </c>
      <c r="T1547" s="9">
        <v>4</v>
      </c>
      <c r="U1547" s="9">
        <v>4</v>
      </c>
      <c r="V1547" s="9">
        <v>4</v>
      </c>
      <c r="W1547" s="9">
        <v>0</v>
      </c>
    </row>
    <row r="1548" spans="5:23" x14ac:dyDescent="0.2">
      <c r="E1548" s="9" t="s">
        <v>3092</v>
      </c>
      <c r="F1548" s="47">
        <v>43625</v>
      </c>
      <c r="G1548" s="9" t="s">
        <v>3024</v>
      </c>
      <c r="H1548" s="9" t="s">
        <v>1922</v>
      </c>
      <c r="I1548" s="9">
        <v>80</v>
      </c>
      <c r="J1548" s="9">
        <v>4</v>
      </c>
      <c r="K1548" s="9">
        <v>4</v>
      </c>
      <c r="L1548" s="9">
        <v>4</v>
      </c>
      <c r="M1548" s="9">
        <v>4</v>
      </c>
      <c r="N1548" s="9">
        <v>4</v>
      </c>
      <c r="O1548" s="9">
        <v>4</v>
      </c>
      <c r="P1548" s="9">
        <v>4</v>
      </c>
      <c r="Q1548" s="9">
        <v>4</v>
      </c>
      <c r="R1548" s="9">
        <v>4</v>
      </c>
      <c r="S1548" s="9">
        <v>4</v>
      </c>
      <c r="T1548" s="9">
        <v>4</v>
      </c>
      <c r="U1548" s="9">
        <v>4</v>
      </c>
      <c r="V1548" s="9">
        <v>4</v>
      </c>
      <c r="W1548" s="9">
        <v>0</v>
      </c>
    </row>
    <row r="1549" spans="5:23" ht="18.75" customHeight="1" x14ac:dyDescent="0.2">
      <c r="E1549" s="9" t="s">
        <v>3092</v>
      </c>
      <c r="F1549" s="47">
        <v>43717</v>
      </c>
      <c r="G1549" s="9" t="s">
        <v>2948</v>
      </c>
      <c r="H1549" s="9" t="s">
        <v>1911</v>
      </c>
      <c r="I1549" s="9">
        <v>90</v>
      </c>
      <c r="J1549" s="9">
        <v>4</v>
      </c>
      <c r="K1549" s="9">
        <v>4</v>
      </c>
      <c r="L1549" s="9">
        <v>4</v>
      </c>
      <c r="M1549" s="9">
        <v>4</v>
      </c>
      <c r="N1549" s="9">
        <v>4</v>
      </c>
      <c r="O1549" s="9">
        <v>4</v>
      </c>
      <c r="P1549" s="9">
        <v>4</v>
      </c>
      <c r="Q1549" s="9">
        <v>4</v>
      </c>
      <c r="R1549" s="9">
        <v>4</v>
      </c>
      <c r="S1549" s="9">
        <v>4</v>
      </c>
      <c r="T1549" s="9">
        <v>4</v>
      </c>
      <c r="U1549" s="9">
        <v>4</v>
      </c>
      <c r="V1549" s="9">
        <v>4</v>
      </c>
      <c r="W1549" s="9" t="s">
        <v>3101</v>
      </c>
    </row>
    <row r="1550" spans="5:23" ht="21" customHeight="1" x14ac:dyDescent="0.2">
      <c r="E1550" s="9" t="s">
        <v>3102</v>
      </c>
      <c r="F1550" s="47">
        <v>43625</v>
      </c>
      <c r="G1550" s="9" t="s">
        <v>2948</v>
      </c>
      <c r="H1550" s="9" t="s">
        <v>538</v>
      </c>
      <c r="I1550" s="9" t="s">
        <v>2480</v>
      </c>
      <c r="J1550" s="9">
        <v>3</v>
      </c>
      <c r="K1550" s="9">
        <v>3</v>
      </c>
      <c r="L1550" s="9">
        <v>3</v>
      </c>
      <c r="M1550" s="9">
        <v>3</v>
      </c>
      <c r="N1550" s="9">
        <v>3</v>
      </c>
      <c r="O1550" s="9">
        <v>3</v>
      </c>
      <c r="P1550" s="9">
        <v>3</v>
      </c>
      <c r="Q1550" s="9">
        <v>3</v>
      </c>
      <c r="R1550" s="9">
        <v>3</v>
      </c>
      <c r="S1550" s="9">
        <v>3</v>
      </c>
      <c r="T1550" s="9">
        <v>3</v>
      </c>
      <c r="U1550" s="9">
        <v>0</v>
      </c>
      <c r="V1550" s="9" t="s">
        <v>3103</v>
      </c>
      <c r="W1550" s="9" t="s">
        <v>3104</v>
      </c>
    </row>
    <row r="1551" spans="5:23" x14ac:dyDescent="0.2">
      <c r="E1551" s="9" t="s">
        <v>3102</v>
      </c>
      <c r="F1551" s="47">
        <v>43625</v>
      </c>
      <c r="G1551" s="9" t="s">
        <v>3083</v>
      </c>
      <c r="H1551" s="9" t="s">
        <v>542</v>
      </c>
      <c r="I1551" s="9" t="s">
        <v>2480</v>
      </c>
      <c r="J1551" s="9">
        <v>4</v>
      </c>
      <c r="K1551" s="9">
        <v>4</v>
      </c>
      <c r="L1551" s="9">
        <v>4</v>
      </c>
      <c r="M1551" s="9">
        <v>4</v>
      </c>
      <c r="N1551" s="9">
        <v>4</v>
      </c>
      <c r="O1551" s="9">
        <v>4</v>
      </c>
      <c r="P1551" s="9">
        <v>4</v>
      </c>
      <c r="Q1551" s="9">
        <v>4</v>
      </c>
      <c r="R1551" s="9">
        <v>4</v>
      </c>
      <c r="S1551" s="9">
        <v>4</v>
      </c>
      <c r="T1551" s="9">
        <v>4</v>
      </c>
      <c r="U1551" s="9">
        <v>0</v>
      </c>
      <c r="V1551" s="9">
        <v>0</v>
      </c>
      <c r="W1551" s="9">
        <v>0</v>
      </c>
    </row>
    <row r="1552" spans="5:23" x14ac:dyDescent="0.2">
      <c r="E1552" s="9" t="s">
        <v>3102</v>
      </c>
      <c r="F1552" s="47">
        <v>43625</v>
      </c>
      <c r="G1552" s="9" t="s">
        <v>2951</v>
      </c>
      <c r="H1552" s="9" t="s">
        <v>538</v>
      </c>
      <c r="I1552" s="9" t="s">
        <v>2480</v>
      </c>
      <c r="J1552" s="9">
        <v>3</v>
      </c>
      <c r="K1552" s="9">
        <v>3</v>
      </c>
      <c r="L1552" s="9">
        <v>3</v>
      </c>
      <c r="M1552" s="9">
        <v>3</v>
      </c>
      <c r="N1552" s="9">
        <v>3</v>
      </c>
      <c r="O1552" s="9">
        <v>3</v>
      </c>
      <c r="P1552" s="9">
        <v>3</v>
      </c>
      <c r="Q1552" s="9">
        <v>3</v>
      </c>
      <c r="R1552" s="9">
        <v>3</v>
      </c>
      <c r="S1552" s="9">
        <v>3</v>
      </c>
      <c r="T1552" s="9">
        <v>3</v>
      </c>
      <c r="U1552" s="9" t="s">
        <v>660</v>
      </c>
      <c r="V1552" s="9" t="s">
        <v>3105</v>
      </c>
      <c r="W1552" s="9" t="s">
        <v>3106</v>
      </c>
    </row>
    <row r="1553" spans="5:24" x14ac:dyDescent="0.2">
      <c r="E1553" s="9" t="s">
        <v>3102</v>
      </c>
      <c r="F1553" s="47">
        <v>43625</v>
      </c>
      <c r="G1553" s="9" t="s">
        <v>2945</v>
      </c>
      <c r="H1553" s="9" t="s">
        <v>538</v>
      </c>
      <c r="I1553" s="9" t="s">
        <v>2480</v>
      </c>
      <c r="J1553" s="9">
        <v>4</v>
      </c>
      <c r="K1553" s="9">
        <v>4</v>
      </c>
      <c r="L1553" s="9">
        <v>4</v>
      </c>
      <c r="M1553" s="9">
        <v>4</v>
      </c>
      <c r="N1553" s="9">
        <v>4</v>
      </c>
      <c r="O1553" s="9">
        <v>4</v>
      </c>
      <c r="P1553" s="9">
        <v>4</v>
      </c>
      <c r="Q1553" s="9">
        <v>4</v>
      </c>
      <c r="R1553" s="9">
        <v>4</v>
      </c>
      <c r="S1553" s="9">
        <v>4</v>
      </c>
      <c r="T1553" s="9">
        <v>4</v>
      </c>
      <c r="U1553" s="9" t="s">
        <v>1925</v>
      </c>
      <c r="V1553" s="9" t="s">
        <v>3107</v>
      </c>
      <c r="W1553" s="9" t="s">
        <v>3108</v>
      </c>
    </row>
    <row r="1554" spans="5:24" ht="15.75" customHeight="1" x14ac:dyDescent="0.2">
      <c r="E1554" s="9" t="s">
        <v>3102</v>
      </c>
      <c r="F1554" s="47">
        <v>43625</v>
      </c>
      <c r="G1554" s="9" t="s">
        <v>2965</v>
      </c>
      <c r="H1554" s="9" t="s">
        <v>538</v>
      </c>
      <c r="I1554" s="9" t="s">
        <v>2480</v>
      </c>
      <c r="J1554" s="9">
        <v>3</v>
      </c>
      <c r="K1554" s="9">
        <v>3</v>
      </c>
      <c r="L1554" s="9">
        <v>3</v>
      </c>
      <c r="M1554" s="9">
        <v>3</v>
      </c>
      <c r="N1554" s="9">
        <v>3</v>
      </c>
      <c r="O1554" s="9">
        <v>3</v>
      </c>
      <c r="P1554" s="9">
        <v>3</v>
      </c>
      <c r="Q1554" s="9">
        <v>3</v>
      </c>
      <c r="R1554" s="9">
        <v>3</v>
      </c>
      <c r="S1554" s="9">
        <v>3</v>
      </c>
      <c r="T1554" s="9">
        <v>3</v>
      </c>
      <c r="U1554" s="9" t="s">
        <v>3109</v>
      </c>
      <c r="V1554" s="9" t="s">
        <v>3110</v>
      </c>
      <c r="W1554" s="9" t="s">
        <v>3111</v>
      </c>
    </row>
    <row r="1555" spans="5:24" x14ac:dyDescent="0.2">
      <c r="E1555" s="9" t="s">
        <v>3102</v>
      </c>
      <c r="F1555" s="47">
        <v>43625</v>
      </c>
      <c r="G1555" s="9" t="s">
        <v>2959</v>
      </c>
      <c r="H1555" s="9" t="s">
        <v>538</v>
      </c>
      <c r="I1555" s="9" t="s">
        <v>2480</v>
      </c>
      <c r="J1555" s="9">
        <v>3</v>
      </c>
      <c r="K1555" s="9">
        <v>3</v>
      </c>
      <c r="L1555" s="9">
        <v>4</v>
      </c>
      <c r="M1555" s="9">
        <v>3</v>
      </c>
      <c r="N1555" s="9">
        <v>3</v>
      </c>
      <c r="O1555" s="9">
        <v>3</v>
      </c>
      <c r="P1555" s="9">
        <v>3</v>
      </c>
      <c r="Q1555" s="9">
        <v>3</v>
      </c>
      <c r="R1555" s="9">
        <v>3</v>
      </c>
      <c r="S1555" s="9">
        <v>3</v>
      </c>
      <c r="T1555" s="9">
        <v>3</v>
      </c>
      <c r="U1555" s="9" t="s">
        <v>3112</v>
      </c>
      <c r="V1555" s="9" t="s">
        <v>3113</v>
      </c>
      <c r="W1555" s="9" t="s">
        <v>3114</v>
      </c>
    </row>
    <row r="1556" spans="5:24" x14ac:dyDescent="0.2">
      <c r="E1556" s="9" t="s">
        <v>3102</v>
      </c>
      <c r="F1556" s="47">
        <v>43625</v>
      </c>
      <c r="G1556" s="9" t="s">
        <v>3025</v>
      </c>
      <c r="H1556" s="9" t="s">
        <v>817</v>
      </c>
      <c r="I1556" s="9" t="s">
        <v>2480</v>
      </c>
      <c r="J1556" s="9">
        <v>3</v>
      </c>
      <c r="K1556" s="9">
        <v>3</v>
      </c>
      <c r="L1556" s="9">
        <v>3</v>
      </c>
      <c r="M1556" s="9">
        <v>3</v>
      </c>
      <c r="N1556" s="9">
        <v>3</v>
      </c>
      <c r="O1556" s="9">
        <v>3</v>
      </c>
      <c r="P1556" s="9">
        <v>3</v>
      </c>
      <c r="Q1556" s="9">
        <v>3</v>
      </c>
      <c r="R1556" s="9">
        <v>3</v>
      </c>
      <c r="S1556" s="9">
        <v>3</v>
      </c>
      <c r="T1556" s="9">
        <v>3</v>
      </c>
      <c r="U1556" s="9">
        <v>0</v>
      </c>
      <c r="V1556" s="9">
        <v>0</v>
      </c>
      <c r="W1556" s="9">
        <v>0</v>
      </c>
    </row>
    <row r="1557" spans="5:24" x14ac:dyDescent="0.2">
      <c r="E1557" s="9" t="s">
        <v>3102</v>
      </c>
      <c r="F1557" s="47">
        <v>43625</v>
      </c>
      <c r="G1557" s="9" t="s">
        <v>2969</v>
      </c>
      <c r="H1557" s="9" t="s">
        <v>538</v>
      </c>
      <c r="I1557" s="9" t="s">
        <v>2480</v>
      </c>
      <c r="J1557" s="9">
        <v>4</v>
      </c>
      <c r="K1557" s="9">
        <v>4</v>
      </c>
      <c r="L1557" s="9">
        <v>4</v>
      </c>
      <c r="M1557" s="9">
        <v>3</v>
      </c>
      <c r="N1557" s="9">
        <v>4</v>
      </c>
      <c r="O1557" s="9">
        <v>4</v>
      </c>
      <c r="P1557" s="9">
        <v>4</v>
      </c>
      <c r="Q1557" s="9">
        <v>4</v>
      </c>
      <c r="R1557" s="9">
        <v>4</v>
      </c>
      <c r="S1557" s="9">
        <v>4</v>
      </c>
      <c r="T1557" s="9">
        <v>4</v>
      </c>
      <c r="U1557" s="9" t="s">
        <v>3115</v>
      </c>
      <c r="V1557" s="9" t="s">
        <v>3116</v>
      </c>
      <c r="W1557" s="9" t="s">
        <v>3117</v>
      </c>
    </row>
    <row r="1558" spans="5:24" x14ac:dyDescent="0.2">
      <c r="E1558" s="9" t="s">
        <v>3102</v>
      </c>
      <c r="F1558" s="47">
        <v>43625</v>
      </c>
      <c r="G1558" s="9" t="s">
        <v>2944</v>
      </c>
      <c r="H1558" s="9" t="s">
        <v>538</v>
      </c>
      <c r="I1558" s="9" t="s">
        <v>2480</v>
      </c>
      <c r="J1558" s="9">
        <v>4</v>
      </c>
      <c r="K1558" s="9">
        <v>4</v>
      </c>
      <c r="L1558" s="9">
        <v>3</v>
      </c>
      <c r="M1558" s="9">
        <v>3</v>
      </c>
      <c r="N1558" s="9">
        <v>4</v>
      </c>
      <c r="O1558" s="9">
        <v>3</v>
      </c>
      <c r="P1558" s="9">
        <v>3</v>
      </c>
      <c r="Q1558" s="9">
        <v>3</v>
      </c>
      <c r="R1558" s="9">
        <v>3</v>
      </c>
      <c r="S1558" s="9">
        <v>3</v>
      </c>
      <c r="T1558" s="9">
        <v>4</v>
      </c>
      <c r="U1558" s="9">
        <v>0</v>
      </c>
      <c r="V1558" s="9">
        <v>0</v>
      </c>
      <c r="W1558" s="9">
        <v>0</v>
      </c>
    </row>
    <row r="1559" spans="5:24" ht="21" customHeight="1" x14ac:dyDescent="0.2">
      <c r="E1559" s="9" t="s">
        <v>3102</v>
      </c>
      <c r="F1559" s="47">
        <v>43625</v>
      </c>
      <c r="G1559" s="9" t="s">
        <v>2954</v>
      </c>
      <c r="H1559" s="9" t="s">
        <v>538</v>
      </c>
      <c r="I1559" s="9" t="s">
        <v>2480</v>
      </c>
      <c r="J1559" s="9">
        <v>4</v>
      </c>
      <c r="K1559" s="9">
        <v>4</v>
      </c>
      <c r="L1559" s="9">
        <v>4</v>
      </c>
      <c r="M1559" s="9">
        <v>4</v>
      </c>
      <c r="N1559" s="9">
        <v>4</v>
      </c>
      <c r="O1559" s="9">
        <v>4</v>
      </c>
      <c r="P1559" s="9">
        <v>4</v>
      </c>
      <c r="Q1559" s="9">
        <v>4</v>
      </c>
      <c r="R1559" s="9">
        <v>4</v>
      </c>
      <c r="S1559" s="9">
        <v>4</v>
      </c>
      <c r="T1559" s="9">
        <v>4</v>
      </c>
      <c r="U1559" s="9">
        <v>0</v>
      </c>
      <c r="V1559" s="9" t="s">
        <v>3118</v>
      </c>
      <c r="W1559" s="9" t="s">
        <v>3119</v>
      </c>
    </row>
    <row r="1560" spans="5:24" x14ac:dyDescent="0.2">
      <c r="E1560" s="9" t="s">
        <v>3102</v>
      </c>
      <c r="F1560" s="47">
        <v>43625</v>
      </c>
      <c r="G1560" s="9" t="s">
        <v>2963</v>
      </c>
      <c r="H1560" s="9" t="s">
        <v>538</v>
      </c>
      <c r="I1560" s="9" t="s">
        <v>2480</v>
      </c>
      <c r="J1560" s="9">
        <v>4</v>
      </c>
      <c r="K1560" s="9">
        <v>4</v>
      </c>
      <c r="L1560" s="9">
        <v>4</v>
      </c>
      <c r="M1560" s="9">
        <v>4</v>
      </c>
      <c r="N1560" s="9">
        <v>4</v>
      </c>
      <c r="O1560" s="9">
        <v>4</v>
      </c>
      <c r="P1560" s="9">
        <v>4</v>
      </c>
      <c r="Q1560" s="9">
        <v>4</v>
      </c>
      <c r="R1560" s="9">
        <v>4</v>
      </c>
      <c r="S1560" s="9">
        <v>4</v>
      </c>
      <c r="T1560" s="9">
        <v>4</v>
      </c>
      <c r="U1560" s="9">
        <v>0</v>
      </c>
      <c r="V1560" s="9" t="s">
        <v>3120</v>
      </c>
      <c r="W1560" s="9" t="s">
        <v>3120</v>
      </c>
    </row>
    <row r="1561" spans="5:24" x14ac:dyDescent="0.2">
      <c r="E1561" s="9" t="s">
        <v>3121</v>
      </c>
      <c r="F1561" s="47">
        <v>43808</v>
      </c>
      <c r="G1561" s="9" t="s">
        <v>3122</v>
      </c>
      <c r="H1561" s="9" t="s">
        <v>1911</v>
      </c>
      <c r="I1561" s="9">
        <v>80</v>
      </c>
      <c r="J1561" s="9">
        <v>4</v>
      </c>
      <c r="K1561" s="9">
        <v>4</v>
      </c>
      <c r="L1561" s="9">
        <v>4</v>
      </c>
      <c r="M1561" s="9">
        <v>4</v>
      </c>
      <c r="N1561" s="9">
        <v>4</v>
      </c>
      <c r="O1561" s="9">
        <v>4</v>
      </c>
      <c r="P1561" s="9">
        <v>4</v>
      </c>
      <c r="Q1561" s="9">
        <v>4</v>
      </c>
      <c r="R1561" s="9">
        <v>4</v>
      </c>
      <c r="S1561" s="9">
        <v>4</v>
      </c>
      <c r="T1561" s="9">
        <v>4</v>
      </c>
      <c r="U1561" s="9" t="s">
        <v>3123</v>
      </c>
      <c r="V1561" s="9">
        <v>0</v>
      </c>
      <c r="W1561" s="9">
        <v>0</v>
      </c>
      <c r="X1561" s="9">
        <v>0</v>
      </c>
    </row>
    <row r="1562" spans="5:24" x14ac:dyDescent="0.2">
      <c r="E1562" s="9" t="s">
        <v>3121</v>
      </c>
      <c r="F1562" s="47">
        <v>43720</v>
      </c>
      <c r="G1562" s="9" t="s">
        <v>3124</v>
      </c>
      <c r="H1562" s="9" t="s">
        <v>1911</v>
      </c>
      <c r="I1562" s="9">
        <v>90</v>
      </c>
      <c r="J1562" s="9">
        <v>3</v>
      </c>
      <c r="K1562" s="9">
        <v>3</v>
      </c>
      <c r="L1562" s="9">
        <v>3</v>
      </c>
      <c r="M1562" s="9">
        <v>3</v>
      </c>
      <c r="N1562" s="9">
        <v>3</v>
      </c>
      <c r="O1562" s="9">
        <v>3</v>
      </c>
      <c r="P1562" s="9">
        <v>3</v>
      </c>
      <c r="Q1562" s="9">
        <v>3</v>
      </c>
      <c r="R1562" s="9">
        <v>3</v>
      </c>
      <c r="S1562" s="9">
        <v>3</v>
      </c>
      <c r="T1562" s="9">
        <v>3</v>
      </c>
      <c r="U1562" s="9">
        <v>0</v>
      </c>
      <c r="V1562" s="9">
        <v>0</v>
      </c>
      <c r="W1562" s="9">
        <v>0</v>
      </c>
      <c r="X1562" s="9">
        <v>0</v>
      </c>
    </row>
    <row r="1563" spans="5:24" x14ac:dyDescent="0.2">
      <c r="E1563" s="9" t="s">
        <v>3121</v>
      </c>
      <c r="F1563" s="47">
        <v>43808</v>
      </c>
      <c r="G1563" s="9" t="s">
        <v>3125</v>
      </c>
      <c r="H1563" s="9" t="s">
        <v>1922</v>
      </c>
      <c r="I1563" s="9">
        <v>80</v>
      </c>
      <c r="J1563" s="9">
        <v>4</v>
      </c>
      <c r="K1563" s="9">
        <v>4</v>
      </c>
      <c r="L1563" s="9">
        <v>4</v>
      </c>
      <c r="M1563" s="9">
        <v>4</v>
      </c>
      <c r="N1563" s="9">
        <v>4</v>
      </c>
      <c r="O1563" s="9">
        <v>4</v>
      </c>
      <c r="P1563" s="9">
        <v>4</v>
      </c>
      <c r="Q1563" s="9">
        <v>4</v>
      </c>
      <c r="R1563" s="9">
        <v>4</v>
      </c>
      <c r="S1563" s="9">
        <v>4</v>
      </c>
      <c r="T1563" s="9">
        <v>4</v>
      </c>
      <c r="U1563" s="9" t="s">
        <v>1633</v>
      </c>
      <c r="V1563" s="9" t="s">
        <v>3126</v>
      </c>
      <c r="W1563" s="9">
        <v>0</v>
      </c>
      <c r="X1563" s="9">
        <v>0</v>
      </c>
    </row>
    <row r="1564" spans="5:24" x14ac:dyDescent="0.2">
      <c r="E1564" s="9" t="s">
        <v>3121</v>
      </c>
      <c r="F1564" s="47">
        <v>43808</v>
      </c>
      <c r="G1564" s="9" t="s">
        <v>3127</v>
      </c>
      <c r="H1564" s="9" t="s">
        <v>3128</v>
      </c>
      <c r="I1564" s="9">
        <v>100</v>
      </c>
      <c r="J1564" s="9">
        <v>3</v>
      </c>
      <c r="K1564" s="9">
        <v>3</v>
      </c>
      <c r="L1564" s="9">
        <v>3</v>
      </c>
      <c r="M1564" s="9">
        <v>3</v>
      </c>
      <c r="N1564" s="9">
        <v>3</v>
      </c>
      <c r="O1564" s="9">
        <v>3</v>
      </c>
      <c r="P1564" s="9">
        <v>3</v>
      </c>
      <c r="Q1564" s="9">
        <v>3</v>
      </c>
      <c r="R1564" s="9">
        <v>3</v>
      </c>
      <c r="S1564" s="9">
        <v>3</v>
      </c>
      <c r="T1564" s="9">
        <v>3</v>
      </c>
      <c r="U1564" s="9">
        <v>0</v>
      </c>
      <c r="V1564" s="9">
        <v>0</v>
      </c>
      <c r="W1564" s="9">
        <v>0</v>
      </c>
      <c r="X1564" s="9">
        <v>0</v>
      </c>
    </row>
    <row r="1565" spans="5:24" x14ac:dyDescent="0.2">
      <c r="E1565" s="9" t="s">
        <v>3129</v>
      </c>
      <c r="F1565" s="47">
        <v>43720</v>
      </c>
      <c r="G1565" s="9" t="s">
        <v>3124</v>
      </c>
      <c r="H1565" s="9" t="s">
        <v>538</v>
      </c>
      <c r="I1565" s="9">
        <v>90</v>
      </c>
      <c r="J1565" s="9">
        <v>3</v>
      </c>
      <c r="K1565" s="9">
        <v>3</v>
      </c>
      <c r="L1565" s="9">
        <v>3</v>
      </c>
      <c r="M1565" s="9">
        <v>3</v>
      </c>
      <c r="N1565" s="9">
        <v>3</v>
      </c>
      <c r="O1565" s="9">
        <v>3</v>
      </c>
      <c r="P1565" s="9">
        <v>3</v>
      </c>
      <c r="Q1565" s="9">
        <v>3</v>
      </c>
      <c r="R1565" s="9">
        <v>3</v>
      </c>
      <c r="S1565" s="9">
        <v>3</v>
      </c>
      <c r="T1565" s="9">
        <v>3</v>
      </c>
      <c r="U1565" s="9">
        <v>0</v>
      </c>
      <c r="V1565" s="9">
        <v>0</v>
      </c>
      <c r="W1565" s="9">
        <v>0</v>
      </c>
    </row>
    <row r="1566" spans="5:24" x14ac:dyDescent="0.2">
      <c r="E1566" s="9" t="s">
        <v>3129</v>
      </c>
      <c r="F1566" s="47">
        <v>43808</v>
      </c>
      <c r="G1566" s="9" t="s">
        <v>3122</v>
      </c>
      <c r="H1566" s="9" t="s">
        <v>538</v>
      </c>
      <c r="I1566" s="9">
        <v>90</v>
      </c>
      <c r="J1566" s="9">
        <v>3</v>
      </c>
      <c r="K1566" s="9">
        <v>3</v>
      </c>
      <c r="L1566" s="9">
        <v>4</v>
      </c>
      <c r="M1566" s="9">
        <v>4</v>
      </c>
      <c r="N1566" s="9">
        <v>4</v>
      </c>
      <c r="O1566" s="9">
        <v>3</v>
      </c>
      <c r="P1566" s="9">
        <v>4</v>
      </c>
      <c r="Q1566" s="9">
        <v>4</v>
      </c>
      <c r="R1566" s="9">
        <v>3</v>
      </c>
      <c r="S1566" s="9">
        <v>4</v>
      </c>
      <c r="T1566" s="9">
        <v>4</v>
      </c>
      <c r="U1566" s="9" t="s">
        <v>3130</v>
      </c>
      <c r="V1566" s="9" t="s">
        <v>3123</v>
      </c>
      <c r="W1566" s="9" t="s">
        <v>603</v>
      </c>
      <c r="X1566" s="9">
        <v>0</v>
      </c>
    </row>
    <row r="1567" spans="5:24" ht="13.5" customHeight="1" x14ac:dyDescent="0.2">
      <c r="E1567" s="9" t="s">
        <v>3129</v>
      </c>
      <c r="F1567" s="47">
        <v>43808</v>
      </c>
      <c r="G1567" s="9" t="s">
        <v>3125</v>
      </c>
      <c r="H1567" s="9" t="s">
        <v>542</v>
      </c>
      <c r="I1567" s="9">
        <v>90</v>
      </c>
      <c r="J1567" s="9">
        <v>4</v>
      </c>
      <c r="K1567" s="9">
        <v>4</v>
      </c>
      <c r="L1567" s="9">
        <v>4</v>
      </c>
      <c r="M1567" s="9">
        <v>4</v>
      </c>
      <c r="N1567" s="9">
        <v>4</v>
      </c>
      <c r="O1567" s="9">
        <v>4</v>
      </c>
      <c r="P1567" s="9">
        <v>4</v>
      </c>
      <c r="Q1567" s="9">
        <v>4</v>
      </c>
      <c r="R1567" s="9">
        <v>4</v>
      </c>
      <c r="S1567" s="9">
        <v>4</v>
      </c>
      <c r="T1567" s="9">
        <v>4</v>
      </c>
      <c r="U1567" s="9" t="s">
        <v>3131</v>
      </c>
      <c r="V1567" s="9" t="s">
        <v>3132</v>
      </c>
      <c r="W1567" s="9" t="s">
        <v>3133</v>
      </c>
      <c r="X1567" s="9">
        <v>0</v>
      </c>
    </row>
    <row r="1568" spans="5:24" x14ac:dyDescent="0.2">
      <c r="E1568" s="9" t="s">
        <v>3129</v>
      </c>
      <c r="F1568" s="47">
        <v>43808</v>
      </c>
      <c r="G1568" s="9" t="s">
        <v>3127</v>
      </c>
      <c r="H1568" s="9" t="s">
        <v>1693</v>
      </c>
      <c r="I1568" s="9">
        <v>90</v>
      </c>
      <c r="J1568" s="9">
        <v>3</v>
      </c>
      <c r="K1568" s="9">
        <v>3</v>
      </c>
      <c r="L1568" s="9">
        <v>3</v>
      </c>
      <c r="M1568" s="9">
        <v>3</v>
      </c>
      <c r="N1568" s="9">
        <v>3</v>
      </c>
      <c r="O1568" s="9">
        <v>3</v>
      </c>
      <c r="P1568" s="9">
        <v>3</v>
      </c>
      <c r="Q1568" s="9">
        <v>3</v>
      </c>
      <c r="R1568" s="9">
        <v>3</v>
      </c>
      <c r="S1568" s="9">
        <v>3</v>
      </c>
      <c r="T1568" s="9">
        <v>3</v>
      </c>
      <c r="V1568" s="9">
        <v>0</v>
      </c>
      <c r="W1568" s="9">
        <v>0</v>
      </c>
      <c r="X1568" s="9">
        <v>0</v>
      </c>
    </row>
    <row r="1569" spans="5:24" x14ac:dyDescent="0.2">
      <c r="E1569" s="9" t="s">
        <v>3134</v>
      </c>
      <c r="F1569" s="47">
        <v>43808</v>
      </c>
      <c r="G1569" s="9" t="s">
        <v>3125</v>
      </c>
      <c r="H1569" s="9" t="s">
        <v>1922</v>
      </c>
      <c r="I1569" s="9">
        <v>90</v>
      </c>
      <c r="J1569" s="9">
        <v>4</v>
      </c>
      <c r="K1569" s="9">
        <v>4</v>
      </c>
      <c r="L1569" s="9">
        <v>4</v>
      </c>
      <c r="M1569" s="9">
        <v>4</v>
      </c>
      <c r="N1569" s="9">
        <v>4</v>
      </c>
      <c r="O1569" s="9">
        <v>4</v>
      </c>
      <c r="P1569" s="9">
        <v>4</v>
      </c>
      <c r="Q1569" s="9">
        <v>4</v>
      </c>
      <c r="R1569" s="9">
        <v>4</v>
      </c>
      <c r="S1569" s="9">
        <v>4</v>
      </c>
      <c r="T1569" s="9">
        <v>4</v>
      </c>
      <c r="U1569" s="9">
        <v>4</v>
      </c>
      <c r="V1569" s="9">
        <v>4</v>
      </c>
      <c r="W1569" s="9" t="s">
        <v>3135</v>
      </c>
      <c r="X1569" s="9">
        <v>0</v>
      </c>
    </row>
    <row r="1570" spans="5:24" x14ac:dyDescent="0.2">
      <c r="E1570" s="9" t="s">
        <v>3134</v>
      </c>
      <c r="F1570" s="47">
        <v>43808</v>
      </c>
      <c r="G1570" s="9" t="s">
        <v>3124</v>
      </c>
      <c r="H1570" s="9" t="s">
        <v>1911</v>
      </c>
      <c r="I1570" s="9">
        <v>90</v>
      </c>
      <c r="J1570" s="9">
        <v>3</v>
      </c>
      <c r="K1570" s="9">
        <v>3</v>
      </c>
      <c r="L1570" s="9">
        <v>3</v>
      </c>
      <c r="M1570" s="9">
        <v>3</v>
      </c>
      <c r="N1570" s="9">
        <v>3</v>
      </c>
      <c r="O1570" s="9">
        <v>3</v>
      </c>
      <c r="P1570" s="9">
        <v>3</v>
      </c>
      <c r="Q1570" s="9">
        <v>3</v>
      </c>
      <c r="R1570" s="9">
        <v>3</v>
      </c>
      <c r="S1570" s="9">
        <v>3</v>
      </c>
      <c r="T1570" s="9">
        <v>3</v>
      </c>
      <c r="U1570" s="9">
        <v>3</v>
      </c>
      <c r="V1570" s="9">
        <v>3</v>
      </c>
      <c r="W1570" s="9">
        <v>0</v>
      </c>
      <c r="X1570" s="9">
        <v>0</v>
      </c>
    </row>
    <row r="1571" spans="5:24" x14ac:dyDescent="0.2">
      <c r="E1571" s="9" t="s">
        <v>3134</v>
      </c>
      <c r="F1571" s="47">
        <v>43808</v>
      </c>
      <c r="G1571" s="9" t="s">
        <v>3122</v>
      </c>
      <c r="H1571" s="9" t="s">
        <v>1911</v>
      </c>
      <c r="I1571" s="9">
        <v>90</v>
      </c>
      <c r="J1571" s="9">
        <v>4</v>
      </c>
      <c r="K1571" s="9">
        <v>4</v>
      </c>
      <c r="L1571" s="9">
        <v>4</v>
      </c>
      <c r="M1571" s="9">
        <v>4</v>
      </c>
      <c r="N1571" s="9">
        <v>3</v>
      </c>
      <c r="O1571" s="9">
        <v>3</v>
      </c>
      <c r="P1571" s="9">
        <v>4</v>
      </c>
      <c r="Q1571" s="9">
        <v>4</v>
      </c>
      <c r="R1571" s="9">
        <v>3</v>
      </c>
      <c r="S1571" s="9">
        <v>3</v>
      </c>
      <c r="T1571" s="9">
        <v>4</v>
      </c>
      <c r="U1571" s="9">
        <v>3</v>
      </c>
      <c r="V1571" s="9">
        <v>4</v>
      </c>
      <c r="W1571" s="9">
        <v>0</v>
      </c>
      <c r="X1571" s="9">
        <v>0</v>
      </c>
    </row>
    <row r="1572" spans="5:24" x14ac:dyDescent="0.2">
      <c r="E1572" s="9" t="s">
        <v>3134</v>
      </c>
      <c r="F1572" s="47">
        <v>43808</v>
      </c>
      <c r="G1572" s="9" t="s">
        <v>3127</v>
      </c>
      <c r="H1572" s="9" t="s">
        <v>3128</v>
      </c>
      <c r="I1572" s="9">
        <v>100</v>
      </c>
      <c r="J1572" s="9">
        <v>3</v>
      </c>
      <c r="K1572" s="9">
        <v>3</v>
      </c>
      <c r="L1572" s="9">
        <v>3</v>
      </c>
      <c r="M1572" s="9">
        <v>4</v>
      </c>
      <c r="N1572" s="9">
        <v>4</v>
      </c>
      <c r="O1572" s="9">
        <v>4</v>
      </c>
      <c r="P1572" s="9">
        <v>4</v>
      </c>
      <c r="Q1572" s="9">
        <v>3</v>
      </c>
      <c r="R1572" s="9">
        <v>4</v>
      </c>
      <c r="S1572" s="9">
        <v>4</v>
      </c>
      <c r="T1572" s="9">
        <v>3</v>
      </c>
      <c r="U1572" s="9">
        <v>4</v>
      </c>
      <c r="V1572" s="9">
        <v>3</v>
      </c>
      <c r="W1572" s="9">
        <v>0</v>
      </c>
      <c r="X1572" s="9">
        <v>0</v>
      </c>
    </row>
    <row r="1573" spans="5:24" x14ac:dyDescent="0.2">
      <c r="E1573" s="9" t="s">
        <v>3136</v>
      </c>
      <c r="F1573" s="47">
        <v>43720</v>
      </c>
      <c r="G1573" s="9" t="s">
        <v>3124</v>
      </c>
      <c r="H1573" s="9" t="s">
        <v>1911</v>
      </c>
      <c r="I1573" s="9">
        <v>100</v>
      </c>
      <c r="J1573" s="9">
        <v>3</v>
      </c>
      <c r="K1573" s="9">
        <v>3</v>
      </c>
      <c r="L1573" s="9">
        <v>3</v>
      </c>
      <c r="M1573" s="9">
        <v>3</v>
      </c>
      <c r="N1573" s="9">
        <v>3</v>
      </c>
      <c r="O1573" s="9">
        <v>3</v>
      </c>
      <c r="P1573" s="9">
        <v>3</v>
      </c>
      <c r="Q1573" s="9">
        <v>3</v>
      </c>
      <c r="R1573" s="9">
        <v>3</v>
      </c>
      <c r="S1573" s="9">
        <v>3</v>
      </c>
      <c r="T1573" s="9">
        <v>3</v>
      </c>
      <c r="U1573" s="9">
        <v>0</v>
      </c>
      <c r="V1573" s="9">
        <v>0</v>
      </c>
      <c r="W1573" s="9">
        <v>0</v>
      </c>
    </row>
    <row r="1574" spans="5:24" x14ac:dyDescent="0.2">
      <c r="E1574" s="9" t="s">
        <v>3136</v>
      </c>
      <c r="F1574" s="47">
        <v>43808</v>
      </c>
      <c r="G1574" s="9" t="s">
        <v>3125</v>
      </c>
      <c r="H1574" s="9" t="s">
        <v>1922</v>
      </c>
      <c r="I1574" s="9">
        <v>80</v>
      </c>
      <c r="J1574" s="9">
        <v>4</v>
      </c>
      <c r="K1574" s="9">
        <v>4</v>
      </c>
      <c r="L1574" s="9">
        <v>4</v>
      </c>
      <c r="M1574" s="9">
        <v>4</v>
      </c>
      <c r="N1574" s="9">
        <v>4</v>
      </c>
      <c r="O1574" s="9">
        <v>4</v>
      </c>
      <c r="P1574" s="9">
        <v>4</v>
      </c>
      <c r="Q1574" s="9">
        <v>4</v>
      </c>
      <c r="R1574" s="9">
        <v>4</v>
      </c>
      <c r="S1574" s="9">
        <v>4</v>
      </c>
      <c r="T1574" s="9">
        <v>4</v>
      </c>
      <c r="U1574" s="9">
        <v>0</v>
      </c>
      <c r="V1574" s="9" t="s">
        <v>3137</v>
      </c>
      <c r="W1574" s="9">
        <v>0</v>
      </c>
    </row>
    <row r="1575" spans="5:24" x14ac:dyDescent="0.2">
      <c r="E1575" s="9" t="s">
        <v>3136</v>
      </c>
      <c r="F1575" s="47">
        <v>43808</v>
      </c>
      <c r="G1575" s="9" t="s">
        <v>3122</v>
      </c>
      <c r="H1575" s="9" t="s">
        <v>1911</v>
      </c>
      <c r="I1575" s="9">
        <v>80</v>
      </c>
      <c r="J1575" s="9">
        <v>3</v>
      </c>
      <c r="K1575" s="9">
        <v>3</v>
      </c>
      <c r="L1575" s="9">
        <v>3</v>
      </c>
      <c r="M1575" s="9">
        <v>3</v>
      </c>
      <c r="N1575" s="9">
        <v>3</v>
      </c>
      <c r="O1575" s="9">
        <v>3</v>
      </c>
      <c r="P1575" s="9">
        <v>3</v>
      </c>
      <c r="Q1575" s="9">
        <v>3</v>
      </c>
      <c r="R1575" s="9">
        <v>3</v>
      </c>
      <c r="S1575" s="9">
        <v>3</v>
      </c>
      <c r="T1575" s="9">
        <v>3</v>
      </c>
      <c r="U1575" s="9">
        <v>0</v>
      </c>
      <c r="V1575" s="9">
        <v>0</v>
      </c>
      <c r="W1575" s="9">
        <v>0</v>
      </c>
    </row>
    <row r="1576" spans="5:24" x14ac:dyDescent="0.2">
      <c r="E1576" s="9" t="s">
        <v>3136</v>
      </c>
      <c r="F1576" s="47">
        <v>43808</v>
      </c>
      <c r="G1576" s="9" t="s">
        <v>3127</v>
      </c>
      <c r="H1576" s="9" t="s">
        <v>3128</v>
      </c>
      <c r="I1576" s="9">
        <v>90</v>
      </c>
      <c r="J1576" s="9">
        <v>3</v>
      </c>
      <c r="K1576" s="9">
        <v>3</v>
      </c>
      <c r="L1576" s="9">
        <v>3</v>
      </c>
      <c r="M1576" s="9">
        <v>3</v>
      </c>
      <c r="N1576" s="9">
        <v>3</v>
      </c>
      <c r="O1576" s="9">
        <v>3</v>
      </c>
      <c r="P1576" s="9">
        <v>3</v>
      </c>
      <c r="Q1576" s="9">
        <v>3</v>
      </c>
      <c r="R1576" s="9">
        <v>3</v>
      </c>
      <c r="S1576" s="9">
        <v>3</v>
      </c>
      <c r="T1576" s="9">
        <v>3</v>
      </c>
      <c r="U1576" s="9">
        <v>0</v>
      </c>
      <c r="V1576" s="9">
        <v>0</v>
      </c>
      <c r="W1576" s="9">
        <v>0</v>
      </c>
    </row>
    <row r="1577" spans="5:24" x14ac:dyDescent="0.2">
      <c r="E1577" s="9" t="s">
        <v>3138</v>
      </c>
      <c r="F1577" s="47">
        <v>43720</v>
      </c>
      <c r="G1577" s="9" t="s">
        <v>3124</v>
      </c>
      <c r="H1577" s="9" t="s">
        <v>1911</v>
      </c>
      <c r="I1577" s="9">
        <v>100</v>
      </c>
      <c r="J1577" s="9">
        <v>3</v>
      </c>
      <c r="K1577" s="9">
        <v>3</v>
      </c>
      <c r="L1577" s="9">
        <v>3</v>
      </c>
      <c r="M1577" s="9">
        <v>3</v>
      </c>
      <c r="N1577" s="9">
        <v>3</v>
      </c>
      <c r="O1577" s="9">
        <v>3</v>
      </c>
      <c r="P1577" s="9">
        <v>3</v>
      </c>
      <c r="Q1577" s="9">
        <v>3</v>
      </c>
      <c r="R1577" s="9">
        <v>3</v>
      </c>
      <c r="S1577" s="9">
        <v>3</v>
      </c>
      <c r="T1577" s="9">
        <v>3</v>
      </c>
      <c r="U1577" s="9">
        <v>0</v>
      </c>
      <c r="V1577" s="9">
        <v>0</v>
      </c>
      <c r="W1577" s="9">
        <v>0</v>
      </c>
    </row>
    <row r="1578" spans="5:24" x14ac:dyDescent="0.2">
      <c r="E1578" s="9" t="s">
        <v>3138</v>
      </c>
      <c r="F1578" s="47">
        <v>43808</v>
      </c>
      <c r="G1578" s="9" t="s">
        <v>3139</v>
      </c>
      <c r="H1578" s="9" t="s">
        <v>1922</v>
      </c>
      <c r="I1578" s="9">
        <v>80</v>
      </c>
      <c r="J1578" s="9">
        <v>4</v>
      </c>
      <c r="K1578" s="9">
        <v>4</v>
      </c>
      <c r="L1578" s="9">
        <v>4</v>
      </c>
      <c r="M1578" s="9">
        <v>4</v>
      </c>
      <c r="N1578" s="9">
        <v>4</v>
      </c>
      <c r="O1578" s="9">
        <v>4</v>
      </c>
      <c r="P1578" s="9">
        <v>4</v>
      </c>
      <c r="Q1578" s="9">
        <v>4</v>
      </c>
      <c r="R1578" s="9">
        <v>4</v>
      </c>
      <c r="S1578" s="9">
        <v>4</v>
      </c>
      <c r="T1578" s="9">
        <v>4</v>
      </c>
      <c r="U1578" s="9">
        <v>0</v>
      </c>
      <c r="V1578" s="9">
        <v>0</v>
      </c>
      <c r="W1578" s="9">
        <v>0</v>
      </c>
    </row>
    <row r="1579" spans="5:24" x14ac:dyDescent="0.2">
      <c r="E1579" s="9" t="s">
        <v>3138</v>
      </c>
      <c r="F1579" s="47">
        <v>43808</v>
      </c>
      <c r="G1579" s="9" t="s">
        <v>3122</v>
      </c>
      <c r="H1579" s="9" t="s">
        <v>1911</v>
      </c>
      <c r="I1579" s="9">
        <v>80</v>
      </c>
      <c r="J1579" s="9">
        <v>3</v>
      </c>
      <c r="K1579" s="9">
        <v>3</v>
      </c>
      <c r="L1579" s="9">
        <v>3</v>
      </c>
      <c r="M1579" s="9">
        <v>3</v>
      </c>
      <c r="N1579" s="9">
        <v>3</v>
      </c>
      <c r="O1579" s="9">
        <v>3</v>
      </c>
      <c r="P1579" s="9">
        <v>3</v>
      </c>
      <c r="Q1579" s="9">
        <v>3</v>
      </c>
      <c r="R1579" s="9">
        <v>3</v>
      </c>
      <c r="S1579" s="9">
        <v>3</v>
      </c>
      <c r="T1579" s="9">
        <v>3</v>
      </c>
      <c r="U1579" s="9">
        <v>0</v>
      </c>
      <c r="V1579" s="9">
        <v>0</v>
      </c>
      <c r="W1579" s="9">
        <v>0</v>
      </c>
    </row>
    <row r="1580" spans="5:24" x14ac:dyDescent="0.2">
      <c r="E1580" s="9" t="s">
        <v>3138</v>
      </c>
      <c r="F1580" s="47">
        <v>43808</v>
      </c>
      <c r="G1580" s="9" t="s">
        <v>3127</v>
      </c>
      <c r="H1580" s="9" t="s">
        <v>3128</v>
      </c>
      <c r="I1580" s="9">
        <v>80</v>
      </c>
      <c r="J1580" s="9">
        <v>3</v>
      </c>
      <c r="K1580" s="9">
        <v>3</v>
      </c>
      <c r="L1580" s="9">
        <v>3</v>
      </c>
      <c r="M1580" s="9">
        <v>3</v>
      </c>
      <c r="N1580" s="9">
        <v>3</v>
      </c>
      <c r="O1580" s="9">
        <v>3</v>
      </c>
      <c r="P1580" s="9">
        <v>3</v>
      </c>
      <c r="Q1580" s="9">
        <v>3</v>
      </c>
      <c r="R1580" s="9">
        <v>3</v>
      </c>
      <c r="S1580" s="9">
        <v>3</v>
      </c>
      <c r="T1580" s="9">
        <v>3</v>
      </c>
      <c r="U1580" s="9">
        <v>0</v>
      </c>
      <c r="V1580" s="9">
        <v>0</v>
      </c>
      <c r="W1580" s="9">
        <v>0</v>
      </c>
    </row>
    <row r="1581" spans="5:24" x14ac:dyDescent="0.2">
      <c r="E1581" s="9" t="s">
        <v>3140</v>
      </c>
      <c r="F1581" s="47">
        <v>43808</v>
      </c>
      <c r="G1581" s="9" t="s">
        <v>3125</v>
      </c>
      <c r="H1581" s="9" t="s">
        <v>1922</v>
      </c>
      <c r="I1581" s="9">
        <v>90</v>
      </c>
      <c r="J1581" s="9">
        <v>4</v>
      </c>
      <c r="K1581" s="9">
        <v>4</v>
      </c>
      <c r="L1581" s="9">
        <v>4</v>
      </c>
      <c r="M1581" s="9">
        <v>4</v>
      </c>
      <c r="N1581" s="9">
        <v>4</v>
      </c>
      <c r="O1581" s="9">
        <v>4</v>
      </c>
      <c r="P1581" s="9">
        <v>4</v>
      </c>
      <c r="Q1581" s="9">
        <v>4</v>
      </c>
      <c r="R1581" s="9">
        <v>4</v>
      </c>
      <c r="S1581" s="9">
        <v>4</v>
      </c>
      <c r="T1581" s="9">
        <v>4</v>
      </c>
      <c r="U1581" s="9">
        <v>0</v>
      </c>
      <c r="V1581" s="9">
        <v>0</v>
      </c>
      <c r="W1581" s="9">
        <v>0</v>
      </c>
    </row>
    <row r="1582" spans="5:24" x14ac:dyDescent="0.2">
      <c r="E1582" s="9" t="s">
        <v>3140</v>
      </c>
      <c r="F1582" s="47">
        <v>43720</v>
      </c>
      <c r="G1582" s="9" t="s">
        <v>3124</v>
      </c>
      <c r="H1582" s="9" t="s">
        <v>1911</v>
      </c>
      <c r="I1582" s="9">
        <v>80</v>
      </c>
      <c r="J1582" s="9">
        <v>3</v>
      </c>
      <c r="K1582" s="9">
        <v>3</v>
      </c>
      <c r="L1582" s="9">
        <v>3</v>
      </c>
      <c r="M1582" s="9">
        <v>3</v>
      </c>
      <c r="N1582" s="9">
        <v>3</v>
      </c>
      <c r="O1582" s="9">
        <v>3</v>
      </c>
      <c r="P1582" s="9">
        <v>3</v>
      </c>
      <c r="Q1582" s="9">
        <v>3</v>
      </c>
      <c r="R1582" s="9">
        <v>3</v>
      </c>
      <c r="S1582" s="9">
        <v>3</v>
      </c>
      <c r="T1582" s="9">
        <v>3</v>
      </c>
      <c r="U1582" s="9">
        <v>0</v>
      </c>
      <c r="V1582" s="9">
        <v>0</v>
      </c>
      <c r="W1582" s="9">
        <v>0</v>
      </c>
    </row>
    <row r="1583" spans="5:24" x14ac:dyDescent="0.2">
      <c r="E1583" s="9" t="s">
        <v>3140</v>
      </c>
      <c r="F1583" s="47">
        <v>43808</v>
      </c>
      <c r="G1583" s="9" t="s">
        <v>3141</v>
      </c>
      <c r="H1583" s="9" t="s">
        <v>1911</v>
      </c>
      <c r="I1583" s="9">
        <v>80</v>
      </c>
      <c r="J1583" s="9">
        <v>3</v>
      </c>
      <c r="K1583" s="9">
        <v>4</v>
      </c>
      <c r="L1583" s="9">
        <v>3</v>
      </c>
      <c r="M1583" s="9">
        <v>3</v>
      </c>
      <c r="N1583" s="9">
        <v>3</v>
      </c>
      <c r="O1583" s="9">
        <v>3</v>
      </c>
      <c r="P1583" s="9">
        <v>3</v>
      </c>
      <c r="Q1583" s="9">
        <v>3</v>
      </c>
      <c r="R1583" s="9">
        <v>3</v>
      </c>
      <c r="S1583" s="9">
        <v>3</v>
      </c>
      <c r="T1583" s="9">
        <v>3</v>
      </c>
      <c r="U1583" s="9">
        <v>3</v>
      </c>
      <c r="V1583" s="9">
        <v>4</v>
      </c>
      <c r="W1583" s="9">
        <v>0</v>
      </c>
    </row>
    <row r="1584" spans="5:24" x14ac:dyDescent="0.2">
      <c r="E1584" s="9" t="s">
        <v>3140</v>
      </c>
      <c r="F1584" s="47">
        <v>43808</v>
      </c>
      <c r="G1584" s="9" t="s">
        <v>3127</v>
      </c>
      <c r="H1584" s="9" t="s">
        <v>3128</v>
      </c>
      <c r="I1584" s="9">
        <v>90</v>
      </c>
      <c r="J1584" s="9">
        <v>3</v>
      </c>
      <c r="K1584" s="9">
        <v>3</v>
      </c>
      <c r="L1584" s="9">
        <v>3</v>
      </c>
      <c r="M1584" s="9">
        <v>3</v>
      </c>
      <c r="N1584" s="9">
        <v>3</v>
      </c>
      <c r="O1584" s="9">
        <v>3</v>
      </c>
      <c r="P1584" s="9">
        <v>3</v>
      </c>
      <c r="Q1584" s="9">
        <v>3</v>
      </c>
      <c r="R1584" s="9">
        <v>3</v>
      </c>
      <c r="S1584" s="9">
        <v>3</v>
      </c>
      <c r="T1584" s="9">
        <v>3</v>
      </c>
      <c r="U1584" s="9">
        <v>3</v>
      </c>
      <c r="V1584" s="9">
        <v>3</v>
      </c>
      <c r="W1584" s="9">
        <v>0</v>
      </c>
    </row>
    <row r="1585" spans="5:23" x14ac:dyDescent="0.2">
      <c r="E1585" s="9" t="s">
        <v>3142</v>
      </c>
      <c r="F1585" s="47" t="s">
        <v>3143</v>
      </c>
      <c r="G1585" s="9" t="s">
        <v>3124</v>
      </c>
      <c r="H1585" s="9" t="s">
        <v>1911</v>
      </c>
      <c r="I1585" s="9">
        <v>80</v>
      </c>
      <c r="J1585" s="9">
        <v>3</v>
      </c>
      <c r="K1585" s="9">
        <v>3</v>
      </c>
      <c r="L1585" s="9">
        <v>3</v>
      </c>
      <c r="M1585" s="9">
        <v>3</v>
      </c>
      <c r="N1585" s="9">
        <v>3</v>
      </c>
      <c r="O1585" s="9">
        <v>3</v>
      </c>
      <c r="P1585" s="9">
        <v>3</v>
      </c>
      <c r="Q1585" s="9">
        <v>3</v>
      </c>
      <c r="R1585" s="9">
        <v>3</v>
      </c>
      <c r="S1585" s="9">
        <v>3</v>
      </c>
      <c r="T1585" s="9">
        <v>3</v>
      </c>
      <c r="U1585" s="9">
        <v>0</v>
      </c>
      <c r="V1585" s="9">
        <v>0</v>
      </c>
      <c r="W1585" s="9">
        <v>0</v>
      </c>
    </row>
    <row r="1586" spans="5:23" x14ac:dyDescent="0.2">
      <c r="E1586" s="9" t="s">
        <v>3142</v>
      </c>
      <c r="F1586" s="47">
        <v>43808</v>
      </c>
      <c r="G1586" s="9" t="s">
        <v>3139</v>
      </c>
      <c r="H1586" s="9" t="s">
        <v>1922</v>
      </c>
      <c r="I1586" s="9">
        <v>80</v>
      </c>
      <c r="J1586" s="9">
        <v>4</v>
      </c>
      <c r="K1586" s="9">
        <v>4</v>
      </c>
      <c r="L1586" s="9">
        <v>4</v>
      </c>
      <c r="M1586" s="9">
        <v>4</v>
      </c>
      <c r="N1586" s="9">
        <v>4</v>
      </c>
      <c r="O1586" s="9">
        <v>4</v>
      </c>
      <c r="P1586" s="9">
        <v>4</v>
      </c>
      <c r="Q1586" s="9">
        <v>4</v>
      </c>
      <c r="R1586" s="9">
        <v>4</v>
      </c>
      <c r="S1586" s="9">
        <v>4</v>
      </c>
      <c r="T1586" s="9">
        <v>4</v>
      </c>
      <c r="U1586" s="9">
        <v>0</v>
      </c>
      <c r="V1586" s="9">
        <v>0</v>
      </c>
      <c r="W1586" s="9">
        <v>0</v>
      </c>
    </row>
    <row r="1587" spans="5:23" x14ac:dyDescent="0.2">
      <c r="E1587" s="9" t="s">
        <v>3142</v>
      </c>
      <c r="F1587" s="47" t="s">
        <v>3143</v>
      </c>
      <c r="G1587" s="9" t="s">
        <v>3127</v>
      </c>
      <c r="H1587" s="9" t="s">
        <v>3128</v>
      </c>
      <c r="I1587" s="9">
        <v>80</v>
      </c>
      <c r="J1587" s="9">
        <v>3</v>
      </c>
      <c r="K1587" s="9">
        <v>3</v>
      </c>
      <c r="L1587" s="9">
        <v>3</v>
      </c>
      <c r="M1587" s="9">
        <v>3</v>
      </c>
      <c r="N1587" s="9">
        <v>3</v>
      </c>
      <c r="O1587" s="9">
        <v>3</v>
      </c>
      <c r="P1587" s="9">
        <v>3</v>
      </c>
      <c r="Q1587" s="9">
        <v>3</v>
      </c>
      <c r="R1587" s="9">
        <v>3</v>
      </c>
      <c r="S1587" s="9">
        <v>3</v>
      </c>
      <c r="T1587" s="9">
        <v>3</v>
      </c>
      <c r="U1587" s="9">
        <v>0</v>
      </c>
      <c r="V1587" s="9">
        <v>0</v>
      </c>
      <c r="W1587" s="9">
        <v>0</v>
      </c>
    </row>
    <row r="1588" spans="5:23" x14ac:dyDescent="0.2">
      <c r="E1588" s="9" t="s">
        <v>3142</v>
      </c>
      <c r="F1588" s="47" t="s">
        <v>3143</v>
      </c>
      <c r="G1588" s="9" t="s">
        <v>3122</v>
      </c>
      <c r="H1588" s="9" t="s">
        <v>1911</v>
      </c>
      <c r="I1588" s="9">
        <v>80</v>
      </c>
      <c r="J1588" s="9">
        <v>3</v>
      </c>
      <c r="K1588" s="9">
        <v>3</v>
      </c>
      <c r="L1588" s="9">
        <v>3</v>
      </c>
      <c r="M1588" s="9">
        <v>3</v>
      </c>
      <c r="N1588" s="9">
        <v>3</v>
      </c>
      <c r="O1588" s="9">
        <v>3</v>
      </c>
      <c r="P1588" s="9">
        <v>3</v>
      </c>
      <c r="Q1588" s="9">
        <v>3</v>
      </c>
      <c r="R1588" s="9">
        <v>3</v>
      </c>
      <c r="S1588" s="9">
        <v>3</v>
      </c>
      <c r="T1588" s="9">
        <v>3</v>
      </c>
      <c r="U1588" s="9">
        <v>0</v>
      </c>
      <c r="V1588" s="9">
        <v>0</v>
      </c>
      <c r="W1588" s="9">
        <v>0</v>
      </c>
    </row>
    <row r="1589" spans="5:23" x14ac:dyDescent="0.2">
      <c r="E1589" s="9" t="s">
        <v>3144</v>
      </c>
      <c r="F1589" s="47" t="s">
        <v>3143</v>
      </c>
      <c r="G1589" s="9" t="s">
        <v>3124</v>
      </c>
      <c r="H1589" s="9" t="s">
        <v>1911</v>
      </c>
      <c r="I1589" s="9">
        <v>100</v>
      </c>
      <c r="J1589" s="9">
        <v>3</v>
      </c>
      <c r="K1589" s="9">
        <v>3</v>
      </c>
      <c r="L1589" s="9">
        <v>3</v>
      </c>
      <c r="M1589" s="9">
        <v>3</v>
      </c>
      <c r="N1589" s="9">
        <v>3</v>
      </c>
      <c r="O1589" s="9">
        <v>3</v>
      </c>
      <c r="P1589" s="9">
        <v>3</v>
      </c>
      <c r="Q1589" s="9">
        <v>3</v>
      </c>
      <c r="R1589" s="9">
        <v>3</v>
      </c>
      <c r="S1589" s="9">
        <v>3</v>
      </c>
      <c r="T1589" s="9">
        <v>3</v>
      </c>
      <c r="U1589" s="9">
        <v>0</v>
      </c>
      <c r="V1589" s="9">
        <v>0</v>
      </c>
      <c r="W1589" s="9">
        <v>0</v>
      </c>
    </row>
    <row r="1590" spans="5:23" x14ac:dyDescent="0.2">
      <c r="E1590" s="9" t="s">
        <v>3144</v>
      </c>
      <c r="F1590" s="47" t="s">
        <v>3143</v>
      </c>
      <c r="G1590" s="9" t="s">
        <v>3125</v>
      </c>
      <c r="H1590" s="9" t="s">
        <v>1922</v>
      </c>
      <c r="I1590" s="9">
        <v>90</v>
      </c>
      <c r="J1590" s="9">
        <v>4</v>
      </c>
      <c r="K1590" s="9">
        <v>4</v>
      </c>
      <c r="L1590" s="9">
        <v>4</v>
      </c>
      <c r="M1590" s="9">
        <v>4</v>
      </c>
      <c r="N1590" s="9">
        <v>4</v>
      </c>
      <c r="O1590" s="9">
        <v>4</v>
      </c>
      <c r="P1590" s="9">
        <v>4</v>
      </c>
      <c r="Q1590" s="9">
        <v>4</v>
      </c>
      <c r="R1590" s="9">
        <v>4</v>
      </c>
      <c r="S1590" s="9">
        <v>4</v>
      </c>
      <c r="T1590" s="9">
        <v>4</v>
      </c>
      <c r="U1590" s="9">
        <v>0</v>
      </c>
      <c r="V1590" s="9">
        <v>0</v>
      </c>
      <c r="W1590" s="9">
        <v>0</v>
      </c>
    </row>
    <row r="1591" spans="5:23" x14ac:dyDescent="0.2">
      <c r="E1591" s="9" t="s">
        <v>3144</v>
      </c>
      <c r="F1591" s="47" t="s">
        <v>3143</v>
      </c>
      <c r="G1591" s="9" t="s">
        <v>3122</v>
      </c>
      <c r="H1591" s="9" t="s">
        <v>1911</v>
      </c>
      <c r="I1591" s="9">
        <v>80</v>
      </c>
      <c r="J1591" s="9">
        <v>3</v>
      </c>
      <c r="K1591" s="9">
        <v>3</v>
      </c>
      <c r="L1591" s="9">
        <v>3</v>
      </c>
      <c r="M1591" s="9">
        <v>3</v>
      </c>
      <c r="N1591" s="9">
        <v>3</v>
      </c>
      <c r="O1591" s="9">
        <v>3</v>
      </c>
      <c r="P1591" s="9">
        <v>3</v>
      </c>
      <c r="Q1591" s="9">
        <v>3</v>
      </c>
      <c r="R1591" s="9">
        <v>3</v>
      </c>
      <c r="S1591" s="9">
        <v>3</v>
      </c>
      <c r="T1591" s="9">
        <v>3</v>
      </c>
      <c r="U1591" s="9">
        <v>0</v>
      </c>
      <c r="V1591" s="9">
        <v>0</v>
      </c>
      <c r="W1591" s="9">
        <v>0</v>
      </c>
    </row>
    <row r="1592" spans="5:23" x14ac:dyDescent="0.2">
      <c r="E1592" s="9" t="s">
        <v>3144</v>
      </c>
      <c r="F1592" s="47" t="s">
        <v>3143</v>
      </c>
      <c r="G1592" s="9" t="s">
        <v>3145</v>
      </c>
      <c r="H1592" s="9" t="s">
        <v>3146</v>
      </c>
      <c r="I1592" s="9">
        <v>90</v>
      </c>
      <c r="J1592" s="9">
        <v>3</v>
      </c>
      <c r="K1592" s="9">
        <v>3</v>
      </c>
      <c r="L1592" s="9">
        <v>4</v>
      </c>
      <c r="M1592" s="9">
        <v>4</v>
      </c>
      <c r="N1592" s="9">
        <v>4</v>
      </c>
      <c r="O1592" s="9">
        <v>4</v>
      </c>
      <c r="P1592" s="9">
        <v>4</v>
      </c>
      <c r="Q1592" s="9">
        <v>4</v>
      </c>
      <c r="R1592" s="9">
        <v>3</v>
      </c>
      <c r="S1592" s="9">
        <v>3</v>
      </c>
      <c r="T1592" s="9">
        <v>3</v>
      </c>
      <c r="U1592" s="9">
        <v>0</v>
      </c>
      <c r="V1592" s="9">
        <v>0</v>
      </c>
      <c r="W1592" s="9">
        <v>0</v>
      </c>
    </row>
    <row r="1593" spans="5:23" x14ac:dyDescent="0.2">
      <c r="E1593" s="9" t="s">
        <v>3144</v>
      </c>
      <c r="F1593" s="47" t="s">
        <v>3143</v>
      </c>
      <c r="G1593" s="9" t="s">
        <v>3019</v>
      </c>
      <c r="H1593" s="9" t="s">
        <v>2049</v>
      </c>
      <c r="I1593" s="9">
        <v>90</v>
      </c>
      <c r="J1593" s="9">
        <v>3</v>
      </c>
      <c r="K1593" s="9">
        <v>3</v>
      </c>
      <c r="L1593" s="9">
        <v>3</v>
      </c>
      <c r="M1593" s="9">
        <v>3</v>
      </c>
      <c r="N1593" s="9">
        <v>3</v>
      </c>
      <c r="O1593" s="9">
        <v>3</v>
      </c>
      <c r="P1593" s="9">
        <v>3</v>
      </c>
      <c r="Q1593" s="9">
        <v>3</v>
      </c>
      <c r="R1593" s="9">
        <v>3</v>
      </c>
      <c r="S1593" s="9">
        <v>3</v>
      </c>
      <c r="T1593" s="9">
        <v>3</v>
      </c>
      <c r="U1593" s="9">
        <v>0</v>
      </c>
      <c r="V1593" s="9">
        <v>0</v>
      </c>
      <c r="W1593" s="9">
        <v>0</v>
      </c>
    </row>
    <row r="1594" spans="5:23" x14ac:dyDescent="0.15">
      <c r="E1594" s="53" t="s">
        <v>3147</v>
      </c>
      <c r="F1594" s="53" t="s">
        <v>3148</v>
      </c>
      <c r="G1594" s="53" t="s">
        <v>3139</v>
      </c>
      <c r="H1594" s="53" t="s">
        <v>542</v>
      </c>
      <c r="I1594" s="53" t="s">
        <v>2480</v>
      </c>
      <c r="J1594" s="53">
        <v>3</v>
      </c>
      <c r="K1594" s="53">
        <v>3</v>
      </c>
      <c r="L1594" s="53">
        <v>3</v>
      </c>
      <c r="M1594" s="53">
        <v>3</v>
      </c>
      <c r="N1594" s="53">
        <v>4</v>
      </c>
      <c r="O1594" s="53">
        <v>3</v>
      </c>
      <c r="P1594" s="53">
        <v>3</v>
      </c>
      <c r="Q1594" s="53">
        <v>3</v>
      </c>
      <c r="R1594" s="53">
        <v>3</v>
      </c>
      <c r="S1594" s="53">
        <v>4</v>
      </c>
      <c r="T1594" s="53">
        <v>3</v>
      </c>
      <c r="U1594" s="53">
        <v>0</v>
      </c>
      <c r="V1594" s="53">
        <v>0</v>
      </c>
      <c r="W1594" s="53">
        <v>0</v>
      </c>
    </row>
    <row r="1595" spans="5:23" x14ac:dyDescent="0.15">
      <c r="E1595" s="53" t="s">
        <v>3147</v>
      </c>
      <c r="F1595" s="53" t="s">
        <v>3148</v>
      </c>
      <c r="G1595" s="53" t="s">
        <v>3122</v>
      </c>
      <c r="H1595" s="53" t="s">
        <v>538</v>
      </c>
      <c r="I1595" s="53" t="s">
        <v>2480</v>
      </c>
      <c r="J1595" s="53">
        <v>4</v>
      </c>
      <c r="K1595" s="53">
        <v>4</v>
      </c>
      <c r="L1595" s="53">
        <v>4</v>
      </c>
      <c r="M1595" s="53">
        <v>3</v>
      </c>
      <c r="N1595" s="53">
        <v>4</v>
      </c>
      <c r="O1595" s="53">
        <v>3</v>
      </c>
      <c r="P1595" s="53">
        <v>3</v>
      </c>
      <c r="Q1595" s="53">
        <v>3</v>
      </c>
      <c r="R1595" s="53">
        <v>3</v>
      </c>
      <c r="S1595" s="53">
        <v>3</v>
      </c>
      <c r="T1595" s="53">
        <v>3</v>
      </c>
      <c r="U1595" s="53">
        <v>0</v>
      </c>
      <c r="V1595" s="53">
        <v>0</v>
      </c>
      <c r="W1595" s="53">
        <v>0</v>
      </c>
    </row>
    <row r="1596" spans="5:23" x14ac:dyDescent="0.15">
      <c r="E1596" s="53" t="s">
        <v>3147</v>
      </c>
      <c r="F1596" s="53" t="s">
        <v>3148</v>
      </c>
      <c r="G1596" s="53" t="s">
        <v>3149</v>
      </c>
      <c r="H1596" s="53" t="s">
        <v>538</v>
      </c>
      <c r="I1596" s="53" t="s">
        <v>2480</v>
      </c>
      <c r="J1596" s="53">
        <v>3</v>
      </c>
      <c r="K1596" s="53">
        <v>3</v>
      </c>
      <c r="L1596" s="53">
        <v>3</v>
      </c>
      <c r="M1596" s="53">
        <v>3</v>
      </c>
      <c r="N1596" s="53">
        <v>3</v>
      </c>
      <c r="O1596" s="53">
        <v>3</v>
      </c>
      <c r="P1596" s="53">
        <v>3</v>
      </c>
      <c r="Q1596" s="53">
        <v>3</v>
      </c>
      <c r="R1596" s="53">
        <v>3</v>
      </c>
      <c r="S1596" s="53">
        <v>3</v>
      </c>
      <c r="T1596" s="53">
        <v>3</v>
      </c>
      <c r="U1596" s="53">
        <v>0</v>
      </c>
      <c r="V1596" s="53">
        <v>0</v>
      </c>
      <c r="W1596" s="53">
        <v>0</v>
      </c>
    </row>
    <row r="1597" spans="5:23" x14ac:dyDescent="0.15">
      <c r="E1597" s="53" t="s">
        <v>3147</v>
      </c>
      <c r="F1597" s="53" t="s">
        <v>3148</v>
      </c>
      <c r="G1597" s="53" t="s">
        <v>3127</v>
      </c>
      <c r="H1597" s="53" t="s">
        <v>1693</v>
      </c>
      <c r="I1597" s="53" t="s">
        <v>2480</v>
      </c>
      <c r="J1597" s="53">
        <v>3</v>
      </c>
      <c r="K1597" s="53">
        <v>3</v>
      </c>
      <c r="L1597" s="53">
        <v>4</v>
      </c>
      <c r="M1597" s="53">
        <v>3</v>
      </c>
      <c r="N1597" s="53">
        <v>4</v>
      </c>
      <c r="O1597" s="53">
        <v>3</v>
      </c>
      <c r="P1597" s="53">
        <v>3</v>
      </c>
      <c r="Q1597" s="53">
        <v>3</v>
      </c>
      <c r="R1597" s="53">
        <v>3</v>
      </c>
      <c r="S1597" s="53">
        <v>3</v>
      </c>
      <c r="T1597" s="53">
        <v>3</v>
      </c>
      <c r="U1597" s="53">
        <v>0</v>
      </c>
      <c r="V1597" s="53">
        <v>0</v>
      </c>
      <c r="W1597" s="53">
        <v>0</v>
      </c>
    </row>
    <row r="1598" spans="5:23" ht="17.25" customHeight="1" x14ac:dyDescent="0.2">
      <c r="E1598" s="9" t="s">
        <v>3150</v>
      </c>
      <c r="F1598" s="47" t="s">
        <v>3151</v>
      </c>
      <c r="G1598" s="9" t="s">
        <v>3152</v>
      </c>
      <c r="H1598" s="9" t="s">
        <v>538</v>
      </c>
      <c r="I1598" s="9">
        <v>90</v>
      </c>
      <c r="J1598" s="9">
        <v>4</v>
      </c>
      <c r="K1598" s="9">
        <v>4</v>
      </c>
      <c r="L1598" s="9">
        <v>3</v>
      </c>
      <c r="M1598" s="9">
        <v>3</v>
      </c>
      <c r="N1598" s="9">
        <v>4</v>
      </c>
      <c r="O1598" s="9">
        <v>4</v>
      </c>
      <c r="P1598" s="9">
        <v>4</v>
      </c>
      <c r="Q1598" s="9">
        <v>4</v>
      </c>
      <c r="R1598" s="9">
        <v>4</v>
      </c>
      <c r="S1598" s="9">
        <v>4</v>
      </c>
      <c r="T1598" s="9">
        <v>4</v>
      </c>
      <c r="U1598" s="9" t="s">
        <v>3153</v>
      </c>
      <c r="V1598" s="9" t="s">
        <v>3154</v>
      </c>
      <c r="W1598" s="9" t="s">
        <v>3155</v>
      </c>
    </row>
    <row r="1599" spans="5:23" x14ac:dyDescent="0.2">
      <c r="E1599" s="9" t="s">
        <v>3150</v>
      </c>
      <c r="F1599" s="47" t="s">
        <v>3151</v>
      </c>
      <c r="G1599" s="9" t="s">
        <v>3156</v>
      </c>
      <c r="H1599" s="9" t="s">
        <v>591</v>
      </c>
      <c r="I1599" s="9">
        <v>80</v>
      </c>
      <c r="J1599" s="9">
        <v>4</v>
      </c>
      <c r="K1599" s="9">
        <v>4</v>
      </c>
      <c r="L1599" s="9">
        <v>4</v>
      </c>
      <c r="M1599" s="9">
        <v>3</v>
      </c>
      <c r="N1599" s="9">
        <v>4</v>
      </c>
      <c r="O1599" s="9">
        <v>3</v>
      </c>
      <c r="P1599" s="9">
        <v>3</v>
      </c>
      <c r="Q1599" s="9">
        <v>3</v>
      </c>
      <c r="R1599" s="9">
        <v>4</v>
      </c>
      <c r="S1599" s="9">
        <v>3</v>
      </c>
      <c r="T1599" s="9">
        <v>4</v>
      </c>
      <c r="U1599" s="9" t="s">
        <v>3157</v>
      </c>
      <c r="V1599" s="9" t="s">
        <v>3158</v>
      </c>
      <c r="W1599" s="9" t="s">
        <v>549</v>
      </c>
    </row>
    <row r="1600" spans="5:23" ht="15" customHeight="1" x14ac:dyDescent="0.2">
      <c r="E1600" s="9" t="s">
        <v>3150</v>
      </c>
      <c r="F1600" s="47" t="s">
        <v>3151</v>
      </c>
      <c r="G1600" s="9" t="s">
        <v>3159</v>
      </c>
      <c r="H1600" s="9" t="s">
        <v>531</v>
      </c>
      <c r="I1600" s="9">
        <v>90</v>
      </c>
      <c r="J1600" s="9">
        <v>4</v>
      </c>
      <c r="K1600" s="9">
        <v>4</v>
      </c>
      <c r="L1600" s="9">
        <v>3</v>
      </c>
      <c r="M1600" s="9">
        <v>3</v>
      </c>
      <c r="N1600" s="9">
        <v>4</v>
      </c>
      <c r="O1600" s="9">
        <v>4</v>
      </c>
      <c r="P1600" s="9">
        <v>4</v>
      </c>
      <c r="Q1600" s="9">
        <v>4</v>
      </c>
      <c r="R1600" s="9">
        <v>3</v>
      </c>
      <c r="S1600" s="9">
        <v>3</v>
      </c>
      <c r="T1600" s="9">
        <v>4</v>
      </c>
      <c r="U1600" s="9" t="s">
        <v>3160</v>
      </c>
      <c r="V1600" s="9" t="s">
        <v>3161</v>
      </c>
      <c r="W1600" s="9" t="s">
        <v>549</v>
      </c>
    </row>
    <row r="1601" spans="5:24" x14ac:dyDescent="0.2">
      <c r="E1601" s="9" t="s">
        <v>3150</v>
      </c>
      <c r="F1601" s="47" t="s">
        <v>3151</v>
      </c>
      <c r="G1601" s="9" t="s">
        <v>3162</v>
      </c>
      <c r="H1601" s="9" t="s">
        <v>538</v>
      </c>
      <c r="I1601" s="9">
        <v>80</v>
      </c>
      <c r="J1601" s="9">
        <v>3</v>
      </c>
      <c r="K1601" s="9">
        <v>3</v>
      </c>
      <c r="L1601" s="9">
        <v>3</v>
      </c>
      <c r="M1601" s="9">
        <v>3</v>
      </c>
      <c r="N1601" s="9">
        <v>3</v>
      </c>
      <c r="O1601" s="9">
        <v>3</v>
      </c>
      <c r="P1601" s="9">
        <v>3</v>
      </c>
      <c r="Q1601" s="9">
        <v>3</v>
      </c>
      <c r="R1601" s="9">
        <v>4</v>
      </c>
      <c r="S1601" s="9">
        <v>3</v>
      </c>
      <c r="T1601" s="9">
        <v>3</v>
      </c>
      <c r="U1601" s="9" t="s">
        <v>3163</v>
      </c>
      <c r="V1601" s="9" t="s">
        <v>3164</v>
      </c>
      <c r="W1601" s="9" t="s">
        <v>3165</v>
      </c>
    </row>
    <row r="1602" spans="5:24" ht="24.75" customHeight="1" x14ac:dyDescent="0.2">
      <c r="E1602" s="9" t="s">
        <v>3150</v>
      </c>
      <c r="F1602" s="47" t="s">
        <v>3151</v>
      </c>
      <c r="G1602" s="9" t="s">
        <v>3166</v>
      </c>
      <c r="H1602" s="9" t="s">
        <v>538</v>
      </c>
      <c r="I1602" s="9">
        <v>100</v>
      </c>
      <c r="J1602" s="9">
        <v>4</v>
      </c>
      <c r="K1602" s="9">
        <v>3</v>
      </c>
      <c r="L1602" s="9">
        <v>4</v>
      </c>
      <c r="M1602" s="9">
        <v>3</v>
      </c>
      <c r="N1602" s="9">
        <v>4</v>
      </c>
      <c r="O1602" s="9">
        <v>4</v>
      </c>
      <c r="P1602" s="9">
        <v>3</v>
      </c>
      <c r="Q1602" s="9">
        <v>3</v>
      </c>
      <c r="R1602" s="9">
        <v>3</v>
      </c>
      <c r="S1602" s="9">
        <v>4</v>
      </c>
      <c r="T1602" s="9">
        <v>4</v>
      </c>
      <c r="U1602" s="9" t="s">
        <v>3167</v>
      </c>
      <c r="V1602" s="9" t="s">
        <v>3168</v>
      </c>
      <c r="W1602" s="9" t="s">
        <v>3169</v>
      </c>
    </row>
    <row r="1603" spans="5:24" x14ac:dyDescent="0.2">
      <c r="E1603" s="9" t="s">
        <v>3150</v>
      </c>
      <c r="F1603" s="47" t="s">
        <v>3151</v>
      </c>
      <c r="G1603" s="9" t="s">
        <v>3170</v>
      </c>
      <c r="H1603" s="9" t="s">
        <v>546</v>
      </c>
      <c r="I1603" s="9">
        <v>90</v>
      </c>
      <c r="J1603" s="9">
        <v>4</v>
      </c>
      <c r="K1603" s="9">
        <v>3</v>
      </c>
      <c r="L1603" s="9">
        <v>3</v>
      </c>
      <c r="M1603" s="9">
        <v>3</v>
      </c>
      <c r="N1603" s="9">
        <v>3</v>
      </c>
      <c r="O1603" s="9">
        <v>3</v>
      </c>
      <c r="P1603" s="9">
        <v>3</v>
      </c>
      <c r="Q1603" s="9">
        <v>3</v>
      </c>
      <c r="R1603" s="9">
        <v>3</v>
      </c>
      <c r="S1603" s="9">
        <v>3</v>
      </c>
      <c r="T1603" s="9">
        <v>3</v>
      </c>
      <c r="U1603" s="9" t="s">
        <v>3171</v>
      </c>
      <c r="V1603" s="9" t="s">
        <v>3172</v>
      </c>
      <c r="W1603" s="9" t="s">
        <v>3173</v>
      </c>
    </row>
    <row r="1604" spans="5:24" x14ac:dyDescent="0.2">
      <c r="E1604" s="9" t="s">
        <v>3150</v>
      </c>
      <c r="F1604" s="47" t="s">
        <v>3151</v>
      </c>
      <c r="G1604" s="9" t="s">
        <v>3174</v>
      </c>
      <c r="H1604" s="9" t="s">
        <v>557</v>
      </c>
      <c r="I1604" s="9">
        <v>80</v>
      </c>
      <c r="J1604" s="9">
        <v>3</v>
      </c>
      <c r="K1604" s="9">
        <v>4</v>
      </c>
      <c r="L1604" s="9">
        <v>3</v>
      </c>
      <c r="M1604" s="9">
        <v>3</v>
      </c>
      <c r="N1604" s="9">
        <v>3</v>
      </c>
      <c r="O1604" s="9">
        <v>3</v>
      </c>
      <c r="P1604" s="9">
        <v>3</v>
      </c>
      <c r="Q1604" s="9">
        <v>3</v>
      </c>
      <c r="R1604" s="9">
        <v>4</v>
      </c>
      <c r="S1604" s="9">
        <v>3</v>
      </c>
      <c r="T1604" s="9">
        <v>3</v>
      </c>
      <c r="U1604" s="9" t="s">
        <v>3175</v>
      </c>
      <c r="V1604" s="9" t="s">
        <v>3176</v>
      </c>
      <c r="W1604" s="9" t="s">
        <v>3177</v>
      </c>
    </row>
    <row r="1605" spans="5:24" x14ac:dyDescent="0.2">
      <c r="E1605" s="9" t="s">
        <v>3150</v>
      </c>
      <c r="F1605" s="47" t="s">
        <v>3151</v>
      </c>
      <c r="G1605" s="9" t="s">
        <v>3178</v>
      </c>
      <c r="H1605" s="9" t="s">
        <v>538</v>
      </c>
      <c r="I1605" s="9">
        <v>80</v>
      </c>
      <c r="J1605" s="9">
        <v>3</v>
      </c>
      <c r="K1605" s="9">
        <v>3</v>
      </c>
      <c r="L1605" s="9">
        <v>3</v>
      </c>
      <c r="M1605" s="9">
        <v>3</v>
      </c>
      <c r="N1605" s="9">
        <v>3</v>
      </c>
      <c r="O1605" s="9">
        <v>3</v>
      </c>
      <c r="P1605" s="9">
        <v>3</v>
      </c>
      <c r="Q1605" s="9">
        <v>3</v>
      </c>
      <c r="R1605" s="9">
        <v>3</v>
      </c>
      <c r="S1605" s="9">
        <v>3</v>
      </c>
      <c r="T1605" s="9">
        <v>3</v>
      </c>
      <c r="U1605" s="9" t="s">
        <v>3163</v>
      </c>
      <c r="V1605" s="9" t="s">
        <v>3179</v>
      </c>
      <c r="W1605" s="9" t="s">
        <v>3180</v>
      </c>
    </row>
    <row r="1606" spans="5:24" x14ac:dyDescent="0.2">
      <c r="E1606" s="9" t="s">
        <v>3150</v>
      </c>
      <c r="F1606" s="47" t="s">
        <v>3151</v>
      </c>
      <c r="G1606" s="9" t="s">
        <v>3181</v>
      </c>
      <c r="H1606" s="9" t="s">
        <v>519</v>
      </c>
      <c r="I1606" s="9">
        <v>80</v>
      </c>
      <c r="J1606" s="9">
        <v>3</v>
      </c>
      <c r="K1606" s="9">
        <v>3</v>
      </c>
      <c r="L1606" s="9">
        <v>3</v>
      </c>
      <c r="M1606" s="9">
        <v>3</v>
      </c>
      <c r="N1606" s="9">
        <v>3</v>
      </c>
      <c r="O1606" s="9">
        <v>3</v>
      </c>
      <c r="P1606" s="9">
        <v>3</v>
      </c>
      <c r="Q1606" s="9">
        <v>3</v>
      </c>
      <c r="R1606" s="9">
        <v>3</v>
      </c>
      <c r="S1606" s="9">
        <v>3</v>
      </c>
      <c r="T1606" s="9">
        <v>3</v>
      </c>
      <c r="U1606" s="9" t="s">
        <v>3182</v>
      </c>
      <c r="V1606" s="9" t="s">
        <v>3164</v>
      </c>
      <c r="W1606" s="9" t="s">
        <v>3180</v>
      </c>
    </row>
    <row r="1607" spans="5:24" x14ac:dyDescent="0.2">
      <c r="E1607" s="9" t="s">
        <v>3183</v>
      </c>
      <c r="F1607" s="47" t="s">
        <v>3184</v>
      </c>
      <c r="G1607" s="9" t="s">
        <v>3185</v>
      </c>
      <c r="H1607" s="9" t="s">
        <v>538</v>
      </c>
      <c r="I1607" s="9">
        <v>90</v>
      </c>
      <c r="J1607" s="9">
        <v>1</v>
      </c>
      <c r="K1607" s="9">
        <v>1</v>
      </c>
      <c r="L1607" s="9">
        <v>3</v>
      </c>
      <c r="M1607" s="9">
        <v>3</v>
      </c>
      <c r="N1607" s="9">
        <v>3</v>
      </c>
      <c r="O1607" s="9">
        <v>4</v>
      </c>
      <c r="P1607" s="9">
        <v>4</v>
      </c>
      <c r="Q1607" s="9">
        <v>4</v>
      </c>
      <c r="R1607" s="9">
        <v>3</v>
      </c>
      <c r="S1607" s="9">
        <v>4</v>
      </c>
      <c r="T1607" s="9">
        <v>4</v>
      </c>
      <c r="U1607" s="9" t="s">
        <v>3186</v>
      </c>
      <c r="V1607" s="9" t="s">
        <v>3187</v>
      </c>
      <c r="W1607" s="9">
        <v>0</v>
      </c>
    </row>
    <row r="1608" spans="5:24" ht="18" customHeight="1" x14ac:dyDescent="0.2">
      <c r="E1608" s="9" t="s">
        <v>3188</v>
      </c>
      <c r="F1608" s="47" t="s">
        <v>3151</v>
      </c>
      <c r="G1608" s="9" t="s">
        <v>3159</v>
      </c>
      <c r="H1608" s="9" t="s">
        <v>3189</v>
      </c>
      <c r="I1608" s="9">
        <v>80</v>
      </c>
      <c r="J1608" s="9">
        <v>3</v>
      </c>
      <c r="K1608" s="9">
        <v>4</v>
      </c>
      <c r="L1608" s="9">
        <v>4</v>
      </c>
      <c r="M1608" s="9">
        <v>4</v>
      </c>
      <c r="N1608" s="9">
        <v>4</v>
      </c>
      <c r="O1608" s="9">
        <v>4</v>
      </c>
      <c r="P1608" s="9">
        <v>4</v>
      </c>
      <c r="Q1608" s="9">
        <v>3</v>
      </c>
      <c r="R1608" s="9">
        <v>4</v>
      </c>
      <c r="S1608" s="9">
        <v>4</v>
      </c>
      <c r="T1608" s="9">
        <v>4</v>
      </c>
      <c r="U1608" s="9" t="s">
        <v>3190</v>
      </c>
      <c r="V1608" s="9" t="s">
        <v>3191</v>
      </c>
      <c r="W1608" s="9" t="s">
        <v>549</v>
      </c>
      <c r="X1608" s="9">
        <v>0</v>
      </c>
    </row>
    <row r="1609" spans="5:24" ht="18.75" customHeight="1" x14ac:dyDescent="0.2">
      <c r="E1609" s="9" t="s">
        <v>3188</v>
      </c>
      <c r="F1609" s="47" t="s">
        <v>3151</v>
      </c>
      <c r="G1609" s="9" t="s">
        <v>3166</v>
      </c>
      <c r="H1609" s="9" t="s">
        <v>1911</v>
      </c>
      <c r="I1609" s="9">
        <v>90</v>
      </c>
      <c r="J1609" s="9">
        <v>3</v>
      </c>
      <c r="K1609" s="9">
        <v>3</v>
      </c>
      <c r="L1609" s="9">
        <v>3</v>
      </c>
      <c r="M1609" s="9">
        <v>3</v>
      </c>
      <c r="N1609" s="9">
        <v>3</v>
      </c>
      <c r="O1609" s="9">
        <v>3</v>
      </c>
      <c r="P1609" s="9">
        <v>3</v>
      </c>
      <c r="Q1609" s="9">
        <v>3</v>
      </c>
      <c r="R1609" s="9">
        <v>3</v>
      </c>
      <c r="S1609" s="9">
        <v>3</v>
      </c>
      <c r="T1609" s="9">
        <v>4</v>
      </c>
      <c r="U1609" s="9" t="s">
        <v>3192</v>
      </c>
      <c r="V1609" s="9" t="s">
        <v>3193</v>
      </c>
      <c r="W1609" s="9" t="s">
        <v>3194</v>
      </c>
      <c r="X1609" s="9">
        <v>0</v>
      </c>
    </row>
    <row r="1610" spans="5:24" x14ac:dyDescent="0.2">
      <c r="E1610" s="9" t="s">
        <v>3188</v>
      </c>
      <c r="F1610" s="47" t="s">
        <v>3151</v>
      </c>
      <c r="G1610" s="9" t="s">
        <v>3181</v>
      </c>
      <c r="H1610" s="9" t="s">
        <v>1920</v>
      </c>
      <c r="I1610" s="9">
        <v>80</v>
      </c>
      <c r="J1610" s="9">
        <v>3</v>
      </c>
      <c r="K1610" s="9">
        <v>3</v>
      </c>
      <c r="L1610" s="9">
        <v>3</v>
      </c>
      <c r="M1610" s="9">
        <v>3</v>
      </c>
      <c r="N1610" s="9">
        <v>3</v>
      </c>
      <c r="O1610" s="9">
        <v>3</v>
      </c>
      <c r="P1610" s="9">
        <v>3</v>
      </c>
      <c r="Q1610" s="9">
        <v>3</v>
      </c>
      <c r="R1610" s="9">
        <v>3</v>
      </c>
      <c r="S1610" s="9">
        <v>3</v>
      </c>
      <c r="T1610" s="9">
        <v>3</v>
      </c>
      <c r="U1610" s="9" t="s">
        <v>3195</v>
      </c>
      <c r="V1610" s="9" t="s">
        <v>3196</v>
      </c>
      <c r="W1610" s="9" t="s">
        <v>3197</v>
      </c>
      <c r="X1610" s="9">
        <v>0</v>
      </c>
    </row>
    <row r="1611" spans="5:24" x14ac:dyDescent="0.2">
      <c r="E1611" s="9" t="s">
        <v>3188</v>
      </c>
      <c r="F1611" s="47" t="s">
        <v>3151</v>
      </c>
      <c r="G1611" s="9" t="s">
        <v>3170</v>
      </c>
      <c r="H1611" s="9" t="s">
        <v>1918</v>
      </c>
      <c r="I1611" s="9">
        <v>90</v>
      </c>
      <c r="J1611" s="9">
        <v>3</v>
      </c>
      <c r="K1611" s="9">
        <v>3</v>
      </c>
      <c r="L1611" s="9">
        <v>3</v>
      </c>
      <c r="M1611" s="9">
        <v>3</v>
      </c>
      <c r="N1611" s="9">
        <v>3</v>
      </c>
      <c r="O1611" s="9">
        <v>3</v>
      </c>
      <c r="P1611" s="9">
        <v>3</v>
      </c>
      <c r="Q1611" s="9">
        <v>4</v>
      </c>
      <c r="R1611" s="9">
        <v>4</v>
      </c>
      <c r="S1611" s="9">
        <v>4</v>
      </c>
      <c r="T1611" s="9">
        <v>3</v>
      </c>
      <c r="U1611" s="9" t="s">
        <v>3198</v>
      </c>
      <c r="V1611" s="9" t="s">
        <v>3199</v>
      </c>
      <c r="W1611" s="9" t="s">
        <v>3200</v>
      </c>
      <c r="X1611" s="9">
        <v>0</v>
      </c>
    </row>
    <row r="1612" spans="5:24" x14ac:dyDescent="0.2">
      <c r="E1612" s="9" t="s">
        <v>3188</v>
      </c>
      <c r="F1612" s="47" t="s">
        <v>3151</v>
      </c>
      <c r="G1612" s="9" t="s">
        <v>3162</v>
      </c>
      <c r="H1612" s="9" t="s">
        <v>1911</v>
      </c>
      <c r="I1612" s="9">
        <v>90</v>
      </c>
      <c r="J1612" s="9">
        <v>3</v>
      </c>
      <c r="K1612" s="9">
        <v>3</v>
      </c>
      <c r="L1612" s="9">
        <v>3</v>
      </c>
      <c r="M1612" s="9">
        <v>3</v>
      </c>
      <c r="N1612" s="9">
        <v>3</v>
      </c>
      <c r="O1612" s="9">
        <v>3</v>
      </c>
      <c r="P1612" s="9">
        <v>3</v>
      </c>
      <c r="Q1612" s="9">
        <v>3</v>
      </c>
      <c r="R1612" s="9">
        <v>3</v>
      </c>
      <c r="S1612" s="9">
        <v>3</v>
      </c>
      <c r="T1612" s="9">
        <v>3</v>
      </c>
      <c r="U1612" s="9" t="s">
        <v>3201</v>
      </c>
      <c r="V1612" s="9" t="s">
        <v>3202</v>
      </c>
      <c r="W1612" s="9" t="s">
        <v>3203</v>
      </c>
      <c r="X1612" s="9">
        <v>0</v>
      </c>
    </row>
    <row r="1613" spans="5:24" ht="23.25" customHeight="1" x14ac:dyDescent="0.2">
      <c r="E1613" s="9" t="s">
        <v>3188</v>
      </c>
      <c r="F1613" s="47" t="s">
        <v>3151</v>
      </c>
      <c r="G1613" s="9" t="s">
        <v>3152</v>
      </c>
      <c r="H1613" s="9" t="s">
        <v>1911</v>
      </c>
      <c r="I1613" s="9">
        <v>90</v>
      </c>
      <c r="J1613" s="9">
        <v>3</v>
      </c>
      <c r="K1613" s="9">
        <v>3</v>
      </c>
      <c r="L1613" s="9">
        <v>4</v>
      </c>
      <c r="M1613" s="9">
        <v>4</v>
      </c>
      <c r="N1613" s="9">
        <v>3</v>
      </c>
      <c r="O1613" s="9">
        <v>4</v>
      </c>
      <c r="P1613" s="9">
        <v>4</v>
      </c>
      <c r="Q1613" s="9">
        <v>3</v>
      </c>
      <c r="R1613" s="9">
        <v>4</v>
      </c>
      <c r="S1613" s="9">
        <v>4</v>
      </c>
      <c r="T1613" s="9">
        <v>4</v>
      </c>
      <c r="U1613" s="9" t="s">
        <v>3204</v>
      </c>
      <c r="V1613" s="9" t="s">
        <v>3205</v>
      </c>
      <c r="W1613" s="9" t="s">
        <v>3155</v>
      </c>
      <c r="X1613" s="9">
        <v>0</v>
      </c>
    </row>
    <row r="1614" spans="5:24" x14ac:dyDescent="0.2">
      <c r="E1614" s="9" t="s">
        <v>3188</v>
      </c>
      <c r="F1614" s="47" t="s">
        <v>3151</v>
      </c>
      <c r="G1614" s="9" t="s">
        <v>3156</v>
      </c>
      <c r="H1614" s="9" t="s">
        <v>2057</v>
      </c>
      <c r="I1614" s="9">
        <v>100</v>
      </c>
      <c r="J1614" s="9">
        <v>3</v>
      </c>
      <c r="K1614" s="9">
        <v>3</v>
      </c>
      <c r="L1614" s="9">
        <v>4</v>
      </c>
      <c r="M1614" s="9">
        <v>4</v>
      </c>
      <c r="N1614" s="9">
        <v>3</v>
      </c>
      <c r="O1614" s="9">
        <v>3</v>
      </c>
      <c r="P1614" s="9">
        <v>3</v>
      </c>
      <c r="Q1614" s="9">
        <v>3</v>
      </c>
      <c r="R1614" s="9">
        <v>4</v>
      </c>
      <c r="S1614" s="9">
        <v>4</v>
      </c>
      <c r="T1614" s="9">
        <v>4</v>
      </c>
      <c r="U1614" s="9" t="s">
        <v>1245</v>
      </c>
      <c r="V1614" s="9" t="s">
        <v>3206</v>
      </c>
      <c r="W1614" s="9" t="s">
        <v>549</v>
      </c>
      <c r="X1614" s="9">
        <v>0</v>
      </c>
    </row>
    <row r="1615" spans="5:24" x14ac:dyDescent="0.2">
      <c r="E1615" s="9" t="s">
        <v>3188</v>
      </c>
      <c r="F1615" s="47" t="s">
        <v>3151</v>
      </c>
      <c r="G1615" s="9" t="s">
        <v>3207</v>
      </c>
      <c r="H1615" s="9" t="s">
        <v>1911</v>
      </c>
      <c r="I1615" s="9">
        <v>90</v>
      </c>
      <c r="J1615" s="9">
        <v>3</v>
      </c>
      <c r="K1615" s="9">
        <v>3</v>
      </c>
      <c r="L1615" s="9">
        <v>3</v>
      </c>
      <c r="M1615" s="9">
        <v>3</v>
      </c>
      <c r="N1615" s="9">
        <v>3</v>
      </c>
      <c r="O1615" s="9">
        <v>3</v>
      </c>
      <c r="P1615" s="9">
        <v>3</v>
      </c>
      <c r="Q1615" s="9">
        <v>3</v>
      </c>
      <c r="R1615" s="9">
        <v>3</v>
      </c>
      <c r="S1615" s="9">
        <v>3</v>
      </c>
      <c r="T1615" s="9">
        <v>3</v>
      </c>
      <c r="U1615" s="9" t="s">
        <v>3208</v>
      </c>
      <c r="V1615" s="9" t="s">
        <v>3209</v>
      </c>
      <c r="W1615" s="9" t="s">
        <v>3210</v>
      </c>
      <c r="X1615" s="9">
        <v>0</v>
      </c>
    </row>
    <row r="1616" spans="5:24" x14ac:dyDescent="0.2">
      <c r="E1616" s="9" t="s">
        <v>3188</v>
      </c>
      <c r="F1616" s="47" t="s">
        <v>3151</v>
      </c>
      <c r="G1616" s="9" t="s">
        <v>3181</v>
      </c>
      <c r="H1616" s="9" t="s">
        <v>1920</v>
      </c>
      <c r="I1616" s="9">
        <v>80</v>
      </c>
      <c r="J1616" s="9">
        <v>3</v>
      </c>
      <c r="K1616" s="9">
        <v>3</v>
      </c>
      <c r="L1616" s="9">
        <v>3</v>
      </c>
      <c r="M1616" s="9">
        <v>3</v>
      </c>
      <c r="N1616" s="9">
        <v>3</v>
      </c>
      <c r="O1616" s="9">
        <v>3</v>
      </c>
      <c r="P1616" s="9">
        <v>3</v>
      </c>
      <c r="Q1616" s="9">
        <v>3</v>
      </c>
      <c r="R1616" s="9">
        <v>3</v>
      </c>
      <c r="S1616" s="9">
        <v>3</v>
      </c>
      <c r="T1616" s="9">
        <v>3</v>
      </c>
      <c r="U1616" s="9" t="s">
        <v>3211</v>
      </c>
      <c r="V1616" s="9" t="s">
        <v>3212</v>
      </c>
      <c r="W1616" s="9" t="s">
        <v>3213</v>
      </c>
      <c r="X1616" s="9">
        <v>0</v>
      </c>
    </row>
    <row r="1617" spans="5:24" x14ac:dyDescent="0.2">
      <c r="E1617" s="9" t="s">
        <v>3188</v>
      </c>
      <c r="F1617" s="47" t="s">
        <v>3151</v>
      </c>
      <c r="G1617" s="9" t="s">
        <v>3174</v>
      </c>
      <c r="H1617" s="9" t="s">
        <v>1913</v>
      </c>
      <c r="I1617" s="9">
        <v>90</v>
      </c>
      <c r="J1617" s="9">
        <v>3</v>
      </c>
      <c r="K1617" s="9">
        <v>3</v>
      </c>
      <c r="L1617" s="9">
        <v>3</v>
      </c>
      <c r="M1617" s="9">
        <v>3</v>
      </c>
      <c r="N1617" s="9">
        <v>3</v>
      </c>
      <c r="O1617" s="9">
        <v>3</v>
      </c>
      <c r="P1617" s="9">
        <v>3</v>
      </c>
      <c r="Q1617" s="9">
        <v>3</v>
      </c>
      <c r="R1617" s="9">
        <v>3</v>
      </c>
      <c r="S1617" s="9">
        <v>3</v>
      </c>
      <c r="T1617" s="9">
        <v>3</v>
      </c>
      <c r="U1617" s="9" t="s">
        <v>3214</v>
      </c>
      <c r="V1617" s="9" t="s">
        <v>3215</v>
      </c>
      <c r="W1617" s="9" t="s">
        <v>3216</v>
      </c>
      <c r="X1617" s="9">
        <v>0</v>
      </c>
    </row>
    <row r="1618" spans="5:24" x14ac:dyDescent="0.2">
      <c r="E1618" s="9" t="s">
        <v>3217</v>
      </c>
      <c r="F1618" s="47" t="s">
        <v>3184</v>
      </c>
      <c r="G1618" s="9" t="s">
        <v>3218</v>
      </c>
      <c r="H1618" s="9" t="s">
        <v>3219</v>
      </c>
      <c r="I1618" s="9">
        <v>100</v>
      </c>
      <c r="J1618" s="9">
        <v>3</v>
      </c>
      <c r="K1618" s="9">
        <v>3</v>
      </c>
      <c r="L1618" s="9">
        <v>3</v>
      </c>
      <c r="M1618" s="9">
        <v>3</v>
      </c>
      <c r="N1618" s="9">
        <v>3</v>
      </c>
      <c r="O1618" s="9">
        <v>3</v>
      </c>
      <c r="P1618" s="9">
        <v>3</v>
      </c>
      <c r="Q1618" s="9">
        <v>3</v>
      </c>
      <c r="R1618" s="9">
        <v>3</v>
      </c>
      <c r="S1618" s="9">
        <v>3</v>
      </c>
      <c r="T1618" s="9">
        <v>3</v>
      </c>
      <c r="U1618" s="9" t="s">
        <v>1326</v>
      </c>
      <c r="V1618" s="9" t="s">
        <v>1326</v>
      </c>
      <c r="W1618" s="9">
        <v>0</v>
      </c>
      <c r="X1618" s="9">
        <v>0</v>
      </c>
    </row>
    <row r="1619" spans="5:24" x14ac:dyDescent="0.2">
      <c r="E1619" s="9" t="s">
        <v>3217</v>
      </c>
      <c r="F1619" s="47" t="s">
        <v>3184</v>
      </c>
      <c r="G1619" s="9" t="s">
        <v>3220</v>
      </c>
      <c r="H1619" s="9" t="s">
        <v>1911</v>
      </c>
      <c r="I1619" s="9">
        <v>80</v>
      </c>
      <c r="J1619" s="9">
        <v>3</v>
      </c>
      <c r="K1619" s="9">
        <v>3</v>
      </c>
      <c r="L1619" s="9">
        <v>3</v>
      </c>
      <c r="M1619" s="9">
        <v>3</v>
      </c>
      <c r="N1619" s="9">
        <v>3</v>
      </c>
      <c r="O1619" s="9">
        <v>4</v>
      </c>
      <c r="P1619" s="9">
        <v>4</v>
      </c>
      <c r="Q1619" s="9">
        <v>3</v>
      </c>
      <c r="R1619" s="9">
        <v>4</v>
      </c>
      <c r="S1619" s="9">
        <v>3</v>
      </c>
      <c r="T1619" s="9">
        <v>4</v>
      </c>
      <c r="U1619" s="9" t="s">
        <v>3221</v>
      </c>
      <c r="V1619" s="9">
        <v>0</v>
      </c>
      <c r="W1619" s="9">
        <v>0</v>
      </c>
      <c r="X1619" s="9">
        <v>0</v>
      </c>
    </row>
    <row r="1620" spans="5:24" x14ac:dyDescent="0.2">
      <c r="E1620" s="9" t="s">
        <v>3222</v>
      </c>
      <c r="F1620" s="47" t="s">
        <v>3223</v>
      </c>
      <c r="G1620" s="9" t="s">
        <v>3224</v>
      </c>
      <c r="H1620" s="9" t="s">
        <v>1918</v>
      </c>
      <c r="I1620" s="9">
        <v>100</v>
      </c>
      <c r="J1620" s="9">
        <v>3</v>
      </c>
      <c r="K1620" s="9">
        <v>3</v>
      </c>
      <c r="L1620" s="9">
        <v>3</v>
      </c>
      <c r="M1620" s="9">
        <v>3</v>
      </c>
      <c r="N1620" s="9">
        <v>3</v>
      </c>
      <c r="O1620" s="9">
        <v>3</v>
      </c>
      <c r="P1620" s="9">
        <v>3</v>
      </c>
      <c r="Q1620" s="9">
        <v>3</v>
      </c>
      <c r="R1620" s="9">
        <v>3</v>
      </c>
      <c r="S1620" s="9">
        <v>3</v>
      </c>
      <c r="T1620" s="9">
        <v>3</v>
      </c>
      <c r="U1620" s="9">
        <v>0</v>
      </c>
      <c r="V1620" s="9" t="s">
        <v>3225</v>
      </c>
      <c r="W1620" s="9" t="s">
        <v>3226</v>
      </c>
    </row>
    <row r="1621" spans="5:24" ht="16.5" customHeight="1" x14ac:dyDescent="0.2">
      <c r="E1621" s="9" t="s">
        <v>3222</v>
      </c>
      <c r="F1621" s="47" t="s">
        <v>3223</v>
      </c>
      <c r="G1621" s="9" t="s">
        <v>3152</v>
      </c>
      <c r="H1621" s="9" t="s">
        <v>1911</v>
      </c>
      <c r="I1621" s="9">
        <v>80</v>
      </c>
      <c r="J1621" s="9">
        <v>4</v>
      </c>
      <c r="K1621" s="9">
        <v>3</v>
      </c>
      <c r="L1621" s="9">
        <v>3</v>
      </c>
      <c r="M1621" s="9">
        <v>4</v>
      </c>
      <c r="N1621" s="9">
        <v>3</v>
      </c>
      <c r="O1621" s="9">
        <v>4</v>
      </c>
      <c r="P1621" s="9">
        <v>4</v>
      </c>
      <c r="Q1621" s="9">
        <v>3</v>
      </c>
      <c r="R1621" s="9">
        <v>4</v>
      </c>
      <c r="S1621" s="9">
        <v>4</v>
      </c>
      <c r="T1621" s="9">
        <v>3</v>
      </c>
      <c r="U1621" s="9">
        <v>0</v>
      </c>
      <c r="V1621" s="9" t="s">
        <v>3227</v>
      </c>
      <c r="W1621" s="9" t="s">
        <v>3228</v>
      </c>
    </row>
    <row r="1622" spans="5:24" x14ac:dyDescent="0.2">
      <c r="E1622" s="9" t="s">
        <v>3222</v>
      </c>
      <c r="F1622" s="47" t="s">
        <v>3223</v>
      </c>
      <c r="G1622" s="9" t="s">
        <v>3159</v>
      </c>
      <c r="H1622" s="9" t="s">
        <v>3189</v>
      </c>
      <c r="I1622" s="9">
        <v>100</v>
      </c>
      <c r="J1622" s="9">
        <v>4</v>
      </c>
      <c r="K1622" s="9">
        <v>4</v>
      </c>
      <c r="L1622" s="9">
        <v>3</v>
      </c>
      <c r="M1622" s="9">
        <v>4</v>
      </c>
      <c r="N1622" s="9">
        <v>4</v>
      </c>
      <c r="O1622" s="9">
        <v>4</v>
      </c>
      <c r="P1622" s="9">
        <v>4</v>
      </c>
      <c r="Q1622" s="9">
        <v>4</v>
      </c>
      <c r="R1622" s="9">
        <v>4</v>
      </c>
      <c r="S1622" s="9">
        <v>4</v>
      </c>
      <c r="T1622" s="9">
        <v>4</v>
      </c>
      <c r="U1622" s="9">
        <v>0</v>
      </c>
      <c r="V1622" s="9" t="s">
        <v>3229</v>
      </c>
      <c r="W1622" s="9" t="s">
        <v>3230</v>
      </c>
    </row>
    <row r="1623" spans="5:24" ht="17.25" customHeight="1" x14ac:dyDescent="0.2">
      <c r="E1623" s="9" t="s">
        <v>3222</v>
      </c>
      <c r="F1623" s="47" t="s">
        <v>3223</v>
      </c>
      <c r="G1623" s="9" t="s">
        <v>3166</v>
      </c>
      <c r="H1623" s="9" t="s">
        <v>1911</v>
      </c>
      <c r="I1623" s="9">
        <v>100</v>
      </c>
      <c r="J1623" s="9">
        <v>3</v>
      </c>
      <c r="K1623" s="9">
        <v>3</v>
      </c>
      <c r="L1623" s="9">
        <v>3</v>
      </c>
      <c r="M1623" s="9">
        <v>3</v>
      </c>
      <c r="N1623" s="9">
        <v>3</v>
      </c>
      <c r="O1623" s="9">
        <v>3</v>
      </c>
      <c r="P1623" s="9">
        <v>3</v>
      </c>
      <c r="Q1623" s="9">
        <v>3</v>
      </c>
      <c r="R1623" s="9">
        <v>3</v>
      </c>
      <c r="S1623" s="9">
        <v>3</v>
      </c>
      <c r="T1623" s="9">
        <v>3</v>
      </c>
      <c r="U1623" s="9">
        <v>0</v>
      </c>
      <c r="V1623" s="9" t="s">
        <v>3231</v>
      </c>
      <c r="W1623" s="9" t="s">
        <v>3232</v>
      </c>
    </row>
    <row r="1624" spans="5:24" x14ac:dyDescent="0.2">
      <c r="E1624" s="9" t="s">
        <v>3222</v>
      </c>
      <c r="F1624" s="47" t="s">
        <v>3223</v>
      </c>
      <c r="G1624" s="9" t="s">
        <v>3156</v>
      </c>
      <c r="H1624" s="9" t="s">
        <v>2057</v>
      </c>
      <c r="I1624" s="9">
        <v>80</v>
      </c>
      <c r="J1624" s="9">
        <v>3</v>
      </c>
      <c r="K1624" s="9">
        <v>3</v>
      </c>
      <c r="L1624" s="9">
        <v>3</v>
      </c>
      <c r="M1624" s="9">
        <v>3</v>
      </c>
      <c r="N1624" s="9">
        <v>3</v>
      </c>
      <c r="O1624" s="9">
        <v>3</v>
      </c>
      <c r="P1624" s="9">
        <v>3</v>
      </c>
      <c r="Q1624" s="9">
        <v>3</v>
      </c>
      <c r="R1624" s="9">
        <v>4</v>
      </c>
      <c r="S1624" s="9">
        <v>4</v>
      </c>
      <c r="T1624" s="9">
        <v>4</v>
      </c>
      <c r="U1624" s="9">
        <v>0</v>
      </c>
      <c r="V1624" s="9" t="s">
        <v>2268</v>
      </c>
      <c r="W1624" s="9" t="s">
        <v>3233</v>
      </c>
    </row>
    <row r="1625" spans="5:24" x14ac:dyDescent="0.2">
      <c r="E1625" s="9" t="s">
        <v>3222</v>
      </c>
      <c r="F1625" s="47" t="s">
        <v>3223</v>
      </c>
      <c r="G1625" s="9" t="s">
        <v>3207</v>
      </c>
      <c r="H1625" s="9" t="s">
        <v>1911</v>
      </c>
      <c r="I1625" s="9">
        <v>60</v>
      </c>
      <c r="J1625" s="9">
        <v>3</v>
      </c>
      <c r="K1625" s="9">
        <v>3</v>
      </c>
      <c r="L1625" s="9">
        <v>3</v>
      </c>
      <c r="M1625" s="9">
        <v>3</v>
      </c>
      <c r="N1625" s="9">
        <v>3</v>
      </c>
      <c r="O1625" s="9">
        <v>3</v>
      </c>
      <c r="P1625" s="9">
        <v>3</v>
      </c>
      <c r="Q1625" s="9">
        <v>3</v>
      </c>
      <c r="R1625" s="9">
        <v>3</v>
      </c>
      <c r="S1625" s="9">
        <v>3</v>
      </c>
      <c r="T1625" s="9">
        <v>3</v>
      </c>
      <c r="U1625" s="9">
        <v>0</v>
      </c>
      <c r="V1625" s="9" t="s">
        <v>3234</v>
      </c>
      <c r="W1625" s="9" t="s">
        <v>3235</v>
      </c>
    </row>
    <row r="1626" spans="5:24" x14ac:dyDescent="0.2">
      <c r="E1626" s="9" t="s">
        <v>3222</v>
      </c>
      <c r="F1626" s="47" t="s">
        <v>3223</v>
      </c>
      <c r="G1626" s="9" t="s">
        <v>3162</v>
      </c>
      <c r="H1626" s="9" t="s">
        <v>1911</v>
      </c>
      <c r="I1626" s="9">
        <v>100</v>
      </c>
      <c r="J1626" s="9">
        <v>4</v>
      </c>
      <c r="K1626" s="9">
        <v>4</v>
      </c>
      <c r="L1626" s="9">
        <v>4</v>
      </c>
      <c r="M1626" s="9">
        <v>4</v>
      </c>
      <c r="N1626" s="9">
        <v>4</v>
      </c>
      <c r="O1626" s="9">
        <v>4</v>
      </c>
      <c r="P1626" s="9">
        <v>4</v>
      </c>
      <c r="Q1626" s="9">
        <v>4</v>
      </c>
      <c r="R1626" s="9">
        <v>4</v>
      </c>
      <c r="S1626" s="9">
        <v>4</v>
      </c>
      <c r="T1626" s="9">
        <v>4</v>
      </c>
      <c r="U1626" s="9">
        <v>0</v>
      </c>
      <c r="V1626" s="9" t="s">
        <v>3236</v>
      </c>
      <c r="W1626" s="9" t="s">
        <v>3237</v>
      </c>
    </row>
    <row r="1627" spans="5:24" x14ac:dyDescent="0.2">
      <c r="E1627" s="9" t="s">
        <v>3222</v>
      </c>
      <c r="F1627" s="47" t="s">
        <v>3223</v>
      </c>
      <c r="G1627" s="9" t="s">
        <v>3174</v>
      </c>
      <c r="H1627" s="9" t="s">
        <v>1913</v>
      </c>
      <c r="I1627" s="9">
        <v>100</v>
      </c>
      <c r="J1627" s="9">
        <v>4</v>
      </c>
      <c r="K1627" s="9">
        <v>4</v>
      </c>
      <c r="L1627" s="9">
        <v>4</v>
      </c>
      <c r="M1627" s="9">
        <v>4</v>
      </c>
      <c r="N1627" s="9">
        <v>4</v>
      </c>
      <c r="O1627" s="9">
        <v>4</v>
      </c>
      <c r="P1627" s="9">
        <v>4</v>
      </c>
      <c r="Q1627" s="9">
        <v>4</v>
      </c>
      <c r="R1627" s="9">
        <v>4</v>
      </c>
      <c r="S1627" s="9">
        <v>4</v>
      </c>
      <c r="T1627" s="9">
        <v>4</v>
      </c>
      <c r="U1627" s="9">
        <v>0</v>
      </c>
      <c r="V1627" s="9" t="s">
        <v>3238</v>
      </c>
      <c r="W1627" s="9" t="s">
        <v>3239</v>
      </c>
    </row>
    <row r="1628" spans="5:24" x14ac:dyDescent="0.2">
      <c r="E1628" s="9" t="s">
        <v>3240</v>
      </c>
      <c r="F1628" s="47" t="s">
        <v>3184</v>
      </c>
      <c r="G1628" s="9" t="s">
        <v>3185</v>
      </c>
      <c r="H1628" s="9" t="s">
        <v>1911</v>
      </c>
      <c r="I1628" s="9">
        <v>80</v>
      </c>
      <c r="J1628" s="9">
        <v>3</v>
      </c>
      <c r="K1628" s="9">
        <v>3</v>
      </c>
      <c r="L1628" s="9">
        <v>3</v>
      </c>
      <c r="M1628" s="9">
        <v>3</v>
      </c>
      <c r="N1628" s="9">
        <v>3</v>
      </c>
      <c r="O1628" s="9">
        <v>3</v>
      </c>
      <c r="P1628" s="9">
        <v>3</v>
      </c>
      <c r="Q1628" s="9">
        <v>3</v>
      </c>
      <c r="R1628" s="9">
        <v>3</v>
      </c>
      <c r="S1628" s="9">
        <v>3</v>
      </c>
      <c r="T1628" s="9">
        <v>3</v>
      </c>
      <c r="U1628" s="9">
        <v>0</v>
      </c>
      <c r="V1628" s="9" t="e">
        <f>-agar Mengetahui sumber Bahaya
-mematuhi Rambu dan marka jalan
-Memahami Mekanisme tanggap darurat</f>
        <v>#NAME?</v>
      </c>
      <c r="W1628" s="9" t="e">
        <f>- melaporkan ketika melihat kondisi Bahaya kepada atasan
-memakai APD</f>
        <v>#NAME?</v>
      </c>
    </row>
    <row r="1629" spans="5:24" x14ac:dyDescent="0.2">
      <c r="E1629" s="9" t="s">
        <v>3241</v>
      </c>
      <c r="F1629" s="47" t="s">
        <v>3151</v>
      </c>
      <c r="G1629" s="9" t="s">
        <v>3170</v>
      </c>
      <c r="H1629" s="9" t="s">
        <v>1918</v>
      </c>
      <c r="I1629" s="9">
        <v>80</v>
      </c>
      <c r="J1629" s="9">
        <v>3</v>
      </c>
      <c r="K1629" s="9">
        <v>3</v>
      </c>
      <c r="L1629" s="9">
        <v>3</v>
      </c>
      <c r="M1629" s="9">
        <v>3</v>
      </c>
      <c r="N1629" s="9">
        <v>3</v>
      </c>
      <c r="O1629" s="9">
        <v>3</v>
      </c>
      <c r="P1629" s="9">
        <v>3</v>
      </c>
      <c r="Q1629" s="9">
        <v>3</v>
      </c>
      <c r="R1629" s="9">
        <v>3</v>
      </c>
      <c r="S1629" s="9">
        <v>3</v>
      </c>
      <c r="T1629" s="9">
        <v>3</v>
      </c>
      <c r="U1629" s="9" t="s">
        <v>3242</v>
      </c>
      <c r="V1629" s="9" t="s">
        <v>3243</v>
      </c>
      <c r="W1629" s="9" t="s">
        <v>3244</v>
      </c>
    </row>
    <row r="1630" spans="5:24" x14ac:dyDescent="0.2">
      <c r="E1630" s="9" t="s">
        <v>3241</v>
      </c>
      <c r="F1630" s="47" t="s">
        <v>3151</v>
      </c>
      <c r="G1630" s="9" t="s">
        <v>3174</v>
      </c>
      <c r="H1630" s="9" t="s">
        <v>1913</v>
      </c>
      <c r="I1630" s="9">
        <v>80</v>
      </c>
      <c r="J1630" s="9">
        <v>3</v>
      </c>
      <c r="K1630" s="9">
        <v>3</v>
      </c>
      <c r="L1630" s="9">
        <v>3</v>
      </c>
      <c r="M1630" s="9">
        <v>3</v>
      </c>
      <c r="N1630" s="9">
        <v>3</v>
      </c>
      <c r="O1630" s="9">
        <v>3</v>
      </c>
      <c r="P1630" s="9">
        <v>3</v>
      </c>
      <c r="Q1630" s="9">
        <v>3</v>
      </c>
      <c r="R1630" s="9">
        <v>4</v>
      </c>
      <c r="S1630" s="9">
        <v>3</v>
      </c>
      <c r="T1630" s="9">
        <v>3</v>
      </c>
      <c r="U1630" s="9" t="s">
        <v>3245</v>
      </c>
      <c r="V1630" s="9" t="s">
        <v>3246</v>
      </c>
      <c r="W1630" s="9" t="s">
        <v>3247</v>
      </c>
    </row>
    <row r="1631" spans="5:24" x14ac:dyDescent="0.2">
      <c r="E1631" s="9" t="s">
        <v>3241</v>
      </c>
      <c r="F1631" s="47" t="s">
        <v>3151</v>
      </c>
      <c r="G1631" s="9" t="s">
        <v>3207</v>
      </c>
      <c r="H1631" s="9" t="s">
        <v>1911</v>
      </c>
      <c r="I1631" s="9">
        <v>90</v>
      </c>
      <c r="J1631" s="9">
        <v>3</v>
      </c>
      <c r="K1631" s="9">
        <v>3</v>
      </c>
      <c r="L1631" s="9">
        <v>3</v>
      </c>
      <c r="M1631" s="9">
        <v>3</v>
      </c>
      <c r="N1631" s="9">
        <v>3</v>
      </c>
      <c r="O1631" s="9">
        <v>3</v>
      </c>
      <c r="P1631" s="9">
        <v>3</v>
      </c>
      <c r="Q1631" s="9">
        <v>3</v>
      </c>
      <c r="R1631" s="9">
        <v>3</v>
      </c>
      <c r="S1631" s="9">
        <v>3</v>
      </c>
      <c r="T1631" s="9">
        <v>3</v>
      </c>
      <c r="U1631" s="9" t="s">
        <v>3248</v>
      </c>
      <c r="V1631" s="9" t="s">
        <v>3249</v>
      </c>
      <c r="W1631" s="9" t="s">
        <v>3179</v>
      </c>
    </row>
    <row r="1632" spans="5:24" x14ac:dyDescent="0.2">
      <c r="E1632" s="9" t="s">
        <v>3241</v>
      </c>
      <c r="F1632" s="47" t="s">
        <v>3151</v>
      </c>
      <c r="G1632" s="9" t="s">
        <v>3162</v>
      </c>
      <c r="H1632" s="9" t="s">
        <v>1911</v>
      </c>
      <c r="I1632" s="9">
        <v>80</v>
      </c>
      <c r="J1632" s="9">
        <v>3</v>
      </c>
      <c r="K1632" s="9">
        <v>3</v>
      </c>
      <c r="L1632" s="9">
        <v>3</v>
      </c>
      <c r="M1632" s="9">
        <v>3</v>
      </c>
      <c r="N1632" s="9">
        <v>3</v>
      </c>
      <c r="O1632" s="9">
        <v>3</v>
      </c>
      <c r="P1632" s="9">
        <v>3</v>
      </c>
      <c r="Q1632" s="9">
        <v>3</v>
      </c>
      <c r="R1632" s="9">
        <v>3</v>
      </c>
      <c r="S1632" s="9">
        <v>3</v>
      </c>
      <c r="T1632" s="9">
        <v>3</v>
      </c>
      <c r="U1632" s="9" t="s">
        <v>3250</v>
      </c>
      <c r="V1632" s="9" t="s">
        <v>3251</v>
      </c>
      <c r="W1632" s="9" t="s">
        <v>3164</v>
      </c>
    </row>
    <row r="1633" spans="5:23" x14ac:dyDescent="0.2">
      <c r="E1633" s="9" t="s">
        <v>3241</v>
      </c>
      <c r="F1633" s="47" t="s">
        <v>3151</v>
      </c>
      <c r="G1633" s="9" t="s">
        <v>3156</v>
      </c>
      <c r="H1633" s="9" t="s">
        <v>2057</v>
      </c>
      <c r="I1633" s="9">
        <v>80</v>
      </c>
      <c r="J1633" s="9">
        <v>3</v>
      </c>
      <c r="K1633" s="9">
        <v>3</v>
      </c>
      <c r="L1633" s="9">
        <v>4</v>
      </c>
      <c r="M1633" s="9">
        <v>4</v>
      </c>
      <c r="N1633" s="9">
        <v>3</v>
      </c>
      <c r="O1633" s="9">
        <v>3</v>
      </c>
      <c r="P1633" s="9">
        <v>3</v>
      </c>
      <c r="Q1633" s="9">
        <v>3</v>
      </c>
      <c r="R1633" s="9">
        <v>4</v>
      </c>
      <c r="S1633" s="9">
        <v>4</v>
      </c>
      <c r="T1633" s="9">
        <v>4</v>
      </c>
      <c r="U1633" s="9" t="s">
        <v>549</v>
      </c>
      <c r="V1633" s="9" t="s">
        <v>3252</v>
      </c>
      <c r="W1633" s="9" t="s">
        <v>3253</v>
      </c>
    </row>
    <row r="1634" spans="5:23" ht="12" customHeight="1" x14ac:dyDescent="0.2">
      <c r="E1634" s="9" t="s">
        <v>3241</v>
      </c>
      <c r="F1634" s="47" t="s">
        <v>3151</v>
      </c>
      <c r="G1634" s="9" t="s">
        <v>3159</v>
      </c>
      <c r="H1634" s="9" t="s">
        <v>3189</v>
      </c>
      <c r="I1634" s="9">
        <v>90</v>
      </c>
      <c r="J1634" s="9">
        <v>4</v>
      </c>
      <c r="K1634" s="9">
        <v>4</v>
      </c>
      <c r="L1634" s="9">
        <v>3</v>
      </c>
      <c r="M1634" s="9">
        <v>4</v>
      </c>
      <c r="N1634" s="9">
        <v>4</v>
      </c>
      <c r="O1634" s="9">
        <v>4</v>
      </c>
      <c r="P1634" s="9">
        <v>3</v>
      </c>
      <c r="Q1634" s="9">
        <v>4</v>
      </c>
      <c r="R1634" s="9">
        <v>4</v>
      </c>
      <c r="S1634" s="9">
        <v>4</v>
      </c>
      <c r="T1634" s="9">
        <v>4</v>
      </c>
      <c r="U1634" s="9" t="s">
        <v>549</v>
      </c>
      <c r="V1634" s="9" t="s">
        <v>3254</v>
      </c>
      <c r="W1634" s="9" t="s">
        <v>3255</v>
      </c>
    </row>
    <row r="1635" spans="5:23" x14ac:dyDescent="0.2">
      <c r="E1635" s="9" t="s">
        <v>3241</v>
      </c>
      <c r="F1635" s="47" t="s">
        <v>3151</v>
      </c>
      <c r="G1635" s="9" t="s">
        <v>3152</v>
      </c>
      <c r="H1635" s="9" t="s">
        <v>1911</v>
      </c>
      <c r="I1635" s="9">
        <v>80</v>
      </c>
      <c r="J1635" s="9">
        <v>4</v>
      </c>
      <c r="K1635" s="9">
        <v>3</v>
      </c>
      <c r="L1635" s="9">
        <v>4</v>
      </c>
      <c r="M1635" s="9">
        <v>4</v>
      </c>
      <c r="N1635" s="9">
        <v>3</v>
      </c>
      <c r="O1635" s="9">
        <v>3</v>
      </c>
      <c r="P1635" s="9">
        <v>4</v>
      </c>
      <c r="Q1635" s="9">
        <v>4</v>
      </c>
      <c r="R1635" s="9">
        <v>3</v>
      </c>
      <c r="S1635" s="9">
        <v>4</v>
      </c>
      <c r="T1635" s="9">
        <v>4</v>
      </c>
      <c r="U1635" s="9" t="s">
        <v>3155</v>
      </c>
      <c r="V1635" s="9" t="s">
        <v>3256</v>
      </c>
      <c r="W1635" s="9" t="s">
        <v>3257</v>
      </c>
    </row>
    <row r="1636" spans="5:23" x14ac:dyDescent="0.2">
      <c r="E1636" s="9" t="s">
        <v>3241</v>
      </c>
      <c r="F1636" s="47" t="s">
        <v>3151</v>
      </c>
      <c r="G1636" s="9" t="s">
        <v>3181</v>
      </c>
      <c r="H1636" s="9" t="s">
        <v>1920</v>
      </c>
      <c r="I1636" s="9">
        <v>80</v>
      </c>
      <c r="J1636" s="9">
        <v>3</v>
      </c>
      <c r="K1636" s="9">
        <v>3</v>
      </c>
      <c r="L1636" s="9">
        <v>3</v>
      </c>
      <c r="M1636" s="9">
        <v>3</v>
      </c>
      <c r="N1636" s="9">
        <v>3</v>
      </c>
      <c r="O1636" s="9">
        <v>3</v>
      </c>
      <c r="P1636" s="9">
        <v>3</v>
      </c>
      <c r="Q1636" s="9">
        <v>3</v>
      </c>
      <c r="R1636" s="9">
        <v>3</v>
      </c>
      <c r="S1636" s="9">
        <v>3</v>
      </c>
      <c r="T1636" s="9">
        <v>3</v>
      </c>
      <c r="U1636" s="9" t="s">
        <v>3258</v>
      </c>
      <c r="V1636" s="9" t="s">
        <v>3259</v>
      </c>
      <c r="W1636" s="9" t="s">
        <v>3179</v>
      </c>
    </row>
    <row r="1637" spans="5:23" x14ac:dyDescent="0.2">
      <c r="E1637" s="9" t="s">
        <v>3260</v>
      </c>
      <c r="F1637" s="47" t="s">
        <v>3184</v>
      </c>
      <c r="G1637" s="9" t="s">
        <v>3185</v>
      </c>
      <c r="H1637" s="9" t="s">
        <v>1911</v>
      </c>
      <c r="I1637" s="9">
        <v>100</v>
      </c>
      <c r="J1637" s="9">
        <v>4</v>
      </c>
      <c r="K1637" s="9">
        <v>4</v>
      </c>
      <c r="L1637" s="9">
        <v>4</v>
      </c>
      <c r="M1637" s="9">
        <v>4</v>
      </c>
      <c r="N1637" s="9">
        <v>4</v>
      </c>
      <c r="O1637" s="9">
        <v>4</v>
      </c>
      <c r="P1637" s="9">
        <v>4</v>
      </c>
      <c r="Q1637" s="9">
        <v>4</v>
      </c>
      <c r="R1637" s="9">
        <v>3</v>
      </c>
      <c r="S1637" s="9">
        <v>4</v>
      </c>
      <c r="T1637" s="9">
        <v>4</v>
      </c>
      <c r="U1637" s="9">
        <v>0</v>
      </c>
      <c r="V1637" s="9">
        <v>0</v>
      </c>
      <c r="W1637" s="9">
        <v>0</v>
      </c>
    </row>
    <row r="1638" spans="5:23" x14ac:dyDescent="0.2">
      <c r="E1638" s="9" t="s">
        <v>3260</v>
      </c>
      <c r="F1638" s="47" t="s">
        <v>3184</v>
      </c>
      <c r="G1638" s="9" t="s">
        <v>3261</v>
      </c>
      <c r="H1638" s="9" t="s">
        <v>3262</v>
      </c>
      <c r="I1638" s="9">
        <v>90</v>
      </c>
      <c r="J1638" s="9">
        <v>3</v>
      </c>
      <c r="K1638" s="9">
        <v>3</v>
      </c>
      <c r="L1638" s="9">
        <v>3</v>
      </c>
      <c r="M1638" s="9">
        <v>3</v>
      </c>
      <c r="N1638" s="9">
        <v>3</v>
      </c>
      <c r="O1638" s="9">
        <v>3</v>
      </c>
      <c r="P1638" s="9">
        <v>3</v>
      </c>
      <c r="Q1638" s="9">
        <v>3</v>
      </c>
      <c r="R1638" s="9">
        <v>3</v>
      </c>
      <c r="S1638" s="9">
        <v>3</v>
      </c>
      <c r="T1638" s="9">
        <v>3</v>
      </c>
      <c r="U1638" s="9">
        <v>0</v>
      </c>
      <c r="V1638" s="9">
        <v>0</v>
      </c>
      <c r="W1638" s="9">
        <v>0</v>
      </c>
    </row>
    <row r="1639" spans="5:23" ht="18" customHeight="1" x14ac:dyDescent="0.2">
      <c r="E1639" s="9" t="s">
        <v>3241</v>
      </c>
      <c r="F1639" s="47" t="s">
        <v>3151</v>
      </c>
      <c r="G1639" s="9" t="s">
        <v>3166</v>
      </c>
      <c r="H1639" s="9" t="s">
        <v>1911</v>
      </c>
      <c r="I1639" s="9">
        <v>90</v>
      </c>
      <c r="J1639" s="9">
        <v>3</v>
      </c>
      <c r="K1639" s="9">
        <v>3</v>
      </c>
      <c r="L1639" s="9">
        <v>3</v>
      </c>
      <c r="M1639" s="9">
        <v>3</v>
      </c>
      <c r="N1639" s="9">
        <v>3</v>
      </c>
      <c r="O1639" s="9">
        <v>3</v>
      </c>
      <c r="P1639" s="9">
        <v>3</v>
      </c>
      <c r="Q1639" s="9">
        <v>3</v>
      </c>
      <c r="R1639" s="9">
        <v>3</v>
      </c>
      <c r="S1639" s="9">
        <v>3</v>
      </c>
      <c r="T1639" s="9">
        <v>3</v>
      </c>
      <c r="U1639" s="9">
        <v>0</v>
      </c>
      <c r="V1639" s="9" t="s">
        <v>3263</v>
      </c>
      <c r="W1639" s="9" t="s">
        <v>3264</v>
      </c>
    </row>
    <row r="1640" spans="5:23" x14ac:dyDescent="0.2">
      <c r="E1640" s="9" t="s">
        <v>3265</v>
      </c>
      <c r="F1640" s="47" t="s">
        <v>3151</v>
      </c>
      <c r="G1640" s="9" t="s">
        <v>3181</v>
      </c>
      <c r="H1640" s="9" t="s">
        <v>1920</v>
      </c>
      <c r="I1640" s="9">
        <v>70</v>
      </c>
      <c r="J1640" s="9">
        <v>3</v>
      </c>
      <c r="K1640" s="9">
        <v>3</v>
      </c>
      <c r="L1640" s="9">
        <v>3</v>
      </c>
      <c r="M1640" s="9">
        <v>3</v>
      </c>
      <c r="N1640" s="9">
        <v>3</v>
      </c>
      <c r="O1640" s="9">
        <v>3</v>
      </c>
      <c r="P1640" s="9">
        <v>3</v>
      </c>
      <c r="Q1640" s="9">
        <v>3</v>
      </c>
      <c r="R1640" s="9">
        <v>3</v>
      </c>
      <c r="S1640" s="9">
        <v>3</v>
      </c>
      <c r="T1640" s="9">
        <v>3</v>
      </c>
      <c r="U1640" s="9">
        <v>3</v>
      </c>
      <c r="V1640" s="9">
        <v>3</v>
      </c>
      <c r="W1640" s="9" t="s">
        <v>3266</v>
      </c>
    </row>
    <row r="1641" spans="5:23" x14ac:dyDescent="0.2">
      <c r="E1641" s="9" t="s">
        <v>3265</v>
      </c>
      <c r="F1641" s="47" t="s">
        <v>3151</v>
      </c>
      <c r="G1641" s="9" t="s">
        <v>3174</v>
      </c>
      <c r="H1641" s="9" t="s">
        <v>1913</v>
      </c>
      <c r="I1641" s="9">
        <v>70</v>
      </c>
      <c r="J1641" s="9">
        <v>3</v>
      </c>
      <c r="K1641" s="9">
        <v>4</v>
      </c>
      <c r="L1641" s="9">
        <v>3</v>
      </c>
      <c r="M1641" s="9">
        <v>4</v>
      </c>
      <c r="N1641" s="9">
        <v>4</v>
      </c>
      <c r="O1641" s="9">
        <v>3</v>
      </c>
      <c r="P1641" s="9">
        <v>4</v>
      </c>
      <c r="Q1641" s="9">
        <v>3</v>
      </c>
      <c r="R1641" s="9">
        <v>4</v>
      </c>
      <c r="S1641" s="9">
        <v>3</v>
      </c>
      <c r="T1641" s="9">
        <v>4</v>
      </c>
      <c r="U1641" s="9">
        <v>3</v>
      </c>
      <c r="V1641" s="9">
        <v>4</v>
      </c>
      <c r="W1641" s="9" t="s">
        <v>3267</v>
      </c>
    </row>
    <row r="1642" spans="5:23" x14ac:dyDescent="0.2">
      <c r="E1642" s="9" t="s">
        <v>3265</v>
      </c>
      <c r="F1642" s="47" t="s">
        <v>3151</v>
      </c>
      <c r="G1642" s="9" t="s">
        <v>3170</v>
      </c>
      <c r="H1642" s="9" t="s">
        <v>1918</v>
      </c>
      <c r="I1642" s="9">
        <v>90</v>
      </c>
      <c r="J1642" s="9">
        <v>3</v>
      </c>
      <c r="K1642" s="9">
        <v>3</v>
      </c>
      <c r="L1642" s="9">
        <v>3</v>
      </c>
      <c r="M1642" s="9">
        <v>3</v>
      </c>
      <c r="N1642" s="9">
        <v>3</v>
      </c>
      <c r="O1642" s="9">
        <v>3</v>
      </c>
      <c r="P1642" s="9">
        <v>3</v>
      </c>
      <c r="Q1642" s="9">
        <v>3</v>
      </c>
      <c r="R1642" s="9">
        <v>3</v>
      </c>
      <c r="S1642" s="9">
        <v>3</v>
      </c>
      <c r="T1642" s="9">
        <v>3</v>
      </c>
      <c r="U1642" s="9">
        <v>3</v>
      </c>
      <c r="V1642" s="9">
        <v>3</v>
      </c>
      <c r="W1642" s="9" t="s">
        <v>3268</v>
      </c>
    </row>
    <row r="1643" spans="5:23" x14ac:dyDescent="0.2">
      <c r="E1643" s="9" t="s">
        <v>3265</v>
      </c>
      <c r="F1643" s="47" t="s">
        <v>3151</v>
      </c>
      <c r="G1643" s="9" t="s">
        <v>3152</v>
      </c>
      <c r="H1643" s="9" t="s">
        <v>1911</v>
      </c>
      <c r="I1643" s="9">
        <v>80</v>
      </c>
      <c r="J1643" s="9">
        <v>4</v>
      </c>
      <c r="K1643" s="9">
        <v>4</v>
      </c>
      <c r="L1643" s="9">
        <v>3</v>
      </c>
      <c r="M1643" s="9">
        <v>3</v>
      </c>
      <c r="N1643" s="9">
        <v>3</v>
      </c>
      <c r="O1643" s="9">
        <v>3</v>
      </c>
      <c r="P1643" s="9">
        <v>4</v>
      </c>
      <c r="Q1643" s="9">
        <v>3</v>
      </c>
      <c r="R1643" s="9">
        <v>4</v>
      </c>
      <c r="S1643" s="9">
        <v>3</v>
      </c>
      <c r="T1643" s="9">
        <v>4</v>
      </c>
      <c r="U1643" s="9">
        <v>3</v>
      </c>
      <c r="V1643" s="9">
        <v>4</v>
      </c>
      <c r="W1643" s="9" t="s">
        <v>3269</v>
      </c>
    </row>
    <row r="1644" spans="5:23" x14ac:dyDescent="0.2">
      <c r="E1644" s="9" t="s">
        <v>3265</v>
      </c>
      <c r="F1644" s="47" t="s">
        <v>3151</v>
      </c>
      <c r="G1644" s="9" t="s">
        <v>3159</v>
      </c>
      <c r="H1644" s="9" t="s">
        <v>3189</v>
      </c>
      <c r="I1644" s="9">
        <v>80</v>
      </c>
      <c r="J1644" s="9">
        <v>4</v>
      </c>
      <c r="K1644" s="9">
        <v>3</v>
      </c>
      <c r="L1644" s="9">
        <v>4</v>
      </c>
      <c r="M1644" s="9">
        <v>3</v>
      </c>
      <c r="N1644" s="9">
        <v>4</v>
      </c>
      <c r="O1644" s="9">
        <v>4</v>
      </c>
      <c r="P1644" s="9">
        <v>4</v>
      </c>
      <c r="Q1644" s="9">
        <v>4</v>
      </c>
      <c r="R1644" s="9">
        <v>3</v>
      </c>
      <c r="S1644" s="9">
        <v>4</v>
      </c>
      <c r="T1644" s="9">
        <v>4</v>
      </c>
      <c r="U1644" s="9">
        <v>4</v>
      </c>
      <c r="V1644" s="9">
        <v>4</v>
      </c>
      <c r="W1644" s="9" t="s">
        <v>3270</v>
      </c>
    </row>
    <row r="1645" spans="5:23" x14ac:dyDescent="0.2">
      <c r="E1645" s="9" t="s">
        <v>3265</v>
      </c>
      <c r="F1645" s="47" t="s">
        <v>3151</v>
      </c>
      <c r="G1645" s="9" t="s">
        <v>3156</v>
      </c>
      <c r="H1645" s="9" t="s">
        <v>2057</v>
      </c>
      <c r="I1645" s="9">
        <v>90</v>
      </c>
      <c r="J1645" s="9">
        <v>3</v>
      </c>
      <c r="K1645" s="9">
        <v>4</v>
      </c>
      <c r="L1645" s="9">
        <v>3</v>
      </c>
      <c r="M1645" s="9">
        <v>4</v>
      </c>
      <c r="N1645" s="9">
        <v>3</v>
      </c>
      <c r="O1645" s="9">
        <v>3</v>
      </c>
      <c r="P1645" s="9">
        <v>3</v>
      </c>
      <c r="Q1645" s="9">
        <v>4</v>
      </c>
      <c r="R1645" s="9">
        <v>3</v>
      </c>
      <c r="S1645" s="9">
        <v>3</v>
      </c>
      <c r="T1645" s="9">
        <v>3</v>
      </c>
      <c r="U1645" s="9">
        <v>4</v>
      </c>
      <c r="V1645" s="9">
        <v>4</v>
      </c>
      <c r="W1645" s="9" t="s">
        <v>3271</v>
      </c>
    </row>
    <row r="1646" spans="5:23" x14ac:dyDescent="0.2">
      <c r="E1646" s="9" t="s">
        <v>3265</v>
      </c>
      <c r="F1646" s="47" t="s">
        <v>3151</v>
      </c>
      <c r="G1646" s="9" t="s">
        <v>3166</v>
      </c>
      <c r="H1646" s="9" t="s">
        <v>1911</v>
      </c>
      <c r="I1646" s="9">
        <v>80</v>
      </c>
      <c r="J1646" s="9">
        <v>3</v>
      </c>
      <c r="K1646" s="9">
        <v>3</v>
      </c>
      <c r="L1646" s="9">
        <v>3</v>
      </c>
      <c r="M1646" s="9">
        <v>3</v>
      </c>
      <c r="N1646" s="9">
        <v>3</v>
      </c>
      <c r="O1646" s="9">
        <v>3</v>
      </c>
      <c r="P1646" s="9">
        <v>3</v>
      </c>
      <c r="Q1646" s="9">
        <v>3</v>
      </c>
      <c r="R1646" s="9">
        <v>3</v>
      </c>
      <c r="S1646" s="9">
        <v>3</v>
      </c>
      <c r="T1646" s="9">
        <v>3</v>
      </c>
      <c r="U1646" s="9">
        <v>3</v>
      </c>
      <c r="V1646" s="9">
        <v>3</v>
      </c>
      <c r="W1646" s="9" t="s">
        <v>3272</v>
      </c>
    </row>
    <row r="1647" spans="5:23" x14ac:dyDescent="0.2">
      <c r="E1647" s="9" t="s">
        <v>3265</v>
      </c>
      <c r="F1647" s="47" t="s">
        <v>3151</v>
      </c>
      <c r="G1647" s="9" t="s">
        <v>3162</v>
      </c>
      <c r="H1647" s="9" t="s">
        <v>1911</v>
      </c>
      <c r="I1647" s="9">
        <v>70</v>
      </c>
      <c r="J1647" s="9">
        <v>3</v>
      </c>
      <c r="K1647" s="9">
        <v>3</v>
      </c>
      <c r="L1647" s="9">
        <v>3</v>
      </c>
      <c r="M1647" s="9">
        <v>3</v>
      </c>
      <c r="N1647" s="9">
        <v>3</v>
      </c>
      <c r="O1647" s="9">
        <v>3</v>
      </c>
      <c r="P1647" s="9">
        <v>3</v>
      </c>
      <c r="Q1647" s="9">
        <v>3</v>
      </c>
      <c r="R1647" s="9">
        <v>3</v>
      </c>
      <c r="S1647" s="9">
        <v>3</v>
      </c>
      <c r="T1647" s="9">
        <v>3</v>
      </c>
      <c r="U1647" s="9">
        <v>3</v>
      </c>
      <c r="V1647" s="9">
        <v>3</v>
      </c>
      <c r="W1647" s="9" t="s">
        <v>3273</v>
      </c>
    </row>
    <row r="1648" spans="5:23" x14ac:dyDescent="0.2">
      <c r="E1648" s="9" t="s">
        <v>3274</v>
      </c>
      <c r="F1648" s="47" t="s">
        <v>3184</v>
      </c>
      <c r="G1648" s="9" t="s">
        <v>3185</v>
      </c>
      <c r="H1648" s="9" t="s">
        <v>1911</v>
      </c>
      <c r="I1648" s="9">
        <v>90</v>
      </c>
      <c r="J1648" s="9">
        <v>4</v>
      </c>
      <c r="K1648" s="9">
        <v>4</v>
      </c>
      <c r="L1648" s="9">
        <v>4</v>
      </c>
      <c r="M1648" s="9">
        <v>4</v>
      </c>
      <c r="N1648" s="9">
        <v>3</v>
      </c>
      <c r="O1648" s="9">
        <v>4</v>
      </c>
      <c r="P1648" s="9">
        <v>4</v>
      </c>
      <c r="Q1648" s="9">
        <v>3</v>
      </c>
      <c r="R1648" s="9">
        <v>4</v>
      </c>
      <c r="S1648" s="9">
        <v>4</v>
      </c>
      <c r="T1648" s="9">
        <v>3</v>
      </c>
      <c r="U1648" s="9">
        <v>4</v>
      </c>
      <c r="V1648" s="9">
        <v>4</v>
      </c>
      <c r="W1648" s="9">
        <v>0</v>
      </c>
    </row>
    <row r="1649" spans="5:24" x14ac:dyDescent="0.2">
      <c r="E1649" s="9" t="s">
        <v>3275</v>
      </c>
      <c r="F1649" s="47" t="s">
        <v>3151</v>
      </c>
      <c r="G1649" s="9" t="s">
        <v>3181</v>
      </c>
      <c r="H1649" s="9" t="s">
        <v>1920</v>
      </c>
      <c r="I1649" s="9">
        <v>80</v>
      </c>
      <c r="J1649" s="9">
        <v>3</v>
      </c>
      <c r="K1649" s="9">
        <v>3</v>
      </c>
      <c r="L1649" s="9">
        <v>3</v>
      </c>
      <c r="M1649" s="9">
        <v>3</v>
      </c>
      <c r="N1649" s="9">
        <v>3</v>
      </c>
      <c r="O1649" s="9">
        <v>3</v>
      </c>
      <c r="P1649" s="9">
        <v>3</v>
      </c>
      <c r="Q1649" s="9">
        <v>3</v>
      </c>
      <c r="R1649" s="9">
        <v>3</v>
      </c>
      <c r="S1649" s="9">
        <v>3</v>
      </c>
      <c r="T1649" s="9">
        <v>3</v>
      </c>
      <c r="U1649" s="9" t="s">
        <v>3276</v>
      </c>
      <c r="V1649" s="9" t="s">
        <v>3277</v>
      </c>
      <c r="W1649" s="9" t="s">
        <v>3278</v>
      </c>
    </row>
    <row r="1650" spans="5:24" x14ac:dyDescent="0.2">
      <c r="E1650" s="9" t="s">
        <v>3275</v>
      </c>
      <c r="F1650" s="47" t="s">
        <v>3151</v>
      </c>
      <c r="G1650" s="9" t="s">
        <v>3207</v>
      </c>
      <c r="H1650" s="9" t="s">
        <v>1911</v>
      </c>
      <c r="I1650" s="9">
        <v>80</v>
      </c>
      <c r="J1650" s="9">
        <v>3</v>
      </c>
      <c r="K1650" s="9">
        <v>3</v>
      </c>
      <c r="L1650" s="9">
        <v>3</v>
      </c>
      <c r="M1650" s="9">
        <v>3</v>
      </c>
      <c r="N1650" s="9">
        <v>3</v>
      </c>
      <c r="O1650" s="9">
        <v>3</v>
      </c>
      <c r="P1650" s="9">
        <v>3</v>
      </c>
      <c r="Q1650" s="9">
        <v>3</v>
      </c>
      <c r="R1650" s="9">
        <v>3</v>
      </c>
      <c r="S1650" s="9">
        <v>3</v>
      </c>
      <c r="T1650" s="9">
        <v>3</v>
      </c>
      <c r="U1650" s="9" t="s">
        <v>3276</v>
      </c>
      <c r="V1650" s="9" t="s">
        <v>3279</v>
      </c>
      <c r="W1650" s="9" t="s">
        <v>3278</v>
      </c>
    </row>
    <row r="1651" spans="5:24" x14ac:dyDescent="0.2">
      <c r="E1651" s="9" t="s">
        <v>3275</v>
      </c>
      <c r="F1651" s="47" t="s">
        <v>3151</v>
      </c>
      <c r="G1651" s="9" t="s">
        <v>3174</v>
      </c>
      <c r="H1651" s="9" t="s">
        <v>1913</v>
      </c>
      <c r="I1651" s="9">
        <v>90</v>
      </c>
      <c r="J1651" s="9">
        <v>3</v>
      </c>
      <c r="K1651" s="9">
        <v>3</v>
      </c>
      <c r="L1651" s="9">
        <v>3</v>
      </c>
      <c r="M1651" s="9">
        <v>3</v>
      </c>
      <c r="N1651" s="9">
        <v>4</v>
      </c>
      <c r="O1651" s="9">
        <v>4</v>
      </c>
      <c r="P1651" s="9">
        <v>4</v>
      </c>
      <c r="Q1651" s="9">
        <v>3</v>
      </c>
      <c r="R1651" s="9">
        <v>4</v>
      </c>
      <c r="S1651" s="9">
        <v>3</v>
      </c>
      <c r="T1651" s="9">
        <v>3</v>
      </c>
      <c r="U1651" s="9" t="s">
        <v>3276</v>
      </c>
      <c r="V1651" s="9" t="s">
        <v>3280</v>
      </c>
      <c r="W1651" s="9" t="s">
        <v>3281</v>
      </c>
    </row>
    <row r="1652" spans="5:24" x14ac:dyDescent="0.2">
      <c r="E1652" s="9" t="s">
        <v>3275</v>
      </c>
      <c r="F1652" s="47" t="s">
        <v>3151</v>
      </c>
      <c r="G1652" s="9" t="s">
        <v>3159</v>
      </c>
      <c r="H1652" s="9" t="s">
        <v>3189</v>
      </c>
      <c r="I1652" s="9">
        <v>80</v>
      </c>
      <c r="J1652" s="9">
        <v>4</v>
      </c>
      <c r="K1652" s="9">
        <v>3</v>
      </c>
      <c r="L1652" s="9">
        <v>4</v>
      </c>
      <c r="M1652" s="9">
        <v>4</v>
      </c>
      <c r="N1652" s="9">
        <v>4</v>
      </c>
      <c r="O1652" s="9">
        <v>4</v>
      </c>
      <c r="P1652" s="9">
        <v>3</v>
      </c>
      <c r="Q1652" s="9">
        <v>4</v>
      </c>
      <c r="R1652" s="9">
        <v>4</v>
      </c>
      <c r="S1652" s="9">
        <v>4</v>
      </c>
      <c r="T1652" s="9">
        <v>4</v>
      </c>
      <c r="U1652" s="9" t="s">
        <v>549</v>
      </c>
      <c r="V1652" s="9" t="s">
        <v>3282</v>
      </c>
      <c r="W1652" s="9" t="s">
        <v>3283</v>
      </c>
    </row>
    <row r="1653" spans="5:24" ht="17.25" customHeight="1" x14ac:dyDescent="0.2">
      <c r="E1653" s="9" t="s">
        <v>3275</v>
      </c>
      <c r="F1653" s="47" t="s">
        <v>3151</v>
      </c>
      <c r="G1653" s="9" t="s">
        <v>3166</v>
      </c>
      <c r="H1653" s="9" t="s">
        <v>1911</v>
      </c>
      <c r="I1653" s="9">
        <v>100</v>
      </c>
      <c r="J1653" s="9">
        <v>3</v>
      </c>
      <c r="K1653" s="9">
        <v>3</v>
      </c>
      <c r="L1653" s="9">
        <v>3</v>
      </c>
      <c r="M1653" s="9">
        <v>3</v>
      </c>
      <c r="N1653" s="9">
        <v>3</v>
      </c>
      <c r="O1653" s="9">
        <v>3</v>
      </c>
      <c r="P1653" s="9">
        <v>3</v>
      </c>
      <c r="Q1653" s="9">
        <v>3</v>
      </c>
      <c r="R1653" s="9">
        <v>3</v>
      </c>
      <c r="S1653" s="9">
        <v>3</v>
      </c>
      <c r="T1653" s="9">
        <v>3</v>
      </c>
      <c r="U1653" s="9" t="s">
        <v>3194</v>
      </c>
      <c r="V1653" s="9" t="s">
        <v>3284</v>
      </c>
      <c r="W1653" s="9" t="s">
        <v>3285</v>
      </c>
      <c r="X1653" s="9" t="s">
        <v>454</v>
      </c>
    </row>
    <row r="1654" spans="5:24" hidden="1" x14ac:dyDescent="0.2">
      <c r="E1654" s="9" t="s">
        <v>3275</v>
      </c>
      <c r="F1654" s="47" t="s">
        <v>3151</v>
      </c>
      <c r="G1654" s="9" t="s">
        <v>3156</v>
      </c>
      <c r="H1654" s="9" t="s">
        <v>2057</v>
      </c>
      <c r="I1654" s="9">
        <v>90</v>
      </c>
      <c r="J1654" s="9">
        <v>3</v>
      </c>
      <c r="K1654" s="9">
        <v>4</v>
      </c>
      <c r="L1654" s="9">
        <v>3</v>
      </c>
      <c r="M1654" s="9">
        <v>3</v>
      </c>
      <c r="N1654" s="9">
        <v>3</v>
      </c>
      <c r="O1654" s="9">
        <v>3</v>
      </c>
      <c r="P1654" s="9">
        <v>3</v>
      </c>
      <c r="Q1654" s="9">
        <v>3</v>
      </c>
      <c r="R1654" s="9">
        <v>3</v>
      </c>
      <c r="S1654" s="9">
        <v>3</v>
      </c>
      <c r="T1654" s="9">
        <v>3</v>
      </c>
      <c r="U1654" s="9" t="s">
        <v>549</v>
      </c>
      <c r="V1654" s="9" t="s">
        <v>3286</v>
      </c>
      <c r="W1654" s="9" t="s">
        <v>1097</v>
      </c>
      <c r="X1654" s="9" t="s">
        <v>454</v>
      </c>
    </row>
    <row r="1655" spans="5:24" x14ac:dyDescent="0.2">
      <c r="E1655" s="9" t="s">
        <v>3275</v>
      </c>
      <c r="F1655" s="47" t="s">
        <v>3151</v>
      </c>
      <c r="G1655" s="9" t="s">
        <v>3170</v>
      </c>
      <c r="H1655" s="9" t="s">
        <v>1918</v>
      </c>
      <c r="I1655" s="9">
        <v>90</v>
      </c>
      <c r="J1655" s="9">
        <v>3</v>
      </c>
      <c r="K1655" s="9">
        <v>3</v>
      </c>
      <c r="L1655" s="9">
        <v>3</v>
      </c>
      <c r="M1655" s="9">
        <v>4</v>
      </c>
      <c r="N1655" s="9">
        <v>3</v>
      </c>
      <c r="O1655" s="9">
        <v>3</v>
      </c>
      <c r="P1655" s="9">
        <v>3</v>
      </c>
      <c r="Q1655" s="9">
        <v>3</v>
      </c>
      <c r="R1655" s="9">
        <v>3</v>
      </c>
      <c r="S1655" s="9">
        <v>3</v>
      </c>
      <c r="T1655" s="9">
        <v>3</v>
      </c>
      <c r="U1655" s="9" t="s">
        <v>3287</v>
      </c>
      <c r="V1655" s="9" t="s">
        <v>3288</v>
      </c>
      <c r="W1655" s="9" t="s">
        <v>3289</v>
      </c>
      <c r="X1655" s="9" t="s">
        <v>454</v>
      </c>
    </row>
    <row r="1656" spans="5:24" x14ac:dyDescent="0.2">
      <c r="E1656" s="9" t="s">
        <v>3275</v>
      </c>
      <c r="F1656" s="47" t="s">
        <v>3151</v>
      </c>
      <c r="G1656" s="9" t="s">
        <v>3152</v>
      </c>
      <c r="H1656" s="9" t="s">
        <v>1911</v>
      </c>
      <c r="I1656" s="9">
        <v>80</v>
      </c>
      <c r="J1656" s="9">
        <v>4</v>
      </c>
      <c r="K1656" s="9">
        <v>3</v>
      </c>
      <c r="L1656" s="9">
        <v>3</v>
      </c>
      <c r="M1656" s="9">
        <v>4</v>
      </c>
      <c r="N1656" s="9">
        <v>4</v>
      </c>
      <c r="O1656" s="9">
        <v>3</v>
      </c>
      <c r="P1656" s="9">
        <v>3</v>
      </c>
      <c r="Q1656" s="9">
        <v>4</v>
      </c>
      <c r="R1656" s="9">
        <v>3</v>
      </c>
      <c r="S1656" s="9">
        <v>3</v>
      </c>
      <c r="T1656" s="9">
        <v>3</v>
      </c>
      <c r="U1656" s="9" t="s">
        <v>3155</v>
      </c>
      <c r="V1656" s="9" t="s">
        <v>3290</v>
      </c>
      <c r="W1656" s="9" t="s">
        <v>3291</v>
      </c>
      <c r="X1656" s="9" t="s">
        <v>454</v>
      </c>
    </row>
    <row r="1657" spans="5:24" x14ac:dyDescent="0.2">
      <c r="E1657" s="9" t="s">
        <v>3275</v>
      </c>
      <c r="F1657" s="47" t="s">
        <v>3151</v>
      </c>
      <c r="G1657" s="9" t="s">
        <v>3162</v>
      </c>
      <c r="H1657" s="9" t="s">
        <v>1911</v>
      </c>
      <c r="I1657" s="9">
        <v>100</v>
      </c>
      <c r="J1657" s="9">
        <v>3</v>
      </c>
      <c r="K1657" s="9">
        <v>3</v>
      </c>
      <c r="L1657" s="9">
        <v>4</v>
      </c>
      <c r="M1657" s="9">
        <v>3</v>
      </c>
      <c r="N1657" s="9">
        <v>4</v>
      </c>
      <c r="O1657" s="9">
        <v>4</v>
      </c>
      <c r="P1657" s="9">
        <v>4</v>
      </c>
      <c r="Q1657" s="9">
        <v>3</v>
      </c>
      <c r="R1657" s="9">
        <v>4</v>
      </c>
      <c r="S1657" s="9">
        <v>4</v>
      </c>
      <c r="T1657" s="9">
        <v>3</v>
      </c>
      <c r="U1657" s="9" t="s">
        <v>3292</v>
      </c>
      <c r="V1657" s="9" t="s">
        <v>3293</v>
      </c>
      <c r="W1657" s="9" t="s">
        <v>3294</v>
      </c>
      <c r="X1657" s="9" t="s">
        <v>454</v>
      </c>
    </row>
    <row r="1658" spans="5:24" x14ac:dyDescent="0.2">
      <c r="E1658" s="9" t="s">
        <v>3295</v>
      </c>
      <c r="F1658" s="47" t="s">
        <v>3184</v>
      </c>
      <c r="G1658" s="9" t="s">
        <v>3185</v>
      </c>
      <c r="H1658" s="9" t="s">
        <v>1911</v>
      </c>
      <c r="I1658" s="9">
        <v>100</v>
      </c>
      <c r="J1658" s="9">
        <v>4</v>
      </c>
      <c r="K1658" s="9">
        <v>3</v>
      </c>
      <c r="L1658" s="9">
        <v>4</v>
      </c>
      <c r="M1658" s="9">
        <v>4</v>
      </c>
      <c r="N1658" s="9">
        <v>4</v>
      </c>
      <c r="O1658" s="9">
        <v>4</v>
      </c>
      <c r="P1658" s="9">
        <v>4</v>
      </c>
      <c r="Q1658" s="9">
        <v>4</v>
      </c>
      <c r="R1658" s="9">
        <v>4</v>
      </c>
      <c r="S1658" s="9">
        <v>4</v>
      </c>
      <c r="T1658" s="9">
        <v>4</v>
      </c>
      <c r="U1658" s="9">
        <v>0</v>
      </c>
      <c r="V1658" s="9">
        <v>0</v>
      </c>
      <c r="W1658" s="9">
        <v>0</v>
      </c>
      <c r="X1658" s="9" t="s">
        <v>454</v>
      </c>
    </row>
    <row r="1659" spans="5:24" x14ac:dyDescent="0.2">
      <c r="E1659" s="9" t="s">
        <v>3296</v>
      </c>
      <c r="F1659" s="47" t="s">
        <v>3151</v>
      </c>
      <c r="G1659" s="9" t="s">
        <v>3166</v>
      </c>
      <c r="H1659" s="9" t="s">
        <v>1911</v>
      </c>
      <c r="I1659" s="9">
        <v>80</v>
      </c>
      <c r="J1659" s="9">
        <v>3</v>
      </c>
      <c r="K1659" s="9">
        <v>3</v>
      </c>
      <c r="L1659" s="9">
        <v>3</v>
      </c>
      <c r="M1659" s="9">
        <v>3</v>
      </c>
      <c r="N1659" s="9">
        <v>3</v>
      </c>
      <c r="O1659" s="9">
        <v>3</v>
      </c>
      <c r="P1659" s="9">
        <v>3</v>
      </c>
      <c r="Q1659" s="9">
        <v>3</v>
      </c>
      <c r="R1659" s="9">
        <v>3</v>
      </c>
      <c r="S1659" s="9">
        <v>3</v>
      </c>
      <c r="T1659" s="9">
        <v>3</v>
      </c>
      <c r="U1659" s="9" t="s">
        <v>3297</v>
      </c>
      <c r="V1659" s="9" t="s">
        <v>3298</v>
      </c>
      <c r="W1659" s="9" t="s">
        <v>3299</v>
      </c>
      <c r="X1659" s="9" t="s">
        <v>492</v>
      </c>
    </row>
    <row r="1660" spans="5:24" x14ac:dyDescent="0.2">
      <c r="E1660" s="9" t="s">
        <v>3296</v>
      </c>
      <c r="F1660" s="47" t="s">
        <v>3151</v>
      </c>
      <c r="G1660" s="9" t="s">
        <v>3170</v>
      </c>
      <c r="H1660" s="9" t="s">
        <v>1918</v>
      </c>
      <c r="I1660" s="9">
        <v>90</v>
      </c>
      <c r="J1660" s="9">
        <v>3</v>
      </c>
      <c r="K1660" s="9">
        <v>3</v>
      </c>
      <c r="L1660" s="9">
        <v>3</v>
      </c>
      <c r="M1660" s="9">
        <v>3</v>
      </c>
      <c r="N1660" s="9">
        <v>3</v>
      </c>
      <c r="O1660" s="9">
        <v>3</v>
      </c>
      <c r="P1660" s="9">
        <v>3</v>
      </c>
      <c r="Q1660" s="9">
        <v>3</v>
      </c>
      <c r="R1660" s="9">
        <v>3</v>
      </c>
      <c r="S1660" s="9">
        <v>3</v>
      </c>
      <c r="T1660" s="9">
        <v>3</v>
      </c>
      <c r="U1660" s="9" t="s">
        <v>3300</v>
      </c>
      <c r="V1660" s="9" t="s">
        <v>3301</v>
      </c>
      <c r="W1660" s="9" t="s">
        <v>3302</v>
      </c>
      <c r="X1660" s="9" t="s">
        <v>492</v>
      </c>
    </row>
    <row r="1661" spans="5:24" x14ac:dyDescent="0.2">
      <c r="E1661" s="9" t="s">
        <v>3303</v>
      </c>
      <c r="F1661" s="47" t="s">
        <v>3184</v>
      </c>
      <c r="G1661" s="9" t="s">
        <v>3185</v>
      </c>
      <c r="H1661" s="9" t="s">
        <v>1911</v>
      </c>
      <c r="I1661" s="9">
        <v>90</v>
      </c>
      <c r="J1661" s="9">
        <v>4</v>
      </c>
      <c r="K1661" s="9">
        <v>3</v>
      </c>
      <c r="L1661" s="9">
        <v>3</v>
      </c>
      <c r="M1661" s="9">
        <v>3</v>
      </c>
      <c r="N1661" s="9">
        <v>3</v>
      </c>
      <c r="O1661" s="9">
        <v>3</v>
      </c>
      <c r="P1661" s="9">
        <v>4</v>
      </c>
      <c r="Q1661" s="9">
        <v>4</v>
      </c>
      <c r="R1661" s="9">
        <v>3</v>
      </c>
      <c r="S1661" s="9">
        <v>4</v>
      </c>
      <c r="T1661" s="9">
        <v>4</v>
      </c>
      <c r="U1661" s="9">
        <v>0</v>
      </c>
      <c r="V1661" s="9">
        <v>0</v>
      </c>
      <c r="W1661" s="9">
        <v>0</v>
      </c>
      <c r="X1661" s="9" t="s">
        <v>492</v>
      </c>
    </row>
    <row r="1662" spans="5:24" x14ac:dyDescent="0.2">
      <c r="E1662" s="9" t="s">
        <v>3304</v>
      </c>
      <c r="F1662" s="47" t="s">
        <v>3223</v>
      </c>
      <c r="G1662" s="9" t="s">
        <v>3152</v>
      </c>
      <c r="H1662" s="9" t="s">
        <v>1911</v>
      </c>
      <c r="I1662" s="9">
        <v>80</v>
      </c>
      <c r="J1662" s="9">
        <v>4</v>
      </c>
      <c r="K1662" s="9">
        <v>3</v>
      </c>
      <c r="L1662" s="9">
        <v>3</v>
      </c>
      <c r="M1662" s="9">
        <v>4</v>
      </c>
      <c r="N1662" s="9">
        <v>3</v>
      </c>
      <c r="O1662" s="9">
        <v>3</v>
      </c>
      <c r="P1662" s="9">
        <v>4</v>
      </c>
      <c r="Q1662" s="9">
        <v>4</v>
      </c>
      <c r="R1662" s="9">
        <v>3</v>
      </c>
      <c r="S1662" s="9">
        <v>4</v>
      </c>
      <c r="T1662" s="9">
        <v>4</v>
      </c>
      <c r="U1662" s="9">
        <v>4</v>
      </c>
      <c r="V1662" s="9">
        <v>4</v>
      </c>
      <c r="W1662" s="9" t="s">
        <v>3305</v>
      </c>
      <c r="X1662" s="9" t="s">
        <v>39</v>
      </c>
    </row>
    <row r="1663" spans="5:24" x14ac:dyDescent="0.2">
      <c r="E1663" s="9" t="s">
        <v>3304</v>
      </c>
      <c r="F1663" s="47" t="s">
        <v>3223</v>
      </c>
      <c r="G1663" s="9" t="s">
        <v>3166</v>
      </c>
      <c r="H1663" s="9" t="s">
        <v>1911</v>
      </c>
      <c r="I1663" s="9">
        <v>90</v>
      </c>
      <c r="J1663" s="9">
        <v>4</v>
      </c>
      <c r="K1663" s="9">
        <v>3</v>
      </c>
      <c r="L1663" s="9">
        <v>3</v>
      </c>
      <c r="M1663" s="9">
        <v>3</v>
      </c>
      <c r="N1663" s="9">
        <v>4</v>
      </c>
      <c r="O1663" s="9">
        <v>4</v>
      </c>
      <c r="P1663" s="9">
        <v>4</v>
      </c>
      <c r="Q1663" s="9">
        <v>3</v>
      </c>
      <c r="R1663" s="9">
        <v>3</v>
      </c>
      <c r="S1663" s="9">
        <v>3</v>
      </c>
      <c r="T1663" s="9">
        <v>3</v>
      </c>
      <c r="U1663" s="9">
        <v>3</v>
      </c>
      <c r="V1663" s="9">
        <v>3</v>
      </c>
      <c r="W1663" s="9" t="s">
        <v>3306</v>
      </c>
      <c r="X1663" s="9" t="s">
        <v>39</v>
      </c>
    </row>
    <row r="1664" spans="5:24" x14ac:dyDescent="0.2">
      <c r="E1664" s="9" t="s">
        <v>3304</v>
      </c>
      <c r="F1664" s="47" t="s">
        <v>3223</v>
      </c>
      <c r="G1664" s="9" t="s">
        <v>3162</v>
      </c>
      <c r="H1664" s="9" t="s">
        <v>1911</v>
      </c>
      <c r="I1664" s="9">
        <v>90</v>
      </c>
      <c r="J1664" s="9">
        <v>4</v>
      </c>
      <c r="K1664" s="9">
        <v>4</v>
      </c>
      <c r="L1664" s="9">
        <v>4</v>
      </c>
      <c r="M1664" s="9">
        <v>4</v>
      </c>
      <c r="N1664" s="9">
        <v>4</v>
      </c>
      <c r="O1664" s="9">
        <v>4</v>
      </c>
      <c r="P1664" s="9">
        <v>4</v>
      </c>
      <c r="Q1664" s="9">
        <v>4</v>
      </c>
      <c r="R1664" s="9">
        <v>4</v>
      </c>
      <c r="S1664" s="9">
        <v>4</v>
      </c>
      <c r="T1664" s="9">
        <v>4</v>
      </c>
      <c r="U1664" s="9">
        <v>4</v>
      </c>
      <c r="V1664" s="9">
        <v>4</v>
      </c>
      <c r="W1664" s="9" t="s">
        <v>3307</v>
      </c>
      <c r="X1664" s="9" t="s">
        <v>39</v>
      </c>
    </row>
    <row r="1665" spans="5:24" x14ac:dyDescent="0.2">
      <c r="E1665" s="9" t="s">
        <v>3304</v>
      </c>
      <c r="F1665" s="47" t="s">
        <v>3223</v>
      </c>
      <c r="G1665" s="9" t="s">
        <v>3170</v>
      </c>
      <c r="H1665" s="9" t="s">
        <v>1918</v>
      </c>
      <c r="I1665" s="9">
        <v>80</v>
      </c>
      <c r="J1665" s="9">
        <v>3</v>
      </c>
      <c r="K1665" s="9">
        <v>3</v>
      </c>
      <c r="L1665" s="9">
        <v>3</v>
      </c>
      <c r="M1665" s="9">
        <v>3</v>
      </c>
      <c r="N1665" s="9">
        <v>3</v>
      </c>
      <c r="O1665" s="9">
        <v>3</v>
      </c>
      <c r="P1665" s="9">
        <v>3</v>
      </c>
      <c r="Q1665" s="9">
        <v>3</v>
      </c>
      <c r="R1665" s="9">
        <v>3</v>
      </c>
      <c r="S1665" s="9">
        <v>3</v>
      </c>
      <c r="T1665" s="9">
        <v>3</v>
      </c>
      <c r="U1665" s="9">
        <v>3</v>
      </c>
      <c r="V1665" s="9">
        <v>3</v>
      </c>
      <c r="W1665" s="9" t="s">
        <v>3308</v>
      </c>
      <c r="X1665" s="9" t="s">
        <v>39</v>
      </c>
    </row>
    <row r="1666" spans="5:24" x14ac:dyDescent="0.2">
      <c r="E1666" s="9" t="s">
        <v>3304</v>
      </c>
      <c r="F1666" s="47" t="s">
        <v>3223</v>
      </c>
      <c r="G1666" s="9" t="s">
        <v>3156</v>
      </c>
      <c r="H1666" s="9" t="s">
        <v>2057</v>
      </c>
      <c r="I1666" s="9">
        <v>80</v>
      </c>
      <c r="J1666" s="9">
        <v>3</v>
      </c>
      <c r="K1666" s="9">
        <v>4</v>
      </c>
      <c r="L1666" s="9">
        <v>4</v>
      </c>
      <c r="M1666" s="9">
        <v>4</v>
      </c>
      <c r="N1666" s="9">
        <v>4</v>
      </c>
      <c r="O1666" s="9">
        <v>4</v>
      </c>
      <c r="P1666" s="9">
        <v>4</v>
      </c>
      <c r="Q1666" s="9">
        <v>3</v>
      </c>
      <c r="R1666" s="9">
        <v>4</v>
      </c>
      <c r="S1666" s="9">
        <v>3</v>
      </c>
      <c r="T1666" s="9">
        <v>3</v>
      </c>
      <c r="U1666" s="9">
        <v>3</v>
      </c>
      <c r="V1666" s="9">
        <v>3</v>
      </c>
      <c r="W1666" s="9" t="s">
        <v>3309</v>
      </c>
      <c r="X1666" s="9" t="s">
        <v>39</v>
      </c>
    </row>
    <row r="1667" spans="5:24" x14ac:dyDescent="0.2">
      <c r="E1667" s="9" t="s">
        <v>3304</v>
      </c>
      <c r="F1667" s="47" t="s">
        <v>3223</v>
      </c>
      <c r="G1667" s="9" t="s">
        <v>3181</v>
      </c>
      <c r="H1667" s="9" t="s">
        <v>1920</v>
      </c>
      <c r="I1667" s="9">
        <v>90</v>
      </c>
      <c r="J1667" s="9">
        <v>3</v>
      </c>
      <c r="K1667" s="9">
        <v>3</v>
      </c>
      <c r="L1667" s="9">
        <v>3</v>
      </c>
      <c r="M1667" s="9">
        <v>3</v>
      </c>
      <c r="N1667" s="9">
        <v>3</v>
      </c>
      <c r="O1667" s="9">
        <v>3</v>
      </c>
      <c r="P1667" s="9">
        <v>3</v>
      </c>
      <c r="Q1667" s="9">
        <v>3</v>
      </c>
      <c r="R1667" s="9">
        <v>3</v>
      </c>
      <c r="S1667" s="9">
        <v>3</v>
      </c>
      <c r="T1667" s="9">
        <v>3</v>
      </c>
      <c r="U1667" s="9">
        <v>3</v>
      </c>
      <c r="V1667" s="9">
        <v>3</v>
      </c>
      <c r="W1667" s="9" t="s">
        <v>3310</v>
      </c>
      <c r="X1667" s="9" t="s">
        <v>39</v>
      </c>
    </row>
    <row r="1668" spans="5:24" x14ac:dyDescent="0.2">
      <c r="E1668" s="9" t="s">
        <v>3304</v>
      </c>
      <c r="F1668" s="47" t="s">
        <v>3223</v>
      </c>
      <c r="G1668" s="9" t="s">
        <v>3207</v>
      </c>
      <c r="H1668" s="9" t="s">
        <v>1911</v>
      </c>
      <c r="I1668" s="9">
        <v>90</v>
      </c>
      <c r="J1668" s="9">
        <v>4</v>
      </c>
      <c r="K1668" s="9">
        <v>4</v>
      </c>
      <c r="L1668" s="9">
        <v>4</v>
      </c>
      <c r="M1668" s="9">
        <v>4</v>
      </c>
      <c r="N1668" s="9">
        <v>4</v>
      </c>
      <c r="O1668" s="9">
        <v>4</v>
      </c>
      <c r="P1668" s="9">
        <v>4</v>
      </c>
      <c r="Q1668" s="9">
        <v>4</v>
      </c>
      <c r="R1668" s="9">
        <v>4</v>
      </c>
      <c r="S1668" s="9">
        <v>4</v>
      </c>
      <c r="T1668" s="9">
        <v>4</v>
      </c>
      <c r="U1668" s="9">
        <v>4</v>
      </c>
      <c r="V1668" s="9">
        <v>4</v>
      </c>
      <c r="W1668" s="9" t="s">
        <v>3311</v>
      </c>
      <c r="X1668" s="9" t="s">
        <v>39</v>
      </c>
    </row>
    <row r="1669" spans="5:24" x14ac:dyDescent="0.2">
      <c r="E1669" s="9" t="s">
        <v>3304</v>
      </c>
      <c r="F1669" s="47" t="s">
        <v>3223</v>
      </c>
      <c r="G1669" s="9" t="s">
        <v>3174</v>
      </c>
      <c r="H1669" s="9" t="s">
        <v>1913</v>
      </c>
      <c r="I1669" s="9">
        <v>90</v>
      </c>
      <c r="J1669" s="9">
        <v>4</v>
      </c>
      <c r="K1669" s="9">
        <v>4</v>
      </c>
      <c r="L1669" s="9">
        <v>4</v>
      </c>
      <c r="M1669" s="9">
        <v>4</v>
      </c>
      <c r="N1669" s="9">
        <v>4</v>
      </c>
      <c r="O1669" s="9">
        <v>4</v>
      </c>
      <c r="P1669" s="9">
        <v>4</v>
      </c>
      <c r="Q1669" s="9">
        <v>4</v>
      </c>
      <c r="R1669" s="9">
        <v>4</v>
      </c>
      <c r="S1669" s="9">
        <v>4</v>
      </c>
      <c r="T1669" s="9">
        <v>4</v>
      </c>
      <c r="U1669" s="9">
        <v>4</v>
      </c>
      <c r="V1669" s="9">
        <v>4</v>
      </c>
      <c r="W1669" s="9" t="s">
        <v>3312</v>
      </c>
      <c r="X1669" s="9" t="s">
        <v>39</v>
      </c>
    </row>
    <row r="1670" spans="5:24" x14ac:dyDescent="0.2">
      <c r="E1670" s="9" t="s">
        <v>3304</v>
      </c>
      <c r="F1670" s="47" t="s">
        <v>3223</v>
      </c>
      <c r="G1670" s="9" t="s">
        <v>3159</v>
      </c>
      <c r="H1670" s="9" t="s">
        <v>3189</v>
      </c>
      <c r="I1670" s="9">
        <v>90</v>
      </c>
      <c r="J1670" s="9">
        <v>4</v>
      </c>
      <c r="K1670" s="9">
        <v>4</v>
      </c>
      <c r="L1670" s="9">
        <v>4</v>
      </c>
      <c r="M1670" s="9">
        <v>4</v>
      </c>
      <c r="N1670" s="9">
        <v>4</v>
      </c>
      <c r="O1670" s="9">
        <v>4</v>
      </c>
      <c r="P1670" s="9">
        <v>4</v>
      </c>
      <c r="Q1670" s="9">
        <v>4</v>
      </c>
      <c r="R1670" s="9">
        <v>4</v>
      </c>
      <c r="S1670" s="9">
        <v>4</v>
      </c>
      <c r="T1670" s="9">
        <v>4</v>
      </c>
      <c r="U1670" s="9">
        <v>4</v>
      </c>
      <c r="V1670" s="9">
        <v>4</v>
      </c>
      <c r="W1670" s="9" t="s">
        <v>3313</v>
      </c>
      <c r="X1670" s="9" t="s">
        <v>39</v>
      </c>
    </row>
    <row r="1671" spans="5:24" x14ac:dyDescent="0.2">
      <c r="E1671" s="9" t="s">
        <v>3314</v>
      </c>
      <c r="F1671" s="47" t="s">
        <v>3315</v>
      </c>
      <c r="G1671" s="9" t="s">
        <v>3220</v>
      </c>
      <c r="H1671" s="9" t="s">
        <v>1911</v>
      </c>
      <c r="I1671" s="9">
        <v>90</v>
      </c>
      <c r="J1671" s="9">
        <v>4</v>
      </c>
      <c r="K1671" s="9">
        <v>4</v>
      </c>
      <c r="L1671" s="9">
        <v>4</v>
      </c>
      <c r="M1671" s="9">
        <v>4</v>
      </c>
      <c r="N1671" s="9">
        <v>4</v>
      </c>
      <c r="O1671" s="9">
        <v>4</v>
      </c>
      <c r="P1671" s="9">
        <v>4</v>
      </c>
      <c r="Q1671" s="9">
        <v>4</v>
      </c>
      <c r="R1671" s="9">
        <v>4</v>
      </c>
      <c r="S1671" s="9">
        <v>4</v>
      </c>
      <c r="T1671" s="9">
        <v>4</v>
      </c>
      <c r="U1671" s="9">
        <v>4</v>
      </c>
      <c r="V1671" s="9">
        <v>4</v>
      </c>
      <c r="W1671" s="9">
        <v>0</v>
      </c>
      <c r="X1671" s="9" t="s">
        <v>39</v>
      </c>
    </row>
    <row r="1672" spans="5:24" x14ac:dyDescent="0.2">
      <c r="E1672" s="9" t="s">
        <v>3316</v>
      </c>
      <c r="F1672" s="47" t="s">
        <v>3223</v>
      </c>
      <c r="G1672" s="9" t="s">
        <v>3181</v>
      </c>
      <c r="H1672" s="9" t="s">
        <v>519</v>
      </c>
      <c r="I1672" s="9" t="s">
        <v>2480</v>
      </c>
      <c r="J1672" s="9">
        <v>3</v>
      </c>
      <c r="K1672" s="9">
        <v>3</v>
      </c>
      <c r="L1672" s="9">
        <v>3</v>
      </c>
      <c r="M1672" s="9">
        <v>3</v>
      </c>
      <c r="N1672" s="9">
        <v>3</v>
      </c>
      <c r="O1672" s="9">
        <v>3</v>
      </c>
      <c r="P1672" s="9">
        <v>3</v>
      </c>
      <c r="Q1672" s="9">
        <v>3</v>
      </c>
      <c r="R1672" s="9">
        <v>3</v>
      </c>
      <c r="S1672" s="9">
        <v>3</v>
      </c>
      <c r="T1672" s="9">
        <v>3</v>
      </c>
      <c r="U1672" s="9" t="s">
        <v>3317</v>
      </c>
      <c r="V1672" s="9" t="s">
        <v>3318</v>
      </c>
      <c r="W1672" s="9" t="s">
        <v>3319</v>
      </c>
    </row>
    <row r="1673" spans="5:24" x14ac:dyDescent="0.2">
      <c r="E1673" s="9" t="s">
        <v>3316</v>
      </c>
      <c r="F1673" s="47" t="s">
        <v>3223</v>
      </c>
      <c r="G1673" s="9" t="s">
        <v>3174</v>
      </c>
      <c r="H1673" s="9" t="s">
        <v>557</v>
      </c>
      <c r="I1673" s="9" t="s">
        <v>2480</v>
      </c>
      <c r="J1673" s="9">
        <v>3</v>
      </c>
      <c r="K1673" s="9">
        <v>3</v>
      </c>
      <c r="L1673" s="9">
        <v>3</v>
      </c>
      <c r="M1673" s="9">
        <v>4</v>
      </c>
      <c r="N1673" s="9">
        <v>4</v>
      </c>
      <c r="O1673" s="9">
        <v>4</v>
      </c>
      <c r="P1673" s="9">
        <v>4</v>
      </c>
      <c r="Q1673" s="9">
        <v>4</v>
      </c>
      <c r="R1673" s="9">
        <v>4</v>
      </c>
      <c r="S1673" s="9">
        <v>3</v>
      </c>
      <c r="T1673" s="9">
        <v>4</v>
      </c>
      <c r="U1673" s="9" t="s">
        <v>3320</v>
      </c>
      <c r="V1673" s="9" t="s">
        <v>3321</v>
      </c>
      <c r="W1673" s="9" t="s">
        <v>3322</v>
      </c>
    </row>
    <row r="1674" spans="5:24" x14ac:dyDescent="0.2">
      <c r="E1674" s="9" t="s">
        <v>3316</v>
      </c>
      <c r="F1674" s="47" t="s">
        <v>3223</v>
      </c>
      <c r="G1674" s="9" t="s">
        <v>3156</v>
      </c>
      <c r="H1674" s="9" t="s">
        <v>591</v>
      </c>
      <c r="I1674" s="9" t="s">
        <v>2480</v>
      </c>
      <c r="J1674" s="9">
        <v>3</v>
      </c>
      <c r="K1674" s="9">
        <v>4</v>
      </c>
      <c r="L1674" s="9">
        <v>4</v>
      </c>
      <c r="M1674" s="9">
        <v>3</v>
      </c>
      <c r="N1674" s="9">
        <v>3</v>
      </c>
      <c r="O1674" s="9">
        <v>4</v>
      </c>
      <c r="P1674" s="9">
        <v>4</v>
      </c>
      <c r="Q1674" s="9">
        <v>4</v>
      </c>
      <c r="R1674" s="9">
        <v>4</v>
      </c>
      <c r="S1674" s="9">
        <v>4</v>
      </c>
      <c r="T1674" s="9">
        <v>4</v>
      </c>
      <c r="U1674" s="9" t="s">
        <v>549</v>
      </c>
      <c r="V1674" s="9" t="s">
        <v>3323</v>
      </c>
      <c r="W1674" s="9" t="s">
        <v>3324</v>
      </c>
    </row>
    <row r="1675" spans="5:24" x14ac:dyDescent="0.2">
      <c r="E1675" s="9" t="s">
        <v>3316</v>
      </c>
      <c r="F1675" s="47" t="s">
        <v>3223</v>
      </c>
      <c r="G1675" s="9" t="s">
        <v>3159</v>
      </c>
      <c r="H1675" s="9" t="s">
        <v>531</v>
      </c>
      <c r="I1675" s="9" t="s">
        <v>2480</v>
      </c>
      <c r="J1675" s="9">
        <v>4</v>
      </c>
      <c r="K1675" s="9">
        <v>4</v>
      </c>
      <c r="L1675" s="9">
        <v>4</v>
      </c>
      <c r="M1675" s="9">
        <v>4</v>
      </c>
      <c r="N1675" s="9">
        <v>4</v>
      </c>
      <c r="O1675" s="9">
        <v>4</v>
      </c>
      <c r="P1675" s="9">
        <v>4</v>
      </c>
      <c r="Q1675" s="9">
        <v>3</v>
      </c>
      <c r="R1675" s="9">
        <v>4</v>
      </c>
      <c r="S1675" s="9">
        <v>4</v>
      </c>
      <c r="T1675" s="9">
        <v>3</v>
      </c>
      <c r="U1675" s="9" t="s">
        <v>3325</v>
      </c>
      <c r="V1675" s="9" t="s">
        <v>3326</v>
      </c>
      <c r="W1675" s="9" t="s">
        <v>3327</v>
      </c>
    </row>
    <row r="1676" spans="5:24" ht="15" customHeight="1" x14ac:dyDescent="0.2">
      <c r="E1676" s="9" t="s">
        <v>3316</v>
      </c>
      <c r="F1676" s="47" t="s">
        <v>3223</v>
      </c>
      <c r="G1676" s="9" t="s">
        <v>3152</v>
      </c>
      <c r="H1676" s="9" t="s">
        <v>538</v>
      </c>
      <c r="I1676" s="9" t="s">
        <v>2480</v>
      </c>
      <c r="J1676" s="9">
        <v>4</v>
      </c>
      <c r="K1676" s="9">
        <v>4</v>
      </c>
      <c r="L1676" s="9">
        <v>3</v>
      </c>
      <c r="M1676" s="9">
        <v>3</v>
      </c>
      <c r="N1676" s="9">
        <v>4</v>
      </c>
      <c r="O1676" s="9">
        <v>4</v>
      </c>
      <c r="P1676" s="9">
        <v>4</v>
      </c>
      <c r="Q1676" s="9">
        <v>3</v>
      </c>
      <c r="R1676" s="9">
        <v>4</v>
      </c>
      <c r="S1676" s="9">
        <v>3</v>
      </c>
      <c r="T1676" s="9">
        <v>4</v>
      </c>
      <c r="U1676" s="9">
        <v>0</v>
      </c>
      <c r="V1676" s="9" t="s">
        <v>3328</v>
      </c>
      <c r="W1676" s="9" t="s">
        <v>3329</v>
      </c>
    </row>
    <row r="1677" spans="5:24" x14ac:dyDescent="0.2">
      <c r="E1677" s="9" t="s">
        <v>3316</v>
      </c>
      <c r="F1677" s="47" t="s">
        <v>3223</v>
      </c>
      <c r="G1677" s="9" t="s">
        <v>3224</v>
      </c>
      <c r="H1677" s="9" t="s">
        <v>546</v>
      </c>
      <c r="I1677" s="9" t="s">
        <v>2480</v>
      </c>
      <c r="J1677" s="9">
        <v>4</v>
      </c>
      <c r="K1677" s="9">
        <v>3</v>
      </c>
      <c r="L1677" s="9">
        <v>4</v>
      </c>
      <c r="M1677" s="9">
        <v>3</v>
      </c>
      <c r="N1677" s="9">
        <v>3</v>
      </c>
      <c r="O1677" s="9">
        <v>3</v>
      </c>
      <c r="P1677" s="9">
        <v>3</v>
      </c>
      <c r="Q1677" s="9">
        <v>3</v>
      </c>
      <c r="R1677" s="9">
        <v>3</v>
      </c>
      <c r="S1677" s="9">
        <v>3</v>
      </c>
      <c r="T1677" s="9">
        <v>3</v>
      </c>
      <c r="U1677" s="9" t="s">
        <v>3330</v>
      </c>
      <c r="V1677" s="9" t="s">
        <v>3331</v>
      </c>
      <c r="W1677" s="9" t="s">
        <v>3332</v>
      </c>
    </row>
    <row r="1678" spans="5:24" x14ac:dyDescent="0.2">
      <c r="E1678" s="9" t="s">
        <v>3316</v>
      </c>
      <c r="F1678" s="47" t="s">
        <v>3223</v>
      </c>
      <c r="G1678" s="9" t="s">
        <v>3162</v>
      </c>
      <c r="H1678" s="9" t="s">
        <v>538</v>
      </c>
      <c r="I1678" s="9" t="s">
        <v>2480</v>
      </c>
      <c r="J1678" s="9">
        <v>4</v>
      </c>
      <c r="K1678" s="9">
        <v>4</v>
      </c>
      <c r="L1678" s="9">
        <v>4</v>
      </c>
      <c r="M1678" s="9">
        <v>4</v>
      </c>
      <c r="N1678" s="9">
        <v>4</v>
      </c>
      <c r="O1678" s="9">
        <v>4</v>
      </c>
      <c r="P1678" s="9">
        <v>4</v>
      </c>
      <c r="Q1678" s="9">
        <v>4</v>
      </c>
      <c r="R1678" s="9">
        <v>4</v>
      </c>
      <c r="S1678" s="9">
        <v>4</v>
      </c>
      <c r="T1678" s="9">
        <v>4</v>
      </c>
      <c r="U1678" s="9" t="s">
        <v>3333</v>
      </c>
      <c r="V1678" s="9" t="s">
        <v>3334</v>
      </c>
      <c r="W1678" s="9" t="s">
        <v>3335</v>
      </c>
    </row>
    <row r="1679" spans="5:24" x14ac:dyDescent="0.2">
      <c r="E1679" s="9" t="s">
        <v>3316</v>
      </c>
      <c r="F1679" s="47" t="s">
        <v>3223</v>
      </c>
      <c r="G1679" s="9" t="s">
        <v>3336</v>
      </c>
      <c r="H1679" s="9" t="s">
        <v>538</v>
      </c>
      <c r="I1679" s="9" t="s">
        <v>2480</v>
      </c>
      <c r="J1679" s="9">
        <v>3</v>
      </c>
      <c r="K1679" s="9">
        <v>3</v>
      </c>
      <c r="L1679" s="9">
        <v>4</v>
      </c>
      <c r="M1679" s="9">
        <v>3</v>
      </c>
      <c r="N1679" s="9">
        <v>4</v>
      </c>
      <c r="O1679" s="9">
        <v>4</v>
      </c>
      <c r="P1679" s="9">
        <v>4</v>
      </c>
      <c r="Q1679" s="9">
        <v>3</v>
      </c>
      <c r="R1679" s="9">
        <v>3</v>
      </c>
      <c r="S1679" s="9">
        <v>3</v>
      </c>
      <c r="T1679" s="9">
        <v>3</v>
      </c>
      <c r="U1679" s="9" t="s">
        <v>3337</v>
      </c>
      <c r="V1679" s="9" t="e">
        <f>-Kepedulian terhadap semua orang maupun lingkungan
-Tanggung jawab terhadap kerjaan</f>
        <v>#NAME?</v>
      </c>
      <c r="W1679" s="9" t="e">
        <f>-mau belajar pada siapapun di Perusahaan
-akan bertanggungjawab
-melakukan pekerjaan dengan baik</f>
        <v>#NAME?</v>
      </c>
    </row>
    <row r="1680" spans="5:24" x14ac:dyDescent="0.2">
      <c r="E1680" s="9" t="s">
        <v>3316</v>
      </c>
      <c r="F1680" s="47" t="s">
        <v>3223</v>
      </c>
      <c r="G1680" s="9" t="s">
        <v>3178</v>
      </c>
      <c r="H1680" s="9" t="s">
        <v>538</v>
      </c>
      <c r="I1680" s="9" t="s">
        <v>2480</v>
      </c>
      <c r="J1680" s="9">
        <v>3</v>
      </c>
      <c r="K1680" s="9">
        <v>3</v>
      </c>
      <c r="L1680" s="9">
        <v>3</v>
      </c>
      <c r="M1680" s="9">
        <v>3</v>
      </c>
      <c r="N1680" s="9">
        <v>3</v>
      </c>
      <c r="O1680" s="9">
        <v>3</v>
      </c>
      <c r="P1680" s="9">
        <v>3</v>
      </c>
      <c r="Q1680" s="9">
        <v>3</v>
      </c>
      <c r="R1680" s="9">
        <v>3</v>
      </c>
      <c r="S1680" s="9">
        <v>3</v>
      </c>
      <c r="T1680" s="9">
        <v>3</v>
      </c>
      <c r="U1680" s="9" t="s">
        <v>3317</v>
      </c>
      <c r="V1680" s="9" t="s">
        <v>3338</v>
      </c>
      <c r="W1680" s="9" t="s">
        <v>3339</v>
      </c>
    </row>
    <row r="1681" spans="2:23" x14ac:dyDescent="0.2">
      <c r="B1681" s="30">
        <v>29221</v>
      </c>
      <c r="C1681" s="9">
        <v>2</v>
      </c>
      <c r="D1681" s="9" t="s">
        <v>516</v>
      </c>
      <c r="E1681" s="9" t="s">
        <v>3340</v>
      </c>
      <c r="F1681" s="47">
        <v>43729</v>
      </c>
      <c r="G1681" s="9" t="s">
        <v>474</v>
      </c>
      <c r="H1681" s="9" t="s">
        <v>1693</v>
      </c>
      <c r="J1681" s="9">
        <v>3</v>
      </c>
      <c r="K1681" s="9">
        <v>3</v>
      </c>
      <c r="L1681" s="9">
        <v>3</v>
      </c>
      <c r="M1681" s="9">
        <v>3</v>
      </c>
      <c r="N1681" s="9">
        <v>3</v>
      </c>
      <c r="O1681" s="9">
        <v>3</v>
      </c>
      <c r="P1681" s="9">
        <v>3</v>
      </c>
      <c r="Q1681" s="9">
        <v>3</v>
      </c>
      <c r="R1681" s="9">
        <v>3</v>
      </c>
      <c r="S1681" s="9">
        <v>3</v>
      </c>
      <c r="T1681" s="9">
        <v>3</v>
      </c>
      <c r="U1681" s="9" t="s">
        <v>3341</v>
      </c>
    </row>
    <row r="1682" spans="2:23" x14ac:dyDescent="0.2">
      <c r="B1682" s="30">
        <v>29221</v>
      </c>
      <c r="C1682" s="9">
        <v>2</v>
      </c>
      <c r="D1682" s="9" t="s">
        <v>516</v>
      </c>
      <c r="E1682" s="9" t="s">
        <v>3340</v>
      </c>
      <c r="F1682" s="47">
        <v>43729</v>
      </c>
      <c r="G1682" s="9" t="s">
        <v>3342</v>
      </c>
      <c r="H1682" s="9" t="s">
        <v>3343</v>
      </c>
      <c r="J1682" s="9">
        <v>3</v>
      </c>
      <c r="K1682" s="9">
        <v>3</v>
      </c>
      <c r="L1682" s="9">
        <v>3</v>
      </c>
      <c r="M1682" s="9">
        <v>3</v>
      </c>
      <c r="N1682" s="9">
        <v>3</v>
      </c>
      <c r="O1682" s="9">
        <v>3</v>
      </c>
      <c r="P1682" s="9">
        <v>3</v>
      </c>
      <c r="Q1682" s="9">
        <v>3</v>
      </c>
      <c r="R1682" s="9">
        <v>3</v>
      </c>
      <c r="S1682" s="9">
        <v>3</v>
      </c>
      <c r="T1682" s="9">
        <v>4</v>
      </c>
      <c r="U1682" s="9" t="e">
        <f>-Mengingat/mrifres gerakan2 dasar PBB.
-Supaya Lebih sigap lagi dalam pekerjaan</f>
        <v>#NAME?</v>
      </c>
      <c r="V1682" s="9" t="s">
        <v>3344</v>
      </c>
    </row>
    <row r="1683" spans="2:23" x14ac:dyDescent="0.2">
      <c r="B1683" s="30">
        <v>29221</v>
      </c>
      <c r="C1683" s="9">
        <v>2</v>
      </c>
      <c r="D1683" s="9" t="s">
        <v>516</v>
      </c>
      <c r="E1683" s="9" t="s">
        <v>3345</v>
      </c>
      <c r="F1683" s="47">
        <v>43729</v>
      </c>
      <c r="G1683" s="9" t="s">
        <v>3346</v>
      </c>
      <c r="H1683" s="9" t="s">
        <v>3343</v>
      </c>
      <c r="J1683" s="9">
        <v>3</v>
      </c>
      <c r="K1683" s="9">
        <v>3</v>
      </c>
      <c r="L1683" s="9">
        <v>3</v>
      </c>
      <c r="M1683" s="9">
        <v>1</v>
      </c>
      <c r="N1683" s="9">
        <v>3</v>
      </c>
      <c r="O1683" s="9">
        <v>3</v>
      </c>
      <c r="P1683" s="9">
        <v>3</v>
      </c>
      <c r="Q1683" s="9">
        <v>3</v>
      </c>
      <c r="R1683" s="9">
        <v>3</v>
      </c>
      <c r="S1683" s="9">
        <v>3</v>
      </c>
      <c r="T1683" s="9">
        <v>3</v>
      </c>
      <c r="U1683" s="9" t="s">
        <v>3347</v>
      </c>
      <c r="V1683" s="9" t="s">
        <v>3348</v>
      </c>
      <c r="W1683" s="9" t="s">
        <v>3349</v>
      </c>
    </row>
    <row r="1684" spans="2:23" x14ac:dyDescent="0.2">
      <c r="B1684" s="30">
        <v>29221</v>
      </c>
      <c r="C1684" s="9">
        <v>2</v>
      </c>
      <c r="D1684" s="9" t="s">
        <v>516</v>
      </c>
      <c r="E1684" s="9" t="s">
        <v>3340</v>
      </c>
      <c r="F1684" s="47">
        <v>43729</v>
      </c>
      <c r="G1684" s="9" t="s">
        <v>3350</v>
      </c>
      <c r="H1684" s="9" t="s">
        <v>1693</v>
      </c>
      <c r="J1684" s="9">
        <v>3</v>
      </c>
      <c r="K1684" s="9">
        <v>3</v>
      </c>
      <c r="L1684" s="9">
        <v>3</v>
      </c>
      <c r="M1684" s="9">
        <v>3</v>
      </c>
      <c r="N1684" s="9">
        <v>3</v>
      </c>
      <c r="O1684" s="9">
        <v>3</v>
      </c>
      <c r="P1684" s="9">
        <v>3</v>
      </c>
      <c r="Q1684" s="9">
        <v>3</v>
      </c>
      <c r="R1684" s="9">
        <v>3</v>
      </c>
      <c r="S1684" s="9">
        <v>4</v>
      </c>
      <c r="T1684" s="9">
        <v>4</v>
      </c>
      <c r="U1684" s="9" t="s">
        <v>3351</v>
      </c>
      <c r="V1684" s="9" t="s">
        <v>3352</v>
      </c>
      <c r="W1684" s="9" t="s">
        <v>3353</v>
      </c>
    </row>
    <row r="1685" spans="2:23" x14ac:dyDescent="0.2">
      <c r="B1685" s="30">
        <v>29221</v>
      </c>
      <c r="C1685" s="9">
        <v>2</v>
      </c>
      <c r="D1685" s="9" t="s">
        <v>516</v>
      </c>
      <c r="E1685" s="9" t="s">
        <v>3340</v>
      </c>
      <c r="F1685" s="47">
        <v>43729</v>
      </c>
      <c r="G1685" s="9" t="s">
        <v>3354</v>
      </c>
      <c r="H1685" s="9" t="s">
        <v>3343</v>
      </c>
      <c r="J1685" s="9">
        <v>4</v>
      </c>
      <c r="K1685" s="9">
        <v>4</v>
      </c>
      <c r="L1685" s="9">
        <v>4</v>
      </c>
      <c r="M1685" s="9">
        <v>4</v>
      </c>
      <c r="N1685" s="9">
        <v>4</v>
      </c>
      <c r="O1685" s="9">
        <v>4</v>
      </c>
      <c r="P1685" s="9">
        <v>4</v>
      </c>
      <c r="Q1685" s="9">
        <v>4</v>
      </c>
      <c r="R1685" s="9">
        <v>4</v>
      </c>
      <c r="S1685" s="9">
        <v>4</v>
      </c>
      <c r="T1685" s="9">
        <v>4</v>
      </c>
      <c r="U1685" s="9" t="s">
        <v>3355</v>
      </c>
      <c r="V1685" s="9" t="s">
        <v>3356</v>
      </c>
    </row>
    <row r="1686" spans="2:23" x14ac:dyDescent="0.2">
      <c r="B1686" s="30">
        <v>29221</v>
      </c>
      <c r="C1686" s="9">
        <v>2</v>
      </c>
      <c r="D1686" s="9" t="s">
        <v>516</v>
      </c>
      <c r="E1686" s="9" t="s">
        <v>3340</v>
      </c>
      <c r="F1686" s="47">
        <v>43729</v>
      </c>
      <c r="G1686" s="9" t="s">
        <v>3354</v>
      </c>
      <c r="H1686" s="9" t="s">
        <v>3343</v>
      </c>
      <c r="J1686" s="9">
        <v>4</v>
      </c>
      <c r="K1686" s="9">
        <v>4</v>
      </c>
      <c r="L1686" s="9">
        <v>4</v>
      </c>
      <c r="M1686" s="9">
        <v>4</v>
      </c>
      <c r="N1686" s="9">
        <v>4</v>
      </c>
      <c r="O1686" s="9">
        <v>4</v>
      </c>
      <c r="P1686" s="9">
        <v>4</v>
      </c>
      <c r="Q1686" s="9">
        <v>4</v>
      </c>
      <c r="R1686" s="9">
        <v>4</v>
      </c>
      <c r="S1686" s="9">
        <v>4</v>
      </c>
      <c r="T1686" s="9">
        <v>4</v>
      </c>
      <c r="U1686" s="9" t="s">
        <v>3357</v>
      </c>
      <c r="V1686" s="9" t="s">
        <v>3358</v>
      </c>
      <c r="W1686" s="9" t="s">
        <v>3359</v>
      </c>
    </row>
    <row r="1687" spans="2:23" x14ac:dyDescent="0.2">
      <c r="B1687" s="30">
        <v>29221</v>
      </c>
      <c r="C1687" s="9">
        <v>2</v>
      </c>
      <c r="D1687" s="9" t="s">
        <v>516</v>
      </c>
      <c r="E1687" s="9" t="s">
        <v>3340</v>
      </c>
      <c r="F1687" s="47">
        <v>43732</v>
      </c>
      <c r="G1687" s="9" t="s">
        <v>3360</v>
      </c>
      <c r="H1687" s="9" t="s">
        <v>1693</v>
      </c>
      <c r="J1687" s="9">
        <v>3</v>
      </c>
      <c r="K1687" s="9">
        <v>3</v>
      </c>
      <c r="L1687" s="9">
        <v>3</v>
      </c>
      <c r="M1687" s="9">
        <v>3</v>
      </c>
      <c r="N1687" s="9">
        <v>3</v>
      </c>
      <c r="O1687" s="9">
        <v>3</v>
      </c>
      <c r="P1687" s="9">
        <v>3</v>
      </c>
      <c r="Q1687" s="9">
        <v>3</v>
      </c>
      <c r="R1687" s="9">
        <v>3</v>
      </c>
      <c r="S1687" s="9">
        <v>3</v>
      </c>
      <c r="T1687" s="9">
        <v>3</v>
      </c>
      <c r="U1687" s="9" t="s">
        <v>3361</v>
      </c>
      <c r="V1687" s="9" t="s">
        <v>3362</v>
      </c>
      <c r="W1687" s="9" t="s">
        <v>3363</v>
      </c>
    </row>
    <row r="1688" spans="2:23" x14ac:dyDescent="0.2">
      <c r="B1688" s="30">
        <v>29221</v>
      </c>
      <c r="C1688" s="9">
        <v>2</v>
      </c>
      <c r="D1688" s="9" t="s">
        <v>516</v>
      </c>
      <c r="E1688" s="9" t="s">
        <v>3340</v>
      </c>
      <c r="F1688" s="47">
        <v>43732</v>
      </c>
      <c r="G1688" s="9" t="s">
        <v>3364</v>
      </c>
      <c r="H1688" s="9" t="s">
        <v>1693</v>
      </c>
      <c r="J1688" s="9">
        <v>3</v>
      </c>
      <c r="K1688" s="9">
        <v>3</v>
      </c>
      <c r="L1688" s="9">
        <v>3</v>
      </c>
      <c r="M1688" s="9">
        <v>3</v>
      </c>
      <c r="N1688" s="9">
        <v>3</v>
      </c>
      <c r="O1688" s="9">
        <v>4</v>
      </c>
      <c r="P1688" s="9">
        <v>3</v>
      </c>
      <c r="Q1688" s="9">
        <v>3</v>
      </c>
      <c r="R1688" s="9">
        <v>3</v>
      </c>
      <c r="S1688" s="9">
        <v>3</v>
      </c>
      <c r="T1688" s="9">
        <v>4</v>
      </c>
      <c r="U1688" s="9" t="s">
        <v>3365</v>
      </c>
    </row>
    <row r="1689" spans="2:23" x14ac:dyDescent="0.2">
      <c r="B1689" s="30">
        <v>29221</v>
      </c>
      <c r="C1689" s="9">
        <v>2</v>
      </c>
      <c r="D1689" s="9" t="s">
        <v>516</v>
      </c>
      <c r="E1689" s="9" t="s">
        <v>3366</v>
      </c>
      <c r="F1689" s="47">
        <v>43732</v>
      </c>
      <c r="G1689" s="9" t="s">
        <v>3367</v>
      </c>
      <c r="H1689" s="9" t="s">
        <v>3343</v>
      </c>
      <c r="J1689" s="9">
        <v>3</v>
      </c>
      <c r="K1689" s="9">
        <v>3</v>
      </c>
      <c r="L1689" s="9">
        <v>3</v>
      </c>
      <c r="M1689" s="9">
        <v>4</v>
      </c>
      <c r="N1689" s="9">
        <v>3</v>
      </c>
      <c r="O1689" s="9">
        <v>3</v>
      </c>
      <c r="P1689" s="9">
        <v>3</v>
      </c>
      <c r="Q1689" s="9">
        <v>3</v>
      </c>
      <c r="R1689" s="9">
        <v>3</v>
      </c>
      <c r="S1689" s="9">
        <v>4</v>
      </c>
      <c r="T1689" s="9">
        <v>4</v>
      </c>
      <c r="U1689" s="9" t="s">
        <v>3368</v>
      </c>
      <c r="V1689" s="9" t="s">
        <v>3369</v>
      </c>
      <c r="W1689" s="9" t="s">
        <v>3370</v>
      </c>
    </row>
    <row r="1690" spans="2:23" x14ac:dyDescent="0.2">
      <c r="B1690" s="30">
        <v>29221</v>
      </c>
      <c r="C1690" s="9">
        <v>2</v>
      </c>
      <c r="D1690" s="9" t="s">
        <v>516</v>
      </c>
      <c r="E1690" s="9" t="s">
        <v>3340</v>
      </c>
      <c r="F1690" s="47">
        <v>43729</v>
      </c>
      <c r="G1690" s="9" t="s">
        <v>3371</v>
      </c>
      <c r="H1690" s="9" t="s">
        <v>1693</v>
      </c>
      <c r="J1690" s="9">
        <v>3</v>
      </c>
      <c r="K1690" s="9">
        <v>3</v>
      </c>
      <c r="L1690" s="9">
        <v>3</v>
      </c>
      <c r="M1690" s="9">
        <v>3</v>
      </c>
      <c r="N1690" s="9">
        <v>3</v>
      </c>
      <c r="O1690" s="9">
        <v>3</v>
      </c>
      <c r="P1690" s="9">
        <v>3</v>
      </c>
      <c r="Q1690" s="9">
        <v>3</v>
      </c>
      <c r="R1690" s="9">
        <v>3</v>
      </c>
      <c r="S1690" s="9">
        <v>3</v>
      </c>
      <c r="T1690" s="9">
        <v>4</v>
      </c>
      <c r="U1690" s="9" t="s">
        <v>3372</v>
      </c>
      <c r="W1690" s="9" t="s">
        <v>3373</v>
      </c>
    </row>
    <row r="1691" spans="2:23" x14ac:dyDescent="0.2">
      <c r="B1691" s="30">
        <v>29221</v>
      </c>
      <c r="C1691" s="9">
        <v>2</v>
      </c>
      <c r="D1691" s="9" t="s">
        <v>516</v>
      </c>
      <c r="E1691" s="9" t="s">
        <v>3374</v>
      </c>
      <c r="F1691" s="47">
        <v>43733</v>
      </c>
      <c r="G1691" s="9" t="s">
        <v>719</v>
      </c>
      <c r="H1691" s="9" t="s">
        <v>538</v>
      </c>
      <c r="J1691" s="9">
        <v>4</v>
      </c>
      <c r="K1691" s="9">
        <v>4</v>
      </c>
      <c r="L1691" s="9">
        <v>3</v>
      </c>
      <c r="M1691" s="9">
        <v>3</v>
      </c>
      <c r="N1691" s="9">
        <v>4</v>
      </c>
      <c r="O1691" s="9">
        <v>3</v>
      </c>
      <c r="P1691" s="9">
        <v>3</v>
      </c>
      <c r="Q1691" s="9">
        <v>3</v>
      </c>
      <c r="R1691" s="9">
        <v>3</v>
      </c>
      <c r="S1691" s="9">
        <v>2</v>
      </c>
      <c r="T1691" s="9">
        <v>3</v>
      </c>
    </row>
    <row r="1692" spans="2:23" x14ac:dyDescent="0.2">
      <c r="B1692" s="30">
        <v>29221</v>
      </c>
      <c r="C1692" s="9">
        <v>2</v>
      </c>
      <c r="D1692" s="9" t="s">
        <v>516</v>
      </c>
      <c r="E1692" s="9" t="s">
        <v>3374</v>
      </c>
      <c r="F1692" s="47">
        <v>43733</v>
      </c>
      <c r="G1692" s="9" t="s">
        <v>2954</v>
      </c>
      <c r="H1692" s="9" t="s">
        <v>538</v>
      </c>
      <c r="J1692" s="9">
        <v>4</v>
      </c>
      <c r="K1692" s="9">
        <v>4</v>
      </c>
      <c r="L1692" s="9">
        <v>4</v>
      </c>
      <c r="M1692" s="9">
        <v>4</v>
      </c>
      <c r="N1692" s="9">
        <v>4</v>
      </c>
      <c r="O1692" s="9">
        <v>4</v>
      </c>
      <c r="P1692" s="9">
        <v>4</v>
      </c>
      <c r="Q1692" s="9">
        <v>4</v>
      </c>
      <c r="R1692" s="9">
        <v>4</v>
      </c>
      <c r="S1692" s="9">
        <v>4</v>
      </c>
      <c r="T1692" s="9">
        <v>4</v>
      </c>
      <c r="U1692" s="9" t="s">
        <v>3375</v>
      </c>
    </row>
    <row r="1693" spans="2:23" x14ac:dyDescent="0.2">
      <c r="B1693" s="30">
        <v>29221</v>
      </c>
      <c r="C1693" s="9">
        <v>2</v>
      </c>
      <c r="D1693" s="9" t="s">
        <v>516</v>
      </c>
      <c r="E1693" s="9" t="s">
        <v>3374</v>
      </c>
      <c r="F1693" s="47">
        <v>43734</v>
      </c>
      <c r="G1693" s="9" t="s">
        <v>2951</v>
      </c>
      <c r="H1693" s="9" t="s">
        <v>538</v>
      </c>
      <c r="J1693" s="9">
        <v>3</v>
      </c>
      <c r="K1693" s="9">
        <v>3</v>
      </c>
      <c r="L1693" s="9">
        <v>3</v>
      </c>
      <c r="M1693" s="9">
        <v>3</v>
      </c>
      <c r="N1693" s="9">
        <v>3</v>
      </c>
      <c r="O1693" s="9">
        <v>3</v>
      </c>
      <c r="P1693" s="9">
        <v>3</v>
      </c>
      <c r="Q1693" s="9">
        <v>3</v>
      </c>
      <c r="R1693" s="9">
        <v>3</v>
      </c>
      <c r="S1693" s="9">
        <v>3</v>
      </c>
      <c r="T1693" s="9">
        <v>3</v>
      </c>
    </row>
    <row r="1694" spans="2:23" x14ac:dyDescent="0.2">
      <c r="B1694" s="30">
        <v>29221</v>
      </c>
      <c r="C1694" s="9">
        <v>2</v>
      </c>
      <c r="D1694" s="9" t="s">
        <v>516</v>
      </c>
      <c r="E1694" s="9" t="s">
        <v>3376</v>
      </c>
      <c r="F1694" s="47">
        <v>43729</v>
      </c>
      <c r="G1694" s="9" t="s">
        <v>399</v>
      </c>
      <c r="H1694" s="9" t="s">
        <v>1693</v>
      </c>
      <c r="J1694" s="9">
        <v>4</v>
      </c>
      <c r="K1694" s="9">
        <v>4</v>
      </c>
      <c r="L1694" s="9">
        <v>4</v>
      </c>
      <c r="M1694" s="9">
        <v>4</v>
      </c>
      <c r="N1694" s="9">
        <v>3</v>
      </c>
      <c r="O1694" s="9">
        <v>4</v>
      </c>
      <c r="P1694" s="9">
        <v>4</v>
      </c>
      <c r="Q1694" s="9">
        <v>4</v>
      </c>
      <c r="R1694" s="9">
        <v>3</v>
      </c>
      <c r="S1694" s="9">
        <v>4</v>
      </c>
      <c r="T1694" s="9">
        <v>4</v>
      </c>
      <c r="U1694" s="9" t="s">
        <v>3377</v>
      </c>
      <c r="V1694" s="9" t="s">
        <v>3378</v>
      </c>
      <c r="W1694" s="9" t="s">
        <v>3379</v>
      </c>
    </row>
    <row r="1695" spans="2:23" x14ac:dyDescent="0.2">
      <c r="B1695" s="30">
        <v>29221</v>
      </c>
      <c r="C1695" s="9">
        <v>2</v>
      </c>
      <c r="D1695" s="9" t="s">
        <v>516</v>
      </c>
      <c r="E1695" s="9" t="s">
        <v>3374</v>
      </c>
      <c r="F1695" s="47">
        <v>43733</v>
      </c>
      <c r="G1695" s="9" t="s">
        <v>2003</v>
      </c>
      <c r="H1695" s="9" t="s">
        <v>538</v>
      </c>
      <c r="J1695" s="9">
        <v>4</v>
      </c>
      <c r="K1695" s="9">
        <v>4</v>
      </c>
      <c r="L1695" s="9">
        <v>4</v>
      </c>
      <c r="M1695" s="9">
        <v>4</v>
      </c>
      <c r="N1695" s="9">
        <v>4</v>
      </c>
      <c r="O1695" s="9">
        <v>4</v>
      </c>
      <c r="P1695" s="9">
        <v>4</v>
      </c>
      <c r="Q1695" s="9">
        <v>4</v>
      </c>
      <c r="R1695" s="9">
        <v>4</v>
      </c>
      <c r="S1695" s="9">
        <v>4</v>
      </c>
      <c r="T1695" s="9">
        <v>4</v>
      </c>
      <c r="U1695" s="9" t="s">
        <v>3380</v>
      </c>
      <c r="V1695" s="9" t="s">
        <v>3381</v>
      </c>
    </row>
    <row r="1696" spans="2:23" x14ac:dyDescent="0.2">
      <c r="B1696" s="30">
        <v>29221</v>
      </c>
      <c r="C1696" s="9">
        <v>2</v>
      </c>
      <c r="D1696" s="9" t="s">
        <v>516</v>
      </c>
      <c r="E1696" s="9" t="s">
        <v>3340</v>
      </c>
      <c r="F1696" s="47">
        <v>43734</v>
      </c>
      <c r="G1696" s="9" t="s">
        <v>3382</v>
      </c>
      <c r="H1696" s="9" t="s">
        <v>3343</v>
      </c>
      <c r="J1696" s="9">
        <v>3</v>
      </c>
      <c r="K1696" s="9">
        <v>3</v>
      </c>
      <c r="L1696" s="9">
        <v>3</v>
      </c>
      <c r="M1696" s="9">
        <v>4</v>
      </c>
      <c r="N1696" s="9">
        <v>4</v>
      </c>
      <c r="O1696" s="9">
        <v>3</v>
      </c>
      <c r="P1696" s="9">
        <v>4</v>
      </c>
      <c r="Q1696" s="9">
        <v>3</v>
      </c>
      <c r="R1696" s="9">
        <v>3</v>
      </c>
      <c r="S1696" s="9">
        <v>4</v>
      </c>
      <c r="T1696" s="9">
        <v>4</v>
      </c>
      <c r="U1696" s="9" t="s">
        <v>3383</v>
      </c>
      <c r="V1696" s="9" t="s">
        <v>3384</v>
      </c>
      <c r="W1696" s="9" t="s">
        <v>3385</v>
      </c>
    </row>
    <row r="1697" spans="2:23" x14ac:dyDescent="0.2">
      <c r="B1697" s="30">
        <v>29221</v>
      </c>
      <c r="C1697" s="9">
        <v>2</v>
      </c>
      <c r="D1697" s="9" t="s">
        <v>516</v>
      </c>
      <c r="E1697" s="9" t="s">
        <v>3386</v>
      </c>
      <c r="F1697" s="47">
        <v>43729</v>
      </c>
      <c r="G1697" s="9" t="s">
        <v>445</v>
      </c>
      <c r="H1697" s="9" t="s">
        <v>1693</v>
      </c>
      <c r="J1697" s="9">
        <v>3</v>
      </c>
      <c r="K1697" s="9">
        <v>3</v>
      </c>
      <c r="L1697" s="9">
        <v>3</v>
      </c>
      <c r="M1697" s="9">
        <v>3</v>
      </c>
      <c r="N1697" s="9">
        <v>3</v>
      </c>
      <c r="O1697" s="9">
        <v>3</v>
      </c>
      <c r="P1697" s="9">
        <v>3</v>
      </c>
      <c r="Q1697" s="9">
        <v>3</v>
      </c>
      <c r="R1697" s="9">
        <v>3</v>
      </c>
      <c r="S1697" s="9">
        <v>3</v>
      </c>
      <c r="T1697" s="9">
        <v>3</v>
      </c>
    </row>
    <row r="1698" spans="2:23" x14ac:dyDescent="0.2">
      <c r="B1698" s="30">
        <v>29221</v>
      </c>
      <c r="C1698" s="9">
        <v>2</v>
      </c>
      <c r="D1698" s="9" t="s">
        <v>516</v>
      </c>
      <c r="E1698" s="9" t="s">
        <v>3340</v>
      </c>
      <c r="G1698" s="9" t="s">
        <v>3387</v>
      </c>
      <c r="H1698" s="9" t="s">
        <v>1693</v>
      </c>
      <c r="J1698" s="9">
        <v>3</v>
      </c>
      <c r="K1698" s="9">
        <v>3</v>
      </c>
      <c r="L1698" s="9">
        <v>3</v>
      </c>
      <c r="M1698" s="9">
        <v>3</v>
      </c>
      <c r="N1698" s="9">
        <v>3</v>
      </c>
      <c r="O1698" s="9">
        <v>3</v>
      </c>
      <c r="P1698" s="9">
        <v>3</v>
      </c>
      <c r="Q1698" s="9">
        <v>3</v>
      </c>
      <c r="R1698" s="9">
        <v>3</v>
      </c>
      <c r="S1698" s="9">
        <v>3</v>
      </c>
      <c r="T1698" s="9">
        <v>3</v>
      </c>
    </row>
    <row r="1699" spans="2:23" x14ac:dyDescent="0.2">
      <c r="B1699" s="30">
        <v>29221</v>
      </c>
      <c r="C1699" s="9">
        <v>2</v>
      </c>
      <c r="D1699" s="9" t="s">
        <v>516</v>
      </c>
      <c r="E1699" s="9" t="s">
        <v>3388</v>
      </c>
      <c r="F1699" s="47">
        <v>43729</v>
      </c>
      <c r="G1699" s="9" t="s">
        <v>3389</v>
      </c>
      <c r="H1699" s="9" t="s">
        <v>3390</v>
      </c>
      <c r="J1699" s="9">
        <v>3</v>
      </c>
      <c r="K1699" s="9">
        <v>3</v>
      </c>
      <c r="L1699" s="9">
        <v>3</v>
      </c>
      <c r="M1699" s="9">
        <v>3</v>
      </c>
      <c r="N1699" s="9">
        <v>3</v>
      </c>
      <c r="O1699" s="9">
        <v>3</v>
      </c>
      <c r="P1699" s="9">
        <v>3</v>
      </c>
      <c r="Q1699" s="9">
        <v>3</v>
      </c>
      <c r="R1699" s="9">
        <v>3</v>
      </c>
      <c r="S1699" s="9">
        <v>3</v>
      </c>
      <c r="T1699" s="9">
        <v>4</v>
      </c>
      <c r="U1699" s="9" t="s">
        <v>3391</v>
      </c>
      <c r="V1699" s="9" t="s">
        <v>3392</v>
      </c>
      <c r="W1699" s="9" t="s">
        <v>3393</v>
      </c>
    </row>
    <row r="1700" spans="2:23" x14ac:dyDescent="0.2">
      <c r="B1700" s="30">
        <v>29221</v>
      </c>
      <c r="C1700" s="9">
        <v>2</v>
      </c>
      <c r="D1700" s="9" t="s">
        <v>516</v>
      </c>
      <c r="E1700" s="9" t="s">
        <v>3340</v>
      </c>
      <c r="F1700" s="47">
        <v>43729</v>
      </c>
      <c r="G1700" s="9" t="s">
        <v>3364</v>
      </c>
      <c r="H1700" s="9" t="s">
        <v>1693</v>
      </c>
      <c r="J1700" s="9">
        <v>3</v>
      </c>
      <c r="K1700" s="9">
        <v>3</v>
      </c>
      <c r="L1700" s="9">
        <v>3</v>
      </c>
      <c r="M1700" s="9">
        <v>3</v>
      </c>
      <c r="N1700" s="9">
        <v>4</v>
      </c>
      <c r="O1700" s="9">
        <v>3</v>
      </c>
      <c r="P1700" s="9">
        <v>3</v>
      </c>
      <c r="Q1700" s="9">
        <v>3</v>
      </c>
      <c r="R1700" s="9">
        <v>3</v>
      </c>
      <c r="S1700" s="9">
        <v>3</v>
      </c>
      <c r="T1700" s="9">
        <v>3</v>
      </c>
      <c r="U1700" s="9" t="s">
        <v>3394</v>
      </c>
    </row>
    <row r="1701" spans="2:23" x14ac:dyDescent="0.2">
      <c r="B1701" s="30">
        <v>29221</v>
      </c>
      <c r="C1701" s="9">
        <v>2</v>
      </c>
      <c r="D1701" s="9" t="s">
        <v>516</v>
      </c>
      <c r="E1701" s="9" t="s">
        <v>3395</v>
      </c>
      <c r="F1701" s="47">
        <v>43735</v>
      </c>
      <c r="G1701" s="9" t="s">
        <v>2194</v>
      </c>
      <c r="H1701" s="9" t="s">
        <v>538</v>
      </c>
      <c r="J1701" s="9">
        <v>3</v>
      </c>
      <c r="K1701" s="9">
        <v>3</v>
      </c>
      <c r="L1701" s="9">
        <v>3</v>
      </c>
      <c r="M1701" s="9">
        <v>3</v>
      </c>
      <c r="N1701" s="9">
        <v>3</v>
      </c>
      <c r="O1701" s="9">
        <v>3</v>
      </c>
      <c r="P1701" s="9">
        <v>3</v>
      </c>
      <c r="Q1701" s="9">
        <v>3</v>
      </c>
      <c r="R1701" s="9">
        <v>3</v>
      </c>
      <c r="S1701" s="9">
        <v>3</v>
      </c>
      <c r="T1701" s="9">
        <v>3</v>
      </c>
    </row>
    <row r="1702" spans="2:23" x14ac:dyDescent="0.2">
      <c r="B1702" s="30">
        <v>29221</v>
      </c>
      <c r="C1702" s="9">
        <v>2</v>
      </c>
      <c r="D1702" s="9" t="s">
        <v>516</v>
      </c>
      <c r="E1702" s="9" t="s">
        <v>3395</v>
      </c>
      <c r="F1702" s="47">
        <v>43735</v>
      </c>
      <c r="G1702" s="9" t="s">
        <v>1746</v>
      </c>
      <c r="H1702" s="9" t="s">
        <v>538</v>
      </c>
      <c r="J1702" s="9">
        <v>4</v>
      </c>
      <c r="K1702" s="9">
        <v>4</v>
      </c>
      <c r="L1702" s="9">
        <v>4</v>
      </c>
      <c r="M1702" s="9">
        <v>4</v>
      </c>
      <c r="N1702" s="9">
        <v>4</v>
      </c>
      <c r="O1702" s="9">
        <v>4</v>
      </c>
      <c r="P1702" s="9">
        <v>4</v>
      </c>
      <c r="Q1702" s="9">
        <v>3</v>
      </c>
      <c r="R1702" s="9">
        <v>4</v>
      </c>
      <c r="S1702" s="9">
        <v>4</v>
      </c>
      <c r="T1702" s="9">
        <v>4</v>
      </c>
    </row>
    <row r="1703" spans="2:23" x14ac:dyDescent="0.2">
      <c r="B1703" s="30">
        <v>29221</v>
      </c>
      <c r="C1703" s="9">
        <v>2</v>
      </c>
      <c r="D1703" s="9" t="s">
        <v>516</v>
      </c>
      <c r="E1703" s="9" t="s">
        <v>3395</v>
      </c>
      <c r="F1703" s="47">
        <v>43735</v>
      </c>
      <c r="G1703" s="9" t="s">
        <v>3396</v>
      </c>
      <c r="H1703" s="9" t="s">
        <v>3397</v>
      </c>
      <c r="J1703" s="9">
        <v>3</v>
      </c>
      <c r="K1703" s="9">
        <v>3</v>
      </c>
      <c r="L1703" s="9">
        <v>4</v>
      </c>
      <c r="M1703" s="9">
        <v>3</v>
      </c>
      <c r="N1703" s="9">
        <v>3</v>
      </c>
      <c r="O1703" s="9">
        <v>4</v>
      </c>
      <c r="P1703" s="9">
        <v>3</v>
      </c>
      <c r="Q1703" s="9">
        <v>3</v>
      </c>
      <c r="R1703" s="9">
        <v>3</v>
      </c>
      <c r="S1703" s="9">
        <v>4</v>
      </c>
      <c r="T1703" s="9">
        <v>4</v>
      </c>
    </row>
    <row r="1704" spans="2:23" x14ac:dyDescent="0.2">
      <c r="B1704" s="30">
        <v>29221</v>
      </c>
      <c r="C1704" s="9">
        <v>2</v>
      </c>
      <c r="D1704" s="9" t="s">
        <v>516</v>
      </c>
      <c r="E1704" s="9" t="s">
        <v>3395</v>
      </c>
      <c r="F1704" s="47">
        <v>43735</v>
      </c>
      <c r="G1704" s="9" t="s">
        <v>3398</v>
      </c>
      <c r="H1704" s="9" t="s">
        <v>817</v>
      </c>
      <c r="J1704" s="9">
        <v>4</v>
      </c>
      <c r="K1704" s="9">
        <v>4</v>
      </c>
      <c r="L1704" s="9">
        <v>4</v>
      </c>
      <c r="M1704" s="9">
        <v>4</v>
      </c>
      <c r="N1704" s="9">
        <v>4</v>
      </c>
      <c r="O1704" s="9">
        <v>4</v>
      </c>
      <c r="P1704" s="9">
        <v>3</v>
      </c>
      <c r="Q1704" s="9">
        <v>4</v>
      </c>
      <c r="R1704" s="9">
        <v>4</v>
      </c>
      <c r="S1704" s="9">
        <v>4</v>
      </c>
      <c r="T1704" s="9">
        <v>4</v>
      </c>
    </row>
    <row r="1705" spans="2:23" x14ac:dyDescent="0.2">
      <c r="B1705" s="30">
        <v>29221</v>
      </c>
      <c r="C1705" s="9">
        <v>2</v>
      </c>
      <c r="D1705" s="9" t="s">
        <v>516</v>
      </c>
      <c r="E1705" s="9" t="s">
        <v>3395</v>
      </c>
      <c r="F1705" s="47">
        <v>43735</v>
      </c>
      <c r="G1705" s="9" t="s">
        <v>1827</v>
      </c>
      <c r="H1705" s="9" t="s">
        <v>525</v>
      </c>
      <c r="J1705" s="9">
        <v>4</v>
      </c>
      <c r="K1705" s="9">
        <v>4</v>
      </c>
      <c r="L1705" s="9">
        <v>4</v>
      </c>
      <c r="M1705" s="9">
        <v>4</v>
      </c>
      <c r="N1705" s="9">
        <v>4</v>
      </c>
      <c r="O1705" s="9">
        <v>4</v>
      </c>
      <c r="P1705" s="9">
        <v>4</v>
      </c>
      <c r="Q1705" s="9">
        <v>4</v>
      </c>
      <c r="R1705" s="9">
        <v>4</v>
      </c>
      <c r="S1705" s="9">
        <v>4</v>
      </c>
      <c r="T1705" s="9">
        <v>4</v>
      </c>
    </row>
    <row r="1706" spans="2:23" x14ac:dyDescent="0.2">
      <c r="B1706" s="30">
        <v>29221</v>
      </c>
      <c r="C1706" s="9">
        <v>2</v>
      </c>
      <c r="D1706" s="9" t="s">
        <v>516</v>
      </c>
      <c r="E1706" s="9" t="s">
        <v>3395</v>
      </c>
      <c r="F1706" s="47">
        <v>43735</v>
      </c>
      <c r="G1706" s="9" t="s">
        <v>2003</v>
      </c>
      <c r="H1706" s="9" t="s">
        <v>538</v>
      </c>
      <c r="J1706" s="9">
        <v>4</v>
      </c>
      <c r="K1706" s="9">
        <v>4</v>
      </c>
      <c r="L1706" s="9">
        <v>4</v>
      </c>
      <c r="M1706" s="9">
        <v>4</v>
      </c>
      <c r="N1706" s="9">
        <v>4</v>
      </c>
      <c r="O1706" s="9">
        <v>4</v>
      </c>
      <c r="P1706" s="9">
        <v>4</v>
      </c>
      <c r="Q1706" s="9">
        <v>4</v>
      </c>
      <c r="R1706" s="9">
        <v>4</v>
      </c>
      <c r="S1706" s="9">
        <v>4</v>
      </c>
      <c r="T1706" s="9">
        <v>4</v>
      </c>
      <c r="U1706" s="9" t="s">
        <v>3399</v>
      </c>
      <c r="V1706" s="9" t="s">
        <v>3400</v>
      </c>
    </row>
    <row r="1707" spans="2:23" x14ac:dyDescent="0.2">
      <c r="B1707" s="30">
        <v>29221</v>
      </c>
      <c r="C1707" s="9">
        <v>2</v>
      </c>
      <c r="D1707" s="9" t="s">
        <v>516</v>
      </c>
      <c r="E1707" s="9" t="s">
        <v>3395</v>
      </c>
      <c r="F1707" s="47">
        <v>43735</v>
      </c>
      <c r="G1707" s="9" t="s">
        <v>869</v>
      </c>
      <c r="H1707" s="9" t="s">
        <v>557</v>
      </c>
      <c r="J1707" s="9">
        <v>3</v>
      </c>
      <c r="K1707" s="9">
        <v>3</v>
      </c>
      <c r="L1707" s="9">
        <v>3</v>
      </c>
      <c r="M1707" s="9">
        <v>3</v>
      </c>
      <c r="N1707" s="9">
        <v>3</v>
      </c>
      <c r="O1707" s="9">
        <v>3</v>
      </c>
      <c r="P1707" s="9">
        <v>3</v>
      </c>
      <c r="Q1707" s="9">
        <v>3</v>
      </c>
      <c r="R1707" s="9">
        <v>3</v>
      </c>
      <c r="S1707" s="9">
        <v>3</v>
      </c>
      <c r="T1707" s="9">
        <v>3</v>
      </c>
    </row>
    <row r="1708" spans="2:23" x14ac:dyDescent="0.2">
      <c r="B1708" s="30">
        <v>29221</v>
      </c>
      <c r="C1708" s="9">
        <v>2</v>
      </c>
      <c r="D1708" s="9" t="s">
        <v>516</v>
      </c>
      <c r="E1708" s="9" t="s">
        <v>3395</v>
      </c>
      <c r="F1708" s="47">
        <v>43735</v>
      </c>
      <c r="G1708" s="9" t="s">
        <v>2963</v>
      </c>
      <c r="H1708" s="9" t="s">
        <v>538</v>
      </c>
      <c r="J1708" s="9">
        <v>4</v>
      </c>
      <c r="K1708" s="9">
        <v>4</v>
      </c>
      <c r="L1708" s="9">
        <v>4</v>
      </c>
      <c r="M1708" s="9">
        <v>4</v>
      </c>
      <c r="N1708" s="9">
        <v>4</v>
      </c>
      <c r="O1708" s="9">
        <v>4</v>
      </c>
      <c r="P1708" s="9">
        <v>4</v>
      </c>
      <c r="Q1708" s="9">
        <v>4</v>
      </c>
      <c r="R1708" s="9">
        <v>4</v>
      </c>
      <c r="S1708" s="9">
        <v>4</v>
      </c>
      <c r="T1708" s="9">
        <v>4</v>
      </c>
    </row>
    <row r="1709" spans="2:23" x14ac:dyDescent="0.2">
      <c r="B1709" s="30">
        <v>29221</v>
      </c>
      <c r="C1709" s="9">
        <v>2</v>
      </c>
      <c r="D1709" s="9" t="s">
        <v>516</v>
      </c>
      <c r="E1709" s="9" t="s">
        <v>3395</v>
      </c>
      <c r="F1709" s="47">
        <v>43735</v>
      </c>
      <c r="G1709" s="9" t="s">
        <v>3401</v>
      </c>
      <c r="H1709" s="9" t="s">
        <v>538</v>
      </c>
      <c r="J1709" s="9">
        <v>3</v>
      </c>
      <c r="K1709" s="9">
        <v>3</v>
      </c>
      <c r="L1709" s="9">
        <v>3</v>
      </c>
      <c r="M1709" s="9">
        <v>3</v>
      </c>
      <c r="N1709" s="9">
        <v>3</v>
      </c>
      <c r="O1709" s="9">
        <v>3</v>
      </c>
      <c r="P1709" s="9">
        <v>3</v>
      </c>
      <c r="Q1709" s="9">
        <v>3</v>
      </c>
      <c r="R1709" s="9">
        <v>3</v>
      </c>
      <c r="S1709" s="9">
        <v>3</v>
      </c>
      <c r="T1709" s="9">
        <v>3</v>
      </c>
    </row>
    <row r="1710" spans="2:23" x14ac:dyDescent="0.2">
      <c r="B1710" s="30">
        <v>29221</v>
      </c>
      <c r="C1710" s="9">
        <v>2</v>
      </c>
      <c r="D1710" s="9" t="s">
        <v>516</v>
      </c>
      <c r="E1710" s="9" t="s">
        <v>3402</v>
      </c>
      <c r="F1710" s="47">
        <v>43739</v>
      </c>
      <c r="G1710" s="9" t="s">
        <v>2199</v>
      </c>
      <c r="H1710" s="9" t="s">
        <v>542</v>
      </c>
      <c r="J1710" s="9">
        <v>3</v>
      </c>
      <c r="K1710" s="9">
        <v>3</v>
      </c>
      <c r="L1710" s="9">
        <v>3</v>
      </c>
      <c r="M1710" s="9">
        <v>3</v>
      </c>
      <c r="N1710" s="9">
        <v>3</v>
      </c>
      <c r="O1710" s="9">
        <v>3</v>
      </c>
      <c r="P1710" s="9">
        <v>3</v>
      </c>
      <c r="Q1710" s="9">
        <v>3</v>
      </c>
      <c r="R1710" s="9">
        <v>3</v>
      </c>
      <c r="S1710" s="9">
        <v>3</v>
      </c>
      <c r="T1710" s="9">
        <v>3</v>
      </c>
      <c r="U1710" s="9" t="s">
        <v>3403</v>
      </c>
      <c r="V1710" s="9" t="s">
        <v>3404</v>
      </c>
      <c r="W1710" s="9" t="s">
        <v>3405</v>
      </c>
    </row>
    <row r="1711" spans="2:23" x14ac:dyDescent="0.2">
      <c r="B1711" s="30">
        <v>29221</v>
      </c>
      <c r="C1711" s="9">
        <v>2</v>
      </c>
      <c r="D1711" s="9" t="s">
        <v>516</v>
      </c>
      <c r="E1711" s="9" t="s">
        <v>3406</v>
      </c>
      <c r="F1711" s="47">
        <v>43747</v>
      </c>
      <c r="G1711" s="9" t="s">
        <v>3407</v>
      </c>
      <c r="H1711" s="9" t="s">
        <v>3397</v>
      </c>
      <c r="J1711" s="9">
        <v>3</v>
      </c>
      <c r="K1711" s="9">
        <v>3</v>
      </c>
      <c r="L1711" s="9">
        <v>3</v>
      </c>
      <c r="M1711" s="9">
        <v>4</v>
      </c>
      <c r="N1711" s="9">
        <v>3</v>
      </c>
      <c r="O1711" s="9">
        <v>3</v>
      </c>
      <c r="P1711" s="9">
        <v>3</v>
      </c>
      <c r="Q1711" s="9">
        <v>4</v>
      </c>
      <c r="R1711" s="9">
        <v>3</v>
      </c>
      <c r="S1711" s="9">
        <v>4</v>
      </c>
      <c r="T1711" s="9">
        <v>3</v>
      </c>
    </row>
    <row r="1712" spans="2:23" x14ac:dyDescent="0.2">
      <c r="B1712" s="30">
        <v>29221</v>
      </c>
      <c r="C1712" s="9">
        <v>2</v>
      </c>
      <c r="D1712" s="9" t="s">
        <v>516</v>
      </c>
      <c r="E1712" s="9" t="s">
        <v>3408</v>
      </c>
      <c r="F1712" s="47">
        <v>43747</v>
      </c>
      <c r="G1712" s="9" t="s">
        <v>1774</v>
      </c>
      <c r="H1712" s="9" t="s">
        <v>525</v>
      </c>
      <c r="J1712" s="9">
        <v>4</v>
      </c>
      <c r="K1712" s="9">
        <v>4</v>
      </c>
      <c r="L1712" s="9">
        <v>4</v>
      </c>
      <c r="M1712" s="9">
        <v>4</v>
      </c>
      <c r="N1712" s="9">
        <v>4</v>
      </c>
      <c r="O1712" s="9">
        <v>4</v>
      </c>
      <c r="P1712" s="9">
        <v>4</v>
      </c>
      <c r="Q1712" s="9">
        <v>4</v>
      </c>
      <c r="R1712" s="9">
        <v>4</v>
      </c>
      <c r="S1712" s="9">
        <v>4</v>
      </c>
      <c r="T1712" s="9">
        <v>4</v>
      </c>
    </row>
    <row r="1713" spans="2:24" x14ac:dyDescent="0.2">
      <c r="B1713" s="30">
        <v>29221</v>
      </c>
      <c r="C1713" s="9">
        <v>2</v>
      </c>
      <c r="D1713" s="9" t="s">
        <v>516</v>
      </c>
      <c r="E1713" s="9" t="s">
        <v>3409</v>
      </c>
      <c r="F1713" s="47">
        <v>43747</v>
      </c>
      <c r="G1713" s="9" t="s">
        <v>3407</v>
      </c>
      <c r="H1713" s="9" t="s">
        <v>3397</v>
      </c>
      <c r="J1713" s="9">
        <v>4</v>
      </c>
      <c r="K1713" s="9">
        <v>3</v>
      </c>
      <c r="L1713" s="9">
        <v>4</v>
      </c>
      <c r="M1713" s="9">
        <v>3</v>
      </c>
      <c r="N1713" s="9">
        <v>4</v>
      </c>
      <c r="O1713" s="9">
        <v>3</v>
      </c>
      <c r="P1713" s="9">
        <v>3</v>
      </c>
      <c r="Q1713" s="9">
        <v>4</v>
      </c>
      <c r="R1713" s="9">
        <v>3</v>
      </c>
      <c r="S1713" s="9">
        <v>3</v>
      </c>
      <c r="T1713" s="9">
        <v>3</v>
      </c>
    </row>
    <row r="1714" spans="2:24" x14ac:dyDescent="0.2">
      <c r="B1714" s="30">
        <v>29221</v>
      </c>
      <c r="C1714" s="9">
        <v>2</v>
      </c>
      <c r="D1714" s="9" t="s">
        <v>516</v>
      </c>
      <c r="E1714" s="9" t="s">
        <v>3410</v>
      </c>
      <c r="F1714" s="47">
        <v>43747</v>
      </c>
      <c r="G1714" s="9" t="s">
        <v>3411</v>
      </c>
      <c r="H1714" s="9" t="s">
        <v>1140</v>
      </c>
      <c r="J1714" s="9">
        <v>3</v>
      </c>
      <c r="K1714" s="9">
        <v>3</v>
      </c>
      <c r="L1714" s="9">
        <v>3</v>
      </c>
      <c r="M1714" s="9">
        <v>3</v>
      </c>
      <c r="N1714" s="9">
        <v>3</v>
      </c>
      <c r="O1714" s="9">
        <v>3</v>
      </c>
      <c r="P1714" s="9">
        <v>3</v>
      </c>
      <c r="Q1714" s="9">
        <v>3</v>
      </c>
      <c r="R1714" s="9">
        <v>3</v>
      </c>
      <c r="S1714" s="9">
        <v>3</v>
      </c>
      <c r="T1714" s="9">
        <v>3</v>
      </c>
    </row>
    <row r="1715" spans="2:24" x14ac:dyDescent="0.2">
      <c r="B1715" s="30">
        <v>29221</v>
      </c>
      <c r="C1715" s="9">
        <v>2</v>
      </c>
      <c r="D1715" s="9" t="s">
        <v>516</v>
      </c>
      <c r="E1715" s="9" t="s">
        <v>3408</v>
      </c>
      <c r="F1715" s="47">
        <v>43747</v>
      </c>
      <c r="G1715" s="9" t="s">
        <v>3412</v>
      </c>
      <c r="H1715" s="9" t="s">
        <v>3397</v>
      </c>
      <c r="J1715" s="9">
        <v>4</v>
      </c>
      <c r="K1715" s="9">
        <v>4</v>
      </c>
      <c r="L1715" s="9">
        <v>4</v>
      </c>
      <c r="M1715" s="9">
        <v>3</v>
      </c>
      <c r="N1715" s="9">
        <v>3</v>
      </c>
      <c r="O1715" s="9">
        <v>3</v>
      </c>
      <c r="P1715" s="9">
        <v>3</v>
      </c>
      <c r="Q1715" s="9">
        <v>3</v>
      </c>
      <c r="R1715" s="9">
        <v>3</v>
      </c>
      <c r="S1715" s="9">
        <v>3</v>
      </c>
      <c r="T1715" s="9">
        <v>3</v>
      </c>
    </row>
    <row r="1716" spans="2:24" x14ac:dyDescent="0.2">
      <c r="B1716" s="30">
        <v>29221</v>
      </c>
      <c r="C1716" s="9">
        <v>2</v>
      </c>
      <c r="D1716" s="9" t="s">
        <v>516</v>
      </c>
      <c r="E1716" s="9" t="s">
        <v>3410</v>
      </c>
      <c r="F1716" s="47">
        <v>43747</v>
      </c>
      <c r="G1716" s="9" t="s">
        <v>3412</v>
      </c>
      <c r="H1716" s="9" t="s">
        <v>3397</v>
      </c>
      <c r="J1716" s="9">
        <v>4</v>
      </c>
      <c r="K1716" s="9">
        <v>4</v>
      </c>
      <c r="L1716" s="9">
        <v>4</v>
      </c>
      <c r="M1716" s="9">
        <v>4</v>
      </c>
      <c r="N1716" s="9">
        <v>4</v>
      </c>
      <c r="O1716" s="9">
        <v>4</v>
      </c>
      <c r="P1716" s="9">
        <v>4</v>
      </c>
      <c r="Q1716" s="9">
        <v>4</v>
      </c>
      <c r="R1716" s="9">
        <v>4</v>
      </c>
      <c r="S1716" s="9">
        <v>4</v>
      </c>
      <c r="T1716" s="9">
        <v>4</v>
      </c>
    </row>
    <row r="1717" spans="2:24" x14ac:dyDescent="0.2">
      <c r="B1717" s="30">
        <v>29221</v>
      </c>
      <c r="C1717" s="9">
        <v>2</v>
      </c>
      <c r="D1717" s="9" t="s">
        <v>516</v>
      </c>
      <c r="E1717" s="9" t="s">
        <v>3413</v>
      </c>
      <c r="F1717" s="47">
        <v>43748</v>
      </c>
      <c r="G1717" s="9" t="s">
        <v>657</v>
      </c>
      <c r="H1717" s="9" t="s">
        <v>525</v>
      </c>
      <c r="J1717" s="9">
        <v>3</v>
      </c>
      <c r="K1717" s="9">
        <v>3</v>
      </c>
      <c r="L1717" s="9">
        <v>3</v>
      </c>
      <c r="M1717" s="9">
        <v>3</v>
      </c>
      <c r="N1717" s="9">
        <v>4</v>
      </c>
      <c r="O1717" s="9">
        <v>3</v>
      </c>
      <c r="P1717" s="9">
        <v>3</v>
      </c>
      <c r="Q1717" s="9">
        <v>3</v>
      </c>
      <c r="R1717" s="9">
        <v>3</v>
      </c>
      <c r="S1717" s="9">
        <v>3</v>
      </c>
      <c r="T1717" s="9">
        <v>3</v>
      </c>
      <c r="U1717" s="9" t="s">
        <v>3414</v>
      </c>
      <c r="V1717" s="9" t="s">
        <v>3415</v>
      </c>
    </row>
    <row r="1718" spans="2:24" x14ac:dyDescent="0.2">
      <c r="B1718" s="30">
        <v>29221</v>
      </c>
      <c r="C1718" s="9">
        <v>2</v>
      </c>
      <c r="D1718" s="9" t="s">
        <v>516</v>
      </c>
      <c r="E1718" s="9" t="s">
        <v>3413</v>
      </c>
      <c r="F1718" s="47">
        <v>43748</v>
      </c>
      <c r="G1718" s="9" t="s">
        <v>661</v>
      </c>
      <c r="H1718" s="9" t="s">
        <v>525</v>
      </c>
      <c r="J1718" s="9">
        <v>3</v>
      </c>
      <c r="K1718" s="9">
        <v>3</v>
      </c>
      <c r="L1718" s="9">
        <v>3</v>
      </c>
      <c r="M1718" s="9">
        <v>3</v>
      </c>
      <c r="N1718" s="9">
        <v>3</v>
      </c>
      <c r="O1718" s="9">
        <v>3</v>
      </c>
      <c r="P1718" s="9">
        <v>3</v>
      </c>
      <c r="Q1718" s="9">
        <v>3</v>
      </c>
      <c r="R1718" s="9">
        <v>3</v>
      </c>
      <c r="S1718" s="9">
        <v>3</v>
      </c>
      <c r="T1718" s="9">
        <v>3</v>
      </c>
      <c r="U1718" s="9" t="s">
        <v>3416</v>
      </c>
      <c r="V1718" s="9" t="s">
        <v>3417</v>
      </c>
      <c r="W1718" s="9" t="s">
        <v>549</v>
      </c>
    </row>
    <row r="1719" spans="2:24" x14ac:dyDescent="0.2">
      <c r="B1719" s="30">
        <v>29221</v>
      </c>
      <c r="C1719" s="9">
        <v>2</v>
      </c>
      <c r="D1719" s="9" t="s">
        <v>516</v>
      </c>
      <c r="E1719" s="9" t="s">
        <v>3418</v>
      </c>
      <c r="F1719" s="47">
        <v>43749</v>
      </c>
      <c r="G1719" s="9" t="s">
        <v>2963</v>
      </c>
      <c r="H1719" s="9" t="s">
        <v>538</v>
      </c>
      <c r="J1719" s="9">
        <v>4</v>
      </c>
      <c r="K1719" s="9">
        <v>4</v>
      </c>
      <c r="L1719" s="9">
        <v>4</v>
      </c>
      <c r="M1719" s="9">
        <v>4</v>
      </c>
      <c r="N1719" s="9">
        <v>4</v>
      </c>
      <c r="O1719" s="9">
        <v>4</v>
      </c>
      <c r="P1719" s="9">
        <v>4</v>
      </c>
      <c r="Q1719" s="9">
        <v>4</v>
      </c>
      <c r="R1719" s="9">
        <v>4</v>
      </c>
      <c r="S1719" s="9">
        <v>4</v>
      </c>
      <c r="T1719" s="9">
        <v>4</v>
      </c>
      <c r="U1719" s="9" t="s">
        <v>3419</v>
      </c>
      <c r="V1719" s="9" t="s">
        <v>3419</v>
      </c>
      <c r="W1719" s="9" t="s">
        <v>573</v>
      </c>
    </row>
    <row r="1720" spans="2:24" x14ac:dyDescent="0.2">
      <c r="B1720" s="30">
        <v>29221</v>
      </c>
      <c r="C1720" s="9">
        <v>2</v>
      </c>
      <c r="D1720" s="9" t="s">
        <v>516</v>
      </c>
      <c r="E1720" s="9" t="s">
        <v>3413</v>
      </c>
      <c r="F1720" s="47">
        <v>43748</v>
      </c>
      <c r="G1720" s="9" t="s">
        <v>3420</v>
      </c>
      <c r="H1720" s="9" t="s">
        <v>525</v>
      </c>
      <c r="J1720" s="9">
        <v>3</v>
      </c>
      <c r="K1720" s="9">
        <v>3</v>
      </c>
      <c r="L1720" s="9">
        <v>3</v>
      </c>
      <c r="M1720" s="9">
        <v>3</v>
      </c>
      <c r="N1720" s="9">
        <v>3</v>
      </c>
      <c r="O1720" s="9">
        <v>3</v>
      </c>
      <c r="P1720" s="9">
        <v>3</v>
      </c>
      <c r="Q1720" s="9">
        <v>3</v>
      </c>
      <c r="R1720" s="9">
        <v>3</v>
      </c>
      <c r="S1720" s="9">
        <v>3</v>
      </c>
      <c r="T1720" s="9">
        <v>3</v>
      </c>
      <c r="U1720" s="9" t="s">
        <v>3421</v>
      </c>
      <c r="V1720" s="9" t="s">
        <v>3421</v>
      </c>
    </row>
    <row r="1721" spans="2:24" x14ac:dyDescent="0.2">
      <c r="E1721" s="9" t="s">
        <v>3422</v>
      </c>
      <c r="F1721" s="47">
        <v>43779</v>
      </c>
      <c r="G1721" s="9" t="s">
        <v>3423</v>
      </c>
      <c r="H1721" s="9" t="s">
        <v>1918</v>
      </c>
      <c r="I1721" s="9">
        <v>80</v>
      </c>
      <c r="J1721" s="9">
        <v>3</v>
      </c>
      <c r="K1721" s="9">
        <v>3</v>
      </c>
      <c r="L1721" s="9">
        <v>3</v>
      </c>
      <c r="M1721" s="9">
        <v>3</v>
      </c>
      <c r="N1721" s="9">
        <v>3</v>
      </c>
      <c r="O1721" s="9">
        <v>3</v>
      </c>
      <c r="P1721" s="9">
        <v>3</v>
      </c>
      <c r="Q1721" s="9">
        <v>3</v>
      </c>
      <c r="R1721" s="9">
        <v>3</v>
      </c>
      <c r="S1721" s="9">
        <v>3</v>
      </c>
      <c r="T1721" s="9">
        <v>3</v>
      </c>
      <c r="U1721" s="9">
        <v>3</v>
      </c>
      <c r="V1721" s="9">
        <v>3</v>
      </c>
      <c r="W1721" s="9">
        <v>0</v>
      </c>
    </row>
    <row r="1722" spans="2:24" x14ac:dyDescent="0.2">
      <c r="E1722" s="9" t="s">
        <v>3424</v>
      </c>
      <c r="F1722" s="47">
        <v>43779</v>
      </c>
      <c r="G1722" s="9" t="s">
        <v>3423</v>
      </c>
      <c r="H1722" s="9" t="s">
        <v>1918</v>
      </c>
      <c r="I1722" s="9">
        <v>100</v>
      </c>
      <c r="J1722" s="9">
        <v>3</v>
      </c>
      <c r="K1722" s="9">
        <v>3</v>
      </c>
      <c r="L1722" s="9">
        <v>3</v>
      </c>
      <c r="M1722" s="9">
        <v>3</v>
      </c>
      <c r="N1722" s="9">
        <v>3</v>
      </c>
      <c r="O1722" s="9">
        <v>3</v>
      </c>
      <c r="P1722" s="9">
        <v>3</v>
      </c>
      <c r="Q1722" s="9">
        <v>3</v>
      </c>
      <c r="R1722" s="9">
        <v>3</v>
      </c>
      <c r="S1722" s="9">
        <v>3</v>
      </c>
      <c r="T1722" s="9">
        <v>3</v>
      </c>
      <c r="U1722" s="9">
        <v>0</v>
      </c>
      <c r="V1722" s="9">
        <v>0</v>
      </c>
      <c r="W1722" s="9">
        <v>0</v>
      </c>
    </row>
    <row r="1723" spans="2:24" x14ac:dyDescent="0.2">
      <c r="E1723" s="9" t="s">
        <v>3425</v>
      </c>
      <c r="F1723" s="47">
        <v>43779</v>
      </c>
      <c r="G1723" s="9" t="s">
        <v>3423</v>
      </c>
      <c r="H1723" s="9" t="s">
        <v>1918</v>
      </c>
      <c r="I1723" s="9">
        <v>90</v>
      </c>
      <c r="J1723" s="9">
        <v>3</v>
      </c>
      <c r="K1723" s="9">
        <v>3</v>
      </c>
      <c r="L1723" s="9">
        <v>3</v>
      </c>
      <c r="M1723" s="9">
        <v>3</v>
      </c>
      <c r="N1723" s="9">
        <v>3</v>
      </c>
      <c r="O1723" s="9">
        <v>3</v>
      </c>
      <c r="P1723" s="9">
        <v>3</v>
      </c>
      <c r="Q1723" s="9">
        <v>3</v>
      </c>
      <c r="R1723" s="9">
        <v>3</v>
      </c>
      <c r="S1723" s="9">
        <v>3</v>
      </c>
      <c r="T1723" s="9">
        <v>3</v>
      </c>
      <c r="U1723" s="9">
        <v>0</v>
      </c>
      <c r="V1723" s="9">
        <v>0</v>
      </c>
      <c r="W1723" s="9">
        <v>0</v>
      </c>
    </row>
    <row r="1724" spans="2:24" x14ac:dyDescent="0.2">
      <c r="E1724" s="9" t="s">
        <v>3426</v>
      </c>
      <c r="F1724" s="47">
        <v>43779</v>
      </c>
      <c r="G1724" s="9" t="s">
        <v>3423</v>
      </c>
      <c r="H1724" s="9" t="s">
        <v>1918</v>
      </c>
      <c r="I1724" s="9">
        <v>80</v>
      </c>
      <c r="J1724" s="9">
        <v>3</v>
      </c>
      <c r="K1724" s="9">
        <v>3</v>
      </c>
      <c r="L1724" s="9">
        <v>3</v>
      </c>
      <c r="M1724" s="9">
        <v>3</v>
      </c>
      <c r="N1724" s="9">
        <v>3</v>
      </c>
      <c r="O1724" s="9">
        <v>3</v>
      </c>
      <c r="P1724" s="9">
        <v>3</v>
      </c>
      <c r="Q1724" s="9">
        <v>3</v>
      </c>
      <c r="R1724" s="9">
        <v>3</v>
      </c>
      <c r="S1724" s="9">
        <v>3</v>
      </c>
      <c r="T1724" s="9">
        <v>3</v>
      </c>
      <c r="U1724" s="9">
        <v>0</v>
      </c>
      <c r="V1724" s="9">
        <v>0</v>
      </c>
      <c r="W1724" s="9">
        <v>0</v>
      </c>
    </row>
    <row r="1725" spans="2:24" x14ac:dyDescent="0.2">
      <c r="E1725" s="9" t="s">
        <v>3427</v>
      </c>
      <c r="F1725" s="47">
        <v>43779</v>
      </c>
      <c r="G1725" s="9" t="s">
        <v>3423</v>
      </c>
      <c r="H1725" s="9" t="s">
        <v>1918</v>
      </c>
      <c r="I1725" s="9">
        <v>100</v>
      </c>
      <c r="J1725" s="9">
        <v>3</v>
      </c>
      <c r="K1725" s="9">
        <v>3</v>
      </c>
      <c r="L1725" s="9">
        <v>3</v>
      </c>
      <c r="M1725" s="9">
        <v>3</v>
      </c>
      <c r="N1725" s="9">
        <v>3</v>
      </c>
      <c r="O1725" s="9">
        <v>3</v>
      </c>
      <c r="P1725" s="9">
        <v>3</v>
      </c>
      <c r="Q1725" s="9">
        <v>3</v>
      </c>
      <c r="R1725" s="9">
        <v>3</v>
      </c>
      <c r="S1725" s="9">
        <v>3</v>
      </c>
      <c r="T1725" s="9">
        <v>3</v>
      </c>
      <c r="U1725" s="9">
        <v>0</v>
      </c>
      <c r="V1725" s="9">
        <v>0</v>
      </c>
      <c r="W1725" s="9">
        <v>0</v>
      </c>
    </row>
    <row r="1726" spans="2:24" x14ac:dyDescent="0.2">
      <c r="E1726" s="9" t="s">
        <v>3428</v>
      </c>
      <c r="F1726" s="47">
        <v>43779</v>
      </c>
      <c r="G1726" s="9" t="s">
        <v>3423</v>
      </c>
      <c r="H1726" s="9" t="s">
        <v>546</v>
      </c>
      <c r="I1726" s="9">
        <v>80</v>
      </c>
      <c r="J1726" s="9">
        <v>3</v>
      </c>
      <c r="K1726" s="9">
        <v>3</v>
      </c>
      <c r="L1726" s="9">
        <v>3</v>
      </c>
      <c r="M1726" s="9">
        <v>3</v>
      </c>
      <c r="N1726" s="9">
        <v>3</v>
      </c>
      <c r="O1726" s="9">
        <v>3</v>
      </c>
      <c r="P1726" s="9">
        <v>3</v>
      </c>
      <c r="Q1726" s="9">
        <v>3</v>
      </c>
      <c r="R1726" s="9">
        <v>3</v>
      </c>
      <c r="S1726" s="9">
        <v>3</v>
      </c>
      <c r="T1726" s="9">
        <v>3</v>
      </c>
      <c r="U1726" s="9">
        <v>0</v>
      </c>
      <c r="V1726" s="9">
        <v>0</v>
      </c>
      <c r="W1726" s="9">
        <v>0</v>
      </c>
    </row>
    <row r="1727" spans="2:24" x14ac:dyDescent="0.2">
      <c r="E1727" s="9" t="s">
        <v>3429</v>
      </c>
      <c r="F1727" s="47">
        <v>43779</v>
      </c>
      <c r="G1727" s="9" t="s">
        <v>3423</v>
      </c>
      <c r="H1727" s="9" t="s">
        <v>1918</v>
      </c>
      <c r="I1727" s="9">
        <v>100</v>
      </c>
      <c r="J1727" s="9">
        <v>3</v>
      </c>
      <c r="K1727" s="9">
        <v>3</v>
      </c>
      <c r="L1727" s="9">
        <v>3</v>
      </c>
      <c r="M1727" s="9">
        <v>3</v>
      </c>
      <c r="N1727" s="9">
        <v>3</v>
      </c>
      <c r="O1727" s="9">
        <v>3</v>
      </c>
      <c r="P1727" s="9">
        <v>3</v>
      </c>
      <c r="Q1727" s="9">
        <v>3</v>
      </c>
      <c r="R1727" s="9">
        <v>3</v>
      </c>
      <c r="S1727" s="9">
        <v>3</v>
      </c>
      <c r="T1727" s="9">
        <v>3</v>
      </c>
      <c r="U1727" s="9">
        <v>0</v>
      </c>
      <c r="V1727" s="9">
        <v>0</v>
      </c>
      <c r="W1727" s="9">
        <v>0</v>
      </c>
      <c r="X1727" s="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341"/>
  <sheetViews>
    <sheetView topLeftCell="T1" workbookViewId="0">
      <pane ySplit="8" topLeftCell="A176" activePane="bottomLeft" state="frozen"/>
      <selection pane="bottomLeft" activeCell="AA177" sqref="AA177"/>
    </sheetView>
  </sheetViews>
  <sheetFormatPr baseColWidth="10" defaultColWidth="9.1640625" defaultRowHeight="15" x14ac:dyDescent="0.2"/>
  <cols>
    <col min="1" max="1" width="4.1640625" style="3" bestFit="1" customWidth="1"/>
    <col min="2" max="2" width="32.1640625" style="13" customWidth="1"/>
    <col min="3" max="3" width="18.5" style="6" customWidth="1"/>
    <col min="4" max="4" width="9.1640625" style="6"/>
    <col min="5" max="6" width="12.6640625" style="22" customWidth="1"/>
    <col min="7" max="7" width="56.5" style="4" customWidth="1"/>
    <col min="8" max="8" width="12.6640625" style="3" customWidth="1"/>
    <col min="9" max="9" width="13.83203125" style="4" customWidth="1"/>
    <col min="10" max="10" width="24.1640625" style="4" customWidth="1"/>
    <col min="11" max="11" width="34.5" style="4" hidden="1" customWidth="1"/>
    <col min="12" max="12" width="17.83203125" style="3" hidden="1" customWidth="1"/>
    <col min="13" max="13" width="13.1640625" style="4" customWidth="1"/>
    <col min="14" max="14" width="9.5" style="4" hidden="1" customWidth="1"/>
    <col min="15" max="19" width="0" style="4" hidden="1" customWidth="1"/>
    <col min="20" max="22" width="9.1640625" style="3"/>
    <col min="23" max="23" width="9.1640625" style="4"/>
    <col min="24" max="24" width="11" style="4" customWidth="1"/>
    <col min="25" max="25" width="9.1640625" style="4"/>
    <col min="26" max="26" width="13" style="26" customWidth="1"/>
    <col min="27" max="27" width="12.1640625" style="26" bestFit="1" customWidth="1"/>
    <col min="28" max="16384" width="9.1640625" style="3"/>
  </cols>
  <sheetData>
    <row r="1" spans="1:30" s="13" customFormat="1" ht="19" x14ac:dyDescent="0.25">
      <c r="B1" s="17" t="s">
        <v>3430</v>
      </c>
      <c r="C1" s="15"/>
      <c r="D1" s="15"/>
      <c r="E1" s="21"/>
      <c r="F1" s="21"/>
      <c r="Z1" s="26"/>
      <c r="AA1" s="26"/>
    </row>
    <row r="2" spans="1:30" s="13" customFormat="1" ht="2.25" customHeight="1" x14ac:dyDescent="0.2">
      <c r="C2" s="16"/>
      <c r="D2" s="16"/>
      <c r="E2" s="21"/>
      <c r="F2" s="21"/>
      <c r="Z2" s="26"/>
      <c r="AA2" s="26"/>
    </row>
    <row r="3" spans="1:30" s="13" customFormat="1" x14ac:dyDescent="0.2">
      <c r="B3" s="14" t="s">
        <v>3431</v>
      </c>
      <c r="C3" s="15" t="s">
        <v>3432</v>
      </c>
      <c r="E3" s="21"/>
      <c r="F3" s="21"/>
      <c r="Z3" s="26"/>
      <c r="AA3" s="26"/>
    </row>
    <row r="4" spans="1:30" s="13" customFormat="1" x14ac:dyDescent="0.2">
      <c r="B4" s="14" t="s">
        <v>3433</v>
      </c>
      <c r="C4" s="15" t="s">
        <v>3434</v>
      </c>
      <c r="E4" s="21"/>
      <c r="F4" s="21"/>
      <c r="Z4" s="26"/>
      <c r="AA4" s="26"/>
    </row>
    <row r="5" spans="1:30" s="13" customFormat="1" ht="2.25" customHeight="1" x14ac:dyDescent="0.2">
      <c r="B5" s="14"/>
      <c r="C5" s="15"/>
      <c r="D5" s="15"/>
      <c r="E5" s="21"/>
      <c r="F5" s="21"/>
      <c r="Z5" s="26"/>
      <c r="AA5" s="26"/>
    </row>
    <row r="6" spans="1:30" s="13" customFormat="1" x14ac:dyDescent="0.2">
      <c r="B6" s="20" t="s">
        <v>3435</v>
      </c>
      <c r="C6" s="16"/>
      <c r="D6" s="16"/>
      <c r="E6" s="21"/>
      <c r="F6" s="21"/>
      <c r="T6" s="20" t="s">
        <v>3436</v>
      </c>
      <c r="Z6" s="26" t="s">
        <v>3437</v>
      </c>
      <c r="AA6" s="26"/>
    </row>
    <row r="7" spans="1:30" s="19" customFormat="1" ht="14" x14ac:dyDescent="0.2">
      <c r="A7" s="58" t="s">
        <v>3438</v>
      </c>
      <c r="B7" s="58" t="s">
        <v>3439</v>
      </c>
      <c r="C7" s="59" t="s">
        <v>8</v>
      </c>
      <c r="D7" s="59" t="s">
        <v>9</v>
      </c>
      <c r="E7" s="60" t="s">
        <v>3440</v>
      </c>
      <c r="F7" s="58" t="s">
        <v>3441</v>
      </c>
      <c r="G7" s="58" t="s">
        <v>13</v>
      </c>
      <c r="H7" s="58" t="s">
        <v>3442</v>
      </c>
      <c r="I7" s="58" t="s">
        <v>3443</v>
      </c>
      <c r="J7" s="58" t="s">
        <v>15</v>
      </c>
      <c r="K7" s="58" t="s">
        <v>3444</v>
      </c>
      <c r="L7" s="58" t="s">
        <v>3445</v>
      </c>
      <c r="M7" s="58" t="s">
        <v>3446</v>
      </c>
      <c r="N7" s="58" t="s">
        <v>3447</v>
      </c>
      <c r="O7" s="58"/>
      <c r="P7" s="58"/>
      <c r="Q7" s="58"/>
      <c r="R7" s="58"/>
      <c r="S7" s="58"/>
      <c r="T7" s="58" t="s">
        <v>3448</v>
      </c>
      <c r="U7" s="58"/>
      <c r="V7" s="58"/>
      <c r="W7" s="58"/>
      <c r="X7" s="58"/>
      <c r="Y7" s="58" t="s">
        <v>19</v>
      </c>
      <c r="Z7" s="61" t="s">
        <v>3449</v>
      </c>
      <c r="AA7" s="61"/>
      <c r="AB7" s="58" t="s">
        <v>3450</v>
      </c>
      <c r="AC7" s="58" t="s">
        <v>3451</v>
      </c>
      <c r="AD7" s="58" t="s">
        <v>3452</v>
      </c>
    </row>
    <row r="8" spans="1:30" s="19" customFormat="1" ht="30" x14ac:dyDescent="0.2">
      <c r="A8" s="58"/>
      <c r="B8" s="58"/>
      <c r="C8" s="59"/>
      <c r="D8" s="59"/>
      <c r="E8" s="60"/>
      <c r="F8" s="58"/>
      <c r="G8" s="58"/>
      <c r="H8" s="58"/>
      <c r="I8" s="58"/>
      <c r="J8" s="58"/>
      <c r="K8" s="58"/>
      <c r="L8" s="58"/>
      <c r="M8" s="58"/>
      <c r="N8" s="18" t="s">
        <v>3453</v>
      </c>
      <c r="O8" s="18" t="s">
        <v>3454</v>
      </c>
      <c r="P8" s="18" t="s">
        <v>3455</v>
      </c>
      <c r="Q8" s="18" t="s">
        <v>3456</v>
      </c>
      <c r="R8" s="18" t="s">
        <v>3457</v>
      </c>
      <c r="S8" s="18" t="s">
        <v>3458</v>
      </c>
      <c r="T8" s="18" t="s">
        <v>3459</v>
      </c>
      <c r="U8" s="18" t="s">
        <v>3460</v>
      </c>
      <c r="V8" s="18" t="s">
        <v>3461</v>
      </c>
      <c r="W8" s="18" t="s">
        <v>3462</v>
      </c>
      <c r="X8" s="18" t="s">
        <v>3463</v>
      </c>
      <c r="Y8" s="58"/>
      <c r="Z8" s="27" t="s">
        <v>3464</v>
      </c>
      <c r="AA8" s="28" t="s">
        <v>3465</v>
      </c>
      <c r="AB8" s="58"/>
      <c r="AC8" s="58"/>
      <c r="AD8" s="58"/>
    </row>
    <row r="9" spans="1:30" hidden="1" x14ac:dyDescent="0.2">
      <c r="A9" s="3">
        <v>1</v>
      </c>
      <c r="B9" s="31" t="s">
        <v>3466</v>
      </c>
      <c r="C9" s="6" t="str">
        <f>VLOOKUP('03-LPT'!$B9,'01-Planning'!$B:$V,2,0)</f>
        <v>TECH_BASSST_2</v>
      </c>
      <c r="D9" s="6">
        <f>VLOOKUP('03-LPT'!$B9,'01-Planning'!$B:$V,3,0)</f>
        <v>0</v>
      </c>
      <c r="E9" s="22">
        <f>VLOOKUP('03-LPT'!$B9,'01-Planning'!$B:$V,4,0)</f>
        <v>43489</v>
      </c>
      <c r="F9" s="5" t="str">
        <f>VLOOKUP('03-LPT'!$B9,'01-Planning'!$B:$V,6,0)</f>
        <v>Event Biasa</v>
      </c>
      <c r="G9" s="5" t="str">
        <f>VLOOKUP('03-LPT'!$B9,'01-Planning'!$B:$V,7,0)</f>
        <v>POK | Basic Statistic</v>
      </c>
      <c r="H9" s="3" t="s">
        <v>3467</v>
      </c>
      <c r="I9" s="5" t="str">
        <f>VLOOKUP($B9,'01-Planning'!$B:$T,8,0)</f>
        <v>M Rizka Fadhli</v>
      </c>
      <c r="J9" s="5" t="str">
        <f>VLOOKUP('03-LPT'!$B9,'01-Planning'!$B:$V,9,0)</f>
        <v>Karyawan Baru C Up</v>
      </c>
      <c r="K9" s="4" t="str">
        <f>VLOOKUP(C9,'Course &amp; Tujuan Baru'!$C:$L,10,0)</f>
        <v>"-Memahamai Teknik Sampling Data
- Mamahami Teknik Analisa Data"</v>
      </c>
      <c r="L9" s="3">
        <v>0</v>
      </c>
      <c r="M9" s="5" t="str">
        <f>VLOOKUP('03-LPT'!$B9,'01-Planning'!$B:$V,14,0)</f>
        <v>C0001</v>
      </c>
      <c r="N9" s="25">
        <f>AVERAGEIF('02-ETI'!$E:$E,'03-LPT'!$M9,'02-ETI'!$J:$M)</f>
        <v>3</v>
      </c>
      <c r="O9" s="25">
        <f>AVERAGEIF('02-ETI'!$E:$E,$M9,'02-ETI'!$N:$P)</f>
        <v>4</v>
      </c>
      <c r="P9" s="25">
        <f>AVERAGEIF('02-ETI'!$E:$E,$M9,'02-ETI'!$Q:$Q)</f>
        <v>3</v>
      </c>
      <c r="Q9" s="25">
        <f>AVERAGEIF('02-ETI'!$E:$E,$M9,'02-ETI'!$R:$R)</f>
        <v>3</v>
      </c>
      <c r="R9" s="25">
        <f>AVERAGEIF('02-ETI'!$E:$E,$M9,'02-ETI'!$S:$T)</f>
        <v>3</v>
      </c>
      <c r="S9" s="25">
        <f>AVERAGEIF('02-ETI'!$E:$E,$M9,'02-ETI'!$M:$M)</f>
        <v>3</v>
      </c>
      <c r="U9" s="3">
        <v>10</v>
      </c>
      <c r="V9" s="3">
        <v>9</v>
      </c>
      <c r="W9" s="7" t="e">
        <f>V9/T9</f>
        <v>#DIV/0!</v>
      </c>
      <c r="X9" s="7">
        <f>IF(V9/U9&gt;100%,100%,V9/U9)</f>
        <v>0.9</v>
      </c>
      <c r="Y9" s="10">
        <f>VLOOKUP(B9,'01-Planning'!$B:$T,13,0)</f>
        <v>8.3333333333333315E-2</v>
      </c>
      <c r="Z9" s="29" t="e">
        <f>COUNTIFS(#REF!,"&gt;=80",#REF!,'03-LPT'!$B9)/COUNTIF(#REF!,'03-LPT'!$B9)</f>
        <v>#REF!</v>
      </c>
      <c r="AA9" s="26" t="e">
        <f>IF(Z9&gt;=80%,"Efektif","Tidak Efektif")</f>
        <v>#REF!</v>
      </c>
      <c r="AD9" s="3" t="s">
        <v>2</v>
      </c>
    </row>
    <row r="10" spans="1:30" hidden="1" x14ac:dyDescent="0.2">
      <c r="A10" s="3">
        <v>2</v>
      </c>
      <c r="B10" s="31" t="s">
        <v>3468</v>
      </c>
      <c r="C10" s="6" t="str">
        <f>VLOOKUP('03-LPT'!$B10,'01-Planning'!$B:$V,2,0)</f>
        <v>TECH_SOSIBP_1</v>
      </c>
      <c r="D10" s="6">
        <f>VLOOKUP('03-LPT'!$B10,'01-Planning'!$B:$V,3,0)</f>
        <v>0</v>
      </c>
      <c r="E10" s="22">
        <f>VLOOKUP('03-LPT'!$B10,'01-Planning'!$B:$V,4,0)</f>
        <v>43489</v>
      </c>
      <c r="F10" s="5" t="str">
        <f>VLOOKUP('03-LPT'!$B10,'01-Planning'!$B:$V,6,0)</f>
        <v>Event Biasa</v>
      </c>
      <c r="G10" s="5" t="str">
        <f>VLOOKUP('03-LPT'!$B10,'01-Planning'!$B:$V,7,0)</f>
        <v>Sosialisasi IBPR | Office</v>
      </c>
      <c r="H10" s="3" t="s">
        <v>3467</v>
      </c>
      <c r="I10" s="5" t="str">
        <f>VLOOKUP($B10,'01-Planning'!$B:$T,8,0)</f>
        <v>Hardito Nugroho</v>
      </c>
      <c r="J10" s="5" t="str">
        <f>VLOOKUP('03-LPT'!$B10,'01-Planning'!$B:$V,9,0)</f>
        <v>Karyawan Office</v>
      </c>
      <c r="K10" s="4" t="str">
        <f>VLOOKUP(C10,'Course &amp; Tujuan Baru'!$C:$L,10,0)</f>
        <v>1. Review performa K3 di departemen
2. Cara meningkatkan performa K3 departemen</v>
      </c>
      <c r="L10" s="3">
        <v>0</v>
      </c>
      <c r="M10" s="5" t="str">
        <f>VLOOKUP('03-LPT'!$B10,'01-Planning'!$B:$V,14,0)</f>
        <v>C0002</v>
      </c>
      <c r="N10" s="25">
        <f>AVERAGEIF('02-ETI'!$E:$E,'03-LPT'!$M10,'02-ETI'!$J:$M)</f>
        <v>3.3333333333333335</v>
      </c>
      <c r="O10" s="25">
        <f>AVERAGEIF('02-ETI'!$E:$E,$M10,'02-ETI'!$N:$P)</f>
        <v>3.3333333333333335</v>
      </c>
      <c r="P10" s="25">
        <f>AVERAGEIF('02-ETI'!$E:$E,$M10,'02-ETI'!$Q:$Q)</f>
        <v>3.1111111111111112</v>
      </c>
      <c r="Q10" s="25">
        <f>AVERAGEIF('02-ETI'!$E:$E,$M10,'02-ETI'!$R:$R)</f>
        <v>3.2222222222222223</v>
      </c>
      <c r="R10" s="25">
        <f>AVERAGEIF('02-ETI'!$E:$E,$M10,'02-ETI'!$S:$T)</f>
        <v>3.2222222222222223</v>
      </c>
      <c r="S10" s="25">
        <f>AVERAGEIF('02-ETI'!$E:$E,$M10,'02-ETI'!$M:$M)</f>
        <v>3.1111111111111112</v>
      </c>
      <c r="U10" s="3">
        <v>23</v>
      </c>
      <c r="V10" s="3">
        <v>21</v>
      </c>
      <c r="W10" s="7" t="e">
        <f t="shared" ref="W10:W19" si="0">V10/T10</f>
        <v>#DIV/0!</v>
      </c>
      <c r="X10" s="7">
        <f t="shared" ref="X10:X72" si="1">IF(V10/U10&gt;100%,100%,V10/U10)</f>
        <v>0.91304347826086951</v>
      </c>
      <c r="Y10" s="10">
        <f>VLOOKUP(B10,'01-Planning'!$B:$T,13,0)</f>
        <v>4.166666666666663E-2</v>
      </c>
      <c r="Z10" s="29" t="e">
        <f>COUNTIFS(#REF!,"&gt;=80",#REF!,'03-LPT'!$B10)/COUNTIF(#REF!,'03-LPT'!$B10)</f>
        <v>#REF!</v>
      </c>
      <c r="AA10" s="26" t="e">
        <f t="shared" ref="AA10:AA20" si="2">IF(Z10&gt;=80%,"Efektif","Tidak Efektif")</f>
        <v>#REF!</v>
      </c>
      <c r="AD10" s="3" t="s">
        <v>2</v>
      </c>
    </row>
    <row r="11" spans="1:30" hidden="1" x14ac:dyDescent="0.2">
      <c r="A11" s="3">
        <v>3</v>
      </c>
      <c r="B11" s="31" t="s">
        <v>3469</v>
      </c>
      <c r="C11" s="6" t="str">
        <f>VLOOKUP('03-LPT'!$B11,'01-Planning'!$B:$V,2,0)</f>
        <v>TECH_KOMETK_2</v>
      </c>
      <c r="D11" s="6">
        <f>VLOOKUP('03-LPT'!$B11,'01-Planning'!$B:$V,3,0)</f>
        <v>0</v>
      </c>
      <c r="E11" s="22">
        <f>VLOOKUP('03-LPT'!$B11,'01-Planning'!$B:$V,4,0)</f>
        <v>43490</v>
      </c>
      <c r="F11" s="5" t="str">
        <f>VLOOKUP('03-LPT'!$B11,'01-Planning'!$B:$V,6,0)</f>
        <v>Event Biasa</v>
      </c>
      <c r="G11" s="5" t="str">
        <f>VLOOKUP('03-LPT'!$B11,'01-Planning'!$B:$V,7,0)</f>
        <v>POK : Orientasi Karyawan Baru | Komunikasi Dan Etika Kerja</v>
      </c>
      <c r="H11" s="3" t="s">
        <v>3467</v>
      </c>
      <c r="I11" s="5" t="str">
        <f>VLOOKUP($B11,'01-Planning'!$B:$T,8,0)</f>
        <v>Kristal Prima</v>
      </c>
      <c r="J11" s="5" t="str">
        <f>VLOOKUP('03-LPT'!$B11,'01-Planning'!$B:$V,9,0)</f>
        <v>Karyawan Baru C Up</v>
      </c>
      <c r="K11" s="4" t="str">
        <f>VLOOKUP(C11,'Course &amp; Tujuan Baru'!$C:$L,10,0)</f>
        <v>"-Memahami Tipe Komunikasi sesuai konteks kerja
-Memahami Etika Komunikasi
-Role Play Komunikasi</v>
      </c>
      <c r="M11" s="5" t="str">
        <f>VLOOKUP('03-LPT'!$B11,'01-Planning'!$B:$V,14,0)</f>
        <v>C0003</v>
      </c>
      <c r="N11" s="25">
        <f>AVERAGEIF('02-ETI'!$E:$E,'03-LPT'!$M11,'02-ETI'!$J:$M)</f>
        <v>3.6</v>
      </c>
      <c r="O11" s="25">
        <f>AVERAGEIF('02-ETI'!$E:$E,$M11,'02-ETI'!$N:$P)</f>
        <v>3.7</v>
      </c>
      <c r="P11" s="25">
        <f>AVERAGEIF('02-ETI'!$E:$E,$M11,'02-ETI'!$Q:$Q)</f>
        <v>3.7</v>
      </c>
      <c r="Q11" s="25">
        <f>AVERAGEIF('02-ETI'!$E:$E,$M11,'02-ETI'!$R:$R)</f>
        <v>3.6</v>
      </c>
      <c r="R11" s="25">
        <f>AVERAGEIF('02-ETI'!$E:$E,$M11,'02-ETI'!$S:$T)</f>
        <v>3.5</v>
      </c>
      <c r="S11" s="25">
        <f>AVERAGEIF('02-ETI'!$E:$E,$M11,'02-ETI'!$M:$M)</f>
        <v>3.6</v>
      </c>
      <c r="U11" s="3">
        <v>12</v>
      </c>
      <c r="V11" s="3">
        <v>15</v>
      </c>
      <c r="W11" s="7" t="e">
        <f t="shared" si="0"/>
        <v>#DIV/0!</v>
      </c>
      <c r="X11" s="7">
        <f t="shared" si="1"/>
        <v>1</v>
      </c>
      <c r="Y11" s="10">
        <f>VLOOKUP(B11,'01-Planning'!$B:$T,13,0)</f>
        <v>8.3333333333333259E-2</v>
      </c>
      <c r="Z11" s="29" t="e">
        <f>COUNTIFS(#REF!,"&gt;=80",#REF!,'03-LPT'!$B11)/COUNTIF(#REF!,'03-LPT'!$B11)</f>
        <v>#REF!</v>
      </c>
      <c r="AA11" s="26" t="e">
        <f t="shared" si="2"/>
        <v>#REF!</v>
      </c>
      <c r="AD11" s="3" t="s">
        <v>2</v>
      </c>
    </row>
    <row r="12" spans="1:30" hidden="1" x14ac:dyDescent="0.2">
      <c r="A12" s="3">
        <v>4</v>
      </c>
      <c r="B12" s="31" t="s">
        <v>3470</v>
      </c>
      <c r="C12" s="6" t="str">
        <f>VLOOKUP('03-LPT'!$B12,'01-Planning'!$B:$V,2,0)</f>
        <v>TECH_EDUKES_1</v>
      </c>
      <c r="D12" s="6">
        <f>VLOOKUP('03-LPT'!$B12,'01-Planning'!$B:$V,3,0)</f>
        <v>0</v>
      </c>
      <c r="E12" s="22">
        <f>VLOOKUP('03-LPT'!$B12,'01-Planning'!$B:$V,4,0)</f>
        <v>43468</v>
      </c>
      <c r="F12" s="5" t="str">
        <f>VLOOKUP('03-LPT'!$B12,'01-Planning'!$B:$V,6,0)</f>
        <v>Event Biasa</v>
      </c>
      <c r="G12" s="5" t="str">
        <f>VLOOKUP('03-LPT'!$B12,'01-Planning'!$B:$V,7,0)</f>
        <v>POK : Orientasi Karyawan Baru | Edukasi Kesehatan</v>
      </c>
      <c r="H12" s="3" t="s">
        <v>3467</v>
      </c>
      <c r="I12" s="5" t="str">
        <f>VLOOKUP($B12,'01-Planning'!$B:$T,8,0)</f>
        <v>dr. Fariz</v>
      </c>
      <c r="J12" s="5" t="str">
        <f>VLOOKUP('03-LPT'!$B12,'01-Planning'!$B:$V,9,0)</f>
        <v>Karyawan baru PKL</v>
      </c>
      <c r="K12" s="4">
        <f>VLOOKUP(C12,'Course &amp; Tujuan Baru'!$C:$L,10,0)</f>
        <v>0</v>
      </c>
      <c r="M12" s="5" t="str">
        <f>VLOOKUP('03-LPT'!$B12,'01-Planning'!$B:$V,14,0)</f>
        <v>C0004</v>
      </c>
      <c r="N12" s="25">
        <f>AVERAGEIF('02-ETI'!$E:$E,'03-LPT'!$M12,'02-ETI'!$J:$M)</f>
        <v>3.4761904761904763</v>
      </c>
      <c r="O12" s="25">
        <f>AVERAGEIF('02-ETI'!$E:$E,$M12,'02-ETI'!$N:$P)</f>
        <v>3.4761904761904763</v>
      </c>
      <c r="P12" s="25">
        <f>AVERAGEIF('02-ETI'!$E:$E,$M12,'02-ETI'!$Q:$Q)</f>
        <v>3.5714285714285716</v>
      </c>
      <c r="Q12" s="25">
        <f>AVERAGEIF('02-ETI'!$E:$E,$M12,'02-ETI'!$R:$R)</f>
        <v>3.5238095238095237</v>
      </c>
      <c r="R12" s="25">
        <f>AVERAGEIF('02-ETI'!$E:$E,$M12,'02-ETI'!$S:$T)</f>
        <v>3.4285714285714284</v>
      </c>
      <c r="S12" s="25">
        <f>AVERAGEIF('02-ETI'!$E:$E,$M12,'02-ETI'!$M:$M)</f>
        <v>3.4285714285714284</v>
      </c>
      <c r="U12" s="3">
        <v>21</v>
      </c>
      <c r="V12" s="3">
        <v>21</v>
      </c>
      <c r="W12" s="7" t="e">
        <f t="shared" si="0"/>
        <v>#DIV/0!</v>
      </c>
      <c r="X12" s="7">
        <f t="shared" si="1"/>
        <v>1</v>
      </c>
      <c r="Y12" s="10">
        <f>VLOOKUP(B12,'01-Planning'!$B:$T,13,0)</f>
        <v>4.1666666666666685E-2</v>
      </c>
      <c r="Z12" s="29" t="e">
        <f>COUNTIFS(#REF!,"&gt;=80",#REF!,'03-LPT'!$B12)/COUNTIF(#REF!,'03-LPT'!$B12)</f>
        <v>#REF!</v>
      </c>
      <c r="AA12" s="26" t="e">
        <f t="shared" si="2"/>
        <v>#REF!</v>
      </c>
      <c r="AD12" s="3" t="s">
        <v>2</v>
      </c>
    </row>
    <row r="13" spans="1:30" hidden="1" x14ac:dyDescent="0.2">
      <c r="A13" s="3">
        <v>5</v>
      </c>
      <c r="B13" s="31" t="s">
        <v>3471</v>
      </c>
      <c r="C13" s="6" t="str">
        <f>VLOOKUP('03-LPT'!$B13,'01-Planning'!$B:$V,2,0)</f>
        <v>TECH_GMPCLH_2</v>
      </c>
      <c r="D13" s="6">
        <f>VLOOKUP('03-LPT'!$B13,'01-Planning'!$B:$V,3,0)</f>
        <v>0</v>
      </c>
      <c r="E13" s="22">
        <f>VLOOKUP('03-LPT'!$B13,'01-Planning'!$B:$V,4,0)</f>
        <v>43468</v>
      </c>
      <c r="F13" s="5" t="str">
        <f>VLOOKUP('03-LPT'!$B13,'01-Planning'!$B:$V,6,0)</f>
        <v>POK D1</v>
      </c>
      <c r="G13" s="5" t="str">
        <f>VLOOKUP('03-LPT'!$B13,'01-Planning'!$B:$V,7,0)</f>
        <v>POK : Orientasi Karyawan Baru | GMP &amp; Clean Habit</v>
      </c>
      <c r="H13" s="3" t="s">
        <v>3467</v>
      </c>
      <c r="I13" s="5" t="str">
        <f>VLOOKUP($B13,'01-Planning'!$B:$T,8,0)</f>
        <v>Iman Budiman</v>
      </c>
      <c r="J13" s="5" t="str">
        <f>VLOOKUP('03-LPT'!$B13,'01-Planning'!$B:$V,9,0)</f>
        <v>Karyawan baru PKL</v>
      </c>
      <c r="K13" s="4" t="str">
        <f>VLOOKUP(C13,'Course &amp; Tujuan Baru'!$C:$L,10,0)</f>
        <v>"-Mempelajari pengertian &amp; tujuan penerapan GMP
-Mempelajari Ruang Lingkup GMP
    o Personal Hygiene (Based on Zone)
    o Infrastructure &amp; Pest Control 
    o Pemeliharaan Produksi/Gudang (Cleaning &amp; Sanitation)"</v>
      </c>
      <c r="M13" s="5" t="str">
        <f>VLOOKUP('03-LPT'!$B13,'01-Planning'!$B:$V,14,0)</f>
        <v>C0005</v>
      </c>
      <c r="N13" s="25">
        <f>AVERAGEIF('02-ETI'!$E:$E,'03-LPT'!$M13,'02-ETI'!$J:$M)</f>
        <v>3.5</v>
      </c>
      <c r="O13" s="25">
        <f>AVERAGEIF('02-ETI'!$E:$E,$M13,'02-ETI'!$N:$P)</f>
        <v>3.4624999999999999</v>
      </c>
      <c r="P13" s="25">
        <f>AVERAGEIF('02-ETI'!$E:$E,$M13,'02-ETI'!$Q:$Q)</f>
        <v>3.4624999999999999</v>
      </c>
      <c r="Q13" s="25">
        <f>AVERAGEIF('02-ETI'!$E:$E,$M13,'02-ETI'!$R:$R)</f>
        <v>3.5125000000000002</v>
      </c>
      <c r="R13" s="25">
        <f>AVERAGEIF('02-ETI'!$E:$E,$M13,'02-ETI'!$S:$T)</f>
        <v>3.6</v>
      </c>
      <c r="S13" s="25">
        <f>AVERAGEIF('02-ETI'!$E:$E,$M13,'02-ETI'!$M:$M)</f>
        <v>3.4</v>
      </c>
      <c r="U13" s="3">
        <v>21</v>
      </c>
      <c r="V13" s="3">
        <v>21</v>
      </c>
      <c r="W13" s="7" t="e">
        <f t="shared" si="0"/>
        <v>#DIV/0!</v>
      </c>
      <c r="X13" s="7">
        <f t="shared" si="1"/>
        <v>1</v>
      </c>
      <c r="Y13" s="10">
        <f>VLOOKUP(B13,'01-Planning'!$B:$T,13,0)</f>
        <v>8.3333333333333315E-2</v>
      </c>
      <c r="Z13" s="29" t="e">
        <f>COUNTIFS(#REF!,"&gt;=80",#REF!,'03-LPT'!$B13)/COUNTIF(#REF!,'03-LPT'!$B13)</f>
        <v>#REF!</v>
      </c>
      <c r="AA13" s="26" t="e">
        <f t="shared" si="2"/>
        <v>#REF!</v>
      </c>
      <c r="AD13" s="3" t="s">
        <v>2</v>
      </c>
    </row>
    <row r="14" spans="1:30" hidden="1" x14ac:dyDescent="0.2">
      <c r="A14" s="3">
        <v>6</v>
      </c>
      <c r="B14" s="31" t="s">
        <v>3472</v>
      </c>
      <c r="C14" s="6" t="str">
        <f>VLOOKUP('03-LPT'!$B14,'01-Planning'!$B:$V,2,0)</f>
        <v>UMM_KETIGA_1</v>
      </c>
      <c r="D14" s="6">
        <f>VLOOKUP('03-LPT'!$B14,'01-Planning'!$B:$V,3,0)</f>
        <v>0</v>
      </c>
      <c r="E14" s="22">
        <f>VLOOKUP('03-LPT'!$B14,'01-Planning'!$B:$V,4,0)</f>
        <v>43468</v>
      </c>
      <c r="F14" s="5" t="str">
        <f>VLOOKUP('03-LPT'!$B14,'01-Planning'!$B:$V,6,0)</f>
        <v>POK D1</v>
      </c>
      <c r="G14" s="5" t="str">
        <f>VLOOKUP('03-LPT'!$B14,'01-Planning'!$B:$V,7,0)</f>
        <v>POK : Orientasi Karyawan Baru | Budaya K3</v>
      </c>
      <c r="H14" s="3" t="s">
        <v>3467</v>
      </c>
      <c r="I14" s="5" t="str">
        <f>VLOOKUP($B14,'01-Planning'!$B:$T,8,0)</f>
        <v>Hardito Nugroho</v>
      </c>
      <c r="J14" s="5" t="str">
        <f>VLOOKUP('03-LPT'!$B14,'01-Planning'!$B:$V,9,0)</f>
        <v>Karyawan baru PKL</v>
      </c>
      <c r="K14" s="4" t="str">
        <f>VLOOKUP(C14,'Course &amp; Tujuan Baru'!$C:$L,10,0)</f>
        <v>-Mempelajari definisi K3 dan penerapannya
-Mempelajari hak &amp; kewajiban karyawan terkait -Mempelajari aplikasi 7 budaya K3 di Nutrifood</v>
      </c>
      <c r="M14" s="5" t="str">
        <f>VLOOKUP('03-LPT'!$B14,'01-Planning'!$B:$V,14,0)</f>
        <v>C0006</v>
      </c>
      <c r="N14" s="25">
        <f>AVERAGEIF('02-ETI'!$E:$E,'03-LPT'!$M14,'02-ETI'!$J:$M)</f>
        <v>3.5384615384615383</v>
      </c>
      <c r="O14" s="25">
        <f>AVERAGEIF('02-ETI'!$E:$E,$M14,'02-ETI'!$N:$P)</f>
        <v>3.4615384615384617</v>
      </c>
      <c r="P14" s="25">
        <f>AVERAGEIF('02-ETI'!$E:$E,$M14,'02-ETI'!$Q:$Q)</f>
        <v>3.3461538461538463</v>
      </c>
      <c r="Q14" s="25">
        <f>AVERAGEIF('02-ETI'!$E:$E,$M14,'02-ETI'!$R:$R)</f>
        <v>3.4230769230769229</v>
      </c>
      <c r="R14" s="25">
        <f>AVERAGEIF('02-ETI'!$E:$E,$M14,'02-ETI'!$S:$T)</f>
        <v>3.5</v>
      </c>
      <c r="S14" s="25">
        <f>AVERAGEIF('02-ETI'!$E:$E,$M14,'02-ETI'!$M:$M)</f>
        <v>3.3461538461538463</v>
      </c>
      <c r="U14" s="3">
        <v>21</v>
      </c>
      <c r="V14" s="3">
        <v>21</v>
      </c>
      <c r="W14" s="7" t="e">
        <f t="shared" si="0"/>
        <v>#DIV/0!</v>
      </c>
      <c r="X14" s="7">
        <f t="shared" si="1"/>
        <v>1</v>
      </c>
      <c r="Y14" s="10">
        <f>VLOOKUP(B14,'01-Planning'!$B:$T,13,0)</f>
        <v>4.1666666666666685E-2</v>
      </c>
      <c r="Z14" s="29" t="e">
        <f>COUNTIFS(#REF!,"&gt;=80",#REF!,'03-LPT'!$B14)/COUNTIF(#REF!,'03-LPT'!$B14)</f>
        <v>#REF!</v>
      </c>
      <c r="AA14" s="26" t="e">
        <f t="shared" si="2"/>
        <v>#REF!</v>
      </c>
      <c r="AD14" s="3" t="s">
        <v>2</v>
      </c>
    </row>
    <row r="15" spans="1:30" hidden="1" x14ac:dyDescent="0.2">
      <c r="A15" s="3">
        <v>7</v>
      </c>
      <c r="B15" s="31" t="s">
        <v>3473</v>
      </c>
      <c r="C15" s="6" t="str">
        <f>VLOOKUP('03-LPT'!$B15,'01-Planning'!$B:$V,2,0)</f>
        <v>TECH_SISMAL_1</v>
      </c>
      <c r="D15" s="6">
        <f>VLOOKUP('03-LPT'!$B15,'01-Planning'!$B:$V,3,0)</f>
        <v>0</v>
      </c>
      <c r="E15" s="22">
        <f>VLOOKUP('03-LPT'!$B15,'01-Planning'!$B:$V,4,0)</f>
        <v>43468</v>
      </c>
      <c r="F15" s="5" t="str">
        <f>VLOOKUP('03-LPT'!$B15,'01-Planning'!$B:$V,6,0)</f>
        <v>POK D1</v>
      </c>
      <c r="G15" s="5" t="str">
        <f>VLOOKUP('03-LPT'!$B15,'01-Planning'!$B:$V,7,0)</f>
        <v>POK : Orientasi Karyawan Baru | Sistem Manajemen Lingkungan</v>
      </c>
      <c r="H15" s="3" t="s">
        <v>3467</v>
      </c>
      <c r="I15" s="5" t="str">
        <f>VLOOKUP($B15,'01-Planning'!$B:$T,8,0)</f>
        <v>Christianti Yusmisar</v>
      </c>
      <c r="J15" s="5" t="str">
        <f>VLOOKUP('03-LPT'!$B15,'01-Planning'!$B:$V,9,0)</f>
        <v>Karyawan baru PKL</v>
      </c>
      <c r="K15" s="4">
        <f>VLOOKUP(C15,'Course &amp; Tujuan Baru'!$C:$L,10,0)</f>
        <v>0</v>
      </c>
      <c r="M15" s="5" t="str">
        <f>VLOOKUP('03-LPT'!$B15,'01-Planning'!$B:$V,14,0)</f>
        <v>C0007</v>
      </c>
      <c r="N15" s="25">
        <f>AVERAGEIF('02-ETI'!$E:$E,'03-LPT'!$M15,'02-ETI'!$J:$M)</f>
        <v>3.75</v>
      </c>
      <c r="O15" s="25">
        <f>AVERAGEIF('02-ETI'!$E:$E,$M15,'02-ETI'!$N:$P)</f>
        <v>3.75</v>
      </c>
      <c r="P15" s="25">
        <f>AVERAGEIF('02-ETI'!$E:$E,$M15,'02-ETI'!$Q:$Q)</f>
        <v>3.25</v>
      </c>
      <c r="Q15" s="25">
        <f>AVERAGEIF('02-ETI'!$E:$E,$M15,'02-ETI'!$R:$R)</f>
        <v>3.375</v>
      </c>
      <c r="R15" s="25">
        <f>AVERAGEIF('02-ETI'!$E:$E,$M15,'02-ETI'!$S:$T)</f>
        <v>3.625</v>
      </c>
      <c r="S15" s="25">
        <f>AVERAGEIF('02-ETI'!$E:$E,$M15,'02-ETI'!$M:$M)</f>
        <v>3.25</v>
      </c>
      <c r="U15" s="3">
        <v>21</v>
      </c>
      <c r="V15" s="3">
        <v>21</v>
      </c>
      <c r="W15" s="7" t="e">
        <f t="shared" si="0"/>
        <v>#DIV/0!</v>
      </c>
      <c r="X15" s="7">
        <f t="shared" si="1"/>
        <v>1</v>
      </c>
      <c r="Y15" s="10">
        <f>VLOOKUP(B15,'01-Planning'!$B:$T,13,0)</f>
        <v>4.166666666666663E-2</v>
      </c>
      <c r="Z15" s="29" t="e">
        <f>COUNTIFS(#REF!,"&gt;=80",#REF!,'03-LPT'!$B15)/COUNTIF(#REF!,'03-LPT'!$B15)</f>
        <v>#REF!</v>
      </c>
      <c r="AA15" s="26" t="e">
        <f t="shared" si="2"/>
        <v>#REF!</v>
      </c>
      <c r="AD15" s="3" t="s">
        <v>2</v>
      </c>
    </row>
    <row r="16" spans="1:30" hidden="1" x14ac:dyDescent="0.2">
      <c r="A16" s="3">
        <v>8</v>
      </c>
      <c r="B16" s="31" t="s">
        <v>3474</v>
      </c>
      <c r="C16" s="6" t="str">
        <f>VLOOKUP('03-LPT'!$B16,'01-Planning'!$B:$V,2,0)</f>
        <v>TECH_PESCON_1</v>
      </c>
      <c r="D16" s="6">
        <f>VLOOKUP('03-LPT'!$B16,'01-Planning'!$B:$V,3,0)</f>
        <v>0</v>
      </c>
      <c r="E16" s="22">
        <f>VLOOKUP('03-LPT'!$B16,'01-Planning'!$B:$V,4,0)</f>
        <v>43468</v>
      </c>
      <c r="F16" s="5" t="str">
        <f>VLOOKUP('03-LPT'!$B16,'01-Planning'!$B:$V,6,0)</f>
        <v>POK D1</v>
      </c>
      <c r="G16" s="5" t="str">
        <f>VLOOKUP('03-LPT'!$B16,'01-Planning'!$B:$V,7,0)</f>
        <v>POK : Orientasi Karyawan Baru | Pest Control</v>
      </c>
      <c r="H16" s="3" t="s">
        <v>3467</v>
      </c>
      <c r="I16" s="5" t="str">
        <f>VLOOKUP($B16,'01-Planning'!$B:$T,8,0)</f>
        <v>Abram Adi</v>
      </c>
      <c r="J16" s="5" t="str">
        <f>VLOOKUP('03-LPT'!$B16,'01-Planning'!$B:$V,9,0)</f>
        <v>Karyawan baru PKL</v>
      </c>
      <c r="K16" s="4" t="str">
        <f>VLOOKUP(C16,'Course &amp; Tujuan Baru'!$C:$L,10,0)</f>
        <v>1. Dampak kontaminasi pest (+ power of socmed)
2. Integrated Pest Management + peran karyawan</v>
      </c>
      <c r="M16" s="5" t="str">
        <f>VLOOKUP('03-LPT'!$B16,'01-Planning'!$B:$V,14,0)</f>
        <v>C0008</v>
      </c>
      <c r="N16" s="25">
        <f>AVERAGEIF('02-ETI'!$E:$E,'03-LPT'!$M16,'02-ETI'!$J:$M)</f>
        <v>3.5652173913043477</v>
      </c>
      <c r="O16" s="25">
        <f>AVERAGEIF('02-ETI'!$E:$E,$M16,'02-ETI'!$N:$P)</f>
        <v>3.3913043478260869</v>
      </c>
      <c r="P16" s="25">
        <f>AVERAGEIF('02-ETI'!$E:$E,$M16,'02-ETI'!$Q:$Q)</f>
        <v>3.4347826086956523</v>
      </c>
      <c r="Q16" s="25">
        <f>AVERAGEIF('02-ETI'!$E:$E,$M16,'02-ETI'!$R:$R)</f>
        <v>3.5652173913043477</v>
      </c>
      <c r="R16" s="25">
        <f>AVERAGEIF('02-ETI'!$E:$E,$M16,'02-ETI'!$S:$T)</f>
        <v>3.5217391304347827</v>
      </c>
      <c r="S16" s="25">
        <f>AVERAGEIF('02-ETI'!$E:$E,$M16,'02-ETI'!$M:$M)</f>
        <v>3.347826086956522</v>
      </c>
      <c r="U16" s="3">
        <v>21</v>
      </c>
      <c r="V16" s="3">
        <v>24</v>
      </c>
      <c r="W16" s="7" t="e">
        <f t="shared" si="0"/>
        <v>#DIV/0!</v>
      </c>
      <c r="X16" s="7">
        <f t="shared" si="1"/>
        <v>1</v>
      </c>
      <c r="Y16" s="10">
        <f>VLOOKUP(B16,'01-Planning'!$B:$T,13,0)</f>
        <v>4.166666666666663E-2</v>
      </c>
      <c r="Z16" s="29" t="e">
        <f>COUNTIFS(#REF!,"&gt;=80",#REF!,'03-LPT'!$B16)/COUNTIF(#REF!,'03-LPT'!$B16)</f>
        <v>#REF!</v>
      </c>
      <c r="AA16" s="26" t="e">
        <f t="shared" si="2"/>
        <v>#REF!</v>
      </c>
      <c r="AD16" s="3" t="s">
        <v>2</v>
      </c>
    </row>
    <row r="17" spans="1:30" hidden="1" x14ac:dyDescent="0.2">
      <c r="A17" s="3">
        <v>9</v>
      </c>
      <c r="B17" s="31" t="s">
        <v>3475</v>
      </c>
      <c r="C17" s="6" t="str">
        <f>VLOOKUP('03-LPT'!$B17,'01-Planning'!$B:$V,2,0)</f>
        <v>TECH_PLASEC_1</v>
      </c>
      <c r="D17" s="6">
        <f>VLOOKUP('03-LPT'!$B17,'01-Planning'!$B:$V,3,0)</f>
        <v>0</v>
      </c>
      <c r="E17" s="22">
        <f>VLOOKUP('03-LPT'!$B17,'01-Planning'!$B:$V,4,0)</f>
        <v>43468</v>
      </c>
      <c r="F17" s="5" t="str">
        <f>VLOOKUP('03-LPT'!$B17,'01-Planning'!$B:$V,6,0)</f>
        <v>POK D1</v>
      </c>
      <c r="G17" s="5" t="str">
        <f>VLOOKUP('03-LPT'!$B17,'01-Planning'!$B:$V,7,0)</f>
        <v>POK : Orientasi Karyawan Baru | Plant Security</v>
      </c>
      <c r="H17" s="3" t="s">
        <v>3467</v>
      </c>
      <c r="I17" s="5" t="str">
        <f>VLOOKUP($B17,'01-Planning'!$B:$T,8,0)</f>
        <v>Danru</v>
      </c>
      <c r="J17" s="5" t="str">
        <f>VLOOKUP('03-LPT'!$B17,'01-Planning'!$B:$V,9,0)</f>
        <v>Karyawan baru PKL</v>
      </c>
      <c r="K17" s="4">
        <f>VLOOKUP(C17,'Course &amp; Tujuan Baru'!$C:$L,10,0)</f>
        <v>0</v>
      </c>
      <c r="M17" s="5" t="str">
        <f>VLOOKUP('03-LPT'!$B17,'01-Planning'!$B:$V,14,0)</f>
        <v>C0009</v>
      </c>
      <c r="N17" s="25">
        <f>AVERAGEIF('02-ETI'!$E:$E,'03-LPT'!$M17,'02-ETI'!$J:$M)</f>
        <v>3.4761904761904763</v>
      </c>
      <c r="O17" s="25">
        <f>AVERAGEIF('02-ETI'!$E:$E,$M17,'02-ETI'!$N:$P)</f>
        <v>3.5714285714285716</v>
      </c>
      <c r="P17" s="25">
        <f>AVERAGEIF('02-ETI'!$E:$E,$M17,'02-ETI'!$Q:$Q)</f>
        <v>3.3333333333333335</v>
      </c>
      <c r="Q17" s="25">
        <f>AVERAGEIF('02-ETI'!$E:$E,$M17,'02-ETI'!$R:$R)</f>
        <v>3.4761904761904763</v>
      </c>
      <c r="R17" s="25">
        <f>AVERAGEIF('02-ETI'!$E:$E,$M17,'02-ETI'!$S:$T)</f>
        <v>3.5238095238095237</v>
      </c>
      <c r="S17" s="25">
        <f>AVERAGEIF('02-ETI'!$E:$E,$M17,'02-ETI'!$M:$M)</f>
        <v>3.4285714285714284</v>
      </c>
      <c r="U17" s="3">
        <v>21</v>
      </c>
      <c r="V17" s="3">
        <v>21</v>
      </c>
      <c r="W17" s="7" t="e">
        <f t="shared" si="0"/>
        <v>#DIV/0!</v>
      </c>
      <c r="X17" s="7">
        <f t="shared" si="1"/>
        <v>1</v>
      </c>
      <c r="Y17" s="10">
        <f>VLOOKUP(B17,'01-Planning'!$B:$T,13,0)</f>
        <v>4.1666666666666741E-2</v>
      </c>
      <c r="Z17" s="29" t="e">
        <f>COUNTIFS(#REF!,"&gt;=80",#REF!,'03-LPT'!$B17)/COUNTIF(#REF!,'03-LPT'!$B17)</f>
        <v>#REF!</v>
      </c>
      <c r="AA17" s="26" t="e">
        <f t="shared" si="2"/>
        <v>#REF!</v>
      </c>
      <c r="AD17" s="3" t="s">
        <v>2</v>
      </c>
    </row>
    <row r="18" spans="1:30" hidden="1" x14ac:dyDescent="0.2">
      <c r="A18" s="3">
        <v>10</v>
      </c>
      <c r="B18" s="31" t="s">
        <v>3476</v>
      </c>
      <c r="C18" s="6" t="str">
        <f>VLOOKUP('03-LPT'!$B18,'01-Planning'!$B:$V,2,0)</f>
        <v>TECH_GMPCLH_1</v>
      </c>
      <c r="D18" s="6">
        <f>VLOOKUP('03-LPT'!$B18,'01-Planning'!$B:$V,3,0)</f>
        <v>0</v>
      </c>
      <c r="E18" s="22">
        <f>VLOOKUP('03-LPT'!$B18,'01-Planning'!$B:$V,4,0)</f>
        <v>43468</v>
      </c>
      <c r="F18" s="5" t="str">
        <f>VLOOKUP('03-LPT'!$B18,'01-Planning'!$B:$V,6,0)</f>
        <v>Event Biasa</v>
      </c>
      <c r="G18" s="5" t="str">
        <f>VLOOKUP('03-LPT'!$B18,'01-Planning'!$B:$V,7,0)</f>
        <v>Refreshment GMP &amp; Clean Habit</v>
      </c>
      <c r="H18" s="3" t="s">
        <v>3467</v>
      </c>
      <c r="I18" s="5" t="str">
        <f>VLOOKUP($B18,'01-Planning'!$B:$T,8,0)</f>
        <v>M Agung</v>
      </c>
      <c r="J18" s="5" t="str">
        <f>VLOOKUP('03-LPT'!$B18,'01-Planning'!$B:$V,9,0)</f>
        <v>Karyawan Engineer</v>
      </c>
      <c r="K18" s="4" t="str">
        <f>VLOOKUP(C18,'Course &amp; Tujuan Baru'!$C:$L,10,0)</f>
        <v>"-Mempelajari pengertian &amp; tujuan penerapan GMP
-Mempelajari Ruang Lingkup GMP
    o Personal Hygiene (Based on Zone)
    o Infrastructure &amp; Pest Control 
    o Pemeliharaan Produksi/Gudang (Cleaning &amp; Sanitation)"</v>
      </c>
      <c r="M18" s="5" t="str">
        <f>VLOOKUP('03-LPT'!$B18,'01-Planning'!$B:$V,14,0)</f>
        <v>C0010</v>
      </c>
      <c r="N18" s="25">
        <f>AVERAGEIF('02-ETI'!$E:$E,'03-LPT'!$M18,'02-ETI'!$J:$M)</f>
        <v>3.2</v>
      </c>
      <c r="O18" s="25">
        <f>AVERAGEIF('02-ETI'!$E:$E,$M18,'02-ETI'!$N:$P)</f>
        <v>3.4</v>
      </c>
      <c r="P18" s="25">
        <f>AVERAGEIF('02-ETI'!$E:$E,$M18,'02-ETI'!$Q:$Q)</f>
        <v>3.2</v>
      </c>
      <c r="Q18" s="25">
        <f>AVERAGEIF('02-ETI'!$E:$E,$M18,'02-ETI'!$R:$R)</f>
        <v>3.2</v>
      </c>
      <c r="R18" s="25">
        <f>AVERAGEIF('02-ETI'!$E:$E,$M18,'02-ETI'!$S:$T)</f>
        <v>3.4</v>
      </c>
      <c r="S18" s="25">
        <f>AVERAGEIF('02-ETI'!$E:$E,$M18,'02-ETI'!$M:$M)</f>
        <v>3.2</v>
      </c>
      <c r="U18" s="13" t="s">
        <v>364</v>
      </c>
      <c r="V18" s="13" t="s">
        <v>364</v>
      </c>
      <c r="W18" s="7" t="e">
        <f t="shared" si="0"/>
        <v>#VALUE!</v>
      </c>
      <c r="X18" s="7" t="e">
        <f t="shared" si="1"/>
        <v>#VALUE!</v>
      </c>
      <c r="Y18" s="10">
        <f>VLOOKUP(B18,'01-Planning'!$B:$T,13,0)</f>
        <v>4.166666666666663E-2</v>
      </c>
      <c r="Z18" s="29" t="e">
        <f>COUNTIFS(#REF!,"&gt;=80",#REF!,'03-LPT'!$B18)/COUNTIF(#REF!,'03-LPT'!$B18)</f>
        <v>#REF!</v>
      </c>
      <c r="AA18" s="26" t="e">
        <f t="shared" si="2"/>
        <v>#REF!</v>
      </c>
      <c r="AD18" s="3" t="s">
        <v>2</v>
      </c>
    </row>
    <row r="19" spans="1:30" hidden="1" x14ac:dyDescent="0.2">
      <c r="A19" s="3">
        <v>11</v>
      </c>
      <c r="B19" s="31" t="s">
        <v>3477</v>
      </c>
      <c r="C19" s="6" t="str">
        <f>VLOOKUP('03-LPT'!$B19,'01-Planning'!$B:$V,2,0)</f>
        <v>TECH_GMPCLH_1</v>
      </c>
      <c r="D19" s="6">
        <f>VLOOKUP('03-LPT'!$B19,'01-Planning'!$B:$V,3,0)</f>
        <v>0</v>
      </c>
      <c r="E19" s="22">
        <f>VLOOKUP('03-LPT'!$B19,'01-Planning'!$B:$V,4,0)</f>
        <v>43468</v>
      </c>
      <c r="F19" s="5" t="str">
        <f>VLOOKUP('03-LPT'!$B19,'01-Planning'!$B:$V,6,0)</f>
        <v>Event Biasa</v>
      </c>
      <c r="G19" s="5" t="str">
        <f>VLOOKUP('03-LPT'!$B19,'01-Planning'!$B:$V,7,0)</f>
        <v>Refreshment GMP &amp; Clean Habit</v>
      </c>
      <c r="H19" s="3" t="s">
        <v>3467</v>
      </c>
      <c r="I19" s="5" t="str">
        <f>VLOOKUP($B19,'01-Planning'!$B:$T,8,0)</f>
        <v>Agist Dwiki</v>
      </c>
      <c r="J19" s="5" t="str">
        <f>VLOOKUP('03-LPT'!$B19,'01-Planning'!$B:$V,9,0)</f>
        <v>Karyawan QC</v>
      </c>
      <c r="K19" s="4" t="str">
        <f>VLOOKUP(C19,'Course &amp; Tujuan Baru'!$C:$L,10,0)</f>
        <v>"-Mempelajari pengertian &amp; tujuan penerapan GMP
-Mempelajari Ruang Lingkup GMP
    o Personal Hygiene (Based on Zone)
    o Infrastructure &amp; Pest Control 
    o Pemeliharaan Produksi/Gudang (Cleaning &amp; Sanitation)"</v>
      </c>
      <c r="M19" s="5" t="str">
        <f>VLOOKUP('03-LPT'!$B19,'01-Planning'!$B:$V,14,0)</f>
        <v>C0011</v>
      </c>
      <c r="N19" s="25">
        <f>AVERAGEIF('02-ETI'!$E:$E,'03-LPT'!$M19,'02-ETI'!$J:$M)</f>
        <v>3.2222222222222223</v>
      </c>
      <c r="O19" s="25">
        <f>AVERAGEIF('02-ETI'!$E:$E,$M19,'02-ETI'!$N:$P)</f>
        <v>3.2222222222222223</v>
      </c>
      <c r="P19" s="25">
        <f>AVERAGEIF('02-ETI'!$E:$E,$M19,'02-ETI'!$Q:$Q)</f>
        <v>3.2222222222222223</v>
      </c>
      <c r="Q19" s="25">
        <f>AVERAGEIF('02-ETI'!$E:$E,$M19,'02-ETI'!$R:$R)</f>
        <v>3.2222222222222223</v>
      </c>
      <c r="R19" s="25">
        <f>AVERAGEIF('02-ETI'!$E:$E,$M19,'02-ETI'!$S:$T)</f>
        <v>3.4444444444444446</v>
      </c>
      <c r="S19" s="25">
        <f>AVERAGEIF('02-ETI'!$E:$E,$M19,'02-ETI'!$M:$M)</f>
        <v>3.3333333333333335</v>
      </c>
      <c r="U19" s="3">
        <v>21</v>
      </c>
      <c r="V19" s="3">
        <v>16</v>
      </c>
      <c r="W19" s="7" t="e">
        <f t="shared" si="0"/>
        <v>#DIV/0!</v>
      </c>
      <c r="X19" s="7">
        <f t="shared" si="1"/>
        <v>0.76190476190476186</v>
      </c>
      <c r="Y19" s="10">
        <f>VLOOKUP(B19,'01-Planning'!$B:$T,13,0)</f>
        <v>4.166666666666663E-2</v>
      </c>
      <c r="Z19" s="29" t="e">
        <f>COUNTIFS(#REF!,"&gt;=80",#REF!,'03-LPT'!$B19)/COUNTIF(#REF!,'03-LPT'!$B19)</f>
        <v>#REF!</v>
      </c>
      <c r="AA19" s="26" t="e">
        <f t="shared" si="2"/>
        <v>#REF!</v>
      </c>
      <c r="AD19" s="3" t="s">
        <v>2</v>
      </c>
    </row>
    <row r="20" spans="1:30" hidden="1" x14ac:dyDescent="0.2">
      <c r="A20" s="3">
        <v>12</v>
      </c>
      <c r="B20" s="31" t="s">
        <v>3478</v>
      </c>
      <c r="C20" s="6" t="str">
        <f>VLOOKUP('03-LPT'!$B20,'01-Planning'!$B:$V,2,0)</f>
        <v>TECH_GMPCLH_1</v>
      </c>
      <c r="D20" s="6">
        <f>VLOOKUP('03-LPT'!$B20,'01-Planning'!$B:$V,3,0)</f>
        <v>0</v>
      </c>
      <c r="E20" s="22">
        <f>VLOOKUP('03-LPT'!$B20,'01-Planning'!$B:$V,4,0)</f>
        <v>43473</v>
      </c>
      <c r="F20" s="5" t="str">
        <f>VLOOKUP('03-LPT'!$B20,'01-Planning'!$B:$V,6,0)</f>
        <v>Event Biasa</v>
      </c>
      <c r="G20" s="5" t="str">
        <f>VLOOKUP('03-LPT'!$B20,'01-Planning'!$B:$V,7,0)</f>
        <v>Refreshment GMP &amp; Clean Habit | Office</v>
      </c>
      <c r="H20" s="3" t="s">
        <v>3467</v>
      </c>
      <c r="I20" s="5" t="str">
        <f>VLOOKUP($B20,'01-Planning'!$B:$T,8,0)</f>
        <v>Iman Budiman</v>
      </c>
      <c r="J20" s="5" t="str">
        <f>VLOOKUP('03-LPT'!$B20,'01-Planning'!$B:$V,9,0)</f>
        <v>Karyawan Office</v>
      </c>
      <c r="K20" s="4" t="str">
        <f>VLOOKUP(C20,'Course &amp; Tujuan Baru'!$C:$L,10,0)</f>
        <v>"-Mempelajari pengertian &amp; tujuan penerapan GMP
-Mempelajari Ruang Lingkup GMP
    o Personal Hygiene (Based on Zone)
    o Infrastructure &amp; Pest Control 
    o Pemeliharaan Produksi/Gudang (Cleaning &amp; Sanitation)"</v>
      </c>
      <c r="M20" s="5" t="str">
        <f>VLOOKUP('03-LPT'!$B20,'01-Planning'!$B:$V,14,0)</f>
        <v>C0012</v>
      </c>
      <c r="N20" s="25">
        <f>AVERAGEIF('02-ETI'!$E:$E,'03-LPT'!$M20,'02-ETI'!$J:$M)</f>
        <v>3.34375</v>
      </c>
      <c r="O20" s="25">
        <f>AVERAGEIF('02-ETI'!$E:$E,$M20,'02-ETI'!$N:$P)</f>
        <v>3.28125</v>
      </c>
      <c r="P20" s="25">
        <f>AVERAGEIF('02-ETI'!$E:$E,$M20,'02-ETI'!$Q:$Q)</f>
        <v>3.34375</v>
      </c>
      <c r="Q20" s="25">
        <f>AVERAGEIF('02-ETI'!$E:$E,$M20,'02-ETI'!$R:$R)</f>
        <v>3.1875</v>
      </c>
      <c r="R20" s="25">
        <f>AVERAGEIF('02-ETI'!$E:$E,$M20,'02-ETI'!$S:$T)</f>
        <v>3.21875</v>
      </c>
      <c r="S20" s="25">
        <f>AVERAGEIF('02-ETI'!$E:$E,$M20,'02-ETI'!$M:$M)</f>
        <v>3.40625</v>
      </c>
      <c r="U20" s="3">
        <v>21</v>
      </c>
      <c r="V20" s="3">
        <v>21</v>
      </c>
      <c r="W20" s="7" t="e">
        <f t="shared" ref="W20" si="3">V20/T20</f>
        <v>#DIV/0!</v>
      </c>
      <c r="X20" s="7">
        <f t="shared" si="1"/>
        <v>1</v>
      </c>
      <c r="Y20" s="10">
        <f>VLOOKUP(B20,'01-Planning'!$B:$T,13,0)</f>
        <v>4.166666666666663E-2</v>
      </c>
      <c r="Z20" s="29" t="e">
        <f>COUNTIFS(#REF!,"&gt;=80",#REF!,'03-LPT'!$B20)/COUNTIF(#REF!,'03-LPT'!$B20)</f>
        <v>#REF!</v>
      </c>
      <c r="AA20" s="26" t="e">
        <f t="shared" si="2"/>
        <v>#REF!</v>
      </c>
      <c r="AD20" s="3" t="s">
        <v>2</v>
      </c>
    </row>
    <row r="21" spans="1:30" hidden="1" x14ac:dyDescent="0.2">
      <c r="A21" s="3">
        <v>13</v>
      </c>
      <c r="B21" s="31" t="s">
        <v>3479</v>
      </c>
      <c r="C21" s="6" t="str">
        <f>VLOOKUP('03-LPT'!$B21,'01-Planning'!$B:$V,2,0)</f>
        <v>TECH_PESCON_2</v>
      </c>
      <c r="D21" s="6">
        <f>VLOOKUP('03-LPT'!$B21,'01-Planning'!$B:$V,3,0)</f>
        <v>0</v>
      </c>
      <c r="E21" s="22">
        <f>VLOOKUP('03-LPT'!$B21,'01-Planning'!$B:$V,4,0)</f>
        <v>43475</v>
      </c>
      <c r="F21" s="5" t="str">
        <f>VLOOKUP('03-LPT'!$B21,'01-Planning'!$B:$V,6,0)</f>
        <v>Event Biasa</v>
      </c>
      <c r="G21" s="5" t="str">
        <f>VLOOKUP('03-LPT'!$B21,'01-Planning'!$B:$V,7,0)</f>
        <v>Pest Day 2019</v>
      </c>
      <c r="H21" s="3" t="s">
        <v>3467</v>
      </c>
      <c r="I21" s="5" t="str">
        <f>VLOOKUP($B21,'01-Planning'!$B:$T,8,0)</f>
        <v>Aardwoft</v>
      </c>
      <c r="J21" s="5" t="str">
        <f>VLOOKUP('03-LPT'!$B21,'01-Planning'!$B:$V,9,0)</f>
        <v>Penyelia Up</v>
      </c>
      <c r="K21" s="4" t="str">
        <f>VLOOKUP(C21,'Course &amp; Tujuan Baru'!$C:$L,10,0)</f>
        <v>1. Dampak kontaminasi pest (+ power of socmed)
2. Integrated Pest Management + peran karyawan</v>
      </c>
      <c r="M21" s="5" t="str">
        <f>VLOOKUP('03-LPT'!$B21,'01-Planning'!$B:$V,14,0)</f>
        <v>C0013</v>
      </c>
      <c r="N21" s="25" t="e">
        <f>AVERAGEIF('02-ETI'!$E:$E,'03-LPT'!$M21,'02-ETI'!$J:$M)</f>
        <v>#DIV/0!</v>
      </c>
      <c r="O21" s="25" t="e">
        <f>AVERAGEIF('02-ETI'!$E:$E,$M21,'02-ETI'!$N:$P)</f>
        <v>#DIV/0!</v>
      </c>
      <c r="P21" s="25" t="e">
        <f>AVERAGEIF('02-ETI'!$E:$E,$M21,'02-ETI'!$Q:$Q)</f>
        <v>#DIV/0!</v>
      </c>
      <c r="Q21" s="25" t="e">
        <f>AVERAGEIF('02-ETI'!$E:$E,$M21,'02-ETI'!$R:$R)</f>
        <v>#DIV/0!</v>
      </c>
      <c r="R21" s="25" t="e">
        <f>AVERAGEIF('02-ETI'!$E:$E,$M21,'02-ETI'!$S:$T)</f>
        <v>#DIV/0!</v>
      </c>
      <c r="S21" s="25" t="e">
        <f>AVERAGEIF('02-ETI'!$E:$E,$M21,'02-ETI'!$M:$M)</f>
        <v>#DIV/0!</v>
      </c>
      <c r="U21" s="3">
        <v>52</v>
      </c>
      <c r="V21" s="3">
        <v>33</v>
      </c>
      <c r="W21" s="7" t="e">
        <f t="shared" ref="W21:W84" si="4">V21/T21</f>
        <v>#DIV/0!</v>
      </c>
      <c r="X21" s="7">
        <f t="shared" si="1"/>
        <v>0.63461538461538458</v>
      </c>
      <c r="Y21" s="10">
        <f>VLOOKUP(B21,'01-Planning'!$B:$T,13,0)</f>
        <v>0.125</v>
      </c>
      <c r="Z21" s="29" t="e">
        <f>COUNTIFS(#REF!,"&gt;=80",#REF!,'03-LPT'!$B21)/COUNTIF(#REF!,'03-LPT'!$B21)</f>
        <v>#REF!</v>
      </c>
      <c r="AA21" s="26" t="e">
        <f t="shared" ref="AA21:AA84" si="5">IF(Z21&gt;=80%,"Efektif","Tidak Efektif")</f>
        <v>#REF!</v>
      </c>
      <c r="AD21" s="3" t="s">
        <v>2</v>
      </c>
    </row>
    <row r="22" spans="1:30" hidden="1" x14ac:dyDescent="0.2">
      <c r="A22" s="3">
        <v>14</v>
      </c>
      <c r="B22" s="31" t="s">
        <v>3480</v>
      </c>
      <c r="C22" s="6" t="str">
        <f>VLOOKUP('03-LPT'!$B22,'01-Planning'!$B:$V,2,0)</f>
        <v>TECH_EDUKES_1</v>
      </c>
      <c r="D22" s="6">
        <f>VLOOKUP('03-LPT'!$B22,'01-Planning'!$B:$V,3,0)</f>
        <v>0</v>
      </c>
      <c r="E22" s="22">
        <f>VLOOKUP('03-LPT'!$B22,'01-Planning'!$B:$V,4,0)</f>
        <v>43475</v>
      </c>
      <c r="F22" s="5" t="str">
        <f>VLOOKUP('03-LPT'!$B22,'01-Planning'!$B:$V,6,0)</f>
        <v>POK D1</v>
      </c>
      <c r="G22" s="5" t="str">
        <f>VLOOKUP('03-LPT'!$B22,'01-Planning'!$B:$V,7,0)</f>
        <v>POK : Orientasi Karyawan Baru | Edukasi Kesehatan</v>
      </c>
      <c r="H22" s="3" t="s">
        <v>3467</v>
      </c>
      <c r="I22" s="5" t="str">
        <f>VLOOKUP($B22,'01-Planning'!$B:$T,8,0)</f>
        <v>dr. Fariz</v>
      </c>
      <c r="J22" s="5" t="str">
        <f>VLOOKUP('03-LPT'!$B22,'01-Planning'!$B:$V,9,0)</f>
        <v>Karyawan baru</v>
      </c>
      <c r="K22" s="4">
        <f>VLOOKUP(C22,'Course &amp; Tujuan Baru'!$C:$L,10,0)</f>
        <v>0</v>
      </c>
      <c r="M22" s="5" t="str">
        <f>VLOOKUP('03-LPT'!$B22,'01-Planning'!$B:$V,14,0)</f>
        <v>C0014</v>
      </c>
      <c r="N22" s="25">
        <f>AVERAGEIF('02-ETI'!$E:$E,'03-LPT'!$M22,'02-ETI'!$J:$M)</f>
        <v>3.6086956521739131</v>
      </c>
      <c r="O22" s="25">
        <f>AVERAGEIF('02-ETI'!$E:$E,$M22,'02-ETI'!$N:$P)</f>
        <v>3.6086956521739131</v>
      </c>
      <c r="P22" s="25">
        <f>AVERAGEIF('02-ETI'!$E:$E,$M22,'02-ETI'!$Q:$Q)</f>
        <v>3.5217391304347827</v>
      </c>
      <c r="Q22" s="25">
        <f>AVERAGEIF('02-ETI'!$E:$E,$M22,'02-ETI'!$R:$R)</f>
        <v>3.5217391304347827</v>
      </c>
      <c r="R22" s="25">
        <f>AVERAGEIF('02-ETI'!$E:$E,$M22,'02-ETI'!$S:$T)</f>
        <v>3.5217391304347827</v>
      </c>
      <c r="S22" s="25">
        <f>AVERAGEIF('02-ETI'!$E:$E,$M22,'02-ETI'!$M:$M)</f>
        <v>3.5217391304347827</v>
      </c>
      <c r="U22" s="3">
        <v>12</v>
      </c>
      <c r="V22" s="3">
        <v>12</v>
      </c>
      <c r="W22" s="7" t="e">
        <f t="shared" si="4"/>
        <v>#DIV/0!</v>
      </c>
      <c r="X22" s="7">
        <f t="shared" si="1"/>
        <v>1</v>
      </c>
      <c r="Y22" s="10">
        <f>VLOOKUP(B22,'01-Planning'!$B:$T,13,0)</f>
        <v>4.1666666666666685E-2</v>
      </c>
      <c r="Z22" s="29" t="e">
        <f>COUNTIFS(#REF!,"&gt;=80",#REF!,'03-LPT'!$B22)/COUNTIF(#REF!,'03-LPT'!$B22)</f>
        <v>#REF!</v>
      </c>
      <c r="AA22" s="26" t="e">
        <f t="shared" si="5"/>
        <v>#REF!</v>
      </c>
      <c r="AD22" s="3" t="s">
        <v>2</v>
      </c>
    </row>
    <row r="23" spans="1:30" hidden="1" x14ac:dyDescent="0.2">
      <c r="A23" s="3">
        <v>15</v>
      </c>
      <c r="B23" s="31" t="s">
        <v>3481</v>
      </c>
      <c r="C23" s="6" t="str">
        <f>VLOOKUP('03-LPT'!$B23,'01-Planning'!$B:$V,2,0)</f>
        <v>TECH_GMPCLH_2</v>
      </c>
      <c r="D23" s="6">
        <f>VLOOKUP('03-LPT'!$B23,'01-Planning'!$B:$V,3,0)</f>
        <v>0</v>
      </c>
      <c r="E23" s="22">
        <f>VLOOKUP('03-LPT'!$B23,'01-Planning'!$B:$V,4,0)</f>
        <v>43475</v>
      </c>
      <c r="F23" s="5" t="str">
        <f>VLOOKUP('03-LPT'!$B23,'01-Planning'!$B:$V,6,0)</f>
        <v>POK D1</v>
      </c>
      <c r="G23" s="5" t="str">
        <f>VLOOKUP('03-LPT'!$B23,'01-Planning'!$B:$V,7,0)</f>
        <v>POK : Orientasi Karyawan Baru | GMP &amp; Clean Habit</v>
      </c>
      <c r="H23" s="3" t="s">
        <v>3467</v>
      </c>
      <c r="I23" s="5" t="str">
        <f>VLOOKUP($B23,'01-Planning'!$B:$T,8,0)</f>
        <v>Iman Budiman</v>
      </c>
      <c r="J23" s="5" t="str">
        <f>VLOOKUP('03-LPT'!$B23,'01-Planning'!$B:$V,9,0)</f>
        <v>Karyawan baru</v>
      </c>
      <c r="K23" s="4" t="str">
        <f>VLOOKUP(C23,'Course &amp; Tujuan Baru'!$C:$L,10,0)</f>
        <v>"-Mempelajari pengertian &amp; tujuan penerapan GMP
-Mempelajari Ruang Lingkup GMP
    o Personal Hygiene (Based on Zone)
    o Infrastructure &amp; Pest Control 
    o Pemeliharaan Produksi/Gudang (Cleaning &amp; Sanitation)"</v>
      </c>
      <c r="M23" s="5" t="str">
        <f>VLOOKUP('03-LPT'!$B23,'01-Planning'!$B:$V,14,0)</f>
        <v>C0015</v>
      </c>
      <c r="N23" s="25">
        <f>AVERAGEIF('02-ETI'!$E:$E,'03-LPT'!$M23,'02-ETI'!$J:$M)</f>
        <v>3.3636363636363638</v>
      </c>
      <c r="O23" s="25">
        <f>AVERAGEIF('02-ETI'!$E:$E,$M23,'02-ETI'!$N:$P)</f>
        <v>3.3636363636363638</v>
      </c>
      <c r="P23" s="25">
        <f>AVERAGEIF('02-ETI'!$E:$E,$M23,'02-ETI'!$Q:$Q)</f>
        <v>3.2727272727272729</v>
      </c>
      <c r="Q23" s="25">
        <f>AVERAGEIF('02-ETI'!$E:$E,$M23,'02-ETI'!$R:$R)</f>
        <v>3.2727272727272729</v>
      </c>
      <c r="R23" s="25">
        <f>AVERAGEIF('02-ETI'!$E:$E,$M23,'02-ETI'!$S:$T)</f>
        <v>3.2727272727272729</v>
      </c>
      <c r="S23" s="25">
        <f>AVERAGEIF('02-ETI'!$E:$E,$M23,'02-ETI'!$M:$M)</f>
        <v>3.2727272727272729</v>
      </c>
      <c r="U23" s="3">
        <v>12</v>
      </c>
      <c r="V23" s="3">
        <v>12</v>
      </c>
      <c r="W23" s="7" t="e">
        <f t="shared" si="4"/>
        <v>#DIV/0!</v>
      </c>
      <c r="X23" s="7">
        <f t="shared" si="1"/>
        <v>1</v>
      </c>
      <c r="Y23" s="10">
        <f>VLOOKUP(B23,'01-Planning'!$B:$T,13,0)</f>
        <v>8.3333333333333315E-2</v>
      </c>
      <c r="Z23" s="29" t="e">
        <f>COUNTIFS(#REF!,"&gt;=80",#REF!,'03-LPT'!$B23)/COUNTIF(#REF!,'03-LPT'!$B23)</f>
        <v>#REF!</v>
      </c>
      <c r="AA23" s="26" t="e">
        <f t="shared" si="5"/>
        <v>#REF!</v>
      </c>
      <c r="AD23" s="3" t="s">
        <v>2</v>
      </c>
    </row>
    <row r="24" spans="1:30" hidden="1" x14ac:dyDescent="0.2">
      <c r="A24" s="3">
        <v>16</v>
      </c>
      <c r="B24" s="31" t="s">
        <v>3482</v>
      </c>
      <c r="C24" s="6" t="str">
        <f>VLOOKUP('03-LPT'!$B24,'01-Planning'!$B:$V,2,0)</f>
        <v>UMM_KETIGA_1</v>
      </c>
      <c r="D24" s="6">
        <f>VLOOKUP('03-LPT'!$B24,'01-Planning'!$B:$V,3,0)</f>
        <v>0</v>
      </c>
      <c r="E24" s="22">
        <f>VLOOKUP('03-LPT'!$B24,'01-Planning'!$B:$V,4,0)</f>
        <v>43475</v>
      </c>
      <c r="F24" s="5" t="str">
        <f>VLOOKUP('03-LPT'!$B24,'01-Planning'!$B:$V,6,0)</f>
        <v>POK D1</v>
      </c>
      <c r="G24" s="5" t="str">
        <f>VLOOKUP('03-LPT'!$B24,'01-Planning'!$B:$V,7,0)</f>
        <v>POK : Orientasi Karyawan Baru | Budaya K3</v>
      </c>
      <c r="H24" s="3" t="s">
        <v>3467</v>
      </c>
      <c r="I24" s="5" t="str">
        <f>VLOOKUP($B24,'01-Planning'!$B:$T,8,0)</f>
        <v>Hardito Nugroho</v>
      </c>
      <c r="J24" s="5" t="str">
        <f>VLOOKUP('03-LPT'!$B24,'01-Planning'!$B:$V,9,0)</f>
        <v>Karyawan baru</v>
      </c>
      <c r="K24" s="4" t="str">
        <f>VLOOKUP(C24,'Course &amp; Tujuan Baru'!$C:$L,10,0)</f>
        <v>-Mempelajari definisi K3 dan penerapannya
-Mempelajari hak &amp; kewajiban karyawan terkait -Mempelajari aplikasi 7 budaya K3 di Nutrifood</v>
      </c>
      <c r="M24" s="5" t="str">
        <f>VLOOKUP('03-LPT'!$B24,'01-Planning'!$B:$V,14,0)</f>
        <v>C0016</v>
      </c>
      <c r="N24" s="25">
        <f>AVERAGEIF('02-ETI'!$E:$E,'03-LPT'!$M24,'02-ETI'!$J:$M)</f>
        <v>3.4166666666666665</v>
      </c>
      <c r="O24" s="25">
        <f>AVERAGEIF('02-ETI'!$E:$E,$M24,'02-ETI'!$N:$P)</f>
        <v>3.5833333333333335</v>
      </c>
      <c r="P24" s="25">
        <f>AVERAGEIF('02-ETI'!$E:$E,$M24,'02-ETI'!$Q:$Q)</f>
        <v>3.25</v>
      </c>
      <c r="Q24" s="25">
        <f>AVERAGEIF('02-ETI'!$E:$E,$M24,'02-ETI'!$R:$R)</f>
        <v>3.25</v>
      </c>
      <c r="R24" s="25">
        <f>AVERAGEIF('02-ETI'!$E:$E,$M24,'02-ETI'!$S:$T)</f>
        <v>3.4166666666666665</v>
      </c>
      <c r="S24" s="25">
        <f>AVERAGEIF('02-ETI'!$E:$E,$M24,'02-ETI'!$M:$M)</f>
        <v>3.3333333333333335</v>
      </c>
      <c r="U24" s="3">
        <v>12</v>
      </c>
      <c r="V24" s="3">
        <v>12</v>
      </c>
      <c r="W24" s="7" t="e">
        <f t="shared" si="4"/>
        <v>#DIV/0!</v>
      </c>
      <c r="X24" s="7">
        <f t="shared" si="1"/>
        <v>1</v>
      </c>
      <c r="Y24" s="10">
        <f>VLOOKUP(B24,'01-Planning'!$B:$T,13,0)</f>
        <v>4.1666666666666685E-2</v>
      </c>
      <c r="Z24" s="29" t="e">
        <f>COUNTIFS(#REF!,"&gt;=80",#REF!,'03-LPT'!$B24)/COUNTIF(#REF!,'03-LPT'!$B24)</f>
        <v>#REF!</v>
      </c>
      <c r="AA24" s="26" t="e">
        <f t="shared" si="5"/>
        <v>#REF!</v>
      </c>
      <c r="AD24" s="3" t="s">
        <v>2</v>
      </c>
    </row>
    <row r="25" spans="1:30" hidden="1" x14ac:dyDescent="0.2">
      <c r="A25" s="3">
        <v>17</v>
      </c>
      <c r="B25" s="31" t="s">
        <v>3483</v>
      </c>
      <c r="C25" s="6" t="str">
        <f>VLOOKUP('03-LPT'!$B25,'01-Planning'!$B:$V,2,0)</f>
        <v>TECH_SISMAL_1</v>
      </c>
      <c r="D25" s="6">
        <f>VLOOKUP('03-LPT'!$B25,'01-Planning'!$B:$V,3,0)</f>
        <v>0</v>
      </c>
      <c r="E25" s="22">
        <f>VLOOKUP('03-LPT'!$B25,'01-Planning'!$B:$V,4,0)</f>
        <v>43475</v>
      </c>
      <c r="F25" s="5" t="str">
        <f>VLOOKUP('03-LPT'!$B25,'01-Planning'!$B:$V,6,0)</f>
        <v>POK D1</v>
      </c>
      <c r="G25" s="5" t="str">
        <f>VLOOKUP('03-LPT'!$B25,'01-Planning'!$B:$V,7,0)</f>
        <v>POK : Orientasi Karyawan Baru | Sistem Manajemen Lingkungan</v>
      </c>
      <c r="H25" s="3" t="s">
        <v>3467</v>
      </c>
      <c r="I25" s="5" t="str">
        <f>VLOOKUP($B25,'01-Planning'!$B:$T,8,0)</f>
        <v>Christianti Yusmisar</v>
      </c>
      <c r="J25" s="5" t="str">
        <f>VLOOKUP('03-LPT'!$B25,'01-Planning'!$B:$V,9,0)</f>
        <v>Karyawan baru</v>
      </c>
      <c r="K25" s="4">
        <f>VLOOKUP(C25,'Course &amp; Tujuan Baru'!$C:$L,10,0)</f>
        <v>0</v>
      </c>
      <c r="M25" s="5" t="str">
        <f>VLOOKUP('03-LPT'!$B25,'01-Planning'!$B:$V,14,0)</f>
        <v>C0017</v>
      </c>
      <c r="N25" s="25" t="e">
        <f>AVERAGEIF('02-ETI'!$E:$E,'03-LPT'!$M25,'02-ETI'!$J:$M)</f>
        <v>#DIV/0!</v>
      </c>
      <c r="O25" s="25" t="e">
        <f>AVERAGEIF('02-ETI'!$E:$E,$M25,'02-ETI'!$N:$P)</f>
        <v>#DIV/0!</v>
      </c>
      <c r="P25" s="25" t="e">
        <f>AVERAGEIF('02-ETI'!$E:$E,$M25,'02-ETI'!$Q:$Q)</f>
        <v>#DIV/0!</v>
      </c>
      <c r="Q25" s="25" t="e">
        <f>AVERAGEIF('02-ETI'!$E:$E,$M25,'02-ETI'!$R:$R)</f>
        <v>#DIV/0!</v>
      </c>
      <c r="R25" s="25" t="e">
        <f>AVERAGEIF('02-ETI'!$E:$E,$M25,'02-ETI'!$S:$T)</f>
        <v>#DIV/0!</v>
      </c>
      <c r="S25" s="25" t="e">
        <f>AVERAGEIF('02-ETI'!$E:$E,$M25,'02-ETI'!$M:$M)</f>
        <v>#DIV/0!</v>
      </c>
      <c r="U25" s="3">
        <v>12</v>
      </c>
      <c r="V25" s="3">
        <v>12</v>
      </c>
      <c r="W25" s="7" t="e">
        <f t="shared" si="4"/>
        <v>#DIV/0!</v>
      </c>
      <c r="X25" s="7">
        <f t="shared" si="1"/>
        <v>1</v>
      </c>
      <c r="Y25" s="10">
        <f>VLOOKUP(B25,'01-Planning'!$B:$T,13,0)</f>
        <v>4.166666666666663E-2</v>
      </c>
      <c r="Z25" s="29" t="e">
        <f>COUNTIFS(#REF!,"&gt;=80",#REF!,'03-LPT'!$B25)/COUNTIF(#REF!,'03-LPT'!$B25)</f>
        <v>#REF!</v>
      </c>
      <c r="AA25" s="26" t="e">
        <f t="shared" si="5"/>
        <v>#REF!</v>
      </c>
      <c r="AD25" s="3" t="s">
        <v>2</v>
      </c>
    </row>
    <row r="26" spans="1:30" hidden="1" x14ac:dyDescent="0.2">
      <c r="A26" s="3">
        <v>18</v>
      </c>
      <c r="B26" s="31" t="s">
        <v>3484</v>
      </c>
      <c r="C26" s="6" t="str">
        <f>VLOOKUP('03-LPT'!$B26,'01-Planning'!$B:$V,2,0)</f>
        <v>TECH_PESCON_1</v>
      </c>
      <c r="D26" s="6">
        <f>VLOOKUP('03-LPT'!$B26,'01-Planning'!$B:$V,3,0)</f>
        <v>0</v>
      </c>
      <c r="E26" s="22">
        <f>VLOOKUP('03-LPT'!$B26,'01-Planning'!$B:$V,4,0)</f>
        <v>43475</v>
      </c>
      <c r="F26" s="5" t="str">
        <f>VLOOKUP('03-LPT'!$B26,'01-Planning'!$B:$V,6,0)</f>
        <v>POK D1</v>
      </c>
      <c r="G26" s="5" t="str">
        <f>VLOOKUP('03-LPT'!$B26,'01-Planning'!$B:$V,7,0)</f>
        <v>POK : Orientasi Karyawan Baru | Pest Control</v>
      </c>
      <c r="H26" s="3" t="s">
        <v>3467</v>
      </c>
      <c r="I26" s="5" t="str">
        <f>VLOOKUP($B26,'01-Planning'!$B:$T,8,0)</f>
        <v>Abram Adi</v>
      </c>
      <c r="J26" s="5" t="str">
        <f>VLOOKUP('03-LPT'!$B26,'01-Planning'!$B:$V,9,0)</f>
        <v>Karyawan baru</v>
      </c>
      <c r="K26" s="4" t="str">
        <f>VLOOKUP(C26,'Course &amp; Tujuan Baru'!$C:$L,10,0)</f>
        <v>1. Dampak kontaminasi pest (+ power of socmed)
2. Integrated Pest Management + peran karyawan</v>
      </c>
      <c r="M26" s="5" t="str">
        <f>VLOOKUP('03-LPT'!$B26,'01-Planning'!$B:$V,14,0)</f>
        <v>C0018</v>
      </c>
      <c r="N26" s="25">
        <f>AVERAGEIF('02-ETI'!$E:$E,'03-LPT'!$M26,'02-ETI'!$J:$M)</f>
        <v>3.2</v>
      </c>
      <c r="O26" s="25">
        <f>AVERAGEIF('02-ETI'!$E:$E,$M26,'02-ETI'!$N:$P)</f>
        <v>3.3</v>
      </c>
      <c r="P26" s="25">
        <f>AVERAGEIF('02-ETI'!$E:$E,$M26,'02-ETI'!$Q:$Q)</f>
        <v>3.1</v>
      </c>
      <c r="Q26" s="25">
        <f>AVERAGEIF('02-ETI'!$E:$E,$M26,'02-ETI'!$R:$R)</f>
        <v>3.1</v>
      </c>
      <c r="R26" s="25">
        <f>AVERAGEIF('02-ETI'!$E:$E,$M26,'02-ETI'!$S:$T)</f>
        <v>3.2</v>
      </c>
      <c r="S26" s="25">
        <f>AVERAGEIF('02-ETI'!$E:$E,$M26,'02-ETI'!$M:$M)</f>
        <v>3.1</v>
      </c>
      <c r="U26" s="3">
        <v>12</v>
      </c>
      <c r="V26" s="3">
        <v>13</v>
      </c>
      <c r="W26" s="7" t="e">
        <f t="shared" si="4"/>
        <v>#DIV/0!</v>
      </c>
      <c r="X26" s="7">
        <f t="shared" si="1"/>
        <v>1</v>
      </c>
      <c r="Y26" s="10">
        <f>VLOOKUP(B26,'01-Planning'!$B:$T,13,0)</f>
        <v>4.166666666666663E-2</v>
      </c>
      <c r="Z26" s="29" t="e">
        <f>COUNTIFS(#REF!,"&gt;=80",#REF!,'03-LPT'!$B26)/COUNTIF(#REF!,'03-LPT'!$B26)</f>
        <v>#REF!</v>
      </c>
      <c r="AA26" s="26" t="e">
        <f t="shared" si="5"/>
        <v>#REF!</v>
      </c>
      <c r="AD26" s="3" t="s">
        <v>2</v>
      </c>
    </row>
    <row r="27" spans="1:30" hidden="1" x14ac:dyDescent="0.2">
      <c r="A27" s="3">
        <v>19</v>
      </c>
      <c r="B27" s="31" t="s">
        <v>3485</v>
      </c>
      <c r="C27" s="6" t="str">
        <f>VLOOKUP('03-LPT'!$B27,'01-Planning'!$B:$V,2,0)</f>
        <v>TECH_PLASEC_1</v>
      </c>
      <c r="D27" s="6">
        <f>VLOOKUP('03-LPT'!$B27,'01-Planning'!$B:$V,3,0)</f>
        <v>0</v>
      </c>
      <c r="E27" s="22">
        <f>VLOOKUP('03-LPT'!$B27,'01-Planning'!$B:$V,4,0)</f>
        <v>43475</v>
      </c>
      <c r="F27" s="5" t="str">
        <f>VLOOKUP('03-LPT'!$B27,'01-Planning'!$B:$V,6,0)</f>
        <v>POK D1</v>
      </c>
      <c r="G27" s="5" t="str">
        <f>VLOOKUP('03-LPT'!$B27,'01-Planning'!$B:$V,7,0)</f>
        <v>POK : Orientasi Karyawan Baru | Plant Security</v>
      </c>
      <c r="H27" s="3" t="s">
        <v>3467</v>
      </c>
      <c r="I27" s="5" t="str">
        <f>VLOOKUP($B27,'01-Planning'!$B:$T,8,0)</f>
        <v>Danru</v>
      </c>
      <c r="J27" s="5" t="str">
        <f>VLOOKUP('03-LPT'!$B27,'01-Planning'!$B:$V,9,0)</f>
        <v>Karyawan baru</v>
      </c>
      <c r="K27" s="4">
        <f>VLOOKUP(C27,'Course &amp; Tujuan Baru'!$C:$L,10,0)</f>
        <v>0</v>
      </c>
      <c r="M27" s="5" t="str">
        <f>VLOOKUP('03-LPT'!$B27,'01-Planning'!$B:$V,14,0)</f>
        <v>C0019</v>
      </c>
      <c r="N27" s="25">
        <f>AVERAGEIF('02-ETI'!$E:$E,'03-LPT'!$M27,'02-ETI'!$J:$M)</f>
        <v>3.2727272727272729</v>
      </c>
      <c r="O27" s="25">
        <f>AVERAGEIF('02-ETI'!$E:$E,$M27,'02-ETI'!$N:$P)</f>
        <v>3.3636363636363638</v>
      </c>
      <c r="P27" s="25">
        <f>AVERAGEIF('02-ETI'!$E:$E,$M27,'02-ETI'!$Q:$Q)</f>
        <v>3.2727272727272729</v>
      </c>
      <c r="Q27" s="25">
        <f>AVERAGEIF('02-ETI'!$E:$E,$M27,'02-ETI'!$R:$R)</f>
        <v>3.2727272727272729</v>
      </c>
      <c r="R27" s="25">
        <f>AVERAGEIF('02-ETI'!$E:$E,$M27,'02-ETI'!$S:$T)</f>
        <v>3.2727272727272729</v>
      </c>
      <c r="S27" s="25">
        <f>AVERAGEIF('02-ETI'!$E:$E,$M27,'02-ETI'!$M:$M)</f>
        <v>3.2727272727272729</v>
      </c>
      <c r="U27" s="3">
        <v>12</v>
      </c>
      <c r="V27" s="3">
        <v>12</v>
      </c>
      <c r="W27" s="7" t="e">
        <f t="shared" si="4"/>
        <v>#DIV/0!</v>
      </c>
      <c r="X27" s="7">
        <f t="shared" si="1"/>
        <v>1</v>
      </c>
      <c r="Y27" s="10">
        <f>VLOOKUP(B27,'01-Planning'!$B:$T,13,0)</f>
        <v>4.1666666666666741E-2</v>
      </c>
      <c r="Z27" s="29" t="e">
        <f>COUNTIFS(#REF!,"&gt;=80",#REF!,'03-LPT'!$B27)/COUNTIF(#REF!,'03-LPT'!$B27)</f>
        <v>#REF!</v>
      </c>
      <c r="AA27" s="26" t="e">
        <f t="shared" si="5"/>
        <v>#REF!</v>
      </c>
      <c r="AD27" s="3" t="s">
        <v>2</v>
      </c>
    </row>
    <row r="28" spans="1:30" hidden="1" x14ac:dyDescent="0.2">
      <c r="A28" s="3">
        <v>20</v>
      </c>
      <c r="B28" s="31" t="s">
        <v>3486</v>
      </c>
      <c r="C28" s="6" t="str">
        <f>VLOOKUP('03-LPT'!$B28,'01-Planning'!$B:$V,2,0)</f>
        <v>UMM_ICAREX_3</v>
      </c>
      <c r="D28" s="6">
        <f>VLOOKUP('03-LPT'!$B28,'01-Planning'!$B:$V,3,0)</f>
        <v>0</v>
      </c>
      <c r="E28" s="22">
        <f>VLOOKUP('03-LPT'!$B28,'01-Planning'!$B:$V,4,0)</f>
        <v>43476</v>
      </c>
      <c r="F28" s="5" t="str">
        <f>VLOOKUP('03-LPT'!$B28,'01-Planning'!$B:$V,6,0)</f>
        <v>POK D1</v>
      </c>
      <c r="G28" s="5" t="str">
        <f>VLOOKUP('03-LPT'!$B28,'01-Planning'!$B:$V,7,0)</f>
        <v>POK : Orientasi Karyawan Baru | icare</v>
      </c>
      <c r="H28" s="3" t="s">
        <v>3467</v>
      </c>
      <c r="I28" s="5" t="str">
        <f>VLOOKUP($B28,'01-Planning'!$B:$T,8,0)</f>
        <v>Kristal Prima</v>
      </c>
      <c r="J28" s="5" t="str">
        <f>VLOOKUP('03-LPT'!$B28,'01-Planning'!$B:$V,9,0)</f>
        <v>Karyawan baru</v>
      </c>
      <c r="K28" s="4" t="str">
        <f>VLOOKUP(C28,'Course &amp; Tujuan Baru'!$C:$L,10,0)</f>
        <v>Mempelajari budaya ICARE &amp; Nutrifood Business Value Healthy Awareness</v>
      </c>
      <c r="M28" s="5" t="str">
        <f>VLOOKUP('03-LPT'!$B28,'01-Planning'!$B:$V,14,0)</f>
        <v>C0020</v>
      </c>
      <c r="N28" s="25">
        <f>AVERAGEIF('02-ETI'!$E:$E,'03-LPT'!$M28,'02-ETI'!$J:$M)</f>
        <v>3.6153846153846154</v>
      </c>
      <c r="O28" s="25">
        <f>AVERAGEIF('02-ETI'!$E:$E,$M28,'02-ETI'!$N:$P)</f>
        <v>3.5384615384615383</v>
      </c>
      <c r="P28" s="25">
        <f>AVERAGEIF('02-ETI'!$E:$E,$M28,'02-ETI'!$Q:$Q)</f>
        <v>3.4615384615384617</v>
      </c>
      <c r="Q28" s="25">
        <f>AVERAGEIF('02-ETI'!$E:$E,$M28,'02-ETI'!$R:$R)</f>
        <v>3.4615384615384617</v>
      </c>
      <c r="R28" s="25">
        <f>AVERAGEIF('02-ETI'!$E:$E,$M28,'02-ETI'!$S:$T)</f>
        <v>3.5384615384615383</v>
      </c>
      <c r="S28" s="25">
        <f>AVERAGEIF('02-ETI'!$E:$E,$M28,'02-ETI'!$M:$M)</f>
        <v>3.5384615384615383</v>
      </c>
      <c r="U28" s="3">
        <v>12</v>
      </c>
      <c r="V28" s="3">
        <v>12</v>
      </c>
      <c r="W28" s="7" t="e">
        <f t="shared" si="4"/>
        <v>#DIV/0!</v>
      </c>
      <c r="X28" s="7">
        <f t="shared" si="1"/>
        <v>1</v>
      </c>
      <c r="Y28" s="10">
        <f>VLOOKUP(B28,'01-Planning'!$B:$T,13,0)</f>
        <v>8.333333333333337E-2</v>
      </c>
      <c r="Z28" s="29" t="e">
        <f>COUNTIFS(#REF!,"&gt;=80",#REF!,'03-LPT'!$B28)/COUNTIF(#REF!,'03-LPT'!$B28)</f>
        <v>#REF!</v>
      </c>
      <c r="AA28" s="26" t="e">
        <f t="shared" si="5"/>
        <v>#REF!</v>
      </c>
      <c r="AD28" s="3" t="s">
        <v>2</v>
      </c>
    </row>
    <row r="29" spans="1:30" hidden="1" x14ac:dyDescent="0.2">
      <c r="A29" s="3">
        <v>21</v>
      </c>
      <c r="B29" s="31" t="s">
        <v>3487</v>
      </c>
      <c r="C29" s="6" t="str">
        <f>VLOOKUP('03-LPT'!$B29,'01-Planning'!$B:$V,2,0)</f>
        <v>TECH_SELAWA_1</v>
      </c>
      <c r="D29" s="6" t="str">
        <f>VLOOKUP('03-LPT'!$B29,'01-Planning'!$B:$V,3,0)</f>
        <v>SOFT_INTSKI_2, SOFT_SELMOT_2, TECH_ACTLES_1, TECH_ETIKPP_1</v>
      </c>
      <c r="E29" s="22">
        <f>VLOOKUP('03-LPT'!$B29,'01-Planning'!$B:$V,4,0)</f>
        <v>43476</v>
      </c>
      <c r="F29" s="5" t="str">
        <f>VLOOKUP('03-LPT'!$B29,'01-Planning'!$B:$V,6,0)</f>
        <v>POK D1</v>
      </c>
      <c r="G29" s="5" t="str">
        <f>VLOOKUP('03-LPT'!$B29,'01-Planning'!$B:$V,7,0)</f>
        <v>POK : Orientasi Karyawan Baru | Basic Work Mentality</v>
      </c>
      <c r="H29" s="3" t="s">
        <v>3467</v>
      </c>
      <c r="I29" s="5" t="str">
        <f>VLOOKUP($B29,'01-Planning'!$B:$T,8,0)</f>
        <v>Kristal Prima</v>
      </c>
      <c r="J29" s="5" t="str">
        <f>VLOOKUP('03-LPT'!$B29,'01-Planning'!$B:$V,9,0)</f>
        <v>Karyawan baru</v>
      </c>
      <c r="K29" s="4">
        <f>VLOOKUP(C29,'Course &amp; Tujuan Baru'!$C:$L,10,0)</f>
        <v>0</v>
      </c>
      <c r="M29" s="5" t="str">
        <f>VLOOKUP('03-LPT'!$B29,'01-Planning'!$B:$V,14,0)</f>
        <v>C0021</v>
      </c>
      <c r="N29" s="25" t="e">
        <f>AVERAGEIF('02-ETI'!$E:$E,'03-LPT'!$M29,'02-ETI'!$J:$M)</f>
        <v>#DIV/0!</v>
      </c>
      <c r="O29" s="25" t="e">
        <f>AVERAGEIF('02-ETI'!$E:$E,$M29,'02-ETI'!$N:$P)</f>
        <v>#DIV/0!</v>
      </c>
      <c r="P29" s="25" t="e">
        <f>AVERAGEIF('02-ETI'!$E:$E,$M29,'02-ETI'!$Q:$Q)</f>
        <v>#DIV/0!</v>
      </c>
      <c r="Q29" s="25" t="e">
        <f>AVERAGEIF('02-ETI'!$E:$E,$M29,'02-ETI'!$R:$R)</f>
        <v>#DIV/0!</v>
      </c>
      <c r="R29" s="25" t="e">
        <f>AVERAGEIF('02-ETI'!$E:$E,$M29,'02-ETI'!$S:$T)</f>
        <v>#DIV/0!</v>
      </c>
      <c r="S29" s="25" t="e">
        <f>AVERAGEIF('02-ETI'!$E:$E,$M29,'02-ETI'!$M:$M)</f>
        <v>#DIV/0!</v>
      </c>
      <c r="U29" s="3">
        <v>12</v>
      </c>
      <c r="V29" s="3">
        <v>12</v>
      </c>
      <c r="W29" s="7" t="e">
        <f t="shared" si="4"/>
        <v>#DIV/0!</v>
      </c>
      <c r="X29" s="7">
        <f t="shared" si="1"/>
        <v>1</v>
      </c>
      <c r="Y29" s="10">
        <f>VLOOKUP(B29,'01-Planning'!$B:$T,13,0)</f>
        <v>5.2083333333333315E-2</v>
      </c>
      <c r="Z29" s="29" t="e">
        <f>COUNTIFS(#REF!,"&gt;=80",#REF!,'03-LPT'!$B29)/COUNTIF(#REF!,'03-LPT'!$B29)</f>
        <v>#REF!</v>
      </c>
      <c r="AA29" s="26" t="e">
        <f t="shared" si="5"/>
        <v>#REF!</v>
      </c>
      <c r="AD29" s="3" t="s">
        <v>2</v>
      </c>
    </row>
    <row r="30" spans="1:30" hidden="1" x14ac:dyDescent="0.2">
      <c r="A30" s="3">
        <v>22</v>
      </c>
      <c r="B30" s="31" t="s">
        <v>3488</v>
      </c>
      <c r="C30" s="6" t="str">
        <f>VLOOKUP('03-LPT'!$B30,'01-Planning'!$B:$V,2,0)</f>
        <v>TECH_BINFIS_2</v>
      </c>
      <c r="D30" s="6">
        <f>VLOOKUP('03-LPT'!$B30,'01-Planning'!$B:$V,3,0)</f>
        <v>0</v>
      </c>
      <c r="E30" s="22">
        <f>VLOOKUP('03-LPT'!$B30,'01-Planning'!$B:$V,4,0)</f>
        <v>43477</v>
      </c>
      <c r="F30" s="5" t="str">
        <f>VLOOKUP('03-LPT'!$B30,'01-Planning'!$B:$V,6,0)</f>
        <v>Event Biasa</v>
      </c>
      <c r="G30" s="5" t="str">
        <f>VLOOKUP('03-LPT'!$B30,'01-Planning'!$B:$V,7,0)</f>
        <v>Training Bina Fisik Security | PBB</v>
      </c>
      <c r="H30" s="3" t="s">
        <v>3467</v>
      </c>
      <c r="I30" s="5" t="str">
        <f>VLOOKUP($B30,'01-Planning'!$B:$T,8,0)</f>
        <v>Opi Novian</v>
      </c>
      <c r="J30" s="5" t="str">
        <f>VLOOKUP('03-LPT'!$B30,'01-Planning'!$B:$V,9,0)</f>
        <v>Team Security</v>
      </c>
      <c r="K30" s="4">
        <f>VLOOKUP(C30,'Course &amp; Tujuan Baru'!$C:$L,10,0)</f>
        <v>0</v>
      </c>
      <c r="M30" s="5" t="str">
        <f>VLOOKUP('03-LPT'!$B30,'01-Planning'!$B:$V,14,0)</f>
        <v>C0022</v>
      </c>
      <c r="N30" s="25" t="e">
        <f>AVERAGEIF('02-ETI'!$E:$E,'03-LPT'!$M30,'02-ETI'!$J:$M)</f>
        <v>#DIV/0!</v>
      </c>
      <c r="O30" s="25" t="e">
        <f>AVERAGEIF('02-ETI'!$E:$E,$M30,'02-ETI'!$N:$P)</f>
        <v>#DIV/0!</v>
      </c>
      <c r="P30" s="25" t="e">
        <f>AVERAGEIF('02-ETI'!$E:$E,$M30,'02-ETI'!$Q:$Q)</f>
        <v>#DIV/0!</v>
      </c>
      <c r="Q30" s="25" t="e">
        <f>AVERAGEIF('02-ETI'!$E:$E,$M30,'02-ETI'!$R:$R)</f>
        <v>#DIV/0!</v>
      </c>
      <c r="R30" s="25" t="e">
        <f>AVERAGEIF('02-ETI'!$E:$E,$M30,'02-ETI'!$S:$T)</f>
        <v>#DIV/0!</v>
      </c>
      <c r="S30" s="25" t="e">
        <f>AVERAGEIF('02-ETI'!$E:$E,$M30,'02-ETI'!$M:$M)</f>
        <v>#DIV/0!</v>
      </c>
      <c r="U30" s="3">
        <v>28</v>
      </c>
      <c r="V30" s="3">
        <v>28</v>
      </c>
      <c r="W30" s="7" t="e">
        <f t="shared" si="4"/>
        <v>#DIV/0!</v>
      </c>
      <c r="X30" s="7">
        <f t="shared" si="1"/>
        <v>1</v>
      </c>
      <c r="Y30" s="10">
        <f>VLOOKUP(B30,'01-Planning'!$B:$T,13,0)</f>
        <v>8.3333333333333315E-2</v>
      </c>
      <c r="Z30" s="29" t="e">
        <f>COUNTIFS(#REF!,"&gt;=80",#REF!,'03-LPT'!$B30)/COUNTIF(#REF!,'03-LPT'!$B30)</f>
        <v>#REF!</v>
      </c>
      <c r="AA30" s="26" t="e">
        <f t="shared" si="5"/>
        <v>#REF!</v>
      </c>
      <c r="AD30" s="3" t="s">
        <v>2</v>
      </c>
    </row>
    <row r="31" spans="1:30" hidden="1" x14ac:dyDescent="0.2">
      <c r="A31" s="3">
        <v>23</v>
      </c>
      <c r="B31" s="31" t="s">
        <v>3489</v>
      </c>
      <c r="C31" s="6" t="str">
        <f>VLOOKUP('03-LPT'!$B31,'01-Planning'!$B:$V,2,0)</f>
        <v>TECH_SOSIDL_2</v>
      </c>
      <c r="D31" s="6">
        <f>VLOOKUP('03-LPT'!$B31,'01-Planning'!$B:$V,3,0)</f>
        <v>0</v>
      </c>
      <c r="E31" s="22">
        <f>VLOOKUP('03-LPT'!$B31,'01-Planning'!$B:$V,4,0)</f>
        <v>43479</v>
      </c>
      <c r="F31" s="5" t="str">
        <f>VLOOKUP('03-LPT'!$B31,'01-Planning'!$B:$V,6,0)</f>
        <v>Event Biasa</v>
      </c>
      <c r="G31" s="5" t="str">
        <f>VLOOKUP('03-LPT'!$B31,'01-Planning'!$B:$V,7,0)</f>
        <v>HSE Comitee Meeting</v>
      </c>
      <c r="H31" s="3" t="s">
        <v>3467</v>
      </c>
      <c r="I31" s="5" t="str">
        <f>VLOOKUP($B31,'01-Planning'!$B:$T,8,0)</f>
        <v>Christianti Yusmisar</v>
      </c>
      <c r="J31" s="5" t="str">
        <f>VLOOKUP('03-LPT'!$B31,'01-Planning'!$B:$V,9,0)</f>
        <v>Team HSE</v>
      </c>
      <c r="K31" s="4">
        <f>VLOOKUP(C31,'Course &amp; Tujuan Baru'!$C:$L,10,0)</f>
        <v>0</v>
      </c>
      <c r="M31" s="5" t="str">
        <f>VLOOKUP('03-LPT'!$B31,'01-Planning'!$B:$V,14,0)</f>
        <v>C0023</v>
      </c>
      <c r="N31" s="25" t="e">
        <f>AVERAGEIF('02-ETI'!$E:$E,'03-LPT'!$M31,'02-ETI'!$J:$M)</f>
        <v>#DIV/0!</v>
      </c>
      <c r="O31" s="25" t="e">
        <f>AVERAGEIF('02-ETI'!$E:$E,$M31,'02-ETI'!$N:$P)</f>
        <v>#DIV/0!</v>
      </c>
      <c r="P31" s="25" t="e">
        <f>AVERAGEIF('02-ETI'!$E:$E,$M31,'02-ETI'!$Q:$Q)</f>
        <v>#DIV/0!</v>
      </c>
      <c r="Q31" s="25" t="e">
        <f>AVERAGEIF('02-ETI'!$E:$E,$M31,'02-ETI'!$R:$R)</f>
        <v>#DIV/0!</v>
      </c>
      <c r="R31" s="25" t="e">
        <f>AVERAGEIF('02-ETI'!$E:$E,$M31,'02-ETI'!$S:$T)</f>
        <v>#DIV/0!</v>
      </c>
      <c r="S31" s="25" t="e">
        <f>AVERAGEIF('02-ETI'!$E:$E,$M31,'02-ETI'!$M:$M)</f>
        <v>#DIV/0!</v>
      </c>
      <c r="U31" s="3">
        <v>9</v>
      </c>
      <c r="V31" s="3">
        <v>9</v>
      </c>
      <c r="W31" s="7" t="e">
        <f t="shared" si="4"/>
        <v>#DIV/0!</v>
      </c>
      <c r="X31" s="7">
        <f t="shared" si="1"/>
        <v>1</v>
      </c>
      <c r="Y31" s="10">
        <f>VLOOKUP(B31,'01-Planning'!$B:$T,13,0)</f>
        <v>8.333333333333337E-2</v>
      </c>
      <c r="Z31" s="29" t="e">
        <f>COUNTIFS(#REF!,"&gt;=80",#REF!,'03-LPT'!$B31)/COUNTIF(#REF!,'03-LPT'!$B31)</f>
        <v>#REF!</v>
      </c>
      <c r="AA31" s="26" t="e">
        <f t="shared" si="5"/>
        <v>#REF!</v>
      </c>
      <c r="AD31" s="3" t="s">
        <v>2</v>
      </c>
    </row>
    <row r="32" spans="1:30" hidden="1" x14ac:dyDescent="0.2">
      <c r="A32" s="3">
        <v>24</v>
      </c>
      <c r="B32" s="31" t="s">
        <v>3490</v>
      </c>
      <c r="C32" s="6" t="str">
        <f>VLOOKUP('03-LPT'!$B32,'01-Planning'!$B:$V,2,0)</f>
        <v>TECH_SOSIBP_1</v>
      </c>
      <c r="D32" s="6">
        <f>VLOOKUP('03-LPT'!$B32,'01-Planning'!$B:$V,3,0)</f>
        <v>0</v>
      </c>
      <c r="E32" s="22">
        <f>VLOOKUP('03-LPT'!$B32,'01-Planning'!$B:$V,4,0)</f>
        <v>43479</v>
      </c>
      <c r="F32" s="5" t="str">
        <f>VLOOKUP('03-LPT'!$B32,'01-Planning'!$B:$V,6,0)</f>
        <v>Event Biasa</v>
      </c>
      <c r="G32" s="5" t="str">
        <f>VLOOKUP('03-LPT'!$B32,'01-Planning'!$B:$V,7,0)</f>
        <v>Training IBPR | SIO OP</v>
      </c>
      <c r="H32" s="3" t="s">
        <v>3467</v>
      </c>
      <c r="I32" s="5" t="str">
        <f>VLOOKUP($B32,'01-Planning'!$B:$T,8,0)</f>
        <v>Hardito Nugroho</v>
      </c>
      <c r="J32" s="5" t="str">
        <f>VLOOKUP('03-LPT'!$B32,'01-Planning'!$B:$V,9,0)</f>
        <v>Operator GRB</v>
      </c>
      <c r="K32" s="4" t="str">
        <f>VLOOKUP(C32,'Course &amp; Tujuan Baru'!$C:$L,10,0)</f>
        <v>1. Review performa K3 di departemen
2. Cara meningkatkan performa K3 departemen</v>
      </c>
      <c r="M32" s="5" t="str">
        <f>VLOOKUP('03-LPT'!$B32,'01-Planning'!$B:$V,14,0)</f>
        <v>C0024</v>
      </c>
      <c r="N32" s="25" t="e">
        <f>AVERAGEIF('02-ETI'!$E:$E,'03-LPT'!$M32,'02-ETI'!$J:$M)</f>
        <v>#DIV/0!</v>
      </c>
      <c r="O32" s="25" t="e">
        <f>AVERAGEIF('02-ETI'!$E:$E,$M32,'02-ETI'!$N:$P)</f>
        <v>#DIV/0!</v>
      </c>
      <c r="P32" s="25" t="e">
        <f>AVERAGEIF('02-ETI'!$E:$E,$M32,'02-ETI'!$Q:$Q)</f>
        <v>#DIV/0!</v>
      </c>
      <c r="Q32" s="25" t="e">
        <f>AVERAGEIF('02-ETI'!$E:$E,$M32,'02-ETI'!$R:$R)</f>
        <v>#DIV/0!</v>
      </c>
      <c r="R32" s="25" t="e">
        <f>AVERAGEIF('02-ETI'!$E:$E,$M32,'02-ETI'!$S:$T)</f>
        <v>#DIV/0!</v>
      </c>
      <c r="S32" s="25" t="e">
        <f>AVERAGEIF('02-ETI'!$E:$E,$M32,'02-ETI'!$M:$M)</f>
        <v>#DIV/0!</v>
      </c>
      <c r="U32" s="3">
        <v>1</v>
      </c>
      <c r="V32" s="3">
        <v>1</v>
      </c>
      <c r="W32" s="7" t="e">
        <f t="shared" si="4"/>
        <v>#DIV/0!</v>
      </c>
      <c r="X32" s="7">
        <f t="shared" si="1"/>
        <v>1</v>
      </c>
      <c r="Y32" s="10">
        <f>VLOOKUP(B32,'01-Planning'!$B:$T,13,0)</f>
        <v>4.166666666666663E-2</v>
      </c>
      <c r="Z32" s="29" t="e">
        <f>COUNTIFS(#REF!,"&gt;=80",#REF!,'03-LPT'!$B32)/COUNTIF(#REF!,'03-LPT'!$B32)</f>
        <v>#REF!</v>
      </c>
      <c r="AA32" s="26" t="e">
        <f t="shared" si="5"/>
        <v>#REF!</v>
      </c>
      <c r="AD32" s="3" t="s">
        <v>2</v>
      </c>
    </row>
    <row r="33" spans="1:30" hidden="1" x14ac:dyDescent="0.2">
      <c r="A33" s="3">
        <v>25</v>
      </c>
      <c r="B33" s="31" t="s">
        <v>3491</v>
      </c>
      <c r="C33" s="6" t="str">
        <f>VLOOKUP('03-LPT'!$B33,'01-Planning'!$B:$V,2,0)</f>
        <v>TECH_SOSIBP_1</v>
      </c>
      <c r="D33" s="6">
        <f>VLOOKUP('03-LPT'!$B33,'01-Planning'!$B:$V,3,0)</f>
        <v>0</v>
      </c>
      <c r="E33" s="22">
        <f>VLOOKUP('03-LPT'!$B33,'01-Planning'!$B:$V,4,0)</f>
        <v>43481</v>
      </c>
      <c r="F33" s="5" t="str">
        <f>VLOOKUP('03-LPT'!$B33,'01-Planning'!$B:$V,6,0)</f>
        <v>Event Biasa</v>
      </c>
      <c r="G33" s="5" t="str">
        <f>VLOOKUP('03-LPT'!$B33,'01-Planning'!$B:$V,7,0)</f>
        <v>Training IBPR | SIO OP</v>
      </c>
      <c r="H33" s="3" t="s">
        <v>3467</v>
      </c>
      <c r="I33" s="5" t="str">
        <f>VLOOKUP($B33,'01-Planning'!$B:$T,8,0)</f>
        <v>Hardito Nugroho</v>
      </c>
      <c r="J33" s="5" t="str">
        <f>VLOOKUP('03-LPT'!$B33,'01-Planning'!$B:$V,9,0)</f>
        <v>Operator GRB</v>
      </c>
      <c r="K33" s="4" t="str">
        <f>VLOOKUP(C33,'Course &amp; Tujuan Baru'!$C:$L,10,0)</f>
        <v>1. Review performa K3 di departemen
2. Cara meningkatkan performa K3 departemen</v>
      </c>
      <c r="M33" s="5" t="str">
        <f>VLOOKUP('03-LPT'!$B33,'01-Planning'!$B:$V,14,0)</f>
        <v>C0025</v>
      </c>
      <c r="N33" s="25" t="e">
        <f>AVERAGEIF('02-ETI'!$E:$E,'03-LPT'!$M33,'02-ETI'!$J:$M)</f>
        <v>#DIV/0!</v>
      </c>
      <c r="O33" s="25" t="e">
        <f>AVERAGEIF('02-ETI'!$E:$E,$M33,'02-ETI'!$N:$P)</f>
        <v>#DIV/0!</v>
      </c>
      <c r="P33" s="25" t="e">
        <f>AVERAGEIF('02-ETI'!$E:$E,$M33,'02-ETI'!$Q:$Q)</f>
        <v>#DIV/0!</v>
      </c>
      <c r="Q33" s="25" t="e">
        <f>AVERAGEIF('02-ETI'!$E:$E,$M33,'02-ETI'!$R:$R)</f>
        <v>#DIV/0!</v>
      </c>
      <c r="R33" s="25" t="e">
        <f>AVERAGEIF('02-ETI'!$E:$E,$M33,'02-ETI'!$S:$T)</f>
        <v>#DIV/0!</v>
      </c>
      <c r="S33" s="25" t="e">
        <f>AVERAGEIF('02-ETI'!$E:$E,$M33,'02-ETI'!$M:$M)</f>
        <v>#DIV/0!</v>
      </c>
      <c r="U33" s="3">
        <v>4</v>
      </c>
      <c r="V33" s="3">
        <v>4</v>
      </c>
      <c r="W33" s="7" t="e">
        <f t="shared" si="4"/>
        <v>#DIV/0!</v>
      </c>
      <c r="X33" s="7">
        <f t="shared" si="1"/>
        <v>1</v>
      </c>
      <c r="Y33" s="10">
        <f>VLOOKUP(B33,'01-Planning'!$B:$T,13,0)</f>
        <v>4.1666666666666741E-2</v>
      </c>
      <c r="Z33" s="29" t="e">
        <f>COUNTIFS(#REF!,"&gt;=80",#REF!,'03-LPT'!$B33)/COUNTIF(#REF!,'03-LPT'!$B33)</f>
        <v>#REF!</v>
      </c>
      <c r="AA33" s="26" t="e">
        <f t="shared" si="5"/>
        <v>#REF!</v>
      </c>
      <c r="AD33" s="3" t="s">
        <v>2</v>
      </c>
    </row>
    <row r="34" spans="1:30" hidden="1" x14ac:dyDescent="0.2">
      <c r="A34" s="3">
        <v>26</v>
      </c>
      <c r="B34" s="31" t="s">
        <v>3492</v>
      </c>
      <c r="C34" s="6" t="str">
        <f>VLOOKUP('03-LPT'!$B34,'01-Planning'!$B:$V,2,0)</f>
        <v>TECH_SQFILL_2</v>
      </c>
      <c r="D34" s="6">
        <f>VLOOKUP('03-LPT'!$B34,'01-Planning'!$B:$V,3,0)</f>
        <v>0</v>
      </c>
      <c r="E34" s="22">
        <f>VLOOKUP('03-LPT'!$B34,'01-Planning'!$B:$V,4,0)</f>
        <v>43481</v>
      </c>
      <c r="F34" s="5" t="str">
        <f>VLOOKUP('03-LPT'!$B34,'01-Planning'!$B:$V,6,0)</f>
        <v>Event Biasa</v>
      </c>
      <c r="G34" s="5" t="str">
        <f>VLOOKUP('03-LPT'!$B34,'01-Planning'!$B:$V,7,0)</f>
        <v>Training QA | SIO OP</v>
      </c>
      <c r="H34" s="3" t="s">
        <v>3467</v>
      </c>
      <c r="I34" s="5" t="str">
        <f>VLOOKUP($B34,'01-Planning'!$B:$T,8,0)</f>
        <v>Iman Budiman</v>
      </c>
      <c r="J34" s="5" t="str">
        <f>VLOOKUP('03-LPT'!$B34,'01-Planning'!$B:$V,9,0)</f>
        <v>Operator GRB</v>
      </c>
      <c r="K34" s="4">
        <f>VLOOKUP(C34,'Course &amp; Tujuan Baru'!$C:$L,10,0)</f>
        <v>0</v>
      </c>
      <c r="M34" s="5" t="str">
        <f>VLOOKUP('03-LPT'!$B34,'01-Planning'!$B:$V,14,0)</f>
        <v>C0026</v>
      </c>
      <c r="N34" s="25" t="e">
        <f>AVERAGEIF('02-ETI'!$E:$E,'03-LPT'!$M34,'02-ETI'!$J:$M)</f>
        <v>#DIV/0!</v>
      </c>
      <c r="O34" s="25" t="e">
        <f>AVERAGEIF('02-ETI'!$E:$E,$M34,'02-ETI'!$N:$P)</f>
        <v>#DIV/0!</v>
      </c>
      <c r="P34" s="25" t="e">
        <f>AVERAGEIF('02-ETI'!$E:$E,$M34,'02-ETI'!$Q:$Q)</f>
        <v>#DIV/0!</v>
      </c>
      <c r="Q34" s="25" t="e">
        <f>AVERAGEIF('02-ETI'!$E:$E,$M34,'02-ETI'!$R:$R)</f>
        <v>#DIV/0!</v>
      </c>
      <c r="R34" s="25" t="e">
        <f>AVERAGEIF('02-ETI'!$E:$E,$M34,'02-ETI'!$S:$T)</f>
        <v>#DIV/0!</v>
      </c>
      <c r="S34" s="25" t="e">
        <f>AVERAGEIF('02-ETI'!$E:$E,$M34,'02-ETI'!$M:$M)</f>
        <v>#DIV/0!</v>
      </c>
      <c r="U34" s="3">
        <v>4</v>
      </c>
      <c r="V34" s="3">
        <v>4</v>
      </c>
      <c r="W34" s="7" t="e">
        <f t="shared" si="4"/>
        <v>#DIV/0!</v>
      </c>
      <c r="X34" s="7">
        <f t="shared" si="1"/>
        <v>1</v>
      </c>
      <c r="Y34" s="10">
        <f>VLOOKUP(B34,'01-Planning'!$B:$T,13,0)</f>
        <v>8.3333333333333315E-2</v>
      </c>
      <c r="Z34" s="29" t="e">
        <f>COUNTIFS(#REF!,"&gt;=80",#REF!,'03-LPT'!$B34)/COUNTIF(#REF!,'03-LPT'!$B34)</f>
        <v>#REF!</v>
      </c>
      <c r="AA34" s="26" t="e">
        <f t="shared" si="5"/>
        <v>#REF!</v>
      </c>
      <c r="AD34" s="3" t="s">
        <v>2</v>
      </c>
    </row>
    <row r="35" spans="1:30" hidden="1" x14ac:dyDescent="0.2">
      <c r="A35" s="3">
        <v>27</v>
      </c>
      <c r="B35" s="31" t="s">
        <v>3493</v>
      </c>
      <c r="C35" s="6" t="str">
        <f>VLOOKUP('03-LPT'!$B35,'01-Planning'!$B:$V,2,0)</f>
        <v>TECH_BASFPC_2</v>
      </c>
      <c r="D35" s="6">
        <f>VLOOKUP('03-LPT'!$B35,'01-Planning'!$B:$V,3,0)</f>
        <v>0</v>
      </c>
      <c r="E35" s="22">
        <f>VLOOKUP('03-LPT'!$B35,'01-Planning'!$B:$V,4,0)</f>
        <v>43481</v>
      </c>
      <c r="F35" s="5" t="str">
        <f>VLOOKUP('03-LPT'!$B35,'01-Planning'!$B:$V,6,0)</f>
        <v>Event Biasa</v>
      </c>
      <c r="G35" s="5" t="str">
        <f>VLOOKUP('03-LPT'!$B35,'01-Planning'!$B:$V,7,0)</f>
        <v>Training Flow Process</v>
      </c>
      <c r="H35" s="3" t="s">
        <v>3467</v>
      </c>
      <c r="I35" s="5" t="str">
        <f>VLOOKUP($B35,'01-Planning'!$B:$T,8,0)</f>
        <v>Henny S</v>
      </c>
      <c r="J35" s="5" t="str">
        <f>VLOOKUP('03-LPT'!$B35,'01-Planning'!$B:$V,9,0)</f>
        <v>Operator GRB</v>
      </c>
      <c r="K35" s="4">
        <f>VLOOKUP(C35,'Course &amp; Tujuan Baru'!$C:$L,10,0)</f>
        <v>0</v>
      </c>
      <c r="M35" s="5" t="str">
        <f>VLOOKUP('03-LPT'!$B35,'01-Planning'!$B:$V,14,0)</f>
        <v>C0027</v>
      </c>
      <c r="N35" s="25" t="e">
        <f>AVERAGEIF('02-ETI'!$E:$E,'03-LPT'!$M35,'02-ETI'!$J:$M)</f>
        <v>#DIV/0!</v>
      </c>
      <c r="O35" s="25" t="e">
        <f>AVERAGEIF('02-ETI'!$E:$E,$M35,'02-ETI'!$N:$P)</f>
        <v>#DIV/0!</v>
      </c>
      <c r="P35" s="25" t="e">
        <f>AVERAGEIF('02-ETI'!$E:$E,$M35,'02-ETI'!$Q:$Q)</f>
        <v>#DIV/0!</v>
      </c>
      <c r="Q35" s="25" t="e">
        <f>AVERAGEIF('02-ETI'!$E:$E,$M35,'02-ETI'!$R:$R)</f>
        <v>#DIV/0!</v>
      </c>
      <c r="R35" s="25" t="e">
        <f>AVERAGEIF('02-ETI'!$E:$E,$M35,'02-ETI'!$S:$T)</f>
        <v>#DIV/0!</v>
      </c>
      <c r="S35" s="25" t="e">
        <f>AVERAGEIF('02-ETI'!$E:$E,$M35,'02-ETI'!$M:$M)</f>
        <v>#DIV/0!</v>
      </c>
      <c r="U35" s="3">
        <v>5</v>
      </c>
      <c r="V35" s="3">
        <v>5</v>
      </c>
      <c r="W35" s="7" t="e">
        <f t="shared" si="4"/>
        <v>#DIV/0!</v>
      </c>
      <c r="X35" s="7">
        <f t="shared" si="1"/>
        <v>1</v>
      </c>
      <c r="Y35" s="10">
        <f>VLOOKUP(B35,'01-Planning'!$B:$T,13,0)</f>
        <v>8.3333333333333259E-2</v>
      </c>
      <c r="Z35" s="29" t="e">
        <f>COUNTIFS(#REF!,"&gt;=80",#REF!,'03-LPT'!$B35)/COUNTIF(#REF!,'03-LPT'!$B35)</f>
        <v>#REF!</v>
      </c>
      <c r="AA35" s="26" t="e">
        <f t="shared" si="5"/>
        <v>#REF!</v>
      </c>
      <c r="AD35" s="3" t="s">
        <v>2</v>
      </c>
    </row>
    <row r="36" spans="1:30" hidden="1" x14ac:dyDescent="0.2">
      <c r="A36" s="3">
        <v>28</v>
      </c>
      <c r="B36" s="31" t="s">
        <v>3494</v>
      </c>
      <c r="C36" s="6" t="str">
        <f>VLOOKUP('03-LPT'!$B36,'01-Planning'!$B:$V,2,0)</f>
        <v>TECH_PRESKI_2</v>
      </c>
      <c r="D36" s="6">
        <f>VLOOKUP('03-LPT'!$B36,'01-Planning'!$B:$V,3,0)</f>
        <v>0</v>
      </c>
      <c r="E36" s="22">
        <f>VLOOKUP('03-LPT'!$B36,'01-Planning'!$B:$V,4,0)</f>
        <v>43481</v>
      </c>
      <c r="F36" s="5" t="str">
        <f>VLOOKUP('03-LPT'!$B36,'01-Planning'!$B:$V,6,0)</f>
        <v>Event Biasa</v>
      </c>
      <c r="G36" s="5" t="str">
        <f>VLOOKUP('03-LPT'!$B36,'01-Planning'!$B:$V,7,0)</f>
        <v>Training Presentation Skill</v>
      </c>
      <c r="H36" s="3" t="s">
        <v>3467</v>
      </c>
      <c r="I36" s="5" t="str">
        <f>VLOOKUP($B36,'01-Planning'!$B:$T,8,0)</f>
        <v>Kristal Prima</v>
      </c>
      <c r="J36" s="5" t="str">
        <f>VLOOKUP('03-LPT'!$B36,'01-Planning'!$B:$V,9,0)</f>
        <v>Karyawan baru</v>
      </c>
      <c r="K36" s="4" t="e">
        <f>VLOOKUP(C36,'Course &amp; Tujuan Baru'!$C:$L,10,0)</f>
        <v>#N/A</v>
      </c>
      <c r="M36" s="5" t="str">
        <f>VLOOKUP('03-LPT'!$B36,'01-Planning'!$B:$V,14,0)</f>
        <v>C0028</v>
      </c>
      <c r="N36" s="25" t="e">
        <f>AVERAGEIF('02-ETI'!$E:$E,'03-LPT'!$M36,'02-ETI'!$J:$M)</f>
        <v>#DIV/0!</v>
      </c>
      <c r="O36" s="25" t="e">
        <f>AVERAGEIF('02-ETI'!$E:$E,$M36,'02-ETI'!$N:$P)</f>
        <v>#DIV/0!</v>
      </c>
      <c r="P36" s="25" t="e">
        <f>AVERAGEIF('02-ETI'!$E:$E,$M36,'02-ETI'!$Q:$Q)</f>
        <v>#DIV/0!</v>
      </c>
      <c r="Q36" s="25" t="e">
        <f>AVERAGEIF('02-ETI'!$E:$E,$M36,'02-ETI'!$R:$R)</f>
        <v>#DIV/0!</v>
      </c>
      <c r="R36" s="25" t="e">
        <f>AVERAGEIF('02-ETI'!$E:$E,$M36,'02-ETI'!$S:$T)</f>
        <v>#DIV/0!</v>
      </c>
      <c r="S36" s="25" t="e">
        <f>AVERAGEIF('02-ETI'!$E:$E,$M36,'02-ETI'!$M:$M)</f>
        <v>#DIV/0!</v>
      </c>
      <c r="U36" s="3">
        <v>3</v>
      </c>
      <c r="V36" s="3">
        <v>5</v>
      </c>
      <c r="W36" s="7" t="e">
        <f t="shared" si="4"/>
        <v>#DIV/0!</v>
      </c>
      <c r="X36" s="7">
        <f t="shared" si="1"/>
        <v>1</v>
      </c>
      <c r="Y36" s="10">
        <f>VLOOKUP(B36,'01-Planning'!$B:$T,13,0)</f>
        <v>6.25E-2</v>
      </c>
      <c r="Z36" s="29" t="e">
        <f>COUNTIFS(#REF!,"&gt;=80",#REF!,'03-LPT'!$B36)/COUNTIF(#REF!,'03-LPT'!$B36)</f>
        <v>#REF!</v>
      </c>
      <c r="AA36" s="26" t="e">
        <f t="shared" si="5"/>
        <v>#REF!</v>
      </c>
      <c r="AD36" s="3" t="s">
        <v>2</v>
      </c>
    </row>
    <row r="37" spans="1:30" hidden="1" x14ac:dyDescent="0.2">
      <c r="A37" s="3">
        <v>29</v>
      </c>
      <c r="B37" s="31" t="s">
        <v>3495</v>
      </c>
      <c r="C37" s="6" t="str">
        <f>VLOOKUP('03-LPT'!$B37,'01-Planning'!$B:$V,2,0)</f>
        <v>UMM_KETIGA_2</v>
      </c>
      <c r="D37" s="6">
        <f>VLOOKUP('03-LPT'!$B37,'01-Planning'!$B:$V,3,0)</f>
        <v>0</v>
      </c>
      <c r="E37" s="22">
        <f>VLOOKUP('03-LPT'!$B37,'01-Planning'!$B:$V,4,0)</f>
        <v>43482</v>
      </c>
      <c r="F37" s="5" t="str">
        <f>VLOOKUP('03-LPT'!$B37,'01-Planning'!$B:$V,6,0)</f>
        <v>Event Biasa</v>
      </c>
      <c r="G37" s="5" t="str">
        <f>VLOOKUP('03-LPT'!$B37,'01-Planning'!$B:$V,7,0)</f>
        <v>Training Mesin Reachtruck | GLF K3</v>
      </c>
      <c r="H37" s="3" t="s">
        <v>3467</v>
      </c>
      <c r="I37" s="5" t="str">
        <f>VLOOKUP($B37,'01-Planning'!$B:$T,8,0)</f>
        <v>Hardito Nugroho</v>
      </c>
      <c r="J37" s="5" t="str">
        <f>VLOOKUP('03-LPT'!$B37,'01-Planning'!$B:$V,9,0)</f>
        <v>Karyawan Office</v>
      </c>
      <c r="K37" s="4" t="e">
        <f>VLOOKUP(C37,'Course &amp; Tujuan Baru'!$C:$L,10,0)</f>
        <v>#N/A</v>
      </c>
      <c r="M37" s="5" t="str">
        <f>VLOOKUP('03-LPT'!$B37,'01-Planning'!$B:$V,14,0)</f>
        <v>C0029</v>
      </c>
      <c r="N37" s="25" t="e">
        <f>AVERAGEIF('02-ETI'!$E:$E,'03-LPT'!$M37,'02-ETI'!$J:$M)</f>
        <v>#DIV/0!</v>
      </c>
      <c r="O37" s="25" t="e">
        <f>AVERAGEIF('02-ETI'!$E:$E,$M37,'02-ETI'!$N:$P)</f>
        <v>#DIV/0!</v>
      </c>
      <c r="P37" s="25" t="e">
        <f>AVERAGEIF('02-ETI'!$E:$E,$M37,'02-ETI'!$Q:$Q)</f>
        <v>#DIV/0!</v>
      </c>
      <c r="Q37" s="25" t="e">
        <f>AVERAGEIF('02-ETI'!$E:$E,$M37,'02-ETI'!$R:$R)</f>
        <v>#DIV/0!</v>
      </c>
      <c r="R37" s="25" t="e">
        <f>AVERAGEIF('02-ETI'!$E:$E,$M37,'02-ETI'!$S:$T)</f>
        <v>#DIV/0!</v>
      </c>
      <c r="S37" s="25" t="e">
        <f>AVERAGEIF('02-ETI'!$E:$E,$M37,'02-ETI'!$M:$M)</f>
        <v>#DIV/0!</v>
      </c>
      <c r="U37" s="3">
        <v>2</v>
      </c>
      <c r="V37" s="3">
        <v>2</v>
      </c>
      <c r="W37" s="7" t="e">
        <f t="shared" si="4"/>
        <v>#DIV/0!</v>
      </c>
      <c r="X37" s="7">
        <f t="shared" si="1"/>
        <v>1</v>
      </c>
      <c r="Y37" s="10">
        <f>VLOOKUP(B37,'01-Planning'!$B:$T,13,0)</f>
        <v>8.333333333333337E-2</v>
      </c>
      <c r="Z37" s="29" t="e">
        <f>COUNTIFS(#REF!,"&gt;=80",#REF!,'03-LPT'!$B37)/COUNTIF(#REF!,'03-LPT'!$B37)</f>
        <v>#REF!</v>
      </c>
      <c r="AA37" s="26" t="e">
        <f t="shared" si="5"/>
        <v>#REF!</v>
      </c>
      <c r="AD37" s="3" t="s">
        <v>2</v>
      </c>
    </row>
    <row r="38" spans="1:30" hidden="1" x14ac:dyDescent="0.2">
      <c r="A38" s="3">
        <v>30</v>
      </c>
      <c r="B38" s="31" t="s">
        <v>3496</v>
      </c>
      <c r="C38" s="6" t="str">
        <f>VLOOKUP('03-LPT'!$B38,'01-Planning'!$B:$V,2,0)</f>
        <v>TECH_EDUKES_1</v>
      </c>
      <c r="D38" s="6">
        <f>VLOOKUP('03-LPT'!$B38,'01-Planning'!$B:$V,3,0)</f>
        <v>0</v>
      </c>
      <c r="E38" s="22">
        <f>VLOOKUP('03-LPT'!$B38,'01-Planning'!$B:$V,4,0)</f>
        <v>43482</v>
      </c>
      <c r="F38" s="5" t="str">
        <f>VLOOKUP('03-LPT'!$B38,'01-Planning'!$B:$V,6,0)</f>
        <v>POK D1</v>
      </c>
      <c r="G38" s="5" t="str">
        <f>VLOOKUP('03-LPT'!$B38,'01-Planning'!$B:$V,7,0)</f>
        <v>POK : Orientasi Karyawan Baru | Edukasi Kesehatan</v>
      </c>
      <c r="H38" s="3" t="s">
        <v>3467</v>
      </c>
      <c r="I38" s="5" t="str">
        <f>VLOOKUP($B38,'01-Planning'!$B:$T,8,0)</f>
        <v>dr. Fariz</v>
      </c>
      <c r="J38" s="5" t="str">
        <f>VLOOKUP('03-LPT'!$B38,'01-Planning'!$B:$V,9,0)</f>
        <v>Karyawan baru</v>
      </c>
      <c r="K38" s="4">
        <f>VLOOKUP(C38,'Course &amp; Tujuan Baru'!$C:$L,10,0)</f>
        <v>0</v>
      </c>
      <c r="M38" s="5" t="str">
        <f>VLOOKUP('03-LPT'!$B38,'01-Planning'!$B:$V,14,0)</f>
        <v>C0030</v>
      </c>
      <c r="N38" s="25">
        <f>AVERAGEIF('02-ETI'!$E:$E,'03-LPT'!$M38,'02-ETI'!$J:$M)</f>
        <v>3.5555555555555554</v>
      </c>
      <c r="O38" s="25">
        <f>AVERAGEIF('02-ETI'!$E:$E,$M38,'02-ETI'!$N:$P)</f>
        <v>3.5555555555555554</v>
      </c>
      <c r="P38" s="25">
        <f>AVERAGEIF('02-ETI'!$E:$E,$M38,'02-ETI'!$Q:$Q)</f>
        <v>3.3333333333333335</v>
      </c>
      <c r="Q38" s="25">
        <f>AVERAGEIF('02-ETI'!$E:$E,$M38,'02-ETI'!$R:$R)</f>
        <v>3.4444444444444446</v>
      </c>
      <c r="R38" s="25">
        <f>AVERAGEIF('02-ETI'!$E:$E,$M38,'02-ETI'!$S:$T)</f>
        <v>3.4444444444444446</v>
      </c>
      <c r="S38" s="25">
        <f>AVERAGEIF('02-ETI'!$E:$E,$M38,'02-ETI'!$M:$M)</f>
        <v>3.2222222222222223</v>
      </c>
      <c r="U38" s="3">
        <v>7</v>
      </c>
      <c r="V38" s="3">
        <v>7</v>
      </c>
      <c r="W38" s="7" t="e">
        <f t="shared" si="4"/>
        <v>#DIV/0!</v>
      </c>
      <c r="X38" s="7">
        <f t="shared" si="1"/>
        <v>1</v>
      </c>
      <c r="Y38" s="10">
        <f>VLOOKUP(B38,'01-Planning'!$B:$T,13,0)</f>
        <v>4.1666666666666685E-2</v>
      </c>
      <c r="Z38" s="29" t="e">
        <f>COUNTIFS(#REF!,"&gt;=80",#REF!,'03-LPT'!$B38)/COUNTIF(#REF!,'03-LPT'!$B38)</f>
        <v>#REF!</v>
      </c>
      <c r="AA38" s="26" t="e">
        <f t="shared" si="5"/>
        <v>#REF!</v>
      </c>
      <c r="AD38" s="3" t="s">
        <v>2</v>
      </c>
    </row>
    <row r="39" spans="1:30" hidden="1" x14ac:dyDescent="0.2">
      <c r="A39" s="3">
        <v>31</v>
      </c>
      <c r="B39" s="31" t="s">
        <v>3497</v>
      </c>
      <c r="C39" s="6" t="str">
        <f>VLOOKUP('03-LPT'!$B39,'01-Planning'!$B:$V,2,0)</f>
        <v>TECH_GMPCLH_2</v>
      </c>
      <c r="D39" s="6">
        <f>VLOOKUP('03-LPT'!$B39,'01-Planning'!$B:$V,3,0)</f>
        <v>0</v>
      </c>
      <c r="E39" s="22">
        <f>VLOOKUP('03-LPT'!$B39,'01-Planning'!$B:$V,4,0)</f>
        <v>43482</v>
      </c>
      <c r="F39" s="5" t="str">
        <f>VLOOKUP('03-LPT'!$B39,'01-Planning'!$B:$V,6,0)</f>
        <v>POK D1</v>
      </c>
      <c r="G39" s="5" t="str">
        <f>VLOOKUP('03-LPT'!$B39,'01-Planning'!$B:$V,7,0)</f>
        <v>POK : Orientasi Karyawan Baru | GMP &amp; Clean Habit</v>
      </c>
      <c r="H39" s="3" t="s">
        <v>3467</v>
      </c>
      <c r="I39" s="5" t="str">
        <f>VLOOKUP($B39,'01-Planning'!$B:$T,8,0)</f>
        <v>Iman Budiman</v>
      </c>
      <c r="J39" s="5" t="str">
        <f>VLOOKUP('03-LPT'!$B39,'01-Planning'!$B:$V,9,0)</f>
        <v>Karyawan baru</v>
      </c>
      <c r="K39" s="4" t="str">
        <f>VLOOKUP(C39,'Course &amp; Tujuan Baru'!$C:$L,10,0)</f>
        <v>"-Mempelajari pengertian &amp; tujuan penerapan GMP
-Mempelajari Ruang Lingkup GMP
    o Personal Hygiene (Based on Zone)
    o Infrastructure &amp; Pest Control 
    o Pemeliharaan Produksi/Gudang (Cleaning &amp; Sanitation)"</v>
      </c>
      <c r="M39" s="5" t="str">
        <f>VLOOKUP('03-LPT'!$B39,'01-Planning'!$B:$V,14,0)</f>
        <v>C0031</v>
      </c>
      <c r="N39" s="25">
        <f>AVERAGEIF('02-ETI'!$E:$E,'03-LPT'!$M39,'02-ETI'!$J:$M)</f>
        <v>3</v>
      </c>
      <c r="O39" s="25">
        <f>AVERAGEIF('02-ETI'!$E:$E,$M39,'02-ETI'!$N:$P)</f>
        <v>3.1666666666666665</v>
      </c>
      <c r="P39" s="25">
        <f>AVERAGEIF('02-ETI'!$E:$E,$M39,'02-ETI'!$Q:$Q)</f>
        <v>3.1666666666666665</v>
      </c>
      <c r="Q39" s="25">
        <f>AVERAGEIF('02-ETI'!$E:$E,$M39,'02-ETI'!$R:$R)</f>
        <v>3.1666666666666665</v>
      </c>
      <c r="R39" s="25">
        <f>AVERAGEIF('02-ETI'!$E:$E,$M39,'02-ETI'!$S:$T)</f>
        <v>3.1666666666666665</v>
      </c>
      <c r="S39" s="25">
        <f>AVERAGEIF('02-ETI'!$E:$E,$M39,'02-ETI'!$M:$M)</f>
        <v>3.1666666666666665</v>
      </c>
      <c r="U39" s="3">
        <v>7</v>
      </c>
      <c r="V39" s="3">
        <v>7</v>
      </c>
      <c r="W39" s="7" t="e">
        <f t="shared" si="4"/>
        <v>#DIV/0!</v>
      </c>
      <c r="X39" s="7">
        <f t="shared" si="1"/>
        <v>1</v>
      </c>
      <c r="Y39" s="10">
        <f>VLOOKUP(B39,'01-Planning'!$B:$T,13,0)</f>
        <v>8.3333333333333315E-2</v>
      </c>
      <c r="Z39" s="29" t="e">
        <f>COUNTIFS(#REF!,"&gt;=80",#REF!,'03-LPT'!$B39)/COUNTIF(#REF!,'03-LPT'!$B39)</f>
        <v>#REF!</v>
      </c>
      <c r="AA39" s="26" t="e">
        <f t="shared" si="5"/>
        <v>#REF!</v>
      </c>
      <c r="AD39" s="3" t="s">
        <v>2</v>
      </c>
    </row>
    <row r="40" spans="1:30" hidden="1" x14ac:dyDescent="0.2">
      <c r="A40" s="3">
        <v>32</v>
      </c>
      <c r="B40" s="31" t="s">
        <v>3498</v>
      </c>
      <c r="C40" s="6" t="str">
        <f>VLOOKUP('03-LPT'!$B40,'01-Planning'!$B:$V,2,0)</f>
        <v>UMM_KETIGA_1</v>
      </c>
      <c r="D40" s="6">
        <f>VLOOKUP('03-LPT'!$B40,'01-Planning'!$B:$V,3,0)</f>
        <v>0</v>
      </c>
      <c r="E40" s="22">
        <f>VLOOKUP('03-LPT'!$B40,'01-Planning'!$B:$V,4,0)</f>
        <v>43482</v>
      </c>
      <c r="F40" s="5" t="str">
        <f>VLOOKUP('03-LPT'!$B40,'01-Planning'!$B:$V,6,0)</f>
        <v>POK D1</v>
      </c>
      <c r="G40" s="5" t="str">
        <f>VLOOKUP('03-LPT'!$B40,'01-Planning'!$B:$V,7,0)</f>
        <v>POK : Orientasi Karyawan Baru | Budaya K3</v>
      </c>
      <c r="H40" s="3" t="s">
        <v>3467</v>
      </c>
      <c r="I40" s="5" t="str">
        <f>VLOOKUP($B40,'01-Planning'!$B:$T,8,0)</f>
        <v>Hardito Nugroho</v>
      </c>
      <c r="J40" s="5" t="str">
        <f>VLOOKUP('03-LPT'!$B40,'01-Planning'!$B:$V,9,0)</f>
        <v>Karyawan baru</v>
      </c>
      <c r="K40" s="4" t="str">
        <f>VLOOKUP(C40,'Course &amp; Tujuan Baru'!$C:$L,10,0)</f>
        <v>-Mempelajari definisi K3 dan penerapannya
-Mempelajari hak &amp; kewajiban karyawan terkait -Mempelajari aplikasi 7 budaya K3 di Nutrifood</v>
      </c>
      <c r="M40" s="5" t="str">
        <f>VLOOKUP('03-LPT'!$B40,'01-Planning'!$B:$V,14,0)</f>
        <v>C0032</v>
      </c>
      <c r="N40" s="25">
        <f>AVERAGEIF('02-ETI'!$E:$E,'03-LPT'!$M40,'02-ETI'!$J:$M)</f>
        <v>3.2857142857142856</v>
      </c>
      <c r="O40" s="25">
        <f>AVERAGEIF('02-ETI'!$E:$E,$M40,'02-ETI'!$N:$P)</f>
        <v>3.5714285714285716</v>
      </c>
      <c r="P40" s="25">
        <f>AVERAGEIF('02-ETI'!$E:$E,$M40,'02-ETI'!$Q:$Q)</f>
        <v>3.4285714285714284</v>
      </c>
      <c r="Q40" s="25">
        <f>AVERAGEIF('02-ETI'!$E:$E,$M40,'02-ETI'!$R:$R)</f>
        <v>3.5714285714285716</v>
      </c>
      <c r="R40" s="25">
        <f>AVERAGEIF('02-ETI'!$E:$E,$M40,'02-ETI'!$S:$T)</f>
        <v>3.2857142857142856</v>
      </c>
      <c r="S40" s="25">
        <f>AVERAGEIF('02-ETI'!$E:$E,$M40,'02-ETI'!$M:$M)</f>
        <v>3.2857142857142856</v>
      </c>
      <c r="U40" s="3">
        <v>7</v>
      </c>
      <c r="V40" s="3">
        <v>7</v>
      </c>
      <c r="W40" s="7" t="e">
        <f t="shared" si="4"/>
        <v>#DIV/0!</v>
      </c>
      <c r="X40" s="7">
        <f t="shared" si="1"/>
        <v>1</v>
      </c>
      <c r="Y40" s="10">
        <f>VLOOKUP(B40,'01-Planning'!$B:$T,13,0)</f>
        <v>4.1666666666666685E-2</v>
      </c>
      <c r="Z40" s="29" t="e">
        <f>COUNTIFS(#REF!,"&gt;=80",#REF!,'03-LPT'!$B40)/COUNTIF(#REF!,'03-LPT'!$B40)</f>
        <v>#REF!</v>
      </c>
      <c r="AA40" s="26" t="e">
        <f t="shared" si="5"/>
        <v>#REF!</v>
      </c>
      <c r="AD40" s="3" t="s">
        <v>2</v>
      </c>
    </row>
    <row r="41" spans="1:30" hidden="1" x14ac:dyDescent="0.2">
      <c r="A41" s="3">
        <v>33</v>
      </c>
      <c r="B41" s="31" t="s">
        <v>3499</v>
      </c>
      <c r="C41" s="6" t="str">
        <f>VLOOKUP('03-LPT'!$B41,'01-Planning'!$B:$V,2,0)</f>
        <v>TECH_SISMAL_1</v>
      </c>
      <c r="D41" s="6">
        <f>VLOOKUP('03-LPT'!$B41,'01-Planning'!$B:$V,3,0)</f>
        <v>0</v>
      </c>
      <c r="E41" s="22">
        <f>VLOOKUP('03-LPT'!$B41,'01-Planning'!$B:$V,4,0)</f>
        <v>43482</v>
      </c>
      <c r="F41" s="5" t="str">
        <f>VLOOKUP('03-LPT'!$B41,'01-Planning'!$B:$V,6,0)</f>
        <v>POK D1</v>
      </c>
      <c r="G41" s="5" t="str">
        <f>VLOOKUP('03-LPT'!$B41,'01-Planning'!$B:$V,7,0)</f>
        <v>POK : Orientasi Karyawan Baru | Sistem Manajemen Lingkungan</v>
      </c>
      <c r="H41" s="3" t="s">
        <v>3467</v>
      </c>
      <c r="I41" s="5" t="str">
        <f>VLOOKUP($B41,'01-Planning'!$B:$T,8,0)</f>
        <v>Christianti Yusmisar</v>
      </c>
      <c r="J41" s="5" t="str">
        <f>VLOOKUP('03-LPT'!$B41,'01-Planning'!$B:$V,9,0)</f>
        <v>Karyawan baru</v>
      </c>
      <c r="K41" s="4">
        <f>VLOOKUP(C41,'Course &amp; Tujuan Baru'!$C:$L,10,0)</f>
        <v>0</v>
      </c>
      <c r="M41" s="5" t="str">
        <f>VLOOKUP('03-LPT'!$B41,'01-Planning'!$B:$V,14,0)</f>
        <v>C0033</v>
      </c>
      <c r="N41" s="25" t="e">
        <f>AVERAGEIF('02-ETI'!$E:$E,'03-LPT'!$M41,'02-ETI'!$J:$M)</f>
        <v>#DIV/0!</v>
      </c>
      <c r="O41" s="25" t="e">
        <f>AVERAGEIF('02-ETI'!$E:$E,$M41,'02-ETI'!$N:$P)</f>
        <v>#DIV/0!</v>
      </c>
      <c r="P41" s="25" t="e">
        <f>AVERAGEIF('02-ETI'!$E:$E,$M41,'02-ETI'!$Q:$Q)</f>
        <v>#DIV/0!</v>
      </c>
      <c r="Q41" s="25" t="e">
        <f>AVERAGEIF('02-ETI'!$E:$E,$M41,'02-ETI'!$R:$R)</f>
        <v>#DIV/0!</v>
      </c>
      <c r="R41" s="25" t="e">
        <f>AVERAGEIF('02-ETI'!$E:$E,$M41,'02-ETI'!$S:$T)</f>
        <v>#DIV/0!</v>
      </c>
      <c r="S41" s="25" t="e">
        <f>AVERAGEIF('02-ETI'!$E:$E,$M41,'02-ETI'!$M:$M)</f>
        <v>#DIV/0!</v>
      </c>
      <c r="U41" s="3">
        <v>7</v>
      </c>
      <c r="V41" s="3">
        <v>7</v>
      </c>
      <c r="W41" s="7" t="e">
        <f t="shared" si="4"/>
        <v>#DIV/0!</v>
      </c>
      <c r="X41" s="7">
        <f t="shared" si="1"/>
        <v>1</v>
      </c>
      <c r="Y41" s="10">
        <f>VLOOKUP(B41,'01-Planning'!$B:$T,13,0)</f>
        <v>4.166666666666663E-2</v>
      </c>
      <c r="Z41" s="29" t="e">
        <f>COUNTIFS(#REF!,"&gt;=80",#REF!,'03-LPT'!$B41)/COUNTIF(#REF!,'03-LPT'!$B41)</f>
        <v>#REF!</v>
      </c>
      <c r="AA41" s="26" t="e">
        <f t="shared" si="5"/>
        <v>#REF!</v>
      </c>
      <c r="AD41" s="3" t="s">
        <v>2</v>
      </c>
    </row>
    <row r="42" spans="1:30" hidden="1" x14ac:dyDescent="0.2">
      <c r="A42" s="3">
        <v>34</v>
      </c>
      <c r="B42" s="31" t="s">
        <v>3500</v>
      </c>
      <c r="C42" s="6" t="str">
        <f>VLOOKUP('03-LPT'!$B42,'01-Planning'!$B:$V,2,0)</f>
        <v>TECH_PESCON_1</v>
      </c>
      <c r="D42" s="6">
        <f>VLOOKUP('03-LPT'!$B42,'01-Planning'!$B:$V,3,0)</f>
        <v>0</v>
      </c>
      <c r="E42" s="22">
        <f>VLOOKUP('03-LPT'!$B42,'01-Planning'!$B:$V,4,0)</f>
        <v>43482</v>
      </c>
      <c r="F42" s="5" t="str">
        <f>VLOOKUP('03-LPT'!$B42,'01-Planning'!$B:$V,6,0)</f>
        <v>POK D1</v>
      </c>
      <c r="G42" s="5" t="str">
        <f>VLOOKUP('03-LPT'!$B42,'01-Planning'!$B:$V,7,0)</f>
        <v>POK : Orientasi Karyawan Baru | Pest Control</v>
      </c>
      <c r="H42" s="3" t="s">
        <v>3467</v>
      </c>
      <c r="I42" s="5" t="str">
        <f>VLOOKUP($B42,'01-Planning'!$B:$T,8,0)</f>
        <v>Abram Adi</v>
      </c>
      <c r="J42" s="5" t="str">
        <f>VLOOKUP('03-LPT'!$B42,'01-Planning'!$B:$V,9,0)</f>
        <v>Karyawan baru</v>
      </c>
      <c r="K42" s="4" t="str">
        <f>VLOOKUP(C42,'Course &amp; Tujuan Baru'!$C:$L,10,0)</f>
        <v>1. Dampak kontaminasi pest (+ power of socmed)
2. Integrated Pest Management + peran karyawan</v>
      </c>
      <c r="M42" s="5" t="str">
        <f>VLOOKUP('03-LPT'!$B42,'01-Planning'!$B:$V,14,0)</f>
        <v>C0034</v>
      </c>
      <c r="N42" s="25">
        <f>AVERAGEIF('02-ETI'!$E:$E,'03-LPT'!$M42,'02-ETI'!$J:$M)</f>
        <v>3.5</v>
      </c>
      <c r="O42" s="25">
        <f>AVERAGEIF('02-ETI'!$E:$E,$M42,'02-ETI'!$N:$P)</f>
        <v>3.5</v>
      </c>
      <c r="P42" s="25">
        <f>AVERAGEIF('02-ETI'!$E:$E,$M42,'02-ETI'!$Q:$Q)</f>
        <v>3.25</v>
      </c>
      <c r="Q42" s="25">
        <f>AVERAGEIF('02-ETI'!$E:$E,$M42,'02-ETI'!$R:$R)</f>
        <v>3.625</v>
      </c>
      <c r="R42" s="25">
        <f>AVERAGEIF('02-ETI'!$E:$E,$M42,'02-ETI'!$S:$T)</f>
        <v>3.5</v>
      </c>
      <c r="S42" s="25">
        <f>AVERAGEIF('02-ETI'!$E:$E,$M42,'02-ETI'!$M:$M)</f>
        <v>3.375</v>
      </c>
      <c r="U42" s="3">
        <v>7</v>
      </c>
      <c r="V42" s="3">
        <v>7</v>
      </c>
      <c r="W42" s="7" t="e">
        <f t="shared" si="4"/>
        <v>#DIV/0!</v>
      </c>
      <c r="X42" s="7">
        <f t="shared" si="1"/>
        <v>1</v>
      </c>
      <c r="Y42" s="10">
        <f>VLOOKUP(B42,'01-Planning'!$B:$T,13,0)</f>
        <v>4.166666666666663E-2</v>
      </c>
      <c r="Z42" s="29" t="e">
        <f>COUNTIFS(#REF!,"&gt;=80",#REF!,'03-LPT'!$B42)/COUNTIF(#REF!,'03-LPT'!$B42)</f>
        <v>#REF!</v>
      </c>
      <c r="AA42" s="26" t="e">
        <f t="shared" si="5"/>
        <v>#REF!</v>
      </c>
      <c r="AD42" s="3" t="s">
        <v>2</v>
      </c>
    </row>
    <row r="43" spans="1:30" hidden="1" x14ac:dyDescent="0.2">
      <c r="A43" s="3">
        <v>35</v>
      </c>
      <c r="B43" s="31" t="s">
        <v>3501</v>
      </c>
      <c r="C43" s="6" t="str">
        <f>VLOOKUP('03-LPT'!$B43,'01-Planning'!$B:$V,2,0)</f>
        <v>TECH_PLASEC_1</v>
      </c>
      <c r="D43" s="6">
        <f>VLOOKUP('03-LPT'!$B43,'01-Planning'!$B:$V,3,0)</f>
        <v>0</v>
      </c>
      <c r="E43" s="22">
        <f>VLOOKUP('03-LPT'!$B43,'01-Planning'!$B:$V,4,0)</f>
        <v>43482</v>
      </c>
      <c r="F43" s="5" t="str">
        <f>VLOOKUP('03-LPT'!$B43,'01-Planning'!$B:$V,6,0)</f>
        <v>POK D1</v>
      </c>
      <c r="G43" s="5" t="str">
        <f>VLOOKUP('03-LPT'!$B43,'01-Planning'!$B:$V,7,0)</f>
        <v>POK : Orientasi Karyawan Baru | Plant Security</v>
      </c>
      <c r="H43" s="3" t="s">
        <v>3467</v>
      </c>
      <c r="I43" s="5" t="str">
        <f>VLOOKUP($B43,'01-Planning'!$B:$T,8,0)</f>
        <v>Danru</v>
      </c>
      <c r="J43" s="5" t="str">
        <f>VLOOKUP('03-LPT'!$B43,'01-Planning'!$B:$V,9,0)</f>
        <v>Karyawan baru</v>
      </c>
      <c r="K43" s="4">
        <f>VLOOKUP(C43,'Course &amp; Tujuan Baru'!$C:$L,10,0)</f>
        <v>0</v>
      </c>
      <c r="M43" s="5" t="str">
        <f>VLOOKUP('03-LPT'!$B43,'01-Planning'!$B:$V,14,0)</f>
        <v>C0035</v>
      </c>
      <c r="N43" s="25">
        <f>AVERAGEIF('02-ETI'!$E:$E,'03-LPT'!$M43,'02-ETI'!$J:$M)</f>
        <v>3</v>
      </c>
      <c r="O43" s="25">
        <f>AVERAGEIF('02-ETI'!$E:$E,$M43,'02-ETI'!$N:$P)</f>
        <v>3</v>
      </c>
      <c r="P43" s="25">
        <f>AVERAGEIF('02-ETI'!$E:$E,$M43,'02-ETI'!$Q:$Q)</f>
        <v>3.25</v>
      </c>
      <c r="Q43" s="25">
        <f>AVERAGEIF('02-ETI'!$E:$E,$M43,'02-ETI'!$R:$R)</f>
        <v>3</v>
      </c>
      <c r="R43" s="25">
        <f>AVERAGEIF('02-ETI'!$E:$E,$M43,'02-ETI'!$S:$T)</f>
        <v>3</v>
      </c>
      <c r="S43" s="25">
        <f>AVERAGEIF('02-ETI'!$E:$E,$M43,'02-ETI'!$M:$M)</f>
        <v>3</v>
      </c>
      <c r="U43" s="3">
        <v>7</v>
      </c>
      <c r="V43" s="3">
        <v>7</v>
      </c>
      <c r="W43" s="7" t="e">
        <f t="shared" si="4"/>
        <v>#DIV/0!</v>
      </c>
      <c r="X43" s="7">
        <f t="shared" si="1"/>
        <v>1</v>
      </c>
      <c r="Y43" s="10">
        <f>VLOOKUP(B43,'01-Planning'!$B:$T,13,0)</f>
        <v>4.1666666666666741E-2</v>
      </c>
      <c r="Z43" s="29" t="e">
        <f>COUNTIFS(#REF!,"&gt;=80",#REF!,'03-LPT'!$B43)/COUNTIF(#REF!,'03-LPT'!$B43)</f>
        <v>#REF!</v>
      </c>
      <c r="AA43" s="26" t="e">
        <f t="shared" si="5"/>
        <v>#REF!</v>
      </c>
      <c r="AD43" s="3" t="s">
        <v>2</v>
      </c>
    </row>
    <row r="44" spans="1:30" hidden="1" x14ac:dyDescent="0.2">
      <c r="A44" s="3">
        <v>36</v>
      </c>
      <c r="B44" s="31" t="s">
        <v>3502</v>
      </c>
      <c r="C44" s="6" t="str">
        <f>VLOOKUP('03-LPT'!$B44,'01-Planning'!$B:$V,2,0)</f>
        <v>UMM_ICAREX_3</v>
      </c>
      <c r="D44" s="6">
        <f>VLOOKUP('03-LPT'!$B44,'01-Planning'!$B:$V,3,0)</f>
        <v>0</v>
      </c>
      <c r="E44" s="22">
        <f>VLOOKUP('03-LPT'!$B44,'01-Planning'!$B:$V,4,0)</f>
        <v>43483</v>
      </c>
      <c r="F44" s="5" t="str">
        <f>VLOOKUP('03-LPT'!$B44,'01-Planning'!$B:$V,6,0)</f>
        <v>POK D1</v>
      </c>
      <c r="G44" s="5" t="str">
        <f>VLOOKUP('03-LPT'!$B44,'01-Planning'!$B:$V,7,0)</f>
        <v>POK : Orientasi Karyawan Baru | icare</v>
      </c>
      <c r="H44" s="3" t="s">
        <v>3467</v>
      </c>
      <c r="I44" s="5" t="str">
        <f>VLOOKUP($B44,'01-Planning'!$B:$T,8,0)</f>
        <v>Kristal Prima</v>
      </c>
      <c r="J44" s="5" t="str">
        <f>VLOOKUP('03-LPT'!$B44,'01-Planning'!$B:$V,9,0)</f>
        <v>Karyawan baru</v>
      </c>
      <c r="K44" s="4" t="str">
        <f>VLOOKUP(C44,'Course &amp; Tujuan Baru'!$C:$L,10,0)</f>
        <v>Mempelajari budaya ICARE &amp; Nutrifood Business Value Healthy Awareness</v>
      </c>
      <c r="M44" s="5" t="str">
        <f>VLOOKUP('03-LPT'!$B44,'01-Planning'!$B:$V,14,0)</f>
        <v>C0036</v>
      </c>
      <c r="N44" s="25" t="e">
        <f>AVERAGEIF('02-ETI'!$E:$E,'03-LPT'!$M44,'02-ETI'!$J:$M)</f>
        <v>#DIV/0!</v>
      </c>
      <c r="O44" s="25" t="e">
        <f>AVERAGEIF('02-ETI'!$E:$E,$M44,'02-ETI'!$N:$P)</f>
        <v>#DIV/0!</v>
      </c>
      <c r="P44" s="25" t="e">
        <f>AVERAGEIF('02-ETI'!$E:$E,$M44,'02-ETI'!$Q:$Q)</f>
        <v>#DIV/0!</v>
      </c>
      <c r="Q44" s="25" t="e">
        <f>AVERAGEIF('02-ETI'!$E:$E,$M44,'02-ETI'!$R:$R)</f>
        <v>#DIV/0!</v>
      </c>
      <c r="R44" s="25" t="e">
        <f>AVERAGEIF('02-ETI'!$E:$E,$M44,'02-ETI'!$S:$T)</f>
        <v>#DIV/0!</v>
      </c>
      <c r="S44" s="25" t="e">
        <f>AVERAGEIF('02-ETI'!$E:$E,$M44,'02-ETI'!$M:$M)</f>
        <v>#DIV/0!</v>
      </c>
      <c r="U44" s="3">
        <v>7</v>
      </c>
      <c r="V44" s="3">
        <v>7</v>
      </c>
      <c r="W44" s="7" t="e">
        <f t="shared" si="4"/>
        <v>#DIV/0!</v>
      </c>
      <c r="X44" s="7">
        <f t="shared" si="1"/>
        <v>1</v>
      </c>
      <c r="Y44" s="10">
        <f>VLOOKUP(B44,'01-Planning'!$B:$T,13,0)</f>
        <v>8.333333333333337E-2</v>
      </c>
      <c r="Z44" s="29" t="e">
        <f>COUNTIFS(#REF!,"&gt;=80",#REF!,'03-LPT'!$B44)/COUNTIF(#REF!,'03-LPT'!$B44)</f>
        <v>#REF!</v>
      </c>
      <c r="AA44" s="26" t="e">
        <f t="shared" si="5"/>
        <v>#REF!</v>
      </c>
      <c r="AD44" s="3" t="s">
        <v>2</v>
      </c>
    </row>
    <row r="45" spans="1:30" hidden="1" x14ac:dyDescent="0.2">
      <c r="A45" s="3">
        <v>37</v>
      </c>
      <c r="B45" s="31" t="s">
        <v>3503</v>
      </c>
      <c r="C45" s="6" t="str">
        <f>VLOOKUP('03-LPT'!$B45,'01-Planning'!$B:$V,2,0)</f>
        <v>TECH_SELAWA_1</v>
      </c>
      <c r="D45" s="6" t="str">
        <f>VLOOKUP('03-LPT'!$B45,'01-Planning'!$B:$V,3,0)</f>
        <v>SOFT_INTSKI_2, SOFT_SELMOT_2, TECH_ACTLES_1, TECH_ETIKPP_1</v>
      </c>
      <c r="E45" s="22">
        <f>VLOOKUP('03-LPT'!$B45,'01-Planning'!$B:$V,4,0)</f>
        <v>43483</v>
      </c>
      <c r="F45" s="5" t="str">
        <f>VLOOKUP('03-LPT'!$B45,'01-Planning'!$B:$V,6,0)</f>
        <v>POK D1</v>
      </c>
      <c r="G45" s="5" t="str">
        <f>VLOOKUP('03-LPT'!$B45,'01-Planning'!$B:$V,7,0)</f>
        <v>POK : Orientasi Karyawan Baru | Basic Work Mentality</v>
      </c>
      <c r="H45" s="3" t="s">
        <v>3467</v>
      </c>
      <c r="I45" s="5" t="str">
        <f>VLOOKUP($B45,'01-Planning'!$B:$T,8,0)</f>
        <v>Kristal Prima</v>
      </c>
      <c r="J45" s="5" t="str">
        <f>VLOOKUP('03-LPT'!$B45,'01-Planning'!$B:$V,9,0)</f>
        <v>Karyawan baru</v>
      </c>
      <c r="K45" s="4">
        <f>VLOOKUP(C45,'Course &amp; Tujuan Baru'!$C:$L,10,0)</f>
        <v>0</v>
      </c>
      <c r="M45" s="5" t="str">
        <f>VLOOKUP('03-LPT'!$B45,'01-Planning'!$B:$V,14,0)</f>
        <v>C0037</v>
      </c>
      <c r="N45" s="25" t="e">
        <f>AVERAGEIF('02-ETI'!$E:$E,'03-LPT'!$M45,'02-ETI'!$J:$M)</f>
        <v>#DIV/0!</v>
      </c>
      <c r="O45" s="25" t="e">
        <f>AVERAGEIF('02-ETI'!$E:$E,$M45,'02-ETI'!$N:$P)</f>
        <v>#DIV/0!</v>
      </c>
      <c r="P45" s="25" t="e">
        <f>AVERAGEIF('02-ETI'!$E:$E,$M45,'02-ETI'!$Q:$Q)</f>
        <v>#DIV/0!</v>
      </c>
      <c r="Q45" s="25" t="e">
        <f>AVERAGEIF('02-ETI'!$E:$E,$M45,'02-ETI'!$R:$R)</f>
        <v>#DIV/0!</v>
      </c>
      <c r="R45" s="25" t="e">
        <f>AVERAGEIF('02-ETI'!$E:$E,$M45,'02-ETI'!$S:$T)</f>
        <v>#DIV/0!</v>
      </c>
      <c r="S45" s="25" t="e">
        <f>AVERAGEIF('02-ETI'!$E:$E,$M45,'02-ETI'!$M:$M)</f>
        <v>#DIV/0!</v>
      </c>
      <c r="U45" s="3">
        <v>7</v>
      </c>
      <c r="V45" s="3">
        <v>7</v>
      </c>
      <c r="W45" s="7" t="e">
        <f t="shared" si="4"/>
        <v>#DIV/0!</v>
      </c>
      <c r="X45" s="7">
        <f t="shared" si="1"/>
        <v>1</v>
      </c>
      <c r="Y45" s="10">
        <f>VLOOKUP(B45,'01-Planning'!$B:$T,13,0)</f>
        <v>5.2083333333333315E-2</v>
      </c>
      <c r="Z45" s="29" t="e">
        <f>COUNTIFS(#REF!,"&gt;=80",#REF!,'03-LPT'!$B45)/COUNTIF(#REF!,'03-LPT'!$B45)</f>
        <v>#REF!</v>
      </c>
      <c r="AA45" s="26" t="e">
        <f t="shared" si="5"/>
        <v>#REF!</v>
      </c>
      <c r="AD45" s="3" t="s">
        <v>2</v>
      </c>
    </row>
    <row r="46" spans="1:30" hidden="1" x14ac:dyDescent="0.2">
      <c r="A46" s="3">
        <v>38</v>
      </c>
      <c r="B46" s="31" t="s">
        <v>3504</v>
      </c>
      <c r="C46" s="6" t="str">
        <f>VLOOKUP('03-LPT'!$B46,'01-Planning'!$B:$V,2,0)</f>
        <v>TECH_KERINF_1</v>
      </c>
      <c r="D46" s="6">
        <f>VLOOKUP('03-LPT'!$B46,'01-Planning'!$B:$V,3,0)</f>
        <v>0</v>
      </c>
      <c r="E46" s="22">
        <f>VLOOKUP('03-LPT'!$B46,'01-Planning'!$B:$V,4,0)</f>
        <v>43482</v>
      </c>
      <c r="F46" s="5" t="str">
        <f>VLOOKUP('03-LPT'!$B46,'01-Planning'!$B:$V,6,0)</f>
        <v>POK D1</v>
      </c>
      <c r="G46" s="5" t="str">
        <f>VLOOKUP('03-LPT'!$B46,'01-Planning'!$B:$V,7,0)</f>
        <v>POK : Orientasi Karyawan Baru | HAKI</v>
      </c>
      <c r="H46" s="3" t="s">
        <v>3467</v>
      </c>
      <c r="I46" s="5" t="str">
        <f>VLOOKUP($B46,'01-Planning'!$B:$T,8,0)</f>
        <v>Self Learning</v>
      </c>
      <c r="J46" s="5" t="str">
        <f>VLOOKUP('03-LPT'!$B46,'01-Planning'!$B:$V,9,0)</f>
        <v>Karyawan C Plus</v>
      </c>
      <c r="K46" s="4">
        <f>VLOOKUP(C46,'Course &amp; Tujuan Baru'!$C:$L,10,0)</f>
        <v>0</v>
      </c>
      <c r="M46" s="5" t="str">
        <f>VLOOKUP('03-LPT'!$B46,'01-Planning'!$B:$V,14,0)</f>
        <v>C0038</v>
      </c>
      <c r="N46" s="25" t="e">
        <f>AVERAGEIF('02-ETI'!$E:$E,'03-LPT'!$M46,'02-ETI'!$J:$M)</f>
        <v>#DIV/0!</v>
      </c>
      <c r="O46" s="25" t="e">
        <f>AVERAGEIF('02-ETI'!$E:$E,$M46,'02-ETI'!$N:$P)</f>
        <v>#DIV/0!</v>
      </c>
      <c r="P46" s="25" t="e">
        <f>AVERAGEIF('02-ETI'!$E:$E,$M46,'02-ETI'!$Q:$Q)</f>
        <v>#DIV/0!</v>
      </c>
      <c r="Q46" s="25" t="e">
        <f>AVERAGEIF('02-ETI'!$E:$E,$M46,'02-ETI'!$R:$R)</f>
        <v>#DIV/0!</v>
      </c>
      <c r="R46" s="25" t="e">
        <f>AVERAGEIF('02-ETI'!$E:$E,$M46,'02-ETI'!$S:$T)</f>
        <v>#DIV/0!</v>
      </c>
      <c r="S46" s="25" t="e">
        <f>AVERAGEIF('02-ETI'!$E:$E,$M46,'02-ETI'!$M:$M)</f>
        <v>#DIV/0!</v>
      </c>
      <c r="U46" s="3">
        <v>5</v>
      </c>
      <c r="V46" s="3">
        <v>5</v>
      </c>
      <c r="W46" s="7" t="e">
        <f t="shared" si="4"/>
        <v>#DIV/0!</v>
      </c>
      <c r="X46" s="7">
        <f t="shared" si="1"/>
        <v>1</v>
      </c>
      <c r="Y46" s="10">
        <f>VLOOKUP(B46,'01-Planning'!$B:$T,13,0)</f>
        <v>4.1666666666666741E-2</v>
      </c>
      <c r="Z46" s="29" t="e">
        <f>COUNTIFS(#REF!,"&gt;=80",#REF!,'03-LPT'!$B46)/COUNTIF(#REF!,'03-LPT'!$B46)</f>
        <v>#REF!</v>
      </c>
      <c r="AA46" s="26" t="e">
        <f t="shared" si="5"/>
        <v>#REF!</v>
      </c>
      <c r="AD46" s="3" t="s">
        <v>2</v>
      </c>
    </row>
    <row r="47" spans="1:30" hidden="1" x14ac:dyDescent="0.2">
      <c r="A47" s="3">
        <v>39</v>
      </c>
      <c r="B47" s="31" t="s">
        <v>3505</v>
      </c>
      <c r="C47" s="6" t="str">
        <f>VLOOKUP('03-LPT'!$B47,'01-Planning'!$B:$V,2,0)</f>
        <v>UMM_5RXXXX_2</v>
      </c>
      <c r="D47" s="6">
        <f>VLOOKUP('03-LPT'!$B47,'01-Planning'!$B:$V,3,0)</f>
        <v>0</v>
      </c>
      <c r="E47" s="22">
        <f>VLOOKUP('03-LPT'!$B47,'01-Planning'!$B:$V,4,0)</f>
        <v>43482</v>
      </c>
      <c r="F47" s="5" t="str">
        <f>VLOOKUP('03-LPT'!$B47,'01-Planning'!$B:$V,6,0)</f>
        <v>POK D1</v>
      </c>
      <c r="G47" s="5" t="str">
        <f>VLOOKUP('03-LPT'!$B47,'01-Planning'!$B:$V,7,0)</f>
        <v>POK : Orientasi Karyawan Baru | 5 R</v>
      </c>
      <c r="H47" s="3" t="s">
        <v>3467</v>
      </c>
      <c r="I47" s="5" t="str">
        <f>VLOOKUP($B47,'01-Planning'!$B:$T,8,0)</f>
        <v>Self Learning</v>
      </c>
      <c r="J47" s="5" t="str">
        <f>VLOOKUP('03-LPT'!$B47,'01-Planning'!$B:$V,9,0)</f>
        <v>Karyawan C Plus</v>
      </c>
      <c r="K47" s="4" t="str">
        <f>VLOOKUP(C47,'Course &amp; Tujuan Baru'!$C:$L,10,0)</f>
        <v>- Mempelajari konsep 5R
- Mempelajari penerapan 5R terhadap sistem administrasi</v>
      </c>
      <c r="M47" s="5" t="str">
        <f>VLOOKUP('03-LPT'!$B47,'01-Planning'!$B:$V,14,0)</f>
        <v>C0039</v>
      </c>
      <c r="N47" s="25" t="e">
        <f>AVERAGEIF('02-ETI'!$E:$E,'03-LPT'!$M47,'02-ETI'!$J:$M)</f>
        <v>#DIV/0!</v>
      </c>
      <c r="O47" s="25" t="e">
        <f>AVERAGEIF('02-ETI'!$E:$E,$M47,'02-ETI'!$N:$P)</f>
        <v>#DIV/0!</v>
      </c>
      <c r="P47" s="25" t="e">
        <f>AVERAGEIF('02-ETI'!$E:$E,$M47,'02-ETI'!$Q:$Q)</f>
        <v>#DIV/0!</v>
      </c>
      <c r="Q47" s="25" t="e">
        <f>AVERAGEIF('02-ETI'!$E:$E,$M47,'02-ETI'!$R:$R)</f>
        <v>#DIV/0!</v>
      </c>
      <c r="R47" s="25" t="e">
        <f>AVERAGEIF('02-ETI'!$E:$E,$M47,'02-ETI'!$S:$T)</f>
        <v>#DIV/0!</v>
      </c>
      <c r="S47" s="25" t="e">
        <f>AVERAGEIF('02-ETI'!$E:$E,$M47,'02-ETI'!$M:$M)</f>
        <v>#DIV/0!</v>
      </c>
      <c r="U47" s="3">
        <v>5</v>
      </c>
      <c r="V47" s="3">
        <v>5</v>
      </c>
      <c r="W47" s="7" t="e">
        <f t="shared" si="4"/>
        <v>#DIV/0!</v>
      </c>
      <c r="X47" s="7">
        <f t="shared" si="1"/>
        <v>1</v>
      </c>
      <c r="Y47" s="10">
        <f>VLOOKUP(B47,'01-Planning'!$B:$T,13,0)</f>
        <v>4.166666666666663E-2</v>
      </c>
      <c r="Z47" s="29" t="e">
        <f>COUNTIFS(#REF!,"&gt;=80",#REF!,'03-LPT'!$B47)/COUNTIF(#REF!,'03-LPT'!$B47)</f>
        <v>#REF!</v>
      </c>
      <c r="AA47" s="26" t="e">
        <f t="shared" si="5"/>
        <v>#REF!</v>
      </c>
      <c r="AD47" s="3" t="s">
        <v>2</v>
      </c>
    </row>
    <row r="48" spans="1:30" hidden="1" x14ac:dyDescent="0.2">
      <c r="A48" s="3">
        <v>40</v>
      </c>
      <c r="B48" s="31" t="s">
        <v>3506</v>
      </c>
      <c r="C48" s="6" t="str">
        <f>VLOOKUP('03-LPT'!$B48,'01-Planning'!$B:$V,2,0)</f>
        <v>TECH_CATMPD_1</v>
      </c>
      <c r="D48" s="6">
        <f>VLOOKUP('03-LPT'!$B48,'01-Planning'!$B:$V,3,0)</f>
        <v>0</v>
      </c>
      <c r="E48" s="22">
        <f>VLOOKUP('03-LPT'!$B48,'01-Planning'!$B:$V,4,0)</f>
        <v>43482</v>
      </c>
      <c r="F48" s="5" t="str">
        <f>VLOOKUP('03-LPT'!$B48,'01-Planning'!$B:$V,6,0)</f>
        <v>POK D1</v>
      </c>
      <c r="G48" s="5" t="str">
        <f>VLOOKUP('03-LPT'!$B48,'01-Planning'!$B:$V,7,0)</f>
        <v>POK : Orientasi Karyawan Baru | Catatan Mutu</v>
      </c>
      <c r="H48" s="3" t="s">
        <v>3467</v>
      </c>
      <c r="I48" s="5" t="str">
        <f>VLOOKUP($B48,'01-Planning'!$B:$T,8,0)</f>
        <v>Self Learning</v>
      </c>
      <c r="J48" s="5" t="str">
        <f>VLOOKUP('03-LPT'!$B48,'01-Planning'!$B:$V,9,0)</f>
        <v>Karyawan C Plus</v>
      </c>
      <c r="K48" s="4">
        <f>VLOOKUP(C48,'Course &amp; Tujuan Baru'!$C:$L,10,0)</f>
        <v>0</v>
      </c>
      <c r="M48" s="5" t="str">
        <f>VLOOKUP('03-LPT'!$B48,'01-Planning'!$B:$V,14,0)</f>
        <v>C0040</v>
      </c>
      <c r="N48" s="25">
        <f>AVERAGEIF('02-ETI'!$E:$E,'03-LPT'!$M48,'02-ETI'!$J:$M)</f>
        <v>3.75</v>
      </c>
      <c r="O48" s="25">
        <f>AVERAGEIF('02-ETI'!$E:$E,$M48,'02-ETI'!$N:$P)</f>
        <v>3.5</v>
      </c>
      <c r="P48" s="25">
        <f>AVERAGEIF('02-ETI'!$E:$E,$M48,'02-ETI'!$Q:$Q)</f>
        <v>3.25</v>
      </c>
      <c r="Q48" s="25">
        <f>AVERAGEIF('02-ETI'!$E:$E,$M48,'02-ETI'!$R:$R)</f>
        <v>3.5</v>
      </c>
      <c r="R48" s="25">
        <f>AVERAGEIF('02-ETI'!$E:$E,$M48,'02-ETI'!$S:$T)</f>
        <v>3.75</v>
      </c>
      <c r="S48" s="25">
        <f>AVERAGEIF('02-ETI'!$E:$E,$M48,'02-ETI'!$M:$M)</f>
        <v>3.25</v>
      </c>
      <c r="U48" s="3">
        <v>5</v>
      </c>
      <c r="V48" s="3">
        <v>5</v>
      </c>
      <c r="W48" s="7" t="e">
        <f t="shared" si="4"/>
        <v>#DIV/0!</v>
      </c>
      <c r="X48" s="7">
        <f t="shared" si="1"/>
        <v>1</v>
      </c>
      <c r="Y48" s="10">
        <f>VLOOKUP(B48,'01-Planning'!$B:$T,13,0)</f>
        <v>4.166666666666663E-2</v>
      </c>
      <c r="Z48" s="29" t="e">
        <f>COUNTIFS(#REF!,"&gt;=80",#REF!,'03-LPT'!$B48)/COUNTIF(#REF!,'03-LPT'!$B48)</f>
        <v>#REF!</v>
      </c>
      <c r="AA48" s="26" t="e">
        <f t="shared" si="5"/>
        <v>#REF!</v>
      </c>
      <c r="AD48" s="3" t="s">
        <v>2</v>
      </c>
    </row>
    <row r="49" spans="1:30" hidden="1" x14ac:dyDescent="0.2">
      <c r="A49" s="3">
        <v>41</v>
      </c>
      <c r="B49" s="31" t="s">
        <v>3507</v>
      </c>
      <c r="C49" s="6" t="str">
        <f>VLOOKUP('03-LPT'!$B49,'01-Planning'!$B:$V,2,0)</f>
        <v>TECH_PACKNO_1</v>
      </c>
      <c r="D49" s="6">
        <f>VLOOKUP('03-LPT'!$B49,'01-Planning'!$B:$V,3,0)</f>
        <v>0</v>
      </c>
      <c r="E49" s="22">
        <f>VLOOKUP('03-LPT'!$B49,'01-Planning'!$B:$V,4,0)</f>
        <v>43482</v>
      </c>
      <c r="F49" s="5" t="str">
        <f>VLOOKUP('03-LPT'!$B49,'01-Planning'!$B:$V,6,0)</f>
        <v>POK D1</v>
      </c>
      <c r="G49" s="5" t="str">
        <f>VLOOKUP('03-LPT'!$B49,'01-Planning'!$B:$V,7,0)</f>
        <v>POK : Orientasi Karyawan Baru | Packaging Knowledge</v>
      </c>
      <c r="H49" s="3" t="s">
        <v>3467</v>
      </c>
      <c r="I49" s="5" t="str">
        <f>VLOOKUP($B49,'01-Planning'!$B:$T,8,0)</f>
        <v>Self Learning</v>
      </c>
      <c r="J49" s="5" t="str">
        <f>VLOOKUP('03-LPT'!$B49,'01-Planning'!$B:$V,9,0)</f>
        <v>Karyawan C Plus</v>
      </c>
      <c r="K49" s="4" t="e">
        <f>VLOOKUP(C49,'Course &amp; Tujuan Baru'!$C:$L,10,0)</f>
        <v>#N/A</v>
      </c>
      <c r="M49" s="5" t="str">
        <f>VLOOKUP('03-LPT'!$B49,'01-Planning'!$B:$V,14,0)</f>
        <v>C0041</v>
      </c>
      <c r="N49" s="25" t="e">
        <f>AVERAGEIF('02-ETI'!$E:$E,'03-LPT'!$M49,'02-ETI'!$J:$M)</f>
        <v>#DIV/0!</v>
      </c>
      <c r="O49" s="25" t="e">
        <f>AVERAGEIF('02-ETI'!$E:$E,$M49,'02-ETI'!$N:$P)</f>
        <v>#DIV/0!</v>
      </c>
      <c r="P49" s="25" t="e">
        <f>AVERAGEIF('02-ETI'!$E:$E,$M49,'02-ETI'!$Q:$Q)</f>
        <v>#DIV/0!</v>
      </c>
      <c r="Q49" s="25" t="e">
        <f>AVERAGEIF('02-ETI'!$E:$E,$M49,'02-ETI'!$R:$R)</f>
        <v>#DIV/0!</v>
      </c>
      <c r="R49" s="25" t="e">
        <f>AVERAGEIF('02-ETI'!$E:$E,$M49,'02-ETI'!$S:$T)</f>
        <v>#DIV/0!</v>
      </c>
      <c r="S49" s="25" t="e">
        <f>AVERAGEIF('02-ETI'!$E:$E,$M49,'02-ETI'!$M:$M)</f>
        <v>#DIV/0!</v>
      </c>
      <c r="U49" s="3">
        <v>5</v>
      </c>
      <c r="V49" s="3">
        <v>5</v>
      </c>
      <c r="W49" s="7" t="e">
        <f t="shared" si="4"/>
        <v>#DIV/0!</v>
      </c>
      <c r="X49" s="7">
        <f t="shared" si="1"/>
        <v>1</v>
      </c>
      <c r="Y49" s="10">
        <f>VLOOKUP(B49,'01-Planning'!$B:$T,13,0)</f>
        <v>4.1666666666666741E-2</v>
      </c>
      <c r="Z49" s="29" t="e">
        <f>COUNTIFS(#REF!,"&gt;=80",#REF!,'03-LPT'!$B49)/COUNTIF(#REF!,'03-LPT'!$B49)</f>
        <v>#REF!</v>
      </c>
      <c r="AA49" s="26" t="e">
        <f t="shared" si="5"/>
        <v>#REF!</v>
      </c>
      <c r="AD49" s="3" t="s">
        <v>2</v>
      </c>
    </row>
    <row r="50" spans="1:30" hidden="1" x14ac:dyDescent="0.2">
      <c r="A50" s="3">
        <v>42</v>
      </c>
      <c r="B50" s="31" t="s">
        <v>3508</v>
      </c>
      <c r="C50" s="6" t="str">
        <f>VLOOKUP('03-LPT'!$B50,'01-Planning'!$B:$V,2,0)</f>
        <v>TECH_EDUKES_1</v>
      </c>
      <c r="D50" s="6">
        <f>VLOOKUP('03-LPT'!$B50,'01-Planning'!$B:$V,3,0)</f>
        <v>0</v>
      </c>
      <c r="E50" s="22">
        <f>VLOOKUP('03-LPT'!$B50,'01-Planning'!$B:$V,4,0)</f>
        <v>43489</v>
      </c>
      <c r="F50" s="5" t="str">
        <f>VLOOKUP('03-LPT'!$B50,'01-Planning'!$B:$V,6,0)</f>
        <v>POK D1</v>
      </c>
      <c r="G50" s="5" t="str">
        <f>VLOOKUP('03-LPT'!$B50,'01-Planning'!$B:$V,7,0)</f>
        <v>POK : Orientasi Karyawan Baru | Edukasi Kesehatan</v>
      </c>
      <c r="H50" s="3" t="s">
        <v>3467</v>
      </c>
      <c r="I50" s="5" t="str">
        <f>VLOOKUP($B50,'01-Planning'!$B:$T,8,0)</f>
        <v>dr. Fariz</v>
      </c>
      <c r="J50" s="5" t="str">
        <f>VLOOKUP('03-LPT'!$B50,'01-Planning'!$B:$V,9,0)</f>
        <v>Karyawan baru</v>
      </c>
      <c r="K50" s="4">
        <f>VLOOKUP(C50,'Course &amp; Tujuan Baru'!$C:$L,10,0)</f>
        <v>0</v>
      </c>
      <c r="M50" s="5" t="str">
        <f>VLOOKUP('03-LPT'!$B50,'01-Planning'!$B:$V,14,0)</f>
        <v>C0042</v>
      </c>
      <c r="N50" s="25">
        <f>AVERAGEIF('02-ETI'!$E:$E,'03-LPT'!$M50,'02-ETI'!$J:$M)</f>
        <v>3.263157894736842</v>
      </c>
      <c r="O50" s="25">
        <f>AVERAGEIF('02-ETI'!$E:$E,$M50,'02-ETI'!$N:$P)</f>
        <v>3.263157894736842</v>
      </c>
      <c r="P50" s="25">
        <f>AVERAGEIF('02-ETI'!$E:$E,$M50,'02-ETI'!$Q:$Q)</f>
        <v>3.2105263157894739</v>
      </c>
      <c r="Q50" s="25">
        <f>AVERAGEIF('02-ETI'!$E:$E,$M50,'02-ETI'!$R:$R)</f>
        <v>3.3157894736842106</v>
      </c>
      <c r="R50" s="25">
        <f>AVERAGEIF('02-ETI'!$E:$E,$M50,'02-ETI'!$S:$T)</f>
        <v>3.3684210526315788</v>
      </c>
      <c r="S50" s="25">
        <f>AVERAGEIF('02-ETI'!$E:$E,$M50,'02-ETI'!$M:$M)</f>
        <v>3.3157894736842106</v>
      </c>
      <c r="U50" s="3">
        <v>7</v>
      </c>
      <c r="V50" s="3">
        <v>8</v>
      </c>
      <c r="W50" s="7" t="e">
        <f t="shared" si="4"/>
        <v>#DIV/0!</v>
      </c>
      <c r="X50" s="7">
        <f t="shared" si="1"/>
        <v>1</v>
      </c>
      <c r="Y50" s="10">
        <f>VLOOKUP(B50,'01-Planning'!$B:$T,13,0)</f>
        <v>4.1666666666666685E-2</v>
      </c>
      <c r="Z50" s="29" t="e">
        <f>COUNTIFS(#REF!,"&gt;=80",#REF!,'03-LPT'!$B50)/COUNTIF(#REF!,'03-LPT'!$B50)</f>
        <v>#REF!</v>
      </c>
      <c r="AA50" s="26" t="e">
        <f t="shared" si="5"/>
        <v>#REF!</v>
      </c>
      <c r="AD50" s="3" t="s">
        <v>2</v>
      </c>
    </row>
    <row r="51" spans="1:30" hidden="1" x14ac:dyDescent="0.2">
      <c r="A51" s="3">
        <v>43</v>
      </c>
      <c r="B51" s="31" t="s">
        <v>3509</v>
      </c>
      <c r="C51" s="6" t="str">
        <f>VLOOKUP('03-LPT'!$B51,'01-Planning'!$B:$V,2,0)</f>
        <v>TECH_GMPCLH_2</v>
      </c>
      <c r="D51" s="6">
        <f>VLOOKUP('03-LPT'!$B51,'01-Planning'!$B:$V,3,0)</f>
        <v>0</v>
      </c>
      <c r="E51" s="22">
        <f>VLOOKUP('03-LPT'!$B51,'01-Planning'!$B:$V,4,0)</f>
        <v>43489</v>
      </c>
      <c r="F51" s="5" t="str">
        <f>VLOOKUP('03-LPT'!$B51,'01-Planning'!$B:$V,6,0)</f>
        <v>POK D1</v>
      </c>
      <c r="G51" s="5" t="str">
        <f>VLOOKUP('03-LPT'!$B51,'01-Planning'!$B:$V,7,0)</f>
        <v>POK : Orientasi Karyawan Baru | GMP &amp; Clean Habit</v>
      </c>
      <c r="H51" s="3" t="s">
        <v>3467</v>
      </c>
      <c r="I51" s="5" t="str">
        <f>VLOOKUP($B51,'01-Planning'!$B:$T,8,0)</f>
        <v>Iman Budiman</v>
      </c>
      <c r="J51" s="5" t="str">
        <f>VLOOKUP('03-LPT'!$B51,'01-Planning'!$B:$V,9,0)</f>
        <v>Karyawan baru</v>
      </c>
      <c r="K51" s="4" t="str">
        <f>VLOOKUP(C51,'Course &amp; Tujuan Baru'!$C:$L,10,0)</f>
        <v>"-Mempelajari pengertian &amp; tujuan penerapan GMP
-Mempelajari Ruang Lingkup GMP
    o Personal Hygiene (Based on Zone)
    o Infrastructure &amp; Pest Control 
    o Pemeliharaan Produksi/Gudang (Cleaning &amp; Sanitation)"</v>
      </c>
      <c r="M51" s="5" t="str">
        <f>VLOOKUP('03-LPT'!$B51,'01-Planning'!$B:$V,14,0)</f>
        <v>C0043</v>
      </c>
      <c r="N51" s="25">
        <f>AVERAGEIF('02-ETI'!$E:$E,'03-LPT'!$M51,'02-ETI'!$J:$M)</f>
        <v>3.125</v>
      </c>
      <c r="O51" s="25">
        <f>AVERAGEIF('02-ETI'!$E:$E,$M51,'02-ETI'!$N:$P)</f>
        <v>3.25</v>
      </c>
      <c r="P51" s="25">
        <f>AVERAGEIF('02-ETI'!$E:$E,$M51,'02-ETI'!$Q:$Q)</f>
        <v>3</v>
      </c>
      <c r="Q51" s="25">
        <f>AVERAGEIF('02-ETI'!$E:$E,$M51,'02-ETI'!$R:$R)</f>
        <v>3.0625</v>
      </c>
      <c r="R51" s="25">
        <f>AVERAGEIF('02-ETI'!$E:$E,$M51,'02-ETI'!$S:$T)</f>
        <v>3.125</v>
      </c>
      <c r="S51" s="25">
        <f>AVERAGEIF('02-ETI'!$E:$E,$M51,'02-ETI'!$M:$M)</f>
        <v>3</v>
      </c>
      <c r="U51" s="3">
        <v>7</v>
      </c>
      <c r="V51" s="3">
        <v>8</v>
      </c>
      <c r="W51" s="7" t="e">
        <f t="shared" si="4"/>
        <v>#DIV/0!</v>
      </c>
      <c r="X51" s="7">
        <f t="shared" si="1"/>
        <v>1</v>
      </c>
      <c r="Y51" s="10">
        <f>VLOOKUP(B51,'01-Planning'!$B:$T,13,0)</f>
        <v>8.3333333333333315E-2</v>
      </c>
      <c r="Z51" s="29" t="e">
        <f>COUNTIFS(#REF!,"&gt;=80",#REF!,'03-LPT'!$B51)/COUNTIF(#REF!,'03-LPT'!$B51)</f>
        <v>#REF!</v>
      </c>
      <c r="AA51" s="26" t="e">
        <f t="shared" si="5"/>
        <v>#REF!</v>
      </c>
      <c r="AD51" s="3" t="s">
        <v>2</v>
      </c>
    </row>
    <row r="52" spans="1:30" hidden="1" x14ac:dyDescent="0.2">
      <c r="A52" s="3">
        <v>44</v>
      </c>
      <c r="B52" s="31" t="s">
        <v>3510</v>
      </c>
      <c r="C52" s="6" t="str">
        <f>VLOOKUP('03-LPT'!$B52,'01-Planning'!$B:$V,2,0)</f>
        <v>UMM_KETIGA_1</v>
      </c>
      <c r="D52" s="6">
        <f>VLOOKUP('03-LPT'!$B52,'01-Planning'!$B:$V,3,0)</f>
        <v>0</v>
      </c>
      <c r="E52" s="22">
        <f>VLOOKUP('03-LPT'!$B52,'01-Planning'!$B:$V,4,0)</f>
        <v>43489</v>
      </c>
      <c r="F52" s="5" t="str">
        <f>VLOOKUP('03-LPT'!$B52,'01-Planning'!$B:$V,6,0)</f>
        <v>POK D1</v>
      </c>
      <c r="G52" s="5" t="str">
        <f>VLOOKUP('03-LPT'!$B52,'01-Planning'!$B:$V,7,0)</f>
        <v>POK : Orientasi Karyawan Baru | Budaya K3</v>
      </c>
      <c r="H52" s="3" t="s">
        <v>3467</v>
      </c>
      <c r="I52" s="5" t="str">
        <f>VLOOKUP($B52,'01-Planning'!$B:$T,8,0)</f>
        <v>Hardito Nugroho</v>
      </c>
      <c r="J52" s="5" t="str">
        <f>VLOOKUP('03-LPT'!$B52,'01-Planning'!$B:$V,9,0)</f>
        <v>Karyawan baru</v>
      </c>
      <c r="K52" s="4" t="str">
        <f>VLOOKUP(C52,'Course &amp; Tujuan Baru'!$C:$L,10,0)</f>
        <v>-Mempelajari definisi K3 dan penerapannya
-Mempelajari hak &amp; kewajiban karyawan terkait -Mempelajari aplikasi 7 budaya K3 di Nutrifood</v>
      </c>
      <c r="M52" s="5" t="str">
        <f>VLOOKUP('03-LPT'!$B52,'01-Planning'!$B:$V,14,0)</f>
        <v>C0044</v>
      </c>
      <c r="N52" s="25">
        <f>AVERAGEIF('02-ETI'!$E:$E,'03-LPT'!$M52,'02-ETI'!$J:$M)</f>
        <v>3.1428571428571428</v>
      </c>
      <c r="O52" s="25">
        <f>AVERAGEIF('02-ETI'!$E:$E,$M52,'02-ETI'!$N:$P)</f>
        <v>3.1428571428571428</v>
      </c>
      <c r="P52" s="25">
        <f>AVERAGEIF('02-ETI'!$E:$E,$M52,'02-ETI'!$Q:$Q)</f>
        <v>3.1428571428571428</v>
      </c>
      <c r="Q52" s="25">
        <f>AVERAGEIF('02-ETI'!$E:$E,$M52,'02-ETI'!$R:$R)</f>
        <v>3.4285714285714284</v>
      </c>
      <c r="R52" s="25">
        <f>AVERAGEIF('02-ETI'!$E:$E,$M52,'02-ETI'!$S:$T)</f>
        <v>3.1428571428571428</v>
      </c>
      <c r="S52" s="25">
        <f>AVERAGEIF('02-ETI'!$E:$E,$M52,'02-ETI'!$M:$M)</f>
        <v>3</v>
      </c>
      <c r="U52" s="3">
        <v>7</v>
      </c>
      <c r="V52" s="3">
        <v>8</v>
      </c>
      <c r="W52" s="7" t="e">
        <f t="shared" si="4"/>
        <v>#DIV/0!</v>
      </c>
      <c r="X52" s="7">
        <f t="shared" si="1"/>
        <v>1</v>
      </c>
      <c r="Y52" s="10">
        <f>VLOOKUP(B52,'01-Planning'!$B:$T,13,0)</f>
        <v>4.1666666666666685E-2</v>
      </c>
      <c r="Z52" s="29" t="e">
        <f>COUNTIFS(#REF!,"&gt;=80",#REF!,'03-LPT'!$B52)/COUNTIF(#REF!,'03-LPT'!$B52)</f>
        <v>#REF!</v>
      </c>
      <c r="AA52" s="26" t="e">
        <f t="shared" si="5"/>
        <v>#REF!</v>
      </c>
      <c r="AD52" s="3" t="s">
        <v>2</v>
      </c>
    </row>
    <row r="53" spans="1:30" hidden="1" x14ac:dyDescent="0.2">
      <c r="A53" s="3">
        <v>45</v>
      </c>
      <c r="B53" s="31" t="s">
        <v>3511</v>
      </c>
      <c r="C53" s="6" t="str">
        <f>VLOOKUP('03-LPT'!$B53,'01-Planning'!$B:$V,2,0)</f>
        <v>TECH_SISMAL_1</v>
      </c>
      <c r="D53" s="6">
        <f>VLOOKUP('03-LPT'!$B53,'01-Planning'!$B:$V,3,0)</f>
        <v>0</v>
      </c>
      <c r="E53" s="22">
        <f>VLOOKUP('03-LPT'!$B53,'01-Planning'!$B:$V,4,0)</f>
        <v>43489</v>
      </c>
      <c r="F53" s="5" t="str">
        <f>VLOOKUP('03-LPT'!$B53,'01-Planning'!$B:$V,6,0)</f>
        <v>POK D1</v>
      </c>
      <c r="G53" s="5" t="str">
        <f>VLOOKUP('03-LPT'!$B53,'01-Planning'!$B:$V,7,0)</f>
        <v>POK : Orientasi Karyawan Baru | Sistem Manajemen Lingkungan</v>
      </c>
      <c r="H53" s="3" t="s">
        <v>3467</v>
      </c>
      <c r="I53" s="5" t="str">
        <f>VLOOKUP($B53,'01-Planning'!$B:$T,8,0)</f>
        <v>Christianti Yusmisar</v>
      </c>
      <c r="J53" s="5" t="str">
        <f>VLOOKUP('03-LPT'!$B53,'01-Planning'!$B:$V,9,0)</f>
        <v>Karyawan baru</v>
      </c>
      <c r="K53" s="4">
        <f>VLOOKUP(C53,'Course &amp; Tujuan Baru'!$C:$L,10,0)</f>
        <v>0</v>
      </c>
      <c r="M53" s="5" t="str">
        <f>VLOOKUP('03-LPT'!$B53,'01-Planning'!$B:$V,14,0)</f>
        <v>C0045</v>
      </c>
      <c r="N53" s="25" t="e">
        <f>AVERAGEIF('02-ETI'!$E:$E,'03-LPT'!$M53,'02-ETI'!$J:$M)</f>
        <v>#DIV/0!</v>
      </c>
      <c r="O53" s="25" t="e">
        <f>AVERAGEIF('02-ETI'!$E:$E,$M53,'02-ETI'!$N:$P)</f>
        <v>#DIV/0!</v>
      </c>
      <c r="P53" s="25" t="e">
        <f>AVERAGEIF('02-ETI'!$E:$E,$M53,'02-ETI'!$Q:$Q)</f>
        <v>#DIV/0!</v>
      </c>
      <c r="Q53" s="25" t="e">
        <f>AVERAGEIF('02-ETI'!$E:$E,$M53,'02-ETI'!$R:$R)</f>
        <v>#DIV/0!</v>
      </c>
      <c r="R53" s="25" t="e">
        <f>AVERAGEIF('02-ETI'!$E:$E,$M53,'02-ETI'!$S:$T)</f>
        <v>#DIV/0!</v>
      </c>
      <c r="S53" s="25" t="e">
        <f>AVERAGEIF('02-ETI'!$E:$E,$M53,'02-ETI'!$M:$M)</f>
        <v>#DIV/0!</v>
      </c>
      <c r="U53" s="3">
        <v>7</v>
      </c>
      <c r="V53" s="3">
        <v>8</v>
      </c>
      <c r="W53" s="7" t="e">
        <f t="shared" si="4"/>
        <v>#DIV/0!</v>
      </c>
      <c r="X53" s="7">
        <f t="shared" si="1"/>
        <v>1</v>
      </c>
      <c r="Y53" s="10">
        <f>VLOOKUP(B53,'01-Planning'!$B:$T,13,0)</f>
        <v>4.166666666666663E-2</v>
      </c>
      <c r="Z53" s="29" t="e">
        <f>COUNTIFS(#REF!,"&gt;=80",#REF!,'03-LPT'!$B53)/COUNTIF(#REF!,'03-LPT'!$B53)</f>
        <v>#REF!</v>
      </c>
      <c r="AA53" s="26" t="e">
        <f t="shared" si="5"/>
        <v>#REF!</v>
      </c>
      <c r="AD53" s="3" t="s">
        <v>2</v>
      </c>
    </row>
    <row r="54" spans="1:30" hidden="1" x14ac:dyDescent="0.2">
      <c r="A54" s="3">
        <v>46</v>
      </c>
      <c r="B54" s="31" t="s">
        <v>3512</v>
      </c>
      <c r="C54" s="6" t="str">
        <f>VLOOKUP('03-LPT'!$B54,'01-Planning'!$B:$V,2,0)</f>
        <v>TECH_PESCON_1</v>
      </c>
      <c r="D54" s="6">
        <f>VLOOKUP('03-LPT'!$B54,'01-Planning'!$B:$V,3,0)</f>
        <v>0</v>
      </c>
      <c r="E54" s="22">
        <f>VLOOKUP('03-LPT'!$B54,'01-Planning'!$B:$V,4,0)</f>
        <v>43489</v>
      </c>
      <c r="F54" s="5" t="str">
        <f>VLOOKUP('03-LPT'!$B54,'01-Planning'!$B:$V,6,0)</f>
        <v>POK D1</v>
      </c>
      <c r="G54" s="5" t="str">
        <f>VLOOKUP('03-LPT'!$B54,'01-Planning'!$B:$V,7,0)</f>
        <v>POK : Orientasi Karyawan Baru | Pest Control</v>
      </c>
      <c r="H54" s="3" t="s">
        <v>3467</v>
      </c>
      <c r="I54" s="5" t="str">
        <f>VLOOKUP($B54,'01-Planning'!$B:$T,8,0)</f>
        <v>Abram Adi</v>
      </c>
      <c r="J54" s="5" t="str">
        <f>VLOOKUP('03-LPT'!$B54,'01-Planning'!$B:$V,9,0)</f>
        <v>Karyawan baru</v>
      </c>
      <c r="K54" s="4" t="str">
        <f>VLOOKUP(C54,'Course &amp; Tujuan Baru'!$C:$L,10,0)</f>
        <v>1. Dampak kontaminasi pest (+ power of socmed)
2. Integrated Pest Management + peran karyawan</v>
      </c>
      <c r="M54" s="5" t="str">
        <f>VLOOKUP('03-LPT'!$B54,'01-Planning'!$B:$V,14,0)</f>
        <v>C0046</v>
      </c>
      <c r="N54" s="25">
        <f>AVERAGEIF('02-ETI'!$E:$E,'03-LPT'!$M54,'02-ETI'!$J:$M)</f>
        <v>3</v>
      </c>
      <c r="O54" s="25">
        <f>AVERAGEIF('02-ETI'!$E:$E,$M54,'02-ETI'!$N:$P)</f>
        <v>3</v>
      </c>
      <c r="P54" s="25">
        <f>AVERAGEIF('02-ETI'!$E:$E,$M54,'02-ETI'!$Q:$Q)</f>
        <v>3</v>
      </c>
      <c r="Q54" s="25">
        <f>AVERAGEIF('02-ETI'!$E:$E,$M54,'02-ETI'!$R:$R)</f>
        <v>3</v>
      </c>
      <c r="R54" s="25">
        <f>AVERAGEIF('02-ETI'!$E:$E,$M54,'02-ETI'!$S:$T)</f>
        <v>3.1428571428571428</v>
      </c>
      <c r="S54" s="25">
        <f>AVERAGEIF('02-ETI'!$E:$E,$M54,'02-ETI'!$M:$M)</f>
        <v>3</v>
      </c>
      <c r="U54" s="3">
        <v>7</v>
      </c>
      <c r="V54" s="3">
        <v>7</v>
      </c>
      <c r="W54" s="7" t="e">
        <f t="shared" si="4"/>
        <v>#DIV/0!</v>
      </c>
      <c r="X54" s="7">
        <f t="shared" si="1"/>
        <v>1</v>
      </c>
      <c r="Y54" s="10">
        <f>VLOOKUP(B54,'01-Planning'!$B:$T,13,0)</f>
        <v>4.166666666666663E-2</v>
      </c>
      <c r="Z54" s="29" t="e">
        <f>COUNTIFS(#REF!,"&gt;=80",#REF!,'03-LPT'!$B54)/COUNTIF(#REF!,'03-LPT'!$B54)</f>
        <v>#REF!</v>
      </c>
      <c r="AA54" s="26" t="e">
        <f t="shared" si="5"/>
        <v>#REF!</v>
      </c>
      <c r="AD54" s="3" t="s">
        <v>2</v>
      </c>
    </row>
    <row r="55" spans="1:30" hidden="1" x14ac:dyDescent="0.2">
      <c r="A55" s="3">
        <v>47</v>
      </c>
      <c r="B55" s="31" t="s">
        <v>3513</v>
      </c>
      <c r="C55" s="6" t="str">
        <f>VLOOKUP('03-LPT'!$B55,'01-Planning'!$B:$V,2,0)</f>
        <v>TECH_PLASEC_1</v>
      </c>
      <c r="D55" s="6">
        <f>VLOOKUP('03-LPT'!$B55,'01-Planning'!$B:$V,3,0)</f>
        <v>0</v>
      </c>
      <c r="E55" s="22">
        <f>VLOOKUP('03-LPT'!$B55,'01-Planning'!$B:$V,4,0)</f>
        <v>43489</v>
      </c>
      <c r="F55" s="5" t="str">
        <f>VLOOKUP('03-LPT'!$B55,'01-Planning'!$B:$V,6,0)</f>
        <v>POK D1</v>
      </c>
      <c r="G55" s="5" t="str">
        <f>VLOOKUP('03-LPT'!$B55,'01-Planning'!$B:$V,7,0)</f>
        <v>POK : Orientasi Karyawan Baru | Plant Security</v>
      </c>
      <c r="H55" s="3" t="s">
        <v>3467</v>
      </c>
      <c r="I55" s="5" t="str">
        <f>VLOOKUP($B55,'01-Planning'!$B:$T,8,0)</f>
        <v>Danru</v>
      </c>
      <c r="J55" s="5" t="str">
        <f>VLOOKUP('03-LPT'!$B55,'01-Planning'!$B:$V,9,0)</f>
        <v>Karyawan baru</v>
      </c>
      <c r="K55" s="4">
        <f>VLOOKUP(C55,'Course &amp; Tujuan Baru'!$C:$L,10,0)</f>
        <v>0</v>
      </c>
      <c r="M55" s="5" t="str">
        <f>VLOOKUP('03-LPT'!$B55,'01-Planning'!$B:$V,14,0)</f>
        <v>C0047</v>
      </c>
      <c r="N55" s="25">
        <f>AVERAGEIF('02-ETI'!$E:$E,'03-LPT'!$M55,'02-ETI'!$J:$M)</f>
        <v>3</v>
      </c>
      <c r="O55" s="25">
        <f>AVERAGEIF('02-ETI'!$E:$E,$M55,'02-ETI'!$N:$P)</f>
        <v>3</v>
      </c>
      <c r="P55" s="25">
        <f>AVERAGEIF('02-ETI'!$E:$E,$M55,'02-ETI'!$Q:$Q)</f>
        <v>3</v>
      </c>
      <c r="Q55" s="25">
        <f>AVERAGEIF('02-ETI'!$E:$E,$M55,'02-ETI'!$R:$R)</f>
        <v>3.5</v>
      </c>
      <c r="R55" s="25">
        <f>AVERAGEIF('02-ETI'!$E:$E,$M55,'02-ETI'!$S:$T)</f>
        <v>3</v>
      </c>
      <c r="S55" s="25">
        <f>AVERAGEIF('02-ETI'!$E:$E,$M55,'02-ETI'!$M:$M)</f>
        <v>3</v>
      </c>
      <c r="U55" s="3">
        <v>7</v>
      </c>
      <c r="V55" s="3">
        <v>8</v>
      </c>
      <c r="W55" s="7" t="e">
        <f t="shared" si="4"/>
        <v>#DIV/0!</v>
      </c>
      <c r="X55" s="7">
        <f t="shared" si="1"/>
        <v>1</v>
      </c>
      <c r="Y55" s="10">
        <f>VLOOKUP(B55,'01-Planning'!$B:$T,13,0)</f>
        <v>4.1666666666666741E-2</v>
      </c>
      <c r="Z55" s="29" t="e">
        <f>COUNTIFS(#REF!,"&gt;=80",#REF!,'03-LPT'!$B55)/COUNTIF(#REF!,'03-LPT'!$B55)</f>
        <v>#REF!</v>
      </c>
      <c r="AA55" s="26" t="e">
        <f t="shared" si="5"/>
        <v>#REF!</v>
      </c>
      <c r="AD55" s="3" t="s">
        <v>2</v>
      </c>
    </row>
    <row r="56" spans="1:30" hidden="1" x14ac:dyDescent="0.2">
      <c r="A56" s="3">
        <v>48</v>
      </c>
      <c r="B56" s="31" t="s">
        <v>3514</v>
      </c>
      <c r="C56" s="6" t="str">
        <f>VLOOKUP('03-LPT'!$B56,'01-Planning'!$B:$V,2,0)</f>
        <v>UMM_ICAREX_3</v>
      </c>
      <c r="D56" s="6">
        <f>VLOOKUP('03-LPT'!$B56,'01-Planning'!$B:$V,3,0)</f>
        <v>0</v>
      </c>
      <c r="E56" s="22">
        <f>VLOOKUP('03-LPT'!$B56,'01-Planning'!$B:$V,4,0)</f>
        <v>43490</v>
      </c>
      <c r="F56" s="5" t="str">
        <f>VLOOKUP('03-LPT'!$B56,'01-Planning'!$B:$V,6,0)</f>
        <v>POK D1</v>
      </c>
      <c r="G56" s="5" t="str">
        <f>VLOOKUP('03-LPT'!$B56,'01-Planning'!$B:$V,7,0)</f>
        <v>POK : Orientasi Karyawan Baru | icare</v>
      </c>
      <c r="H56" s="3" t="s">
        <v>3467</v>
      </c>
      <c r="I56" s="5" t="str">
        <f>VLOOKUP($B56,'01-Planning'!$B:$T,8,0)</f>
        <v>Kristal Prima</v>
      </c>
      <c r="J56" s="5" t="str">
        <f>VLOOKUP('03-LPT'!$B56,'01-Planning'!$B:$V,9,0)</f>
        <v>Karyawan baru</v>
      </c>
      <c r="K56" s="4" t="str">
        <f>VLOOKUP(C56,'Course &amp; Tujuan Baru'!$C:$L,10,0)</f>
        <v>Mempelajari budaya ICARE &amp; Nutrifood Business Value Healthy Awareness</v>
      </c>
      <c r="M56" s="5" t="str">
        <f>VLOOKUP('03-LPT'!$B56,'01-Planning'!$B:$V,14,0)</f>
        <v>C0048</v>
      </c>
      <c r="N56" s="25">
        <f>AVERAGEIF('02-ETI'!$E:$E,'03-LPT'!$M56,'02-ETI'!$J:$M)</f>
        <v>3.2</v>
      </c>
      <c r="O56" s="25">
        <f>AVERAGEIF('02-ETI'!$E:$E,$M56,'02-ETI'!$N:$P)</f>
        <v>3.3</v>
      </c>
      <c r="P56" s="25">
        <f>AVERAGEIF('02-ETI'!$E:$E,$M56,'02-ETI'!$Q:$Q)</f>
        <v>3.2</v>
      </c>
      <c r="Q56" s="25">
        <f>AVERAGEIF('02-ETI'!$E:$E,$M56,'02-ETI'!$R:$R)</f>
        <v>3.2</v>
      </c>
      <c r="R56" s="25">
        <f>AVERAGEIF('02-ETI'!$E:$E,$M56,'02-ETI'!$S:$T)</f>
        <v>3.3</v>
      </c>
      <c r="S56" s="25">
        <f>AVERAGEIF('02-ETI'!$E:$E,$M56,'02-ETI'!$M:$M)</f>
        <v>3.2</v>
      </c>
      <c r="U56" s="3">
        <v>7</v>
      </c>
      <c r="V56" s="3">
        <v>10</v>
      </c>
      <c r="W56" s="7" t="e">
        <f t="shared" si="4"/>
        <v>#DIV/0!</v>
      </c>
      <c r="X56" s="7">
        <f t="shared" si="1"/>
        <v>1</v>
      </c>
      <c r="Y56" s="10">
        <f>VLOOKUP(B56,'01-Planning'!$B:$T,13,0)</f>
        <v>8.333333333333337E-2</v>
      </c>
      <c r="Z56" s="29" t="e">
        <f>COUNTIFS(#REF!,"&gt;=80",#REF!,'03-LPT'!$B56)/COUNTIF(#REF!,'03-LPT'!$B56)</f>
        <v>#REF!</v>
      </c>
      <c r="AA56" s="26" t="e">
        <f t="shared" si="5"/>
        <v>#REF!</v>
      </c>
      <c r="AD56" s="3" t="s">
        <v>2</v>
      </c>
    </row>
    <row r="57" spans="1:30" hidden="1" x14ac:dyDescent="0.2">
      <c r="A57" s="3">
        <v>49</v>
      </c>
      <c r="B57" s="31" t="s">
        <v>3515</v>
      </c>
      <c r="C57" s="6" t="str">
        <f>VLOOKUP('03-LPT'!$B57,'01-Planning'!$B:$V,2,0)</f>
        <v>TECH_SELAWA_1</v>
      </c>
      <c r="D57" s="6" t="str">
        <f>VLOOKUP('03-LPT'!$B57,'01-Planning'!$B:$V,3,0)</f>
        <v>SOFT_INTSKI_2, SOFT_SELMOT_2, TECH_ACTLES_1, TECH_ETIKPP_1</v>
      </c>
      <c r="E57" s="22">
        <f>VLOOKUP('03-LPT'!$B57,'01-Planning'!$B:$V,4,0)</f>
        <v>43490</v>
      </c>
      <c r="F57" s="5" t="str">
        <f>VLOOKUP('03-LPT'!$B57,'01-Planning'!$B:$V,6,0)</f>
        <v>POK D1</v>
      </c>
      <c r="G57" s="5" t="str">
        <f>VLOOKUP('03-LPT'!$B57,'01-Planning'!$B:$V,7,0)</f>
        <v>POK : Orientasi Karyawan Baru | Basic Work Mentality</v>
      </c>
      <c r="H57" s="3" t="s">
        <v>3467</v>
      </c>
      <c r="I57" s="5" t="str">
        <f>VLOOKUP($B57,'01-Planning'!$B:$T,8,0)</f>
        <v>Kristal Prima</v>
      </c>
      <c r="J57" s="5" t="str">
        <f>VLOOKUP('03-LPT'!$B57,'01-Planning'!$B:$V,9,0)</f>
        <v>Karyawan baru</v>
      </c>
      <c r="K57" s="4">
        <f>VLOOKUP(C57,'Course &amp; Tujuan Baru'!$C:$L,10,0)</f>
        <v>0</v>
      </c>
      <c r="M57" s="5" t="str">
        <f>VLOOKUP('03-LPT'!$B57,'01-Planning'!$B:$V,14,0)</f>
        <v>C0049</v>
      </c>
      <c r="N57" s="25" t="e">
        <f>AVERAGEIF('02-ETI'!$E:$E,'03-LPT'!$M57,'02-ETI'!$J:$M)</f>
        <v>#DIV/0!</v>
      </c>
      <c r="O57" s="25" t="e">
        <f>AVERAGEIF('02-ETI'!$E:$E,$M57,'02-ETI'!$N:$P)</f>
        <v>#DIV/0!</v>
      </c>
      <c r="P57" s="25" t="e">
        <f>AVERAGEIF('02-ETI'!$E:$E,$M57,'02-ETI'!$Q:$Q)</f>
        <v>#DIV/0!</v>
      </c>
      <c r="Q57" s="25" t="e">
        <f>AVERAGEIF('02-ETI'!$E:$E,$M57,'02-ETI'!$R:$R)</f>
        <v>#DIV/0!</v>
      </c>
      <c r="R57" s="25" t="e">
        <f>AVERAGEIF('02-ETI'!$E:$E,$M57,'02-ETI'!$S:$T)</f>
        <v>#DIV/0!</v>
      </c>
      <c r="S57" s="25" t="e">
        <f>AVERAGEIF('02-ETI'!$E:$E,$M57,'02-ETI'!$M:$M)</f>
        <v>#DIV/0!</v>
      </c>
      <c r="U57" s="3">
        <v>7</v>
      </c>
      <c r="V57" s="3">
        <v>10</v>
      </c>
      <c r="W57" s="7" t="e">
        <f t="shared" si="4"/>
        <v>#DIV/0!</v>
      </c>
      <c r="X57" s="7">
        <f t="shared" si="1"/>
        <v>1</v>
      </c>
      <c r="Y57" s="10">
        <f>VLOOKUP(B57,'01-Planning'!$B:$T,13,0)</f>
        <v>5.2083333333333315E-2</v>
      </c>
      <c r="Z57" s="29" t="e">
        <f>COUNTIFS(#REF!,"&gt;=80",#REF!,'03-LPT'!$B57)/COUNTIF(#REF!,'03-LPT'!$B57)</f>
        <v>#REF!</v>
      </c>
      <c r="AA57" s="26" t="e">
        <f t="shared" si="5"/>
        <v>#REF!</v>
      </c>
      <c r="AD57" s="3" t="s">
        <v>2</v>
      </c>
    </row>
    <row r="58" spans="1:30" hidden="1" x14ac:dyDescent="0.2">
      <c r="A58" s="3">
        <v>50</v>
      </c>
      <c r="B58" s="31" t="s">
        <v>3516</v>
      </c>
      <c r="C58" s="6" t="str">
        <f>VLOOKUP('03-LPT'!$B58,'01-Planning'!$B:$V,2,0)</f>
        <v>TECH_BASUTI_2</v>
      </c>
      <c r="D58" s="6">
        <f>VLOOKUP('03-LPT'!$B58,'01-Planning'!$B:$V,3,0)</f>
        <v>0</v>
      </c>
      <c r="E58" s="22">
        <f>VLOOKUP('03-LPT'!$B58,'01-Planning'!$B:$V,4,0)</f>
        <v>43493</v>
      </c>
      <c r="F58" s="5" t="str">
        <f>VLOOKUP('03-LPT'!$B58,'01-Planning'!$B:$V,6,0)</f>
        <v>Event Biasa</v>
      </c>
      <c r="G58" s="5" t="str">
        <f>VLOOKUP('03-LPT'!$B58,'01-Planning'!$B:$V,7,0)</f>
        <v>Training POK Basic Utility</v>
      </c>
      <c r="H58" s="3" t="s">
        <v>3467</v>
      </c>
      <c r="I58" s="5" t="str">
        <f>VLOOKUP($B58,'01-Planning'!$B:$T,8,0)</f>
        <v>M. Agung Pratama</v>
      </c>
      <c r="J58" s="5" t="str">
        <f>VLOOKUP('03-LPT'!$B58,'01-Planning'!$B:$V,9,0)</f>
        <v>Karyawan C Plus</v>
      </c>
      <c r="K58" s="4">
        <f>VLOOKUP(C58,'Course &amp; Tujuan Baru'!$C:$L,10,0)</f>
        <v>0</v>
      </c>
      <c r="M58" s="5" t="str">
        <f>VLOOKUP('03-LPT'!$B58,'01-Planning'!$B:$V,14,0)</f>
        <v>C0050</v>
      </c>
      <c r="N58" s="25" t="e">
        <f>AVERAGEIF('02-ETI'!$E:$E,'03-LPT'!$M58,'02-ETI'!$J:$M)</f>
        <v>#DIV/0!</v>
      </c>
      <c r="O58" s="25" t="e">
        <f>AVERAGEIF('02-ETI'!$E:$E,$M58,'02-ETI'!$N:$P)</f>
        <v>#DIV/0!</v>
      </c>
      <c r="P58" s="25" t="e">
        <f>AVERAGEIF('02-ETI'!$E:$E,$M58,'02-ETI'!$Q:$Q)</f>
        <v>#DIV/0!</v>
      </c>
      <c r="Q58" s="25" t="e">
        <f>AVERAGEIF('02-ETI'!$E:$E,$M58,'02-ETI'!$R:$R)</f>
        <v>#DIV/0!</v>
      </c>
      <c r="R58" s="25" t="e">
        <f>AVERAGEIF('02-ETI'!$E:$E,$M58,'02-ETI'!$S:$T)</f>
        <v>#DIV/0!</v>
      </c>
      <c r="S58" s="25" t="e">
        <f>AVERAGEIF('02-ETI'!$E:$E,$M58,'02-ETI'!$M:$M)</f>
        <v>#DIV/0!</v>
      </c>
      <c r="U58" s="3">
        <v>10</v>
      </c>
      <c r="V58" s="3">
        <v>5</v>
      </c>
      <c r="W58" s="7" t="e">
        <f t="shared" si="4"/>
        <v>#DIV/0!</v>
      </c>
      <c r="X58" s="7">
        <f t="shared" si="1"/>
        <v>0.5</v>
      </c>
      <c r="Y58" s="10">
        <f>VLOOKUP(B58,'01-Planning'!$B:$T,13,0)</f>
        <v>8.3333333333333315E-2</v>
      </c>
      <c r="Z58" s="29" t="e">
        <f>COUNTIFS(#REF!,"&gt;=80",#REF!,'03-LPT'!$B58)/COUNTIF(#REF!,'03-LPT'!$B58)</f>
        <v>#REF!</v>
      </c>
      <c r="AA58" s="26" t="e">
        <f t="shared" si="5"/>
        <v>#REF!</v>
      </c>
      <c r="AD58" s="3" t="s">
        <v>2</v>
      </c>
    </row>
    <row r="59" spans="1:30" hidden="1" x14ac:dyDescent="0.2">
      <c r="A59" s="3">
        <v>51</v>
      </c>
      <c r="B59" s="31" t="s">
        <v>3517</v>
      </c>
      <c r="C59" s="6" t="str">
        <f>VLOOKUP('03-LPT'!$B59,'01-Planning'!$B:$V,2,0)</f>
        <v>TECH_ORACLE_3</v>
      </c>
      <c r="D59" s="6">
        <f>VLOOKUP('03-LPT'!$B59,'01-Planning'!$B:$V,3,0)</f>
        <v>0</v>
      </c>
      <c r="E59" s="22">
        <f>VLOOKUP('03-LPT'!$B59,'01-Planning'!$B:$V,4,0)</f>
        <v>43493</v>
      </c>
      <c r="F59" s="5" t="str">
        <f>VLOOKUP('03-LPT'!$B59,'01-Planning'!$B:$V,6,0)</f>
        <v>Event Biasa</v>
      </c>
      <c r="G59" s="5" t="str">
        <f>VLOOKUP('03-LPT'!$B59,'01-Planning'!$B:$V,7,0)</f>
        <v>Training Oracle | Basic Inventory &amp; Navigation</v>
      </c>
      <c r="H59" s="3" t="s">
        <v>3467</v>
      </c>
      <c r="I59" s="5" t="str">
        <f>VLOOKUP($B59,'01-Planning'!$B:$T,8,0)</f>
        <v>Robby N</v>
      </c>
      <c r="J59" s="5" t="str">
        <f>VLOOKUP('03-LPT'!$B59,'01-Planning'!$B:$V,9,0)</f>
        <v>Karyawan C Plus</v>
      </c>
      <c r="K59" s="4">
        <f>VLOOKUP(C59,'Course &amp; Tujuan Baru'!$C:$L,10,0)</f>
        <v>0</v>
      </c>
      <c r="M59" s="5" t="str">
        <f>VLOOKUP('03-LPT'!$B59,'01-Planning'!$B:$V,14,0)</f>
        <v>C0051</v>
      </c>
      <c r="N59" s="25">
        <f>AVERAGEIF('02-ETI'!$E:$E,'03-LPT'!$M59,'02-ETI'!$J:$M)</f>
        <v>3.6</v>
      </c>
      <c r="O59" s="25">
        <f>AVERAGEIF('02-ETI'!$E:$E,$M59,'02-ETI'!$N:$P)</f>
        <v>3.4</v>
      </c>
      <c r="P59" s="25">
        <f>AVERAGEIF('02-ETI'!$E:$E,$M59,'02-ETI'!$Q:$Q)</f>
        <v>3.2</v>
      </c>
      <c r="Q59" s="25">
        <f>AVERAGEIF('02-ETI'!$E:$E,$M59,'02-ETI'!$R:$R)</f>
        <v>3.4</v>
      </c>
      <c r="R59" s="25">
        <f>AVERAGEIF('02-ETI'!$E:$E,$M59,'02-ETI'!$S:$T)</f>
        <v>3.6</v>
      </c>
      <c r="S59" s="25">
        <f>AVERAGEIF('02-ETI'!$E:$E,$M59,'02-ETI'!$M:$M)</f>
        <v>3.2</v>
      </c>
      <c r="U59" s="3">
        <v>6</v>
      </c>
      <c r="V59" s="3">
        <v>5</v>
      </c>
      <c r="W59" s="7" t="e">
        <f t="shared" si="4"/>
        <v>#DIV/0!</v>
      </c>
      <c r="X59" s="7">
        <f t="shared" si="1"/>
        <v>0.83333333333333337</v>
      </c>
      <c r="Y59" s="10">
        <f>VLOOKUP(B59,'01-Planning'!$B:$T,13,0)</f>
        <v>0.125</v>
      </c>
      <c r="Z59" s="29" t="e">
        <f>COUNTIFS(#REF!,"&gt;=80",#REF!,'03-LPT'!$B59)/COUNTIF(#REF!,'03-LPT'!$B59)</f>
        <v>#REF!</v>
      </c>
      <c r="AA59" s="26" t="e">
        <f t="shared" si="5"/>
        <v>#REF!</v>
      </c>
      <c r="AD59" s="3" t="s">
        <v>2</v>
      </c>
    </row>
    <row r="60" spans="1:30" hidden="1" x14ac:dyDescent="0.2">
      <c r="A60" s="3">
        <v>52</v>
      </c>
      <c r="B60" s="31" t="s">
        <v>3518</v>
      </c>
      <c r="C60" s="6" t="str">
        <f>VLOOKUP('03-LPT'!$B60,'01-Planning'!$B:$V,2,0)</f>
        <v>TECH_QUACOA_2</v>
      </c>
      <c r="D60" s="6">
        <f>VLOOKUP('03-LPT'!$B60,'01-Planning'!$B:$V,3,0)</f>
        <v>0</v>
      </c>
      <c r="E60" s="22">
        <f>VLOOKUP('03-LPT'!$B60,'01-Planning'!$B:$V,4,0)</f>
        <v>43493</v>
      </c>
      <c r="F60" s="5" t="str">
        <f>VLOOKUP('03-LPT'!$B60,'01-Planning'!$B:$V,6,0)</f>
        <v>Event Biasa</v>
      </c>
      <c r="G60" s="5" t="str">
        <f>VLOOKUP('03-LPT'!$B60,'01-Planning'!$B:$V,7,0)</f>
        <v>Training POK QC</v>
      </c>
      <c r="H60" s="3" t="s">
        <v>3467</v>
      </c>
      <c r="I60" s="5" t="str">
        <f>VLOOKUP($B60,'01-Planning'!$B:$T,8,0)</f>
        <v>Suhadi</v>
      </c>
      <c r="J60" s="5" t="str">
        <f>VLOOKUP('03-LPT'!$B60,'01-Planning'!$B:$V,9,0)</f>
        <v>Karyawan C Plus</v>
      </c>
      <c r="K60" s="4">
        <f>VLOOKUP(C60,'Course &amp; Tujuan Baru'!$C:$L,10,0)</f>
        <v>0</v>
      </c>
      <c r="M60" s="5" t="str">
        <f>VLOOKUP('03-LPT'!$B60,'01-Planning'!$B:$V,14,0)</f>
        <v>C0052</v>
      </c>
      <c r="N60" s="25">
        <f>AVERAGEIF('02-ETI'!$E:$E,'03-LPT'!$M60,'02-ETI'!$J:$M)</f>
        <v>3.75</v>
      </c>
      <c r="O60" s="25">
        <f>AVERAGEIF('02-ETI'!$E:$E,$M60,'02-ETI'!$N:$P)</f>
        <v>3.75</v>
      </c>
      <c r="P60" s="25">
        <f>AVERAGEIF('02-ETI'!$E:$E,$M60,'02-ETI'!$Q:$Q)</f>
        <v>3.25</v>
      </c>
      <c r="Q60" s="25">
        <f>AVERAGEIF('02-ETI'!$E:$E,$M60,'02-ETI'!$R:$R)</f>
        <v>3.375</v>
      </c>
      <c r="R60" s="25">
        <f>AVERAGEIF('02-ETI'!$E:$E,$M60,'02-ETI'!$S:$T)</f>
        <v>3.625</v>
      </c>
      <c r="S60" s="25">
        <f>AVERAGEIF('02-ETI'!$E:$E,$M60,'02-ETI'!$M:$M)</f>
        <v>3.25</v>
      </c>
      <c r="U60" s="3">
        <v>6</v>
      </c>
      <c r="V60" s="3">
        <v>7</v>
      </c>
      <c r="W60" s="7" t="e">
        <f t="shared" si="4"/>
        <v>#DIV/0!</v>
      </c>
      <c r="X60" s="7">
        <f t="shared" si="1"/>
        <v>1</v>
      </c>
      <c r="Y60" s="10">
        <f>VLOOKUP(B60,'01-Planning'!$B:$T,13,0)</f>
        <v>8.3333333333333259E-2</v>
      </c>
      <c r="Z60" s="29" t="e">
        <f>COUNTIFS(#REF!,"&gt;=80",#REF!,'03-LPT'!$B60)/COUNTIF(#REF!,'03-LPT'!$B60)</f>
        <v>#REF!</v>
      </c>
      <c r="AA60" s="26" t="e">
        <f t="shared" si="5"/>
        <v>#REF!</v>
      </c>
      <c r="AD60" s="3" t="s">
        <v>2</v>
      </c>
    </row>
    <row r="61" spans="1:30" hidden="1" x14ac:dyDescent="0.2">
      <c r="A61" s="3">
        <v>53</v>
      </c>
      <c r="B61" s="31" t="s">
        <v>3519</v>
      </c>
      <c r="C61" s="6" t="str">
        <f>VLOOKUP('03-LPT'!$B61,'01-Planning'!$B:$V,2,0)</f>
        <v>TECH_NUTRIMC_2</v>
      </c>
      <c r="D61" s="6">
        <f>VLOOKUP('03-LPT'!$B61,'01-Planning'!$B:$V,3,0)</f>
        <v>0</v>
      </c>
      <c r="E61" s="22">
        <f>VLOOKUP('03-LPT'!$B61,'01-Planning'!$B:$V,4,0)</f>
        <v>43494</v>
      </c>
      <c r="F61" s="5" t="str">
        <f>VLOOKUP('03-LPT'!$B61,'01-Planning'!$B:$V,6,0)</f>
        <v>Event Biasa</v>
      </c>
      <c r="G61" s="5" t="str">
        <f>VLOOKUP('03-LPT'!$B61,'01-Planning'!$B:$V,7,0)</f>
        <v>Training NIC | POK</v>
      </c>
      <c r="H61" s="3" t="s">
        <v>3467</v>
      </c>
      <c r="I61" s="5" t="str">
        <f>VLOOKUP($B61,'01-Planning'!$B:$T,8,0)</f>
        <v>Iman Budiman</v>
      </c>
      <c r="J61" s="5" t="str">
        <f>VLOOKUP('03-LPT'!$B61,'01-Planning'!$B:$V,9,0)</f>
        <v>Karyawan C Plus</v>
      </c>
      <c r="K61" s="4" t="e">
        <f>VLOOKUP(C61,'Course &amp; Tujuan Baru'!$C:$L,10,0)</f>
        <v>#N/A</v>
      </c>
      <c r="M61" s="5" t="str">
        <f>VLOOKUP('03-LPT'!$B61,'01-Planning'!$B:$V,14,0)</f>
        <v>C0053</v>
      </c>
      <c r="N61" s="25" t="e">
        <f>AVERAGEIF('02-ETI'!$E:$E,'03-LPT'!$M61,'02-ETI'!$J:$M)</f>
        <v>#DIV/0!</v>
      </c>
      <c r="O61" s="25" t="e">
        <f>AVERAGEIF('02-ETI'!$E:$E,$M61,'02-ETI'!$N:$P)</f>
        <v>#DIV/0!</v>
      </c>
      <c r="P61" s="25" t="e">
        <f>AVERAGEIF('02-ETI'!$E:$E,$M61,'02-ETI'!$Q:$Q)</f>
        <v>#DIV/0!</v>
      </c>
      <c r="Q61" s="25" t="e">
        <f>AVERAGEIF('02-ETI'!$E:$E,$M61,'02-ETI'!$R:$R)</f>
        <v>#DIV/0!</v>
      </c>
      <c r="R61" s="25" t="e">
        <f>AVERAGEIF('02-ETI'!$E:$E,$M61,'02-ETI'!$S:$T)</f>
        <v>#DIV/0!</v>
      </c>
      <c r="S61" s="25" t="e">
        <f>AVERAGEIF('02-ETI'!$E:$E,$M61,'02-ETI'!$M:$M)</f>
        <v>#DIV/0!</v>
      </c>
      <c r="U61" s="3">
        <v>11</v>
      </c>
      <c r="V61" s="3">
        <v>10</v>
      </c>
      <c r="W61" s="7" t="e">
        <f t="shared" si="4"/>
        <v>#DIV/0!</v>
      </c>
      <c r="X61" s="7">
        <f t="shared" si="1"/>
        <v>0.90909090909090906</v>
      </c>
      <c r="Y61" s="10">
        <f>VLOOKUP(B61,'01-Planning'!$B:$T,13,0)</f>
        <v>8.3333333333333259E-2</v>
      </c>
      <c r="Z61" s="29" t="e">
        <f>COUNTIFS(#REF!,"&gt;=80",#REF!,'03-LPT'!$B61)/COUNTIF(#REF!,'03-LPT'!$B61)</f>
        <v>#REF!</v>
      </c>
      <c r="AA61" s="26" t="e">
        <f t="shared" si="5"/>
        <v>#REF!</v>
      </c>
      <c r="AD61" s="3" t="s">
        <v>2</v>
      </c>
    </row>
    <row r="62" spans="1:30" hidden="1" x14ac:dyDescent="0.2">
      <c r="A62" s="3">
        <v>54</v>
      </c>
      <c r="B62" s="31" t="s">
        <v>3520</v>
      </c>
      <c r="C62" s="6" t="str">
        <f>VLOOKUP('03-LPT'!$B62,'01-Planning'!$B:$V,2,0)</f>
        <v>TECH_SOSIBP_1</v>
      </c>
      <c r="D62" s="6">
        <f>VLOOKUP('03-LPT'!$B62,'01-Planning'!$B:$V,3,0)</f>
        <v>0</v>
      </c>
      <c r="E62" s="22">
        <f>VLOOKUP('03-LPT'!$B62,'01-Planning'!$B:$V,4,0)</f>
        <v>43495</v>
      </c>
      <c r="F62" s="5" t="str">
        <f>VLOOKUP('03-LPT'!$B62,'01-Planning'!$B:$V,6,0)</f>
        <v>Event Biasa</v>
      </c>
      <c r="G62" s="5" t="str">
        <f>VLOOKUP('03-LPT'!$B62,'01-Planning'!$B:$V,7,0)</f>
        <v>Sosialisasi IBPR | GCA</v>
      </c>
      <c r="H62" s="3" t="s">
        <v>3467</v>
      </c>
      <c r="I62" s="5" t="str">
        <f>VLOOKUP($B62,'01-Planning'!$B:$T,8,0)</f>
        <v>Hardito Nugroho</v>
      </c>
      <c r="J62" s="5" t="str">
        <f>VLOOKUP('03-LPT'!$B62,'01-Planning'!$B:$V,9,0)</f>
        <v>Karyawan GCA</v>
      </c>
      <c r="K62" s="4" t="str">
        <f>VLOOKUP(C62,'Course &amp; Tujuan Baru'!$C:$L,10,0)</f>
        <v>1. Review performa K3 di departemen
2. Cara meningkatkan performa K3 departemen</v>
      </c>
      <c r="M62" s="5" t="str">
        <f>VLOOKUP('03-LPT'!$B62,'01-Planning'!$B:$V,14,0)</f>
        <v>C0054</v>
      </c>
      <c r="N62" s="25">
        <f>AVERAGEIF('02-ETI'!$E:$E,'03-LPT'!$M62,'02-ETI'!$J:$M)</f>
        <v>3.125</v>
      </c>
      <c r="O62" s="25">
        <f>AVERAGEIF('02-ETI'!$E:$E,$M62,'02-ETI'!$N:$P)</f>
        <v>3.375</v>
      </c>
      <c r="P62" s="25">
        <f>AVERAGEIF('02-ETI'!$E:$E,$M62,'02-ETI'!$Q:$Q)</f>
        <v>3.125</v>
      </c>
      <c r="Q62" s="25">
        <f>AVERAGEIF('02-ETI'!$E:$E,$M62,'02-ETI'!$R:$R)</f>
        <v>3.25</v>
      </c>
      <c r="R62" s="25">
        <f>AVERAGEIF('02-ETI'!$E:$E,$M62,'02-ETI'!$S:$T)</f>
        <v>3.375</v>
      </c>
      <c r="S62" s="25">
        <f>AVERAGEIF('02-ETI'!$E:$E,$M62,'02-ETI'!$M:$M)</f>
        <v>3.375</v>
      </c>
      <c r="U62" s="3">
        <v>21</v>
      </c>
      <c r="V62" s="3">
        <v>11</v>
      </c>
      <c r="W62" s="7" t="e">
        <f t="shared" si="4"/>
        <v>#DIV/0!</v>
      </c>
      <c r="X62" s="7">
        <f t="shared" si="1"/>
        <v>0.52380952380952384</v>
      </c>
      <c r="Y62" s="10">
        <f>VLOOKUP(B62,'01-Planning'!$B:$T,13,0)</f>
        <v>4.166666666666663E-2</v>
      </c>
      <c r="Z62" s="29" t="e">
        <f>COUNTIFS(#REF!,"&gt;=80",#REF!,'03-LPT'!$B62)/COUNTIF(#REF!,'03-LPT'!$B62)</f>
        <v>#REF!</v>
      </c>
      <c r="AA62" s="26" t="e">
        <f t="shared" si="5"/>
        <v>#REF!</v>
      </c>
      <c r="AD62" s="3" t="s">
        <v>2</v>
      </c>
    </row>
    <row r="63" spans="1:30" hidden="1" x14ac:dyDescent="0.2">
      <c r="A63" s="3">
        <v>55</v>
      </c>
      <c r="B63" s="31" t="s">
        <v>3521</v>
      </c>
      <c r="C63" s="6" t="str">
        <f>VLOOKUP('03-LPT'!$B63,'01-Planning'!$B:$V,2,0)</f>
        <v>TECH_SOSIDL_2</v>
      </c>
      <c r="D63" s="6">
        <f>VLOOKUP('03-LPT'!$B63,'01-Planning'!$B:$V,3,0)</f>
        <v>0</v>
      </c>
      <c r="E63" s="22">
        <f>VLOOKUP('03-LPT'!$B63,'01-Planning'!$B:$V,4,0)</f>
        <v>43496</v>
      </c>
      <c r="F63" s="5" t="str">
        <f>VLOOKUP('03-LPT'!$B63,'01-Planning'!$B:$V,6,0)</f>
        <v>Event Biasa</v>
      </c>
      <c r="G63" s="5" t="str">
        <f>VLOOKUP('03-LPT'!$B63,'01-Planning'!$B:$V,7,0)</f>
        <v>Sosialisasi Pembuatan Identifikasi Dampak Lingkungan</v>
      </c>
      <c r="H63" s="3" t="s">
        <v>3467</v>
      </c>
      <c r="I63" s="5" t="str">
        <f>VLOOKUP($B63,'01-Planning'!$B:$T,8,0)</f>
        <v>Christianti Yusmisar</v>
      </c>
      <c r="J63" s="5" t="str">
        <f>VLOOKUP('03-LPT'!$B63,'01-Planning'!$B:$V,9,0)</f>
        <v>All Penyelia</v>
      </c>
      <c r="K63" s="4">
        <f>VLOOKUP(C63,'Course &amp; Tujuan Baru'!$C:$L,10,0)</f>
        <v>0</v>
      </c>
      <c r="M63" s="5" t="str">
        <f>VLOOKUP('03-LPT'!$B63,'01-Planning'!$B:$V,14,0)</f>
        <v>C0055</v>
      </c>
      <c r="N63" s="25">
        <f>AVERAGEIF('02-ETI'!$E:$E,'03-LPT'!$M63,'02-ETI'!$J:$M)</f>
        <v>3.7142857142857144</v>
      </c>
      <c r="O63" s="25">
        <f>AVERAGEIF('02-ETI'!$E:$E,$M63,'02-ETI'!$N:$P)</f>
        <v>3.8571428571428572</v>
      </c>
      <c r="P63" s="25">
        <f>AVERAGEIF('02-ETI'!$E:$E,$M63,'02-ETI'!$Q:$Q)</f>
        <v>3.2857142857142856</v>
      </c>
      <c r="Q63" s="25">
        <f>AVERAGEIF('02-ETI'!$E:$E,$M63,'02-ETI'!$R:$R)</f>
        <v>3.4285714285714284</v>
      </c>
      <c r="R63" s="25">
        <f>AVERAGEIF('02-ETI'!$E:$E,$M63,'02-ETI'!$S:$T)</f>
        <v>3.5714285714285716</v>
      </c>
      <c r="S63" s="25">
        <f>AVERAGEIF('02-ETI'!$E:$E,$M63,'02-ETI'!$M:$M)</f>
        <v>3.2857142857142856</v>
      </c>
      <c r="U63" s="3">
        <v>32</v>
      </c>
      <c r="V63" s="3">
        <v>15</v>
      </c>
      <c r="W63" s="7" t="e">
        <f t="shared" si="4"/>
        <v>#DIV/0!</v>
      </c>
      <c r="X63" s="7">
        <f t="shared" si="1"/>
        <v>0.46875</v>
      </c>
      <c r="Y63" s="10">
        <f>VLOOKUP(B63,'01-Planning'!$B:$T,13,0)</f>
        <v>8.3333333333333259E-2</v>
      </c>
      <c r="Z63" s="29" t="e">
        <f>COUNTIFS(#REF!,"&gt;=80",#REF!,'03-LPT'!$B63)/COUNTIF(#REF!,'03-LPT'!$B63)</f>
        <v>#REF!</v>
      </c>
      <c r="AA63" s="26" t="e">
        <f t="shared" si="5"/>
        <v>#REF!</v>
      </c>
      <c r="AD63" s="3" t="s">
        <v>2</v>
      </c>
    </row>
    <row r="64" spans="1:30" hidden="1" x14ac:dyDescent="0.2">
      <c r="A64" s="3">
        <v>56</v>
      </c>
      <c r="B64" s="31" t="s">
        <v>3522</v>
      </c>
      <c r="C64" s="6" t="str">
        <f>VLOOKUP('03-LPT'!$B64,'01-Planning'!$B:$V,2,0)</f>
        <v>TECH_SKMIXI_2</v>
      </c>
      <c r="D64" s="6">
        <f>VLOOKUP('03-LPT'!$B64,'01-Planning'!$B:$V,3,0)</f>
        <v>0</v>
      </c>
      <c r="E64" s="22">
        <f>VLOOKUP('03-LPT'!$B64,'01-Planning'!$B:$V,4,0)</f>
        <v>43500</v>
      </c>
      <c r="F64" s="5" t="str">
        <f>VLOOKUP('03-LPT'!$B64,'01-Planning'!$B:$V,6,0)</f>
        <v>Event Biasa</v>
      </c>
      <c r="G64" s="5" t="str">
        <f>VLOOKUP('03-LPT'!$B64,'01-Planning'!$B:$V,7,0)</f>
        <v>POK 5 Hari Training Mesin Mixer | GRA K3</v>
      </c>
      <c r="H64" s="3" t="s">
        <v>3467</v>
      </c>
      <c r="I64" s="5" t="str">
        <f>VLOOKUP($B64,'01-Planning'!$B:$T,8,0)</f>
        <v>Hardito Nugroho</v>
      </c>
      <c r="J64" s="5" t="str">
        <f>VLOOKUP('03-LPT'!$B64,'01-Planning'!$B:$V,9,0)</f>
        <v>Operator Mixer GRA</v>
      </c>
      <c r="K64" s="4">
        <f>VLOOKUP(C64,'Course &amp; Tujuan Baru'!$C:$L,10,0)</f>
        <v>0</v>
      </c>
      <c r="M64" s="5" t="str">
        <f>VLOOKUP('03-LPT'!$B64,'01-Planning'!$B:$V,14,0)</f>
        <v>C0056</v>
      </c>
      <c r="N64" s="25" t="e">
        <f>AVERAGEIF('02-ETI'!$E:$E,'03-LPT'!$M64,'02-ETI'!$J:$M)</f>
        <v>#DIV/0!</v>
      </c>
      <c r="O64" s="25" t="e">
        <f>AVERAGEIF('02-ETI'!$E:$E,$M64,'02-ETI'!$N:$P)</f>
        <v>#DIV/0!</v>
      </c>
      <c r="P64" s="25" t="e">
        <f>AVERAGEIF('02-ETI'!$E:$E,$M64,'02-ETI'!$Q:$Q)</f>
        <v>#DIV/0!</v>
      </c>
      <c r="Q64" s="25" t="e">
        <f>AVERAGEIF('02-ETI'!$E:$E,$M64,'02-ETI'!$R:$R)</f>
        <v>#DIV/0!</v>
      </c>
      <c r="R64" s="25" t="e">
        <f>AVERAGEIF('02-ETI'!$E:$E,$M64,'02-ETI'!$S:$T)</f>
        <v>#DIV/0!</v>
      </c>
      <c r="S64" s="25" t="e">
        <f>AVERAGEIF('02-ETI'!$E:$E,$M64,'02-ETI'!$M:$M)</f>
        <v>#DIV/0!</v>
      </c>
      <c r="U64" s="3">
        <v>1</v>
      </c>
      <c r="V64" s="3">
        <v>1</v>
      </c>
      <c r="W64" s="7" t="e">
        <f t="shared" si="4"/>
        <v>#DIV/0!</v>
      </c>
      <c r="X64" s="7">
        <f t="shared" si="1"/>
        <v>1</v>
      </c>
      <c r="Y64" s="10">
        <f>VLOOKUP(B64,'01-Planning'!$B:$T,13,0)</f>
        <v>8.3333333333333259E-2</v>
      </c>
      <c r="Z64" s="29" t="e">
        <f>COUNTIFS(#REF!,"&gt;=80",#REF!,'03-LPT'!$B64)/COUNTIF(#REF!,'03-LPT'!$B64)</f>
        <v>#REF!</v>
      </c>
      <c r="AA64" s="26" t="e">
        <f t="shared" si="5"/>
        <v>#REF!</v>
      </c>
      <c r="AD64" s="3" t="s">
        <v>2</v>
      </c>
    </row>
    <row r="65" spans="1:30" hidden="1" x14ac:dyDescent="0.2">
      <c r="A65" s="3">
        <v>57</v>
      </c>
      <c r="B65" s="31" t="s">
        <v>3523</v>
      </c>
      <c r="C65" s="6" t="str">
        <f>VLOOKUP('03-LPT'!$B65,'01-Planning'!$B:$V,2,0)</f>
        <v>TECH_PACKNO_2</v>
      </c>
      <c r="D65" s="6">
        <f>VLOOKUP('03-LPT'!$B65,'01-Planning'!$B:$V,3,0)</f>
        <v>0</v>
      </c>
      <c r="E65" s="22">
        <f>VLOOKUP('03-LPT'!$B65,'01-Planning'!$B:$V,4,0)</f>
        <v>43502</v>
      </c>
      <c r="F65" s="5" t="str">
        <f>VLOOKUP('03-LPT'!$B65,'01-Planning'!$B:$V,6,0)</f>
        <v>Event Biasa</v>
      </c>
      <c r="G65" s="5" t="str">
        <f>VLOOKUP('03-LPT'!$B65,'01-Planning'!$B:$V,7,0)</f>
        <v xml:space="preserve">POK Packaging </v>
      </c>
      <c r="H65" s="3" t="s">
        <v>3467</v>
      </c>
      <c r="I65" s="5" t="str">
        <f>VLOOKUP($B65,'01-Planning'!$B:$T,8,0)</f>
        <v>Rina</v>
      </c>
      <c r="J65" s="5" t="str">
        <f>VLOOKUP('03-LPT'!$B65,'01-Planning'!$B:$V,9,0)</f>
        <v>Karyawan C Plus</v>
      </c>
      <c r="K65" s="4">
        <f>VLOOKUP(C65,'Course &amp; Tujuan Baru'!$C:$L,10,0)</f>
        <v>0</v>
      </c>
      <c r="M65" s="5" t="str">
        <f>VLOOKUP('03-LPT'!$B65,'01-Planning'!$B:$V,14,0)</f>
        <v>C0057</v>
      </c>
      <c r="N65" s="25" t="e">
        <f>AVERAGEIF('02-ETI'!$E:$E,'03-LPT'!$M65,'02-ETI'!$J:$M)</f>
        <v>#DIV/0!</v>
      </c>
      <c r="O65" s="25" t="e">
        <f>AVERAGEIF('02-ETI'!$E:$E,$M65,'02-ETI'!$N:$P)</f>
        <v>#DIV/0!</v>
      </c>
      <c r="P65" s="25" t="e">
        <f>AVERAGEIF('02-ETI'!$E:$E,$M65,'02-ETI'!$Q:$Q)</f>
        <v>#DIV/0!</v>
      </c>
      <c r="Q65" s="25" t="e">
        <f>AVERAGEIF('02-ETI'!$E:$E,$M65,'02-ETI'!$R:$R)</f>
        <v>#DIV/0!</v>
      </c>
      <c r="R65" s="25" t="e">
        <f>AVERAGEIF('02-ETI'!$E:$E,$M65,'02-ETI'!$S:$T)</f>
        <v>#DIV/0!</v>
      </c>
      <c r="S65" s="25" t="e">
        <f>AVERAGEIF('02-ETI'!$E:$E,$M65,'02-ETI'!$M:$M)</f>
        <v>#DIV/0!</v>
      </c>
      <c r="U65" s="3">
        <v>3</v>
      </c>
      <c r="V65" s="3">
        <v>4</v>
      </c>
      <c r="W65" s="7" t="e">
        <f t="shared" si="4"/>
        <v>#DIV/0!</v>
      </c>
      <c r="X65" s="7">
        <f t="shared" si="1"/>
        <v>1</v>
      </c>
      <c r="Y65" s="10">
        <f>VLOOKUP(B65,'01-Planning'!$B:$T,13,0)</f>
        <v>8.3333333333333315E-2</v>
      </c>
      <c r="Z65" s="29" t="e">
        <f>COUNTIFS(#REF!,"&gt;=80",#REF!,'03-LPT'!$B65)/COUNTIF(#REF!,'03-LPT'!$B65)</f>
        <v>#REF!</v>
      </c>
      <c r="AA65" s="26" t="e">
        <f t="shared" si="5"/>
        <v>#REF!</v>
      </c>
      <c r="AD65" s="3" t="s">
        <v>2</v>
      </c>
    </row>
    <row r="66" spans="1:30" hidden="1" x14ac:dyDescent="0.2">
      <c r="A66" s="3">
        <v>58</v>
      </c>
      <c r="B66" s="31" t="s">
        <v>3524</v>
      </c>
      <c r="C66" s="6" t="str">
        <f>VLOOKUP('03-LPT'!$B66,'01-Planning'!$B:$V,2,0)</f>
        <v>TECH_SQMIXI_2</v>
      </c>
      <c r="D66" s="6">
        <f>VLOOKUP('03-LPT'!$B66,'01-Planning'!$B:$V,3,0)</f>
        <v>0</v>
      </c>
      <c r="E66" s="22">
        <f>VLOOKUP('03-LPT'!$B66,'01-Planning'!$B:$V,4,0)</f>
        <v>43502</v>
      </c>
      <c r="F66" s="5" t="str">
        <f>VLOOKUP('03-LPT'!$B66,'01-Planning'!$B:$V,6,0)</f>
        <v>Event Biasa</v>
      </c>
      <c r="G66" s="5" t="str">
        <f>VLOOKUP('03-LPT'!$B66,'01-Planning'!$B:$V,7,0)</f>
        <v>POK 5 Hari Training Mesin Mixer| GRA QA</v>
      </c>
      <c r="H66" s="3" t="s">
        <v>3467</v>
      </c>
      <c r="I66" s="5" t="str">
        <f>VLOOKUP($B66,'01-Planning'!$B:$T,8,0)</f>
        <v>Iman Budiman</v>
      </c>
      <c r="J66" s="5" t="str">
        <f>VLOOKUP('03-LPT'!$B66,'01-Planning'!$B:$V,9,0)</f>
        <v>Operator Mixer GRA</v>
      </c>
      <c r="K66" s="4">
        <f>VLOOKUP(C66,'Course &amp; Tujuan Baru'!$C:$L,10,0)</f>
        <v>0</v>
      </c>
      <c r="M66" s="5" t="str">
        <f>VLOOKUP('03-LPT'!$B66,'01-Planning'!$B:$V,14,0)</f>
        <v>C0058</v>
      </c>
      <c r="N66" s="25" t="e">
        <f>AVERAGEIF('02-ETI'!$E:$E,'03-LPT'!$M66,'02-ETI'!$J:$M)</f>
        <v>#DIV/0!</v>
      </c>
      <c r="O66" s="25" t="e">
        <f>AVERAGEIF('02-ETI'!$E:$E,$M66,'02-ETI'!$N:$P)</f>
        <v>#DIV/0!</v>
      </c>
      <c r="P66" s="25" t="e">
        <f>AVERAGEIF('02-ETI'!$E:$E,$M66,'02-ETI'!$Q:$Q)</f>
        <v>#DIV/0!</v>
      </c>
      <c r="Q66" s="25" t="e">
        <f>AVERAGEIF('02-ETI'!$E:$E,$M66,'02-ETI'!$R:$R)</f>
        <v>#DIV/0!</v>
      </c>
      <c r="R66" s="25" t="e">
        <f>AVERAGEIF('02-ETI'!$E:$E,$M66,'02-ETI'!$S:$T)</f>
        <v>#DIV/0!</v>
      </c>
      <c r="S66" s="25" t="e">
        <f>AVERAGEIF('02-ETI'!$E:$E,$M66,'02-ETI'!$M:$M)</f>
        <v>#DIV/0!</v>
      </c>
      <c r="U66" s="3">
        <v>1</v>
      </c>
      <c r="V66" s="3">
        <v>1</v>
      </c>
      <c r="W66" s="7" t="e">
        <f t="shared" si="4"/>
        <v>#DIV/0!</v>
      </c>
      <c r="X66" s="7">
        <f t="shared" si="1"/>
        <v>1</v>
      </c>
      <c r="Y66" s="10">
        <f>VLOOKUP(B66,'01-Planning'!$B:$T,13,0)</f>
        <v>8.3333333333333315E-2</v>
      </c>
      <c r="Z66" s="29" t="e">
        <f>COUNTIFS(#REF!,"&gt;=80",#REF!,'03-LPT'!$B66)/COUNTIF(#REF!,'03-LPT'!$B66)</f>
        <v>#REF!</v>
      </c>
      <c r="AA66" s="26" t="e">
        <f t="shared" si="5"/>
        <v>#REF!</v>
      </c>
      <c r="AD66" s="3" t="s">
        <v>2</v>
      </c>
    </row>
    <row r="67" spans="1:30" hidden="1" x14ac:dyDescent="0.2">
      <c r="A67" s="3">
        <v>59</v>
      </c>
      <c r="B67" s="31" t="s">
        <v>3525</v>
      </c>
      <c r="C67" s="6" t="str">
        <f>VLOOKUP('03-LPT'!$B67,'01-Planning'!$B:$V,2,0)</f>
        <v>TECH_BASUTI_2</v>
      </c>
      <c r="D67" s="6">
        <f>VLOOKUP('03-LPT'!$B67,'01-Planning'!$B:$V,3,0)</f>
        <v>0</v>
      </c>
      <c r="E67" s="22">
        <f>VLOOKUP('03-LPT'!$B67,'01-Planning'!$B:$V,4,0)</f>
        <v>43502</v>
      </c>
      <c r="F67" s="5" t="str">
        <f>VLOOKUP('03-LPT'!$B67,'01-Planning'!$B:$V,6,0)</f>
        <v>Event Biasa</v>
      </c>
      <c r="G67" s="5" t="str">
        <f>VLOOKUP('03-LPT'!$B67,'01-Planning'!$B:$V,7,0)</f>
        <v>Training POK Basic Utility</v>
      </c>
      <c r="H67" s="3" t="s">
        <v>3467</v>
      </c>
      <c r="I67" s="5" t="str">
        <f>VLOOKUP($B67,'01-Planning'!$B:$T,8,0)</f>
        <v>M. Agung Pratama</v>
      </c>
      <c r="J67" s="5" t="str">
        <f>VLOOKUP('03-LPT'!$B67,'01-Planning'!$B:$V,9,0)</f>
        <v>Karyawan C Plus</v>
      </c>
      <c r="K67" s="4">
        <f>VLOOKUP(C67,'Course &amp; Tujuan Baru'!$C:$L,10,0)</f>
        <v>0</v>
      </c>
      <c r="M67" s="5" t="str">
        <f>VLOOKUP('03-LPT'!$B67,'01-Planning'!$B:$V,14,0)</f>
        <v>C0059</v>
      </c>
      <c r="N67" s="25" t="e">
        <f>AVERAGEIF('02-ETI'!$E:$E,'03-LPT'!$M67,'02-ETI'!$J:$M)</f>
        <v>#DIV/0!</v>
      </c>
      <c r="O67" s="25" t="e">
        <f>AVERAGEIF('02-ETI'!$E:$E,$M67,'02-ETI'!$N:$P)</f>
        <v>#DIV/0!</v>
      </c>
      <c r="P67" s="25" t="e">
        <f>AVERAGEIF('02-ETI'!$E:$E,$M67,'02-ETI'!$Q:$Q)</f>
        <v>#DIV/0!</v>
      </c>
      <c r="Q67" s="25" t="e">
        <f>AVERAGEIF('02-ETI'!$E:$E,$M67,'02-ETI'!$R:$R)</f>
        <v>#DIV/0!</v>
      </c>
      <c r="R67" s="25" t="e">
        <f>AVERAGEIF('02-ETI'!$E:$E,$M67,'02-ETI'!$S:$T)</f>
        <v>#DIV/0!</v>
      </c>
      <c r="S67" s="25" t="e">
        <f>AVERAGEIF('02-ETI'!$E:$E,$M67,'02-ETI'!$M:$M)</f>
        <v>#DIV/0!</v>
      </c>
      <c r="U67" s="3">
        <v>6</v>
      </c>
      <c r="V67" s="3">
        <v>4</v>
      </c>
      <c r="W67" s="7" t="e">
        <f t="shared" si="4"/>
        <v>#DIV/0!</v>
      </c>
      <c r="X67" s="7">
        <f t="shared" si="1"/>
        <v>0.66666666666666663</v>
      </c>
      <c r="Y67" s="10">
        <f>VLOOKUP(B67,'01-Planning'!$B:$T,13,0)</f>
        <v>8.333333333333337E-2</v>
      </c>
      <c r="Z67" s="29" t="e">
        <f>COUNTIFS(#REF!,"&gt;=80",#REF!,'03-LPT'!$B67)/COUNTIF(#REF!,'03-LPT'!$B67)</f>
        <v>#REF!</v>
      </c>
      <c r="AA67" s="26" t="e">
        <f t="shared" si="5"/>
        <v>#REF!</v>
      </c>
      <c r="AD67" s="3" t="s">
        <v>2</v>
      </c>
    </row>
    <row r="68" spans="1:30" hidden="1" x14ac:dyDescent="0.2">
      <c r="A68" s="3">
        <v>60</v>
      </c>
      <c r="B68" s="31" t="s">
        <v>3526</v>
      </c>
      <c r="C68" s="6" t="str">
        <f>VLOOKUP('03-LPT'!$B68,'01-Planning'!$B:$V,2,0)</f>
        <v>TECH_INKG_2</v>
      </c>
      <c r="D68" s="6">
        <f>VLOOKUP('03-LPT'!$B68,'01-Planning'!$B:$V,3,0)</f>
        <v>0</v>
      </c>
      <c r="E68" s="22">
        <f>VLOOKUP('03-LPT'!$B68,'01-Planning'!$B:$V,4,0)</f>
        <v>43504</v>
      </c>
      <c r="F68" s="5" t="str">
        <f>VLOOKUP('03-LPT'!$B68,'01-Planning'!$B:$V,6,0)</f>
        <v>Event Biasa</v>
      </c>
      <c r="G68" s="5" t="str">
        <f>VLOOKUP('03-LPT'!$B68,'01-Planning'!$B:$V,7,0)</f>
        <v>TR. POK Ingridient Knowledge | NS &amp; Dairy</v>
      </c>
      <c r="H68" s="3" t="s">
        <v>3467</v>
      </c>
      <c r="I68" s="5" t="str">
        <f>VLOOKUP($B68,'01-Planning'!$B:$T,8,0)</f>
        <v>Amelia Fajar</v>
      </c>
      <c r="J68" s="5" t="str">
        <f>VLOOKUP('03-LPT'!$B68,'01-Planning'!$B:$V,9,0)</f>
        <v>Lab Tech</v>
      </c>
      <c r="K68" s="4" t="e">
        <f>VLOOKUP(C68,'Course &amp; Tujuan Baru'!$C:$L,10,0)</f>
        <v>#N/A</v>
      </c>
      <c r="M68" s="5" t="str">
        <f>VLOOKUP('03-LPT'!$B68,'01-Planning'!$B:$V,14,0)</f>
        <v>C0060</v>
      </c>
      <c r="N68" s="25">
        <f>AVERAGEIF('02-ETI'!$E:$E,'03-LPT'!$M68,'02-ETI'!$J:$M)</f>
        <v>3.125</v>
      </c>
      <c r="O68" s="25">
        <f>AVERAGEIF('02-ETI'!$E:$E,$M68,'02-ETI'!$N:$P)</f>
        <v>3.375</v>
      </c>
      <c r="P68" s="25">
        <f>AVERAGEIF('02-ETI'!$E:$E,$M68,'02-ETI'!$Q:$Q)</f>
        <v>3.125</v>
      </c>
      <c r="Q68" s="25">
        <f>AVERAGEIF('02-ETI'!$E:$E,$M68,'02-ETI'!$R:$R)</f>
        <v>3.25</v>
      </c>
      <c r="R68" s="25">
        <f>AVERAGEIF('02-ETI'!$E:$E,$M68,'02-ETI'!$S:$T)</f>
        <v>3.375</v>
      </c>
      <c r="S68" s="25">
        <f>AVERAGEIF('02-ETI'!$E:$E,$M68,'02-ETI'!$M:$M)</f>
        <v>3.375</v>
      </c>
      <c r="U68" s="3">
        <v>2</v>
      </c>
      <c r="V68" s="3">
        <v>2</v>
      </c>
      <c r="W68" s="7" t="e">
        <f t="shared" si="4"/>
        <v>#DIV/0!</v>
      </c>
      <c r="X68" s="7">
        <f t="shared" si="1"/>
        <v>1</v>
      </c>
      <c r="Y68" s="10">
        <f>VLOOKUP(B68,'01-Planning'!$B:$T,13,0)</f>
        <v>8.3333333333333259E-2</v>
      </c>
      <c r="Z68" s="29" t="e">
        <f>COUNTIFS(#REF!,"&gt;=80",#REF!,'03-LPT'!$B68)/COUNTIF(#REF!,'03-LPT'!$B68)</f>
        <v>#REF!</v>
      </c>
      <c r="AA68" s="26" t="e">
        <f t="shared" si="5"/>
        <v>#REF!</v>
      </c>
      <c r="AD68" s="3" t="s">
        <v>2</v>
      </c>
    </row>
    <row r="69" spans="1:30" hidden="1" x14ac:dyDescent="0.2">
      <c r="A69" s="3">
        <v>61</v>
      </c>
      <c r="B69" s="31" t="s">
        <v>3527</v>
      </c>
      <c r="C69" s="6" t="str">
        <f>VLOOKUP('03-LPT'!$B69,'01-Planning'!$B:$V,2,0)</f>
        <v>TECH_ORACLE_3</v>
      </c>
      <c r="D69" s="6">
        <f>VLOOKUP('03-LPT'!$B69,'01-Planning'!$B:$V,3,0)</f>
        <v>0</v>
      </c>
      <c r="E69" s="22">
        <f>VLOOKUP('03-LPT'!$B69,'01-Planning'!$B:$V,4,0)</f>
        <v>43509</v>
      </c>
      <c r="F69" s="5" t="str">
        <f>VLOOKUP('03-LPT'!$B69,'01-Planning'!$B:$V,6,0)</f>
        <v>Event Biasa</v>
      </c>
      <c r="G69" s="5" t="str">
        <f>VLOOKUP('03-LPT'!$B69,'01-Planning'!$B:$V,7,0)</f>
        <v>Training Oracle Exe Up | Oracle Basic Inventory dan Navigation</v>
      </c>
      <c r="H69" s="3" t="s">
        <v>3467</v>
      </c>
      <c r="I69" s="5" t="str">
        <f>VLOOKUP($B69,'01-Planning'!$B:$T,8,0)</f>
        <v>Robby N</v>
      </c>
      <c r="J69" s="5" t="str">
        <f>VLOOKUP('03-LPT'!$B69,'01-Planning'!$B:$V,9,0)</f>
        <v>Karyawan Exce Up</v>
      </c>
      <c r="K69" s="4">
        <f>VLOOKUP(C69,'Course &amp; Tujuan Baru'!$C:$L,10,0)</f>
        <v>0</v>
      </c>
      <c r="M69" s="5" t="str">
        <f>VLOOKUP('03-LPT'!$B69,'01-Planning'!$B:$V,14,0)</f>
        <v>C0061</v>
      </c>
      <c r="N69" s="25">
        <f>AVERAGEIF('02-ETI'!$E:$E,'03-LPT'!$M69,'02-ETI'!$J:$M)</f>
        <v>3.7142857142857144</v>
      </c>
      <c r="O69" s="25">
        <f>AVERAGEIF('02-ETI'!$E:$E,$M69,'02-ETI'!$N:$P)</f>
        <v>3.8571428571428572</v>
      </c>
      <c r="P69" s="25">
        <f>AVERAGEIF('02-ETI'!$E:$E,$M69,'02-ETI'!$Q:$Q)</f>
        <v>3.2857142857142856</v>
      </c>
      <c r="Q69" s="25">
        <f>AVERAGEIF('02-ETI'!$E:$E,$M69,'02-ETI'!$R:$R)</f>
        <v>3.4285714285714284</v>
      </c>
      <c r="R69" s="25">
        <f>AVERAGEIF('02-ETI'!$E:$E,$M69,'02-ETI'!$S:$T)</f>
        <v>3.5714285714285716</v>
      </c>
      <c r="S69" s="25">
        <f>AVERAGEIF('02-ETI'!$E:$E,$M69,'02-ETI'!$M:$M)</f>
        <v>3.2857142857142856</v>
      </c>
      <c r="U69" s="3">
        <v>5</v>
      </c>
      <c r="V69" s="3">
        <v>5</v>
      </c>
      <c r="W69" s="7" t="e">
        <f t="shared" si="4"/>
        <v>#DIV/0!</v>
      </c>
      <c r="X69" s="7">
        <f t="shared" si="1"/>
        <v>1</v>
      </c>
      <c r="Y69" s="10">
        <f>VLOOKUP(B69,'01-Planning'!$B:$T,13,0)</f>
        <v>0.125</v>
      </c>
      <c r="Z69" s="29" t="e">
        <f>COUNTIFS(#REF!,"&gt;=80",#REF!,'03-LPT'!$B69)/COUNTIF(#REF!,'03-LPT'!$B69)</f>
        <v>#REF!</v>
      </c>
      <c r="AA69" s="26" t="e">
        <f t="shared" si="5"/>
        <v>#REF!</v>
      </c>
      <c r="AD69" s="3" t="s">
        <v>2</v>
      </c>
    </row>
    <row r="70" spans="1:30" hidden="1" x14ac:dyDescent="0.2">
      <c r="A70" s="3">
        <v>62</v>
      </c>
      <c r="B70" s="31" t="s">
        <v>3528</v>
      </c>
      <c r="C70" s="6" t="str">
        <f>VLOOKUP('03-LPT'!$B70,'01-Planning'!$B:$V,2,0)</f>
        <v>TECH_SOSIDL_1</v>
      </c>
      <c r="D70" s="6">
        <f>VLOOKUP('03-LPT'!$B70,'01-Planning'!$B:$V,3,0)</f>
        <v>0</v>
      </c>
      <c r="E70" s="22">
        <f>VLOOKUP('03-LPT'!$B70,'01-Planning'!$B:$V,4,0)</f>
        <v>43509</v>
      </c>
      <c r="F70" s="5" t="str">
        <f>VLOOKUP('03-LPT'!$B70,'01-Planning'!$B:$V,6,0)</f>
        <v>Event Biasa</v>
      </c>
      <c r="G70" s="5" t="str">
        <f>VLOOKUP('03-LPT'!$B70,'01-Planning'!$B:$V,7,0)</f>
        <v>Sosialisasi Toilet Manner | GLF</v>
      </c>
      <c r="H70" s="3" t="s">
        <v>3467</v>
      </c>
      <c r="I70" s="5" t="str">
        <f>VLOOKUP($B70,'01-Planning'!$B:$T,8,0)</f>
        <v>Christianti Yusmisar</v>
      </c>
      <c r="J70" s="5" t="str">
        <f>VLOOKUP('03-LPT'!$B70,'01-Planning'!$B:$V,9,0)</f>
        <v>Karyawan Gudang Jadi</v>
      </c>
      <c r="K70" s="4">
        <f>VLOOKUP(C70,'Course &amp; Tujuan Baru'!$C:$L,10,0)</f>
        <v>0</v>
      </c>
      <c r="M70" s="5" t="str">
        <f>VLOOKUP('03-LPT'!$B70,'01-Planning'!$B:$V,14,0)</f>
        <v>C0062</v>
      </c>
      <c r="N70" s="25" t="e">
        <f>AVERAGEIF('02-ETI'!$E:$E,'03-LPT'!$M70,'02-ETI'!$J:$M)</f>
        <v>#DIV/0!</v>
      </c>
      <c r="O70" s="25" t="e">
        <f>AVERAGEIF('02-ETI'!$E:$E,$M70,'02-ETI'!$N:$P)</f>
        <v>#DIV/0!</v>
      </c>
      <c r="P70" s="25" t="e">
        <f>AVERAGEIF('02-ETI'!$E:$E,$M70,'02-ETI'!$Q:$Q)</f>
        <v>#DIV/0!</v>
      </c>
      <c r="Q70" s="25" t="e">
        <f>AVERAGEIF('02-ETI'!$E:$E,$M70,'02-ETI'!$R:$R)</f>
        <v>#DIV/0!</v>
      </c>
      <c r="R70" s="25" t="e">
        <f>AVERAGEIF('02-ETI'!$E:$E,$M70,'02-ETI'!$S:$T)</f>
        <v>#DIV/0!</v>
      </c>
      <c r="S70" s="25" t="e">
        <f>AVERAGEIF('02-ETI'!$E:$E,$M70,'02-ETI'!$M:$M)</f>
        <v>#DIV/0!</v>
      </c>
      <c r="U70" s="3">
        <v>58</v>
      </c>
      <c r="V70" s="3">
        <v>49</v>
      </c>
      <c r="W70" s="7" t="e">
        <f t="shared" si="4"/>
        <v>#DIV/0!</v>
      </c>
      <c r="X70" s="7">
        <f t="shared" si="1"/>
        <v>0.84482758620689657</v>
      </c>
      <c r="Y70" s="10">
        <f>VLOOKUP(B70,'01-Planning'!$B:$T,13,0)</f>
        <v>2.083333333333337E-2</v>
      </c>
      <c r="Z70" s="29" t="e">
        <f>COUNTIFS(#REF!,"&gt;=80",#REF!,'03-LPT'!$B70)/COUNTIF(#REF!,'03-LPT'!$B70)</f>
        <v>#REF!</v>
      </c>
      <c r="AA70" s="26" t="e">
        <f t="shared" si="5"/>
        <v>#REF!</v>
      </c>
      <c r="AD70" s="3" t="s">
        <v>2</v>
      </c>
    </row>
    <row r="71" spans="1:30" hidden="1" x14ac:dyDescent="0.2">
      <c r="A71" s="3">
        <v>63</v>
      </c>
      <c r="B71" s="31" t="s">
        <v>3529</v>
      </c>
      <c r="C71" s="6" t="str">
        <f>VLOOKUP('03-LPT'!$B71,'01-Planning'!$B:$V,2,0)</f>
        <v>TECH_SOSIDL_1</v>
      </c>
      <c r="D71" s="6">
        <f>VLOOKUP('03-LPT'!$B71,'01-Planning'!$B:$V,3,0)</f>
        <v>0</v>
      </c>
      <c r="E71" s="22">
        <f>VLOOKUP('03-LPT'!$B71,'01-Planning'!$B:$V,4,0)</f>
        <v>43510</v>
      </c>
      <c r="F71" s="5" t="str">
        <f>VLOOKUP('03-LPT'!$B71,'01-Planning'!$B:$V,6,0)</f>
        <v>Event Biasa</v>
      </c>
      <c r="G71" s="5" t="str">
        <f>VLOOKUP('03-LPT'!$B71,'01-Planning'!$B:$V,7,0)</f>
        <v>Sosialisasi Toilet Manner | Office</v>
      </c>
      <c r="H71" s="3" t="s">
        <v>3467</v>
      </c>
      <c r="I71" s="5" t="str">
        <f>VLOOKUP($B71,'01-Planning'!$B:$T,8,0)</f>
        <v>Christianti Yusmisar</v>
      </c>
      <c r="J71" s="5" t="str">
        <f>VLOOKUP('03-LPT'!$B71,'01-Planning'!$B:$V,9,0)</f>
        <v>Karyawan Office Depan</v>
      </c>
      <c r="K71" s="4">
        <f>VLOOKUP(C71,'Course &amp; Tujuan Baru'!$C:$L,10,0)</f>
        <v>0</v>
      </c>
      <c r="M71" s="5" t="str">
        <f>VLOOKUP('03-LPT'!$B71,'01-Planning'!$B:$V,14,0)</f>
        <v>C0063</v>
      </c>
      <c r="N71" s="25">
        <f>AVERAGEIF('02-ETI'!$E:$E,'03-LPT'!$M71,'02-ETI'!$J:$M)</f>
        <v>3</v>
      </c>
      <c r="O71" s="25">
        <f>AVERAGEIF('02-ETI'!$E:$E,$M71,'02-ETI'!$N:$P)</f>
        <v>3</v>
      </c>
      <c r="P71" s="25">
        <f>AVERAGEIF('02-ETI'!$E:$E,$M71,'02-ETI'!$Q:$Q)</f>
        <v>3</v>
      </c>
      <c r="Q71" s="25">
        <f>AVERAGEIF('02-ETI'!$E:$E,$M71,'02-ETI'!$R:$R)</f>
        <v>3</v>
      </c>
      <c r="R71" s="25">
        <f>AVERAGEIF('02-ETI'!$E:$E,$M71,'02-ETI'!$S:$T)</f>
        <v>3</v>
      </c>
      <c r="S71" s="25">
        <f>AVERAGEIF('02-ETI'!$E:$E,$M71,'02-ETI'!$M:$M)</f>
        <v>3</v>
      </c>
      <c r="U71" s="3">
        <v>23</v>
      </c>
      <c r="V71" s="3">
        <v>28</v>
      </c>
      <c r="W71" s="7" t="e">
        <f t="shared" si="4"/>
        <v>#DIV/0!</v>
      </c>
      <c r="X71" s="7">
        <f t="shared" si="1"/>
        <v>1</v>
      </c>
      <c r="Y71" s="10">
        <f>VLOOKUP(B71,'01-Planning'!$B:$T,13,0)</f>
        <v>4.1666666666666741E-2</v>
      </c>
      <c r="Z71" s="29" t="e">
        <f>COUNTIFS(#REF!,"&gt;=80",#REF!,'03-LPT'!$B71)/COUNTIF(#REF!,'03-LPT'!$B71)</f>
        <v>#REF!</v>
      </c>
      <c r="AA71" s="26" t="e">
        <f t="shared" si="5"/>
        <v>#REF!</v>
      </c>
      <c r="AD71" s="3" t="s">
        <v>2</v>
      </c>
    </row>
    <row r="72" spans="1:30" hidden="1" x14ac:dyDescent="0.2">
      <c r="A72" s="3">
        <v>64</v>
      </c>
      <c r="B72" s="31" t="s">
        <v>3530</v>
      </c>
      <c r="C72" s="6" t="str">
        <f>VLOOKUP('03-LPT'!$B72,'01-Planning'!$B:$V,2,0)</f>
        <v>TECH_SKFIPA_2</v>
      </c>
      <c r="D72" s="6">
        <f>VLOOKUP('03-LPT'!$B72,'01-Planning'!$B:$V,3,0)</f>
        <v>0</v>
      </c>
      <c r="E72" s="22">
        <f>VLOOKUP('03-LPT'!$B72,'01-Planning'!$B:$V,4,0)</f>
        <v>43511</v>
      </c>
      <c r="F72" s="5" t="str">
        <f>VLOOKUP('03-LPT'!$B72,'01-Planning'!$B:$V,6,0)</f>
        <v>Event Biasa</v>
      </c>
      <c r="G72" s="5" t="str">
        <f>VLOOKUP('03-LPT'!$B72,'01-Planning'!$B:$V,7,0)</f>
        <v>Training K3 Packing | GRA</v>
      </c>
      <c r="H72" s="3" t="s">
        <v>3467</v>
      </c>
      <c r="I72" s="5" t="str">
        <f>VLOOKUP($B72,'01-Planning'!$B:$T,8,0)</f>
        <v>Hardito Nugroho</v>
      </c>
      <c r="J72" s="5" t="str">
        <f>VLOOKUP('03-LPT'!$B72,'01-Planning'!$B:$V,9,0)</f>
        <v>Karyawan BO</v>
      </c>
      <c r="K72" s="4">
        <f>VLOOKUP(C72,'Course &amp; Tujuan Baru'!$C:$L,10,0)</f>
        <v>0</v>
      </c>
      <c r="M72" s="5" t="str">
        <f>VLOOKUP('03-LPT'!$B72,'01-Planning'!$B:$V,14,0)</f>
        <v>C0064</v>
      </c>
      <c r="N72" s="25">
        <f>AVERAGEIF('02-ETI'!$E:$E,'03-LPT'!$M72,'02-ETI'!$J:$M)</f>
        <v>3</v>
      </c>
      <c r="O72" s="25">
        <f>AVERAGEIF('02-ETI'!$E:$E,$M72,'02-ETI'!$N:$P)</f>
        <v>4</v>
      </c>
      <c r="P72" s="25">
        <f>AVERAGEIF('02-ETI'!$E:$E,$M72,'02-ETI'!$Q:$Q)</f>
        <v>3</v>
      </c>
      <c r="Q72" s="25">
        <f>AVERAGEIF('02-ETI'!$E:$E,$M72,'02-ETI'!$R:$R)</f>
        <v>3</v>
      </c>
      <c r="R72" s="25">
        <f>AVERAGEIF('02-ETI'!$E:$E,$M72,'02-ETI'!$S:$T)</f>
        <v>3</v>
      </c>
      <c r="S72" s="25">
        <f>AVERAGEIF('02-ETI'!$E:$E,$M72,'02-ETI'!$M:$M)</f>
        <v>3</v>
      </c>
      <c r="U72" s="3">
        <v>1</v>
      </c>
      <c r="V72" s="3">
        <v>5</v>
      </c>
      <c r="W72" s="7" t="e">
        <f t="shared" si="4"/>
        <v>#DIV/0!</v>
      </c>
      <c r="X72" s="7">
        <f t="shared" si="1"/>
        <v>1</v>
      </c>
      <c r="Y72" s="10">
        <f>VLOOKUP(B72,'01-Planning'!$B:$T,13,0)</f>
        <v>8.3333333333333259E-2</v>
      </c>
      <c r="Z72" s="29" t="e">
        <f>COUNTIFS(#REF!,"&gt;=80",#REF!,'03-LPT'!$B72)/COUNTIF(#REF!,'03-LPT'!$B72)</f>
        <v>#REF!</v>
      </c>
      <c r="AA72" s="26" t="e">
        <f t="shared" si="5"/>
        <v>#REF!</v>
      </c>
      <c r="AD72" s="3" t="s">
        <v>2</v>
      </c>
    </row>
    <row r="73" spans="1:30" hidden="1" x14ac:dyDescent="0.2">
      <c r="A73" s="3">
        <v>65</v>
      </c>
      <c r="B73" s="31" t="s">
        <v>3531</v>
      </c>
      <c r="C73" s="6" t="e">
        <f>VLOOKUP('03-LPT'!$B73,'01-Planning'!$B:$V,2,0)</f>
        <v>#N/A</v>
      </c>
      <c r="D73" s="6" t="e">
        <f>VLOOKUP('03-LPT'!$B73,'01-Planning'!$B:$V,3,0)</f>
        <v>#N/A</v>
      </c>
      <c r="E73" s="22" t="e">
        <f>VLOOKUP('03-LPT'!$B73,'01-Planning'!$B:$V,4,0)</f>
        <v>#N/A</v>
      </c>
      <c r="F73" s="5" t="e">
        <f>VLOOKUP('03-LPT'!$B73,'01-Planning'!$B:$V,6,0)</f>
        <v>#N/A</v>
      </c>
      <c r="G73" s="5" t="e">
        <f>VLOOKUP('03-LPT'!$B73,'01-Planning'!$B:$V,7,0)</f>
        <v>#N/A</v>
      </c>
      <c r="H73" s="3" t="s">
        <v>3467</v>
      </c>
      <c r="I73" s="5" t="e">
        <f>VLOOKUP($B73,'01-Planning'!$B:$T,8,0)</f>
        <v>#N/A</v>
      </c>
      <c r="J73" s="5" t="e">
        <f>VLOOKUP('03-LPT'!$B73,'01-Planning'!$B:$V,9,0)</f>
        <v>#N/A</v>
      </c>
      <c r="K73" s="4" t="e">
        <f>VLOOKUP(C73,'Course &amp; Tujuan Baru'!$C:$L,10,0)</f>
        <v>#N/A</v>
      </c>
      <c r="M73" s="5" t="e">
        <f>VLOOKUP('03-LPT'!$B73,'01-Planning'!$B:$V,14,0)</f>
        <v>#N/A</v>
      </c>
      <c r="N73" s="25" t="e">
        <f>AVERAGEIF('02-ETI'!$E:$E,'03-LPT'!$M73,'02-ETI'!$J:$M)</f>
        <v>#DIV/0!</v>
      </c>
      <c r="O73" s="25" t="e">
        <f>AVERAGEIF('02-ETI'!$E:$E,$M73,'02-ETI'!$N:$P)</f>
        <v>#DIV/0!</v>
      </c>
      <c r="P73" s="25" t="e">
        <f>AVERAGEIF('02-ETI'!$E:$E,$M73,'02-ETI'!$Q:$Q)</f>
        <v>#DIV/0!</v>
      </c>
      <c r="Q73" s="25" t="e">
        <f>AVERAGEIF('02-ETI'!$E:$E,$M73,'02-ETI'!$R:$R)</f>
        <v>#DIV/0!</v>
      </c>
      <c r="R73" s="25" t="e">
        <f>AVERAGEIF('02-ETI'!$E:$E,$M73,'02-ETI'!$S:$T)</f>
        <v>#DIV/0!</v>
      </c>
      <c r="S73" s="25" t="e">
        <f>AVERAGEIF('02-ETI'!$E:$E,$M73,'02-ETI'!$M:$M)</f>
        <v>#DIV/0!</v>
      </c>
      <c r="U73" s="3">
        <v>0</v>
      </c>
      <c r="V73" s="3">
        <v>0</v>
      </c>
      <c r="W73" s="7" t="e">
        <f t="shared" si="4"/>
        <v>#DIV/0!</v>
      </c>
      <c r="X73" s="7" t="e">
        <f t="shared" ref="X73" si="6">V73/U73</f>
        <v>#DIV/0!</v>
      </c>
      <c r="Y73" s="10" t="e">
        <f>VLOOKUP(B73,'01-Planning'!$B:$T,13,0)</f>
        <v>#N/A</v>
      </c>
      <c r="Z73" s="29" t="e">
        <f>COUNTIFS(#REF!,"&gt;=80",#REF!,'03-LPT'!$B73)/COUNTIF(#REF!,'03-LPT'!$B73)</f>
        <v>#REF!</v>
      </c>
      <c r="AA73" s="26" t="e">
        <f t="shared" si="5"/>
        <v>#REF!</v>
      </c>
      <c r="AD73" s="3" t="s">
        <v>2</v>
      </c>
    </row>
    <row r="74" spans="1:30" hidden="1" x14ac:dyDescent="0.2">
      <c r="A74" s="3">
        <v>66</v>
      </c>
      <c r="B74" s="31" t="s">
        <v>3532</v>
      </c>
      <c r="C74" s="6" t="str">
        <f>VLOOKUP('03-LPT'!$B74,'01-Planning'!$B:$V,2,0)</f>
        <v>TECH_SOSIDL_1</v>
      </c>
      <c r="D74" s="6" t="str">
        <f>VLOOKUP('03-LPT'!$B74,'01-Planning'!$B:$V,3,0)</f>
        <v>UMM_KETIGA_1</v>
      </c>
      <c r="E74" s="22">
        <f>VLOOKUP('03-LPT'!$B74,'01-Planning'!$B:$V,4,0)</f>
        <v>43514</v>
      </c>
      <c r="F74" s="5" t="str">
        <f>VLOOKUP('03-LPT'!$B74,'01-Planning'!$B:$V,6,0)</f>
        <v>Event Biasa</v>
      </c>
      <c r="G74" s="5" t="str">
        <f>VLOOKUP('03-LPT'!$B74,'01-Planning'!$B:$V,7,0)</f>
        <v>Quality Talk</v>
      </c>
      <c r="H74" s="3" t="s">
        <v>3467</v>
      </c>
      <c r="I74" s="5" t="str">
        <f>VLOOKUP($B74,'01-Planning'!$B:$T,8,0)</f>
        <v>Christianti Y</v>
      </c>
      <c r="J74" s="5" t="str">
        <f>VLOOKUP('03-LPT'!$B74,'01-Planning'!$B:$V,9,0)</f>
        <v>Security &amp; Recepsionis</v>
      </c>
      <c r="K74" s="4">
        <f>VLOOKUP(C74,'Course &amp; Tujuan Baru'!$C:$L,10,0)</f>
        <v>0</v>
      </c>
      <c r="M74" s="5" t="str">
        <f>VLOOKUP('03-LPT'!$B74,'01-Planning'!$B:$V,14,0)</f>
        <v>C0066</v>
      </c>
      <c r="N74" s="25" t="e">
        <f>AVERAGEIF('02-ETI'!$E:$E,'03-LPT'!$M74,'02-ETI'!$J:$M)</f>
        <v>#DIV/0!</v>
      </c>
      <c r="O74" s="25" t="e">
        <f>AVERAGEIF('02-ETI'!$E:$E,$M74,'02-ETI'!$N:$P)</f>
        <v>#DIV/0!</v>
      </c>
      <c r="P74" s="25" t="e">
        <f>AVERAGEIF('02-ETI'!$E:$E,$M74,'02-ETI'!$Q:$Q)</f>
        <v>#DIV/0!</v>
      </c>
      <c r="Q74" s="25" t="e">
        <f>AVERAGEIF('02-ETI'!$E:$E,$M74,'02-ETI'!$R:$R)</f>
        <v>#DIV/0!</v>
      </c>
      <c r="R74" s="25" t="e">
        <f>AVERAGEIF('02-ETI'!$E:$E,$M74,'02-ETI'!$S:$T)</f>
        <v>#DIV/0!</v>
      </c>
      <c r="S74" s="25" t="e">
        <f>AVERAGEIF('02-ETI'!$E:$E,$M74,'02-ETI'!$M:$M)</f>
        <v>#DIV/0!</v>
      </c>
      <c r="U74" s="3">
        <v>7</v>
      </c>
      <c r="V74" s="3">
        <v>15</v>
      </c>
      <c r="W74" s="7" t="e">
        <f t="shared" si="4"/>
        <v>#DIV/0!</v>
      </c>
      <c r="X74" s="7">
        <f t="shared" ref="X74:X93" si="7">IF(V74/U74&gt;100%,100%,V74/U74)</f>
        <v>1</v>
      </c>
      <c r="Y74" s="10">
        <f>VLOOKUP(B74,'01-Planning'!$B:$T,13,0)</f>
        <v>8.333333333333337E-2</v>
      </c>
      <c r="Z74" s="29" t="e">
        <f>COUNTIFS(#REF!,"&gt;=80",#REF!,'03-LPT'!$B74)/COUNTIF(#REF!,'03-LPT'!$B74)</f>
        <v>#REF!</v>
      </c>
      <c r="AA74" s="26" t="e">
        <f t="shared" si="5"/>
        <v>#REF!</v>
      </c>
      <c r="AD74" s="3" t="s">
        <v>2</v>
      </c>
    </row>
    <row r="75" spans="1:30" hidden="1" x14ac:dyDescent="0.2">
      <c r="A75" s="3">
        <v>67</v>
      </c>
      <c r="B75" s="31" t="s">
        <v>3533</v>
      </c>
      <c r="C75" s="6" t="str">
        <f>VLOOKUP('03-LPT'!$B75,'01-Planning'!$B:$V,2,0)</f>
        <v>TECH_TANDAR_2</v>
      </c>
      <c r="D75" s="6">
        <f>VLOOKUP('03-LPT'!$B75,'01-Planning'!$B:$V,3,0)</f>
        <v>0</v>
      </c>
      <c r="E75" s="22">
        <f>VLOOKUP('03-LPT'!$B75,'01-Planning'!$B:$V,4,0)</f>
        <v>43515</v>
      </c>
      <c r="F75" s="5" t="str">
        <f>VLOOKUP('03-LPT'!$B75,'01-Planning'!$B:$V,6,0)</f>
        <v>Event Biasa</v>
      </c>
      <c r="G75" s="5" t="str">
        <f>VLOOKUP('03-LPT'!$B75,'01-Planning'!$B:$V,7,0)</f>
        <v>Sistem Penanggulangan Gawat Darurat &amp; Trauma | K3</v>
      </c>
      <c r="H75" s="3" t="s">
        <v>3467</v>
      </c>
      <c r="I75" s="5" t="str">
        <f>VLOOKUP($B75,'01-Planning'!$B:$T,8,0)</f>
        <v>dr. Fariz</v>
      </c>
      <c r="J75" s="5" t="str">
        <f>VLOOKUP('03-LPT'!$B75,'01-Planning'!$B:$V,9,0)</f>
        <v>Team P3K</v>
      </c>
      <c r="K75" s="4">
        <f>VLOOKUP(C75,'Course &amp; Tujuan Baru'!$C:$L,10,0)</f>
        <v>0</v>
      </c>
      <c r="M75" s="5" t="str">
        <f>VLOOKUP('03-LPT'!$B75,'01-Planning'!$B:$V,14,0)</f>
        <v>C0067</v>
      </c>
      <c r="N75" s="25" t="e">
        <f>AVERAGEIF('02-ETI'!$E:$E,'03-LPT'!$M75,'02-ETI'!$J:$M)</f>
        <v>#DIV/0!</v>
      </c>
      <c r="O75" s="25" t="e">
        <f>AVERAGEIF('02-ETI'!$E:$E,$M75,'02-ETI'!$N:$P)</f>
        <v>#DIV/0!</v>
      </c>
      <c r="P75" s="25" t="e">
        <f>AVERAGEIF('02-ETI'!$E:$E,$M75,'02-ETI'!$Q:$Q)</f>
        <v>#DIV/0!</v>
      </c>
      <c r="Q75" s="25" t="e">
        <f>AVERAGEIF('02-ETI'!$E:$E,$M75,'02-ETI'!$R:$R)</f>
        <v>#DIV/0!</v>
      </c>
      <c r="R75" s="25" t="e">
        <f>AVERAGEIF('02-ETI'!$E:$E,$M75,'02-ETI'!$S:$T)</f>
        <v>#DIV/0!</v>
      </c>
      <c r="S75" s="25" t="e">
        <f>AVERAGEIF('02-ETI'!$E:$E,$M75,'02-ETI'!$M:$M)</f>
        <v>#DIV/0!</v>
      </c>
      <c r="U75" s="3">
        <v>19</v>
      </c>
      <c r="V75" s="3">
        <v>10</v>
      </c>
      <c r="W75" s="7" t="e">
        <f t="shared" si="4"/>
        <v>#DIV/0!</v>
      </c>
      <c r="X75" s="7">
        <f t="shared" si="7"/>
        <v>0.52631578947368418</v>
      </c>
      <c r="Y75" s="10">
        <f>VLOOKUP(B75,'01-Planning'!$B:$T,13,0)</f>
        <v>8.3333333333333259E-2</v>
      </c>
      <c r="Z75" s="29" t="e">
        <f>COUNTIFS(#REF!,"&gt;=80",#REF!,'03-LPT'!$B75)/COUNTIF(#REF!,'03-LPT'!$B75)</f>
        <v>#REF!</v>
      </c>
      <c r="AA75" s="26" t="e">
        <f t="shared" si="5"/>
        <v>#REF!</v>
      </c>
      <c r="AD75" s="3" t="s">
        <v>2</v>
      </c>
    </row>
    <row r="76" spans="1:30" hidden="1" x14ac:dyDescent="0.2">
      <c r="A76" s="3">
        <v>68</v>
      </c>
      <c r="B76" s="31" t="s">
        <v>3534</v>
      </c>
      <c r="C76" s="6" t="str">
        <f>VLOOKUP('03-LPT'!$B76,'01-Planning'!$B:$V,2,0)</f>
        <v>TECH_SOSIDL_2</v>
      </c>
      <c r="D76" s="6">
        <f>VLOOKUP('03-LPT'!$B76,'01-Planning'!$B:$V,3,0)</f>
        <v>0</v>
      </c>
      <c r="E76" s="22">
        <f>VLOOKUP('03-LPT'!$B76,'01-Planning'!$B:$V,4,0)</f>
        <v>43517</v>
      </c>
      <c r="F76" s="5" t="str">
        <f>VLOOKUP('03-LPT'!$B76,'01-Planning'!$B:$V,6,0)</f>
        <v>POK OJT</v>
      </c>
      <c r="G76" s="5" t="str">
        <f>VLOOKUP('03-LPT'!$B76,'01-Planning'!$B:$V,7,0)</f>
        <v>OJT-Sosialisasi Dampak Lingkungan</v>
      </c>
      <c r="H76" s="3" t="s">
        <v>3467</v>
      </c>
      <c r="I76" s="5" t="str">
        <f>VLOOKUP($B76,'01-Planning'!$B:$T,8,0)</f>
        <v>Chritianti Y</v>
      </c>
      <c r="J76" s="5" t="str">
        <f>VLOOKUP('03-LPT'!$B76,'01-Planning'!$B:$V,9,0)</f>
        <v>GLA Kemas Dairy</v>
      </c>
      <c r="K76" s="4">
        <f>VLOOKUP(C76,'Course &amp; Tujuan Baru'!$C:$L,10,0)</f>
        <v>0</v>
      </c>
      <c r="M76" s="5" t="str">
        <f>VLOOKUP('03-LPT'!$B76,'01-Planning'!$B:$V,14,0)</f>
        <v>C0068</v>
      </c>
      <c r="N76" s="25" t="e">
        <f>AVERAGEIF('02-ETI'!$E:$E,'03-LPT'!$M76,'02-ETI'!$J:$M)</f>
        <v>#DIV/0!</v>
      </c>
      <c r="O76" s="25" t="e">
        <f>AVERAGEIF('02-ETI'!$E:$E,$M76,'02-ETI'!$N:$P)</f>
        <v>#DIV/0!</v>
      </c>
      <c r="P76" s="25" t="e">
        <f>AVERAGEIF('02-ETI'!$E:$E,$M76,'02-ETI'!$Q:$Q)</f>
        <v>#DIV/0!</v>
      </c>
      <c r="Q76" s="25" t="e">
        <f>AVERAGEIF('02-ETI'!$E:$E,$M76,'02-ETI'!$R:$R)</f>
        <v>#DIV/0!</v>
      </c>
      <c r="R76" s="25" t="e">
        <f>AVERAGEIF('02-ETI'!$E:$E,$M76,'02-ETI'!$S:$T)</f>
        <v>#DIV/0!</v>
      </c>
      <c r="S76" s="25" t="e">
        <f>AVERAGEIF('02-ETI'!$E:$E,$M76,'02-ETI'!$M:$M)</f>
        <v>#DIV/0!</v>
      </c>
      <c r="U76" s="3">
        <v>33</v>
      </c>
      <c r="V76" s="3">
        <v>30</v>
      </c>
      <c r="W76" s="7" t="e">
        <f t="shared" si="4"/>
        <v>#DIV/0!</v>
      </c>
      <c r="X76" s="7">
        <f t="shared" si="7"/>
        <v>0.90909090909090906</v>
      </c>
      <c r="Y76" s="10">
        <f>VLOOKUP(B76,'01-Planning'!$B:$T,13,0)</f>
        <v>2.0833333333333259E-2</v>
      </c>
      <c r="Z76" s="29" t="e">
        <f>COUNTIFS(#REF!,"&gt;=80",#REF!,'03-LPT'!$B76)/COUNTIF(#REF!,'03-LPT'!$B76)</f>
        <v>#REF!</v>
      </c>
      <c r="AA76" s="26" t="e">
        <f t="shared" si="5"/>
        <v>#REF!</v>
      </c>
      <c r="AD76" s="3" t="s">
        <v>2</v>
      </c>
    </row>
    <row r="77" spans="1:30" hidden="1" x14ac:dyDescent="0.2">
      <c r="A77" s="3">
        <v>69</v>
      </c>
      <c r="B77" s="31" t="s">
        <v>3535</v>
      </c>
      <c r="C77" s="6" t="e">
        <f>VLOOKUP('03-LPT'!$B77,'01-Planning'!$B:$V,2,0)</f>
        <v>#N/A</v>
      </c>
      <c r="D77" s="6" t="e">
        <f>VLOOKUP('03-LPT'!$B77,'01-Planning'!$B:$V,3,0)</f>
        <v>#N/A</v>
      </c>
      <c r="E77" s="22" t="e">
        <f>VLOOKUP('03-LPT'!$B77,'01-Planning'!$B:$V,4,0)</f>
        <v>#N/A</v>
      </c>
      <c r="F77" s="5" t="e">
        <f>VLOOKUP('03-LPT'!$B77,'01-Planning'!$B:$V,6,0)</f>
        <v>#N/A</v>
      </c>
      <c r="G77" s="5" t="e">
        <f>VLOOKUP('03-LPT'!$B77,'01-Planning'!$B:$V,7,0)</f>
        <v>#N/A</v>
      </c>
      <c r="H77" s="3" t="s">
        <v>3467</v>
      </c>
      <c r="I77" s="5" t="e">
        <f>VLOOKUP($B77,'01-Planning'!$B:$T,8,0)</f>
        <v>#N/A</v>
      </c>
      <c r="J77" s="5" t="e">
        <f>VLOOKUP('03-LPT'!$B77,'01-Planning'!$B:$V,9,0)</f>
        <v>#N/A</v>
      </c>
      <c r="K77" s="4" t="e">
        <f>VLOOKUP(C77,'Course &amp; Tujuan Baru'!$C:$L,10,0)</f>
        <v>#N/A</v>
      </c>
      <c r="M77" s="5" t="e">
        <f>VLOOKUP('03-LPT'!$B77,'01-Planning'!$B:$V,14,0)</f>
        <v>#N/A</v>
      </c>
      <c r="N77" s="25" t="e">
        <f>AVERAGEIF('02-ETI'!$E:$E,'03-LPT'!$M77,'02-ETI'!$J:$M)</f>
        <v>#DIV/0!</v>
      </c>
      <c r="O77" s="25" t="e">
        <f>AVERAGEIF('02-ETI'!$E:$E,$M77,'02-ETI'!$N:$P)</f>
        <v>#DIV/0!</v>
      </c>
      <c r="P77" s="25" t="e">
        <f>AVERAGEIF('02-ETI'!$E:$E,$M77,'02-ETI'!$Q:$Q)</f>
        <v>#DIV/0!</v>
      </c>
      <c r="Q77" s="25" t="e">
        <f>AVERAGEIF('02-ETI'!$E:$E,$M77,'02-ETI'!$R:$R)</f>
        <v>#DIV/0!</v>
      </c>
      <c r="R77" s="25" t="e">
        <f>AVERAGEIF('02-ETI'!$E:$E,$M77,'02-ETI'!$S:$T)</f>
        <v>#DIV/0!</v>
      </c>
      <c r="S77" s="25" t="e">
        <f>AVERAGEIF('02-ETI'!$E:$E,$M77,'02-ETI'!$M:$M)</f>
        <v>#DIV/0!</v>
      </c>
      <c r="U77" s="3">
        <v>19</v>
      </c>
      <c r="V77" s="3">
        <v>6</v>
      </c>
      <c r="W77" s="7" t="e">
        <f t="shared" si="4"/>
        <v>#DIV/0!</v>
      </c>
      <c r="X77" s="7">
        <f t="shared" si="7"/>
        <v>0.31578947368421051</v>
      </c>
      <c r="Y77" s="10" t="e">
        <f>VLOOKUP(B77,'01-Planning'!$B:$T,13,0)</f>
        <v>#N/A</v>
      </c>
      <c r="Z77" s="29" t="e">
        <f>COUNTIFS(#REF!,"&gt;=80",#REF!,'03-LPT'!$B77)/COUNTIF(#REF!,'03-LPT'!$B77)</f>
        <v>#REF!</v>
      </c>
      <c r="AA77" s="26" t="e">
        <f t="shared" si="5"/>
        <v>#REF!</v>
      </c>
      <c r="AD77" s="3" t="s">
        <v>2</v>
      </c>
    </row>
    <row r="78" spans="1:30" hidden="1" x14ac:dyDescent="0.2">
      <c r="A78" s="3">
        <v>70</v>
      </c>
      <c r="B78" s="31" t="s">
        <v>3536</v>
      </c>
      <c r="C78" s="6" t="str">
        <f>VLOOKUP('03-LPT'!$B78,'01-Planning'!$B:$V,2,0)</f>
        <v>TECH_ORACLE_3</v>
      </c>
      <c r="D78" s="6">
        <f>VLOOKUP('03-LPT'!$B78,'01-Planning'!$B:$V,3,0)</f>
        <v>0</v>
      </c>
      <c r="E78" s="22">
        <f>VLOOKUP('03-LPT'!$B78,'01-Planning'!$B:$V,4,0)</f>
        <v>43518</v>
      </c>
      <c r="F78" s="5" t="str">
        <f>VLOOKUP('03-LPT'!$B78,'01-Planning'!$B:$V,6,0)</f>
        <v>Event Biasa</v>
      </c>
      <c r="G78" s="5" t="str">
        <f>VLOOKUP('03-LPT'!$B78,'01-Planning'!$B:$V,7,0)</f>
        <v>Training Oracle Exe Up | Oracle Production</v>
      </c>
      <c r="H78" s="3" t="s">
        <v>3467</v>
      </c>
      <c r="I78" s="5" t="str">
        <f>VLOOKUP($B78,'01-Planning'!$B:$T,8,0)</f>
        <v>Robby N</v>
      </c>
      <c r="J78" s="5" t="str">
        <f>VLOOKUP('03-LPT'!$B78,'01-Planning'!$B:$V,9,0)</f>
        <v>Karyawan Exe Up</v>
      </c>
      <c r="K78" s="4">
        <f>VLOOKUP(C78,'Course &amp; Tujuan Baru'!$C:$L,10,0)</f>
        <v>0</v>
      </c>
      <c r="M78" s="5" t="str">
        <f>VLOOKUP('03-LPT'!$B78,'01-Planning'!$B:$V,14,0)</f>
        <v>C0070</v>
      </c>
      <c r="N78" s="25" t="e">
        <f>AVERAGEIF('02-ETI'!$E:$E,'03-LPT'!$M78,'02-ETI'!$J:$M)</f>
        <v>#DIV/0!</v>
      </c>
      <c r="O78" s="25" t="e">
        <f>AVERAGEIF('02-ETI'!$E:$E,$M78,'02-ETI'!$N:$P)</f>
        <v>#DIV/0!</v>
      </c>
      <c r="P78" s="25" t="e">
        <f>AVERAGEIF('02-ETI'!$E:$E,$M78,'02-ETI'!$Q:$Q)</f>
        <v>#DIV/0!</v>
      </c>
      <c r="Q78" s="25" t="e">
        <f>AVERAGEIF('02-ETI'!$E:$E,$M78,'02-ETI'!$R:$R)</f>
        <v>#DIV/0!</v>
      </c>
      <c r="R78" s="25" t="e">
        <f>AVERAGEIF('02-ETI'!$E:$E,$M78,'02-ETI'!$S:$T)</f>
        <v>#DIV/0!</v>
      </c>
      <c r="S78" s="25" t="e">
        <f>AVERAGEIF('02-ETI'!$E:$E,$M78,'02-ETI'!$M:$M)</f>
        <v>#DIV/0!</v>
      </c>
      <c r="U78" s="3">
        <v>7</v>
      </c>
      <c r="V78" s="3">
        <v>7</v>
      </c>
      <c r="W78" s="7" t="e">
        <f t="shared" si="4"/>
        <v>#DIV/0!</v>
      </c>
      <c r="X78" s="7">
        <f t="shared" si="7"/>
        <v>1</v>
      </c>
      <c r="Y78" s="10">
        <f>VLOOKUP(B78,'01-Planning'!$B:$T,13,0)</f>
        <v>0.125</v>
      </c>
      <c r="Z78" s="29" t="e">
        <f>COUNTIFS(#REF!,"&gt;=80",#REF!,'03-LPT'!$B78)/COUNTIF(#REF!,'03-LPT'!$B78)</f>
        <v>#REF!</v>
      </c>
      <c r="AA78" s="26" t="e">
        <f t="shared" si="5"/>
        <v>#REF!</v>
      </c>
      <c r="AD78" s="3" t="s">
        <v>2</v>
      </c>
    </row>
    <row r="79" spans="1:30" hidden="1" x14ac:dyDescent="0.2">
      <c r="A79" s="3">
        <v>71</v>
      </c>
      <c r="B79" s="31" t="s">
        <v>3537</v>
      </c>
      <c r="C79" s="6" t="str">
        <f>VLOOKUP('03-LPT'!$B79,'01-Planning'!$B:$V,2,0)</f>
        <v>TECH_SOSIBP_1</v>
      </c>
      <c r="D79" s="6">
        <f>VLOOKUP('03-LPT'!$B79,'01-Planning'!$B:$V,3,0)</f>
        <v>0</v>
      </c>
      <c r="E79" s="22">
        <f>VLOOKUP('03-LPT'!$B79,'01-Planning'!$B:$V,4,0)</f>
        <v>43518</v>
      </c>
      <c r="F79" s="5" t="str">
        <f>VLOOKUP('03-LPT'!$B79,'01-Planning'!$B:$V,6,0)</f>
        <v>Event Biasa</v>
      </c>
      <c r="G79" s="5" t="str">
        <f>VLOOKUP('03-LPT'!$B79,'01-Planning'!$B:$V,7,0)</f>
        <v>Sosialisasi IBPR | GRB Processing</v>
      </c>
      <c r="H79" s="3" t="s">
        <v>3467</v>
      </c>
      <c r="I79" s="5" t="str">
        <f>VLOOKUP($B79,'01-Planning'!$B:$T,8,0)</f>
        <v>Hardito N</v>
      </c>
      <c r="J79" s="5" t="str">
        <f>VLOOKUP('03-LPT'!$B79,'01-Planning'!$B:$V,9,0)</f>
        <v>Karyawan GRB | Pro</v>
      </c>
      <c r="K79" s="4" t="str">
        <f>VLOOKUP(C79,'Course &amp; Tujuan Baru'!$C:$L,10,0)</f>
        <v>1. Review performa K3 di departemen
2. Cara meningkatkan performa K3 departemen</v>
      </c>
      <c r="M79" s="5" t="str">
        <f>VLOOKUP('03-LPT'!$B79,'01-Planning'!$B:$V,14,0)</f>
        <v>C0071</v>
      </c>
      <c r="N79" s="25">
        <f>AVERAGEIF('02-ETI'!$E:$E,'03-LPT'!$M79,'02-ETI'!$J:$M)</f>
        <v>3</v>
      </c>
      <c r="O79" s="25">
        <f>AVERAGEIF('02-ETI'!$E:$E,$M79,'02-ETI'!$N:$P)</f>
        <v>3.0909090909090908</v>
      </c>
      <c r="P79" s="25">
        <f>AVERAGEIF('02-ETI'!$E:$E,$M79,'02-ETI'!$Q:$Q)</f>
        <v>3</v>
      </c>
      <c r="Q79" s="25">
        <f>AVERAGEIF('02-ETI'!$E:$E,$M79,'02-ETI'!$R:$R)</f>
        <v>3.0909090909090908</v>
      </c>
      <c r="R79" s="25">
        <f>AVERAGEIF('02-ETI'!$E:$E,$M79,'02-ETI'!$S:$T)</f>
        <v>3.0909090909090908</v>
      </c>
      <c r="S79" s="25">
        <f>AVERAGEIF('02-ETI'!$E:$E,$M79,'02-ETI'!$M:$M)</f>
        <v>3</v>
      </c>
      <c r="U79" s="3">
        <v>46</v>
      </c>
      <c r="V79" s="3">
        <v>46</v>
      </c>
      <c r="W79" s="7" t="e">
        <f t="shared" si="4"/>
        <v>#DIV/0!</v>
      </c>
      <c r="X79" s="7">
        <f t="shared" si="7"/>
        <v>1</v>
      </c>
      <c r="Y79" s="10">
        <f>VLOOKUP(B79,'01-Planning'!$B:$T,13,0)</f>
        <v>8.3333333333333259E-2</v>
      </c>
      <c r="Z79" s="29" t="e">
        <f>COUNTIFS(#REF!,"&gt;=80",#REF!,'03-LPT'!$B79)/COUNTIF(#REF!,'03-LPT'!$B79)</f>
        <v>#REF!</v>
      </c>
      <c r="AA79" s="26" t="e">
        <f t="shared" si="5"/>
        <v>#REF!</v>
      </c>
      <c r="AD79" s="3" t="s">
        <v>2</v>
      </c>
    </row>
    <row r="80" spans="1:30" hidden="1" x14ac:dyDescent="0.2">
      <c r="A80" s="3">
        <v>72</v>
      </c>
      <c r="B80" s="31" t="s">
        <v>3538</v>
      </c>
      <c r="C80" s="6" t="str">
        <f>VLOOKUP('03-LPT'!$B80,'01-Planning'!$B:$V,2,0)</f>
        <v>MPS6_COALPT_3</v>
      </c>
      <c r="D80" s="6">
        <f>VLOOKUP('03-LPT'!$B80,'01-Planning'!$B:$V,3,0)</f>
        <v>0</v>
      </c>
      <c r="E80" s="22">
        <f>VLOOKUP('03-LPT'!$B80,'01-Planning'!$B:$V,4,0)</f>
        <v>43521</v>
      </c>
      <c r="F80" s="5" t="str">
        <f>VLOOKUP('03-LPT'!$B80,'01-Planning'!$B:$V,6,0)</f>
        <v>Event Biasa</v>
      </c>
      <c r="G80" s="5" t="str">
        <f>VLOOKUP('03-LPT'!$B80,'01-Planning'!$B:$V,7,0)</f>
        <v>Managing People Series | sesi 6 [SEASON FINALE] | Coaching as Leader’s powerful tools</v>
      </c>
      <c r="H80" s="3" t="s">
        <v>3467</v>
      </c>
      <c r="I80" s="5" t="str">
        <f>VLOOKUP($B80,'01-Planning'!$B:$T,8,0)</f>
        <v>Irene Gracesiana</v>
      </c>
      <c r="J80" s="5" t="str">
        <f>VLOOKUP('03-LPT'!$B80,'01-Planning'!$B:$V,9,0)</f>
        <v>Exe Up</v>
      </c>
      <c r="K80" s="4" t="e">
        <f>VLOOKUP(C80,'Course &amp; Tujuan Baru'!$C:$L,10,0)</f>
        <v>#N/A</v>
      </c>
      <c r="M80" s="5" t="str">
        <f>VLOOKUP('03-LPT'!$B80,'01-Planning'!$B:$V,14,0)</f>
        <v>C0072</v>
      </c>
      <c r="N80" s="25" t="e">
        <f>AVERAGEIF('02-ETI'!$E:$E,'03-LPT'!$M80,'02-ETI'!$J:$M)</f>
        <v>#DIV/0!</v>
      </c>
      <c r="O80" s="25" t="e">
        <f>AVERAGEIF('02-ETI'!$E:$E,$M80,'02-ETI'!$N:$P)</f>
        <v>#DIV/0!</v>
      </c>
      <c r="P80" s="25" t="e">
        <f>AVERAGEIF('02-ETI'!$E:$E,$M80,'02-ETI'!$Q:$Q)</f>
        <v>#DIV/0!</v>
      </c>
      <c r="Q80" s="25" t="e">
        <f>AVERAGEIF('02-ETI'!$E:$E,$M80,'02-ETI'!$R:$R)</f>
        <v>#DIV/0!</v>
      </c>
      <c r="R80" s="25" t="e">
        <f>AVERAGEIF('02-ETI'!$E:$E,$M80,'02-ETI'!$S:$T)</f>
        <v>#DIV/0!</v>
      </c>
      <c r="S80" s="25" t="e">
        <f>AVERAGEIF('02-ETI'!$E:$E,$M80,'02-ETI'!$M:$M)</f>
        <v>#DIV/0!</v>
      </c>
      <c r="U80" s="3">
        <v>16</v>
      </c>
      <c r="V80" s="3">
        <v>14</v>
      </c>
      <c r="W80" s="7" t="e">
        <f t="shared" si="4"/>
        <v>#DIV/0!</v>
      </c>
      <c r="X80" s="7">
        <f t="shared" si="7"/>
        <v>0.875</v>
      </c>
      <c r="Y80" s="10">
        <f>VLOOKUP(B80,'01-Planning'!$B:$T,13,0)</f>
        <v>0.125</v>
      </c>
      <c r="Z80" s="29" t="e">
        <f>COUNTIFS(#REF!,"&gt;=80",#REF!,'03-LPT'!$B80)/COUNTIF(#REF!,'03-LPT'!$B80)</f>
        <v>#REF!</v>
      </c>
      <c r="AA80" s="26" t="e">
        <f t="shared" si="5"/>
        <v>#REF!</v>
      </c>
      <c r="AD80" s="3" t="s">
        <v>2</v>
      </c>
    </row>
    <row r="81" spans="1:30" hidden="1" x14ac:dyDescent="0.2">
      <c r="A81" s="3">
        <v>73</v>
      </c>
      <c r="B81" s="31" t="s">
        <v>3539</v>
      </c>
      <c r="C81" s="6" t="str">
        <f>VLOOKUP('03-LPT'!$B81,'01-Planning'!$B:$V,2,0)</f>
        <v>TECH_SEBFDA_2</v>
      </c>
      <c r="D81" s="6">
        <f>VLOOKUP('03-LPT'!$B81,'01-Planning'!$B:$V,3,0)</f>
        <v>0</v>
      </c>
      <c r="E81" s="22">
        <f>VLOOKUP('03-LPT'!$B81,'01-Planning'!$B:$V,4,0)</f>
        <v>43521</v>
      </c>
      <c r="F81" s="5" t="str">
        <f>VLOOKUP('03-LPT'!$B81,'01-Planning'!$B:$V,6,0)</f>
        <v>Event Biasa</v>
      </c>
      <c r="G81" s="5" t="str">
        <f>VLOOKUP('03-LPT'!$B81,'01-Planning'!$B:$V,7,0)</f>
        <v>Training Engineering | SIO PACKING GRA</v>
      </c>
      <c r="H81" s="3" t="s">
        <v>3467</v>
      </c>
      <c r="I81" s="5" t="str">
        <f>VLOOKUP($B81,'01-Planning'!$B:$T,8,0)</f>
        <v>Terhahadi</v>
      </c>
      <c r="J81" s="5" t="str">
        <f>VLOOKUP('03-LPT'!$B81,'01-Planning'!$B:$V,9,0)</f>
        <v>Operator Packing GRA</v>
      </c>
      <c r="K81" s="4">
        <f>VLOOKUP(C81,'Course &amp; Tujuan Baru'!$C:$L,10,0)</f>
        <v>0</v>
      </c>
      <c r="M81" s="5" t="str">
        <f>VLOOKUP('03-LPT'!$B81,'01-Planning'!$B:$V,14,0)</f>
        <v>C0073</v>
      </c>
      <c r="N81" s="25" t="e">
        <f>AVERAGEIF('02-ETI'!$E:$E,'03-LPT'!$M81,'02-ETI'!$J:$M)</f>
        <v>#DIV/0!</v>
      </c>
      <c r="O81" s="25" t="e">
        <f>AVERAGEIF('02-ETI'!$E:$E,$M81,'02-ETI'!$N:$P)</f>
        <v>#DIV/0!</v>
      </c>
      <c r="P81" s="25" t="e">
        <f>AVERAGEIF('02-ETI'!$E:$E,$M81,'02-ETI'!$Q:$Q)</f>
        <v>#DIV/0!</v>
      </c>
      <c r="Q81" s="25" t="e">
        <f>AVERAGEIF('02-ETI'!$E:$E,$M81,'02-ETI'!$R:$R)</f>
        <v>#DIV/0!</v>
      </c>
      <c r="R81" s="25" t="e">
        <f>AVERAGEIF('02-ETI'!$E:$E,$M81,'02-ETI'!$S:$T)</f>
        <v>#DIV/0!</v>
      </c>
      <c r="S81" s="25" t="e">
        <f>AVERAGEIF('02-ETI'!$E:$E,$M81,'02-ETI'!$M:$M)</f>
        <v>#DIV/0!</v>
      </c>
      <c r="U81" s="3">
        <v>1</v>
      </c>
      <c r="V81" s="3">
        <v>1</v>
      </c>
      <c r="W81" s="7" t="e">
        <f t="shared" si="4"/>
        <v>#DIV/0!</v>
      </c>
      <c r="X81" s="7">
        <f t="shared" si="7"/>
        <v>1</v>
      </c>
      <c r="Y81" s="10">
        <f>VLOOKUP(B81,'01-Planning'!$B:$T,13,0)</f>
        <v>8.3333333333333315E-2</v>
      </c>
      <c r="Z81" s="29" t="e">
        <f>COUNTIFS(#REF!,"&gt;=80",#REF!,'03-LPT'!$B81)/COUNTIF(#REF!,'03-LPT'!$B81)</f>
        <v>#REF!</v>
      </c>
      <c r="AA81" s="26" t="e">
        <f t="shared" si="5"/>
        <v>#REF!</v>
      </c>
      <c r="AD81" s="3" t="s">
        <v>2</v>
      </c>
    </row>
    <row r="82" spans="1:30" hidden="1" x14ac:dyDescent="0.2">
      <c r="A82" s="3">
        <v>74</v>
      </c>
      <c r="B82" s="31" t="s">
        <v>3540</v>
      </c>
      <c r="C82" s="6" t="str">
        <f>VLOOKUP('03-LPT'!$B82,'01-Planning'!$B:$V,2,0)</f>
        <v>TECH_SQPACK_2</v>
      </c>
      <c r="D82" s="6">
        <f>VLOOKUP('03-LPT'!$B82,'01-Planning'!$B:$V,3,0)</f>
        <v>0</v>
      </c>
      <c r="E82" s="22">
        <f>VLOOKUP('03-LPT'!$B82,'01-Planning'!$B:$V,4,0)</f>
        <v>43521</v>
      </c>
      <c r="F82" s="5" t="str">
        <f>VLOOKUP('03-LPT'!$B82,'01-Planning'!$B:$V,6,0)</f>
        <v>Event Biasa</v>
      </c>
      <c r="G82" s="5" t="str">
        <f>VLOOKUP('03-LPT'!$B82,'01-Planning'!$B:$V,7,0)</f>
        <v>Training QA Mesin Wolf | GRA | QA</v>
      </c>
      <c r="H82" s="3" t="s">
        <v>3467</v>
      </c>
      <c r="I82" s="5" t="str">
        <f>VLOOKUP($B82,'01-Planning'!$B:$T,8,0)</f>
        <v>Iman B</v>
      </c>
      <c r="J82" s="5" t="str">
        <f>VLOOKUP('03-LPT'!$B82,'01-Planning'!$B:$V,9,0)</f>
        <v>Operator Packing GRA</v>
      </c>
      <c r="K82" s="4">
        <f>VLOOKUP(C82,'Course &amp; Tujuan Baru'!$C:$L,10,0)</f>
        <v>0</v>
      </c>
      <c r="M82" s="5" t="str">
        <f>VLOOKUP('03-LPT'!$B82,'01-Planning'!$B:$V,14,0)</f>
        <v>C0074</v>
      </c>
      <c r="N82" s="25" t="e">
        <f>AVERAGEIF('02-ETI'!$E:$E,'03-LPT'!$M82,'02-ETI'!$J:$M)</f>
        <v>#DIV/0!</v>
      </c>
      <c r="O82" s="25" t="e">
        <f>AVERAGEIF('02-ETI'!$E:$E,$M82,'02-ETI'!$N:$P)</f>
        <v>#DIV/0!</v>
      </c>
      <c r="P82" s="25" t="e">
        <f>AVERAGEIF('02-ETI'!$E:$E,$M82,'02-ETI'!$Q:$Q)</f>
        <v>#DIV/0!</v>
      </c>
      <c r="Q82" s="25" t="e">
        <f>AVERAGEIF('02-ETI'!$E:$E,$M82,'02-ETI'!$R:$R)</f>
        <v>#DIV/0!</v>
      </c>
      <c r="R82" s="25" t="e">
        <f>AVERAGEIF('02-ETI'!$E:$E,$M82,'02-ETI'!$S:$T)</f>
        <v>#DIV/0!</v>
      </c>
      <c r="S82" s="25" t="e">
        <f>AVERAGEIF('02-ETI'!$E:$E,$M82,'02-ETI'!$M:$M)</f>
        <v>#DIV/0!</v>
      </c>
      <c r="U82" s="3">
        <v>1</v>
      </c>
      <c r="V82" s="3">
        <v>1</v>
      </c>
      <c r="W82" s="7" t="e">
        <f t="shared" si="4"/>
        <v>#DIV/0!</v>
      </c>
      <c r="X82" s="7">
        <f t="shared" si="7"/>
        <v>1</v>
      </c>
      <c r="Y82" s="10">
        <f>VLOOKUP(B82,'01-Planning'!$B:$T,13,0)</f>
        <v>6.25E-2</v>
      </c>
      <c r="Z82" s="29" t="e">
        <f>COUNTIFS(#REF!,"&gt;=80",#REF!,'03-LPT'!$B82)/COUNTIF(#REF!,'03-LPT'!$B82)</f>
        <v>#REF!</v>
      </c>
      <c r="AA82" s="26" t="e">
        <f t="shared" si="5"/>
        <v>#REF!</v>
      </c>
      <c r="AD82" s="3" t="s">
        <v>2</v>
      </c>
    </row>
    <row r="83" spans="1:30" hidden="1" x14ac:dyDescent="0.2">
      <c r="A83" s="3">
        <v>75</v>
      </c>
      <c r="B83" s="31" t="s">
        <v>3541</v>
      </c>
      <c r="C83" s="6" t="str">
        <f>VLOOKUP('03-LPT'!$B83,'01-Planning'!$B:$V,2,0)</f>
        <v>TECH_SEHOWR_2</v>
      </c>
      <c r="D83" s="6">
        <f>VLOOKUP('03-LPT'!$B83,'01-Planning'!$B:$V,3,0)</f>
        <v>0</v>
      </c>
      <c r="E83" s="22">
        <f>VLOOKUP('03-LPT'!$B83,'01-Planning'!$B:$V,4,0)</f>
        <v>43521</v>
      </c>
      <c r="F83" s="5" t="str">
        <f>VLOOKUP('03-LPT'!$B83,'01-Planning'!$B:$V,6,0)</f>
        <v>Event Biasa</v>
      </c>
      <c r="G83" s="5" t="str">
        <f>VLOOKUP('03-LPT'!$B83,'01-Planning'!$B:$V,7,0)</f>
        <v>Training Engineering Wolf | SIO</v>
      </c>
      <c r="H83" s="3" t="s">
        <v>3467</v>
      </c>
      <c r="I83" s="5" t="str">
        <f>VLOOKUP($B83,'01-Planning'!$B:$T,8,0)</f>
        <v>Terhahadi</v>
      </c>
      <c r="J83" s="5" t="str">
        <f>VLOOKUP('03-LPT'!$B83,'01-Planning'!$B:$V,9,0)</f>
        <v>Operator Packing GRA</v>
      </c>
      <c r="K83" s="4">
        <f>VLOOKUP(C83,'Course &amp; Tujuan Baru'!$C:$L,10,0)</f>
        <v>0</v>
      </c>
      <c r="M83" s="5" t="str">
        <f>VLOOKUP('03-LPT'!$B83,'01-Planning'!$B:$V,14,0)</f>
        <v>C0075</v>
      </c>
      <c r="N83" s="25" t="e">
        <f>AVERAGEIF('02-ETI'!$E:$E,'03-LPT'!$M83,'02-ETI'!$J:$M)</f>
        <v>#DIV/0!</v>
      </c>
      <c r="O83" s="25" t="e">
        <f>AVERAGEIF('02-ETI'!$E:$E,$M83,'02-ETI'!$N:$P)</f>
        <v>#DIV/0!</v>
      </c>
      <c r="P83" s="25" t="e">
        <f>AVERAGEIF('02-ETI'!$E:$E,$M83,'02-ETI'!$Q:$Q)</f>
        <v>#DIV/0!</v>
      </c>
      <c r="Q83" s="25" t="e">
        <f>AVERAGEIF('02-ETI'!$E:$E,$M83,'02-ETI'!$R:$R)</f>
        <v>#DIV/0!</v>
      </c>
      <c r="R83" s="25" t="e">
        <f>AVERAGEIF('02-ETI'!$E:$E,$M83,'02-ETI'!$S:$T)</f>
        <v>#DIV/0!</v>
      </c>
      <c r="S83" s="25" t="e">
        <f>AVERAGEIF('02-ETI'!$E:$E,$M83,'02-ETI'!$M:$M)</f>
        <v>#DIV/0!</v>
      </c>
      <c r="U83" s="3">
        <v>2</v>
      </c>
      <c r="V83" s="3">
        <v>2</v>
      </c>
      <c r="W83" s="7" t="e">
        <f t="shared" si="4"/>
        <v>#DIV/0!</v>
      </c>
      <c r="X83" s="7">
        <f t="shared" si="7"/>
        <v>1</v>
      </c>
      <c r="Y83" s="10">
        <f>VLOOKUP(B83,'01-Planning'!$B:$T,13,0)</f>
        <v>8.3333333333333259E-2</v>
      </c>
      <c r="Z83" s="29" t="e">
        <f>COUNTIFS(#REF!,"&gt;=80",#REF!,'03-LPT'!$B83)/COUNTIF(#REF!,'03-LPT'!$B83)</f>
        <v>#REF!</v>
      </c>
      <c r="AA83" s="26" t="e">
        <f t="shared" si="5"/>
        <v>#REF!</v>
      </c>
      <c r="AD83" s="3" t="s">
        <v>2</v>
      </c>
    </row>
    <row r="84" spans="1:30" hidden="1" x14ac:dyDescent="0.2">
      <c r="A84" s="3">
        <v>76</v>
      </c>
      <c r="B84" s="31" t="s">
        <v>3542</v>
      </c>
      <c r="C84" s="6" t="str">
        <f>VLOOKUP('03-LPT'!$B84,'01-Planning'!$B:$V,2,0)</f>
        <v>TECH_SISJAM_2</v>
      </c>
      <c r="D84" s="6">
        <f>VLOOKUP('03-LPT'!$B84,'01-Planning'!$B:$V,3,0)</f>
        <v>0</v>
      </c>
      <c r="E84" s="22">
        <f>VLOOKUP('03-LPT'!$B84,'01-Planning'!$B:$V,4,0)</f>
        <v>43521</v>
      </c>
      <c r="F84" s="5" t="str">
        <f>VLOOKUP('03-LPT'!$B84,'01-Planning'!$B:$V,6,0)</f>
        <v>Event Biasa</v>
      </c>
      <c r="G84" s="5" t="str">
        <f>VLOOKUP('03-LPT'!$B84,'01-Planning'!$B:$V,7,0)</f>
        <v>Training Jaminan Mutu | POK</v>
      </c>
      <c r="H84" s="3" t="s">
        <v>3467</v>
      </c>
      <c r="I84" s="5" t="str">
        <f>VLOOKUP($B84,'01-Planning'!$B:$T,8,0)</f>
        <v>Iman B</v>
      </c>
      <c r="J84" s="5" t="str">
        <f>VLOOKUP('03-LPT'!$B84,'01-Planning'!$B:$V,9,0)</f>
        <v>Kayawan C plus</v>
      </c>
      <c r="K84" s="4">
        <f>VLOOKUP(C84,'Course &amp; Tujuan Baru'!$C:$L,10,0)</f>
        <v>0</v>
      </c>
      <c r="M84" s="5" t="str">
        <f>VLOOKUP('03-LPT'!$B84,'01-Planning'!$B:$V,14,0)</f>
        <v>C0076</v>
      </c>
      <c r="N84" s="25" t="e">
        <f>AVERAGEIF('02-ETI'!$E:$E,'03-LPT'!$M84,'02-ETI'!$J:$M)</f>
        <v>#DIV/0!</v>
      </c>
      <c r="O84" s="25" t="e">
        <f>AVERAGEIF('02-ETI'!$E:$E,$M84,'02-ETI'!$N:$P)</f>
        <v>#DIV/0!</v>
      </c>
      <c r="P84" s="25" t="e">
        <f>AVERAGEIF('02-ETI'!$E:$E,$M84,'02-ETI'!$Q:$Q)</f>
        <v>#DIV/0!</v>
      </c>
      <c r="Q84" s="25" t="e">
        <f>AVERAGEIF('02-ETI'!$E:$E,$M84,'02-ETI'!$R:$R)</f>
        <v>#DIV/0!</v>
      </c>
      <c r="R84" s="25" t="e">
        <f>AVERAGEIF('02-ETI'!$E:$E,$M84,'02-ETI'!$S:$T)</f>
        <v>#DIV/0!</v>
      </c>
      <c r="S84" s="25" t="e">
        <f>AVERAGEIF('02-ETI'!$E:$E,$M84,'02-ETI'!$M:$M)</f>
        <v>#DIV/0!</v>
      </c>
      <c r="U84" s="3">
        <v>8</v>
      </c>
      <c r="V84" s="3">
        <v>9</v>
      </c>
      <c r="W84" s="7" t="e">
        <f t="shared" si="4"/>
        <v>#DIV/0!</v>
      </c>
      <c r="X84" s="7">
        <f t="shared" si="7"/>
        <v>1</v>
      </c>
      <c r="Y84" s="10">
        <f>VLOOKUP(B84,'01-Planning'!$B:$T,13,0)</f>
        <v>8.3333333333333259E-2</v>
      </c>
      <c r="Z84" s="29" t="e">
        <f>COUNTIFS(#REF!,"&gt;=80",#REF!,'03-LPT'!$B84)/COUNTIF(#REF!,'03-LPT'!$B84)</f>
        <v>#REF!</v>
      </c>
      <c r="AA84" s="26" t="e">
        <f t="shared" si="5"/>
        <v>#REF!</v>
      </c>
      <c r="AD84" s="3" t="s">
        <v>2</v>
      </c>
    </row>
    <row r="85" spans="1:30" hidden="1" x14ac:dyDescent="0.2">
      <c r="A85" s="3">
        <v>77</v>
      </c>
      <c r="B85" s="31" t="s">
        <v>3543</v>
      </c>
      <c r="C85" s="6" t="str">
        <f>VLOOKUP('03-LPT'!$B85,'01-Planning'!$B:$V,2,0)</f>
        <v>TECH_SOSIDL_1</v>
      </c>
      <c r="D85" s="6">
        <f>VLOOKUP('03-LPT'!$B85,'01-Planning'!$B:$V,3,0)</f>
        <v>0</v>
      </c>
      <c r="E85" s="22">
        <f>VLOOKUP('03-LPT'!$B85,'01-Planning'!$B:$V,4,0)</f>
        <v>43521</v>
      </c>
      <c r="F85" s="5" t="str">
        <f>VLOOKUP('03-LPT'!$B85,'01-Planning'!$B:$V,6,0)</f>
        <v>Event Biasa</v>
      </c>
      <c r="G85" s="5" t="str">
        <f>VLOOKUP('03-LPT'!$B85,'01-Planning'!$B:$V,7,0)</f>
        <v>Sosialisasi Toilet Manner | GRA [Batch 2]</v>
      </c>
      <c r="H85" s="3" t="s">
        <v>3467</v>
      </c>
      <c r="I85" s="5" t="str">
        <f>VLOOKUP($B85,'01-Planning'!$B:$T,8,0)</f>
        <v>Christianti Y</v>
      </c>
      <c r="J85" s="5" t="str">
        <f>VLOOKUP('03-LPT'!$B85,'01-Planning'!$B:$V,9,0)</f>
        <v>Karyawan GRA</v>
      </c>
      <c r="K85" s="4">
        <f>VLOOKUP(C85,'Course &amp; Tujuan Baru'!$C:$L,10,0)</f>
        <v>0</v>
      </c>
      <c r="M85" s="5" t="str">
        <f>VLOOKUP('03-LPT'!$B85,'01-Planning'!$B:$V,14,0)</f>
        <v>C0077</v>
      </c>
      <c r="N85" s="25" t="e">
        <f>AVERAGEIF('02-ETI'!$E:$E,'03-LPT'!$M85,'02-ETI'!$J:$M)</f>
        <v>#DIV/0!</v>
      </c>
      <c r="O85" s="25" t="e">
        <f>AVERAGEIF('02-ETI'!$E:$E,$M85,'02-ETI'!$N:$P)</f>
        <v>#DIV/0!</v>
      </c>
      <c r="P85" s="25" t="e">
        <f>AVERAGEIF('02-ETI'!$E:$E,$M85,'02-ETI'!$Q:$Q)</f>
        <v>#DIV/0!</v>
      </c>
      <c r="Q85" s="25" t="e">
        <f>AVERAGEIF('02-ETI'!$E:$E,$M85,'02-ETI'!$R:$R)</f>
        <v>#DIV/0!</v>
      </c>
      <c r="R85" s="25" t="e">
        <f>AVERAGEIF('02-ETI'!$E:$E,$M85,'02-ETI'!$S:$T)</f>
        <v>#DIV/0!</v>
      </c>
      <c r="S85" s="25" t="e">
        <f>AVERAGEIF('02-ETI'!$E:$E,$M85,'02-ETI'!$M:$M)</f>
        <v>#DIV/0!</v>
      </c>
      <c r="U85" s="3">
        <v>47</v>
      </c>
      <c r="V85" s="3">
        <v>44</v>
      </c>
      <c r="W85" s="7" t="e">
        <f t="shared" ref="W85:W111" si="8">V85/T85</f>
        <v>#DIV/0!</v>
      </c>
      <c r="X85" s="7">
        <f t="shared" si="7"/>
        <v>0.93617021276595747</v>
      </c>
      <c r="Y85" s="10">
        <f>VLOOKUP(B85,'01-Planning'!$B:$T,13,0)</f>
        <v>2.0833333333333259E-2</v>
      </c>
      <c r="Z85" s="29" t="e">
        <f>COUNTIFS(#REF!,"&gt;=80",#REF!,'03-LPT'!$B85)/COUNTIF(#REF!,'03-LPT'!$B85)</f>
        <v>#REF!</v>
      </c>
      <c r="AA85" s="26" t="e">
        <f t="shared" ref="AA85:AA111" si="9">IF(Z85&gt;=80%,"Efektif","Tidak Efektif")</f>
        <v>#REF!</v>
      </c>
      <c r="AD85" s="3" t="s">
        <v>2</v>
      </c>
    </row>
    <row r="86" spans="1:30" hidden="1" x14ac:dyDescent="0.2">
      <c r="A86" s="3">
        <v>78</v>
      </c>
      <c r="B86" s="31" t="s">
        <v>3544</v>
      </c>
      <c r="C86" s="6" t="str">
        <f>VLOOKUP('03-LPT'!$B86,'01-Planning'!$B:$V,2,0)</f>
        <v>TECH_SLPADA_2</v>
      </c>
      <c r="D86" s="6">
        <f>VLOOKUP('03-LPT'!$B86,'01-Planning'!$B:$V,3,0)</f>
        <v>0</v>
      </c>
      <c r="E86" s="22">
        <f>VLOOKUP('03-LPT'!$B86,'01-Planning'!$B:$V,4,0)</f>
        <v>43521</v>
      </c>
      <c r="F86" s="5" t="str">
        <f>VLOOKUP('03-LPT'!$B86,'01-Planning'!$B:$V,6,0)</f>
        <v>Event Biasa</v>
      </c>
      <c r="G86" s="5" t="str">
        <f>VLOOKUP('03-LPT'!$B86,'01-Planning'!$B:$V,7,0)</f>
        <v>Training Lingkungan Packing | SIO</v>
      </c>
      <c r="H86" s="3" t="s">
        <v>3467</v>
      </c>
      <c r="I86" s="5" t="str">
        <f>VLOOKUP($B86,'01-Planning'!$B:$T,8,0)</f>
        <v>Christianti Y</v>
      </c>
      <c r="J86" s="5" t="str">
        <f>VLOOKUP('03-LPT'!$B86,'01-Planning'!$B:$V,9,0)</f>
        <v>Operator Packing GRA</v>
      </c>
      <c r="K86" s="4">
        <f>VLOOKUP(C86,'Course &amp; Tujuan Baru'!$C:$L,10,0)</f>
        <v>0</v>
      </c>
      <c r="M86" s="5" t="str">
        <f>VLOOKUP('03-LPT'!$B86,'01-Planning'!$B:$V,14,0)</f>
        <v>C0078</v>
      </c>
      <c r="N86" s="25" t="e">
        <f>AVERAGEIF('02-ETI'!$E:$E,'03-LPT'!$M86,'02-ETI'!$J:$M)</f>
        <v>#DIV/0!</v>
      </c>
      <c r="O86" s="25" t="e">
        <f>AVERAGEIF('02-ETI'!$E:$E,$M86,'02-ETI'!$N:$P)</f>
        <v>#DIV/0!</v>
      </c>
      <c r="P86" s="25" t="e">
        <f>AVERAGEIF('02-ETI'!$E:$E,$M86,'02-ETI'!$Q:$Q)</f>
        <v>#DIV/0!</v>
      </c>
      <c r="Q86" s="25" t="e">
        <f>AVERAGEIF('02-ETI'!$E:$E,$M86,'02-ETI'!$R:$R)</f>
        <v>#DIV/0!</v>
      </c>
      <c r="R86" s="25" t="e">
        <f>AVERAGEIF('02-ETI'!$E:$E,$M86,'02-ETI'!$S:$T)</f>
        <v>#DIV/0!</v>
      </c>
      <c r="S86" s="25" t="e">
        <f>AVERAGEIF('02-ETI'!$E:$E,$M86,'02-ETI'!$M:$M)</f>
        <v>#DIV/0!</v>
      </c>
      <c r="U86" s="3">
        <v>1</v>
      </c>
      <c r="V86" s="3">
        <v>1</v>
      </c>
      <c r="W86" s="7" t="e">
        <f t="shared" si="8"/>
        <v>#DIV/0!</v>
      </c>
      <c r="X86" s="7">
        <f t="shared" si="7"/>
        <v>1</v>
      </c>
      <c r="Y86" s="10">
        <f>VLOOKUP(B86,'01-Planning'!$B:$T,13,0)</f>
        <v>6.25E-2</v>
      </c>
      <c r="Z86" s="29" t="e">
        <f>COUNTIFS(#REF!,"&gt;=80",#REF!,'03-LPT'!$B86)/COUNTIF(#REF!,'03-LPT'!$B86)</f>
        <v>#REF!</v>
      </c>
      <c r="AA86" s="26" t="e">
        <f t="shared" si="9"/>
        <v>#REF!</v>
      </c>
      <c r="AD86" s="3" t="s">
        <v>2</v>
      </c>
    </row>
    <row r="87" spans="1:30" hidden="1" x14ac:dyDescent="0.2">
      <c r="A87" s="3">
        <v>79</v>
      </c>
      <c r="B87" s="31" t="s">
        <v>3545</v>
      </c>
      <c r="C87" s="6" t="str">
        <f>VLOOKUP('03-LPT'!$B87,'01-Planning'!$B:$V,2,0)</f>
        <v>UMM_PRESKI_3</v>
      </c>
      <c r="D87" s="6">
        <f>VLOOKUP('03-LPT'!$B87,'01-Planning'!$B:$V,3,0)</f>
        <v>0</v>
      </c>
      <c r="E87" s="22">
        <f>VLOOKUP('03-LPT'!$B87,'01-Planning'!$B:$V,4,0)</f>
        <v>43522</v>
      </c>
      <c r="F87" s="5" t="str">
        <f>VLOOKUP('03-LPT'!$B87,'01-Planning'!$B:$V,6,0)</f>
        <v>Event Biasa</v>
      </c>
      <c r="G87" s="5" t="str">
        <f>VLOOKUP('03-LPT'!$B87,'01-Planning'!$B:$V,7,0)</f>
        <v>POK Presentation Skill</v>
      </c>
      <c r="H87" s="3" t="s">
        <v>3467</v>
      </c>
      <c r="I87" s="5" t="str">
        <f>VLOOKUP($B87,'01-Planning'!$B:$T,8,0)</f>
        <v>Kristal Prima</v>
      </c>
      <c r="J87" s="5" t="str">
        <f>VLOOKUP('03-LPT'!$B87,'01-Planning'!$B:$V,9,0)</f>
        <v>Karyawan C Plus</v>
      </c>
      <c r="K87" s="4">
        <f>VLOOKUP(C87,'Course &amp; Tujuan Baru'!$C:$L,10,0)</f>
        <v>0</v>
      </c>
      <c r="M87" s="5" t="str">
        <f>VLOOKUP('03-LPT'!$B87,'01-Planning'!$B:$V,14,0)</f>
        <v>C0079</v>
      </c>
      <c r="N87" s="25" t="e">
        <f>AVERAGEIF('02-ETI'!$E:$E,'03-LPT'!$M87,'02-ETI'!$J:$M)</f>
        <v>#DIV/0!</v>
      </c>
      <c r="O87" s="25" t="e">
        <f>AVERAGEIF('02-ETI'!$E:$E,$M87,'02-ETI'!$N:$P)</f>
        <v>#DIV/0!</v>
      </c>
      <c r="P87" s="25" t="e">
        <f>AVERAGEIF('02-ETI'!$E:$E,$M87,'02-ETI'!$Q:$Q)</f>
        <v>#DIV/0!</v>
      </c>
      <c r="Q87" s="25" t="e">
        <f>AVERAGEIF('02-ETI'!$E:$E,$M87,'02-ETI'!$R:$R)</f>
        <v>#DIV/0!</v>
      </c>
      <c r="R87" s="25" t="e">
        <f>AVERAGEIF('02-ETI'!$E:$E,$M87,'02-ETI'!$S:$T)</f>
        <v>#DIV/0!</v>
      </c>
      <c r="S87" s="25" t="e">
        <f>AVERAGEIF('02-ETI'!$E:$E,$M87,'02-ETI'!$M:$M)</f>
        <v>#DIV/0!</v>
      </c>
      <c r="U87" s="3">
        <v>8</v>
      </c>
      <c r="V87" s="3">
        <v>9</v>
      </c>
      <c r="W87" s="7" t="e">
        <f t="shared" si="8"/>
        <v>#DIV/0!</v>
      </c>
      <c r="X87" s="7">
        <f t="shared" si="7"/>
        <v>1</v>
      </c>
      <c r="Y87" s="10">
        <f>VLOOKUP(B87,'01-Planning'!$B:$T,13,0)</f>
        <v>8.3333333333333259E-2</v>
      </c>
      <c r="Z87" s="29" t="e">
        <f>COUNTIFS(#REF!,"&gt;=80",#REF!,'03-LPT'!$B87)/COUNTIF(#REF!,'03-LPT'!$B87)</f>
        <v>#REF!</v>
      </c>
      <c r="AA87" s="26" t="e">
        <f t="shared" si="9"/>
        <v>#REF!</v>
      </c>
      <c r="AD87" s="3" t="s">
        <v>2</v>
      </c>
    </row>
    <row r="88" spans="1:30" hidden="1" x14ac:dyDescent="0.2">
      <c r="A88" s="3">
        <v>80</v>
      </c>
      <c r="B88" s="31" t="s">
        <v>3546</v>
      </c>
      <c r="C88" s="6" t="str">
        <f>VLOOKUP('03-LPT'!$B88,'01-Planning'!$B:$V,2,0)</f>
        <v>TECH_TANDAR_2</v>
      </c>
      <c r="D88" s="6">
        <f>VLOOKUP('03-LPT'!$B88,'01-Planning'!$B:$V,3,0)</f>
        <v>0</v>
      </c>
      <c r="E88" s="22">
        <f>VLOOKUP('03-LPT'!$B88,'01-Planning'!$B:$V,4,0)</f>
        <v>43523</v>
      </c>
      <c r="F88" s="5" t="str">
        <f>VLOOKUP('03-LPT'!$B88,'01-Planning'!$B:$V,6,0)</f>
        <v>Event Biasa</v>
      </c>
      <c r="G88" s="5" t="str">
        <f>VLOOKUP('03-LPT'!$B88,'01-Planning'!$B:$V,7,0)</f>
        <v>Sistem Penanggulangan Gawat Darurat &amp; Trauma | K3</v>
      </c>
      <c r="H88" s="3" t="s">
        <v>3467</v>
      </c>
      <c r="I88" s="5" t="str">
        <f>VLOOKUP($B88,'01-Planning'!$B:$T,8,0)</f>
        <v>dr. Fariz</v>
      </c>
      <c r="J88" s="5" t="str">
        <f>VLOOKUP('03-LPT'!$B88,'01-Planning'!$B:$V,9,0)</f>
        <v>Team P3K</v>
      </c>
      <c r="K88" s="4">
        <f>VLOOKUP(C88,'Course &amp; Tujuan Baru'!$C:$L,10,0)</f>
        <v>0</v>
      </c>
      <c r="M88" s="5" t="str">
        <f>VLOOKUP('03-LPT'!$B88,'01-Planning'!$B:$V,14,0)</f>
        <v>C0080</v>
      </c>
      <c r="N88" s="25">
        <f>AVERAGEIF('02-ETI'!$E:$E,'03-LPT'!$M88,'02-ETI'!$J:$M)</f>
        <v>3</v>
      </c>
      <c r="O88" s="25">
        <f>AVERAGEIF('02-ETI'!$E:$E,$M88,'02-ETI'!$N:$P)</f>
        <v>3</v>
      </c>
      <c r="P88" s="25">
        <f>AVERAGEIF('02-ETI'!$E:$E,$M88,'02-ETI'!$Q:$Q)</f>
        <v>3</v>
      </c>
      <c r="Q88" s="25">
        <f>AVERAGEIF('02-ETI'!$E:$E,$M88,'02-ETI'!$R:$R)</f>
        <v>3</v>
      </c>
      <c r="R88" s="25">
        <f>AVERAGEIF('02-ETI'!$E:$E,$M88,'02-ETI'!$S:$T)</f>
        <v>3</v>
      </c>
      <c r="S88" s="25">
        <f>AVERAGEIF('02-ETI'!$E:$E,$M88,'02-ETI'!$M:$M)</f>
        <v>3</v>
      </c>
      <c r="U88" s="3">
        <v>21</v>
      </c>
      <c r="V88" s="3">
        <v>16</v>
      </c>
      <c r="W88" s="7" t="e">
        <f t="shared" si="8"/>
        <v>#DIV/0!</v>
      </c>
      <c r="X88" s="7">
        <f t="shared" si="7"/>
        <v>0.76190476190476186</v>
      </c>
      <c r="Y88" s="10">
        <f>VLOOKUP(B88,'01-Planning'!$B:$T,13,0)</f>
        <v>8.3333333333333259E-2</v>
      </c>
      <c r="Z88" s="29" t="e">
        <f>COUNTIFS(#REF!,"&gt;=80",#REF!,'03-LPT'!$B88)/COUNTIF(#REF!,'03-LPT'!$B88)</f>
        <v>#REF!</v>
      </c>
      <c r="AA88" s="26" t="e">
        <f t="shared" si="9"/>
        <v>#REF!</v>
      </c>
      <c r="AD88" s="3" t="s">
        <v>2</v>
      </c>
    </row>
    <row r="89" spans="1:30" hidden="1" x14ac:dyDescent="0.2">
      <c r="A89" s="3">
        <v>81</v>
      </c>
      <c r="B89" s="31" t="s">
        <v>3547</v>
      </c>
      <c r="C89" s="6" t="str">
        <f>VLOOKUP('03-LPT'!$B89,'01-Planning'!$B:$V,2,0)</f>
        <v>TECH_SOSIDL_1</v>
      </c>
      <c r="D89" s="6">
        <f>VLOOKUP('03-LPT'!$B89,'01-Planning'!$B:$V,3,0)</f>
        <v>0</v>
      </c>
      <c r="E89" s="22">
        <f>VLOOKUP('03-LPT'!$B89,'01-Planning'!$B:$V,4,0)</f>
        <v>43524</v>
      </c>
      <c r="F89" s="5" t="str">
        <f>VLOOKUP('03-LPT'!$B89,'01-Planning'!$B:$V,6,0)</f>
        <v>Event Biasa</v>
      </c>
      <c r="G89" s="5" t="str">
        <f>VLOOKUP('03-LPT'!$B89,'01-Planning'!$B:$V,7,0)</f>
        <v>Sosialisasi Toilet Manner | Gudang baku kemas NS</v>
      </c>
      <c r="H89" s="3" t="s">
        <v>3467</v>
      </c>
      <c r="I89" s="5" t="str">
        <f>VLOOKUP($B89,'01-Planning'!$B:$T,8,0)</f>
        <v>Christianti Y</v>
      </c>
      <c r="J89" s="5" t="str">
        <f>VLOOKUP('03-LPT'!$B89,'01-Planning'!$B:$V,9,0)</f>
        <v>Karyawan GLA | NS</v>
      </c>
      <c r="K89" s="4">
        <f>VLOOKUP(C89,'Course &amp; Tujuan Baru'!$C:$L,10,0)</f>
        <v>0</v>
      </c>
      <c r="M89" s="5" t="str">
        <f>VLOOKUP('03-LPT'!$B89,'01-Planning'!$B:$V,14,0)</f>
        <v>C0081</v>
      </c>
      <c r="N89" s="25">
        <f>AVERAGEIF('02-ETI'!$E:$E,'03-LPT'!$M89,'02-ETI'!$J:$M)</f>
        <v>3</v>
      </c>
      <c r="O89" s="25">
        <f>AVERAGEIF('02-ETI'!$E:$E,$M89,'02-ETI'!$N:$P)</f>
        <v>3</v>
      </c>
      <c r="P89" s="25">
        <f>AVERAGEIF('02-ETI'!$E:$E,$M89,'02-ETI'!$Q:$Q)</f>
        <v>3</v>
      </c>
      <c r="Q89" s="25">
        <f>AVERAGEIF('02-ETI'!$E:$E,$M89,'02-ETI'!$R:$R)</f>
        <v>3</v>
      </c>
      <c r="R89" s="25">
        <f>AVERAGEIF('02-ETI'!$E:$E,$M89,'02-ETI'!$S:$T)</f>
        <v>3</v>
      </c>
      <c r="S89" s="25">
        <f>AVERAGEIF('02-ETI'!$E:$E,$M89,'02-ETI'!$M:$M)</f>
        <v>3</v>
      </c>
      <c r="U89" s="3">
        <v>22</v>
      </c>
      <c r="V89" s="3">
        <v>23</v>
      </c>
      <c r="W89" s="7" t="e">
        <f t="shared" si="8"/>
        <v>#DIV/0!</v>
      </c>
      <c r="X89" s="7">
        <f t="shared" si="7"/>
        <v>1</v>
      </c>
      <c r="Y89" s="10">
        <f>VLOOKUP(B89,'01-Planning'!$B:$T,13,0)</f>
        <v>2.0833333333333259E-2</v>
      </c>
      <c r="Z89" s="29" t="e">
        <f>COUNTIFS(#REF!,"&gt;=80",#REF!,'03-LPT'!$B89)/COUNTIF(#REF!,'03-LPT'!$B89)</f>
        <v>#REF!</v>
      </c>
      <c r="AA89" s="26" t="e">
        <f t="shared" si="9"/>
        <v>#REF!</v>
      </c>
      <c r="AD89" s="3" t="s">
        <v>2</v>
      </c>
    </row>
    <row r="90" spans="1:30" hidden="1" x14ac:dyDescent="0.2">
      <c r="A90" s="3">
        <v>82</v>
      </c>
      <c r="B90" s="31" t="s">
        <v>3548</v>
      </c>
      <c r="C90" s="6" t="str">
        <f>VLOOKUP('03-LPT'!$B90,'01-Planning'!$B:$V,2,0)</f>
        <v>TECH_SLPADA_2</v>
      </c>
      <c r="D90" s="6">
        <f>VLOOKUP('03-LPT'!$B90,'01-Planning'!$B:$V,3,0)</f>
        <v>0</v>
      </c>
      <c r="E90" s="22">
        <f>VLOOKUP('03-LPT'!$B90,'01-Planning'!$B:$V,4,0)</f>
        <v>43524</v>
      </c>
      <c r="F90" s="5" t="str">
        <f>VLOOKUP('03-LPT'!$B90,'01-Planning'!$B:$V,6,0)</f>
        <v>Event Biasa</v>
      </c>
      <c r="G90" s="5" t="str">
        <f>VLOOKUP('03-LPT'!$B90,'01-Planning'!$B:$V,7,0)</f>
        <v>Training Lingkungan Packing | SIO</v>
      </c>
      <c r="H90" s="3" t="s">
        <v>3467</v>
      </c>
      <c r="I90" s="5" t="str">
        <f>VLOOKUP($B90,'01-Planning'!$B:$T,8,0)</f>
        <v>Christianti Y</v>
      </c>
      <c r="J90" s="5" t="str">
        <f>VLOOKUP('03-LPT'!$B90,'01-Planning'!$B:$V,9,0)</f>
        <v>Operator Packing GRA</v>
      </c>
      <c r="K90" s="4">
        <f>VLOOKUP(C90,'Course &amp; Tujuan Baru'!$C:$L,10,0)</f>
        <v>0</v>
      </c>
      <c r="M90" s="5" t="str">
        <f>VLOOKUP('03-LPT'!$B90,'01-Planning'!$B:$V,14,0)</f>
        <v>C0082</v>
      </c>
      <c r="N90" s="25">
        <f>AVERAGEIF('02-ETI'!$E:$E,'03-LPT'!$M90,'02-ETI'!$J:$M)</f>
        <v>4</v>
      </c>
      <c r="O90" s="25">
        <f>AVERAGEIF('02-ETI'!$E:$E,$M90,'02-ETI'!$N:$P)</f>
        <v>4</v>
      </c>
      <c r="P90" s="25">
        <f>AVERAGEIF('02-ETI'!$E:$E,$M90,'02-ETI'!$Q:$Q)</f>
        <v>4</v>
      </c>
      <c r="Q90" s="25">
        <f>AVERAGEIF('02-ETI'!$E:$E,$M90,'02-ETI'!$R:$R)</f>
        <v>3</v>
      </c>
      <c r="R90" s="25">
        <f>AVERAGEIF('02-ETI'!$E:$E,$M90,'02-ETI'!$S:$T)</f>
        <v>4</v>
      </c>
      <c r="S90" s="25">
        <f>AVERAGEIF('02-ETI'!$E:$E,$M90,'02-ETI'!$M:$M)</f>
        <v>3</v>
      </c>
      <c r="U90" s="3">
        <v>1</v>
      </c>
      <c r="V90" s="3">
        <v>1</v>
      </c>
      <c r="W90" s="7" t="e">
        <f t="shared" si="8"/>
        <v>#DIV/0!</v>
      </c>
      <c r="X90" s="7">
        <f t="shared" si="7"/>
        <v>1</v>
      </c>
      <c r="Y90" s="10">
        <f>VLOOKUP(B90,'01-Planning'!$B:$T,13,0)</f>
        <v>8.3333333333333259E-2</v>
      </c>
      <c r="Z90" s="29" t="e">
        <f>COUNTIFS(#REF!,"&gt;=80",#REF!,'03-LPT'!$B90)/COUNTIF(#REF!,'03-LPT'!$B90)</f>
        <v>#REF!</v>
      </c>
      <c r="AA90" s="26" t="e">
        <f t="shared" si="9"/>
        <v>#REF!</v>
      </c>
      <c r="AD90" s="3" t="s">
        <v>2</v>
      </c>
    </row>
    <row r="91" spans="1:30" hidden="1" x14ac:dyDescent="0.2">
      <c r="A91" s="3">
        <v>83</v>
      </c>
      <c r="B91" s="31" t="s">
        <v>3549</v>
      </c>
      <c r="C91" s="6" t="str">
        <f>VLOOKUP('03-LPT'!$B91,'01-Planning'!$B:$V,2,0)</f>
        <v>TECH_SEHOWR_2</v>
      </c>
      <c r="D91" s="6">
        <f>VLOOKUP('03-LPT'!$B91,'01-Planning'!$B:$V,3,0)</f>
        <v>0</v>
      </c>
      <c r="E91" s="22">
        <f>VLOOKUP('03-LPT'!$B91,'01-Planning'!$B:$V,4,0)</f>
        <v>43528</v>
      </c>
      <c r="F91" s="5" t="str">
        <f>VLOOKUP('03-LPT'!$B91,'01-Planning'!$B:$V,6,0)</f>
        <v>Event Biasa</v>
      </c>
      <c r="G91" s="5" t="str">
        <f>VLOOKUP('03-LPT'!$B91,'01-Planning'!$B:$V,7,0)</f>
        <v>Training SIO Mesin Wolf | GRA ENG</v>
      </c>
      <c r="H91" s="3" t="s">
        <v>3467</v>
      </c>
      <c r="I91" s="5" t="str">
        <f>VLOOKUP($B91,'01-Planning'!$B:$T,8,0)</f>
        <v>Terha Hadi</v>
      </c>
      <c r="J91" s="5" t="str">
        <f>VLOOKUP('03-LPT'!$B91,'01-Planning'!$B:$V,9,0)</f>
        <v>Operator Wolf | Dairy</v>
      </c>
      <c r="K91" s="4">
        <f>VLOOKUP(C91,'Course &amp; Tujuan Baru'!$C:$L,10,0)</f>
        <v>0</v>
      </c>
      <c r="M91" s="5" t="str">
        <f>VLOOKUP('03-LPT'!$B91,'01-Planning'!$B:$V,14,0)</f>
        <v>C0083</v>
      </c>
      <c r="N91" s="25" t="e">
        <f>AVERAGEIF('02-ETI'!$E:$E,'03-LPT'!$M91,'02-ETI'!$J:$M)</f>
        <v>#DIV/0!</v>
      </c>
      <c r="O91" s="25" t="e">
        <f>AVERAGEIF('02-ETI'!$E:$E,$M91,'02-ETI'!$N:$P)</f>
        <v>#DIV/0!</v>
      </c>
      <c r="P91" s="25" t="e">
        <f>AVERAGEIF('02-ETI'!$E:$E,$M91,'02-ETI'!$Q:$Q)</f>
        <v>#DIV/0!</v>
      </c>
      <c r="Q91" s="25" t="e">
        <f>AVERAGEIF('02-ETI'!$E:$E,$M91,'02-ETI'!$R:$R)</f>
        <v>#DIV/0!</v>
      </c>
      <c r="R91" s="25" t="e">
        <f>AVERAGEIF('02-ETI'!$E:$E,$M91,'02-ETI'!$S:$T)</f>
        <v>#DIV/0!</v>
      </c>
      <c r="S91" s="25" t="e">
        <f>AVERAGEIF('02-ETI'!$E:$E,$M91,'02-ETI'!$M:$M)</f>
        <v>#DIV/0!</v>
      </c>
      <c r="U91" s="3" t="s">
        <v>364</v>
      </c>
      <c r="V91" s="3" t="s">
        <v>364</v>
      </c>
      <c r="W91" s="7" t="e">
        <f t="shared" si="8"/>
        <v>#VALUE!</v>
      </c>
      <c r="X91" s="7" t="e">
        <f t="shared" si="7"/>
        <v>#VALUE!</v>
      </c>
      <c r="Y91" s="10">
        <f>VLOOKUP(B91,'01-Planning'!$B:$T,13,0)</f>
        <v>8.333333333333337E-2</v>
      </c>
      <c r="Z91" s="29" t="e">
        <f>COUNTIFS(#REF!,"&gt;=80",#REF!,'03-LPT'!$B91)/COUNTIF(#REF!,'03-LPT'!$B91)</f>
        <v>#REF!</v>
      </c>
      <c r="AA91" s="26" t="e">
        <f t="shared" si="9"/>
        <v>#REF!</v>
      </c>
      <c r="AD91" s="3" t="s">
        <v>2</v>
      </c>
    </row>
    <row r="92" spans="1:30" hidden="1" x14ac:dyDescent="0.2">
      <c r="A92" s="3">
        <v>84</v>
      </c>
      <c r="B92" s="31" t="s">
        <v>3550</v>
      </c>
      <c r="C92" s="6" t="str">
        <f>VLOOKUP('03-LPT'!$B92,'01-Planning'!$B:$V,2,0)</f>
        <v>TECH_SISJAH_2</v>
      </c>
      <c r="D92" s="6">
        <f>VLOOKUP('03-LPT'!$B92,'01-Planning'!$B:$V,3,0)</f>
        <v>0</v>
      </c>
      <c r="E92" s="22">
        <f>VLOOKUP('03-LPT'!$B92,'01-Planning'!$B:$V,4,0)</f>
        <v>43528</v>
      </c>
      <c r="F92" s="5" t="str">
        <f>VLOOKUP('03-LPT'!$B92,'01-Planning'!$B:$V,6,0)</f>
        <v>Event Biasa</v>
      </c>
      <c r="G92" s="5" t="str">
        <f>VLOOKUP('03-LPT'!$B92,'01-Planning'!$B:$V,7,0)</f>
        <v>Training Sistem Jaminan Halal | POK</v>
      </c>
      <c r="H92" s="3" t="s">
        <v>3467</v>
      </c>
      <c r="I92" s="5" t="str">
        <f>VLOOKUP($B92,'01-Planning'!$B:$T,8,0)</f>
        <v>Suhadi</v>
      </c>
      <c r="J92" s="5" t="str">
        <f>VLOOKUP('03-LPT'!$B92,'01-Planning'!$B:$V,9,0)</f>
        <v>Karywan C Plus</v>
      </c>
      <c r="K92" s="4">
        <f>VLOOKUP(C92,'Course &amp; Tujuan Baru'!$C:$L,10,0)</f>
        <v>0</v>
      </c>
      <c r="M92" s="5" t="str">
        <f>VLOOKUP('03-LPT'!$B92,'01-Planning'!$B:$V,14,0)</f>
        <v>C0084</v>
      </c>
      <c r="N92" s="25" t="e">
        <f>AVERAGEIF('02-ETI'!$E:$E,'03-LPT'!$M92,'02-ETI'!$J:$M)</f>
        <v>#DIV/0!</v>
      </c>
      <c r="O92" s="25" t="e">
        <f>AVERAGEIF('02-ETI'!$E:$E,$M92,'02-ETI'!$N:$P)</f>
        <v>#DIV/0!</v>
      </c>
      <c r="P92" s="25" t="e">
        <f>AVERAGEIF('02-ETI'!$E:$E,$M92,'02-ETI'!$Q:$Q)</f>
        <v>#DIV/0!</v>
      </c>
      <c r="Q92" s="25" t="e">
        <f>AVERAGEIF('02-ETI'!$E:$E,$M92,'02-ETI'!$R:$R)</f>
        <v>#DIV/0!</v>
      </c>
      <c r="R92" s="25" t="e">
        <f>AVERAGEIF('02-ETI'!$E:$E,$M92,'02-ETI'!$S:$T)</f>
        <v>#DIV/0!</v>
      </c>
      <c r="S92" s="25" t="e">
        <f>AVERAGEIF('02-ETI'!$E:$E,$M92,'02-ETI'!$M:$M)</f>
        <v>#DIV/0!</v>
      </c>
      <c r="U92" s="3" t="s">
        <v>364</v>
      </c>
      <c r="V92" s="3" t="s">
        <v>566</v>
      </c>
      <c r="W92" s="7" t="e">
        <f t="shared" si="8"/>
        <v>#VALUE!</v>
      </c>
      <c r="X92" s="7" t="e">
        <f t="shared" si="7"/>
        <v>#VALUE!</v>
      </c>
      <c r="Y92" s="10">
        <f>VLOOKUP(B92,'01-Planning'!$B:$T,13,0)</f>
        <v>8.3333333333333259E-2</v>
      </c>
      <c r="Z92" s="29" t="e">
        <f>COUNTIFS(#REF!,"&gt;=80",#REF!,'03-LPT'!$B92)/COUNTIF(#REF!,'03-LPT'!$B92)</f>
        <v>#REF!</v>
      </c>
      <c r="AA92" s="26" t="e">
        <f t="shared" si="9"/>
        <v>#REF!</v>
      </c>
      <c r="AD92" s="3" t="s">
        <v>2</v>
      </c>
    </row>
    <row r="93" spans="1:30" hidden="1" x14ac:dyDescent="0.2">
      <c r="A93" s="3">
        <v>85</v>
      </c>
      <c r="B93" s="31" t="s">
        <v>3551</v>
      </c>
      <c r="C93" s="6" t="str">
        <f>VLOOKUP('03-LPT'!$B93,'01-Planning'!$B:$V,2,0)</f>
        <v>TECH_SKFIDA_2</v>
      </c>
      <c r="D93" s="6">
        <f>VLOOKUP('03-LPT'!$B93,'01-Planning'!$B:$V,3,0)</f>
        <v>0</v>
      </c>
      <c r="E93" s="22">
        <f>VLOOKUP('03-LPT'!$B93,'01-Planning'!$B:$V,4,0)</f>
        <v>43530</v>
      </c>
      <c r="F93" s="5" t="str">
        <f>VLOOKUP('03-LPT'!$B93,'01-Planning'!$B:$V,6,0)</f>
        <v>Event Biasa</v>
      </c>
      <c r="G93" s="5" t="str">
        <f>VLOOKUP('03-LPT'!$B93,'01-Planning'!$B:$V,7,0)</f>
        <v>Training SIO K3| GRA K3 Filling</v>
      </c>
      <c r="H93" s="3" t="s">
        <v>3467</v>
      </c>
      <c r="I93" s="5" t="str">
        <f>VLOOKUP($B93,'01-Planning'!$B:$T,8,0)</f>
        <v>Hardito Nugroho</v>
      </c>
      <c r="J93" s="5" t="str">
        <f>VLOOKUP('03-LPT'!$B93,'01-Planning'!$B:$V,9,0)</f>
        <v>Operator GRA</v>
      </c>
      <c r="K93" s="4">
        <f>VLOOKUP(C93,'Course &amp; Tujuan Baru'!$C:$L,10,0)</f>
        <v>0</v>
      </c>
      <c r="M93" s="5" t="str">
        <f>VLOOKUP('03-LPT'!$B93,'01-Planning'!$B:$V,14,0)</f>
        <v>C0085</v>
      </c>
      <c r="N93" s="25" t="e">
        <f>AVERAGEIF('02-ETI'!$E:$E,'03-LPT'!$M93,'02-ETI'!$J:$M)</f>
        <v>#DIV/0!</v>
      </c>
      <c r="O93" s="25" t="e">
        <f>AVERAGEIF('02-ETI'!$E:$E,$M93,'02-ETI'!$N:$P)</f>
        <v>#DIV/0!</v>
      </c>
      <c r="P93" s="25" t="e">
        <f>AVERAGEIF('02-ETI'!$E:$E,$M93,'02-ETI'!$Q:$Q)</f>
        <v>#DIV/0!</v>
      </c>
      <c r="Q93" s="25" t="e">
        <f>AVERAGEIF('02-ETI'!$E:$E,$M93,'02-ETI'!$R:$R)</f>
        <v>#DIV/0!</v>
      </c>
      <c r="R93" s="25" t="e">
        <f>AVERAGEIF('02-ETI'!$E:$E,$M93,'02-ETI'!$S:$T)</f>
        <v>#DIV/0!</v>
      </c>
      <c r="S93" s="25" t="e">
        <f>AVERAGEIF('02-ETI'!$E:$E,$M93,'02-ETI'!$M:$M)</f>
        <v>#DIV/0!</v>
      </c>
      <c r="U93" s="3">
        <v>3</v>
      </c>
      <c r="V93" s="3">
        <v>2</v>
      </c>
      <c r="W93" s="7" t="e">
        <f t="shared" si="8"/>
        <v>#DIV/0!</v>
      </c>
      <c r="X93" s="7">
        <f t="shared" si="7"/>
        <v>0.66666666666666663</v>
      </c>
      <c r="Y93" s="10">
        <f>VLOOKUP(B93,'01-Planning'!$B:$T,13,0)</f>
        <v>8.3333333333333259E-2</v>
      </c>
      <c r="Z93" s="29" t="e">
        <f>COUNTIFS(#REF!,"&gt;=80",#REF!,'03-LPT'!$B93)/COUNTIF(#REF!,'03-LPT'!$B93)</f>
        <v>#REF!</v>
      </c>
      <c r="AA93" s="26" t="e">
        <f t="shared" si="9"/>
        <v>#REF!</v>
      </c>
      <c r="AD93" s="3" t="s">
        <v>2</v>
      </c>
    </row>
    <row r="94" spans="1:30" hidden="1" x14ac:dyDescent="0.2">
      <c r="A94" s="3">
        <v>86</v>
      </c>
      <c r="B94" s="31" t="s">
        <v>3552</v>
      </c>
      <c r="C94" s="6" t="str">
        <f>VLOOKUP('03-LPT'!$B94,'01-Planning'!$B:$V,2,0)</f>
        <v>TECH_SEBFDA_2</v>
      </c>
      <c r="D94" s="6">
        <f>VLOOKUP('03-LPT'!$B94,'01-Planning'!$B:$V,3,0)</f>
        <v>0</v>
      </c>
      <c r="E94" s="22">
        <f>VLOOKUP('03-LPT'!$B94,'01-Planning'!$B:$V,4,0)</f>
        <v>43532</v>
      </c>
      <c r="F94" s="5" t="str">
        <f>VLOOKUP('03-LPT'!$B94,'01-Planning'!$B:$V,6,0)</f>
        <v>Event Biasa</v>
      </c>
      <c r="G94" s="5" t="str">
        <f>VLOOKUP('03-LPT'!$B94,'01-Planning'!$B:$V,7,0)</f>
        <v>Training SIO Mesin Yokohama | GRA ENG</v>
      </c>
      <c r="H94" s="3" t="s">
        <v>3467</v>
      </c>
      <c r="I94" s="5" t="str">
        <f>VLOOKUP($B94,'01-Planning'!$B:$T,8,0)</f>
        <v>Terha Hadi</v>
      </c>
      <c r="J94" s="5" t="str">
        <f>VLOOKUP('03-LPT'!$B94,'01-Planning'!$B:$V,9,0)</f>
        <v>OP. Mesin Yokohama| GRA</v>
      </c>
      <c r="K94" s="4">
        <f>VLOOKUP(C94,'Course &amp; Tujuan Baru'!$C:$L,10,0)</f>
        <v>0</v>
      </c>
      <c r="M94" s="5" t="str">
        <f>VLOOKUP('03-LPT'!$B94,'01-Planning'!$B:$V,14,0)</f>
        <v>C0086</v>
      </c>
      <c r="N94" s="25" t="e">
        <f>AVERAGEIF('02-ETI'!$E:$E,'03-LPT'!$M94,'02-ETI'!$J:$M)</f>
        <v>#DIV/0!</v>
      </c>
      <c r="O94" s="25" t="e">
        <f>AVERAGEIF('02-ETI'!$E:$E,$M94,'02-ETI'!$N:$P)</f>
        <v>#DIV/0!</v>
      </c>
      <c r="P94" s="25" t="e">
        <f>AVERAGEIF('02-ETI'!$E:$E,$M94,'02-ETI'!$Q:$Q)</f>
        <v>#DIV/0!</v>
      </c>
      <c r="Q94" s="25" t="e">
        <f>AVERAGEIF('02-ETI'!$E:$E,$M94,'02-ETI'!$R:$R)</f>
        <v>#DIV/0!</v>
      </c>
      <c r="R94" s="25" t="e">
        <f>AVERAGEIF('02-ETI'!$E:$E,$M94,'02-ETI'!$S:$T)</f>
        <v>#DIV/0!</v>
      </c>
      <c r="S94" s="25" t="e">
        <f>AVERAGEIF('02-ETI'!$E:$E,$M94,'02-ETI'!$M:$M)</f>
        <v>#DIV/0!</v>
      </c>
      <c r="U94" s="3" t="s">
        <v>364</v>
      </c>
      <c r="V94" s="3" t="s">
        <v>364</v>
      </c>
      <c r="W94" s="7" t="e">
        <f t="shared" si="8"/>
        <v>#VALUE!</v>
      </c>
      <c r="X94" s="7" t="e">
        <f t="shared" ref="X94:X110" si="10">V94/U94</f>
        <v>#VALUE!</v>
      </c>
      <c r="Y94" s="10">
        <f>VLOOKUP(B94,'01-Planning'!$B:$T,13,0)</f>
        <v>8.333333333333337E-2</v>
      </c>
      <c r="Z94" s="29" t="e">
        <f>COUNTIFS(#REF!,"&gt;=80",#REF!,'03-LPT'!$B94)/COUNTIF(#REF!,'03-LPT'!$B94)</f>
        <v>#REF!</v>
      </c>
      <c r="AA94" s="26" t="e">
        <f t="shared" si="9"/>
        <v>#REF!</v>
      </c>
      <c r="AD94" s="3" t="s">
        <v>2</v>
      </c>
    </row>
    <row r="95" spans="1:30" hidden="1" x14ac:dyDescent="0.2">
      <c r="A95" s="3">
        <v>87</v>
      </c>
      <c r="B95" s="31" t="s">
        <v>3553</v>
      </c>
      <c r="C95" s="6" t="str">
        <f>VLOOKUP('03-LPT'!$B95,'01-Planning'!$B:$V,2,0)</f>
        <v>UMM_PRESKI_3</v>
      </c>
      <c r="D95" s="6">
        <f>VLOOKUP('03-LPT'!$B95,'01-Planning'!$B:$V,3,0)</f>
        <v>0</v>
      </c>
      <c r="E95" s="22">
        <f>VLOOKUP('03-LPT'!$B95,'01-Planning'!$B:$V,4,0)</f>
        <v>43532</v>
      </c>
      <c r="F95" s="5" t="str">
        <f>VLOOKUP('03-LPT'!$B95,'01-Planning'!$B:$V,6,0)</f>
        <v>Event Biasa</v>
      </c>
      <c r="G95" s="5" t="str">
        <f>VLOOKUP('03-LPT'!$B95,'01-Planning'!$B:$V,7,0)</f>
        <v>Presentation skill Teori | POK</v>
      </c>
      <c r="H95" s="3" t="s">
        <v>3467</v>
      </c>
      <c r="I95" s="5" t="str">
        <f>VLOOKUP($B95,'01-Planning'!$B:$T,8,0)</f>
        <v>Kristal Prima</v>
      </c>
      <c r="J95" s="5" t="str">
        <f>VLOOKUP('03-LPT'!$B95,'01-Planning'!$B:$V,9,0)</f>
        <v>Karyawan C Plus</v>
      </c>
      <c r="K95" s="4">
        <f>VLOOKUP(C95,'Course &amp; Tujuan Baru'!$C:$L,10,0)</f>
        <v>0</v>
      </c>
      <c r="M95" s="5" t="str">
        <f>VLOOKUP('03-LPT'!$B95,'01-Planning'!$B:$V,14,0)</f>
        <v>C0087</v>
      </c>
      <c r="N95" s="25">
        <f>AVERAGEIF('02-ETI'!$E:$E,'03-LPT'!$M95,'02-ETI'!$J:$M)</f>
        <v>4</v>
      </c>
      <c r="O95" s="25">
        <f>AVERAGEIF('02-ETI'!$E:$E,$M95,'02-ETI'!$N:$P)</f>
        <v>4</v>
      </c>
      <c r="P95" s="25">
        <f>AVERAGEIF('02-ETI'!$E:$E,$M95,'02-ETI'!$Q:$Q)</f>
        <v>4</v>
      </c>
      <c r="Q95" s="25">
        <f>AVERAGEIF('02-ETI'!$E:$E,$M95,'02-ETI'!$R:$R)</f>
        <v>4</v>
      </c>
      <c r="R95" s="25">
        <f>AVERAGEIF('02-ETI'!$E:$E,$M95,'02-ETI'!$S:$T)</f>
        <v>4</v>
      </c>
      <c r="S95" s="25">
        <f>AVERAGEIF('02-ETI'!$E:$E,$M95,'02-ETI'!$M:$M)</f>
        <v>3.6666666666666665</v>
      </c>
      <c r="U95" s="3">
        <v>3</v>
      </c>
      <c r="V95" s="3">
        <v>3</v>
      </c>
      <c r="W95" s="7" t="e">
        <f t="shared" si="8"/>
        <v>#DIV/0!</v>
      </c>
      <c r="X95" s="7">
        <f t="shared" ref="X95:X105" si="11">IF(V95/U95&gt;100%,100%,V95/U95)</f>
        <v>1</v>
      </c>
      <c r="Y95" s="10">
        <f>VLOOKUP(B95,'01-Planning'!$B:$T,13,0)</f>
        <v>4.166666666666663E-2</v>
      </c>
      <c r="Z95" s="29" t="e">
        <f>COUNTIFS(#REF!,"&gt;=80",#REF!,'03-LPT'!$B95)/COUNTIF(#REF!,'03-LPT'!$B95)</f>
        <v>#REF!</v>
      </c>
      <c r="AA95" s="26" t="e">
        <f t="shared" si="9"/>
        <v>#REF!</v>
      </c>
      <c r="AD95" s="3" t="s">
        <v>2</v>
      </c>
    </row>
    <row r="96" spans="1:30" hidden="1" x14ac:dyDescent="0.2">
      <c r="A96" s="3">
        <v>88</v>
      </c>
      <c r="B96" s="31" t="s">
        <v>3554</v>
      </c>
      <c r="C96" s="6" t="str">
        <f>VLOOKUP('03-LPT'!$B96,'01-Planning'!$B:$V,2,0)</f>
        <v>UMM_ICAREX_3</v>
      </c>
      <c r="D96" s="6">
        <f>VLOOKUP('03-LPT'!$B96,'01-Planning'!$B:$V,3,0)</f>
        <v>0</v>
      </c>
      <c r="E96" s="22">
        <f>VLOOKUP('03-LPT'!$B96,'01-Planning'!$B:$V,4,0)</f>
        <v>43532</v>
      </c>
      <c r="F96" s="5" t="str">
        <f>VLOOKUP('03-LPT'!$B96,'01-Planning'!$B:$V,6,0)</f>
        <v>POK D1</v>
      </c>
      <c r="G96" s="5" t="str">
        <f>VLOOKUP('03-LPT'!$B96,'01-Planning'!$B:$V,7,0)</f>
        <v>POK : Orientasi Karyawan Baru | icare</v>
      </c>
      <c r="H96" s="3" t="s">
        <v>3467</v>
      </c>
      <c r="I96" s="5" t="str">
        <f>VLOOKUP($B96,'01-Planning'!$B:$T,8,0)</f>
        <v>Kristal Prima</v>
      </c>
      <c r="J96" s="5" t="str">
        <f>VLOOKUP('03-LPT'!$B96,'01-Planning'!$B:$V,9,0)</f>
        <v>Karyawan baru</v>
      </c>
      <c r="K96" s="4" t="str">
        <f>VLOOKUP(C96,'Course &amp; Tujuan Baru'!$C:$L,10,0)</f>
        <v>Mempelajari budaya ICARE &amp; Nutrifood Business Value Healthy Awareness</v>
      </c>
      <c r="M96" s="5" t="str">
        <f>VLOOKUP('03-LPT'!$B96,'01-Planning'!$B:$V,14,0)</f>
        <v>C0088</v>
      </c>
      <c r="N96" s="25">
        <f>AVERAGEIF('02-ETI'!$E:$E,'03-LPT'!$M96,'02-ETI'!$J:$M)</f>
        <v>3.375</v>
      </c>
      <c r="O96" s="25">
        <f>AVERAGEIF('02-ETI'!$E:$E,$M96,'02-ETI'!$N:$P)</f>
        <v>3.375</v>
      </c>
      <c r="P96" s="25">
        <f>AVERAGEIF('02-ETI'!$E:$E,$M96,'02-ETI'!$Q:$Q)</f>
        <v>3.25</v>
      </c>
      <c r="Q96" s="25">
        <f>AVERAGEIF('02-ETI'!$E:$E,$M96,'02-ETI'!$R:$R)</f>
        <v>3.125</v>
      </c>
      <c r="R96" s="25">
        <f>AVERAGEIF('02-ETI'!$E:$E,$M96,'02-ETI'!$S:$T)</f>
        <v>3.375</v>
      </c>
      <c r="S96" s="25">
        <f>AVERAGEIF('02-ETI'!$E:$E,$M96,'02-ETI'!$M:$M)</f>
        <v>3.375</v>
      </c>
      <c r="U96" s="3">
        <v>9</v>
      </c>
      <c r="V96" s="3">
        <v>9</v>
      </c>
      <c r="W96" s="7" t="e">
        <f t="shared" si="8"/>
        <v>#DIV/0!</v>
      </c>
      <c r="X96" s="7">
        <f t="shared" si="11"/>
        <v>1</v>
      </c>
      <c r="Y96" s="10">
        <f>VLOOKUP(B96,'01-Planning'!$B:$T,13,0)</f>
        <v>0</v>
      </c>
      <c r="Z96" s="29" t="e">
        <f>COUNTIFS(#REF!,"&gt;=80",#REF!,'03-LPT'!$B96)/COUNTIF(#REF!,'03-LPT'!$B96)</f>
        <v>#REF!</v>
      </c>
      <c r="AA96" s="26" t="e">
        <f t="shared" si="9"/>
        <v>#REF!</v>
      </c>
      <c r="AD96" s="3" t="s">
        <v>2</v>
      </c>
    </row>
    <row r="97" spans="1:30" hidden="1" x14ac:dyDescent="0.2">
      <c r="A97" s="3">
        <v>89</v>
      </c>
      <c r="B97" s="31" t="s">
        <v>3555</v>
      </c>
      <c r="C97" s="6" t="str">
        <f>VLOOKUP('03-LPT'!$B97,'01-Planning'!$B:$V,2,0)</f>
        <v>TECH_PLASEC_1</v>
      </c>
      <c r="D97" s="6">
        <f>VLOOKUP('03-LPT'!$B97,'01-Planning'!$B:$V,3,0)</f>
        <v>0</v>
      </c>
      <c r="E97" s="22">
        <f>VLOOKUP('03-LPT'!$B97,'01-Planning'!$B:$V,4,0)</f>
        <v>43532</v>
      </c>
      <c r="F97" s="5" t="str">
        <f>VLOOKUP('03-LPT'!$B97,'01-Planning'!$B:$V,6,0)</f>
        <v>POK D1</v>
      </c>
      <c r="G97" s="5" t="str">
        <f>VLOOKUP('03-LPT'!$B97,'01-Planning'!$B:$V,7,0)</f>
        <v>POK : Orientasi Karyawan Baru | Plant Security</v>
      </c>
      <c r="H97" s="3" t="s">
        <v>3467</v>
      </c>
      <c r="I97" s="5" t="str">
        <f>VLOOKUP($B97,'01-Planning'!$B:$T,8,0)</f>
        <v>Danru</v>
      </c>
      <c r="J97" s="5" t="str">
        <f>VLOOKUP('03-LPT'!$B97,'01-Planning'!$B:$V,9,0)</f>
        <v>Karyawan baru</v>
      </c>
      <c r="K97" s="4">
        <f>VLOOKUP(C97,'Course &amp; Tujuan Baru'!$C:$L,10,0)</f>
        <v>0</v>
      </c>
      <c r="M97" s="5" t="str">
        <f>VLOOKUP('03-LPT'!$B97,'01-Planning'!$B:$V,14,0)</f>
        <v>C0089</v>
      </c>
      <c r="N97" s="25">
        <f>AVERAGEIF('02-ETI'!$E:$E,'03-LPT'!$M97,'02-ETI'!$J:$M)</f>
        <v>3.3333333333333335</v>
      </c>
      <c r="O97" s="25">
        <f>AVERAGEIF('02-ETI'!$E:$E,$M97,'02-ETI'!$N:$P)</f>
        <v>3.4166666666666665</v>
      </c>
      <c r="P97" s="25">
        <f>AVERAGEIF('02-ETI'!$E:$E,$M97,'02-ETI'!$Q:$Q)</f>
        <v>3.25</v>
      </c>
      <c r="Q97" s="25">
        <f>AVERAGEIF('02-ETI'!$E:$E,$M97,'02-ETI'!$R:$R)</f>
        <v>3.25</v>
      </c>
      <c r="R97" s="25">
        <f>AVERAGEIF('02-ETI'!$E:$E,$M97,'02-ETI'!$S:$T)</f>
        <v>3.25</v>
      </c>
      <c r="S97" s="25">
        <f>AVERAGEIF('02-ETI'!$E:$E,$M97,'02-ETI'!$M:$M)</f>
        <v>3.25</v>
      </c>
      <c r="U97" s="3">
        <v>9</v>
      </c>
      <c r="V97" s="3">
        <v>9</v>
      </c>
      <c r="W97" s="7" t="e">
        <f t="shared" si="8"/>
        <v>#DIV/0!</v>
      </c>
      <c r="X97" s="7">
        <f t="shared" si="11"/>
        <v>1</v>
      </c>
      <c r="Y97" s="10">
        <f>VLOOKUP(B97,'01-Planning'!$B:$T,13,0)</f>
        <v>0</v>
      </c>
      <c r="Z97" s="29" t="e">
        <f>COUNTIFS(#REF!,"&gt;=80",#REF!,'03-LPT'!$B97)/COUNTIF(#REF!,'03-LPT'!$B97)</f>
        <v>#REF!</v>
      </c>
      <c r="AA97" s="26" t="e">
        <f t="shared" si="9"/>
        <v>#REF!</v>
      </c>
      <c r="AD97" s="3" t="s">
        <v>2</v>
      </c>
    </row>
    <row r="98" spans="1:30" hidden="1" x14ac:dyDescent="0.2">
      <c r="A98" s="3">
        <v>90</v>
      </c>
      <c r="B98" s="31" t="s">
        <v>3556</v>
      </c>
      <c r="C98" s="6" t="str">
        <f>VLOOKUP('03-LPT'!$B98,'01-Planning'!$B:$V,2,0)</f>
        <v>UMM_KETIGA_1</v>
      </c>
      <c r="D98" s="6">
        <f>VLOOKUP('03-LPT'!$B98,'01-Planning'!$B:$V,3,0)</f>
        <v>0</v>
      </c>
      <c r="E98" s="22">
        <f>VLOOKUP('03-LPT'!$B98,'01-Planning'!$B:$V,4,0)</f>
        <v>43532</v>
      </c>
      <c r="F98" s="5" t="str">
        <f>VLOOKUP('03-LPT'!$B98,'01-Planning'!$B:$V,6,0)</f>
        <v>POK D1</v>
      </c>
      <c r="G98" s="5" t="str">
        <f>VLOOKUP('03-LPT'!$B98,'01-Planning'!$B:$V,7,0)</f>
        <v>POK : Orientasi Karyawan Baru | Budaya K3</v>
      </c>
      <c r="H98" s="3" t="s">
        <v>3467</v>
      </c>
      <c r="I98" s="5" t="str">
        <f>VLOOKUP($B98,'01-Planning'!$B:$T,8,0)</f>
        <v>Hardito Nugroho</v>
      </c>
      <c r="J98" s="5" t="str">
        <f>VLOOKUP('03-LPT'!$B98,'01-Planning'!$B:$V,9,0)</f>
        <v>Karyawan baru</v>
      </c>
      <c r="K98" s="4" t="str">
        <f>VLOOKUP(C98,'Course &amp; Tujuan Baru'!$C:$L,10,0)</f>
        <v>-Mempelajari definisi K3 dan penerapannya
-Mempelajari hak &amp; kewajiban karyawan terkait -Mempelajari aplikasi 7 budaya K3 di Nutrifood</v>
      </c>
      <c r="M98" s="5" t="str">
        <f>VLOOKUP('03-LPT'!$B98,'01-Planning'!$B:$V,14,0)</f>
        <v>C0090</v>
      </c>
      <c r="N98" s="25">
        <f>AVERAGEIF('02-ETI'!$E:$E,'03-LPT'!$M98,'02-ETI'!$J:$M)</f>
        <v>3.25</v>
      </c>
      <c r="O98" s="25">
        <f>AVERAGEIF('02-ETI'!$E:$E,$M98,'02-ETI'!$N:$P)</f>
        <v>3.25</v>
      </c>
      <c r="P98" s="25">
        <f>AVERAGEIF('02-ETI'!$E:$E,$M98,'02-ETI'!$Q:$Q)</f>
        <v>3.25</v>
      </c>
      <c r="Q98" s="25">
        <f>AVERAGEIF('02-ETI'!$E:$E,$M98,'02-ETI'!$R:$R)</f>
        <v>3.125</v>
      </c>
      <c r="R98" s="25">
        <f>AVERAGEIF('02-ETI'!$E:$E,$M98,'02-ETI'!$S:$T)</f>
        <v>3.25</v>
      </c>
      <c r="S98" s="25">
        <f>AVERAGEIF('02-ETI'!$E:$E,$M98,'02-ETI'!$M:$M)</f>
        <v>3.375</v>
      </c>
      <c r="U98" s="3">
        <v>9</v>
      </c>
      <c r="V98" s="3">
        <v>9</v>
      </c>
      <c r="W98" s="7" t="e">
        <f t="shared" si="8"/>
        <v>#DIV/0!</v>
      </c>
      <c r="X98" s="7">
        <f t="shared" si="11"/>
        <v>1</v>
      </c>
      <c r="Y98" s="10">
        <f>VLOOKUP(B98,'01-Planning'!$B:$T,13,0)</f>
        <v>0</v>
      </c>
      <c r="Z98" s="29" t="e">
        <f>COUNTIFS(#REF!,"&gt;=80",#REF!,'03-LPT'!$B98)/COUNTIF(#REF!,'03-LPT'!$B98)</f>
        <v>#REF!</v>
      </c>
      <c r="AA98" s="26" t="e">
        <f t="shared" si="9"/>
        <v>#REF!</v>
      </c>
      <c r="AD98" s="3" t="s">
        <v>2</v>
      </c>
    </row>
    <row r="99" spans="1:30" hidden="1" x14ac:dyDescent="0.2">
      <c r="A99" s="3">
        <v>91</v>
      </c>
      <c r="B99" s="31" t="s">
        <v>3557</v>
      </c>
      <c r="C99" s="6" t="str">
        <f>VLOOKUP('03-LPT'!$B99,'01-Planning'!$B:$V,2,0)</f>
        <v>TECH_EDUKES_1</v>
      </c>
      <c r="D99" s="6">
        <f>VLOOKUP('03-LPT'!$B99,'01-Planning'!$B:$V,3,0)</f>
        <v>0</v>
      </c>
      <c r="E99" s="22">
        <f>VLOOKUP('03-LPT'!$B99,'01-Planning'!$B:$V,4,0)</f>
        <v>43532</v>
      </c>
      <c r="F99" s="5" t="str">
        <f>VLOOKUP('03-LPT'!$B99,'01-Planning'!$B:$V,6,0)</f>
        <v>POK D1</v>
      </c>
      <c r="G99" s="5" t="str">
        <f>VLOOKUP('03-LPT'!$B99,'01-Planning'!$B:$V,7,0)</f>
        <v>POK : Orientasi Karyawan Baru | Edukasi Kesehatan</v>
      </c>
      <c r="H99" s="3" t="s">
        <v>3467</v>
      </c>
      <c r="I99" s="5" t="str">
        <f>VLOOKUP($B99,'01-Planning'!$B:$T,8,0)</f>
        <v>dr. Fariz</v>
      </c>
      <c r="J99" s="5" t="str">
        <f>VLOOKUP('03-LPT'!$B99,'01-Planning'!$B:$V,9,0)</f>
        <v>Karyawan baru</v>
      </c>
      <c r="K99" s="4">
        <f>VLOOKUP(C99,'Course &amp; Tujuan Baru'!$C:$L,10,0)</f>
        <v>0</v>
      </c>
      <c r="M99" s="5" t="str">
        <f>VLOOKUP('03-LPT'!$B99,'01-Planning'!$B:$V,14,0)</f>
        <v>C0091</v>
      </c>
      <c r="N99" s="25">
        <f>AVERAGEIF('02-ETI'!$E:$E,'03-LPT'!$M99,'02-ETI'!$J:$M)</f>
        <v>3.4</v>
      </c>
      <c r="O99" s="25">
        <f>AVERAGEIF('02-ETI'!$E:$E,$M99,'02-ETI'!$N:$P)</f>
        <v>3.35</v>
      </c>
      <c r="P99" s="25">
        <f>AVERAGEIF('02-ETI'!$E:$E,$M99,'02-ETI'!$Q:$Q)</f>
        <v>3.3</v>
      </c>
      <c r="Q99" s="25">
        <f>AVERAGEIF('02-ETI'!$E:$E,$M99,'02-ETI'!$R:$R)</f>
        <v>3.3</v>
      </c>
      <c r="R99" s="25">
        <f>AVERAGEIF('02-ETI'!$E:$E,$M99,'02-ETI'!$S:$T)</f>
        <v>3.3</v>
      </c>
      <c r="S99" s="25">
        <f>AVERAGEIF('02-ETI'!$E:$E,$M99,'02-ETI'!$M:$M)</f>
        <v>3.35</v>
      </c>
      <c r="U99" s="3">
        <v>9</v>
      </c>
      <c r="V99" s="3">
        <v>9</v>
      </c>
      <c r="W99" s="7" t="e">
        <f t="shared" si="8"/>
        <v>#DIV/0!</v>
      </c>
      <c r="X99" s="7">
        <f t="shared" si="11"/>
        <v>1</v>
      </c>
      <c r="Y99" s="10">
        <f>VLOOKUP(B99,'01-Planning'!$B:$T,13,0)</f>
        <v>0</v>
      </c>
      <c r="Z99" s="29" t="e">
        <f>COUNTIFS(#REF!,"&gt;=80",#REF!,'03-LPT'!$B99)/COUNTIF(#REF!,'03-LPT'!$B99)</f>
        <v>#REF!</v>
      </c>
      <c r="AA99" s="26" t="e">
        <f t="shared" si="9"/>
        <v>#REF!</v>
      </c>
      <c r="AD99" s="3" t="s">
        <v>2</v>
      </c>
    </row>
    <row r="100" spans="1:30" hidden="1" x14ac:dyDescent="0.2">
      <c r="A100" s="3">
        <v>92</v>
      </c>
      <c r="B100" s="31" t="s">
        <v>3558</v>
      </c>
      <c r="C100" s="6" t="str">
        <f>VLOOKUP('03-LPT'!$B100,'01-Planning'!$B:$V,2,0)</f>
        <v>UMM_ICAREX_3</v>
      </c>
      <c r="D100" s="6">
        <f>VLOOKUP('03-LPT'!$B100,'01-Planning'!$B:$V,3,0)</f>
        <v>0</v>
      </c>
      <c r="E100" s="22">
        <f>VLOOKUP('03-LPT'!$B100,'01-Planning'!$B:$V,4,0)</f>
        <v>43535</v>
      </c>
      <c r="F100" s="5" t="str">
        <f>VLOOKUP('03-LPT'!$B100,'01-Planning'!$B:$V,6,0)</f>
        <v>Event Biasa</v>
      </c>
      <c r="G100" s="5" t="str">
        <f>VLOOKUP('03-LPT'!$B100,'01-Planning'!$B:$V,7,0)</f>
        <v xml:space="preserve">Hello ICARE </v>
      </c>
      <c r="H100" s="3" t="s">
        <v>3467</v>
      </c>
      <c r="I100" s="5" t="str">
        <f>VLOOKUP($B100,'01-Planning'!$B:$T,8,0)</f>
        <v>Novitalia, Irene Gracesiana, team</v>
      </c>
      <c r="J100" s="5" t="str">
        <f>VLOOKUP('03-LPT'!$B100,'01-Planning'!$B:$V,9,0)</f>
        <v>Penyelia Up</v>
      </c>
      <c r="K100" s="4" t="str">
        <f>VLOOKUP(C100,'Course &amp; Tujuan Baru'!$C:$L,10,0)</f>
        <v>Mempelajari budaya ICARE &amp; Nutrifood Business Value Healthy Awareness</v>
      </c>
      <c r="M100" s="5" t="str">
        <f>VLOOKUP('03-LPT'!$B100,'01-Planning'!$B:$V,14,0)</f>
        <v>C0092</v>
      </c>
      <c r="N100" s="25">
        <f>AVERAGEIF('02-ETI'!$E:$E,'03-LPT'!$M100,'02-ETI'!$J:$M)</f>
        <v>3</v>
      </c>
      <c r="O100" s="25">
        <f>AVERAGEIF('02-ETI'!$E:$E,$M100,'02-ETI'!$N:$P)</f>
        <v>3.0909090909090908</v>
      </c>
      <c r="P100" s="25">
        <f>AVERAGEIF('02-ETI'!$E:$E,$M100,'02-ETI'!$Q:$Q)</f>
        <v>3</v>
      </c>
      <c r="Q100" s="25">
        <f>AVERAGEIF('02-ETI'!$E:$E,$M100,'02-ETI'!$R:$R)</f>
        <v>3.0909090909090908</v>
      </c>
      <c r="R100" s="25">
        <f>AVERAGEIF('02-ETI'!$E:$E,$M100,'02-ETI'!$S:$T)</f>
        <v>3.0909090909090908</v>
      </c>
      <c r="S100" s="25">
        <f>AVERAGEIF('02-ETI'!$E:$E,$M100,'02-ETI'!$M:$M)</f>
        <v>3</v>
      </c>
      <c r="U100" s="3">
        <v>54</v>
      </c>
      <c r="V100" s="3">
        <v>41</v>
      </c>
      <c r="W100" s="7" t="e">
        <f t="shared" si="8"/>
        <v>#DIV/0!</v>
      </c>
      <c r="X100" s="7">
        <f t="shared" si="11"/>
        <v>0.7592592592592593</v>
      </c>
      <c r="Y100" s="10">
        <f>VLOOKUP(B100,'01-Planning'!$B:$T,13,0)</f>
        <v>0.14583333333333331</v>
      </c>
      <c r="Z100" s="29" t="e">
        <f>COUNTIFS(#REF!,"&gt;=80",#REF!,'03-LPT'!$B100)/COUNTIF(#REF!,'03-LPT'!$B100)</f>
        <v>#REF!</v>
      </c>
      <c r="AA100" s="26" t="e">
        <f t="shared" si="9"/>
        <v>#REF!</v>
      </c>
      <c r="AD100" s="3" t="s">
        <v>2</v>
      </c>
    </row>
    <row r="101" spans="1:30" hidden="1" x14ac:dyDescent="0.2">
      <c r="A101" s="3">
        <v>93</v>
      </c>
      <c r="B101" s="31" t="s">
        <v>3559</v>
      </c>
      <c r="C101" s="6" t="str">
        <f>VLOOKUP('03-LPT'!$B101,'01-Planning'!$B:$V,2,0)</f>
        <v>TECH_GMPCLH_2</v>
      </c>
      <c r="D101" s="6">
        <f>VLOOKUP('03-LPT'!$B101,'01-Planning'!$B:$V,3,0)</f>
        <v>0</v>
      </c>
      <c r="E101" s="22">
        <f>VLOOKUP('03-LPT'!$B101,'01-Planning'!$B:$V,4,0)</f>
        <v>43535</v>
      </c>
      <c r="F101" s="5" t="str">
        <f>VLOOKUP('03-LPT'!$B101,'01-Planning'!$B:$V,6,0)</f>
        <v>POK D1</v>
      </c>
      <c r="G101" s="5" t="str">
        <f>VLOOKUP('03-LPT'!$B101,'01-Planning'!$B:$V,7,0)</f>
        <v>POK : Orientasi Karyawan Baru | GMP &amp; Clean Habit</v>
      </c>
      <c r="H101" s="3" t="s">
        <v>3467</v>
      </c>
      <c r="I101" s="5" t="str">
        <f>VLOOKUP($B101,'01-Planning'!$B:$T,8,0)</f>
        <v>Iman Budiman</v>
      </c>
      <c r="J101" s="5" t="str">
        <f>VLOOKUP('03-LPT'!$B101,'01-Planning'!$B:$V,9,0)</f>
        <v>Karyawan baru</v>
      </c>
      <c r="K101" s="4" t="str">
        <f>VLOOKUP(C101,'Course &amp; Tujuan Baru'!$C:$L,10,0)</f>
        <v>"-Mempelajari pengertian &amp; tujuan penerapan GMP
-Mempelajari Ruang Lingkup GMP
    o Personal Hygiene (Based on Zone)
    o Infrastructure &amp; Pest Control 
    o Pemeliharaan Produksi/Gudang (Cleaning &amp; Sanitation)"</v>
      </c>
      <c r="M101" s="5" t="str">
        <f>VLOOKUP('03-LPT'!$B101,'01-Planning'!$B:$V,14,0)</f>
        <v>C0093</v>
      </c>
      <c r="N101" s="25">
        <f>AVERAGEIF('02-ETI'!$E:$E,'03-LPT'!$M101,'02-ETI'!$J:$M)</f>
        <v>3.342857142857143</v>
      </c>
      <c r="O101" s="25">
        <f>AVERAGEIF('02-ETI'!$E:$E,$M101,'02-ETI'!$N:$P)</f>
        <v>3.2</v>
      </c>
      <c r="P101" s="25">
        <f>AVERAGEIF('02-ETI'!$E:$E,$M101,'02-ETI'!$Q:$Q)</f>
        <v>3.2</v>
      </c>
      <c r="Q101" s="25">
        <f>AVERAGEIF('02-ETI'!$E:$E,$M101,'02-ETI'!$R:$R)</f>
        <v>3.0857142857142859</v>
      </c>
      <c r="R101" s="25">
        <f>AVERAGEIF('02-ETI'!$E:$E,$M101,'02-ETI'!$S:$T)</f>
        <v>3.2571428571428571</v>
      </c>
      <c r="S101" s="25">
        <f>AVERAGEIF('02-ETI'!$E:$E,$M101,'02-ETI'!$M:$M)</f>
        <v>3.1714285714285713</v>
      </c>
      <c r="U101" s="3">
        <v>6</v>
      </c>
      <c r="V101" s="3">
        <v>6</v>
      </c>
      <c r="W101" s="7" t="e">
        <f t="shared" si="8"/>
        <v>#DIV/0!</v>
      </c>
      <c r="X101" s="7">
        <f t="shared" si="11"/>
        <v>1</v>
      </c>
      <c r="Y101" s="10">
        <f>VLOOKUP(B101,'01-Planning'!$B:$T,13,0)</f>
        <v>4.1666666666666741E-2</v>
      </c>
      <c r="Z101" s="29" t="e">
        <f>COUNTIFS(#REF!,"&gt;=80",#REF!,'03-LPT'!$B101)/COUNTIF(#REF!,'03-LPT'!$B101)</f>
        <v>#REF!</v>
      </c>
      <c r="AA101" s="26" t="e">
        <f t="shared" si="9"/>
        <v>#REF!</v>
      </c>
      <c r="AD101" s="3" t="s">
        <v>2</v>
      </c>
    </row>
    <row r="102" spans="1:30" hidden="1" x14ac:dyDescent="0.2">
      <c r="A102" s="3">
        <v>94</v>
      </c>
      <c r="B102" s="31" t="s">
        <v>3560</v>
      </c>
      <c r="C102" s="6" t="str">
        <f>VLOOKUP('03-LPT'!$B102,'01-Planning'!$B:$V,2,0)</f>
        <v>TECH_SISMAL_1</v>
      </c>
      <c r="D102" s="6">
        <f>VLOOKUP('03-LPT'!$B102,'01-Planning'!$B:$V,3,0)</f>
        <v>0</v>
      </c>
      <c r="E102" s="22">
        <f>VLOOKUP('03-LPT'!$B102,'01-Planning'!$B:$V,4,0)</f>
        <v>43535</v>
      </c>
      <c r="F102" s="5" t="str">
        <f>VLOOKUP('03-LPT'!$B102,'01-Planning'!$B:$V,6,0)</f>
        <v>POK D1</v>
      </c>
      <c r="G102" s="5" t="str">
        <f>VLOOKUP('03-LPT'!$B102,'01-Planning'!$B:$V,7,0)</f>
        <v>POK : Orientasi Karyawan Baru | Sistem Manajemen Lingkungan</v>
      </c>
      <c r="H102" s="3" t="s">
        <v>3467</v>
      </c>
      <c r="I102" s="5" t="str">
        <f>VLOOKUP($B102,'01-Planning'!$B:$T,8,0)</f>
        <v>Christianti Yusmisar</v>
      </c>
      <c r="J102" s="5" t="str">
        <f>VLOOKUP('03-LPT'!$B102,'01-Planning'!$B:$V,9,0)</f>
        <v>Karyawan baru</v>
      </c>
      <c r="K102" s="4">
        <f>VLOOKUP(C102,'Course &amp; Tujuan Baru'!$C:$L,10,0)</f>
        <v>0</v>
      </c>
      <c r="M102" s="5" t="str">
        <f>VLOOKUP('03-LPT'!$B102,'01-Planning'!$B:$V,14,0)</f>
        <v>C0094</v>
      </c>
      <c r="N102" s="25">
        <f>AVERAGEIF('02-ETI'!$E:$E,'03-LPT'!$M102,'02-ETI'!$J:$M)</f>
        <v>3</v>
      </c>
      <c r="O102" s="25">
        <f>AVERAGEIF('02-ETI'!$E:$E,$M102,'02-ETI'!$N:$P)</f>
        <v>3.1428571428571428</v>
      </c>
      <c r="P102" s="25">
        <f>AVERAGEIF('02-ETI'!$E:$E,$M102,'02-ETI'!$Q:$Q)</f>
        <v>3</v>
      </c>
      <c r="Q102" s="25">
        <f>AVERAGEIF('02-ETI'!$E:$E,$M102,'02-ETI'!$R:$R)</f>
        <v>3</v>
      </c>
      <c r="R102" s="25">
        <f>AVERAGEIF('02-ETI'!$E:$E,$M102,'02-ETI'!$S:$T)</f>
        <v>3.1428571428571428</v>
      </c>
      <c r="S102" s="25">
        <f>AVERAGEIF('02-ETI'!$E:$E,$M102,'02-ETI'!$M:$M)</f>
        <v>3</v>
      </c>
      <c r="U102" s="3">
        <v>6</v>
      </c>
      <c r="V102" s="3">
        <v>6</v>
      </c>
      <c r="W102" s="7" t="e">
        <f t="shared" si="8"/>
        <v>#DIV/0!</v>
      </c>
      <c r="X102" s="7">
        <f t="shared" si="11"/>
        <v>1</v>
      </c>
      <c r="Y102" s="10">
        <f>VLOOKUP(B102,'01-Planning'!$B:$T,13,0)</f>
        <v>4.166666666666663E-2</v>
      </c>
      <c r="Z102" s="29" t="e">
        <f>COUNTIFS(#REF!,"&gt;=80",#REF!,'03-LPT'!$B102)/COUNTIF(#REF!,'03-LPT'!$B102)</f>
        <v>#REF!</v>
      </c>
      <c r="AA102" s="26" t="e">
        <f t="shared" si="9"/>
        <v>#REF!</v>
      </c>
      <c r="AD102" s="3" t="s">
        <v>2</v>
      </c>
    </row>
    <row r="103" spans="1:30" hidden="1" x14ac:dyDescent="0.2">
      <c r="A103" s="3">
        <v>95</v>
      </c>
      <c r="B103" s="31" t="s">
        <v>3561</v>
      </c>
      <c r="C103" s="6" t="str">
        <f>VLOOKUP('03-LPT'!$B103,'01-Planning'!$B:$V,2,0)</f>
        <v>TECH_PESCON_1</v>
      </c>
      <c r="D103" s="6">
        <f>VLOOKUP('03-LPT'!$B103,'01-Planning'!$B:$V,3,0)</f>
        <v>0</v>
      </c>
      <c r="E103" s="22">
        <f>VLOOKUP('03-LPT'!$B103,'01-Planning'!$B:$V,4,0)</f>
        <v>43535</v>
      </c>
      <c r="F103" s="5" t="str">
        <f>VLOOKUP('03-LPT'!$B103,'01-Planning'!$B:$V,6,0)</f>
        <v>POK D1</v>
      </c>
      <c r="G103" s="5" t="str">
        <f>VLOOKUP('03-LPT'!$B103,'01-Planning'!$B:$V,7,0)</f>
        <v>POK : Orientasi Karyawan Baru | Pest Control</v>
      </c>
      <c r="H103" s="3" t="s">
        <v>3467</v>
      </c>
      <c r="I103" s="5" t="str">
        <f>VLOOKUP($B103,'01-Planning'!$B:$T,8,0)</f>
        <v>Abram Adi</v>
      </c>
      <c r="J103" s="5" t="str">
        <f>VLOOKUP('03-LPT'!$B103,'01-Planning'!$B:$V,9,0)</f>
        <v>Karyawan baru</v>
      </c>
      <c r="K103" s="4" t="str">
        <f>VLOOKUP(C103,'Course &amp; Tujuan Baru'!$C:$L,10,0)</f>
        <v>1. Dampak kontaminasi pest (+ power of socmed)
2. Integrated Pest Management + peran karyawan</v>
      </c>
      <c r="M103" s="5" t="str">
        <f>VLOOKUP('03-LPT'!$B103,'01-Planning'!$B:$V,14,0)</f>
        <v>C0095</v>
      </c>
      <c r="N103" s="25">
        <f>AVERAGEIF('02-ETI'!$E:$E,'03-LPT'!$M103,'02-ETI'!$J:$M)</f>
        <v>3.2380952380952381</v>
      </c>
      <c r="O103" s="25">
        <f>AVERAGEIF('02-ETI'!$E:$E,$M103,'02-ETI'!$N:$P)</f>
        <v>3.1428571428571428</v>
      </c>
      <c r="P103" s="25">
        <f>AVERAGEIF('02-ETI'!$E:$E,$M103,'02-ETI'!$Q:$Q)</f>
        <v>3.1428571428571428</v>
      </c>
      <c r="Q103" s="25">
        <f>AVERAGEIF('02-ETI'!$E:$E,$M103,'02-ETI'!$R:$R)</f>
        <v>3.0476190476190474</v>
      </c>
      <c r="R103" s="25">
        <f>AVERAGEIF('02-ETI'!$E:$E,$M103,'02-ETI'!$S:$T)</f>
        <v>3.0952380952380953</v>
      </c>
      <c r="S103" s="25">
        <f>AVERAGEIF('02-ETI'!$E:$E,$M103,'02-ETI'!$M:$M)</f>
        <v>3.0952380952380953</v>
      </c>
      <c r="U103" s="3">
        <v>6</v>
      </c>
      <c r="V103" s="3">
        <v>6</v>
      </c>
      <c r="W103" s="7" t="e">
        <f t="shared" si="8"/>
        <v>#DIV/0!</v>
      </c>
      <c r="X103" s="7">
        <f t="shared" si="11"/>
        <v>1</v>
      </c>
      <c r="Y103" s="10">
        <f>VLOOKUP(B103,'01-Planning'!$B:$T,13,0)</f>
        <v>4.166666666666663E-2</v>
      </c>
      <c r="Z103" s="29" t="e">
        <f>COUNTIFS(#REF!,"&gt;=80",#REF!,'03-LPT'!$B103)/COUNTIF(#REF!,'03-LPT'!$B103)</f>
        <v>#REF!</v>
      </c>
      <c r="AA103" s="26" t="e">
        <f t="shared" si="9"/>
        <v>#REF!</v>
      </c>
      <c r="AD103" s="3" t="s">
        <v>2</v>
      </c>
    </row>
    <row r="104" spans="1:30" hidden="1" x14ac:dyDescent="0.2">
      <c r="A104" s="3">
        <v>96</v>
      </c>
      <c r="B104" s="31" t="s">
        <v>3562</v>
      </c>
      <c r="C104" s="6" t="str">
        <f>VLOOKUP('03-LPT'!$B104,'01-Planning'!$B:$V,2,0)</f>
        <v>TECH_SELAWA_1</v>
      </c>
      <c r="D104" s="6" t="str">
        <f>VLOOKUP('03-LPT'!$B104,'01-Planning'!$B:$V,3,0)</f>
        <v>SOFT_INTSKI_2, SOFT_SELMOT_2, TECH_ACTLES_1, TECH_ETIKPP_1</v>
      </c>
      <c r="E104" s="22">
        <f>VLOOKUP('03-LPT'!$B104,'01-Planning'!$B:$V,4,0)</f>
        <v>43535</v>
      </c>
      <c r="F104" s="5" t="str">
        <f>VLOOKUP('03-LPT'!$B104,'01-Planning'!$B:$V,6,0)</f>
        <v>POK D1</v>
      </c>
      <c r="G104" s="5" t="str">
        <f>VLOOKUP('03-LPT'!$B104,'01-Planning'!$B:$V,7,0)</f>
        <v>POK : Orientasi Karyawan Baru | Basic Work Mentality</v>
      </c>
      <c r="H104" s="3" t="s">
        <v>3467</v>
      </c>
      <c r="I104" s="5" t="str">
        <f>VLOOKUP($B104,'01-Planning'!$B:$T,8,0)</f>
        <v>Kristal Prima</v>
      </c>
      <c r="J104" s="5" t="str">
        <f>VLOOKUP('03-LPT'!$B104,'01-Planning'!$B:$V,9,0)</f>
        <v>Karyawan baru</v>
      </c>
      <c r="K104" s="4">
        <f>VLOOKUP(C104,'Course &amp; Tujuan Baru'!$C:$L,10,0)</f>
        <v>0</v>
      </c>
      <c r="M104" s="5" t="str">
        <f>VLOOKUP('03-LPT'!$B104,'01-Planning'!$B:$V,14,0)</f>
        <v>C0096</v>
      </c>
      <c r="N104" s="25">
        <f>AVERAGEIF('02-ETI'!$E:$E,'03-LPT'!$M104,'02-ETI'!$J:$M)</f>
        <v>3</v>
      </c>
      <c r="O104" s="25">
        <f>AVERAGEIF('02-ETI'!$E:$E,$M104,'02-ETI'!$N:$P)</f>
        <v>3</v>
      </c>
      <c r="P104" s="25">
        <f>AVERAGEIF('02-ETI'!$E:$E,$M104,'02-ETI'!$Q:$Q)</f>
        <v>3</v>
      </c>
      <c r="Q104" s="25">
        <f>AVERAGEIF('02-ETI'!$E:$E,$M104,'02-ETI'!$R:$R)</f>
        <v>3</v>
      </c>
      <c r="R104" s="25">
        <f>AVERAGEIF('02-ETI'!$E:$E,$M104,'02-ETI'!$S:$T)</f>
        <v>3</v>
      </c>
      <c r="S104" s="25">
        <f>AVERAGEIF('02-ETI'!$E:$E,$M104,'02-ETI'!$M:$M)</f>
        <v>3</v>
      </c>
      <c r="U104" s="3">
        <v>6</v>
      </c>
      <c r="V104" s="3">
        <v>6</v>
      </c>
      <c r="W104" s="7" t="e">
        <f t="shared" si="8"/>
        <v>#DIV/0!</v>
      </c>
      <c r="X104" s="7">
        <f t="shared" si="11"/>
        <v>1</v>
      </c>
      <c r="Y104" s="10">
        <f>VLOOKUP(B104,'01-Planning'!$B:$T,13,0)</f>
        <v>4.1666666666666741E-2</v>
      </c>
      <c r="Z104" s="29" t="e">
        <f>COUNTIFS(#REF!,"&gt;=80",#REF!,'03-LPT'!$B104)/COUNTIF(#REF!,'03-LPT'!$B104)</f>
        <v>#REF!</v>
      </c>
      <c r="AA104" s="26" t="e">
        <f t="shared" si="9"/>
        <v>#REF!</v>
      </c>
      <c r="AD104" s="3" t="s">
        <v>2</v>
      </c>
    </row>
    <row r="105" spans="1:30" hidden="1" x14ac:dyDescent="0.2">
      <c r="A105" s="3">
        <v>97</v>
      </c>
      <c r="B105" s="31" t="s">
        <v>3563</v>
      </c>
      <c r="C105" s="6" t="str">
        <f>VLOOKUP('03-LPT'!$B105,'01-Planning'!$B:$V,2,0)</f>
        <v>TECH_NUTIMC_2</v>
      </c>
      <c r="D105" s="6">
        <f>VLOOKUP('03-LPT'!$B105,'01-Planning'!$B:$V,3,0)</f>
        <v>0</v>
      </c>
      <c r="E105" s="22">
        <f>VLOOKUP('03-LPT'!$B105,'01-Planning'!$B:$V,4,0)</f>
        <v>43535</v>
      </c>
      <c r="F105" s="5" t="str">
        <f>VLOOKUP('03-LPT'!$B105,'01-Planning'!$B:$V,6,0)</f>
        <v>Event Biasa</v>
      </c>
      <c r="G105" s="5" t="str">
        <f>VLOOKUP('03-LPT'!$B105,'01-Planning'!$B:$V,7,0)</f>
        <v>Training NIC | POK</v>
      </c>
      <c r="H105" s="3" t="s">
        <v>3467</v>
      </c>
      <c r="I105" s="5" t="str">
        <f>VLOOKUP($B105,'01-Planning'!$B:$T,8,0)</f>
        <v>Iman Budiman</v>
      </c>
      <c r="J105" s="5" t="str">
        <f>VLOOKUP('03-LPT'!$B105,'01-Planning'!$B:$V,9,0)</f>
        <v>Karyawan C Plus</v>
      </c>
      <c r="K105" s="4">
        <f>VLOOKUP(C105,'Course &amp; Tujuan Baru'!$C:$L,10,0)</f>
        <v>0</v>
      </c>
      <c r="M105" s="5" t="str">
        <f>VLOOKUP('03-LPT'!$B105,'01-Planning'!$B:$V,14,0)</f>
        <v>C0097</v>
      </c>
      <c r="N105" s="25">
        <f>AVERAGEIF('02-ETI'!$E:$E,'03-LPT'!$M105,'02-ETI'!$J:$M)</f>
        <v>3.4</v>
      </c>
      <c r="O105" s="25">
        <f>AVERAGEIF('02-ETI'!$E:$E,$M105,'02-ETI'!$N:$P)</f>
        <v>3.2</v>
      </c>
      <c r="P105" s="25">
        <f>AVERAGEIF('02-ETI'!$E:$E,$M105,'02-ETI'!$Q:$Q)</f>
        <v>3.4</v>
      </c>
      <c r="Q105" s="25">
        <f>AVERAGEIF('02-ETI'!$E:$E,$M105,'02-ETI'!$R:$R)</f>
        <v>3.2</v>
      </c>
      <c r="R105" s="25">
        <f>AVERAGEIF('02-ETI'!$E:$E,$M105,'02-ETI'!$S:$T)</f>
        <v>3.2</v>
      </c>
      <c r="S105" s="25">
        <f>AVERAGEIF('02-ETI'!$E:$E,$M105,'02-ETI'!$M:$M)</f>
        <v>3.6</v>
      </c>
      <c r="U105" s="3">
        <v>2</v>
      </c>
      <c r="V105" s="3">
        <v>2</v>
      </c>
      <c r="W105" s="7" t="e">
        <f t="shared" si="8"/>
        <v>#DIV/0!</v>
      </c>
      <c r="X105" s="7">
        <f t="shared" si="11"/>
        <v>1</v>
      </c>
      <c r="Y105" s="10">
        <f>VLOOKUP(B105,'01-Planning'!$B:$T,13,0)</f>
        <v>8.3333333333333259E-2</v>
      </c>
      <c r="Z105" s="29" t="e">
        <f>COUNTIFS(#REF!,"&gt;=80",#REF!,'03-LPT'!$B105)/COUNTIF(#REF!,'03-LPT'!$B105)</f>
        <v>#REF!</v>
      </c>
      <c r="AA105" s="26" t="e">
        <f t="shared" si="9"/>
        <v>#REF!</v>
      </c>
      <c r="AD105" s="3" t="s">
        <v>2</v>
      </c>
    </row>
    <row r="106" spans="1:30" hidden="1" x14ac:dyDescent="0.2">
      <c r="A106" s="3">
        <v>98</v>
      </c>
      <c r="B106" s="31" t="s">
        <v>3564</v>
      </c>
      <c r="C106" s="6" t="str">
        <f>VLOOKUP('03-LPT'!$B106,'01-Planning'!$B:$V,2,0)</f>
        <v>TECH_SEHOWR_2</v>
      </c>
      <c r="D106" s="6">
        <f>VLOOKUP('03-LPT'!$B106,'01-Planning'!$B:$V,3,0)</f>
        <v>0</v>
      </c>
      <c r="E106" s="22">
        <f>VLOOKUP('03-LPT'!$B106,'01-Planning'!$B:$V,4,0)</f>
        <v>43535</v>
      </c>
      <c r="F106" s="5" t="str">
        <f>VLOOKUP('03-LPT'!$B106,'01-Planning'!$B:$V,6,0)</f>
        <v>Event Biasa</v>
      </c>
      <c r="G106" s="5" t="str">
        <f>VLOOKUP('03-LPT'!$B106,'01-Planning'!$B:$V,7,0)</f>
        <v>Training SIO Mesin Wolf | GRA ENG</v>
      </c>
      <c r="H106" s="3" t="s">
        <v>3467</v>
      </c>
      <c r="I106" s="5" t="str">
        <f>VLOOKUP($B106,'01-Planning'!$B:$T,8,0)</f>
        <v>Terha Hadi</v>
      </c>
      <c r="J106" s="5" t="str">
        <f>VLOOKUP('03-LPT'!$B106,'01-Planning'!$B:$V,9,0)</f>
        <v>Operator Wolf | Dairy</v>
      </c>
      <c r="K106" s="4">
        <f>VLOOKUP(C106,'Course &amp; Tujuan Baru'!$C:$L,10,0)</f>
        <v>0</v>
      </c>
      <c r="M106" s="5" t="str">
        <f>VLOOKUP('03-LPT'!$B106,'01-Planning'!$B:$V,14,0)</f>
        <v>C0098</v>
      </c>
      <c r="N106" s="25" t="e">
        <f>AVERAGEIF('02-ETI'!$E:$E,'03-LPT'!$M106,'02-ETI'!$J:$M)</f>
        <v>#DIV/0!</v>
      </c>
      <c r="O106" s="25" t="e">
        <f>AVERAGEIF('02-ETI'!$E:$E,$M106,'02-ETI'!$N:$P)</f>
        <v>#DIV/0!</v>
      </c>
      <c r="P106" s="25" t="e">
        <f>AVERAGEIF('02-ETI'!$E:$E,$M106,'02-ETI'!$Q:$Q)</f>
        <v>#DIV/0!</v>
      </c>
      <c r="Q106" s="25" t="e">
        <f>AVERAGEIF('02-ETI'!$E:$E,$M106,'02-ETI'!$R:$R)</f>
        <v>#DIV/0!</v>
      </c>
      <c r="R106" s="25" t="e">
        <f>AVERAGEIF('02-ETI'!$E:$E,$M106,'02-ETI'!$S:$T)</f>
        <v>#DIV/0!</v>
      </c>
      <c r="S106" s="25" t="e">
        <f>AVERAGEIF('02-ETI'!$E:$E,$M106,'02-ETI'!$M:$M)</f>
        <v>#DIV/0!</v>
      </c>
      <c r="U106" s="3">
        <v>2</v>
      </c>
      <c r="V106" s="3">
        <v>2</v>
      </c>
      <c r="W106" s="7" t="e">
        <f t="shared" si="8"/>
        <v>#DIV/0!</v>
      </c>
      <c r="X106" s="7">
        <f t="shared" si="10"/>
        <v>1</v>
      </c>
      <c r="Y106" s="10">
        <f>VLOOKUP(B106,'01-Planning'!$B:$T,13,0)</f>
        <v>8.3333333333333259E-2</v>
      </c>
      <c r="Z106" s="29" t="e">
        <f>COUNTIFS(#REF!,"&gt;=80",#REF!,'03-LPT'!$B106)/COUNTIF(#REF!,'03-LPT'!$B106)</f>
        <v>#REF!</v>
      </c>
      <c r="AA106" s="26" t="e">
        <f t="shared" si="9"/>
        <v>#REF!</v>
      </c>
      <c r="AD106" s="3" t="s">
        <v>2</v>
      </c>
    </row>
    <row r="107" spans="1:30" hidden="1" x14ac:dyDescent="0.2">
      <c r="A107" s="3">
        <v>99</v>
      </c>
      <c r="B107" s="31" t="s">
        <v>3565</v>
      </c>
      <c r="C107" s="6" t="str">
        <f>VLOOKUP('03-LPT'!$B107,'01-Planning'!$B:$V,2,0)</f>
        <v>TECH_SQFill_2</v>
      </c>
      <c r="D107" s="6">
        <f>VLOOKUP('03-LPT'!$B107,'01-Planning'!$B:$V,3,0)</f>
        <v>0</v>
      </c>
      <c r="E107" s="22">
        <f>VLOOKUP('03-LPT'!$B107,'01-Planning'!$B:$V,4,0)</f>
        <v>43537</v>
      </c>
      <c r="F107" s="5" t="str">
        <f>VLOOKUP('03-LPT'!$B107,'01-Planning'!$B:$V,6,0)</f>
        <v>Event Biasa</v>
      </c>
      <c r="G107" s="5" t="str">
        <f>VLOOKUP('03-LPT'!$B107,'01-Planning'!$B:$V,7,0)</f>
        <v>Training SIO QA | GRA Wolf</v>
      </c>
      <c r="H107" s="3" t="s">
        <v>3467</v>
      </c>
      <c r="I107" s="5" t="str">
        <f>VLOOKUP($B107,'01-Planning'!$B:$T,8,0)</f>
        <v>Iman Budiman</v>
      </c>
      <c r="J107" s="5" t="str">
        <f>VLOOKUP('03-LPT'!$B107,'01-Planning'!$B:$V,9,0)</f>
        <v>Operator Wolf | Dairy</v>
      </c>
      <c r="K107" s="4">
        <f>VLOOKUP(C107,'Course &amp; Tujuan Baru'!$C:$L,10,0)</f>
        <v>0</v>
      </c>
      <c r="M107" s="5" t="str">
        <f>VLOOKUP('03-LPT'!$B107,'01-Planning'!$B:$V,14,0)</f>
        <v>C0099</v>
      </c>
      <c r="N107" s="25">
        <f>AVERAGEIF('02-ETI'!$E:$E,'03-LPT'!$M107,'02-ETI'!$J:$M)</f>
        <v>4</v>
      </c>
      <c r="O107" s="25">
        <f>AVERAGEIF('02-ETI'!$E:$E,$M107,'02-ETI'!$N:$P)</f>
        <v>3</v>
      </c>
      <c r="P107" s="25">
        <f>AVERAGEIF('02-ETI'!$E:$E,$M107,'02-ETI'!$Q:$Q)</f>
        <v>3</v>
      </c>
      <c r="Q107" s="25">
        <f>AVERAGEIF('02-ETI'!$E:$E,$M107,'02-ETI'!$R:$R)</f>
        <v>3</v>
      </c>
      <c r="R107" s="25">
        <f>AVERAGEIF('02-ETI'!$E:$E,$M107,'02-ETI'!$S:$T)</f>
        <v>4</v>
      </c>
      <c r="S107" s="25">
        <f>AVERAGEIF('02-ETI'!$E:$E,$M107,'02-ETI'!$M:$M)</f>
        <v>3</v>
      </c>
      <c r="U107" s="3">
        <v>3</v>
      </c>
      <c r="V107" s="3">
        <v>3</v>
      </c>
      <c r="W107" s="7" t="e">
        <f t="shared" si="8"/>
        <v>#DIV/0!</v>
      </c>
      <c r="X107" s="7">
        <f t="shared" si="10"/>
        <v>1</v>
      </c>
      <c r="Y107" s="10">
        <f>VLOOKUP(B107,'01-Planning'!$B:$T,13,0)</f>
        <v>8.3333333333333315E-2</v>
      </c>
      <c r="Z107" s="29" t="e">
        <f>COUNTIFS(#REF!,"&gt;=80",#REF!,'03-LPT'!$B107)/COUNTIF(#REF!,'03-LPT'!$B107)</f>
        <v>#REF!</v>
      </c>
      <c r="AA107" s="26" t="e">
        <f t="shared" si="9"/>
        <v>#REF!</v>
      </c>
      <c r="AD107" s="3" t="s">
        <v>2</v>
      </c>
    </row>
    <row r="108" spans="1:30" hidden="1" x14ac:dyDescent="0.2">
      <c r="A108" s="3">
        <v>100</v>
      </c>
      <c r="B108" s="31" t="s">
        <v>3566</v>
      </c>
      <c r="C108" s="6" t="str">
        <f>VLOOKUP('03-LPT'!$B108,'01-Planning'!$B:$V,2,0)</f>
        <v>TECH_ORANGE_2</v>
      </c>
      <c r="D108" s="6">
        <f>VLOOKUP('03-LPT'!$B108,'01-Planning'!$B:$V,3,0)</f>
        <v>0</v>
      </c>
      <c r="E108" s="22">
        <f>VLOOKUP('03-LPT'!$B108,'01-Planning'!$B:$V,4,0)</f>
        <v>43537</v>
      </c>
      <c r="F108" s="5" t="str">
        <f>VLOOKUP('03-LPT'!$B108,'01-Planning'!$B:$V,6,0)</f>
        <v>Event Biasa</v>
      </c>
      <c r="G108" s="5" t="str">
        <f>VLOOKUP('03-LPT'!$B108,'01-Planning'!$B:$V,7,0)</f>
        <v>Training Orange| GRA</v>
      </c>
      <c r="H108" s="3" t="s">
        <v>3467</v>
      </c>
      <c r="I108" s="5" t="str">
        <f>VLOOKUP($B108,'01-Planning'!$B:$T,8,0)</f>
        <v>Diden dan Tambah</v>
      </c>
      <c r="J108" s="5" t="str">
        <f>VLOOKUP('03-LPT'!$B108,'01-Planning'!$B:$V,9,0)</f>
        <v>Admin UP | GRA</v>
      </c>
      <c r="K108" s="4">
        <f>VLOOKUP(C108,'Course &amp; Tujuan Baru'!$C:$L,10,0)</f>
        <v>0</v>
      </c>
      <c r="M108" s="5" t="str">
        <f>VLOOKUP('03-LPT'!$B108,'01-Planning'!$B:$V,14,0)</f>
        <v>C0100</v>
      </c>
      <c r="N108" s="25" t="e">
        <f>AVERAGEIF('02-ETI'!$E:$E,'03-LPT'!$M108,'02-ETI'!$J:$M)</f>
        <v>#DIV/0!</v>
      </c>
      <c r="O108" s="25" t="e">
        <f>AVERAGEIF('02-ETI'!$E:$E,$M108,'02-ETI'!$N:$P)</f>
        <v>#DIV/0!</v>
      </c>
      <c r="P108" s="25" t="e">
        <f>AVERAGEIF('02-ETI'!$E:$E,$M108,'02-ETI'!$Q:$Q)</f>
        <v>#DIV/0!</v>
      </c>
      <c r="Q108" s="25" t="e">
        <f>AVERAGEIF('02-ETI'!$E:$E,$M108,'02-ETI'!$R:$R)</f>
        <v>#DIV/0!</v>
      </c>
      <c r="R108" s="25" t="e">
        <f>AVERAGEIF('02-ETI'!$E:$E,$M108,'02-ETI'!$S:$T)</f>
        <v>#DIV/0!</v>
      </c>
      <c r="S108" s="25" t="e">
        <f>AVERAGEIF('02-ETI'!$E:$E,$M108,'02-ETI'!$M:$M)</f>
        <v>#DIV/0!</v>
      </c>
      <c r="U108" s="3">
        <v>8</v>
      </c>
      <c r="V108" s="3">
        <v>6</v>
      </c>
      <c r="W108" s="7" t="e">
        <f t="shared" si="8"/>
        <v>#DIV/0!</v>
      </c>
      <c r="X108" s="7">
        <f t="shared" si="10"/>
        <v>0.75</v>
      </c>
      <c r="Y108" s="10">
        <f>VLOOKUP(B108,'01-Planning'!$B:$T,13,0)</f>
        <v>8.3333333333333259E-2</v>
      </c>
      <c r="Z108" s="29" t="e">
        <f>COUNTIFS(#REF!,"&gt;=80",#REF!,'03-LPT'!$B108)/COUNTIF(#REF!,'03-LPT'!$B108)</f>
        <v>#REF!</v>
      </c>
      <c r="AA108" s="26" t="e">
        <f t="shared" si="9"/>
        <v>#REF!</v>
      </c>
      <c r="AD108" s="3" t="s">
        <v>2</v>
      </c>
    </row>
    <row r="109" spans="1:30" hidden="1" x14ac:dyDescent="0.2">
      <c r="A109" s="3">
        <v>101</v>
      </c>
      <c r="B109" s="31" t="s">
        <v>3567</v>
      </c>
      <c r="C109" s="6" t="str">
        <f>VLOOKUP('03-LPT'!$B109,'01-Planning'!$B:$V,2,0)</f>
        <v>TECH_SLFIDA_2</v>
      </c>
      <c r="D109" s="6">
        <f>VLOOKUP('03-LPT'!$B109,'01-Planning'!$B:$V,3,0)</f>
        <v>0</v>
      </c>
      <c r="E109" s="22">
        <f>VLOOKUP('03-LPT'!$B109,'01-Planning'!$B:$V,4,0)</f>
        <v>43538</v>
      </c>
      <c r="F109" s="5" t="str">
        <f>VLOOKUP('03-LPT'!$B109,'01-Planning'!$B:$V,6,0)</f>
        <v>Event Biasa</v>
      </c>
      <c r="G109" s="5" t="str">
        <f>VLOOKUP('03-LPT'!$B109,'01-Planning'!$B:$V,7,0)</f>
        <v>Training SIO Lingkungan| GRA LING</v>
      </c>
      <c r="H109" s="3" t="s">
        <v>3467</v>
      </c>
      <c r="I109" s="5" t="str">
        <f>VLOOKUP($B109,'01-Planning'!$B:$T,8,0)</f>
        <v>Hardito N</v>
      </c>
      <c r="J109" s="5" t="str">
        <f>VLOOKUP('03-LPT'!$B109,'01-Planning'!$B:$V,9,0)</f>
        <v>Operator Wolf | Dairy</v>
      </c>
      <c r="K109" s="4">
        <f>VLOOKUP(C109,'Course &amp; Tujuan Baru'!$C:$L,10,0)</f>
        <v>0</v>
      </c>
      <c r="M109" s="5" t="str">
        <f>VLOOKUP('03-LPT'!$B109,'01-Planning'!$B:$V,14,0)</f>
        <v>C0101</v>
      </c>
      <c r="N109" s="25" t="e">
        <f>AVERAGEIF('02-ETI'!$E:$E,'03-LPT'!$M109,'02-ETI'!$J:$M)</f>
        <v>#DIV/0!</v>
      </c>
      <c r="O109" s="25" t="e">
        <f>AVERAGEIF('02-ETI'!$E:$E,$M109,'02-ETI'!$N:$P)</f>
        <v>#DIV/0!</v>
      </c>
      <c r="P109" s="25" t="e">
        <f>AVERAGEIF('02-ETI'!$E:$E,$M109,'02-ETI'!$Q:$Q)</f>
        <v>#DIV/0!</v>
      </c>
      <c r="Q109" s="25" t="e">
        <f>AVERAGEIF('02-ETI'!$E:$E,$M109,'02-ETI'!$R:$R)</f>
        <v>#DIV/0!</v>
      </c>
      <c r="R109" s="25" t="e">
        <f>AVERAGEIF('02-ETI'!$E:$E,$M109,'02-ETI'!$S:$T)</f>
        <v>#DIV/0!</v>
      </c>
      <c r="S109" s="25" t="e">
        <f>AVERAGEIF('02-ETI'!$E:$E,$M109,'02-ETI'!$M:$M)</f>
        <v>#DIV/0!</v>
      </c>
      <c r="U109" s="3">
        <v>3</v>
      </c>
      <c r="V109" s="3">
        <v>3</v>
      </c>
      <c r="W109" s="7" t="e">
        <f t="shared" si="8"/>
        <v>#DIV/0!</v>
      </c>
      <c r="X109" s="7">
        <f t="shared" si="10"/>
        <v>1</v>
      </c>
      <c r="Y109" s="10">
        <f>VLOOKUP(B109,'01-Planning'!$B:$T,13,0)</f>
        <v>8.333333333333337E-2</v>
      </c>
      <c r="Z109" s="29" t="e">
        <f>COUNTIFS(#REF!,"&gt;=80",#REF!,'03-LPT'!$B109)/COUNTIF(#REF!,'03-LPT'!$B109)</f>
        <v>#REF!</v>
      </c>
      <c r="AA109" s="26" t="e">
        <f t="shared" si="9"/>
        <v>#REF!</v>
      </c>
      <c r="AD109" s="3" t="s">
        <v>2</v>
      </c>
    </row>
    <row r="110" spans="1:30" hidden="1" x14ac:dyDescent="0.2">
      <c r="A110" s="3">
        <v>102</v>
      </c>
      <c r="B110" s="31" t="s">
        <v>3568</v>
      </c>
      <c r="C110" s="6" t="str">
        <f>VLOOKUP('03-LPT'!$B110,'01-Planning'!$B:$V,2,0)</f>
        <v>TECH_SKFINS_2</v>
      </c>
      <c r="D110" s="6">
        <f>VLOOKUP('03-LPT'!$B110,'01-Planning'!$B:$V,3,0)</f>
        <v>0</v>
      </c>
      <c r="E110" s="22">
        <f>VLOOKUP('03-LPT'!$B110,'01-Planning'!$B:$V,4,0)</f>
        <v>43538</v>
      </c>
      <c r="F110" s="5" t="str">
        <f>VLOOKUP('03-LPT'!$B110,'01-Planning'!$B:$V,6,0)</f>
        <v>Event Biasa</v>
      </c>
      <c r="G110" s="5" t="str">
        <f>VLOOKUP('03-LPT'!$B110,'01-Planning'!$B:$V,7,0)</f>
        <v>Training SIO K3 Mesin Tablet| GRB</v>
      </c>
      <c r="H110" s="3" t="s">
        <v>3467</v>
      </c>
      <c r="I110" s="5" t="str">
        <f>VLOOKUP($B110,'01-Planning'!$B:$T,8,0)</f>
        <v>Hardito N</v>
      </c>
      <c r="J110" s="5" t="str">
        <f>VLOOKUP('03-LPT'!$B110,'01-Planning'!$B:$V,9,0)</f>
        <v>Operator Mesin Tablet | GRB</v>
      </c>
      <c r="K110" s="4">
        <f>VLOOKUP(C110,'Course &amp; Tujuan Baru'!$C:$L,10,0)</f>
        <v>0</v>
      </c>
      <c r="M110" s="5" t="str">
        <f>VLOOKUP('03-LPT'!$B110,'01-Planning'!$B:$V,14,0)</f>
        <v>C0102</v>
      </c>
      <c r="N110" s="25">
        <f>AVERAGEIF('02-ETI'!$E:$E,'03-LPT'!$M110,'02-ETI'!$J:$M)</f>
        <v>3</v>
      </c>
      <c r="O110" s="25">
        <f>AVERAGEIF('02-ETI'!$E:$E,$M110,'02-ETI'!$N:$P)</f>
        <v>3</v>
      </c>
      <c r="P110" s="25">
        <f>AVERAGEIF('02-ETI'!$E:$E,$M110,'02-ETI'!$Q:$Q)</f>
        <v>3</v>
      </c>
      <c r="Q110" s="25">
        <f>AVERAGEIF('02-ETI'!$E:$E,$M110,'02-ETI'!$R:$R)</f>
        <v>3</v>
      </c>
      <c r="R110" s="25">
        <f>AVERAGEIF('02-ETI'!$E:$E,$M110,'02-ETI'!$S:$T)</f>
        <v>3</v>
      </c>
      <c r="S110" s="25">
        <f>AVERAGEIF('02-ETI'!$E:$E,$M110,'02-ETI'!$M:$M)</f>
        <v>3</v>
      </c>
      <c r="U110" s="3">
        <v>2</v>
      </c>
      <c r="V110" s="3">
        <v>2</v>
      </c>
      <c r="W110" s="7" t="e">
        <f t="shared" si="8"/>
        <v>#DIV/0!</v>
      </c>
      <c r="X110" s="7">
        <f t="shared" si="10"/>
        <v>1</v>
      </c>
      <c r="Y110" s="10">
        <f>VLOOKUP(B110,'01-Planning'!$B:$T,13,0)</f>
        <v>8.3333333333333259E-2</v>
      </c>
      <c r="Z110" s="29" t="e">
        <f>COUNTIFS(#REF!,"&gt;=80",#REF!,'03-LPT'!$B110)/COUNTIF(#REF!,'03-LPT'!$B110)</f>
        <v>#REF!</v>
      </c>
      <c r="AA110" s="26" t="e">
        <f t="shared" si="9"/>
        <v>#REF!</v>
      </c>
      <c r="AD110" s="3" t="s">
        <v>2</v>
      </c>
    </row>
    <row r="111" spans="1:30" hidden="1" x14ac:dyDescent="0.2">
      <c r="A111" s="3">
        <v>103</v>
      </c>
      <c r="B111" s="31" t="s">
        <v>3569</v>
      </c>
      <c r="C111" s="6" t="str">
        <f>VLOOKUP('03-LPT'!$B111,'01-Planning'!$B:$V,2,0)</f>
        <v>TECH_SISJAH_2</v>
      </c>
      <c r="D111" s="6">
        <f>VLOOKUP('03-LPT'!$B111,'01-Planning'!$B:$V,3,0)</f>
        <v>0</v>
      </c>
      <c r="E111" s="22">
        <f>VLOOKUP('03-LPT'!$B111,'01-Planning'!$B:$V,4,0)</f>
        <v>43537</v>
      </c>
      <c r="F111" s="5" t="str">
        <f>VLOOKUP('03-LPT'!$B111,'01-Planning'!$B:$V,6,0)</f>
        <v>Event Biasa</v>
      </c>
      <c r="G111" s="5" t="str">
        <f>VLOOKUP('03-LPT'!$B111,'01-Planning'!$B:$V,7,0)</f>
        <v>Training Sistem Jaminan Halal | POK</v>
      </c>
      <c r="H111" s="3" t="s">
        <v>3467</v>
      </c>
      <c r="I111" s="5" t="str">
        <f>VLOOKUP($B111,'01-Planning'!$B:$T,8,0)</f>
        <v>Suhadi</v>
      </c>
      <c r="J111" s="5" t="str">
        <f>VLOOKUP('03-LPT'!$B111,'01-Planning'!$B:$V,9,0)</f>
        <v>Karyawan C Plus</v>
      </c>
      <c r="K111" s="4">
        <f>VLOOKUP(C111,'Course &amp; Tujuan Baru'!$C:$L,10,0)</f>
        <v>0</v>
      </c>
      <c r="M111" s="5" t="str">
        <f>VLOOKUP('03-LPT'!$B111,'01-Planning'!$B:$V,14,0)</f>
        <v>C0103</v>
      </c>
      <c r="N111" s="25" t="e">
        <f>AVERAGEIF('02-ETI'!$E:$E,'03-LPT'!$M111,'02-ETI'!$J:$M)</f>
        <v>#DIV/0!</v>
      </c>
      <c r="O111" s="25" t="e">
        <f>AVERAGEIF('02-ETI'!$E:$E,$M111,'02-ETI'!$N:$P)</f>
        <v>#DIV/0!</v>
      </c>
      <c r="P111" s="25" t="e">
        <f>AVERAGEIF('02-ETI'!$E:$E,$M111,'02-ETI'!$Q:$Q)</f>
        <v>#DIV/0!</v>
      </c>
      <c r="Q111" s="25" t="e">
        <f>AVERAGEIF('02-ETI'!$E:$E,$M111,'02-ETI'!$R:$R)</f>
        <v>#DIV/0!</v>
      </c>
      <c r="R111" s="25" t="e">
        <f>AVERAGEIF('02-ETI'!$E:$E,$M111,'02-ETI'!$S:$T)</f>
        <v>#DIV/0!</v>
      </c>
      <c r="S111" s="25" t="e">
        <f>AVERAGEIF('02-ETI'!$E:$E,$M111,'02-ETI'!$M:$M)</f>
        <v>#DIV/0!</v>
      </c>
      <c r="U111" s="3">
        <v>20</v>
      </c>
      <c r="V111" s="3">
        <v>16</v>
      </c>
      <c r="W111" s="7" t="e">
        <f t="shared" si="8"/>
        <v>#DIV/0!</v>
      </c>
      <c r="X111" s="7">
        <f>IF(V111/U111&gt;100%,100%,V111/U111)</f>
        <v>0.8</v>
      </c>
      <c r="Y111" s="10">
        <f>VLOOKUP(B111,'01-Planning'!$B:$T,13,0)</f>
        <v>8.3333333333333259E-2</v>
      </c>
      <c r="Z111" s="29" t="e">
        <f>COUNTIFS(#REF!,"&gt;=80",#REF!,'03-LPT'!$B111)/COUNTIF(#REF!,'03-LPT'!$B111)</f>
        <v>#REF!</v>
      </c>
      <c r="AA111" s="26" t="e">
        <f t="shared" si="9"/>
        <v>#REF!</v>
      </c>
      <c r="AD111" s="3" t="s">
        <v>2</v>
      </c>
    </row>
    <row r="112" spans="1:30" hidden="1" x14ac:dyDescent="0.2">
      <c r="A112" s="3">
        <v>104</v>
      </c>
      <c r="B112" s="13" t="s">
        <v>3570</v>
      </c>
      <c r="C112" s="6" t="str">
        <f>VLOOKUP('03-LPT'!$B112,'01-Planning'!$B:$V,2,0)</f>
        <v>TECH_SEMINS_2</v>
      </c>
      <c r="D112" s="6">
        <f>VLOOKUP('03-LPT'!$B112,'01-Planning'!$B:$V,3,0)</f>
        <v>0</v>
      </c>
      <c r="E112" s="22">
        <f>VLOOKUP('03-LPT'!$B112,'01-Planning'!$B:$V,4,0)</f>
        <v>43538</v>
      </c>
      <c r="F112" s="5" t="str">
        <f>VLOOKUP('03-LPT'!$B112,'01-Planning'!$B:$V,6,0)</f>
        <v>Event Biasa</v>
      </c>
      <c r="G112" s="5" t="str">
        <f>VLOOKUP('03-LPT'!$B112,'01-Planning'!$B:$V,7,0)</f>
        <v>Training Mesin SIO Processing | Mixing dan LD</v>
      </c>
      <c r="H112" s="3" t="s">
        <v>3467</v>
      </c>
      <c r="I112" s="5" t="str">
        <f>VLOOKUP($B112,'01-Planning'!$B:$T,8,0)</f>
        <v>Thosin Novandrian</v>
      </c>
      <c r="J112" s="5" t="str">
        <f>VLOOKUP('03-LPT'!$B112,'01-Planning'!$B:$V,9,0)</f>
        <v>Operator Mixing &amp; LD | GRB</v>
      </c>
      <c r="K112" s="4">
        <f>VLOOKUP(C112,'Course &amp; Tujuan Baru'!$C:$L,10,0)</f>
        <v>0</v>
      </c>
      <c r="M112" s="5" t="str">
        <f>VLOOKUP('03-LPT'!$B112,'01-Planning'!$B:$V,14,0)</f>
        <v>C0104</v>
      </c>
      <c r="N112" s="25">
        <f>AVERAGEIF('02-ETI'!$E:$E,'03-LPT'!$M112,'02-ETI'!$J:$M)</f>
        <v>3</v>
      </c>
      <c r="O112" s="25">
        <f>AVERAGEIF('02-ETI'!$E:$E,$M112,'02-ETI'!$N:$P)</f>
        <v>3</v>
      </c>
      <c r="P112" s="25">
        <f>AVERAGEIF('02-ETI'!$E:$E,$M112,'02-ETI'!$Q:$Q)</f>
        <v>3</v>
      </c>
      <c r="Q112" s="25">
        <f>AVERAGEIF('02-ETI'!$E:$E,$M112,'02-ETI'!$R:$R)</f>
        <v>3</v>
      </c>
      <c r="R112" s="25">
        <f>AVERAGEIF('02-ETI'!$E:$E,$M112,'02-ETI'!$S:$T)</f>
        <v>3</v>
      </c>
      <c r="S112" s="25">
        <f>AVERAGEIF('02-ETI'!$E:$E,$M112,'02-ETI'!$M:$M)</f>
        <v>3</v>
      </c>
      <c r="U112" s="3">
        <v>3</v>
      </c>
      <c r="V112" s="3">
        <v>3</v>
      </c>
      <c r="W112" s="7" t="e">
        <f t="shared" ref="W112:W124" si="12">V112/T112</f>
        <v>#DIV/0!</v>
      </c>
      <c r="X112" s="7">
        <f t="shared" ref="X112:X124" si="13">IF(V112/U112&gt;100%,100%,V112/U112)</f>
        <v>1</v>
      </c>
      <c r="Y112" s="10">
        <f>VLOOKUP(B112,'01-Planning'!$B:$T,13,0)</f>
        <v>8.3333333333333259E-2</v>
      </c>
      <c r="Z112" s="29" t="e">
        <f>COUNTIFS(#REF!,"&gt;=80",#REF!,'03-LPT'!$B112)/COUNTIF(#REF!,'03-LPT'!$B112)</f>
        <v>#REF!</v>
      </c>
      <c r="AA112" s="26" t="e">
        <f t="shared" ref="AA112:AA124" si="14">IF(Z112&gt;=80%,"Efektif","Tidak Efektif")</f>
        <v>#REF!</v>
      </c>
      <c r="AD112" s="3" t="s">
        <v>2</v>
      </c>
    </row>
    <row r="113" spans="1:30" hidden="1" x14ac:dyDescent="0.2">
      <c r="A113" s="3">
        <v>105</v>
      </c>
      <c r="B113" s="13" t="s">
        <v>3571</v>
      </c>
      <c r="C113" s="6" t="str">
        <f>VLOOKUP('03-LPT'!$B113,'01-Planning'!$B:$V,2,0)</f>
        <v>TECH_SOSIBP_2</v>
      </c>
      <c r="D113" s="6">
        <f>VLOOKUP('03-LPT'!$B113,'01-Planning'!$B:$V,3,0)</f>
        <v>0</v>
      </c>
      <c r="E113" s="22">
        <f>VLOOKUP('03-LPT'!$B113,'01-Planning'!$B:$V,4,0)</f>
        <v>43542</v>
      </c>
      <c r="F113" s="5" t="str">
        <f>VLOOKUP('03-LPT'!$B113,'01-Planning'!$B:$V,6,0)</f>
        <v>Event Biasa</v>
      </c>
      <c r="G113" s="5" t="str">
        <f>VLOOKUP('03-LPT'!$B113,'01-Planning'!$B:$V,7,0)</f>
        <v>Workshop Pembuatan IBPR | All Penyelia</v>
      </c>
      <c r="H113" s="3" t="s">
        <v>3467</v>
      </c>
      <c r="I113" s="5" t="str">
        <f>VLOOKUP($B113,'01-Planning'!$B:$T,8,0)</f>
        <v>Hardito N</v>
      </c>
      <c r="J113" s="5" t="str">
        <f>VLOOKUP('03-LPT'!$B113,'01-Planning'!$B:$V,9,0)</f>
        <v>All Penyelia</v>
      </c>
      <c r="K113" s="4" t="str">
        <f>VLOOKUP(C113,'Course &amp; Tujuan Baru'!$C:$L,10,0)</f>
        <v>1. Review performa K3 di departemen
2. Cara meningkatkan performa K3 departemen</v>
      </c>
      <c r="M113" s="5" t="str">
        <f>VLOOKUP('03-LPT'!$B113,'01-Planning'!$B:$V,14,0)</f>
        <v>C0105</v>
      </c>
      <c r="N113" s="25">
        <f>AVERAGEIF('02-ETI'!$E:$E,'03-LPT'!$M113,'02-ETI'!$J:$M)</f>
        <v>3.5</v>
      </c>
      <c r="O113" s="25">
        <f>AVERAGEIF('02-ETI'!$E:$E,$M113,'02-ETI'!$N:$P)</f>
        <v>3.3333333333333335</v>
      </c>
      <c r="P113" s="25">
        <f>AVERAGEIF('02-ETI'!$E:$E,$M113,'02-ETI'!$Q:$Q)</f>
        <v>3.1666666666666665</v>
      </c>
      <c r="Q113" s="25">
        <f>AVERAGEIF('02-ETI'!$E:$E,$M113,'02-ETI'!$R:$R)</f>
        <v>3.1666666666666665</v>
      </c>
      <c r="R113" s="25">
        <f>AVERAGEIF('02-ETI'!$E:$E,$M113,'02-ETI'!$S:$T)</f>
        <v>3.5</v>
      </c>
      <c r="S113" s="25">
        <f>AVERAGEIF('02-ETI'!$E:$E,$M113,'02-ETI'!$M:$M)</f>
        <v>3.5</v>
      </c>
      <c r="U113" s="3">
        <v>15</v>
      </c>
      <c r="V113" s="3">
        <v>16</v>
      </c>
      <c r="W113" s="7" t="e">
        <f t="shared" si="12"/>
        <v>#DIV/0!</v>
      </c>
      <c r="X113" s="7">
        <f t="shared" si="13"/>
        <v>1</v>
      </c>
      <c r="Y113" s="10">
        <f>VLOOKUP(B113,'01-Planning'!$B:$T,13,0)</f>
        <v>8.3333333333333259E-2</v>
      </c>
      <c r="Z113" s="29" t="e">
        <f>COUNTIFS(#REF!,"&gt;=80",#REF!,'03-LPT'!$B113)/COUNTIF(#REF!,'03-LPT'!$B113)</f>
        <v>#REF!</v>
      </c>
      <c r="AA113" s="26" t="e">
        <f t="shared" si="14"/>
        <v>#REF!</v>
      </c>
      <c r="AD113" s="3" t="s">
        <v>2</v>
      </c>
    </row>
    <row r="114" spans="1:30" hidden="1" x14ac:dyDescent="0.2">
      <c r="A114" s="3">
        <v>106</v>
      </c>
      <c r="B114" s="13" t="s">
        <v>3572</v>
      </c>
      <c r="C114" s="6" t="str">
        <f>VLOOKUP('03-LPT'!$B114,'01-Planning'!$B:$V,2,0)</f>
        <v>TECH_SQPROC_2</v>
      </c>
      <c r="D114" s="6">
        <f>VLOOKUP('03-LPT'!$B114,'01-Planning'!$B:$V,3,0)</f>
        <v>0</v>
      </c>
      <c r="E114" s="22">
        <f>VLOOKUP('03-LPT'!$B114,'01-Planning'!$B:$V,4,0)</f>
        <v>43542</v>
      </c>
      <c r="F114" s="5" t="str">
        <f>VLOOKUP('03-LPT'!$B114,'01-Planning'!$B:$V,6,0)</f>
        <v>Event Biasa</v>
      </c>
      <c r="G114" s="5" t="str">
        <f>VLOOKUP('03-LPT'!$B114,'01-Planning'!$B:$V,7,0)</f>
        <v>Training SIO Mesin LD dan Binder | GRB QA</v>
      </c>
      <c r="H114" s="3" t="s">
        <v>3467</v>
      </c>
      <c r="I114" s="5" t="str">
        <f>VLOOKUP($B114,'01-Planning'!$B:$T,8,0)</f>
        <v>Iman Budiman</v>
      </c>
      <c r="J114" s="5" t="str">
        <f>VLOOKUP('03-LPT'!$B114,'01-Planning'!$B:$V,9,0)</f>
        <v>Operator GRB Pro</v>
      </c>
      <c r="K114" s="4">
        <f>VLOOKUP(C114,'Course &amp; Tujuan Baru'!$C:$L,10,0)</f>
        <v>0</v>
      </c>
      <c r="M114" s="5" t="str">
        <f>VLOOKUP('03-LPT'!$B114,'01-Planning'!$B:$V,14,0)</f>
        <v>C0106</v>
      </c>
      <c r="N114" s="25" t="e">
        <f>AVERAGEIF('02-ETI'!$E:$E,'03-LPT'!$M114,'02-ETI'!$J:$M)</f>
        <v>#DIV/0!</v>
      </c>
      <c r="O114" s="25" t="e">
        <f>AVERAGEIF('02-ETI'!$E:$E,$M114,'02-ETI'!$N:$P)</f>
        <v>#DIV/0!</v>
      </c>
      <c r="P114" s="25" t="e">
        <f>AVERAGEIF('02-ETI'!$E:$E,$M114,'02-ETI'!$Q:$Q)</f>
        <v>#DIV/0!</v>
      </c>
      <c r="Q114" s="25" t="e">
        <f>AVERAGEIF('02-ETI'!$E:$E,$M114,'02-ETI'!$R:$R)</f>
        <v>#DIV/0!</v>
      </c>
      <c r="R114" s="25" t="e">
        <f>AVERAGEIF('02-ETI'!$E:$E,$M114,'02-ETI'!$S:$T)</f>
        <v>#DIV/0!</v>
      </c>
      <c r="S114" s="25" t="e">
        <f>AVERAGEIF('02-ETI'!$E:$E,$M114,'02-ETI'!$M:$M)</f>
        <v>#DIV/0!</v>
      </c>
      <c r="U114" s="3">
        <v>4</v>
      </c>
      <c r="V114" s="3">
        <v>4</v>
      </c>
      <c r="W114" s="7" t="e">
        <f t="shared" si="12"/>
        <v>#DIV/0!</v>
      </c>
      <c r="X114" s="7">
        <f t="shared" si="13"/>
        <v>1</v>
      </c>
      <c r="Y114" s="10">
        <f>VLOOKUP(B114,'01-Planning'!$B:$T,13,0)</f>
        <v>8.3333333333333259E-2</v>
      </c>
      <c r="Z114" s="29" t="e">
        <f>COUNTIFS(#REF!,"&gt;=80",#REF!,'03-LPT'!$B114)/COUNTIF(#REF!,'03-LPT'!$B114)</f>
        <v>#REF!</v>
      </c>
      <c r="AA114" s="26" t="e">
        <f t="shared" si="14"/>
        <v>#REF!</v>
      </c>
      <c r="AD114" s="3" t="s">
        <v>2</v>
      </c>
    </row>
    <row r="115" spans="1:30" hidden="1" x14ac:dyDescent="0.2">
      <c r="A115" s="3">
        <v>107</v>
      </c>
      <c r="B115" s="13" t="s">
        <v>3573</v>
      </c>
      <c r="C115" s="6" t="str">
        <f>VLOOKUP('03-LPT'!$B115,'01-Planning'!$B:$V,2,0)</f>
        <v>UMM_PRESKI_2</v>
      </c>
      <c r="D115" s="6">
        <f>VLOOKUP('03-LPT'!$B115,'01-Planning'!$B:$V,3,0)</f>
        <v>0</v>
      </c>
      <c r="E115" s="22">
        <f>VLOOKUP('03-LPT'!$B115,'01-Planning'!$B:$V,4,0)</f>
        <v>43546</v>
      </c>
      <c r="F115" s="5" t="str">
        <f>VLOOKUP('03-LPT'!$B115,'01-Planning'!$B:$V,6,0)</f>
        <v>Event Biasa</v>
      </c>
      <c r="G115" s="5" t="str">
        <f>VLOOKUP('03-LPT'!$B115,'01-Planning'!$B:$V,7,0)</f>
        <v>Training Presentation Skill Praktek | POK</v>
      </c>
      <c r="H115" s="3" t="s">
        <v>3467</v>
      </c>
      <c r="I115" s="5" t="str">
        <f>VLOOKUP($B115,'01-Planning'!$B:$T,8,0)</f>
        <v>Kristal Prima</v>
      </c>
      <c r="J115" s="5" t="str">
        <f>VLOOKUP('03-LPT'!$B115,'01-Planning'!$B:$V,9,0)</f>
        <v>Karywan C Plus</v>
      </c>
      <c r="K115" s="4" t="e">
        <f>VLOOKUP(C115,'Course &amp; Tujuan Baru'!$C:$L,10,0)</f>
        <v>#N/A</v>
      </c>
      <c r="M115" s="5" t="str">
        <f>VLOOKUP('03-LPT'!$B115,'01-Planning'!$B:$V,14,0)</f>
        <v>C0107</v>
      </c>
      <c r="N115" s="25">
        <f>AVERAGEIF('02-ETI'!$E:$E,'03-LPT'!$M115,'02-ETI'!$J:$M)</f>
        <v>3</v>
      </c>
      <c r="O115" s="25">
        <f>AVERAGEIF('02-ETI'!$E:$E,$M115,'02-ETI'!$N:$P)</f>
        <v>3</v>
      </c>
      <c r="P115" s="25">
        <f>AVERAGEIF('02-ETI'!$E:$E,$M115,'02-ETI'!$Q:$Q)</f>
        <v>4</v>
      </c>
      <c r="Q115" s="25">
        <f>AVERAGEIF('02-ETI'!$E:$E,$M115,'02-ETI'!$R:$R)</f>
        <v>4</v>
      </c>
      <c r="R115" s="25">
        <f>AVERAGEIF('02-ETI'!$E:$E,$M115,'02-ETI'!$S:$T)</f>
        <v>4</v>
      </c>
      <c r="S115" s="25">
        <f>AVERAGEIF('02-ETI'!$E:$E,$M115,'02-ETI'!$M:$M)</f>
        <v>4</v>
      </c>
      <c r="U115" s="3">
        <v>11</v>
      </c>
      <c r="V115" s="3">
        <v>7</v>
      </c>
      <c r="W115" s="7" t="e">
        <f t="shared" si="12"/>
        <v>#DIV/0!</v>
      </c>
      <c r="X115" s="7">
        <f t="shared" si="13"/>
        <v>0.63636363636363635</v>
      </c>
      <c r="Y115" s="10">
        <f>VLOOKUP(B115,'01-Planning'!$B:$T,13,0)</f>
        <v>8.3333333333333259E-2</v>
      </c>
      <c r="Z115" s="29" t="e">
        <f>COUNTIFS(#REF!,"&gt;=80",#REF!,'03-LPT'!$B115)/COUNTIF(#REF!,'03-LPT'!$B115)</f>
        <v>#REF!</v>
      </c>
      <c r="AA115" s="26" t="e">
        <f t="shared" si="14"/>
        <v>#REF!</v>
      </c>
      <c r="AD115" s="3" t="s">
        <v>2</v>
      </c>
    </row>
    <row r="116" spans="1:30" hidden="1" x14ac:dyDescent="0.2">
      <c r="A116" s="3">
        <v>108</v>
      </c>
      <c r="B116" s="13" t="s">
        <v>3574</v>
      </c>
      <c r="C116" s="6" t="str">
        <f>VLOOKUP('03-LPT'!$B116,'01-Planning'!$B:$V,2,0)</f>
        <v>TECH_TANDAR_2</v>
      </c>
      <c r="D116" s="6">
        <f>VLOOKUP('03-LPT'!$B116,'01-Planning'!$B:$V,3,0)</f>
        <v>0</v>
      </c>
      <c r="E116" s="22">
        <f>VLOOKUP('03-LPT'!$B116,'01-Planning'!$B:$V,4,0)</f>
        <v>43549</v>
      </c>
      <c r="F116" s="5" t="str">
        <f>VLOOKUP('03-LPT'!$B116,'01-Planning'!$B:$V,6,0)</f>
        <v>Event Biasa</v>
      </c>
      <c r="G116" s="5" t="str">
        <f>VLOOKUP('03-LPT'!$B116,'01-Planning'!$B:$V,7,0)</f>
        <v>Training Hydrant - APAR | Cibitung</v>
      </c>
      <c r="H116" s="3" t="s">
        <v>3467</v>
      </c>
      <c r="I116" s="5" t="str">
        <f>VLOOKUP($B116,'01-Planning'!$B:$T,8,0)</f>
        <v>Hardito N</v>
      </c>
      <c r="J116" s="5" t="str">
        <f>VLOOKUP('03-LPT'!$B116,'01-Planning'!$B:$V,9,0)</f>
        <v>Team Damkar Cibitung</v>
      </c>
      <c r="K116" s="4">
        <f>VLOOKUP(C116,'Course &amp; Tujuan Baru'!$C:$L,10,0)</f>
        <v>0</v>
      </c>
      <c r="M116" s="5" t="str">
        <f>VLOOKUP('03-LPT'!$B116,'01-Planning'!$B:$V,14,0)</f>
        <v>C0108</v>
      </c>
      <c r="N116" s="25">
        <f>AVERAGEIF('02-ETI'!$E:$E,'03-LPT'!$M116,'02-ETI'!$J:$M)</f>
        <v>3</v>
      </c>
      <c r="O116" s="25">
        <f>AVERAGEIF('02-ETI'!$E:$E,$M116,'02-ETI'!$N:$P)</f>
        <v>3.5</v>
      </c>
      <c r="P116" s="25">
        <f>AVERAGEIF('02-ETI'!$E:$E,$M116,'02-ETI'!$Q:$Q)</f>
        <v>3</v>
      </c>
      <c r="Q116" s="25">
        <f>AVERAGEIF('02-ETI'!$E:$E,$M116,'02-ETI'!$R:$R)</f>
        <v>3.5</v>
      </c>
      <c r="R116" s="25">
        <f>AVERAGEIF('02-ETI'!$E:$E,$M116,'02-ETI'!$S:$T)</f>
        <v>3</v>
      </c>
      <c r="S116" s="25">
        <f>AVERAGEIF('02-ETI'!$E:$E,$M116,'02-ETI'!$M:$M)</f>
        <v>3.5</v>
      </c>
      <c r="U116" s="3">
        <v>35</v>
      </c>
      <c r="V116" s="3">
        <v>8</v>
      </c>
      <c r="W116" s="7" t="e">
        <f t="shared" si="12"/>
        <v>#DIV/0!</v>
      </c>
      <c r="X116" s="7">
        <f t="shared" si="13"/>
        <v>0.22857142857142856</v>
      </c>
      <c r="Y116" s="10">
        <f>VLOOKUP(B116,'01-Planning'!$B:$T,13,0)</f>
        <v>8.3333333333333259E-2</v>
      </c>
      <c r="Z116" s="29" t="e">
        <f>COUNTIFS(#REF!,"&gt;=80",#REF!,'03-LPT'!$B116)/COUNTIF(#REF!,'03-LPT'!$B116)</f>
        <v>#REF!</v>
      </c>
      <c r="AA116" s="26" t="e">
        <f t="shared" si="14"/>
        <v>#REF!</v>
      </c>
      <c r="AD116" s="3" t="s">
        <v>2</v>
      </c>
    </row>
    <row r="117" spans="1:30" hidden="1" x14ac:dyDescent="0.2">
      <c r="A117" s="3">
        <v>109</v>
      </c>
      <c r="B117" s="13" t="s">
        <v>3575</v>
      </c>
      <c r="C117" s="6" t="str">
        <f>VLOOKUP('03-LPT'!$B117,'01-Planning'!$B:$V,2,0)</f>
        <v>TECH_ORACLE_3</v>
      </c>
      <c r="D117" s="6">
        <f>VLOOKUP('03-LPT'!$B117,'01-Planning'!$B:$V,3,0)</f>
        <v>0</v>
      </c>
      <c r="E117" s="22">
        <f>VLOOKUP('03-LPT'!$B117,'01-Planning'!$B:$V,4,0)</f>
        <v>43550</v>
      </c>
      <c r="F117" s="5" t="str">
        <f>VLOOKUP('03-LPT'!$B117,'01-Planning'!$B:$V,6,0)</f>
        <v>Event Biasa</v>
      </c>
      <c r="G117" s="5" t="str">
        <f>VLOOKUP('03-LPT'!$B117,'01-Planning'!$B:$V,7,0)</f>
        <v xml:space="preserve">Training Oracle Exe Up | Oracle Production Sesi 2 </v>
      </c>
      <c r="H117" s="3" t="s">
        <v>3467</v>
      </c>
      <c r="I117" s="5" t="str">
        <f>VLOOKUP($B117,'01-Planning'!$B:$T,8,0)</f>
        <v>Robby N</v>
      </c>
      <c r="J117" s="5" t="str">
        <f>VLOOKUP('03-LPT'!$B117,'01-Planning'!$B:$V,9,0)</f>
        <v>EXCE Up</v>
      </c>
      <c r="K117" s="4">
        <f>VLOOKUP(C117,'Course &amp; Tujuan Baru'!$C:$L,10,0)</f>
        <v>0</v>
      </c>
      <c r="M117" s="5" t="str">
        <f>VLOOKUP('03-LPT'!$B117,'01-Planning'!$B:$V,14,0)</f>
        <v>C0109</v>
      </c>
      <c r="N117" s="25">
        <f>AVERAGEIF('02-ETI'!$E:$E,'03-LPT'!$M117,'02-ETI'!$J:$M)</f>
        <v>3.3333333333333335</v>
      </c>
      <c r="O117" s="25">
        <f>AVERAGEIF('02-ETI'!$E:$E,$M117,'02-ETI'!$N:$P)</f>
        <v>3.3333333333333335</v>
      </c>
      <c r="P117" s="25">
        <f>AVERAGEIF('02-ETI'!$E:$E,$M117,'02-ETI'!$Q:$Q)</f>
        <v>3.3333333333333335</v>
      </c>
      <c r="Q117" s="25">
        <f>AVERAGEIF('02-ETI'!$E:$E,$M117,'02-ETI'!$R:$R)</f>
        <v>3.3333333333333335</v>
      </c>
      <c r="R117" s="25">
        <f>AVERAGEIF('02-ETI'!$E:$E,$M117,'02-ETI'!$S:$T)</f>
        <v>3.3333333333333335</v>
      </c>
      <c r="S117" s="25">
        <f>AVERAGEIF('02-ETI'!$E:$E,$M117,'02-ETI'!$M:$M)</f>
        <v>3.3333333333333335</v>
      </c>
      <c r="U117" s="3">
        <v>7</v>
      </c>
      <c r="V117" s="3">
        <v>7</v>
      </c>
      <c r="W117" s="7" t="e">
        <f t="shared" si="12"/>
        <v>#DIV/0!</v>
      </c>
      <c r="X117" s="7">
        <f t="shared" si="13"/>
        <v>1</v>
      </c>
      <c r="Y117" s="10">
        <f>VLOOKUP(B117,'01-Planning'!$B:$T,13,0)</f>
        <v>0.125</v>
      </c>
      <c r="Z117" s="29" t="e">
        <f>COUNTIFS(#REF!,"&gt;=80",#REF!,'03-LPT'!$B117)/COUNTIF(#REF!,'03-LPT'!$B117)</f>
        <v>#REF!</v>
      </c>
      <c r="AA117" s="26" t="e">
        <f t="shared" si="14"/>
        <v>#REF!</v>
      </c>
      <c r="AD117" s="3" t="s">
        <v>2</v>
      </c>
    </row>
    <row r="118" spans="1:30" hidden="1" x14ac:dyDescent="0.2">
      <c r="A118" s="3">
        <v>110</v>
      </c>
      <c r="B118" s="13" t="s">
        <v>3576</v>
      </c>
      <c r="C118" s="6" t="str">
        <f>VLOOKUP('03-LPT'!$B118,'01-Planning'!$B:$V,2,0)</f>
        <v>TECH_SKFIDA_2</v>
      </c>
      <c r="D118" s="6">
        <f>VLOOKUP('03-LPT'!$B118,'01-Planning'!$B:$V,3,0)</f>
        <v>0</v>
      </c>
      <c r="E118" s="22">
        <f>VLOOKUP('03-LPT'!$B118,'01-Planning'!$B:$V,4,0)</f>
        <v>43550</v>
      </c>
      <c r="F118" s="5" t="str">
        <f>VLOOKUP('03-LPT'!$B118,'01-Planning'!$B:$V,6,0)</f>
        <v>Event Biasa</v>
      </c>
      <c r="G118" s="5" t="str">
        <f>VLOOKUP('03-LPT'!$B118,'01-Planning'!$B:$V,7,0)</f>
        <v>Training SIO K3| GRA K3</v>
      </c>
      <c r="H118" s="3" t="s">
        <v>3467</v>
      </c>
      <c r="I118" s="5" t="str">
        <f>VLOOKUP($B118,'01-Planning'!$B:$T,8,0)</f>
        <v>Hardito N</v>
      </c>
      <c r="J118" s="5" t="str">
        <f>VLOOKUP('03-LPT'!$B118,'01-Planning'!$B:$V,9,0)</f>
        <v>Operator GRA</v>
      </c>
      <c r="K118" s="4">
        <f>VLOOKUP(C118,'Course &amp; Tujuan Baru'!$C:$L,10,0)</f>
        <v>0</v>
      </c>
      <c r="M118" s="5" t="str">
        <f>VLOOKUP('03-LPT'!$B118,'01-Planning'!$B:$V,14,0)</f>
        <v>C0110</v>
      </c>
      <c r="N118" s="25" t="e">
        <f>AVERAGEIF('02-ETI'!$E:$E,'03-LPT'!$M118,'02-ETI'!$J:$M)</f>
        <v>#DIV/0!</v>
      </c>
      <c r="O118" s="25" t="e">
        <f>AVERAGEIF('02-ETI'!$E:$E,$M118,'02-ETI'!$N:$P)</f>
        <v>#DIV/0!</v>
      </c>
      <c r="P118" s="25" t="e">
        <f>AVERAGEIF('02-ETI'!$E:$E,$M118,'02-ETI'!$Q:$Q)</f>
        <v>#DIV/0!</v>
      </c>
      <c r="Q118" s="25" t="e">
        <f>AVERAGEIF('02-ETI'!$E:$E,$M118,'02-ETI'!$R:$R)</f>
        <v>#DIV/0!</v>
      </c>
      <c r="R118" s="25" t="e">
        <f>AVERAGEIF('02-ETI'!$E:$E,$M118,'02-ETI'!$S:$T)</f>
        <v>#DIV/0!</v>
      </c>
      <c r="S118" s="25" t="e">
        <f>AVERAGEIF('02-ETI'!$E:$E,$M118,'02-ETI'!$M:$M)</f>
        <v>#DIV/0!</v>
      </c>
      <c r="U118" s="3">
        <v>2</v>
      </c>
      <c r="V118" s="3">
        <v>2</v>
      </c>
      <c r="W118" s="7" t="e">
        <f t="shared" si="12"/>
        <v>#DIV/0!</v>
      </c>
      <c r="X118" s="7">
        <f t="shared" si="13"/>
        <v>1</v>
      </c>
      <c r="Y118" s="10">
        <f>VLOOKUP(B118,'01-Planning'!$B:$T,13,0)</f>
        <v>4.166666666666663E-2</v>
      </c>
      <c r="Z118" s="29" t="e">
        <f>COUNTIFS(#REF!,"&gt;=80",#REF!,'03-LPT'!$B118)/COUNTIF(#REF!,'03-LPT'!$B118)</f>
        <v>#REF!</v>
      </c>
      <c r="AA118" s="26" t="e">
        <f t="shared" si="14"/>
        <v>#REF!</v>
      </c>
      <c r="AD118" s="3" t="s">
        <v>2</v>
      </c>
    </row>
    <row r="119" spans="1:30" hidden="1" x14ac:dyDescent="0.2">
      <c r="A119" s="3">
        <v>111</v>
      </c>
      <c r="B119" s="13" t="s">
        <v>3577</v>
      </c>
      <c r="C119" s="6" t="str">
        <f>VLOOKUP('03-LPT'!$B119,'01-Planning'!$B:$V,2,0)</f>
        <v>TECH_BASSST_2</v>
      </c>
      <c r="D119" s="6">
        <f>VLOOKUP('03-LPT'!$B119,'01-Planning'!$B:$V,3,0)</f>
        <v>0</v>
      </c>
      <c r="E119" s="22">
        <f>VLOOKUP('03-LPT'!$B119,'01-Planning'!$B:$V,4,0)</f>
        <v>43556</v>
      </c>
      <c r="F119" s="5" t="str">
        <f>VLOOKUP('03-LPT'!$B119,'01-Planning'!$B:$V,6,0)</f>
        <v>Event Biasa</v>
      </c>
      <c r="G119" s="5" t="str">
        <f>VLOOKUP('03-LPT'!$B119,'01-Planning'!$B:$V,7,0)</f>
        <v>Training Basic Statistic | POK</v>
      </c>
      <c r="H119" s="3" t="s">
        <v>3467</v>
      </c>
      <c r="I119" s="5" t="str">
        <f>VLOOKUP($B119,'01-Planning'!$B:$T,8,0)</f>
        <v>M. Rizka Fadhli</v>
      </c>
      <c r="J119" s="5" t="str">
        <f>VLOOKUP('03-LPT'!$B119,'01-Planning'!$B:$V,9,0)</f>
        <v>Karyawan C Plus</v>
      </c>
      <c r="K119" s="4" t="str">
        <f>VLOOKUP(C119,'Course &amp; Tujuan Baru'!$C:$L,10,0)</f>
        <v>"-Memahamai Teknik Sampling Data
- Mamahami Teknik Analisa Data"</v>
      </c>
      <c r="M119" s="5" t="str">
        <f>VLOOKUP('03-LPT'!$B119,'01-Planning'!$B:$V,14,0)</f>
        <v>C0111</v>
      </c>
      <c r="N119" s="25">
        <f>AVERAGEIF('02-ETI'!$E:$E,'03-LPT'!$M119,'02-ETI'!$J:$M)</f>
        <v>3.5714285714285716</v>
      </c>
      <c r="O119" s="25">
        <f>AVERAGEIF('02-ETI'!$E:$E,$M119,'02-ETI'!$N:$P)</f>
        <v>3.4285714285714284</v>
      </c>
      <c r="P119" s="25">
        <f>AVERAGEIF('02-ETI'!$E:$E,$M119,'02-ETI'!$Q:$Q)</f>
        <v>3.4285714285714284</v>
      </c>
      <c r="Q119" s="25">
        <f>AVERAGEIF('02-ETI'!$E:$E,$M119,'02-ETI'!$R:$R)</f>
        <v>3.4285714285714284</v>
      </c>
      <c r="R119" s="25">
        <f>AVERAGEIF('02-ETI'!$E:$E,$M119,'02-ETI'!$S:$T)</f>
        <v>3.4285714285714284</v>
      </c>
      <c r="S119" s="25">
        <f>AVERAGEIF('02-ETI'!$E:$E,$M119,'02-ETI'!$M:$M)</f>
        <v>3.4285714285714284</v>
      </c>
      <c r="U119" s="3">
        <v>12</v>
      </c>
      <c r="V119" s="3">
        <v>10</v>
      </c>
      <c r="W119" s="7" t="e">
        <f t="shared" si="12"/>
        <v>#DIV/0!</v>
      </c>
      <c r="X119" s="7">
        <f t="shared" si="13"/>
        <v>0.83333333333333337</v>
      </c>
      <c r="Y119" s="10">
        <f>VLOOKUP(B119,'01-Planning'!$B:$T,13,0)</f>
        <v>8.3333333333333259E-2</v>
      </c>
      <c r="Z119" s="29" t="e">
        <f>COUNTIFS(#REF!,"&gt;=80",#REF!,'03-LPT'!$B119)/COUNTIF(#REF!,'03-LPT'!$B119)</f>
        <v>#REF!</v>
      </c>
      <c r="AA119" s="26" t="e">
        <f t="shared" si="14"/>
        <v>#REF!</v>
      </c>
      <c r="AD119" s="3" t="s">
        <v>3</v>
      </c>
    </row>
    <row r="120" spans="1:30" hidden="1" x14ac:dyDescent="0.2">
      <c r="A120" s="3">
        <v>112</v>
      </c>
      <c r="B120" s="13" t="s">
        <v>3578</v>
      </c>
      <c r="C120" s="6" t="str">
        <f>VLOOKUP('03-LPT'!$B120,'01-Planning'!$B:$V,2,0)</f>
        <v>TECH_SEMIDA_2</v>
      </c>
      <c r="D120" s="6">
        <f>VLOOKUP('03-LPT'!$B120,'01-Planning'!$B:$V,3,0)</f>
        <v>0</v>
      </c>
      <c r="E120" s="22">
        <f>VLOOKUP('03-LPT'!$B120,'01-Planning'!$B:$V,4,0)</f>
        <v>43557</v>
      </c>
      <c r="F120" s="5" t="str">
        <f>VLOOKUP('03-LPT'!$B120,'01-Planning'!$B:$V,6,0)</f>
        <v>Event Biasa</v>
      </c>
      <c r="G120" s="5" t="str">
        <f>VLOOKUP('03-LPT'!$B120,'01-Planning'!$B:$V,7,0)</f>
        <v>Training SIO Mesin Mixer | GRA ENG</v>
      </c>
      <c r="H120" s="3" t="s">
        <v>3467</v>
      </c>
      <c r="I120" s="5" t="str">
        <f>VLOOKUP($B120,'01-Planning'!$B:$T,8,0)</f>
        <v>Dery F</v>
      </c>
      <c r="J120" s="5" t="str">
        <f>VLOOKUP('03-LPT'!$B120,'01-Planning'!$B:$V,9,0)</f>
        <v>Operator Mixer | GRA</v>
      </c>
      <c r="K120" s="4">
        <f>VLOOKUP(C120,'Course &amp; Tujuan Baru'!$C:$L,10,0)</f>
        <v>0</v>
      </c>
      <c r="M120" s="5" t="str">
        <f>VLOOKUP('03-LPT'!$B120,'01-Planning'!$B:$V,14,0)</f>
        <v>C0112</v>
      </c>
      <c r="N120" s="25" t="e">
        <f>AVERAGEIF('02-ETI'!$E:$E,'03-LPT'!$M120,'02-ETI'!$J:$M)</f>
        <v>#DIV/0!</v>
      </c>
      <c r="O120" s="25" t="e">
        <f>AVERAGEIF('02-ETI'!$E:$E,$M120,'02-ETI'!$N:$P)</f>
        <v>#DIV/0!</v>
      </c>
      <c r="P120" s="25" t="e">
        <f>AVERAGEIF('02-ETI'!$E:$E,$M120,'02-ETI'!$Q:$Q)</f>
        <v>#DIV/0!</v>
      </c>
      <c r="Q120" s="25" t="e">
        <f>AVERAGEIF('02-ETI'!$E:$E,$M120,'02-ETI'!$R:$R)</f>
        <v>#DIV/0!</v>
      </c>
      <c r="R120" s="25" t="e">
        <f>AVERAGEIF('02-ETI'!$E:$E,$M120,'02-ETI'!$S:$T)</f>
        <v>#DIV/0!</v>
      </c>
      <c r="S120" s="25" t="e">
        <f>AVERAGEIF('02-ETI'!$E:$E,$M120,'02-ETI'!$M:$M)</f>
        <v>#DIV/0!</v>
      </c>
      <c r="U120" s="3">
        <v>1</v>
      </c>
      <c r="V120" s="3">
        <v>1</v>
      </c>
      <c r="W120" s="7" t="e">
        <f t="shared" si="12"/>
        <v>#DIV/0!</v>
      </c>
      <c r="X120" s="7">
        <f t="shared" si="13"/>
        <v>1</v>
      </c>
      <c r="Y120" s="10">
        <f>VLOOKUP(B120,'01-Planning'!$B:$T,13,0)</f>
        <v>6.25E-2</v>
      </c>
      <c r="Z120" s="29" t="e">
        <f>COUNTIFS(#REF!,"&gt;=80",#REF!,'03-LPT'!$B120)/COUNTIF(#REF!,'03-LPT'!$B120)</f>
        <v>#REF!</v>
      </c>
      <c r="AA120" s="26" t="e">
        <f t="shared" si="14"/>
        <v>#REF!</v>
      </c>
      <c r="AD120" s="3" t="s">
        <v>3</v>
      </c>
    </row>
    <row r="121" spans="1:30" hidden="1" x14ac:dyDescent="0.2">
      <c r="A121" s="3">
        <v>113</v>
      </c>
      <c r="B121" s="13" t="s">
        <v>3579</v>
      </c>
      <c r="C121" s="6" t="str">
        <f>VLOOKUP('03-LPT'!$B121,'01-Planning'!$B:$V,2,0)</f>
        <v>TECH_SKPRNS_2</v>
      </c>
      <c r="D121" s="6">
        <f>VLOOKUP('03-LPT'!$B121,'01-Planning'!$B:$V,3,0)</f>
        <v>0</v>
      </c>
      <c r="E121" s="22">
        <f>VLOOKUP('03-LPT'!$B121,'01-Planning'!$B:$V,4,0)</f>
        <v>43559</v>
      </c>
      <c r="F121" s="5" t="str">
        <f>VLOOKUP('03-LPT'!$B121,'01-Planning'!$B:$V,6,0)</f>
        <v>Event Biasa</v>
      </c>
      <c r="G121" s="5" t="str">
        <f>VLOOKUP('03-LPT'!$B121,'01-Planning'!$B:$V,7,0)</f>
        <v>Training SIO Mesin Pro NS | SIO K3</v>
      </c>
      <c r="H121" s="3" t="s">
        <v>3467</v>
      </c>
      <c r="I121" s="5" t="str">
        <f>VLOOKUP($B121,'01-Planning'!$B:$T,8,0)</f>
        <v>Hardito N</v>
      </c>
      <c r="J121" s="5" t="str">
        <f>VLOOKUP('03-LPT'!$B121,'01-Planning'!$B:$V,9,0)</f>
        <v>Operator GRB Pro</v>
      </c>
      <c r="K121" s="4">
        <f>VLOOKUP(C121,'Course &amp; Tujuan Baru'!$C:$L,10,0)</f>
        <v>0</v>
      </c>
      <c r="M121" s="5" t="str">
        <f>VLOOKUP('03-LPT'!$B121,'01-Planning'!$B:$V,14,0)</f>
        <v>C0113</v>
      </c>
      <c r="N121" s="25" t="e">
        <f>AVERAGEIF('02-ETI'!$E:$E,'03-LPT'!$M121,'02-ETI'!$J:$M)</f>
        <v>#DIV/0!</v>
      </c>
      <c r="O121" s="25" t="e">
        <f>AVERAGEIF('02-ETI'!$E:$E,$M121,'02-ETI'!$N:$P)</f>
        <v>#DIV/0!</v>
      </c>
      <c r="P121" s="25" t="e">
        <f>AVERAGEIF('02-ETI'!$E:$E,$M121,'02-ETI'!$Q:$Q)</f>
        <v>#DIV/0!</v>
      </c>
      <c r="Q121" s="25" t="e">
        <f>AVERAGEIF('02-ETI'!$E:$E,$M121,'02-ETI'!$R:$R)</f>
        <v>#DIV/0!</v>
      </c>
      <c r="R121" s="25" t="e">
        <f>AVERAGEIF('02-ETI'!$E:$E,$M121,'02-ETI'!$S:$T)</f>
        <v>#DIV/0!</v>
      </c>
      <c r="S121" s="25" t="e">
        <f>AVERAGEIF('02-ETI'!$E:$E,$M121,'02-ETI'!$M:$M)</f>
        <v>#DIV/0!</v>
      </c>
      <c r="U121" s="3">
        <v>7</v>
      </c>
      <c r="V121" s="3">
        <v>7</v>
      </c>
      <c r="W121" s="7" t="e">
        <f t="shared" si="12"/>
        <v>#DIV/0!</v>
      </c>
      <c r="X121" s="7">
        <f t="shared" si="13"/>
        <v>1</v>
      </c>
      <c r="Y121" s="10">
        <f>VLOOKUP(B121,'01-Planning'!$B:$T,13,0)</f>
        <v>8.3333333333333259E-2</v>
      </c>
      <c r="Z121" s="29" t="e">
        <f>COUNTIFS(#REF!,"&gt;=80",#REF!,'03-LPT'!$B121)/COUNTIF(#REF!,'03-LPT'!$B121)</f>
        <v>#REF!</v>
      </c>
      <c r="AA121" s="26" t="e">
        <f t="shared" si="14"/>
        <v>#REF!</v>
      </c>
      <c r="AD121" s="3" t="s">
        <v>3</v>
      </c>
    </row>
    <row r="122" spans="1:30" hidden="1" x14ac:dyDescent="0.2">
      <c r="A122" s="3">
        <v>114</v>
      </c>
      <c r="B122" s="13" t="s">
        <v>3580</v>
      </c>
      <c r="C122" s="6" t="str">
        <f>VLOOKUP('03-LPT'!$B122,'01-Planning'!$B:$V,2,0)</f>
        <v>TECH_SQPROC_2</v>
      </c>
      <c r="D122" s="6">
        <f>VLOOKUP('03-LPT'!$B122,'01-Planning'!$B:$V,3,0)</f>
        <v>0</v>
      </c>
      <c r="E122" s="22">
        <f>VLOOKUP('03-LPT'!$B122,'01-Planning'!$B:$V,4,0)</f>
        <v>43559</v>
      </c>
      <c r="F122" s="5" t="str">
        <f>VLOOKUP('03-LPT'!$B122,'01-Planning'!$B:$V,6,0)</f>
        <v>Event Biasa</v>
      </c>
      <c r="G122" s="5" t="str">
        <f>VLOOKUP('03-LPT'!$B122,'01-Planning'!$B:$V,7,0)</f>
        <v>Training SIO Mesin Pro NS | SIO QA</v>
      </c>
      <c r="H122" s="3" t="s">
        <v>3467</v>
      </c>
      <c r="I122" s="5" t="str">
        <f>VLOOKUP($B122,'01-Planning'!$B:$T,8,0)</f>
        <v>Iman Budiman</v>
      </c>
      <c r="J122" s="5" t="str">
        <f>VLOOKUP('03-LPT'!$B122,'01-Planning'!$B:$V,9,0)</f>
        <v>Operator GRB Pro</v>
      </c>
      <c r="K122" s="4">
        <f>VLOOKUP(C122,'Course &amp; Tujuan Baru'!$C:$L,10,0)</f>
        <v>0</v>
      </c>
      <c r="M122" s="5" t="str">
        <f>VLOOKUP('03-LPT'!$B122,'01-Planning'!$B:$V,14,0)</f>
        <v>C0114</v>
      </c>
      <c r="N122" s="25" t="e">
        <f>AVERAGEIF('02-ETI'!$E:$E,'03-LPT'!$M122,'02-ETI'!$J:$M)</f>
        <v>#DIV/0!</v>
      </c>
      <c r="O122" s="25" t="e">
        <f>AVERAGEIF('02-ETI'!$E:$E,$M122,'02-ETI'!$N:$P)</f>
        <v>#DIV/0!</v>
      </c>
      <c r="P122" s="25" t="e">
        <f>AVERAGEIF('02-ETI'!$E:$E,$M122,'02-ETI'!$Q:$Q)</f>
        <v>#DIV/0!</v>
      </c>
      <c r="Q122" s="25" t="e">
        <f>AVERAGEIF('02-ETI'!$E:$E,$M122,'02-ETI'!$R:$R)</f>
        <v>#DIV/0!</v>
      </c>
      <c r="R122" s="25" t="e">
        <f>AVERAGEIF('02-ETI'!$E:$E,$M122,'02-ETI'!$S:$T)</f>
        <v>#DIV/0!</v>
      </c>
      <c r="S122" s="25" t="e">
        <f>AVERAGEIF('02-ETI'!$E:$E,$M122,'02-ETI'!$M:$M)</f>
        <v>#DIV/0!</v>
      </c>
      <c r="U122" s="3">
        <v>8</v>
      </c>
      <c r="V122" s="3">
        <v>7</v>
      </c>
      <c r="W122" s="7" t="e">
        <f t="shared" si="12"/>
        <v>#DIV/0!</v>
      </c>
      <c r="X122" s="7">
        <f t="shared" si="13"/>
        <v>0.875</v>
      </c>
      <c r="Y122" s="10">
        <f>VLOOKUP(B122,'01-Planning'!$B:$T,13,0)</f>
        <v>8.3333333333333259E-2</v>
      </c>
      <c r="Z122" s="29" t="e">
        <f>COUNTIFS(#REF!,"&gt;=80",#REF!,'03-LPT'!$B122)/COUNTIF(#REF!,'03-LPT'!$B122)</f>
        <v>#REF!</v>
      </c>
      <c r="AA122" s="26" t="e">
        <f t="shared" si="14"/>
        <v>#REF!</v>
      </c>
      <c r="AD122" s="3" t="s">
        <v>3</v>
      </c>
    </row>
    <row r="123" spans="1:30" hidden="1" x14ac:dyDescent="0.2">
      <c r="A123" s="3">
        <v>115</v>
      </c>
      <c r="B123" s="13" t="s">
        <v>3581</v>
      </c>
      <c r="C123" s="6" t="str">
        <f>VLOOKUP('03-LPT'!$B123,'01-Planning'!$B:$V,2,0)</f>
        <v>TECH_ACTLES_2</v>
      </c>
      <c r="D123" s="6">
        <f>VLOOKUP('03-LPT'!$B123,'01-Planning'!$B:$V,3,0)</f>
        <v>0</v>
      </c>
      <c r="E123" s="22">
        <f>VLOOKUP('03-LPT'!$B123,'01-Planning'!$B:$V,4,0)</f>
        <v>43563</v>
      </c>
      <c r="F123" s="5" t="str">
        <f>VLOOKUP('03-LPT'!$B123,'01-Planning'!$B:$V,6,0)</f>
        <v>Event Biasa</v>
      </c>
      <c r="G123" s="5" t="str">
        <f>VLOOKUP('03-LPT'!$B123,'01-Planning'!$B:$V,7,0)</f>
        <v>Training Membuat Survey Lime</v>
      </c>
      <c r="H123" s="3" t="s">
        <v>3467</v>
      </c>
      <c r="I123" s="5" t="str">
        <f>VLOOKUP($B123,'01-Planning'!$B:$T,8,0)</f>
        <v xml:space="preserve">Ranilia </v>
      </c>
      <c r="J123" s="5" t="str">
        <f>VLOOKUP('03-LPT'!$B123,'01-Planning'!$B:$V,9,0)</f>
        <v>Admi UP</v>
      </c>
      <c r="K123" s="4">
        <f>VLOOKUP(C123,'Course &amp; Tujuan Baru'!$C:$L,10,0)</f>
        <v>0</v>
      </c>
      <c r="M123" s="5" t="str">
        <f>VLOOKUP('03-LPT'!$B123,'01-Planning'!$B:$V,14,0)</f>
        <v>C0115</v>
      </c>
      <c r="N123" s="25">
        <f>AVERAGEIF('02-ETI'!$E:$E,'03-LPT'!$M123,'02-ETI'!$J:$M)</f>
        <v>3.6666666666666665</v>
      </c>
      <c r="O123" s="25">
        <f>AVERAGEIF('02-ETI'!$E:$E,$M123,'02-ETI'!$N:$P)</f>
        <v>3.8333333333333335</v>
      </c>
      <c r="P123" s="25">
        <f>AVERAGEIF('02-ETI'!$E:$E,$M123,'02-ETI'!$Q:$Q)</f>
        <v>3.5</v>
      </c>
      <c r="Q123" s="25">
        <f>AVERAGEIF('02-ETI'!$E:$E,$M123,'02-ETI'!$R:$R)</f>
        <v>3.1666666666666665</v>
      </c>
      <c r="R123" s="25">
        <f>AVERAGEIF('02-ETI'!$E:$E,$M123,'02-ETI'!$S:$T)</f>
        <v>3.3333333333333335</v>
      </c>
      <c r="S123" s="25">
        <f>AVERAGEIF('02-ETI'!$E:$E,$M123,'02-ETI'!$M:$M)</f>
        <v>3.5</v>
      </c>
      <c r="U123" s="3">
        <v>6</v>
      </c>
      <c r="V123" s="3">
        <v>6</v>
      </c>
      <c r="W123" s="7" t="e">
        <f t="shared" si="12"/>
        <v>#DIV/0!</v>
      </c>
      <c r="X123" s="7">
        <f t="shared" si="13"/>
        <v>1</v>
      </c>
      <c r="Y123" s="10">
        <f>VLOOKUP(B123,'01-Planning'!$B:$T,13,0)</f>
        <v>0.10416666666666669</v>
      </c>
      <c r="Z123" s="29" t="e">
        <f>COUNTIFS(#REF!,"&gt;=80",#REF!,'03-LPT'!$B123)/COUNTIF(#REF!,'03-LPT'!$B123)</f>
        <v>#REF!</v>
      </c>
      <c r="AA123" s="26" t="e">
        <f t="shared" si="14"/>
        <v>#REF!</v>
      </c>
      <c r="AD123" s="3" t="s">
        <v>3</v>
      </c>
    </row>
    <row r="124" spans="1:30" hidden="1" x14ac:dyDescent="0.2">
      <c r="A124" s="3">
        <v>116</v>
      </c>
      <c r="B124" s="13" t="s">
        <v>3582</v>
      </c>
      <c r="C124" s="6" t="str">
        <f>VLOOKUP('03-LPT'!$B124,'01-Planning'!$B:$V,2,0)</f>
        <v>TECH_SQFill_2</v>
      </c>
      <c r="D124" s="6">
        <f>VLOOKUP('03-LPT'!$B124,'01-Planning'!$B:$V,3,0)</f>
        <v>0</v>
      </c>
      <c r="E124" s="22">
        <f>VLOOKUP('03-LPT'!$B124,'01-Planning'!$B:$V,4,0)</f>
        <v>43563</v>
      </c>
      <c r="F124" s="5" t="str">
        <f>VLOOKUP('03-LPT'!$B124,'01-Planning'!$B:$V,6,0)</f>
        <v>Event Biasa</v>
      </c>
      <c r="G124" s="5" t="str">
        <f>VLOOKUP('03-LPT'!$B124,'01-Planning'!$B:$V,7,0)</f>
        <v>Training SIO QA | GRA Filling</v>
      </c>
      <c r="H124" s="3" t="s">
        <v>3467</v>
      </c>
      <c r="I124" s="5" t="str">
        <f>VLOOKUP($B124,'01-Planning'!$B:$T,8,0)</f>
        <v>Iman B</v>
      </c>
      <c r="J124" s="5" t="str">
        <f>VLOOKUP('03-LPT'!$B124,'01-Planning'!$B:$V,9,0)</f>
        <v>Operator Filling| GRA</v>
      </c>
      <c r="K124" s="4">
        <f>VLOOKUP(C124,'Course &amp; Tujuan Baru'!$C:$L,10,0)</f>
        <v>0</v>
      </c>
      <c r="M124" s="5" t="str">
        <f>VLOOKUP('03-LPT'!$B124,'01-Planning'!$B:$V,14,0)</f>
        <v>C0116</v>
      </c>
      <c r="N124" s="25">
        <f>AVERAGEIF('02-ETI'!$E:$E,'03-LPT'!$M124,'02-ETI'!$J:$M)</f>
        <v>3.6666666666666665</v>
      </c>
      <c r="O124" s="25">
        <f>AVERAGEIF('02-ETI'!$E:$E,$M124,'02-ETI'!$N:$P)</f>
        <v>3.3333333333333335</v>
      </c>
      <c r="P124" s="25">
        <f>AVERAGEIF('02-ETI'!$E:$E,$M124,'02-ETI'!$Q:$Q)</f>
        <v>3.3333333333333335</v>
      </c>
      <c r="Q124" s="25">
        <f>AVERAGEIF('02-ETI'!$E:$E,$M124,'02-ETI'!$R:$R)</f>
        <v>3.6666666666666665</v>
      </c>
      <c r="R124" s="25">
        <f>AVERAGEIF('02-ETI'!$E:$E,$M124,'02-ETI'!$S:$T)</f>
        <v>3.6666666666666665</v>
      </c>
      <c r="S124" s="25">
        <f>AVERAGEIF('02-ETI'!$E:$E,$M124,'02-ETI'!$M:$M)</f>
        <v>3.3333333333333335</v>
      </c>
      <c r="U124" s="3">
        <v>3</v>
      </c>
      <c r="V124" s="3">
        <v>3</v>
      </c>
      <c r="W124" s="7" t="e">
        <f t="shared" si="12"/>
        <v>#DIV/0!</v>
      </c>
      <c r="X124" s="7">
        <f t="shared" si="13"/>
        <v>1</v>
      </c>
      <c r="Y124" s="10">
        <f>VLOOKUP(B124,'01-Planning'!$B:$T,13,0)</f>
        <v>6.25E-2</v>
      </c>
      <c r="Z124" s="29" t="e">
        <f>COUNTIFS(#REF!,"&gt;=80",#REF!,'03-LPT'!$B124)/COUNTIF(#REF!,'03-LPT'!$B124)</f>
        <v>#REF!</v>
      </c>
      <c r="AA124" s="26" t="e">
        <f t="shared" si="14"/>
        <v>#REF!</v>
      </c>
      <c r="AD124" s="3" t="s">
        <v>3</v>
      </c>
    </row>
    <row r="125" spans="1:30" hidden="1" x14ac:dyDescent="0.2">
      <c r="A125" s="3">
        <v>117</v>
      </c>
      <c r="B125" s="13" t="s">
        <v>3583</v>
      </c>
      <c r="C125" s="6" t="str">
        <f>VLOOKUP('03-LPT'!$B125,'01-Planning'!$B:$V,2,0)</f>
        <v>UMM_PRESKI_3</v>
      </c>
      <c r="D125" s="6">
        <f>VLOOKUP('03-LPT'!$B125,'01-Planning'!$B:$V,3,0)</f>
        <v>0</v>
      </c>
      <c r="E125" s="22">
        <f>VLOOKUP('03-LPT'!$B125,'01-Planning'!$B:$V,4,0)</f>
        <v>43563</v>
      </c>
      <c r="F125" s="5" t="str">
        <f>VLOOKUP('03-LPT'!$B125,'01-Planning'!$B:$V,6,0)</f>
        <v>Event Biasa</v>
      </c>
      <c r="G125" s="5" t="str">
        <f>VLOOKUP('03-LPT'!$B125,'01-Planning'!$B:$V,7,0)</f>
        <v>POK | Presentation Skill Teori</v>
      </c>
      <c r="H125" s="3" t="s">
        <v>3467</v>
      </c>
      <c r="I125" s="5" t="str">
        <f>VLOOKUP($B125,'01-Planning'!$B:$T,8,0)</f>
        <v>Kristal Prima</v>
      </c>
      <c r="J125" s="5" t="str">
        <f>VLOOKUP('03-LPT'!$B125,'01-Planning'!$B:$V,9,0)</f>
        <v>Karyawan C Plus</v>
      </c>
      <c r="K125" s="4">
        <f>VLOOKUP(C125,'Course &amp; Tujuan Baru'!$C:$L,10,0)</f>
        <v>0</v>
      </c>
      <c r="M125" s="5" t="str">
        <f>VLOOKUP('03-LPT'!$B125,'01-Planning'!$B:$V,14,0)</f>
        <v>C0117</v>
      </c>
      <c r="N125" s="25">
        <f>AVERAGEIF('02-ETI'!$E:$E,'03-LPT'!$M125,'02-ETI'!$J:$M)</f>
        <v>4</v>
      </c>
      <c r="O125" s="25">
        <f>AVERAGEIF('02-ETI'!$E:$E,$M125,'02-ETI'!$N:$P)</f>
        <v>4</v>
      </c>
      <c r="P125" s="25">
        <f>AVERAGEIF('02-ETI'!$E:$E,$M125,'02-ETI'!$Q:$Q)</f>
        <v>3.5</v>
      </c>
      <c r="Q125" s="25">
        <f>AVERAGEIF('02-ETI'!$E:$E,$M125,'02-ETI'!$R:$R)</f>
        <v>4</v>
      </c>
      <c r="R125" s="25">
        <f>AVERAGEIF('02-ETI'!$E:$E,$M125,'02-ETI'!$S:$T)</f>
        <v>4</v>
      </c>
      <c r="S125" s="25">
        <f>AVERAGEIF('02-ETI'!$E:$E,$M125,'02-ETI'!$M:$M)</f>
        <v>4</v>
      </c>
      <c r="U125" s="3">
        <v>3</v>
      </c>
      <c r="V125" s="3">
        <v>2</v>
      </c>
      <c r="W125" s="7" t="e">
        <f t="shared" ref="W125:W177" si="15">V125/T125</f>
        <v>#DIV/0!</v>
      </c>
      <c r="X125" s="7">
        <f t="shared" ref="X125:X177" si="16">IF(V125/U125&gt;100%,100%,V125/U125)</f>
        <v>0.66666666666666663</v>
      </c>
      <c r="Y125" s="10">
        <f>VLOOKUP(B125,'01-Planning'!$B:$T,13,0)</f>
        <v>6.25E-2</v>
      </c>
      <c r="Z125" s="29" t="e">
        <f>COUNTIFS(#REF!,"&gt;=80",#REF!,'03-LPT'!$B125)/COUNTIF(#REF!,'03-LPT'!$B125)</f>
        <v>#REF!</v>
      </c>
      <c r="AA125" s="26" t="e">
        <f t="shared" ref="AA125:AA177" si="17">IF(Z125&gt;=80%,"Efektif","Tidak Efektif")</f>
        <v>#REF!</v>
      </c>
      <c r="AD125" s="3" t="s">
        <v>3</v>
      </c>
    </row>
    <row r="126" spans="1:30" hidden="1" x14ac:dyDescent="0.2">
      <c r="A126" s="3">
        <v>118</v>
      </c>
      <c r="B126" s="13" t="s">
        <v>3584</v>
      </c>
      <c r="C126" s="6" t="str">
        <f>VLOOKUP('03-LPT'!$B126,'01-Planning'!$B:$V,2,0)</f>
        <v>TECH_SLFIDA_2</v>
      </c>
      <c r="D126" s="6" t="str">
        <f>VLOOKUP('03-LPT'!$B126,'01-Planning'!$B:$V,3,0)</f>
        <v>TECH_SLFINS_2</v>
      </c>
      <c r="E126" s="22">
        <f>VLOOKUP('03-LPT'!$B126,'01-Planning'!$B:$V,4,0)</f>
        <v>43563</v>
      </c>
      <c r="F126" s="5" t="str">
        <f>VLOOKUP('03-LPT'!$B126,'01-Planning'!$B:$V,6,0)</f>
        <v>Event Biasa</v>
      </c>
      <c r="G126" s="5" t="str">
        <f>VLOOKUP('03-LPT'!$B126,'01-Planning'!$B:$V,7,0)</f>
        <v>Training SIO Lingkungan| GRA &amp; GRB LING</v>
      </c>
      <c r="H126" s="3" t="s">
        <v>3467</v>
      </c>
      <c r="I126" s="5" t="str">
        <f>VLOOKUP($B126,'01-Planning'!$B:$T,8,0)</f>
        <v>Christianti Y</v>
      </c>
      <c r="J126" s="5" t="str">
        <f>VLOOKUP('03-LPT'!$B126,'01-Planning'!$B:$V,9,0)</f>
        <v>Operator Filling Dairy &amp; NS</v>
      </c>
      <c r="K126" s="4">
        <f>VLOOKUP(C126,'Course &amp; Tujuan Baru'!$C:$L,10,0)</f>
        <v>0</v>
      </c>
      <c r="M126" s="5" t="str">
        <f>VLOOKUP('03-LPT'!$B126,'01-Planning'!$B:$V,14,0)</f>
        <v>C0118</v>
      </c>
      <c r="N126" s="25" t="e">
        <f>AVERAGEIF('02-ETI'!$E:$E,'03-LPT'!$M126,'02-ETI'!$J:$M)</f>
        <v>#DIV/0!</v>
      </c>
      <c r="O126" s="25" t="e">
        <f>AVERAGEIF('02-ETI'!$E:$E,$M126,'02-ETI'!$N:$P)</f>
        <v>#DIV/0!</v>
      </c>
      <c r="P126" s="25" t="e">
        <f>AVERAGEIF('02-ETI'!$E:$E,$M126,'02-ETI'!$Q:$Q)</f>
        <v>#DIV/0!</v>
      </c>
      <c r="Q126" s="25" t="e">
        <f>AVERAGEIF('02-ETI'!$E:$E,$M126,'02-ETI'!$R:$R)</f>
        <v>#DIV/0!</v>
      </c>
      <c r="R126" s="25" t="e">
        <f>AVERAGEIF('02-ETI'!$E:$E,$M126,'02-ETI'!$S:$T)</f>
        <v>#DIV/0!</v>
      </c>
      <c r="S126" s="25" t="e">
        <f>AVERAGEIF('02-ETI'!$E:$E,$M126,'02-ETI'!$M:$M)</f>
        <v>#DIV/0!</v>
      </c>
      <c r="U126" s="3">
        <v>12</v>
      </c>
      <c r="V126" s="3">
        <v>12</v>
      </c>
      <c r="W126" s="7" t="e">
        <f t="shared" si="15"/>
        <v>#DIV/0!</v>
      </c>
      <c r="X126" s="7">
        <f t="shared" si="16"/>
        <v>1</v>
      </c>
      <c r="Y126" s="10">
        <f>VLOOKUP(B126,'01-Planning'!$B:$T,13,0)</f>
        <v>8.3333333333333259E-2</v>
      </c>
      <c r="Z126" s="29" t="e">
        <f>COUNTIFS(#REF!,"&gt;=80",#REF!,'03-LPT'!$B126)/COUNTIF(#REF!,'03-LPT'!$B126)</f>
        <v>#REF!</v>
      </c>
      <c r="AA126" s="26" t="e">
        <f t="shared" si="17"/>
        <v>#REF!</v>
      </c>
      <c r="AD126" s="3" t="s">
        <v>3</v>
      </c>
    </row>
    <row r="127" spans="1:30" hidden="1" x14ac:dyDescent="0.2">
      <c r="A127" s="3">
        <v>119</v>
      </c>
      <c r="B127" s="13" t="s">
        <v>3585</v>
      </c>
      <c r="C127" s="6" t="str">
        <f>VLOOKUP('03-LPT'!$B127,'01-Planning'!$B:$V,2,0)</f>
        <v>TECH_ORACLE_3</v>
      </c>
      <c r="D127" s="6">
        <f>VLOOKUP('03-LPT'!$B127,'01-Planning'!$B:$V,3,0)</f>
        <v>0</v>
      </c>
      <c r="E127" s="22">
        <f>VLOOKUP('03-LPT'!$B127,'01-Planning'!$B:$V,4,0)</f>
        <v>43564</v>
      </c>
      <c r="F127" s="5" t="str">
        <f>VLOOKUP('03-LPT'!$B127,'01-Planning'!$B:$V,6,0)</f>
        <v>Event Biasa</v>
      </c>
      <c r="G127" s="5" t="str">
        <f>VLOOKUP('03-LPT'!$B127,'01-Planning'!$B:$V,7,0)</f>
        <v>POK | Training Oracle | Modul Basic Navigation &amp; Inventory</v>
      </c>
      <c r="H127" s="3" t="s">
        <v>3467</v>
      </c>
      <c r="I127" s="5" t="str">
        <f>VLOOKUP($B127,'01-Planning'!$B:$T,8,0)</f>
        <v>Robby N</v>
      </c>
      <c r="J127" s="5" t="str">
        <f>VLOOKUP('03-LPT'!$B127,'01-Planning'!$B:$V,9,0)</f>
        <v>Admin Plus</v>
      </c>
      <c r="K127" s="4">
        <f>VLOOKUP(C127,'Course &amp; Tujuan Baru'!$C:$L,10,0)</f>
        <v>0</v>
      </c>
      <c r="M127" s="5" t="str">
        <f>VLOOKUP('03-LPT'!$B127,'01-Planning'!$B:$V,14,0)</f>
        <v>C0119</v>
      </c>
      <c r="N127" s="25">
        <f>AVERAGEIF('02-ETI'!$E:$E,'03-LPT'!$M127,'02-ETI'!$J:$M)</f>
        <v>4</v>
      </c>
      <c r="O127" s="25">
        <f>AVERAGEIF('02-ETI'!$E:$E,$M127,'02-ETI'!$N:$P)</f>
        <v>3.6</v>
      </c>
      <c r="P127" s="25">
        <f>AVERAGEIF('02-ETI'!$E:$E,$M127,'02-ETI'!$Q:$Q)</f>
        <v>3.4</v>
      </c>
      <c r="Q127" s="25">
        <f>AVERAGEIF('02-ETI'!$E:$E,$M127,'02-ETI'!$R:$R)</f>
        <v>3.4</v>
      </c>
      <c r="R127" s="25">
        <f>AVERAGEIF('02-ETI'!$E:$E,$M127,'02-ETI'!$S:$T)</f>
        <v>3.8</v>
      </c>
      <c r="S127" s="25">
        <f>AVERAGEIF('02-ETI'!$E:$E,$M127,'02-ETI'!$M:$M)</f>
        <v>3.4</v>
      </c>
      <c r="U127" s="3">
        <v>5</v>
      </c>
      <c r="V127" s="3">
        <v>5</v>
      </c>
      <c r="W127" s="7" t="e">
        <f t="shared" si="15"/>
        <v>#DIV/0!</v>
      </c>
      <c r="X127" s="7">
        <f t="shared" si="16"/>
        <v>1</v>
      </c>
      <c r="Y127" s="10">
        <f>VLOOKUP(B127,'01-Planning'!$B:$T,13,0)</f>
        <v>8.3333333333333259E-2</v>
      </c>
      <c r="Z127" s="29" t="e">
        <f>COUNTIFS(#REF!,"&gt;=80",#REF!,'03-LPT'!$B127)/COUNTIF(#REF!,'03-LPT'!$B127)</f>
        <v>#REF!</v>
      </c>
      <c r="AA127" s="26" t="e">
        <f t="shared" si="17"/>
        <v>#REF!</v>
      </c>
      <c r="AD127" s="3" t="s">
        <v>3</v>
      </c>
    </row>
    <row r="128" spans="1:30" hidden="1" x14ac:dyDescent="0.2">
      <c r="A128" s="3">
        <v>120</v>
      </c>
      <c r="B128" s="13" t="s">
        <v>3586</v>
      </c>
      <c r="C128" s="6" t="str">
        <f>VLOOKUP('03-LPT'!$B128,'01-Planning'!$B:$V,2,0)</f>
        <v>UMM_PRESKI_3</v>
      </c>
      <c r="D128" s="6">
        <f>VLOOKUP('03-LPT'!$B128,'01-Planning'!$B:$V,3,0)</f>
        <v>0</v>
      </c>
      <c r="E128" s="22">
        <f>VLOOKUP('03-LPT'!$B128,'01-Planning'!$B:$V,4,0)</f>
        <v>43564</v>
      </c>
      <c r="F128" s="5" t="str">
        <f>VLOOKUP('03-LPT'!$B128,'01-Planning'!$B:$V,6,0)</f>
        <v>Event Biasa</v>
      </c>
      <c r="G128" s="5" t="str">
        <f>VLOOKUP('03-LPT'!$B128,'01-Planning'!$B:$V,7,0)</f>
        <v>POK | Presentation Skill Teori</v>
      </c>
      <c r="H128" s="3" t="s">
        <v>3467</v>
      </c>
      <c r="I128" s="5" t="str">
        <f>VLOOKUP($B128,'01-Planning'!$B:$T,8,0)</f>
        <v>Kristal Prima</v>
      </c>
      <c r="J128" s="5" t="str">
        <f>VLOOKUP('03-LPT'!$B128,'01-Planning'!$B:$V,9,0)</f>
        <v>Karyawan C Plus</v>
      </c>
      <c r="K128" s="4">
        <f>VLOOKUP(C128,'Course &amp; Tujuan Baru'!$C:$L,10,0)</f>
        <v>0</v>
      </c>
      <c r="M128" s="5" t="str">
        <f>VLOOKUP('03-LPT'!$B128,'01-Planning'!$B:$V,14,0)</f>
        <v>C0120</v>
      </c>
      <c r="N128" s="25">
        <f>AVERAGEIF('02-ETI'!$E:$E,'03-LPT'!$M128,'02-ETI'!$J:$M)</f>
        <v>3.5</v>
      </c>
      <c r="O128" s="25">
        <f>AVERAGEIF('02-ETI'!$E:$E,$M128,'02-ETI'!$N:$P)</f>
        <v>3.5</v>
      </c>
      <c r="P128" s="25">
        <f>AVERAGEIF('02-ETI'!$E:$E,$M128,'02-ETI'!$Q:$Q)</f>
        <v>3</v>
      </c>
      <c r="Q128" s="25">
        <f>AVERAGEIF('02-ETI'!$E:$E,$M128,'02-ETI'!$R:$R)</f>
        <v>3</v>
      </c>
      <c r="R128" s="25">
        <f>AVERAGEIF('02-ETI'!$E:$E,$M128,'02-ETI'!$S:$T)</f>
        <v>3.5</v>
      </c>
      <c r="S128" s="25">
        <f>AVERAGEIF('02-ETI'!$E:$E,$M128,'02-ETI'!$M:$M)</f>
        <v>3</v>
      </c>
      <c r="U128" s="3">
        <v>2</v>
      </c>
      <c r="V128" s="3">
        <v>2</v>
      </c>
      <c r="W128" s="7" t="e">
        <f t="shared" si="15"/>
        <v>#DIV/0!</v>
      </c>
      <c r="X128" s="7">
        <f t="shared" si="16"/>
        <v>1</v>
      </c>
      <c r="Y128" s="10">
        <f>VLOOKUP(B128,'01-Planning'!$B:$T,13,0)</f>
        <v>6.25E-2</v>
      </c>
      <c r="Z128" s="29" t="e">
        <f>COUNTIFS(#REF!,"&gt;=80",#REF!,'03-LPT'!$B128)/COUNTIF(#REF!,'03-LPT'!$B128)</f>
        <v>#REF!</v>
      </c>
      <c r="AA128" s="26" t="e">
        <f t="shared" si="17"/>
        <v>#REF!</v>
      </c>
      <c r="AD128" s="3" t="s">
        <v>3</v>
      </c>
    </row>
    <row r="129" spans="1:30" hidden="1" x14ac:dyDescent="0.2">
      <c r="A129" s="3">
        <v>121</v>
      </c>
      <c r="B129" s="13" t="s">
        <v>3587</v>
      </c>
      <c r="C129" s="6" t="str">
        <f>VLOOKUP('03-LPT'!$B129,'01-Planning'!$B:$V,2,0)</f>
        <v>TECH_SKFIDA_2</v>
      </c>
      <c r="D129" s="6">
        <f>VLOOKUP('03-LPT'!$B129,'01-Planning'!$B:$V,3,0)</f>
        <v>0</v>
      </c>
      <c r="E129" s="22">
        <f>VLOOKUP('03-LPT'!$B129,'01-Planning'!$B:$V,4,0)</f>
        <v>43565</v>
      </c>
      <c r="F129" s="5" t="str">
        <f>VLOOKUP('03-LPT'!$B129,'01-Planning'!$B:$V,6,0)</f>
        <v>Event Biasa</v>
      </c>
      <c r="G129" s="5" t="str">
        <f>VLOOKUP('03-LPT'!$B129,'01-Planning'!$B:$V,7,0)</f>
        <v xml:space="preserve">SIO Dairy | Training K3 Pengoperasian Mesin oleh tim K3 </v>
      </c>
      <c r="H129" s="3" t="s">
        <v>3467</v>
      </c>
      <c r="I129" s="5" t="str">
        <f>VLOOKUP($B129,'01-Planning'!$B:$T,8,0)</f>
        <v>Hardito N</v>
      </c>
      <c r="J129" s="5" t="str">
        <f>VLOOKUP('03-LPT'!$B129,'01-Planning'!$B:$V,9,0)</f>
        <v>Operator GRA</v>
      </c>
      <c r="K129" s="4">
        <f>VLOOKUP(C129,'Course &amp; Tujuan Baru'!$C:$L,10,0)</f>
        <v>0</v>
      </c>
      <c r="M129" s="5" t="str">
        <f>VLOOKUP('03-LPT'!$B129,'01-Planning'!$B:$V,14,0)</f>
        <v>C0121</v>
      </c>
      <c r="N129" s="25" t="e">
        <f>AVERAGEIF('02-ETI'!$E:$E,'03-LPT'!$M129,'02-ETI'!$J:$M)</f>
        <v>#DIV/0!</v>
      </c>
      <c r="O129" s="25" t="e">
        <f>AVERAGEIF('02-ETI'!$E:$E,$M129,'02-ETI'!$N:$P)</f>
        <v>#DIV/0!</v>
      </c>
      <c r="P129" s="25" t="e">
        <f>AVERAGEIF('02-ETI'!$E:$E,$M129,'02-ETI'!$Q:$Q)</f>
        <v>#DIV/0!</v>
      </c>
      <c r="Q129" s="25" t="e">
        <f>AVERAGEIF('02-ETI'!$E:$E,$M129,'02-ETI'!$R:$R)</f>
        <v>#DIV/0!</v>
      </c>
      <c r="R129" s="25" t="e">
        <f>AVERAGEIF('02-ETI'!$E:$E,$M129,'02-ETI'!$S:$T)</f>
        <v>#DIV/0!</v>
      </c>
      <c r="S129" s="25" t="e">
        <f>AVERAGEIF('02-ETI'!$E:$E,$M129,'02-ETI'!$M:$M)</f>
        <v>#DIV/0!</v>
      </c>
      <c r="U129" s="3">
        <v>3</v>
      </c>
      <c r="V129" s="3">
        <v>2</v>
      </c>
      <c r="W129" s="7" t="e">
        <f t="shared" si="15"/>
        <v>#DIV/0!</v>
      </c>
      <c r="X129" s="7">
        <f t="shared" si="16"/>
        <v>0.66666666666666663</v>
      </c>
      <c r="Y129" s="10">
        <f>VLOOKUP(B129,'01-Planning'!$B:$T,13,0)</f>
        <v>8.3333333333333315E-2</v>
      </c>
      <c r="Z129" s="29" t="e">
        <f>COUNTIFS(#REF!,"&gt;=80",#REF!,'03-LPT'!$B129)/COUNTIF(#REF!,'03-LPT'!$B129)</f>
        <v>#REF!</v>
      </c>
      <c r="AA129" s="26" t="e">
        <f t="shared" si="17"/>
        <v>#REF!</v>
      </c>
      <c r="AD129" s="3" t="s">
        <v>3</v>
      </c>
    </row>
    <row r="130" spans="1:30" hidden="1" x14ac:dyDescent="0.2">
      <c r="A130" s="3">
        <v>122</v>
      </c>
      <c r="B130" s="13" t="s">
        <v>3588</v>
      </c>
      <c r="C130" s="6" t="str">
        <f>VLOOKUP('03-LPT'!$B130,'01-Planning'!$B:$V,2,0)</f>
        <v>TECH_BASUTI_2</v>
      </c>
      <c r="D130" s="6">
        <f>VLOOKUP('03-LPT'!$B130,'01-Planning'!$B:$V,3,0)</f>
        <v>0</v>
      </c>
      <c r="E130" s="22">
        <f>VLOOKUP('03-LPT'!$B130,'01-Planning'!$B:$V,4,0)</f>
        <v>43565</v>
      </c>
      <c r="F130" s="5" t="str">
        <f>VLOOKUP('03-LPT'!$B130,'01-Planning'!$B:$V,6,0)</f>
        <v>Event Biasa</v>
      </c>
      <c r="G130" s="5" t="str">
        <f>VLOOKUP('03-LPT'!$B130,'01-Planning'!$B:$V,7,0)</f>
        <v>OJT | Basic Utility</v>
      </c>
      <c r="H130" s="3" t="s">
        <v>3467</v>
      </c>
      <c r="I130" s="5" t="str">
        <f>VLOOKUP($B130,'01-Planning'!$B:$T,8,0)</f>
        <v>M. Agung Pratama</v>
      </c>
      <c r="J130" s="5" t="str">
        <f>VLOOKUP('03-LPT'!$B130,'01-Planning'!$B:$V,9,0)</f>
        <v>Karyawan C Plus</v>
      </c>
      <c r="K130" s="4">
        <f>VLOOKUP(C130,'Course &amp; Tujuan Baru'!$C:$L,10,0)</f>
        <v>0</v>
      </c>
      <c r="M130" s="5" t="str">
        <f>VLOOKUP('03-LPT'!$B130,'01-Planning'!$B:$V,14,0)</f>
        <v>C0122</v>
      </c>
      <c r="N130" s="25">
        <f>AVERAGEIF('02-ETI'!$E:$E,'03-LPT'!$M130,'02-ETI'!$J:$M)</f>
        <v>4</v>
      </c>
      <c r="O130" s="25">
        <f>AVERAGEIF('02-ETI'!$E:$E,$M130,'02-ETI'!$N:$P)</f>
        <v>3.5</v>
      </c>
      <c r="P130" s="25">
        <f>AVERAGEIF('02-ETI'!$E:$E,$M130,'02-ETI'!$Q:$Q)</f>
        <v>4</v>
      </c>
      <c r="Q130" s="25">
        <f>AVERAGEIF('02-ETI'!$E:$E,$M130,'02-ETI'!$R:$R)</f>
        <v>4</v>
      </c>
      <c r="R130" s="25">
        <f>AVERAGEIF('02-ETI'!$E:$E,$M130,'02-ETI'!$S:$T)</f>
        <v>3.5</v>
      </c>
      <c r="S130" s="25">
        <f>AVERAGEIF('02-ETI'!$E:$E,$M130,'02-ETI'!$M:$M)</f>
        <v>3.5</v>
      </c>
      <c r="U130" s="3">
        <v>6</v>
      </c>
      <c r="V130" s="3">
        <v>5</v>
      </c>
      <c r="W130" s="7" t="e">
        <f t="shared" si="15"/>
        <v>#DIV/0!</v>
      </c>
      <c r="X130" s="7">
        <f t="shared" si="16"/>
        <v>0.83333333333333337</v>
      </c>
      <c r="Y130" s="10">
        <f>VLOOKUP(B130,'01-Planning'!$B:$T,13,0)</f>
        <v>4.166666666666663E-2</v>
      </c>
      <c r="Z130" s="29" t="e">
        <f>COUNTIFS(#REF!,"&gt;=80",#REF!,'03-LPT'!$B130)/COUNTIF(#REF!,'03-LPT'!$B130)</f>
        <v>#REF!</v>
      </c>
      <c r="AA130" s="26" t="e">
        <f t="shared" si="17"/>
        <v>#REF!</v>
      </c>
      <c r="AD130" s="3" t="s">
        <v>3</v>
      </c>
    </row>
    <row r="131" spans="1:30" hidden="1" x14ac:dyDescent="0.2">
      <c r="A131" s="3">
        <v>123</v>
      </c>
      <c r="B131" s="13" t="s">
        <v>3589</v>
      </c>
      <c r="C131" s="6" t="str">
        <f>VLOOKUP('03-LPT'!$B131,'01-Planning'!$B:$V,2,0)</f>
        <v>TECH_SKPRNS_2</v>
      </c>
      <c r="D131" s="6" t="str">
        <f>VLOOKUP('03-LPT'!$B131,'01-Planning'!$B:$V,3,0)</f>
        <v>TECH_SKFIDA_2</v>
      </c>
      <c r="E131" s="22">
        <f>VLOOKUP('03-LPT'!$B131,'01-Planning'!$B:$V,4,0)</f>
        <v>43566</v>
      </c>
      <c r="F131" s="5" t="str">
        <f>VLOOKUP('03-LPT'!$B131,'01-Planning'!$B:$V,6,0)</f>
        <v>Event Biasa</v>
      </c>
      <c r="G131" s="5" t="str">
        <f>VLOOKUP('03-LPT'!$B131,'01-Planning'!$B:$V,7,0)</f>
        <v>SIO NS &amp; Dairy| Training K3 Pengoperasian Mesin oleh tim K3 - Permenaker No 38 Tahun 2016 Tentang K3 Pesawat Tenaga dan Produksi</v>
      </c>
      <c r="H131" s="3" t="s">
        <v>3467</v>
      </c>
      <c r="I131" s="5" t="str">
        <f>VLOOKUP($B131,'01-Planning'!$B:$T,8,0)</f>
        <v>Hardito N</v>
      </c>
      <c r="J131" s="5" t="str">
        <f>VLOOKUP('03-LPT'!$B131,'01-Planning'!$B:$V,9,0)</f>
        <v>Operator GRB Pro &amp; GRA</v>
      </c>
      <c r="K131" s="4">
        <f>VLOOKUP(C131,'Course &amp; Tujuan Baru'!$C:$L,10,0)</f>
        <v>0</v>
      </c>
      <c r="M131" s="5" t="str">
        <f>VLOOKUP('03-LPT'!$B131,'01-Planning'!$B:$V,14,0)</f>
        <v>C0123</v>
      </c>
      <c r="N131" s="25" t="e">
        <f>AVERAGEIF('02-ETI'!$E:$E,'03-LPT'!$M131,'02-ETI'!$J:$M)</f>
        <v>#DIV/0!</v>
      </c>
      <c r="O131" s="25" t="e">
        <f>AVERAGEIF('02-ETI'!$E:$E,$M131,'02-ETI'!$N:$P)</f>
        <v>#DIV/0!</v>
      </c>
      <c r="P131" s="25" t="e">
        <f>AVERAGEIF('02-ETI'!$E:$E,$M131,'02-ETI'!$Q:$Q)</f>
        <v>#DIV/0!</v>
      </c>
      <c r="Q131" s="25" t="e">
        <f>AVERAGEIF('02-ETI'!$E:$E,$M131,'02-ETI'!$R:$R)</f>
        <v>#DIV/0!</v>
      </c>
      <c r="R131" s="25" t="e">
        <f>AVERAGEIF('02-ETI'!$E:$E,$M131,'02-ETI'!$S:$T)</f>
        <v>#DIV/0!</v>
      </c>
      <c r="S131" s="25" t="e">
        <f>AVERAGEIF('02-ETI'!$E:$E,$M131,'02-ETI'!$M:$M)</f>
        <v>#DIV/0!</v>
      </c>
      <c r="U131" s="3">
        <v>7</v>
      </c>
      <c r="V131" s="3">
        <v>6</v>
      </c>
      <c r="W131" s="7" t="e">
        <f t="shared" si="15"/>
        <v>#DIV/0!</v>
      </c>
      <c r="X131" s="7">
        <f t="shared" si="16"/>
        <v>0.8571428571428571</v>
      </c>
      <c r="Y131" s="10">
        <f>VLOOKUP(B131,'01-Planning'!$B:$T,13,0)</f>
        <v>8.3333333333333259E-2</v>
      </c>
      <c r="Z131" s="29" t="e">
        <f>COUNTIFS(#REF!,"&gt;=80",#REF!,'03-LPT'!$B131)/COUNTIF(#REF!,'03-LPT'!$B131)</f>
        <v>#REF!</v>
      </c>
      <c r="AA131" s="26" t="e">
        <f t="shared" si="17"/>
        <v>#REF!</v>
      </c>
      <c r="AD131" s="3" t="s">
        <v>3</v>
      </c>
    </row>
    <row r="132" spans="1:30" hidden="1" x14ac:dyDescent="0.2">
      <c r="A132" s="3">
        <v>124</v>
      </c>
      <c r="B132" s="13" t="s">
        <v>3590</v>
      </c>
      <c r="C132" s="6">
        <f>VLOOKUP('03-LPT'!$B132,'01-Planning'!$B:$V,2,0)</f>
        <v>0</v>
      </c>
      <c r="D132" s="6">
        <f>VLOOKUP('03-LPT'!$B132,'01-Planning'!$B:$V,3,0)</f>
        <v>0</v>
      </c>
      <c r="E132" s="22">
        <f>VLOOKUP('03-LPT'!$B132,'01-Planning'!$B:$V,4,0)</f>
        <v>43567</v>
      </c>
      <c r="F132" s="5" t="str">
        <f>VLOOKUP('03-LPT'!$B132,'01-Planning'!$B:$V,6,0)</f>
        <v>Event Biasa</v>
      </c>
      <c r="G132" s="5" t="str">
        <f>VLOOKUP('03-LPT'!$B132,'01-Planning'!$B:$V,7,0)</f>
        <v>Ketemu tim QA - OJT</v>
      </c>
      <c r="H132" s="3" t="s">
        <v>3467</v>
      </c>
      <c r="I132" s="5" t="str">
        <f>VLOOKUP($B132,'01-Planning'!$B:$T,8,0)</f>
        <v>Iman B</v>
      </c>
      <c r="J132" s="5" t="str">
        <f>VLOOKUP('03-LPT'!$B132,'01-Planning'!$B:$V,9,0)</f>
        <v>Karyawan C Plus</v>
      </c>
      <c r="K132" s="4" t="e">
        <f>VLOOKUP(C132,'Course &amp; Tujuan Baru'!$C:$L,10,0)</f>
        <v>#N/A</v>
      </c>
      <c r="M132" s="5" t="str">
        <f>VLOOKUP('03-LPT'!$B132,'01-Planning'!$B:$V,14,0)</f>
        <v>C0124</v>
      </c>
      <c r="N132" s="25">
        <f>AVERAGEIF('02-ETI'!$E:$E,'03-LPT'!$M132,'02-ETI'!$J:$M)</f>
        <v>3.5</v>
      </c>
      <c r="O132" s="25">
        <f>AVERAGEIF('02-ETI'!$E:$E,$M132,'02-ETI'!$N:$P)</f>
        <v>3</v>
      </c>
      <c r="P132" s="25">
        <f>AVERAGEIF('02-ETI'!$E:$E,$M132,'02-ETI'!$Q:$Q)</f>
        <v>3.5</v>
      </c>
      <c r="Q132" s="25">
        <f>AVERAGEIF('02-ETI'!$E:$E,$M132,'02-ETI'!$R:$R)</f>
        <v>3.5</v>
      </c>
      <c r="R132" s="25">
        <f>AVERAGEIF('02-ETI'!$E:$E,$M132,'02-ETI'!$S:$T)</f>
        <v>3.5</v>
      </c>
      <c r="S132" s="25">
        <f>AVERAGEIF('02-ETI'!$E:$E,$M132,'02-ETI'!$M:$M)</f>
        <v>3</v>
      </c>
      <c r="U132" s="3">
        <v>5</v>
      </c>
      <c r="V132" s="3">
        <v>5</v>
      </c>
      <c r="W132" s="7" t="e">
        <f t="shared" si="15"/>
        <v>#DIV/0!</v>
      </c>
      <c r="X132" s="7">
        <f t="shared" si="16"/>
        <v>1</v>
      </c>
      <c r="Y132" s="10">
        <f>VLOOKUP(B132,'01-Planning'!$B:$T,13,0)</f>
        <v>4.1666666666666741E-2</v>
      </c>
      <c r="Z132" s="29" t="e">
        <f>COUNTIFS(#REF!,"&gt;=80",#REF!,'03-LPT'!$B132)/COUNTIF(#REF!,'03-LPT'!$B132)</f>
        <v>#REF!</v>
      </c>
      <c r="AA132" s="26" t="e">
        <f t="shared" si="17"/>
        <v>#REF!</v>
      </c>
      <c r="AD132" s="3" t="s">
        <v>3</v>
      </c>
    </row>
    <row r="133" spans="1:30" hidden="1" x14ac:dyDescent="0.2">
      <c r="A133" s="3">
        <v>125</v>
      </c>
      <c r="B133" s="13" t="s">
        <v>3591</v>
      </c>
      <c r="C133" s="6">
        <f>VLOOKUP('03-LPT'!$B133,'01-Planning'!$B:$V,2,0)</f>
        <v>0</v>
      </c>
      <c r="D133" s="6">
        <f>VLOOKUP('03-LPT'!$B133,'01-Planning'!$B:$V,3,0)</f>
        <v>0</v>
      </c>
      <c r="E133" s="22">
        <f>VLOOKUP('03-LPT'!$B133,'01-Planning'!$B:$V,4,0)</f>
        <v>43567</v>
      </c>
      <c r="F133" s="5" t="str">
        <f>VLOOKUP('03-LPT'!$B133,'01-Planning'!$B:$V,6,0)</f>
        <v>Event Biasa</v>
      </c>
      <c r="G133" s="5" t="str">
        <f>VLOOKUP('03-LPT'!$B133,'01-Planning'!$B:$V,7,0)</f>
        <v>Ketemu Personalia manager</v>
      </c>
      <c r="H133" s="3" t="s">
        <v>3467</v>
      </c>
      <c r="I133" s="5" t="str">
        <f>VLOOKUP($B133,'01-Planning'!$B:$T,8,0)</f>
        <v>Dewi Kristiani</v>
      </c>
      <c r="J133" s="5" t="str">
        <f>VLOOKUP('03-LPT'!$B133,'01-Planning'!$B:$V,9,0)</f>
        <v>Karyawan C Plus</v>
      </c>
      <c r="K133" s="4" t="e">
        <f>VLOOKUP(C133,'Course &amp; Tujuan Baru'!$C:$L,10,0)</f>
        <v>#N/A</v>
      </c>
      <c r="M133" s="5" t="str">
        <f>VLOOKUP('03-LPT'!$B133,'01-Planning'!$B:$V,14,0)</f>
        <v>C0125</v>
      </c>
      <c r="N133" s="25" t="e">
        <f>AVERAGEIF('02-ETI'!$E:$E,'03-LPT'!$M133,'02-ETI'!$J:$M)</f>
        <v>#DIV/0!</v>
      </c>
      <c r="O133" s="25" t="e">
        <f>AVERAGEIF('02-ETI'!$E:$E,$M133,'02-ETI'!$N:$P)</f>
        <v>#DIV/0!</v>
      </c>
      <c r="P133" s="25" t="e">
        <f>AVERAGEIF('02-ETI'!$E:$E,$M133,'02-ETI'!$Q:$Q)</f>
        <v>#DIV/0!</v>
      </c>
      <c r="Q133" s="25" t="e">
        <f>AVERAGEIF('02-ETI'!$E:$E,$M133,'02-ETI'!$R:$R)</f>
        <v>#DIV/0!</v>
      </c>
      <c r="R133" s="25" t="e">
        <f>AVERAGEIF('02-ETI'!$E:$E,$M133,'02-ETI'!$S:$T)</f>
        <v>#DIV/0!</v>
      </c>
      <c r="S133" s="25" t="e">
        <f>AVERAGEIF('02-ETI'!$E:$E,$M133,'02-ETI'!$M:$M)</f>
        <v>#DIV/0!</v>
      </c>
      <c r="U133" s="3">
        <v>3</v>
      </c>
      <c r="V133" s="3">
        <v>5</v>
      </c>
      <c r="W133" s="7" t="e">
        <f t="shared" si="15"/>
        <v>#DIV/0!</v>
      </c>
      <c r="X133" s="7">
        <f t="shared" si="16"/>
        <v>1</v>
      </c>
      <c r="Y133" s="10">
        <f>VLOOKUP(B133,'01-Planning'!$B:$T,13,0)</f>
        <v>4.166666666666663E-2</v>
      </c>
      <c r="Z133" s="29" t="e">
        <f>COUNTIFS(#REF!,"&gt;=80",#REF!,'03-LPT'!$B133)/COUNTIF(#REF!,'03-LPT'!$B133)</f>
        <v>#REF!</v>
      </c>
      <c r="AA133" s="26" t="e">
        <f t="shared" si="17"/>
        <v>#REF!</v>
      </c>
      <c r="AD133" s="3" t="s">
        <v>3</v>
      </c>
    </row>
    <row r="134" spans="1:30" hidden="1" x14ac:dyDescent="0.2">
      <c r="A134" s="3">
        <v>126</v>
      </c>
      <c r="B134" s="13" t="s">
        <v>3592</v>
      </c>
      <c r="C134" s="6" t="str">
        <f>VLOOKUP('03-LPT'!$B134,'01-Planning'!$B:$V,2,0)</f>
        <v>TECH_SQPROC_2</v>
      </c>
      <c r="D134" s="6">
        <f>VLOOKUP('03-LPT'!$B134,'01-Planning'!$B:$V,3,0)</f>
        <v>0</v>
      </c>
      <c r="E134" s="22">
        <f>VLOOKUP('03-LPT'!$B134,'01-Planning'!$B:$V,4,0)</f>
        <v>43567</v>
      </c>
      <c r="F134" s="5" t="str">
        <f>VLOOKUP('03-LPT'!$B134,'01-Planning'!$B:$V,6,0)</f>
        <v>Event Biasa</v>
      </c>
      <c r="G134" s="5" t="str">
        <f>VLOOKUP('03-LPT'!$B134,'01-Planning'!$B:$V,7,0)</f>
        <v>Training SIO Mesin LD dan Binder | GRB QA</v>
      </c>
      <c r="H134" s="3" t="s">
        <v>3467</v>
      </c>
      <c r="I134" s="5" t="str">
        <f>VLOOKUP($B134,'01-Planning'!$B:$T,8,0)</f>
        <v>Iman B</v>
      </c>
      <c r="J134" s="5" t="str">
        <f>VLOOKUP('03-LPT'!$B134,'01-Planning'!$B:$V,9,0)</f>
        <v>Operator GRB Pro</v>
      </c>
      <c r="K134" s="4">
        <f>VLOOKUP(C134,'Course &amp; Tujuan Baru'!$C:$L,10,0)</f>
        <v>0</v>
      </c>
      <c r="M134" s="5" t="str">
        <f>VLOOKUP('03-LPT'!$B134,'01-Planning'!$B:$V,14,0)</f>
        <v>C0126</v>
      </c>
      <c r="N134" s="25">
        <f>AVERAGEIF('02-ETI'!$E:$E,'03-LPT'!$M134,'02-ETI'!$J:$M)</f>
        <v>3.3333333333333335</v>
      </c>
      <c r="O134" s="25">
        <f>AVERAGEIF('02-ETI'!$E:$E,$M134,'02-ETI'!$N:$P)</f>
        <v>3.6666666666666665</v>
      </c>
      <c r="P134" s="25">
        <f>AVERAGEIF('02-ETI'!$E:$E,$M134,'02-ETI'!$Q:$Q)</f>
        <v>3.3333333333333335</v>
      </c>
      <c r="Q134" s="25">
        <f>AVERAGEIF('02-ETI'!$E:$E,$M134,'02-ETI'!$R:$R)</f>
        <v>3.6666666666666665</v>
      </c>
      <c r="R134" s="25">
        <f>AVERAGEIF('02-ETI'!$E:$E,$M134,'02-ETI'!$S:$T)</f>
        <v>3.6666666666666665</v>
      </c>
      <c r="S134" s="25">
        <f>AVERAGEIF('02-ETI'!$E:$E,$M134,'02-ETI'!$M:$M)</f>
        <v>3</v>
      </c>
      <c r="U134" s="3">
        <v>6</v>
      </c>
      <c r="V134" s="3">
        <v>5</v>
      </c>
      <c r="W134" s="7" t="e">
        <f t="shared" si="15"/>
        <v>#DIV/0!</v>
      </c>
      <c r="X134" s="7">
        <f t="shared" si="16"/>
        <v>0.83333333333333337</v>
      </c>
      <c r="Y134" s="10">
        <f>VLOOKUP(B134,'01-Planning'!$B:$T,13,0)</f>
        <v>8.3333333333333259E-2</v>
      </c>
      <c r="Z134" s="29" t="e">
        <f>COUNTIFS(#REF!,"&gt;=80",#REF!,'03-LPT'!$B134)/COUNTIF(#REF!,'03-LPT'!$B134)</f>
        <v>#REF!</v>
      </c>
      <c r="AA134" s="26" t="e">
        <f t="shared" si="17"/>
        <v>#REF!</v>
      </c>
      <c r="AD134" s="3" t="s">
        <v>3</v>
      </c>
    </row>
    <row r="135" spans="1:30" hidden="1" x14ac:dyDescent="0.2">
      <c r="A135" s="3">
        <v>127</v>
      </c>
      <c r="B135" s="13" t="s">
        <v>3593</v>
      </c>
      <c r="C135" s="6">
        <f>VLOOKUP('03-LPT'!$B135,'01-Planning'!$B:$V,2,0)</f>
        <v>0</v>
      </c>
      <c r="D135" s="6">
        <f>VLOOKUP('03-LPT'!$B135,'01-Planning'!$B:$V,3,0)</f>
        <v>0</v>
      </c>
      <c r="E135" s="22">
        <f>VLOOKUP('03-LPT'!$B135,'01-Planning'!$B:$V,4,0)</f>
        <v>43570</v>
      </c>
      <c r="F135" s="5" t="str">
        <f>VLOOKUP('03-LPT'!$B135,'01-Planning'!$B:$V,6,0)</f>
        <v>Event Biasa</v>
      </c>
      <c r="G135" s="5" t="str">
        <f>VLOOKUP('03-LPT'!$B135,'01-Planning'!$B:$V,7,0)</f>
        <v>Factory Tour</v>
      </c>
      <c r="H135" s="3" t="s">
        <v>3467</v>
      </c>
      <c r="I135" s="5" t="str">
        <f>VLOOKUP($B135,'01-Planning'!$B:$T,8,0)</f>
        <v>Kristal Prima</v>
      </c>
      <c r="J135" s="5" t="str">
        <f>VLOOKUP('03-LPT'!$B135,'01-Planning'!$B:$V,9,0)</f>
        <v>Sales Area</v>
      </c>
      <c r="K135" s="4" t="e">
        <f>VLOOKUP(C135,'Course &amp; Tujuan Baru'!$C:$L,10,0)</f>
        <v>#N/A</v>
      </c>
      <c r="M135" s="5" t="str">
        <f>VLOOKUP('03-LPT'!$B135,'01-Planning'!$B:$V,14,0)</f>
        <v>C0127</v>
      </c>
      <c r="N135" s="25" t="e">
        <f>AVERAGEIF('02-ETI'!$E:$E,'03-LPT'!$M135,'02-ETI'!$J:$M)</f>
        <v>#DIV/0!</v>
      </c>
      <c r="O135" s="25" t="e">
        <f>AVERAGEIF('02-ETI'!$E:$E,$M135,'02-ETI'!$N:$P)</f>
        <v>#DIV/0!</v>
      </c>
      <c r="P135" s="25" t="e">
        <f>AVERAGEIF('02-ETI'!$E:$E,$M135,'02-ETI'!$Q:$Q)</f>
        <v>#DIV/0!</v>
      </c>
      <c r="Q135" s="25" t="e">
        <f>AVERAGEIF('02-ETI'!$E:$E,$M135,'02-ETI'!$R:$R)</f>
        <v>#DIV/0!</v>
      </c>
      <c r="R135" s="25" t="e">
        <f>AVERAGEIF('02-ETI'!$E:$E,$M135,'02-ETI'!$S:$T)</f>
        <v>#DIV/0!</v>
      </c>
      <c r="S135" s="25" t="e">
        <f>AVERAGEIF('02-ETI'!$E:$E,$M135,'02-ETI'!$M:$M)</f>
        <v>#DIV/0!</v>
      </c>
      <c r="U135" s="3">
        <v>38</v>
      </c>
      <c r="V135" s="3">
        <v>38</v>
      </c>
      <c r="W135" s="7" t="e">
        <f t="shared" si="15"/>
        <v>#DIV/0!</v>
      </c>
      <c r="X135" s="7">
        <f t="shared" si="16"/>
        <v>1</v>
      </c>
      <c r="Y135" s="10">
        <f>VLOOKUP(B135,'01-Planning'!$B:$T,13,0)</f>
        <v>0.22916666666666669</v>
      </c>
      <c r="Z135" s="29" t="e">
        <f>COUNTIFS(#REF!,"&gt;=80",#REF!,'03-LPT'!$B135)/COUNTIF(#REF!,'03-LPT'!$B135)</f>
        <v>#REF!</v>
      </c>
      <c r="AA135" s="26" t="e">
        <f t="shared" si="17"/>
        <v>#REF!</v>
      </c>
      <c r="AD135" s="3" t="s">
        <v>3</v>
      </c>
    </row>
    <row r="136" spans="1:30" hidden="1" x14ac:dyDescent="0.2">
      <c r="A136" s="3">
        <v>128</v>
      </c>
      <c r="B136" s="13" t="s">
        <v>3594</v>
      </c>
      <c r="C136" s="6" t="str">
        <f>VLOOKUP('03-LPT'!$B136,'01-Planning'!$B:$V,2,0)</f>
        <v>TECH_KOMETK_2</v>
      </c>
      <c r="D136" s="6">
        <f>VLOOKUP('03-LPT'!$B136,'01-Planning'!$B:$V,3,0)</f>
        <v>0</v>
      </c>
      <c r="E136" s="22">
        <f>VLOOKUP('03-LPT'!$B136,'01-Planning'!$B:$V,4,0)</f>
        <v>43570</v>
      </c>
      <c r="F136" s="5" t="str">
        <f>VLOOKUP('03-LPT'!$B136,'01-Planning'!$B:$V,6,0)</f>
        <v>Event Biasa</v>
      </c>
      <c r="G136" s="5" t="str">
        <f>VLOOKUP('03-LPT'!$B136,'01-Planning'!$B:$V,7,0)</f>
        <v>POK Komunikasi Yang Efektif</v>
      </c>
      <c r="H136" s="3" t="s">
        <v>3467</v>
      </c>
      <c r="I136" s="5" t="str">
        <f>VLOOKUP($B136,'01-Planning'!$B:$T,8,0)</f>
        <v>Kristal Prima</v>
      </c>
      <c r="J136" s="5" t="str">
        <f>VLOOKUP('03-LPT'!$B136,'01-Planning'!$B:$V,9,0)</f>
        <v>Karyawan C Plus</v>
      </c>
      <c r="K136" s="4" t="str">
        <f>VLOOKUP(C136,'Course &amp; Tujuan Baru'!$C:$L,10,0)</f>
        <v>"-Memahami Tipe Komunikasi sesuai konteks kerja
-Memahami Etika Komunikasi
-Role Play Komunikasi</v>
      </c>
      <c r="M136" s="5" t="str">
        <f>VLOOKUP('03-LPT'!$B136,'01-Planning'!$B:$V,14,0)</f>
        <v>C0128</v>
      </c>
      <c r="N136" s="25">
        <f>AVERAGEIF('02-ETI'!$E:$E,'03-LPT'!$M136,'02-ETI'!$J:$M)</f>
        <v>3.3333333333333335</v>
      </c>
      <c r="O136" s="25">
        <f>AVERAGEIF('02-ETI'!$E:$E,$M136,'02-ETI'!$N:$P)</f>
        <v>3.3333333333333335</v>
      </c>
      <c r="P136" s="25">
        <f>AVERAGEIF('02-ETI'!$E:$E,$M136,'02-ETI'!$Q:$Q)</f>
        <v>3</v>
      </c>
      <c r="Q136" s="25">
        <f>AVERAGEIF('02-ETI'!$E:$E,$M136,'02-ETI'!$R:$R)</f>
        <v>3.3333333333333335</v>
      </c>
      <c r="R136" s="25">
        <f>AVERAGEIF('02-ETI'!$E:$E,$M136,'02-ETI'!$S:$T)</f>
        <v>3</v>
      </c>
      <c r="S136" s="25">
        <f>AVERAGEIF('02-ETI'!$E:$E,$M136,'02-ETI'!$M:$M)</f>
        <v>3</v>
      </c>
      <c r="U136" s="3">
        <v>5</v>
      </c>
      <c r="V136" s="3">
        <v>3</v>
      </c>
      <c r="W136" s="7" t="e">
        <f t="shared" si="15"/>
        <v>#DIV/0!</v>
      </c>
      <c r="X136" s="7">
        <f t="shared" si="16"/>
        <v>0.6</v>
      </c>
      <c r="Y136" s="10">
        <f>VLOOKUP(B136,'01-Planning'!$B:$T,13,0)</f>
        <v>4.166666666666663E-2</v>
      </c>
      <c r="Z136" s="29" t="e">
        <f>COUNTIFS(#REF!,"&gt;=80",#REF!,'03-LPT'!$B136)/COUNTIF(#REF!,'03-LPT'!$B136)</f>
        <v>#REF!</v>
      </c>
      <c r="AA136" s="26" t="e">
        <f t="shared" si="17"/>
        <v>#REF!</v>
      </c>
      <c r="AD136" s="3" t="s">
        <v>3</v>
      </c>
    </row>
    <row r="137" spans="1:30" hidden="1" x14ac:dyDescent="0.2">
      <c r="A137" s="3">
        <v>129</v>
      </c>
      <c r="B137" s="13" t="s">
        <v>3595</v>
      </c>
      <c r="C137" s="6" t="str">
        <f>VLOOKUP('03-LPT'!$B137,'01-Planning'!$B:$V,2,0)</f>
        <v>TECH_GMPCLH_1</v>
      </c>
      <c r="D137" s="6">
        <f>VLOOKUP('03-LPT'!$B137,'01-Planning'!$B:$V,3,0)</f>
        <v>0</v>
      </c>
      <c r="E137" s="22">
        <f>VLOOKUP('03-LPT'!$B137,'01-Planning'!$B:$V,4,0)</f>
        <v>43567</v>
      </c>
      <c r="F137" s="5" t="str">
        <f>VLOOKUP('03-LPT'!$B137,'01-Planning'!$B:$V,6,0)</f>
        <v>Event Biasa</v>
      </c>
      <c r="G137" s="5" t="str">
        <f>VLOOKUP('03-LPT'!$B137,'01-Planning'!$B:$V,7,0)</f>
        <v>Training  Refreshment GMP | GLA</v>
      </c>
      <c r="H137" s="3" t="s">
        <v>3467</v>
      </c>
      <c r="I137" s="5" t="str">
        <f>VLOOKUP($B137,'01-Planning'!$B:$T,8,0)</f>
        <v>Imam S</v>
      </c>
      <c r="J137" s="5" t="str">
        <f>VLOOKUP('03-LPT'!$B137,'01-Planning'!$B:$V,9,0)</f>
        <v>Karyawan GLA NS</v>
      </c>
      <c r="K137" s="4" t="str">
        <f>VLOOKUP(C137,'Course &amp; Tujuan Baru'!$C:$L,10,0)</f>
        <v>"-Mempelajari pengertian &amp; tujuan penerapan GMP
-Mempelajari Ruang Lingkup GMP
    o Personal Hygiene (Based on Zone)
    o Infrastructure &amp; Pest Control 
    o Pemeliharaan Produksi/Gudang (Cleaning &amp; Sanitation)"</v>
      </c>
      <c r="M137" s="5" t="str">
        <f>VLOOKUP('03-LPT'!$B137,'01-Planning'!$B:$V,14,0)</f>
        <v>C0129</v>
      </c>
      <c r="N137" s="25" t="e">
        <f>AVERAGEIF('02-ETI'!$E:$E,'03-LPT'!$M137,'02-ETI'!$J:$M)</f>
        <v>#DIV/0!</v>
      </c>
      <c r="O137" s="25" t="e">
        <f>AVERAGEIF('02-ETI'!$E:$E,$M137,'02-ETI'!$N:$P)</f>
        <v>#DIV/0!</v>
      </c>
      <c r="P137" s="25" t="e">
        <f>AVERAGEIF('02-ETI'!$E:$E,$M137,'02-ETI'!$Q:$Q)</f>
        <v>#DIV/0!</v>
      </c>
      <c r="Q137" s="25" t="e">
        <f>AVERAGEIF('02-ETI'!$E:$E,$M137,'02-ETI'!$R:$R)</f>
        <v>#DIV/0!</v>
      </c>
      <c r="R137" s="25" t="e">
        <f>AVERAGEIF('02-ETI'!$E:$E,$M137,'02-ETI'!$S:$T)</f>
        <v>#DIV/0!</v>
      </c>
      <c r="S137" s="25" t="e">
        <f>AVERAGEIF('02-ETI'!$E:$E,$M137,'02-ETI'!$M:$M)</f>
        <v>#DIV/0!</v>
      </c>
      <c r="U137" s="3">
        <v>20</v>
      </c>
      <c r="V137" s="3">
        <v>20</v>
      </c>
      <c r="W137" s="7" t="e">
        <f t="shared" si="15"/>
        <v>#DIV/0!</v>
      </c>
      <c r="X137" s="7">
        <f t="shared" si="16"/>
        <v>1</v>
      </c>
      <c r="Y137" s="10">
        <f>VLOOKUP(B137,'01-Planning'!$B:$T,13,0)</f>
        <v>4.1666666666666741E-2</v>
      </c>
      <c r="Z137" s="29" t="e">
        <f>COUNTIFS(#REF!,"&gt;=80",#REF!,'03-LPT'!$B137)/COUNTIF(#REF!,'03-LPT'!$B137)</f>
        <v>#REF!</v>
      </c>
      <c r="AA137" s="26" t="e">
        <f t="shared" si="17"/>
        <v>#REF!</v>
      </c>
      <c r="AD137" s="3" t="s">
        <v>3</v>
      </c>
    </row>
    <row r="138" spans="1:30" hidden="1" x14ac:dyDescent="0.2">
      <c r="A138" s="3">
        <v>130</v>
      </c>
      <c r="B138" s="13" t="s">
        <v>3596</v>
      </c>
      <c r="C138" s="6" t="str">
        <f>VLOOKUP('03-LPT'!$B138,'01-Planning'!$B:$V,2,0)</f>
        <v>TECH_PATSMF_3</v>
      </c>
      <c r="D138" s="6">
        <f>VLOOKUP('03-LPT'!$B138,'01-Planning'!$B:$V,3,0)</f>
        <v>0</v>
      </c>
      <c r="E138" s="22">
        <f>VLOOKUP('03-LPT'!$B138,'01-Planning'!$B:$V,4,0)</f>
        <v>43581</v>
      </c>
      <c r="F138" s="5" t="str">
        <f>VLOOKUP('03-LPT'!$B138,'01-Planning'!$B:$V,6,0)</f>
        <v>Event Biasa</v>
      </c>
      <c r="G138" s="5" t="str">
        <f>VLOOKUP('03-LPT'!$B138,'01-Planning'!$B:$V,7,0)</f>
        <v>sharing dari 3M : environmental monitoring to prevent spoilage issues</v>
      </c>
      <c r="H138" s="3" t="s">
        <v>3467</v>
      </c>
      <c r="I138" s="5" t="str">
        <f>VLOOKUP($B138,'01-Planning'!$B:$T,8,0)</f>
        <v>Team 3M</v>
      </c>
      <c r="J138" s="5" t="str">
        <f>VLOOKUP('03-LPT'!$B138,'01-Planning'!$B:$V,9,0)</f>
        <v>Team Lab</v>
      </c>
      <c r="K138" s="4">
        <f>VLOOKUP(C138,'Course &amp; Tujuan Baru'!$C:$L,10,0)</f>
        <v>0</v>
      </c>
      <c r="M138" s="5" t="str">
        <f>VLOOKUP('03-LPT'!$B138,'01-Planning'!$B:$V,14,0)</f>
        <v>C0130</v>
      </c>
      <c r="N138" s="25">
        <f>AVERAGEIF('02-ETI'!$E:$E,'03-LPT'!$M138,'02-ETI'!$J:$M)</f>
        <v>4</v>
      </c>
      <c r="O138" s="25">
        <f>AVERAGEIF('02-ETI'!$E:$E,$M138,'02-ETI'!$N:$P)</f>
        <v>3.5</v>
      </c>
      <c r="P138" s="25">
        <f>AVERAGEIF('02-ETI'!$E:$E,$M138,'02-ETI'!$Q:$Q)</f>
        <v>3.5</v>
      </c>
      <c r="Q138" s="25">
        <f>AVERAGEIF('02-ETI'!$E:$E,$M138,'02-ETI'!$R:$R)</f>
        <v>2</v>
      </c>
      <c r="R138" s="25">
        <f>AVERAGEIF('02-ETI'!$E:$E,$M138,'02-ETI'!$S:$T)</f>
        <v>3.5</v>
      </c>
      <c r="S138" s="25">
        <f>AVERAGEIF('02-ETI'!$E:$E,$M138,'02-ETI'!$M:$M)</f>
        <v>4</v>
      </c>
      <c r="U138" s="3">
        <v>7</v>
      </c>
      <c r="V138" s="3">
        <v>4</v>
      </c>
      <c r="W138" s="7" t="e">
        <f t="shared" si="15"/>
        <v>#DIV/0!</v>
      </c>
      <c r="X138" s="7">
        <f t="shared" si="16"/>
        <v>0.5714285714285714</v>
      </c>
      <c r="Y138" s="10">
        <f>VLOOKUP(B138,'01-Planning'!$B:$T,13,0)</f>
        <v>8.3333333333333315E-2</v>
      </c>
      <c r="Z138" s="29" t="e">
        <f>COUNTIFS(#REF!,"&gt;=80",#REF!,'03-LPT'!$B138)/COUNTIF(#REF!,'03-LPT'!$B138)</f>
        <v>#REF!</v>
      </c>
      <c r="AA138" s="26" t="e">
        <f t="shared" si="17"/>
        <v>#REF!</v>
      </c>
      <c r="AD138" s="3" t="s">
        <v>3</v>
      </c>
    </row>
    <row r="139" spans="1:30" hidden="1" x14ac:dyDescent="0.2">
      <c r="A139" s="3">
        <v>131</v>
      </c>
      <c r="B139" s="13" t="s">
        <v>3597</v>
      </c>
      <c r="C139" s="6" t="str">
        <f>VLOOKUP('03-LPT'!$B139,'01-Planning'!$B:$V,2,0)</f>
        <v>TECH_SISJAH_2</v>
      </c>
      <c r="D139" s="6">
        <f>VLOOKUP('03-LPT'!$B139,'01-Planning'!$B:$V,3,0)</f>
        <v>0</v>
      </c>
      <c r="E139" s="22">
        <f>VLOOKUP('03-LPT'!$B139,'01-Planning'!$B:$V,4,0)</f>
        <v>43585</v>
      </c>
      <c r="F139" s="5" t="str">
        <f>VLOOKUP('03-LPT'!$B139,'01-Planning'!$B:$V,6,0)</f>
        <v>Event Biasa</v>
      </c>
      <c r="G139" s="5" t="str">
        <f>VLOOKUP('03-LPT'!$B139,'01-Planning'!$B:$V,7,0)</f>
        <v>POK | Sistem Jaminan Halal</v>
      </c>
      <c r="H139" s="3" t="s">
        <v>3467</v>
      </c>
      <c r="I139" s="5" t="str">
        <f>VLOOKUP($B139,'01-Planning'!$B:$T,8,0)</f>
        <v>Galih Nugroho</v>
      </c>
      <c r="J139" s="5" t="str">
        <f>VLOOKUP('03-LPT'!$B139,'01-Planning'!$B:$V,9,0)</f>
        <v>Karyawan C Plus</v>
      </c>
      <c r="K139" s="4">
        <f>VLOOKUP(C139,'Course &amp; Tujuan Baru'!$C:$L,10,0)</f>
        <v>0</v>
      </c>
      <c r="M139" s="5" t="str">
        <f>VLOOKUP('03-LPT'!$B139,'01-Planning'!$B:$V,14,0)</f>
        <v>C0131</v>
      </c>
      <c r="N139" s="25" t="e">
        <f>AVERAGEIF('02-ETI'!$E:$E,'03-LPT'!$M139,'02-ETI'!$J:$M)</f>
        <v>#DIV/0!</v>
      </c>
      <c r="O139" s="25" t="e">
        <f>AVERAGEIF('02-ETI'!$E:$E,$M139,'02-ETI'!$N:$P)</f>
        <v>#DIV/0!</v>
      </c>
      <c r="P139" s="25" t="e">
        <f>AVERAGEIF('02-ETI'!$E:$E,$M139,'02-ETI'!$Q:$Q)</f>
        <v>#DIV/0!</v>
      </c>
      <c r="Q139" s="25" t="e">
        <f>AVERAGEIF('02-ETI'!$E:$E,$M139,'02-ETI'!$R:$R)</f>
        <v>#DIV/0!</v>
      </c>
      <c r="R139" s="25" t="e">
        <f>AVERAGEIF('02-ETI'!$E:$E,$M139,'02-ETI'!$S:$T)</f>
        <v>#DIV/0!</v>
      </c>
      <c r="S139" s="25" t="e">
        <f>AVERAGEIF('02-ETI'!$E:$E,$M139,'02-ETI'!$M:$M)</f>
        <v>#DIV/0!</v>
      </c>
      <c r="U139" s="3">
        <v>4</v>
      </c>
      <c r="V139" s="3">
        <v>3</v>
      </c>
      <c r="W139" s="7" t="e">
        <f t="shared" si="15"/>
        <v>#DIV/0!</v>
      </c>
      <c r="X139" s="7">
        <f t="shared" si="16"/>
        <v>0.75</v>
      </c>
      <c r="Y139" s="10">
        <f>VLOOKUP(B139,'01-Planning'!$B:$T,13,0)</f>
        <v>8.3333333333333259E-2</v>
      </c>
      <c r="Z139" s="29" t="e">
        <f>COUNTIFS(#REF!,"&gt;=80",#REF!,'03-LPT'!$B139)/COUNTIF(#REF!,'03-LPT'!$B139)</f>
        <v>#REF!</v>
      </c>
      <c r="AA139" s="26" t="e">
        <f t="shared" si="17"/>
        <v>#REF!</v>
      </c>
      <c r="AD139" s="3" t="s">
        <v>3</v>
      </c>
    </row>
    <row r="140" spans="1:30" hidden="1" x14ac:dyDescent="0.2">
      <c r="A140" s="3">
        <v>132</v>
      </c>
      <c r="B140" s="13" t="s">
        <v>3598</v>
      </c>
      <c r="C140" s="6" t="str">
        <f>VLOOKUP('03-LPT'!$B140,'01-Planning'!$B:$V,2,0)</f>
        <v>TECH_ORACLE_3</v>
      </c>
      <c r="D140" s="6">
        <f>VLOOKUP('03-LPT'!$B140,'01-Planning'!$B:$V,3,0)</f>
        <v>0</v>
      </c>
      <c r="E140" s="22">
        <f>VLOOKUP('03-LPT'!$B140,'01-Planning'!$B:$V,4,0)</f>
        <v>43588</v>
      </c>
      <c r="F140" s="5" t="str">
        <f>VLOOKUP('03-LPT'!$B140,'01-Planning'!$B:$V,6,0)</f>
        <v>Event Biasa</v>
      </c>
      <c r="G140" s="5" t="str">
        <f>VLOOKUP('03-LPT'!$B140,'01-Planning'!$B:$V,7,0)</f>
        <v>POK | Training Oracle | Modul Basic Navigation &amp; Inventory | Praktek</v>
      </c>
      <c r="H140" s="3" t="s">
        <v>3467</v>
      </c>
      <c r="I140" s="5" t="str">
        <f>VLOOKUP($B140,'01-Planning'!$B:$T,8,0)</f>
        <v>Robby N</v>
      </c>
      <c r="J140" s="5" t="str">
        <f>VLOOKUP('03-LPT'!$B140,'01-Planning'!$B:$V,9,0)</f>
        <v>Karyawan GSA admin up</v>
      </c>
      <c r="K140" s="4">
        <f>VLOOKUP(C140,'Course &amp; Tujuan Baru'!$C:$L,10,0)</f>
        <v>0</v>
      </c>
      <c r="M140" s="5" t="str">
        <f>VLOOKUP('03-LPT'!$B140,'01-Planning'!$B:$V,14,0)</f>
        <v>C0132</v>
      </c>
      <c r="N140" s="25" t="e">
        <f>AVERAGEIF('02-ETI'!$E:$E,'03-LPT'!$M140,'02-ETI'!$J:$M)</f>
        <v>#DIV/0!</v>
      </c>
      <c r="O140" s="25" t="e">
        <f>AVERAGEIF('02-ETI'!$E:$E,$M140,'02-ETI'!$N:$P)</f>
        <v>#DIV/0!</v>
      </c>
      <c r="P140" s="25" t="e">
        <f>AVERAGEIF('02-ETI'!$E:$E,$M140,'02-ETI'!$Q:$Q)</f>
        <v>#DIV/0!</v>
      </c>
      <c r="Q140" s="25" t="e">
        <f>AVERAGEIF('02-ETI'!$E:$E,$M140,'02-ETI'!$R:$R)</f>
        <v>#DIV/0!</v>
      </c>
      <c r="R140" s="25" t="e">
        <f>AVERAGEIF('02-ETI'!$E:$E,$M140,'02-ETI'!$S:$T)</f>
        <v>#DIV/0!</v>
      </c>
      <c r="S140" s="25" t="e">
        <f>AVERAGEIF('02-ETI'!$E:$E,$M140,'02-ETI'!$M:$M)</f>
        <v>#DIV/0!</v>
      </c>
      <c r="U140" s="3">
        <v>5</v>
      </c>
      <c r="V140" s="3">
        <v>3</v>
      </c>
      <c r="W140" s="7" t="e">
        <f t="shared" si="15"/>
        <v>#DIV/0!</v>
      </c>
      <c r="X140" s="7">
        <f t="shared" si="16"/>
        <v>0.6</v>
      </c>
      <c r="Y140" s="10">
        <f>VLOOKUP(B140,'01-Planning'!$B:$T,13,0)</f>
        <v>0.20833333333333331</v>
      </c>
      <c r="Z140" s="29" t="e">
        <f>COUNTIFS(#REF!,"&gt;=80",#REF!,'03-LPT'!$B140)/COUNTIF(#REF!,'03-LPT'!$B140)</f>
        <v>#REF!</v>
      </c>
      <c r="AA140" s="26" t="e">
        <f t="shared" si="17"/>
        <v>#REF!</v>
      </c>
      <c r="AD140" s="3" t="s">
        <v>3</v>
      </c>
    </row>
    <row r="141" spans="1:30" hidden="1" x14ac:dyDescent="0.2">
      <c r="A141" s="3">
        <v>133</v>
      </c>
      <c r="B141" s="13" t="s">
        <v>3599</v>
      </c>
      <c r="C141" s="6" t="str">
        <f>VLOOKUP('03-LPT'!$B141,'01-Planning'!$B:$V,2,0)</f>
        <v>TECH_EDUKES_2</v>
      </c>
      <c r="D141" s="6">
        <f>VLOOKUP('03-LPT'!$B141,'01-Planning'!$B:$V,3,0)</f>
        <v>0</v>
      </c>
      <c r="E141" s="22">
        <f>VLOOKUP('03-LPT'!$B141,'01-Planning'!$B:$V,4,0)</f>
        <v>43591</v>
      </c>
      <c r="F141" s="5" t="str">
        <f>VLOOKUP('03-LPT'!$B141,'01-Planning'!$B:$V,6,0)</f>
        <v>Event Biasa</v>
      </c>
      <c r="G141" s="5" t="str">
        <f>VLOOKUP('03-LPT'!$B141,'01-Planning'!$B:$V,7,0)</f>
        <v>PEMBEKALAN PESERTA FAMES SESI PUASA</v>
      </c>
      <c r="H141" s="3" t="s">
        <v>3467</v>
      </c>
      <c r="I141" s="5" t="str">
        <f>VLOOKUP($B141,'01-Planning'!$B:$T,8,0)</f>
        <v>Dr Faris</v>
      </c>
      <c r="J141" s="5" t="str">
        <f>VLOOKUP('03-LPT'!$B141,'01-Planning'!$B:$V,9,0)</f>
        <v>Peserta Fames</v>
      </c>
      <c r="K141" s="4">
        <f>VLOOKUP(C141,'Course &amp; Tujuan Baru'!$C:$L,10,0)</f>
        <v>0</v>
      </c>
      <c r="M141" s="5" t="str">
        <f>VLOOKUP('03-LPT'!$B141,'01-Planning'!$B:$V,14,0)</f>
        <v>C0133</v>
      </c>
      <c r="N141" s="25" t="e">
        <f>AVERAGEIF('02-ETI'!$E:$E,'03-LPT'!$M141,'02-ETI'!$J:$M)</f>
        <v>#DIV/0!</v>
      </c>
      <c r="O141" s="25" t="e">
        <f>AVERAGEIF('02-ETI'!$E:$E,$M141,'02-ETI'!$N:$P)</f>
        <v>#DIV/0!</v>
      </c>
      <c r="P141" s="25" t="e">
        <f>AVERAGEIF('02-ETI'!$E:$E,$M141,'02-ETI'!$Q:$Q)</f>
        <v>#DIV/0!</v>
      </c>
      <c r="Q141" s="25" t="e">
        <f>AVERAGEIF('02-ETI'!$E:$E,$M141,'02-ETI'!$R:$R)</f>
        <v>#DIV/0!</v>
      </c>
      <c r="R141" s="25" t="e">
        <f>AVERAGEIF('02-ETI'!$E:$E,$M141,'02-ETI'!$S:$T)</f>
        <v>#DIV/0!</v>
      </c>
      <c r="S141" s="25" t="e">
        <f>AVERAGEIF('02-ETI'!$E:$E,$M141,'02-ETI'!$M:$M)</f>
        <v>#DIV/0!</v>
      </c>
      <c r="U141" s="3">
        <v>17</v>
      </c>
      <c r="V141" s="3">
        <v>12</v>
      </c>
      <c r="W141" s="7" t="e">
        <f t="shared" si="15"/>
        <v>#DIV/0!</v>
      </c>
      <c r="X141" s="7">
        <f t="shared" si="16"/>
        <v>0.70588235294117652</v>
      </c>
      <c r="Y141" s="10">
        <f>VLOOKUP(B141,'01-Planning'!$B:$T,13,0)</f>
        <v>8.3333333333333259E-2</v>
      </c>
      <c r="Z141" s="29" t="e">
        <f>COUNTIFS(#REF!,"&gt;=80",#REF!,'03-LPT'!$B141)/COUNTIF(#REF!,'03-LPT'!$B141)</f>
        <v>#REF!</v>
      </c>
      <c r="AA141" s="26" t="e">
        <f t="shared" si="17"/>
        <v>#REF!</v>
      </c>
      <c r="AD141" s="3" t="s">
        <v>3</v>
      </c>
    </row>
    <row r="142" spans="1:30" hidden="1" x14ac:dyDescent="0.2">
      <c r="A142" s="3">
        <v>134</v>
      </c>
      <c r="B142" s="13" t="s">
        <v>3600</v>
      </c>
      <c r="C142" s="6" t="str">
        <f>VLOOKUP('03-LPT'!$B142,'01-Planning'!$B:$V,2,0)</f>
        <v>UMM_PRESKI_2</v>
      </c>
      <c r="D142" s="6">
        <f>VLOOKUP('03-LPT'!$B142,'01-Planning'!$B:$V,3,0)</f>
        <v>0</v>
      </c>
      <c r="E142" s="22">
        <f>VLOOKUP('03-LPT'!$B142,'01-Planning'!$B:$V,4,0)</f>
        <v>43592</v>
      </c>
      <c r="F142" s="5" t="str">
        <f>VLOOKUP('03-LPT'!$B142,'01-Planning'!$B:$V,6,0)</f>
        <v>Event Biasa</v>
      </c>
      <c r="G142" s="5" t="str">
        <f>VLOOKUP('03-LPT'!$B142,'01-Planning'!$B:$V,7,0)</f>
        <v>POK | Presentation Skill Praktek</v>
      </c>
      <c r="H142" s="3" t="s">
        <v>3467</v>
      </c>
      <c r="I142" s="5" t="str">
        <f>VLOOKUP($B142,'01-Planning'!$B:$T,8,0)</f>
        <v>Kristal Prima</v>
      </c>
      <c r="J142" s="5" t="str">
        <f>VLOOKUP('03-LPT'!$B142,'01-Planning'!$B:$V,9,0)</f>
        <v>Karyawan C Plus</v>
      </c>
      <c r="K142" s="4" t="e">
        <f>VLOOKUP(C142,'Course &amp; Tujuan Baru'!$C:$L,10,0)</f>
        <v>#N/A</v>
      </c>
      <c r="M142" s="5" t="str">
        <f>VLOOKUP('03-LPT'!$B142,'01-Planning'!$B:$V,14,0)</f>
        <v>C0134</v>
      </c>
      <c r="N142" s="25" t="e">
        <f>AVERAGEIF('02-ETI'!$E:$E,'03-LPT'!$M142,'02-ETI'!$J:$M)</f>
        <v>#DIV/0!</v>
      </c>
      <c r="O142" s="25" t="e">
        <f>AVERAGEIF('02-ETI'!$E:$E,$M142,'02-ETI'!$N:$P)</f>
        <v>#DIV/0!</v>
      </c>
      <c r="P142" s="25" t="e">
        <f>AVERAGEIF('02-ETI'!$E:$E,$M142,'02-ETI'!$Q:$Q)</f>
        <v>#DIV/0!</v>
      </c>
      <c r="Q142" s="25" t="e">
        <f>AVERAGEIF('02-ETI'!$E:$E,$M142,'02-ETI'!$R:$R)</f>
        <v>#DIV/0!</v>
      </c>
      <c r="R142" s="25" t="e">
        <f>AVERAGEIF('02-ETI'!$E:$E,$M142,'02-ETI'!$S:$T)</f>
        <v>#DIV/0!</v>
      </c>
      <c r="S142" s="25" t="e">
        <f>AVERAGEIF('02-ETI'!$E:$E,$M142,'02-ETI'!$M:$M)</f>
        <v>#DIV/0!</v>
      </c>
      <c r="U142" s="3">
        <v>7</v>
      </c>
      <c r="V142" s="3">
        <v>2</v>
      </c>
      <c r="W142" s="7" t="e">
        <f t="shared" si="15"/>
        <v>#DIV/0!</v>
      </c>
      <c r="X142" s="7">
        <f t="shared" si="16"/>
        <v>0.2857142857142857</v>
      </c>
      <c r="Y142" s="10">
        <f>VLOOKUP(B142,'01-Planning'!$B:$T,13,0)</f>
        <v>8.3333333333333259E-2</v>
      </c>
      <c r="Z142" s="29" t="e">
        <f>COUNTIFS(#REF!,"&gt;=80",#REF!,'03-LPT'!$B142)/COUNTIF(#REF!,'03-LPT'!$B142)</f>
        <v>#REF!</v>
      </c>
      <c r="AA142" s="26" t="e">
        <f t="shared" si="17"/>
        <v>#REF!</v>
      </c>
      <c r="AD142" s="3" t="s">
        <v>3</v>
      </c>
    </row>
    <row r="143" spans="1:30" hidden="1" x14ac:dyDescent="0.2">
      <c r="A143" s="3">
        <v>135</v>
      </c>
      <c r="B143" s="13" t="s">
        <v>3601</v>
      </c>
      <c r="C143" s="6" t="str">
        <f>VLOOKUP('03-LPT'!$B143,'01-Planning'!$B:$V,2,0)</f>
        <v>TECH_SQFILL_2</v>
      </c>
      <c r="D143" s="6">
        <f>VLOOKUP('03-LPT'!$B143,'01-Planning'!$B:$V,3,0)</f>
        <v>0</v>
      </c>
      <c r="E143" s="22">
        <f>VLOOKUP('03-LPT'!$B143,'01-Planning'!$B:$V,4,0)</f>
        <v>43592</v>
      </c>
      <c r="F143" s="5" t="str">
        <f>VLOOKUP('03-LPT'!$B143,'01-Planning'!$B:$V,6,0)</f>
        <v>Event Biasa</v>
      </c>
      <c r="G143" s="5" t="str">
        <f>VLOOKUP('03-LPT'!$B143,'01-Planning'!$B:$V,7,0)</f>
        <v>SIO | Training &amp; Tes Teori QA Mesin Filling</v>
      </c>
      <c r="H143" s="3" t="s">
        <v>3467</v>
      </c>
      <c r="I143" s="5" t="str">
        <f>VLOOKUP($B143,'01-Planning'!$B:$T,8,0)</f>
        <v>Iman Budiman</v>
      </c>
      <c r="J143" s="5" t="str">
        <f>VLOOKUP('03-LPT'!$B143,'01-Planning'!$B:$V,9,0)</f>
        <v>Operator</v>
      </c>
      <c r="K143" s="4">
        <f>VLOOKUP(C143,'Course &amp; Tujuan Baru'!$C:$L,10,0)</f>
        <v>0</v>
      </c>
      <c r="M143" s="5" t="str">
        <f>VLOOKUP('03-LPT'!$B143,'01-Planning'!$B:$V,14,0)</f>
        <v>C0135</v>
      </c>
      <c r="N143" s="25" t="e">
        <f>AVERAGEIF('02-ETI'!$E:$E,'03-LPT'!$M143,'02-ETI'!$J:$M)</f>
        <v>#DIV/0!</v>
      </c>
      <c r="O143" s="25" t="e">
        <f>AVERAGEIF('02-ETI'!$E:$E,$M143,'02-ETI'!$N:$P)</f>
        <v>#DIV/0!</v>
      </c>
      <c r="P143" s="25" t="e">
        <f>AVERAGEIF('02-ETI'!$E:$E,$M143,'02-ETI'!$Q:$Q)</f>
        <v>#DIV/0!</v>
      </c>
      <c r="Q143" s="25" t="e">
        <f>AVERAGEIF('02-ETI'!$E:$E,$M143,'02-ETI'!$R:$R)</f>
        <v>#DIV/0!</v>
      </c>
      <c r="R143" s="25" t="e">
        <f>AVERAGEIF('02-ETI'!$E:$E,$M143,'02-ETI'!$S:$T)</f>
        <v>#DIV/0!</v>
      </c>
      <c r="S143" s="25" t="e">
        <f>AVERAGEIF('02-ETI'!$E:$E,$M143,'02-ETI'!$M:$M)</f>
        <v>#DIV/0!</v>
      </c>
      <c r="U143" s="3">
        <v>3</v>
      </c>
      <c r="V143" s="3">
        <v>2</v>
      </c>
      <c r="W143" s="7" t="e">
        <f t="shared" si="15"/>
        <v>#DIV/0!</v>
      </c>
      <c r="X143" s="7">
        <f t="shared" si="16"/>
        <v>0.66666666666666663</v>
      </c>
      <c r="Y143" s="10">
        <f>VLOOKUP(B143,'01-Planning'!$B:$T,13,0)</f>
        <v>8.3333333333333259E-2</v>
      </c>
      <c r="Z143" s="29" t="e">
        <f>COUNTIFS(#REF!,"&gt;=80",#REF!,'03-LPT'!$B143)/COUNTIF(#REF!,'03-LPT'!$B143)</f>
        <v>#REF!</v>
      </c>
      <c r="AA143" s="26" t="e">
        <f t="shared" si="17"/>
        <v>#REF!</v>
      </c>
      <c r="AD143" s="3" t="s">
        <v>3</v>
      </c>
    </row>
    <row r="144" spans="1:30" hidden="1" x14ac:dyDescent="0.2">
      <c r="A144" s="3">
        <v>136</v>
      </c>
      <c r="B144" s="13" t="s">
        <v>3602</v>
      </c>
      <c r="C144" s="6" t="str">
        <f>VLOOKUP('03-LPT'!$B144,'01-Planning'!$B:$V,2,0)</f>
        <v>TECH_SOSIBP_2</v>
      </c>
      <c r="D144" s="6">
        <f>VLOOKUP('03-LPT'!$B144,'01-Planning'!$B:$V,3,0)</f>
        <v>0</v>
      </c>
      <c r="E144" s="22">
        <f>VLOOKUP('03-LPT'!$B144,'01-Planning'!$B:$V,4,0)</f>
        <v>43598</v>
      </c>
      <c r="F144" s="5" t="str">
        <f>VLOOKUP('03-LPT'!$B144,'01-Planning'!$B:$V,6,0)</f>
        <v>Event Biasa</v>
      </c>
      <c r="G144" s="5" t="str">
        <f>VLOOKUP('03-LPT'!$B144,'01-Planning'!$B:$V,7,0)</f>
        <v>POK Pembuatan IBPR</v>
      </c>
      <c r="H144" s="3" t="s">
        <v>3467</v>
      </c>
      <c r="I144" s="5" t="str">
        <f>VLOOKUP($B144,'01-Planning'!$B:$T,8,0)</f>
        <v>Hardito N</v>
      </c>
      <c r="J144" s="5" t="str">
        <f>VLOOKUP('03-LPT'!$B144,'01-Planning'!$B:$V,9,0)</f>
        <v>Karyawan C Plus</v>
      </c>
      <c r="K144" s="4" t="str">
        <f>VLOOKUP(C144,'Course &amp; Tujuan Baru'!$C:$L,10,0)</f>
        <v>1. Review performa K3 di departemen
2. Cara meningkatkan performa K3 departemen</v>
      </c>
      <c r="M144" s="5" t="str">
        <f>VLOOKUP('03-LPT'!$B144,'01-Planning'!$B:$V,14,0)</f>
        <v>C0136</v>
      </c>
      <c r="N144" s="25" t="e">
        <f>AVERAGEIF('02-ETI'!$E:$E,'03-LPT'!$M144,'02-ETI'!$J:$M)</f>
        <v>#DIV/0!</v>
      </c>
      <c r="O144" s="25" t="e">
        <f>AVERAGEIF('02-ETI'!$E:$E,$M144,'02-ETI'!$N:$P)</f>
        <v>#DIV/0!</v>
      </c>
      <c r="P144" s="25" t="e">
        <f>AVERAGEIF('02-ETI'!$E:$E,$M144,'02-ETI'!$Q:$Q)</f>
        <v>#DIV/0!</v>
      </c>
      <c r="Q144" s="25" t="e">
        <f>AVERAGEIF('02-ETI'!$E:$E,$M144,'02-ETI'!$R:$R)</f>
        <v>#DIV/0!</v>
      </c>
      <c r="R144" s="25" t="e">
        <f>AVERAGEIF('02-ETI'!$E:$E,$M144,'02-ETI'!$S:$T)</f>
        <v>#DIV/0!</v>
      </c>
      <c r="S144" s="25" t="e">
        <f>AVERAGEIF('02-ETI'!$E:$E,$M144,'02-ETI'!$M:$M)</f>
        <v>#DIV/0!</v>
      </c>
      <c r="U144" s="3">
        <v>2</v>
      </c>
      <c r="V144" s="3">
        <v>3</v>
      </c>
      <c r="W144" s="7" t="e">
        <f t="shared" si="15"/>
        <v>#DIV/0!</v>
      </c>
      <c r="X144" s="7">
        <f t="shared" si="16"/>
        <v>1</v>
      </c>
      <c r="Y144" s="10">
        <f>VLOOKUP(B144,'01-Planning'!$B:$T,13,0)</f>
        <v>8.3333333333333315E-2</v>
      </c>
      <c r="Z144" s="29" t="e">
        <f>COUNTIFS(#REF!,"&gt;=80",#REF!,'03-LPT'!$B144)/COUNTIF(#REF!,'03-LPT'!$B144)</f>
        <v>#REF!</v>
      </c>
      <c r="AA144" s="26" t="e">
        <f t="shared" si="17"/>
        <v>#REF!</v>
      </c>
      <c r="AD144" s="3" t="s">
        <v>3</v>
      </c>
    </row>
    <row r="145" spans="1:30" hidden="1" x14ac:dyDescent="0.2">
      <c r="A145" s="3">
        <v>137</v>
      </c>
      <c r="B145" s="13" t="s">
        <v>3603</v>
      </c>
      <c r="C145" s="6" t="str">
        <f>VLOOKUP('03-LPT'!$B145,'01-Planning'!$B:$V,2,0)</f>
        <v>UMM_PRESKI_3</v>
      </c>
      <c r="D145" s="6">
        <f>VLOOKUP('03-LPT'!$B145,'01-Planning'!$B:$V,3,0)</f>
        <v>0</v>
      </c>
      <c r="E145" s="22">
        <f>VLOOKUP('03-LPT'!$B145,'01-Planning'!$B:$V,4,0)</f>
        <v>43598</v>
      </c>
      <c r="F145" s="5" t="str">
        <f>VLOOKUP('03-LPT'!$B145,'01-Planning'!$B:$V,6,0)</f>
        <v>Event Biasa</v>
      </c>
      <c r="G145" s="5" t="str">
        <f>VLOOKUP('03-LPT'!$B145,'01-Planning'!$B:$V,7,0)</f>
        <v>POK | Presentation Skill | Teori</v>
      </c>
      <c r="H145" s="3" t="s">
        <v>3467</v>
      </c>
      <c r="I145" s="5" t="str">
        <f>VLOOKUP($B145,'01-Planning'!$B:$T,8,0)</f>
        <v>Kristal Prima</v>
      </c>
      <c r="J145" s="5" t="str">
        <f>VLOOKUP('03-LPT'!$B145,'01-Planning'!$B:$V,9,0)</f>
        <v>Karyawan C Plus</v>
      </c>
      <c r="K145" s="4">
        <f>VLOOKUP(C145,'Course &amp; Tujuan Baru'!$C:$L,10,0)</f>
        <v>0</v>
      </c>
      <c r="M145" s="5" t="str">
        <f>VLOOKUP('03-LPT'!$B145,'01-Planning'!$B:$V,14,0)</f>
        <v>C0137</v>
      </c>
      <c r="N145" s="25">
        <f>AVERAGEIF('02-ETI'!$E:$E,'03-LPT'!$M145,'02-ETI'!$J:$M)</f>
        <v>3</v>
      </c>
      <c r="O145" s="25">
        <f>AVERAGEIF('02-ETI'!$E:$E,$M145,'02-ETI'!$N:$P)</f>
        <v>3</v>
      </c>
      <c r="P145" s="25">
        <f>AVERAGEIF('02-ETI'!$E:$E,$M145,'02-ETI'!$Q:$Q)</f>
        <v>3</v>
      </c>
      <c r="Q145" s="25">
        <f>AVERAGEIF('02-ETI'!$E:$E,$M145,'02-ETI'!$R:$R)</f>
        <v>3</v>
      </c>
      <c r="R145" s="25">
        <f>AVERAGEIF('02-ETI'!$E:$E,$M145,'02-ETI'!$S:$T)</f>
        <v>3</v>
      </c>
      <c r="S145" s="25">
        <f>AVERAGEIF('02-ETI'!$E:$E,$M145,'02-ETI'!$M:$M)</f>
        <v>3</v>
      </c>
      <c r="U145" s="3">
        <v>1</v>
      </c>
      <c r="V145" s="3">
        <v>1</v>
      </c>
      <c r="W145" s="7" t="e">
        <f t="shared" si="15"/>
        <v>#DIV/0!</v>
      </c>
      <c r="X145" s="7">
        <f t="shared" si="16"/>
        <v>1</v>
      </c>
      <c r="Y145" s="10">
        <f>VLOOKUP(B145,'01-Planning'!$B:$T,13,0)</f>
        <v>8.3333333333333259E-2</v>
      </c>
      <c r="Z145" s="29" t="e">
        <f>COUNTIFS(#REF!,"&gt;=80",#REF!,'03-LPT'!$B145)/COUNTIF(#REF!,'03-LPT'!$B145)</f>
        <v>#REF!</v>
      </c>
      <c r="AA145" s="26" t="e">
        <f t="shared" si="17"/>
        <v>#REF!</v>
      </c>
      <c r="AD145" s="3" t="s">
        <v>3</v>
      </c>
    </row>
    <row r="146" spans="1:30" hidden="1" x14ac:dyDescent="0.2">
      <c r="A146" s="3">
        <v>138</v>
      </c>
      <c r="B146" s="13" t="s">
        <v>3604</v>
      </c>
      <c r="C146" s="6" t="str">
        <f>VLOOKUP('03-LPT'!$B146,'01-Planning'!$B:$V,2,0)</f>
        <v>TECH_SLFIDA_2</v>
      </c>
      <c r="D146" s="6">
        <f>VLOOKUP('03-LPT'!$B146,'01-Planning'!$B:$V,3,0)</f>
        <v>0</v>
      </c>
      <c r="E146" s="22">
        <f>VLOOKUP('03-LPT'!$B146,'01-Planning'!$B:$V,4,0)</f>
        <v>43612</v>
      </c>
      <c r="F146" s="5" t="str">
        <f>VLOOKUP('03-LPT'!$B146,'01-Planning'!$B:$V,6,0)</f>
        <v>Event Biasa</v>
      </c>
      <c r="G146" s="5" t="str">
        <f>VLOOKUP('03-LPT'!$B146,'01-Planning'!$B:$V,7,0)</f>
        <v>SIO Dairy | Training Lingkungan Pengoperasian Mesin oleh tim Lingkungan</v>
      </c>
      <c r="H146" s="3" t="s">
        <v>3467</v>
      </c>
      <c r="I146" s="5" t="str">
        <f>VLOOKUP($B146,'01-Planning'!$B:$T,8,0)</f>
        <v>Christianti Y</v>
      </c>
      <c r="J146" s="5" t="str">
        <f>VLOOKUP('03-LPT'!$B146,'01-Planning'!$B:$V,9,0)</f>
        <v>Operator Dairy</v>
      </c>
      <c r="K146" s="4">
        <f>VLOOKUP(C146,'Course &amp; Tujuan Baru'!$C:$L,10,0)</f>
        <v>0</v>
      </c>
      <c r="M146" s="5" t="str">
        <f>VLOOKUP('03-LPT'!$B146,'01-Planning'!$B:$V,14,0)</f>
        <v>C0138</v>
      </c>
      <c r="N146" s="25">
        <f>AVERAGEIF('02-ETI'!$E:$E,'03-LPT'!$M146,'02-ETI'!$J:$M)</f>
        <v>3</v>
      </c>
      <c r="O146" s="25">
        <f>AVERAGEIF('02-ETI'!$E:$E,$M146,'02-ETI'!$N:$P)</f>
        <v>3</v>
      </c>
      <c r="P146" s="25">
        <f>AVERAGEIF('02-ETI'!$E:$E,$M146,'02-ETI'!$Q:$Q)</f>
        <v>4</v>
      </c>
      <c r="Q146" s="25">
        <f>AVERAGEIF('02-ETI'!$E:$E,$M146,'02-ETI'!$R:$R)</f>
        <v>3</v>
      </c>
      <c r="R146" s="25">
        <f>AVERAGEIF('02-ETI'!$E:$E,$M146,'02-ETI'!$S:$T)</f>
        <v>4</v>
      </c>
      <c r="S146" s="25">
        <f>AVERAGEIF('02-ETI'!$E:$E,$M146,'02-ETI'!$M:$M)</f>
        <v>4</v>
      </c>
      <c r="U146" s="3">
        <v>3</v>
      </c>
      <c r="V146" s="3">
        <v>3</v>
      </c>
      <c r="W146" s="7" t="e">
        <f t="shared" si="15"/>
        <v>#DIV/0!</v>
      </c>
      <c r="X146" s="7">
        <f t="shared" si="16"/>
        <v>1</v>
      </c>
      <c r="Y146" s="10">
        <f>VLOOKUP(B146,'01-Planning'!$B:$T,13,0)</f>
        <v>8.3333333333333259E-2</v>
      </c>
      <c r="Z146" s="29" t="e">
        <f>COUNTIFS(#REF!,"&gt;=80",#REF!,'03-LPT'!$B146)/COUNTIF(#REF!,'03-LPT'!$B146)</f>
        <v>#REF!</v>
      </c>
      <c r="AA146" s="26" t="e">
        <f t="shared" si="17"/>
        <v>#REF!</v>
      </c>
      <c r="AD146" s="3" t="s">
        <v>3</v>
      </c>
    </row>
    <row r="147" spans="1:30" hidden="1" x14ac:dyDescent="0.2">
      <c r="A147" s="3">
        <v>139</v>
      </c>
      <c r="B147" s="13" t="s">
        <v>3605</v>
      </c>
      <c r="C147" s="6" t="str">
        <f>VLOOKUP('03-LPT'!$B147,'01-Planning'!$B:$V,2,0)</f>
        <v>TECH_SEHOWR_2</v>
      </c>
      <c r="D147" s="6">
        <f>VLOOKUP('03-LPT'!$B147,'01-Planning'!$B:$V,3,0)</f>
        <v>0</v>
      </c>
      <c r="E147" s="22">
        <f>VLOOKUP('03-LPT'!$B147,'01-Planning'!$B:$V,4,0)</f>
        <v>43567</v>
      </c>
      <c r="F147" s="5" t="str">
        <f>VLOOKUP('03-LPT'!$B147,'01-Planning'!$B:$V,6,0)</f>
        <v>Event Biasa</v>
      </c>
      <c r="G147" s="5" t="str">
        <f>VLOOKUP('03-LPT'!$B147,'01-Planning'!$B:$V,7,0)</f>
        <v>Training SIO Mesin Wolf | GRA ENG</v>
      </c>
      <c r="H147" s="3" t="s">
        <v>3467</v>
      </c>
      <c r="I147" s="5" t="str">
        <f>VLOOKUP($B147,'01-Planning'!$B:$T,8,0)</f>
        <v>Terha Hadi</v>
      </c>
      <c r="J147" s="5" t="str">
        <f>VLOOKUP('03-LPT'!$B147,'01-Planning'!$B:$V,9,0)</f>
        <v>Operator Dairy</v>
      </c>
      <c r="K147" s="4">
        <f>VLOOKUP(C147,'Course &amp; Tujuan Baru'!$C:$L,10,0)</f>
        <v>0</v>
      </c>
      <c r="M147" s="5" t="str">
        <f>VLOOKUP('03-LPT'!$B147,'01-Planning'!$B:$V,14,0)</f>
        <v>C0139</v>
      </c>
      <c r="N147" s="25">
        <f>AVERAGEIF('02-ETI'!$E:$E,'03-LPT'!$M147,'02-ETI'!$J:$M)</f>
        <v>4</v>
      </c>
      <c r="O147" s="25">
        <f>AVERAGEIF('02-ETI'!$E:$E,$M147,'02-ETI'!$N:$P)</f>
        <v>4</v>
      </c>
      <c r="P147" s="25">
        <f>AVERAGEIF('02-ETI'!$E:$E,$M147,'02-ETI'!$Q:$Q)</f>
        <v>4</v>
      </c>
      <c r="Q147" s="25">
        <f>AVERAGEIF('02-ETI'!$E:$E,$M147,'02-ETI'!$R:$R)</f>
        <v>3</v>
      </c>
      <c r="R147" s="25">
        <f>AVERAGEIF('02-ETI'!$E:$E,$M147,'02-ETI'!$S:$T)</f>
        <v>3</v>
      </c>
      <c r="S147" s="25">
        <f>AVERAGEIF('02-ETI'!$E:$E,$M147,'02-ETI'!$M:$M)</f>
        <v>3</v>
      </c>
      <c r="U147" s="3">
        <v>1</v>
      </c>
      <c r="V147" s="3">
        <v>1</v>
      </c>
      <c r="W147" s="7" t="e">
        <f t="shared" si="15"/>
        <v>#DIV/0!</v>
      </c>
      <c r="X147" s="7">
        <f t="shared" si="16"/>
        <v>1</v>
      </c>
      <c r="Y147" s="10">
        <f>VLOOKUP(B147,'01-Planning'!$B:$T,13,0)</f>
        <v>8.3333333333333259E-2</v>
      </c>
      <c r="Z147" s="29" t="e">
        <f>COUNTIFS(#REF!,"&gt;=80",#REF!,'03-LPT'!$B147)/COUNTIF(#REF!,'03-LPT'!$B147)</f>
        <v>#REF!</v>
      </c>
      <c r="AA147" s="26" t="e">
        <f t="shared" si="17"/>
        <v>#REF!</v>
      </c>
      <c r="AD147" s="3" t="s">
        <v>3</v>
      </c>
    </row>
    <row r="148" spans="1:30" hidden="1" x14ac:dyDescent="0.2">
      <c r="A148" s="3">
        <v>140</v>
      </c>
      <c r="B148" s="13" t="s">
        <v>3606</v>
      </c>
      <c r="C148" s="6" t="str">
        <f>VLOOKUP('03-LPT'!$B148,'01-Planning'!$B:$V,2,0)</f>
        <v>TECH_SEBFDA_2</v>
      </c>
      <c r="D148" s="6">
        <f>VLOOKUP('03-LPT'!$B148,'01-Planning'!$B:$V,3,0)</f>
        <v>0</v>
      </c>
      <c r="E148" s="22">
        <f>VLOOKUP('03-LPT'!$B148,'01-Planning'!$B:$V,4,0)</f>
        <v>43599</v>
      </c>
      <c r="F148" s="5" t="str">
        <f>VLOOKUP('03-LPT'!$B148,'01-Planning'!$B:$V,6,0)</f>
        <v>Event Biasa</v>
      </c>
      <c r="G148" s="5" t="str">
        <f>VLOOKUP('03-LPT'!$B148,'01-Planning'!$B:$V,7,0)</f>
        <v>SIO Dairy | Training Pengoperasian &amp; Perawatan Mesin oleh Engineer Fillpack</v>
      </c>
      <c r="H148" s="3" t="s">
        <v>3467</v>
      </c>
      <c r="I148" s="5" t="str">
        <f>VLOOKUP($B148,'01-Planning'!$B:$T,8,0)</f>
        <v>Terha Hadi</v>
      </c>
      <c r="J148" s="5" t="str">
        <f>VLOOKUP('03-LPT'!$B148,'01-Planning'!$B:$V,9,0)</f>
        <v>Operator Dairy</v>
      </c>
      <c r="K148" s="4">
        <f>VLOOKUP(C148,'Course &amp; Tujuan Baru'!$C:$L,10,0)</f>
        <v>0</v>
      </c>
      <c r="M148" s="5" t="str">
        <f>VLOOKUP('03-LPT'!$B148,'01-Planning'!$B:$V,14,0)</f>
        <v>C0140</v>
      </c>
      <c r="N148" s="25" t="e">
        <f>AVERAGEIF('02-ETI'!$E:$E,'03-LPT'!$M148,'02-ETI'!$J:$M)</f>
        <v>#DIV/0!</v>
      </c>
      <c r="O148" s="25" t="e">
        <f>AVERAGEIF('02-ETI'!$E:$E,$M148,'02-ETI'!$N:$P)</f>
        <v>#DIV/0!</v>
      </c>
      <c r="P148" s="25" t="e">
        <f>AVERAGEIF('02-ETI'!$E:$E,$M148,'02-ETI'!$Q:$Q)</f>
        <v>#DIV/0!</v>
      </c>
      <c r="Q148" s="25" t="e">
        <f>AVERAGEIF('02-ETI'!$E:$E,$M148,'02-ETI'!$R:$R)</f>
        <v>#DIV/0!</v>
      </c>
      <c r="R148" s="25" t="e">
        <f>AVERAGEIF('02-ETI'!$E:$E,$M148,'02-ETI'!$S:$T)</f>
        <v>#DIV/0!</v>
      </c>
      <c r="S148" s="25" t="e">
        <f>AVERAGEIF('02-ETI'!$E:$E,$M148,'02-ETI'!$M:$M)</f>
        <v>#DIV/0!</v>
      </c>
      <c r="U148" s="3">
        <v>3</v>
      </c>
      <c r="V148" s="3">
        <v>2</v>
      </c>
      <c r="W148" s="7" t="e">
        <f t="shared" si="15"/>
        <v>#DIV/0!</v>
      </c>
      <c r="X148" s="7">
        <f t="shared" si="16"/>
        <v>0.66666666666666663</v>
      </c>
      <c r="Y148" s="10">
        <f>VLOOKUP(B148,'01-Planning'!$B:$T,13,0)</f>
        <v>8.3333333333333315E-2</v>
      </c>
      <c r="Z148" s="29" t="e">
        <f>COUNTIFS(#REF!,"&gt;=80",#REF!,'03-LPT'!$B148)/COUNTIF(#REF!,'03-LPT'!$B148)</f>
        <v>#REF!</v>
      </c>
      <c r="AA148" s="26" t="e">
        <f t="shared" si="17"/>
        <v>#REF!</v>
      </c>
      <c r="AD148" s="3" t="s">
        <v>3</v>
      </c>
    </row>
    <row r="149" spans="1:30" hidden="1" x14ac:dyDescent="0.2">
      <c r="A149" s="3">
        <v>141</v>
      </c>
      <c r="B149" s="13" t="s">
        <v>3607</v>
      </c>
      <c r="C149" s="6" t="str">
        <f>VLOOKUP('03-LPT'!$B149,'01-Planning'!$B:$V,2,0)</f>
        <v>TECH_ORACLE_3</v>
      </c>
      <c r="D149" s="6">
        <f>VLOOKUP('03-LPT'!$B149,'01-Planning'!$B:$V,3,0)</f>
        <v>0</v>
      </c>
      <c r="E149" s="22">
        <f>VLOOKUP('03-LPT'!$B149,'01-Planning'!$B:$V,4,0)</f>
        <v>43601</v>
      </c>
      <c r="F149" s="5" t="str">
        <f>VLOOKUP('03-LPT'!$B149,'01-Planning'!$B:$V,6,0)</f>
        <v>Event Biasa</v>
      </c>
      <c r="G149" s="5" t="str">
        <f>VLOOKUP('03-LPT'!$B149,'01-Planning'!$B:$V,7,0)</f>
        <v>POK | Oracle Basic Navigation &amp; Inventory</v>
      </c>
      <c r="H149" s="3" t="s">
        <v>3467</v>
      </c>
      <c r="I149" s="5" t="str">
        <f>VLOOKUP($B149,'01-Planning'!$B:$T,8,0)</f>
        <v>Robby N</v>
      </c>
      <c r="J149" s="5" t="str">
        <f>VLOOKUP('03-LPT'!$B149,'01-Planning'!$B:$V,9,0)</f>
        <v>Admin GLF</v>
      </c>
      <c r="K149" s="4">
        <f>VLOOKUP(C149,'Course &amp; Tujuan Baru'!$C:$L,10,0)</f>
        <v>0</v>
      </c>
      <c r="M149" s="5" t="str">
        <f>VLOOKUP('03-LPT'!$B149,'01-Planning'!$B:$V,14,0)</f>
        <v>C0141</v>
      </c>
      <c r="N149" s="25" t="e">
        <f>AVERAGEIF('02-ETI'!$E:$E,'03-LPT'!$M149,'02-ETI'!$J:$M)</f>
        <v>#DIV/0!</v>
      </c>
      <c r="O149" s="25" t="e">
        <f>AVERAGEIF('02-ETI'!$E:$E,$M149,'02-ETI'!$N:$P)</f>
        <v>#DIV/0!</v>
      </c>
      <c r="P149" s="25" t="e">
        <f>AVERAGEIF('02-ETI'!$E:$E,$M149,'02-ETI'!$Q:$Q)</f>
        <v>#DIV/0!</v>
      </c>
      <c r="Q149" s="25" t="e">
        <f>AVERAGEIF('02-ETI'!$E:$E,$M149,'02-ETI'!$R:$R)</f>
        <v>#DIV/0!</v>
      </c>
      <c r="R149" s="25" t="e">
        <f>AVERAGEIF('02-ETI'!$E:$E,$M149,'02-ETI'!$S:$T)</f>
        <v>#DIV/0!</v>
      </c>
      <c r="S149" s="25" t="e">
        <f>AVERAGEIF('02-ETI'!$E:$E,$M149,'02-ETI'!$M:$M)</f>
        <v>#DIV/0!</v>
      </c>
      <c r="U149" s="3">
        <v>1</v>
      </c>
      <c r="V149" s="3">
        <v>1</v>
      </c>
      <c r="W149" s="7" t="e">
        <f t="shared" si="15"/>
        <v>#DIV/0!</v>
      </c>
      <c r="X149" s="7">
        <f t="shared" si="16"/>
        <v>1</v>
      </c>
      <c r="Y149" s="10">
        <f>VLOOKUP(B149,'01-Planning'!$B:$T,13,0)</f>
        <v>0.125</v>
      </c>
      <c r="Z149" s="29" t="e">
        <f>COUNTIFS(#REF!,"&gt;=80",#REF!,'03-LPT'!$B149)/COUNTIF(#REF!,'03-LPT'!$B149)</f>
        <v>#REF!</v>
      </c>
      <c r="AA149" s="26" t="e">
        <f t="shared" si="17"/>
        <v>#REF!</v>
      </c>
      <c r="AD149" s="3" t="s">
        <v>3</v>
      </c>
    </row>
    <row r="150" spans="1:30" hidden="1" x14ac:dyDescent="0.2">
      <c r="A150" s="3">
        <v>142</v>
      </c>
      <c r="B150" s="13" t="s">
        <v>3608</v>
      </c>
      <c r="C150" s="6" t="str">
        <f>VLOOKUP('03-LPT'!$B150,'01-Planning'!$B:$V,2,0)</f>
        <v>TECH_SKFIDA_2</v>
      </c>
      <c r="D150" s="6">
        <f>VLOOKUP('03-LPT'!$B150,'01-Planning'!$B:$V,3,0)</f>
        <v>0</v>
      </c>
      <c r="E150" s="22">
        <f>VLOOKUP('03-LPT'!$B150,'01-Planning'!$B:$V,4,0)</f>
        <v>43602</v>
      </c>
      <c r="F150" s="5" t="str">
        <f>VLOOKUP('03-LPT'!$B150,'01-Planning'!$B:$V,6,0)</f>
        <v>Event Biasa</v>
      </c>
      <c r="G150" s="5" t="str">
        <f>VLOOKUP('03-LPT'!$B150,'01-Planning'!$B:$V,7,0)</f>
        <v xml:space="preserve">SIO | Training K3 Pengetahuan IBPR | Filling Dairy </v>
      </c>
      <c r="H150" s="3" t="s">
        <v>3467</v>
      </c>
      <c r="I150" s="5" t="str">
        <f>VLOOKUP($B150,'01-Planning'!$B:$T,8,0)</f>
        <v>Hardito N</v>
      </c>
      <c r="J150" s="5" t="str">
        <f>VLOOKUP('03-LPT'!$B150,'01-Planning'!$B:$V,9,0)</f>
        <v>Operator GRA</v>
      </c>
      <c r="K150" s="4">
        <f>VLOOKUP(C150,'Course &amp; Tujuan Baru'!$C:$L,10,0)</f>
        <v>0</v>
      </c>
      <c r="M150" s="5" t="str">
        <f>VLOOKUP('03-LPT'!$B150,'01-Planning'!$B:$V,14,0)</f>
        <v>C0142</v>
      </c>
      <c r="N150" s="25" t="e">
        <f>AVERAGEIF('02-ETI'!$E:$E,'03-LPT'!$M150,'02-ETI'!$J:$M)</f>
        <v>#DIV/0!</v>
      </c>
      <c r="O150" s="25" t="e">
        <f>AVERAGEIF('02-ETI'!$E:$E,$M150,'02-ETI'!$N:$P)</f>
        <v>#DIV/0!</v>
      </c>
      <c r="P150" s="25" t="e">
        <f>AVERAGEIF('02-ETI'!$E:$E,$M150,'02-ETI'!$Q:$Q)</f>
        <v>#DIV/0!</v>
      </c>
      <c r="Q150" s="25" t="e">
        <f>AVERAGEIF('02-ETI'!$E:$E,$M150,'02-ETI'!$R:$R)</f>
        <v>#DIV/0!</v>
      </c>
      <c r="R150" s="25" t="e">
        <f>AVERAGEIF('02-ETI'!$E:$E,$M150,'02-ETI'!$S:$T)</f>
        <v>#DIV/0!</v>
      </c>
      <c r="S150" s="25" t="e">
        <f>AVERAGEIF('02-ETI'!$E:$E,$M150,'02-ETI'!$M:$M)</f>
        <v>#DIV/0!</v>
      </c>
      <c r="U150" s="3">
        <v>2</v>
      </c>
      <c r="V150" s="3">
        <v>2</v>
      </c>
      <c r="W150" s="7" t="e">
        <f t="shared" si="15"/>
        <v>#DIV/0!</v>
      </c>
      <c r="X150" s="7">
        <f t="shared" si="16"/>
        <v>1</v>
      </c>
      <c r="Y150" s="10">
        <f>VLOOKUP(B150,'01-Planning'!$B:$T,13,0)</f>
        <v>8.3333333333333315E-2</v>
      </c>
      <c r="Z150" s="29" t="e">
        <f>COUNTIFS(#REF!,"&gt;=80",#REF!,'03-LPT'!$B150)/COUNTIF(#REF!,'03-LPT'!$B150)</f>
        <v>#REF!</v>
      </c>
      <c r="AA150" s="26" t="e">
        <f t="shared" si="17"/>
        <v>#REF!</v>
      </c>
      <c r="AD150" s="3" t="s">
        <v>3</v>
      </c>
    </row>
    <row r="151" spans="1:30" hidden="1" x14ac:dyDescent="0.2">
      <c r="A151" s="3">
        <v>143</v>
      </c>
      <c r="B151" s="13" t="s">
        <v>3609</v>
      </c>
      <c r="C151" s="6" t="str">
        <f>VLOOKUP('03-LPT'!$B151,'01-Planning'!$B:$V,2,0)</f>
        <v>TECH_SQFILL_2</v>
      </c>
      <c r="D151" s="6">
        <f>VLOOKUP('03-LPT'!$B151,'01-Planning'!$B:$V,3,0)</f>
        <v>0</v>
      </c>
      <c r="E151" s="22">
        <f>VLOOKUP('03-LPT'!$B151,'01-Planning'!$B:$V,4,0)</f>
        <v>43602</v>
      </c>
      <c r="F151" s="5" t="str">
        <f>VLOOKUP('03-LPT'!$B151,'01-Planning'!$B:$V,6,0)</f>
        <v>Event Biasa</v>
      </c>
      <c r="G151" s="5" t="str">
        <f>VLOOKUP('03-LPT'!$B151,'01-Planning'!$B:$V,7,0)</f>
        <v>SIO Dairy | Training Quality Operation oleh QA</v>
      </c>
      <c r="H151" s="3" t="s">
        <v>3467</v>
      </c>
      <c r="I151" s="5" t="str">
        <f>VLOOKUP($B151,'01-Planning'!$B:$T,8,0)</f>
        <v>Iman B</v>
      </c>
      <c r="J151" s="5" t="str">
        <f>VLOOKUP('03-LPT'!$B151,'01-Planning'!$B:$V,9,0)</f>
        <v>Operator GRA</v>
      </c>
      <c r="K151" s="4">
        <f>VLOOKUP(C151,'Course &amp; Tujuan Baru'!$C:$L,10,0)</f>
        <v>0</v>
      </c>
      <c r="M151" s="5" t="str">
        <f>VLOOKUP('03-LPT'!$B151,'01-Planning'!$B:$V,14,0)</f>
        <v>C0143</v>
      </c>
      <c r="N151" s="25" t="e">
        <f>AVERAGEIF('02-ETI'!$E:$E,'03-LPT'!$M151,'02-ETI'!$J:$M)</f>
        <v>#DIV/0!</v>
      </c>
      <c r="O151" s="25" t="e">
        <f>AVERAGEIF('02-ETI'!$E:$E,$M151,'02-ETI'!$N:$P)</f>
        <v>#DIV/0!</v>
      </c>
      <c r="P151" s="25" t="e">
        <f>AVERAGEIF('02-ETI'!$E:$E,$M151,'02-ETI'!$Q:$Q)</f>
        <v>#DIV/0!</v>
      </c>
      <c r="Q151" s="25" t="e">
        <f>AVERAGEIF('02-ETI'!$E:$E,$M151,'02-ETI'!$R:$R)</f>
        <v>#DIV/0!</v>
      </c>
      <c r="R151" s="25" t="e">
        <f>AVERAGEIF('02-ETI'!$E:$E,$M151,'02-ETI'!$S:$T)</f>
        <v>#DIV/0!</v>
      </c>
      <c r="S151" s="25" t="e">
        <f>AVERAGEIF('02-ETI'!$E:$E,$M151,'02-ETI'!$M:$M)</f>
        <v>#DIV/0!</v>
      </c>
      <c r="U151" s="3">
        <v>5</v>
      </c>
      <c r="V151" s="3">
        <v>6</v>
      </c>
      <c r="W151" s="7" t="e">
        <f t="shared" si="15"/>
        <v>#DIV/0!</v>
      </c>
      <c r="X151" s="7">
        <f t="shared" si="16"/>
        <v>1</v>
      </c>
      <c r="Y151" s="10">
        <f>VLOOKUP(B151,'01-Planning'!$B:$T,13,0)</f>
        <v>8.3333333333333259E-2</v>
      </c>
      <c r="Z151" s="29" t="e">
        <f>COUNTIFS(#REF!,"&gt;=80",#REF!,'03-LPT'!$B151)/COUNTIF(#REF!,'03-LPT'!$B151)</f>
        <v>#REF!</v>
      </c>
      <c r="AA151" s="26" t="e">
        <f t="shared" si="17"/>
        <v>#REF!</v>
      </c>
      <c r="AD151" s="3" t="s">
        <v>3</v>
      </c>
    </row>
    <row r="152" spans="1:30" hidden="1" x14ac:dyDescent="0.2">
      <c r="A152" s="3">
        <v>144</v>
      </c>
      <c r="B152" s="13" t="s">
        <v>3610</v>
      </c>
      <c r="C152" s="6" t="str">
        <f>VLOOKUP('03-LPT'!$B152,'01-Planning'!$B:$V,2,0)</f>
        <v>TECH_SLFIDA_2</v>
      </c>
      <c r="D152" s="6">
        <f>VLOOKUP('03-LPT'!$B152,'01-Planning'!$B:$V,3,0)</f>
        <v>0</v>
      </c>
      <c r="E152" s="22">
        <f>VLOOKUP('03-LPT'!$B152,'01-Planning'!$B:$V,4,0)</f>
        <v>43605</v>
      </c>
      <c r="F152" s="5" t="str">
        <f>VLOOKUP('03-LPT'!$B152,'01-Planning'!$B:$V,6,0)</f>
        <v>Event Biasa</v>
      </c>
      <c r="G152" s="5" t="str">
        <f>VLOOKUP('03-LPT'!$B152,'01-Planning'!$B:$V,7,0)</f>
        <v>SIO Dairy | Training Lingkungan Pengoperasian Mesin oleh tim Lingkungan</v>
      </c>
      <c r="H152" s="3" t="s">
        <v>3467</v>
      </c>
      <c r="I152" s="5" t="str">
        <f>VLOOKUP($B152,'01-Planning'!$B:$T,8,0)</f>
        <v>Christianti Y</v>
      </c>
      <c r="J152" s="5" t="str">
        <f>VLOOKUP('03-LPT'!$B152,'01-Planning'!$B:$V,9,0)</f>
        <v>Operator GRA</v>
      </c>
      <c r="K152" s="4">
        <f>VLOOKUP(C152,'Course &amp; Tujuan Baru'!$C:$L,10,0)</f>
        <v>0</v>
      </c>
      <c r="M152" s="5" t="str">
        <f>VLOOKUP('03-LPT'!$B152,'01-Planning'!$B:$V,14,0)</f>
        <v>C0144</v>
      </c>
      <c r="N152" s="25" t="e">
        <f>AVERAGEIF('02-ETI'!$E:$E,'03-LPT'!$M152,'02-ETI'!$J:$M)</f>
        <v>#DIV/0!</v>
      </c>
      <c r="O152" s="25" t="e">
        <f>AVERAGEIF('02-ETI'!$E:$E,$M152,'02-ETI'!$N:$P)</f>
        <v>#DIV/0!</v>
      </c>
      <c r="P152" s="25" t="e">
        <f>AVERAGEIF('02-ETI'!$E:$E,$M152,'02-ETI'!$Q:$Q)</f>
        <v>#DIV/0!</v>
      </c>
      <c r="Q152" s="25" t="e">
        <f>AVERAGEIF('02-ETI'!$E:$E,$M152,'02-ETI'!$R:$R)</f>
        <v>#DIV/0!</v>
      </c>
      <c r="R152" s="25" t="e">
        <f>AVERAGEIF('02-ETI'!$E:$E,$M152,'02-ETI'!$S:$T)</f>
        <v>#DIV/0!</v>
      </c>
      <c r="S152" s="25" t="e">
        <f>AVERAGEIF('02-ETI'!$E:$E,$M152,'02-ETI'!$M:$M)</f>
        <v>#DIV/0!</v>
      </c>
      <c r="U152" s="3" t="s">
        <v>364</v>
      </c>
      <c r="V152" s="3" t="s">
        <v>364</v>
      </c>
      <c r="W152" s="7" t="e">
        <f t="shared" si="15"/>
        <v>#VALUE!</v>
      </c>
      <c r="X152" s="7" t="e">
        <f t="shared" si="16"/>
        <v>#VALUE!</v>
      </c>
      <c r="Y152" s="10">
        <f>VLOOKUP(B152,'01-Planning'!$B:$T,13,0)</f>
        <v>8.3333333333333259E-2</v>
      </c>
      <c r="Z152" s="29" t="e">
        <f>COUNTIFS(#REF!,"&gt;=80",#REF!,'03-LPT'!$B152)/COUNTIF(#REF!,'03-LPT'!$B152)</f>
        <v>#REF!</v>
      </c>
      <c r="AA152" s="26" t="e">
        <f t="shared" si="17"/>
        <v>#REF!</v>
      </c>
      <c r="AD152" s="3" t="s">
        <v>3</v>
      </c>
    </row>
    <row r="153" spans="1:30" hidden="1" x14ac:dyDescent="0.2">
      <c r="A153" s="3">
        <v>145</v>
      </c>
      <c r="B153" s="13" t="s">
        <v>3611</v>
      </c>
      <c r="C153" s="6" t="str">
        <f>VLOOKUP('03-LPT'!$B153,'01-Planning'!$B:$V,2,0)</f>
        <v>UMM_PRESKI_3</v>
      </c>
      <c r="D153" s="6">
        <f>VLOOKUP('03-LPT'!$B153,'01-Planning'!$B:$V,3,0)</f>
        <v>0</v>
      </c>
      <c r="E153" s="22">
        <f>VLOOKUP('03-LPT'!$B153,'01-Planning'!$B:$V,4,0)</f>
        <v>43605</v>
      </c>
      <c r="F153" s="5" t="str">
        <f>VLOOKUP('03-LPT'!$B153,'01-Planning'!$B:$V,6,0)</f>
        <v>Event Biasa</v>
      </c>
      <c r="G153" s="5" t="str">
        <f>VLOOKUP('03-LPT'!$B153,'01-Planning'!$B:$V,7,0)</f>
        <v>POK | Presentation Skill | Teori</v>
      </c>
      <c r="H153" s="3" t="s">
        <v>3467</v>
      </c>
      <c r="I153" s="5" t="str">
        <f>VLOOKUP($B153,'01-Planning'!$B:$T,8,0)</f>
        <v>Kristal Prima</v>
      </c>
      <c r="J153" s="5" t="str">
        <f>VLOOKUP('03-LPT'!$B153,'01-Planning'!$B:$V,9,0)</f>
        <v>Karyawan C Plus</v>
      </c>
      <c r="K153" s="4">
        <f>VLOOKUP(C153,'Course &amp; Tujuan Baru'!$C:$L,10,0)</f>
        <v>0</v>
      </c>
      <c r="M153" s="5" t="str">
        <f>VLOOKUP('03-LPT'!$B153,'01-Planning'!$B:$V,14,0)</f>
        <v>C0145</v>
      </c>
      <c r="N153" s="25" t="e">
        <f>AVERAGEIF('02-ETI'!$E:$E,'03-LPT'!$M153,'02-ETI'!$J:$M)</f>
        <v>#DIV/0!</v>
      </c>
      <c r="O153" s="25" t="e">
        <f>AVERAGEIF('02-ETI'!$E:$E,$M153,'02-ETI'!$N:$P)</f>
        <v>#DIV/0!</v>
      </c>
      <c r="P153" s="25" t="e">
        <f>AVERAGEIF('02-ETI'!$E:$E,$M153,'02-ETI'!$Q:$Q)</f>
        <v>#DIV/0!</v>
      </c>
      <c r="Q153" s="25" t="e">
        <f>AVERAGEIF('02-ETI'!$E:$E,$M153,'02-ETI'!$R:$R)</f>
        <v>#DIV/0!</v>
      </c>
      <c r="R153" s="25" t="e">
        <f>AVERAGEIF('02-ETI'!$E:$E,$M153,'02-ETI'!$S:$T)</f>
        <v>#DIV/0!</v>
      </c>
      <c r="S153" s="25" t="e">
        <f>AVERAGEIF('02-ETI'!$E:$E,$M153,'02-ETI'!$M:$M)</f>
        <v>#DIV/0!</v>
      </c>
      <c r="U153" s="3">
        <v>5</v>
      </c>
      <c r="V153" s="3">
        <v>5</v>
      </c>
      <c r="W153" s="7" t="e">
        <f t="shared" si="15"/>
        <v>#DIV/0!</v>
      </c>
      <c r="X153" s="7">
        <f t="shared" si="16"/>
        <v>1</v>
      </c>
      <c r="Y153" s="10">
        <f>VLOOKUP(B153,'01-Planning'!$B:$T,13,0)</f>
        <v>8.3333333333333259E-2</v>
      </c>
      <c r="Z153" s="29" t="e">
        <f>COUNTIFS(#REF!,"&gt;=80",#REF!,'03-LPT'!$B153)/COUNTIF(#REF!,'03-LPT'!$B153)</f>
        <v>#REF!</v>
      </c>
      <c r="AA153" s="26" t="e">
        <f t="shared" si="17"/>
        <v>#REF!</v>
      </c>
      <c r="AD153" s="3" t="s">
        <v>3</v>
      </c>
    </row>
    <row r="154" spans="1:30" hidden="1" x14ac:dyDescent="0.2">
      <c r="A154" s="3">
        <v>146</v>
      </c>
      <c r="B154" s="13" t="s">
        <v>3612</v>
      </c>
      <c r="C154" s="6" t="str">
        <f>VLOOKUP('03-LPT'!$B154,'01-Planning'!$B:$V,2,0)</f>
        <v>TECH_ORAPRO_3</v>
      </c>
      <c r="D154" s="6">
        <f>VLOOKUP('03-LPT'!$B154,'01-Planning'!$B:$V,3,0)</f>
        <v>0</v>
      </c>
      <c r="E154" s="22">
        <f>VLOOKUP('03-LPT'!$B154,'01-Planning'!$B:$V,4,0)</f>
        <v>43606</v>
      </c>
      <c r="F154" s="5" t="str">
        <f>VLOOKUP('03-LPT'!$B154,'01-Planning'!$B:$V,6,0)</f>
        <v>Event Biasa</v>
      </c>
      <c r="G154" s="5" t="str">
        <f>VLOOKUP('03-LPT'!$B154,'01-Planning'!$B:$V,7,0)</f>
        <v>POK | Training Oracle | Modul Production</v>
      </c>
      <c r="H154" s="3" t="s">
        <v>3467</v>
      </c>
      <c r="I154" s="5" t="str">
        <f>VLOOKUP($B154,'01-Planning'!$B:$T,8,0)</f>
        <v>Robby N</v>
      </c>
      <c r="J154" s="5" t="str">
        <f>VLOOKUP('03-LPT'!$B154,'01-Planning'!$B:$V,9,0)</f>
        <v>Admin Plus</v>
      </c>
      <c r="K154" s="4">
        <f>VLOOKUP(C154,'Course &amp; Tujuan Baru'!$C:$L,10,0)</f>
        <v>0</v>
      </c>
      <c r="M154" s="5" t="str">
        <f>VLOOKUP('03-LPT'!$B154,'01-Planning'!$B:$V,14,0)</f>
        <v>C0146</v>
      </c>
      <c r="N154" s="25">
        <f>AVERAGEIF('02-ETI'!$E:$E,'03-LPT'!$M154,'02-ETI'!$J:$M)</f>
        <v>4</v>
      </c>
      <c r="O154" s="25">
        <f>AVERAGEIF('02-ETI'!$E:$E,$M154,'02-ETI'!$N:$P)</f>
        <v>3.5</v>
      </c>
      <c r="P154" s="25">
        <f>AVERAGEIF('02-ETI'!$E:$E,$M154,'02-ETI'!$Q:$Q)</f>
        <v>3.5</v>
      </c>
      <c r="Q154" s="25">
        <f>AVERAGEIF('02-ETI'!$E:$E,$M154,'02-ETI'!$R:$R)</f>
        <v>3.5</v>
      </c>
      <c r="R154" s="25">
        <f>AVERAGEIF('02-ETI'!$E:$E,$M154,'02-ETI'!$S:$T)</f>
        <v>3.5</v>
      </c>
      <c r="S154" s="25">
        <f>AVERAGEIF('02-ETI'!$E:$E,$M154,'02-ETI'!$M:$M)</f>
        <v>3.5</v>
      </c>
      <c r="U154" s="3">
        <v>7</v>
      </c>
      <c r="V154" s="3">
        <v>6</v>
      </c>
      <c r="W154" s="7" t="e">
        <f t="shared" si="15"/>
        <v>#DIV/0!</v>
      </c>
      <c r="X154" s="7">
        <f t="shared" si="16"/>
        <v>0.8571428571428571</v>
      </c>
      <c r="Y154" s="10">
        <f>VLOOKUP(B154,'01-Planning'!$B:$T,13,0)</f>
        <v>0.125</v>
      </c>
      <c r="Z154" s="29" t="e">
        <f>COUNTIFS(#REF!,"&gt;=80",#REF!,'03-LPT'!$B154)/COUNTIF(#REF!,'03-LPT'!$B154)</f>
        <v>#REF!</v>
      </c>
      <c r="AA154" s="26" t="e">
        <f t="shared" si="17"/>
        <v>#REF!</v>
      </c>
      <c r="AD154" s="3" t="s">
        <v>3</v>
      </c>
    </row>
    <row r="155" spans="1:30" hidden="1" x14ac:dyDescent="0.2">
      <c r="A155" s="3">
        <v>147</v>
      </c>
      <c r="B155" s="13" t="s">
        <v>3613</v>
      </c>
      <c r="C155" s="6" t="str">
        <f>VLOOKUP('03-LPT'!$B155,'01-Planning'!$B:$V,2,0)</f>
        <v>TECH_SEBFDA_2</v>
      </c>
      <c r="D155" s="6">
        <f>VLOOKUP('03-LPT'!$B155,'01-Planning'!$B:$V,3,0)</f>
        <v>0</v>
      </c>
      <c r="E155" s="22">
        <f>VLOOKUP('03-LPT'!$B155,'01-Planning'!$B:$V,4,0)</f>
        <v>43607</v>
      </c>
      <c r="F155" s="5" t="str">
        <f>VLOOKUP('03-LPT'!$B155,'01-Planning'!$B:$V,6,0)</f>
        <v>Event Biasa</v>
      </c>
      <c r="G155" s="5" t="str">
        <f>VLOOKUP('03-LPT'!$B155,'01-Planning'!$B:$V,7,0)</f>
        <v>SIO Dairy | Training Pengoperasian &amp; Perawatan Mesin oleh Engineer Fillpack</v>
      </c>
      <c r="H155" s="3" t="s">
        <v>3467</v>
      </c>
      <c r="I155" s="5" t="str">
        <f>VLOOKUP($B155,'01-Planning'!$B:$T,8,0)</f>
        <v>Terha Hadi</v>
      </c>
      <c r="J155" s="5" t="str">
        <f>VLOOKUP('03-LPT'!$B155,'01-Planning'!$B:$V,9,0)</f>
        <v>Operator GRA</v>
      </c>
      <c r="K155" s="4">
        <f>VLOOKUP(C155,'Course &amp; Tujuan Baru'!$C:$L,10,0)</f>
        <v>0</v>
      </c>
      <c r="M155" s="5" t="str">
        <f>VLOOKUP('03-LPT'!$B155,'01-Planning'!$B:$V,14,0)</f>
        <v>C0147</v>
      </c>
      <c r="N155" s="25" t="e">
        <f>AVERAGEIF('02-ETI'!$E:$E,'03-LPT'!$M155,'02-ETI'!$J:$M)</f>
        <v>#DIV/0!</v>
      </c>
      <c r="O155" s="25" t="e">
        <f>AVERAGEIF('02-ETI'!$E:$E,$M155,'02-ETI'!$N:$P)</f>
        <v>#DIV/0!</v>
      </c>
      <c r="P155" s="25" t="e">
        <f>AVERAGEIF('02-ETI'!$E:$E,$M155,'02-ETI'!$Q:$Q)</f>
        <v>#DIV/0!</v>
      </c>
      <c r="Q155" s="25" t="e">
        <f>AVERAGEIF('02-ETI'!$E:$E,$M155,'02-ETI'!$R:$R)</f>
        <v>#DIV/0!</v>
      </c>
      <c r="R155" s="25" t="e">
        <f>AVERAGEIF('02-ETI'!$E:$E,$M155,'02-ETI'!$S:$T)</f>
        <v>#DIV/0!</v>
      </c>
      <c r="S155" s="25" t="e">
        <f>AVERAGEIF('02-ETI'!$E:$E,$M155,'02-ETI'!$M:$M)</f>
        <v>#DIV/0!</v>
      </c>
      <c r="U155" s="3">
        <v>2</v>
      </c>
      <c r="V155" s="3">
        <v>2</v>
      </c>
      <c r="W155" s="7" t="e">
        <f t="shared" si="15"/>
        <v>#DIV/0!</v>
      </c>
      <c r="X155" s="7">
        <f t="shared" si="16"/>
        <v>1</v>
      </c>
      <c r="Y155" s="10">
        <f>VLOOKUP(B155,'01-Planning'!$B:$T,13,0)</f>
        <v>8.3333333333333315E-2</v>
      </c>
      <c r="Z155" s="29" t="e">
        <f>COUNTIFS(#REF!,"&gt;=80",#REF!,'03-LPT'!$B155)/COUNTIF(#REF!,'03-LPT'!$B155)</f>
        <v>#REF!</v>
      </c>
      <c r="AA155" s="26" t="e">
        <f t="shared" si="17"/>
        <v>#REF!</v>
      </c>
      <c r="AD155" s="3" t="s">
        <v>3</v>
      </c>
    </row>
    <row r="156" spans="1:30" hidden="1" x14ac:dyDescent="0.2">
      <c r="A156" s="3">
        <v>148</v>
      </c>
      <c r="B156" s="13" t="s">
        <v>3614</v>
      </c>
      <c r="C156" s="6" t="str">
        <f>VLOOKUP('03-LPT'!$B156,'01-Planning'!$B:$V,2,0)</f>
        <v>TECH_BASCRT_2</v>
      </c>
      <c r="D156" s="6">
        <f>VLOOKUP('03-LPT'!$B156,'01-Planning'!$B:$V,3,0)</f>
        <v>0</v>
      </c>
      <c r="E156" s="22">
        <f>VLOOKUP('03-LPT'!$B156,'01-Planning'!$B:$V,4,0)</f>
        <v>43607</v>
      </c>
      <c r="F156" s="5" t="str">
        <f>VLOOKUP('03-LPT'!$B156,'01-Planning'!$B:$V,6,0)</f>
        <v>Event Biasa</v>
      </c>
      <c r="G156" s="5" t="str">
        <f>VLOOKUP('03-LPT'!$B156,'01-Planning'!$B:$V,7,0)</f>
        <v>POK Basic Critical Thinking</v>
      </c>
      <c r="H156" s="3" t="s">
        <v>3467</v>
      </c>
      <c r="I156" s="5" t="str">
        <f>VLOOKUP($B156,'01-Planning'!$B:$T,8,0)</f>
        <v>Kristal Prima</v>
      </c>
      <c r="J156" s="5" t="str">
        <f>VLOOKUP('03-LPT'!$B156,'01-Planning'!$B:$V,9,0)</f>
        <v>Karywan C Plus</v>
      </c>
      <c r="K156" s="4">
        <f>VLOOKUP(C156,'Course &amp; Tujuan Baru'!$C:$L,10,0)</f>
        <v>0</v>
      </c>
      <c r="M156" s="5" t="str">
        <f>VLOOKUP('03-LPT'!$B156,'01-Planning'!$B:$V,14,0)</f>
        <v>C0148</v>
      </c>
      <c r="N156" s="25">
        <f>AVERAGEIF('02-ETI'!$E:$E,'03-LPT'!$M156,'02-ETI'!$J:$M)</f>
        <v>3.8333333333333335</v>
      </c>
      <c r="O156" s="25">
        <f>AVERAGEIF('02-ETI'!$E:$E,$M156,'02-ETI'!$N:$P)</f>
        <v>4</v>
      </c>
      <c r="P156" s="25">
        <f>AVERAGEIF('02-ETI'!$E:$E,$M156,'02-ETI'!$Q:$Q)</f>
        <v>3.6666666666666665</v>
      </c>
      <c r="Q156" s="25">
        <f>AVERAGEIF('02-ETI'!$E:$E,$M156,'02-ETI'!$R:$R)</f>
        <v>3.6666666666666665</v>
      </c>
      <c r="R156" s="25">
        <f>AVERAGEIF('02-ETI'!$E:$E,$M156,'02-ETI'!$S:$T)</f>
        <v>3.8333333333333335</v>
      </c>
      <c r="S156" s="25">
        <f>AVERAGEIF('02-ETI'!$E:$E,$M156,'02-ETI'!$M:$M)</f>
        <v>3.5</v>
      </c>
      <c r="U156" s="3">
        <v>6</v>
      </c>
      <c r="V156" s="3">
        <v>7</v>
      </c>
      <c r="W156" s="7" t="e">
        <f t="shared" si="15"/>
        <v>#DIV/0!</v>
      </c>
      <c r="X156" s="7">
        <f t="shared" si="16"/>
        <v>1</v>
      </c>
      <c r="Y156" s="10">
        <f>VLOOKUP(B156,'01-Planning'!$B:$T,13,0)</f>
        <v>8.3333333333333259E-2</v>
      </c>
      <c r="Z156" s="29" t="e">
        <f>COUNTIFS(#REF!,"&gt;=80",#REF!,'03-LPT'!$B156)/COUNTIF(#REF!,'03-LPT'!$B156)</f>
        <v>#REF!</v>
      </c>
      <c r="AA156" s="26" t="e">
        <f t="shared" si="17"/>
        <v>#REF!</v>
      </c>
      <c r="AD156" s="3" t="s">
        <v>3</v>
      </c>
    </row>
    <row r="157" spans="1:30" hidden="1" x14ac:dyDescent="0.2">
      <c r="A157" s="3">
        <v>149</v>
      </c>
      <c r="B157" s="13" t="s">
        <v>3615</v>
      </c>
      <c r="C157" s="6" t="str">
        <f>VLOOKUP('03-LPT'!$B157,'01-Planning'!$B:$V,2,0)</f>
        <v>TECH_PESCON_2</v>
      </c>
      <c r="D157" s="6">
        <f>VLOOKUP('03-LPT'!$B157,'01-Planning'!$B:$V,3,0)</f>
        <v>0</v>
      </c>
      <c r="E157" s="22">
        <f>VLOOKUP('03-LPT'!$B157,'01-Planning'!$B:$V,4,0)</f>
        <v>43608</v>
      </c>
      <c r="F157" s="5" t="str">
        <f>VLOOKUP('03-LPT'!$B157,'01-Planning'!$B:$V,6,0)</f>
        <v>Event Biasa</v>
      </c>
      <c r="G157" s="5" t="str">
        <f>VLOOKUP('03-LPT'!$B157,'01-Planning'!$B:$V,7,0)</f>
        <v>Lefo QA | Pest Management | Mei 2019</v>
      </c>
      <c r="H157" s="3" t="s">
        <v>3467</v>
      </c>
      <c r="I157" s="5" t="str">
        <f>VLOOKUP($B157,'01-Planning'!$B:$T,8,0)</f>
        <v>Tahmid</v>
      </c>
      <c r="J157" s="5" t="str">
        <f>VLOOKUP('03-LPT'!$B157,'01-Planning'!$B:$V,9,0)</f>
        <v>QA</v>
      </c>
      <c r="K157" s="4" t="str">
        <f>VLOOKUP(C157,'Course &amp; Tujuan Baru'!$C:$L,10,0)</f>
        <v>1. Dampak kontaminasi pest (+ power of socmed)
2. Integrated Pest Management + peran karyawan</v>
      </c>
      <c r="M157" s="5" t="str">
        <f>VLOOKUP('03-LPT'!$B157,'01-Planning'!$B:$V,14,0)</f>
        <v>C0149</v>
      </c>
      <c r="N157" s="25" t="e">
        <f>AVERAGEIF('02-ETI'!$E:$E,'03-LPT'!$M157,'02-ETI'!$J:$M)</f>
        <v>#DIV/0!</v>
      </c>
      <c r="O157" s="25" t="e">
        <f>AVERAGEIF('02-ETI'!$E:$E,$M157,'02-ETI'!$N:$P)</f>
        <v>#DIV/0!</v>
      </c>
      <c r="P157" s="25" t="e">
        <f>AVERAGEIF('02-ETI'!$E:$E,$M157,'02-ETI'!$Q:$Q)</f>
        <v>#DIV/0!</v>
      </c>
      <c r="Q157" s="25" t="e">
        <f>AVERAGEIF('02-ETI'!$E:$E,$M157,'02-ETI'!$R:$R)</f>
        <v>#DIV/0!</v>
      </c>
      <c r="R157" s="25" t="e">
        <f>AVERAGEIF('02-ETI'!$E:$E,$M157,'02-ETI'!$S:$T)</f>
        <v>#DIV/0!</v>
      </c>
      <c r="S157" s="25" t="e">
        <f>AVERAGEIF('02-ETI'!$E:$E,$M157,'02-ETI'!$M:$M)</f>
        <v>#DIV/0!</v>
      </c>
      <c r="U157" s="3" t="s">
        <v>364</v>
      </c>
      <c r="V157" s="3" t="s">
        <v>364</v>
      </c>
      <c r="W157" s="7" t="e">
        <f t="shared" si="15"/>
        <v>#VALUE!</v>
      </c>
      <c r="X157" s="7" t="e">
        <f t="shared" si="16"/>
        <v>#VALUE!</v>
      </c>
      <c r="Y157" s="10">
        <f>VLOOKUP(B157,'01-Planning'!$B:$T,13,0)</f>
        <v>6.25E-2</v>
      </c>
      <c r="Z157" s="29" t="e">
        <f>COUNTIFS(#REF!,"&gt;=80",#REF!,'03-LPT'!$B157)/COUNTIF(#REF!,'03-LPT'!$B157)</f>
        <v>#REF!</v>
      </c>
      <c r="AA157" s="26" t="e">
        <f t="shared" si="17"/>
        <v>#REF!</v>
      </c>
      <c r="AD157" s="3" t="s">
        <v>3</v>
      </c>
    </row>
    <row r="158" spans="1:30" hidden="1" x14ac:dyDescent="0.2">
      <c r="A158" s="3">
        <v>150</v>
      </c>
      <c r="B158" s="13" t="s">
        <v>3616</v>
      </c>
      <c r="C158" s="6" t="str">
        <f>VLOOKUP('03-LPT'!$B158,'01-Planning'!$B:$V,2,0)</f>
        <v>TECH_SKFIDA_2</v>
      </c>
      <c r="D158" s="6">
        <f>VLOOKUP('03-LPT'!$B158,'01-Planning'!$B:$V,3,0)</f>
        <v>0</v>
      </c>
      <c r="E158" s="22">
        <f>VLOOKUP('03-LPT'!$B158,'01-Planning'!$B:$V,4,0)</f>
        <v>43608</v>
      </c>
      <c r="F158" s="5" t="str">
        <f>VLOOKUP('03-LPT'!$B158,'01-Planning'!$B:$V,6,0)</f>
        <v>Event Biasa</v>
      </c>
      <c r="G158" s="5" t="str">
        <f>VLOOKUP('03-LPT'!$B158,'01-Planning'!$B:$V,7,0)</f>
        <v>SIO Dairy | Training K3 Pengoperasian Mesin oleh tim K3 - Permenaker No 38 Tahun 2016 Tentang K3 Pesawat Tenaga dan Produksi</v>
      </c>
      <c r="H158" s="3" t="s">
        <v>3467</v>
      </c>
      <c r="I158" s="5" t="str">
        <f>VLOOKUP($B158,'01-Planning'!$B:$T,8,0)</f>
        <v>Hardito N</v>
      </c>
      <c r="J158" s="5" t="str">
        <f>VLOOKUP('03-LPT'!$B158,'01-Planning'!$B:$V,9,0)</f>
        <v>Operator GRA</v>
      </c>
      <c r="K158" s="4">
        <f>VLOOKUP(C158,'Course &amp; Tujuan Baru'!$C:$L,10,0)</f>
        <v>0</v>
      </c>
      <c r="M158" s="5" t="str">
        <f>VLOOKUP('03-LPT'!$B158,'01-Planning'!$B:$V,14,0)</f>
        <v>C0150</v>
      </c>
      <c r="N158" s="25" t="e">
        <f>AVERAGEIF('02-ETI'!$E:$E,'03-LPT'!$M158,'02-ETI'!$J:$M)</f>
        <v>#DIV/0!</v>
      </c>
      <c r="O158" s="25" t="e">
        <f>AVERAGEIF('02-ETI'!$E:$E,$M158,'02-ETI'!$N:$P)</f>
        <v>#DIV/0!</v>
      </c>
      <c r="P158" s="25" t="e">
        <f>AVERAGEIF('02-ETI'!$E:$E,$M158,'02-ETI'!$Q:$Q)</f>
        <v>#DIV/0!</v>
      </c>
      <c r="Q158" s="25" t="e">
        <f>AVERAGEIF('02-ETI'!$E:$E,$M158,'02-ETI'!$R:$R)</f>
        <v>#DIV/0!</v>
      </c>
      <c r="R158" s="25" t="e">
        <f>AVERAGEIF('02-ETI'!$E:$E,$M158,'02-ETI'!$S:$T)</f>
        <v>#DIV/0!</v>
      </c>
      <c r="S158" s="25" t="e">
        <f>AVERAGEIF('02-ETI'!$E:$E,$M158,'02-ETI'!$M:$M)</f>
        <v>#DIV/0!</v>
      </c>
      <c r="U158" s="3">
        <v>3</v>
      </c>
      <c r="V158" s="3">
        <v>3</v>
      </c>
      <c r="W158" s="7" t="e">
        <f t="shared" si="15"/>
        <v>#DIV/0!</v>
      </c>
      <c r="X158" s="7">
        <f t="shared" si="16"/>
        <v>1</v>
      </c>
      <c r="Y158" s="10">
        <f>VLOOKUP(B158,'01-Planning'!$B:$T,13,0)</f>
        <v>8.3333333333333259E-2</v>
      </c>
      <c r="Z158" s="29" t="e">
        <f>COUNTIFS(#REF!,"&gt;=80",#REF!,'03-LPT'!$B158)/COUNTIF(#REF!,'03-LPT'!$B158)</f>
        <v>#REF!</v>
      </c>
      <c r="AA158" s="26" t="e">
        <f t="shared" si="17"/>
        <v>#REF!</v>
      </c>
      <c r="AD158" s="3" t="s">
        <v>3</v>
      </c>
    </row>
    <row r="159" spans="1:30" hidden="1" x14ac:dyDescent="0.2">
      <c r="A159" s="3">
        <v>151</v>
      </c>
      <c r="B159" s="13" t="s">
        <v>3617</v>
      </c>
      <c r="C159" s="6" t="str">
        <f>VLOOKUP('03-LPT'!$B159,'01-Planning'!$B:$V,2,0)</f>
        <v>TECH_NUTIMC_2</v>
      </c>
      <c r="D159" s="6">
        <f>VLOOKUP('03-LPT'!$B159,'01-Planning'!$B:$V,3,0)</f>
        <v>0</v>
      </c>
      <c r="E159" s="22">
        <f>VLOOKUP('03-LPT'!$B159,'01-Planning'!$B:$V,4,0)</f>
        <v>43612</v>
      </c>
      <c r="F159" s="5" t="str">
        <f>VLOOKUP('03-LPT'!$B159,'01-Planning'!$B:$V,6,0)</f>
        <v>Event Biasa</v>
      </c>
      <c r="G159" s="5" t="str">
        <f>VLOOKUP('03-LPT'!$B159,'01-Planning'!$B:$V,7,0)</f>
        <v>POK Nutrifood Improvement Cycle</v>
      </c>
      <c r="H159" s="3" t="s">
        <v>3467</v>
      </c>
      <c r="I159" s="5" t="str">
        <f>VLOOKUP($B159,'01-Planning'!$B:$T,8,0)</f>
        <v>Iman Budiman</v>
      </c>
      <c r="J159" s="5" t="str">
        <f>VLOOKUP('03-LPT'!$B159,'01-Planning'!$B:$V,9,0)</f>
        <v>Karyawan C Plus</v>
      </c>
      <c r="K159" s="4">
        <f>VLOOKUP(C159,'Course &amp; Tujuan Baru'!$C:$L,10,0)</f>
        <v>0</v>
      </c>
      <c r="M159" s="5" t="str">
        <f>VLOOKUP('03-LPT'!$B159,'01-Planning'!$B:$V,14,0)</f>
        <v>C0151</v>
      </c>
      <c r="N159" s="25">
        <f>AVERAGEIF('02-ETI'!$E:$E,'03-LPT'!$M159,'02-ETI'!$J:$M)</f>
        <v>3.5</v>
      </c>
      <c r="O159" s="25">
        <f>AVERAGEIF('02-ETI'!$E:$E,$M159,'02-ETI'!$N:$P)</f>
        <v>4</v>
      </c>
      <c r="P159" s="25">
        <f>AVERAGEIF('02-ETI'!$E:$E,$M159,'02-ETI'!$Q:$Q)</f>
        <v>4</v>
      </c>
      <c r="Q159" s="25">
        <f>AVERAGEIF('02-ETI'!$E:$E,$M159,'02-ETI'!$R:$R)</f>
        <v>3.5</v>
      </c>
      <c r="R159" s="25">
        <f>AVERAGEIF('02-ETI'!$E:$E,$M159,'02-ETI'!$S:$T)</f>
        <v>4</v>
      </c>
      <c r="S159" s="25">
        <f>AVERAGEIF('02-ETI'!$E:$E,$M159,'02-ETI'!$M:$M)</f>
        <v>3.75</v>
      </c>
      <c r="U159" s="3">
        <v>5</v>
      </c>
      <c r="V159" s="3">
        <v>5</v>
      </c>
      <c r="W159" s="7" t="e">
        <f t="shared" si="15"/>
        <v>#DIV/0!</v>
      </c>
      <c r="X159" s="7">
        <f t="shared" si="16"/>
        <v>1</v>
      </c>
      <c r="Y159" s="10">
        <f>VLOOKUP(B159,'01-Planning'!$B:$T,13,0)</f>
        <v>8.3333333333333259E-2</v>
      </c>
      <c r="Z159" s="29" t="e">
        <f>COUNTIFS(#REF!,"&gt;=80",#REF!,'03-LPT'!$B159)/COUNTIF(#REF!,'03-LPT'!$B159)</f>
        <v>#REF!</v>
      </c>
      <c r="AA159" s="26" t="e">
        <f t="shared" si="17"/>
        <v>#REF!</v>
      </c>
      <c r="AD159" s="3" t="s">
        <v>3</v>
      </c>
    </row>
    <row r="160" spans="1:30" hidden="1" x14ac:dyDescent="0.2">
      <c r="A160" s="3">
        <v>152</v>
      </c>
      <c r="B160" s="13" t="s">
        <v>3618</v>
      </c>
      <c r="C160" s="6" t="str">
        <f>VLOOKUP('03-LPT'!$B160,'01-Planning'!$B:$V,2,0)</f>
        <v>TECH_FOOSAF_1</v>
      </c>
      <c r="D160" s="6">
        <f>VLOOKUP('03-LPT'!$B160,'01-Planning'!$B:$V,3,0)</f>
        <v>0</v>
      </c>
      <c r="E160" s="22">
        <f>VLOOKUP('03-LPT'!$B160,'01-Planning'!$B:$V,4,0)</f>
        <v>43613</v>
      </c>
      <c r="F160" s="5" t="str">
        <f>VLOOKUP('03-LPT'!$B160,'01-Planning'!$B:$V,6,0)</f>
        <v>Event Biasa</v>
      </c>
      <c r="G160" s="5" t="str">
        <f>VLOOKUP('03-LPT'!$B160,'01-Planning'!$B:$V,7,0)</f>
        <v>Sosialisasi awal penerapan PMR untuk managerial cibitung</v>
      </c>
      <c r="H160" s="3" t="s">
        <v>3467</v>
      </c>
      <c r="I160" s="5" t="str">
        <f>VLOOKUP($B160,'01-Planning'!$B:$T,8,0)</f>
        <v>Fahmi N</v>
      </c>
      <c r="J160" s="5" t="str">
        <f>VLOOKUP('03-LPT'!$B160,'01-Planning'!$B:$V,9,0)</f>
        <v xml:space="preserve">Managerial </v>
      </c>
      <c r="K160" s="4">
        <f>VLOOKUP(C160,'Course &amp; Tujuan Baru'!$C:$L,10,0)</f>
        <v>0</v>
      </c>
      <c r="M160" s="5" t="str">
        <f>VLOOKUP('03-LPT'!$B160,'01-Planning'!$B:$V,14,0)</f>
        <v>C0152</v>
      </c>
      <c r="N160" s="25" t="e">
        <f>AVERAGEIF('02-ETI'!$E:$E,'03-LPT'!$M160,'02-ETI'!$J:$M)</f>
        <v>#DIV/0!</v>
      </c>
      <c r="O160" s="25" t="e">
        <f>AVERAGEIF('02-ETI'!$E:$E,$M160,'02-ETI'!$N:$P)</f>
        <v>#DIV/0!</v>
      </c>
      <c r="P160" s="25" t="e">
        <f>AVERAGEIF('02-ETI'!$E:$E,$M160,'02-ETI'!$Q:$Q)</f>
        <v>#DIV/0!</v>
      </c>
      <c r="Q160" s="25" t="e">
        <f>AVERAGEIF('02-ETI'!$E:$E,$M160,'02-ETI'!$R:$R)</f>
        <v>#DIV/0!</v>
      </c>
      <c r="R160" s="25" t="e">
        <f>AVERAGEIF('02-ETI'!$E:$E,$M160,'02-ETI'!$S:$T)</f>
        <v>#DIV/0!</v>
      </c>
      <c r="S160" s="25" t="e">
        <f>AVERAGEIF('02-ETI'!$E:$E,$M160,'02-ETI'!$M:$M)</f>
        <v>#DIV/0!</v>
      </c>
      <c r="U160" s="3">
        <v>15</v>
      </c>
      <c r="V160" s="3">
        <v>15</v>
      </c>
      <c r="W160" s="7" t="e">
        <f t="shared" si="15"/>
        <v>#DIV/0!</v>
      </c>
      <c r="X160" s="7">
        <f t="shared" si="16"/>
        <v>1</v>
      </c>
      <c r="Y160" s="10">
        <f>VLOOKUP(B160,'01-Planning'!$B:$T,13,0)</f>
        <v>2.0833333333333315E-2</v>
      </c>
      <c r="Z160" s="29" t="e">
        <f>COUNTIFS(#REF!,"&gt;=80",#REF!,'03-LPT'!$B160)/COUNTIF(#REF!,'03-LPT'!$B160)</f>
        <v>#REF!</v>
      </c>
      <c r="AA160" s="26" t="e">
        <f t="shared" si="17"/>
        <v>#REF!</v>
      </c>
      <c r="AD160" s="3" t="s">
        <v>3</v>
      </c>
    </row>
    <row r="161" spans="1:30" hidden="1" x14ac:dyDescent="0.2">
      <c r="A161" s="3">
        <v>153</v>
      </c>
      <c r="B161" s="13" t="s">
        <v>3619</v>
      </c>
      <c r="C161" s="6" t="str">
        <f>VLOOKUP('03-LPT'!$B161,'01-Planning'!$B:$V,2,0)</f>
        <v>TECH_KOMETK_2</v>
      </c>
      <c r="D161" s="6">
        <f>VLOOKUP('03-LPT'!$B161,'01-Planning'!$B:$V,3,0)</f>
        <v>0</v>
      </c>
      <c r="E161" s="22">
        <f>VLOOKUP('03-LPT'!$B161,'01-Planning'!$B:$V,4,0)</f>
        <v>43614</v>
      </c>
      <c r="F161" s="5" t="str">
        <f>VLOOKUP('03-LPT'!$B161,'01-Planning'!$B:$V,6,0)</f>
        <v>Event Biasa</v>
      </c>
      <c r="G161" s="5" t="str">
        <f>VLOOKUP('03-LPT'!$B161,'01-Planning'!$B:$V,7,0)</f>
        <v>POK Workshop Komunikasi Efektif</v>
      </c>
      <c r="H161" s="3" t="s">
        <v>3467</v>
      </c>
      <c r="I161" s="5" t="str">
        <f>VLOOKUP($B161,'01-Planning'!$B:$T,8,0)</f>
        <v>Kristal Prima</v>
      </c>
      <c r="J161" s="5" t="str">
        <f>VLOOKUP('03-LPT'!$B161,'01-Planning'!$B:$V,9,0)</f>
        <v>Karyawan C Plus</v>
      </c>
      <c r="K161" s="4" t="str">
        <f>VLOOKUP(C161,'Course &amp; Tujuan Baru'!$C:$L,10,0)</f>
        <v>"-Memahami Tipe Komunikasi sesuai konteks kerja
-Memahami Etika Komunikasi
-Role Play Komunikasi</v>
      </c>
      <c r="M161" s="5" t="str">
        <f>VLOOKUP('03-LPT'!$B161,'01-Planning'!$B:$V,14,0)</f>
        <v>C0153</v>
      </c>
      <c r="N161" s="25">
        <f>AVERAGEIF('02-ETI'!$E:$E,'03-LPT'!$M161,'02-ETI'!$J:$M)</f>
        <v>4</v>
      </c>
      <c r="O161" s="25">
        <f>AVERAGEIF('02-ETI'!$E:$E,$M161,'02-ETI'!$N:$P)</f>
        <v>4</v>
      </c>
      <c r="P161" s="25">
        <f>AVERAGEIF('02-ETI'!$E:$E,$M161,'02-ETI'!$Q:$Q)</f>
        <v>4</v>
      </c>
      <c r="Q161" s="25">
        <f>AVERAGEIF('02-ETI'!$E:$E,$M161,'02-ETI'!$R:$R)</f>
        <v>4</v>
      </c>
      <c r="R161" s="25">
        <f>AVERAGEIF('02-ETI'!$E:$E,$M161,'02-ETI'!$S:$T)</f>
        <v>4</v>
      </c>
      <c r="S161" s="25">
        <f>AVERAGEIF('02-ETI'!$E:$E,$M161,'02-ETI'!$M:$M)</f>
        <v>3.5</v>
      </c>
      <c r="U161" s="3">
        <v>4</v>
      </c>
      <c r="V161" s="3">
        <v>2</v>
      </c>
      <c r="W161" s="7" t="e">
        <f t="shared" si="15"/>
        <v>#DIV/0!</v>
      </c>
      <c r="X161" s="7">
        <f t="shared" si="16"/>
        <v>0.5</v>
      </c>
      <c r="Y161" s="10">
        <f>VLOOKUP(B161,'01-Planning'!$B:$T,13,0)</f>
        <v>8.3333333333333259E-2</v>
      </c>
      <c r="Z161" s="29" t="e">
        <f>COUNTIFS(#REF!,"&gt;=80",#REF!,'03-LPT'!$B161)/COUNTIF(#REF!,'03-LPT'!$B161)</f>
        <v>#REF!</v>
      </c>
      <c r="AA161" s="26" t="e">
        <f t="shared" si="17"/>
        <v>#REF!</v>
      </c>
      <c r="AD161" s="3" t="s">
        <v>3</v>
      </c>
    </row>
    <row r="162" spans="1:30" hidden="1" x14ac:dyDescent="0.2">
      <c r="A162" s="3">
        <v>154</v>
      </c>
      <c r="B162" s="13" t="s">
        <v>3620</v>
      </c>
      <c r="C162" s="6" t="str">
        <f>VLOOKUP('03-LPT'!$B162,'01-Planning'!$B:$V,2,0)</f>
        <v>TECH_RACSAW_2</v>
      </c>
      <c r="D162" s="6">
        <f>VLOOKUP('03-LPT'!$B162,'01-Planning'!$B:$V,3,0)</f>
        <v>0</v>
      </c>
      <c r="E162" s="22">
        <f>VLOOKUP('03-LPT'!$B162,'01-Planning'!$B:$V,4,0)</f>
        <v>43630</v>
      </c>
      <c r="F162" s="5" t="str">
        <f>VLOOKUP('03-LPT'!$B162,'01-Planning'!$B:$V,6,0)</f>
        <v>Event Biasa</v>
      </c>
      <c r="G162" s="5" t="str">
        <f>VLOOKUP('03-LPT'!$B162,'01-Planning'!$B:$V,7,0)</f>
        <v>Rack Safety Awareness</v>
      </c>
      <c r="H162" s="3" t="s">
        <v>3467</v>
      </c>
      <c r="I162" s="5" t="str">
        <f>VLOOKUP($B162,'01-Planning'!$B:$T,8,0)</f>
        <v>Team Mulia 41</v>
      </c>
      <c r="J162" s="5" t="str">
        <f>VLOOKUP('03-LPT'!$B162,'01-Planning'!$B:$V,9,0)</f>
        <v>Team Gudang</v>
      </c>
      <c r="K162" s="4" t="e">
        <f>VLOOKUP(C162,'Course &amp; Tujuan Baru'!$C:$L,10,0)</f>
        <v>#N/A</v>
      </c>
      <c r="M162" s="5" t="str">
        <f>VLOOKUP('03-LPT'!$B162,'01-Planning'!$B:$V,14,0)</f>
        <v>C0154</v>
      </c>
      <c r="N162" s="25" t="e">
        <f>AVERAGEIF('02-ETI'!$E:$E,'03-LPT'!$M162,'02-ETI'!$J:$M)</f>
        <v>#DIV/0!</v>
      </c>
      <c r="O162" s="25" t="e">
        <f>AVERAGEIF('02-ETI'!$E:$E,$M162,'02-ETI'!$N:$P)</f>
        <v>#DIV/0!</v>
      </c>
      <c r="P162" s="25" t="e">
        <f>AVERAGEIF('02-ETI'!$E:$E,$M162,'02-ETI'!$Q:$Q)</f>
        <v>#DIV/0!</v>
      </c>
      <c r="Q162" s="25" t="e">
        <f>AVERAGEIF('02-ETI'!$E:$E,$M162,'02-ETI'!$R:$R)</f>
        <v>#DIV/0!</v>
      </c>
      <c r="R162" s="25" t="e">
        <f>AVERAGEIF('02-ETI'!$E:$E,$M162,'02-ETI'!$S:$T)</f>
        <v>#DIV/0!</v>
      </c>
      <c r="S162" s="25" t="e">
        <f>AVERAGEIF('02-ETI'!$E:$E,$M162,'02-ETI'!$M:$M)</f>
        <v>#DIV/0!</v>
      </c>
      <c r="U162" s="3">
        <v>12</v>
      </c>
      <c r="V162" s="3">
        <v>12</v>
      </c>
      <c r="W162" s="7" t="e">
        <f t="shared" si="15"/>
        <v>#DIV/0!</v>
      </c>
      <c r="X162" s="7">
        <f t="shared" si="16"/>
        <v>1</v>
      </c>
      <c r="Y162" s="10">
        <f>VLOOKUP(B162,'01-Planning'!$B:$T,13,0)</f>
        <v>8.333333333333337E-2</v>
      </c>
      <c r="Z162" s="29" t="e">
        <f>COUNTIFS(#REF!,"&gt;=80",#REF!,'03-LPT'!$B162)/COUNTIF(#REF!,'03-LPT'!$B162)</f>
        <v>#REF!</v>
      </c>
      <c r="AA162" s="26" t="e">
        <f t="shared" si="17"/>
        <v>#REF!</v>
      </c>
      <c r="AD162" s="3" t="s">
        <v>3</v>
      </c>
    </row>
    <row r="163" spans="1:30" hidden="1" x14ac:dyDescent="0.2">
      <c r="A163" s="3">
        <v>155</v>
      </c>
      <c r="B163" s="13" t="s">
        <v>3621</v>
      </c>
      <c r="C163" s="6" t="str">
        <f>VLOOKUP('03-LPT'!$B163,'01-Planning'!$B:$V,2,0)</f>
        <v>TECH_WTPXXX_2</v>
      </c>
      <c r="D163" s="6">
        <f>VLOOKUP('03-LPT'!$B163,'01-Planning'!$B:$V,3,0)</f>
        <v>0</v>
      </c>
      <c r="E163" s="22">
        <f>VLOOKUP('03-LPT'!$B163,'01-Planning'!$B:$V,4,0)</f>
        <v>43630</v>
      </c>
      <c r="F163" s="5" t="str">
        <f>VLOOKUP('03-LPT'!$B163,'01-Planning'!$B:$V,6,0)</f>
        <v>Event Biasa</v>
      </c>
      <c r="G163" s="5" t="str">
        <f>VLOOKUP('03-LPT'!$B163,'01-Planning'!$B:$V,7,0)</f>
        <v>Basic WTP</v>
      </c>
      <c r="H163" s="3" t="s">
        <v>3467</v>
      </c>
      <c r="I163" s="5" t="str">
        <f>VLOOKUP($B163,'01-Planning'!$B:$T,8,0)</f>
        <v>Ridi Nur Ardiansyah</v>
      </c>
      <c r="J163" s="5" t="str">
        <f>VLOOKUP('03-LPT'!$B163,'01-Planning'!$B:$V,9,0)</f>
        <v>Operator WTP</v>
      </c>
      <c r="K163" s="4">
        <f>VLOOKUP(C163,'Course &amp; Tujuan Baru'!$C:$L,10,0)</f>
        <v>0</v>
      </c>
      <c r="M163" s="5" t="str">
        <f>VLOOKUP('03-LPT'!$B163,'01-Planning'!$B:$V,14,0)</f>
        <v>C0155</v>
      </c>
      <c r="N163" s="25">
        <f>AVERAGEIF('02-ETI'!$E:$E,'03-LPT'!$M163,'02-ETI'!$J:$M)</f>
        <v>4</v>
      </c>
      <c r="O163" s="25">
        <f>AVERAGEIF('02-ETI'!$E:$E,$M163,'02-ETI'!$N:$P)</f>
        <v>3.5</v>
      </c>
      <c r="P163" s="25">
        <f>AVERAGEIF('02-ETI'!$E:$E,$M163,'02-ETI'!$Q:$Q)</f>
        <v>3.5</v>
      </c>
      <c r="Q163" s="25">
        <f>AVERAGEIF('02-ETI'!$E:$E,$M163,'02-ETI'!$R:$R)</f>
        <v>3.5</v>
      </c>
      <c r="R163" s="25">
        <f>AVERAGEIF('02-ETI'!$E:$E,$M163,'02-ETI'!$S:$T)</f>
        <v>3.5</v>
      </c>
      <c r="S163" s="25">
        <f>AVERAGEIF('02-ETI'!$E:$E,$M163,'02-ETI'!$M:$M)</f>
        <v>3.5</v>
      </c>
      <c r="U163" s="3">
        <v>2</v>
      </c>
      <c r="V163" s="3">
        <v>2</v>
      </c>
      <c r="W163" s="7" t="e">
        <f t="shared" si="15"/>
        <v>#DIV/0!</v>
      </c>
      <c r="X163" s="7">
        <f t="shared" si="16"/>
        <v>1</v>
      </c>
      <c r="Y163" s="10">
        <f>VLOOKUP(B163,'01-Planning'!$B:$T,13,0)</f>
        <v>8.3333333333333259E-2</v>
      </c>
      <c r="Z163" s="29" t="e">
        <f>COUNTIFS(#REF!,"&gt;=80",#REF!,'03-LPT'!$B163)/COUNTIF(#REF!,'03-LPT'!$B163)</f>
        <v>#REF!</v>
      </c>
      <c r="AA163" s="26" t="e">
        <f t="shared" si="17"/>
        <v>#REF!</v>
      </c>
      <c r="AD163" s="3" t="s">
        <v>3</v>
      </c>
    </row>
    <row r="164" spans="1:30" hidden="1" x14ac:dyDescent="0.2">
      <c r="A164" s="3">
        <v>156</v>
      </c>
      <c r="B164" s="13" t="s">
        <v>3622</v>
      </c>
      <c r="C164" s="6">
        <f>VLOOKUP('03-LPT'!$B164,'01-Planning'!$B:$V,2,0)</f>
        <v>0</v>
      </c>
      <c r="D164" s="6">
        <f>VLOOKUP('03-LPT'!$B164,'01-Planning'!$B:$V,3,0)</f>
        <v>0</v>
      </c>
      <c r="E164" s="22">
        <f>VLOOKUP('03-LPT'!$B164,'01-Planning'!$B:$V,4,0)</f>
        <v>43635</v>
      </c>
      <c r="F164" s="5" t="str">
        <f>VLOOKUP('03-LPT'!$B164,'01-Planning'!$B:$V,6,0)</f>
        <v>Event Biasa</v>
      </c>
      <c r="G164" s="5" t="str">
        <f>VLOOKUP('03-LPT'!$B164,'01-Planning'!$B:$V,7,0)</f>
        <v>Ketemu Personalia manager (OJT)</v>
      </c>
      <c r="H164" s="3" t="s">
        <v>3467</v>
      </c>
      <c r="I164" s="5" t="str">
        <f>VLOOKUP($B164,'01-Planning'!$B:$T,8,0)</f>
        <v>Dewi Kristiani</v>
      </c>
      <c r="J164" s="5" t="str">
        <f>VLOOKUP('03-LPT'!$B164,'01-Planning'!$B:$V,9,0)</f>
        <v>Karyawan C Plus</v>
      </c>
      <c r="K164" s="4" t="e">
        <f>VLOOKUP(C164,'Course &amp; Tujuan Baru'!$C:$L,10,0)</f>
        <v>#N/A</v>
      </c>
      <c r="M164" s="5" t="str">
        <f>VLOOKUP('03-LPT'!$B164,'01-Planning'!$B:$V,14,0)</f>
        <v>C0156</v>
      </c>
      <c r="N164" s="25" t="e">
        <f>AVERAGEIF('02-ETI'!$E:$E,'03-LPT'!$M164,'02-ETI'!$J:$M)</f>
        <v>#DIV/0!</v>
      </c>
      <c r="O164" s="25" t="e">
        <f>AVERAGEIF('02-ETI'!$E:$E,$M164,'02-ETI'!$N:$P)</f>
        <v>#DIV/0!</v>
      </c>
      <c r="P164" s="25" t="e">
        <f>AVERAGEIF('02-ETI'!$E:$E,$M164,'02-ETI'!$Q:$Q)</f>
        <v>#DIV/0!</v>
      </c>
      <c r="Q164" s="25" t="e">
        <f>AVERAGEIF('02-ETI'!$E:$E,$M164,'02-ETI'!$R:$R)</f>
        <v>#DIV/0!</v>
      </c>
      <c r="R164" s="25" t="e">
        <f>AVERAGEIF('02-ETI'!$E:$E,$M164,'02-ETI'!$S:$T)</f>
        <v>#DIV/0!</v>
      </c>
      <c r="S164" s="25" t="e">
        <f>AVERAGEIF('02-ETI'!$E:$E,$M164,'02-ETI'!$M:$M)</f>
        <v>#DIV/0!</v>
      </c>
      <c r="U164" s="3">
        <v>4</v>
      </c>
      <c r="V164" s="3">
        <v>3</v>
      </c>
      <c r="W164" s="7" t="e">
        <f t="shared" si="15"/>
        <v>#DIV/0!</v>
      </c>
      <c r="X164" s="7">
        <f t="shared" si="16"/>
        <v>0.75</v>
      </c>
      <c r="Y164" s="10">
        <f>VLOOKUP(B164,'01-Planning'!$B:$T,13,0)</f>
        <v>8.3333333333333259E-2</v>
      </c>
      <c r="Z164" s="29" t="e">
        <f>COUNTIFS(#REF!,"&gt;=80",#REF!,'03-LPT'!$B164)/COUNTIF(#REF!,'03-LPT'!$B164)</f>
        <v>#REF!</v>
      </c>
      <c r="AA164" s="26" t="e">
        <f t="shared" si="17"/>
        <v>#REF!</v>
      </c>
      <c r="AD164" s="3" t="s">
        <v>3</v>
      </c>
    </row>
    <row r="165" spans="1:30" hidden="1" x14ac:dyDescent="0.2">
      <c r="A165" s="3">
        <v>157</v>
      </c>
      <c r="B165" s="13" t="s">
        <v>3623</v>
      </c>
      <c r="C165" s="6" t="str">
        <f>VLOOKUP('03-LPT'!$B165,'01-Planning'!$B:$V,2,0)</f>
        <v>TECH_SISJAM_2</v>
      </c>
      <c r="D165" s="6">
        <f>VLOOKUP('03-LPT'!$B165,'01-Planning'!$B:$V,3,0)</f>
        <v>0</v>
      </c>
      <c r="E165" s="22">
        <f>VLOOKUP('03-LPT'!$B165,'01-Planning'!$B:$V,4,0)</f>
        <v>43636</v>
      </c>
      <c r="F165" s="5" t="str">
        <f>VLOOKUP('03-LPT'!$B165,'01-Planning'!$B:$V,6,0)</f>
        <v>Event Biasa</v>
      </c>
      <c r="G165" s="5" t="str">
        <f>VLOOKUP('03-LPT'!$B165,'01-Planning'!$B:$V,7,0)</f>
        <v>POK Sistem Jaminan Mutu</v>
      </c>
      <c r="H165" s="3" t="s">
        <v>3467</v>
      </c>
      <c r="I165" s="5" t="str">
        <f>VLOOKUP($B165,'01-Planning'!$B:$T,8,0)</f>
        <v>Iman Budiman</v>
      </c>
      <c r="J165" s="5" t="str">
        <f>VLOOKUP('03-LPT'!$B165,'01-Planning'!$B:$V,9,0)</f>
        <v>Karyawan C Plus</v>
      </c>
      <c r="K165" s="4">
        <f>VLOOKUP(C165,'Course &amp; Tujuan Baru'!$C:$L,10,0)</f>
        <v>0</v>
      </c>
      <c r="M165" s="5" t="str">
        <f>VLOOKUP('03-LPT'!$B165,'01-Planning'!$B:$V,14,0)</f>
        <v>C0157</v>
      </c>
      <c r="N165" s="25">
        <f>AVERAGEIF('02-ETI'!$E:$E,'03-LPT'!$M165,'02-ETI'!$J:$M)</f>
        <v>3.875</v>
      </c>
      <c r="O165" s="25">
        <f>AVERAGEIF('02-ETI'!$E:$E,$M165,'02-ETI'!$N:$P)</f>
        <v>3.75</v>
      </c>
      <c r="P165" s="25">
        <f>AVERAGEIF('02-ETI'!$E:$E,$M165,'02-ETI'!$Q:$Q)</f>
        <v>3.5</v>
      </c>
      <c r="Q165" s="25">
        <f>AVERAGEIF('02-ETI'!$E:$E,$M165,'02-ETI'!$R:$R)</f>
        <v>3.375</v>
      </c>
      <c r="R165" s="25">
        <f>AVERAGEIF('02-ETI'!$E:$E,$M165,'02-ETI'!$S:$T)</f>
        <v>3.625</v>
      </c>
      <c r="S165" s="25">
        <f>AVERAGEIF('02-ETI'!$E:$E,$M165,'02-ETI'!$M:$M)</f>
        <v>3.5</v>
      </c>
      <c r="U165" s="3">
        <v>7</v>
      </c>
      <c r="V165" s="3">
        <v>9</v>
      </c>
      <c r="W165" s="7" t="e">
        <f t="shared" si="15"/>
        <v>#DIV/0!</v>
      </c>
      <c r="X165" s="7">
        <f t="shared" si="16"/>
        <v>1</v>
      </c>
      <c r="Y165" s="10">
        <f>VLOOKUP(B165,'01-Planning'!$B:$T,13,0)</f>
        <v>8.3333333333333259E-2</v>
      </c>
      <c r="Z165" s="29" t="e">
        <f>COUNTIFS(#REF!,"&gt;=80",#REF!,'03-LPT'!$B165)/COUNTIF(#REF!,'03-LPT'!$B165)</f>
        <v>#REF!</v>
      </c>
      <c r="AA165" s="26" t="e">
        <f t="shared" si="17"/>
        <v>#REF!</v>
      </c>
      <c r="AD165" s="3" t="s">
        <v>3</v>
      </c>
    </row>
    <row r="166" spans="1:30" hidden="1" x14ac:dyDescent="0.2">
      <c r="A166" s="3">
        <v>158</v>
      </c>
      <c r="B166" s="13" t="s">
        <v>3624</v>
      </c>
      <c r="C166" s="6" t="str">
        <f>VLOOKUP('03-LPT'!$B166,'01-Planning'!$B:$V,2,0)</f>
        <v>TECH_EDUKES_1</v>
      </c>
      <c r="D166" s="6">
        <f>VLOOKUP('03-LPT'!$B166,'01-Planning'!$B:$V,3,0)</f>
        <v>0</v>
      </c>
      <c r="E166" s="22">
        <f>VLOOKUP('03-LPT'!$B166,'01-Planning'!$B:$V,4,0)</f>
        <v>43637</v>
      </c>
      <c r="F166" s="5" t="str">
        <f>VLOOKUP('03-LPT'!$B166,'01-Planning'!$B:$V,6,0)</f>
        <v>Event Biasa</v>
      </c>
      <c r="G166" s="5" t="str">
        <f>VLOOKUP('03-LPT'!$B166,'01-Planning'!$B:$V,7,0)</f>
        <v>Edukasi FAMES Cibitung | Juni 19</v>
      </c>
      <c r="H166" s="3" t="s">
        <v>3467</v>
      </c>
      <c r="I166" s="5" t="str">
        <f>VLOOKUP($B166,'01-Planning'!$B:$T,8,0)</f>
        <v>M. Aldis</v>
      </c>
      <c r="J166" s="5" t="str">
        <f>VLOOKUP('03-LPT'!$B166,'01-Planning'!$B:$V,9,0)</f>
        <v>Karyawan Peserta Program</v>
      </c>
      <c r="K166" s="4">
        <f>VLOOKUP(C166,'Course &amp; Tujuan Baru'!$C:$L,10,0)</f>
        <v>0</v>
      </c>
      <c r="M166" s="5" t="str">
        <f>VLOOKUP('03-LPT'!$B166,'01-Planning'!$B:$V,14,0)</f>
        <v>C0158</v>
      </c>
      <c r="N166" s="25" t="e">
        <f>AVERAGEIF('02-ETI'!$E:$E,'03-LPT'!$M166,'02-ETI'!$J:$M)</f>
        <v>#DIV/0!</v>
      </c>
      <c r="O166" s="25" t="e">
        <f>AVERAGEIF('02-ETI'!$E:$E,$M166,'02-ETI'!$N:$P)</f>
        <v>#DIV/0!</v>
      </c>
      <c r="P166" s="25" t="e">
        <f>AVERAGEIF('02-ETI'!$E:$E,$M166,'02-ETI'!$Q:$Q)</f>
        <v>#DIV/0!</v>
      </c>
      <c r="Q166" s="25" t="e">
        <f>AVERAGEIF('02-ETI'!$E:$E,$M166,'02-ETI'!$R:$R)</f>
        <v>#DIV/0!</v>
      </c>
      <c r="R166" s="25" t="e">
        <f>AVERAGEIF('02-ETI'!$E:$E,$M166,'02-ETI'!$S:$T)</f>
        <v>#DIV/0!</v>
      </c>
      <c r="S166" s="25" t="e">
        <f>AVERAGEIF('02-ETI'!$E:$E,$M166,'02-ETI'!$M:$M)</f>
        <v>#DIV/0!</v>
      </c>
      <c r="U166" s="3">
        <v>8</v>
      </c>
      <c r="V166" s="3">
        <v>6</v>
      </c>
      <c r="W166" s="7" t="e">
        <f t="shared" si="15"/>
        <v>#DIV/0!</v>
      </c>
      <c r="X166" s="7">
        <f t="shared" si="16"/>
        <v>0.75</v>
      </c>
      <c r="Y166" s="10">
        <f>VLOOKUP(B166,'01-Planning'!$B:$T,13,0)</f>
        <v>8.3333333333333315E-2</v>
      </c>
      <c r="Z166" s="29" t="e">
        <f>COUNTIFS(#REF!,"&gt;=80",#REF!,'03-LPT'!$B166)/COUNTIF(#REF!,'03-LPT'!$B166)</f>
        <v>#REF!</v>
      </c>
      <c r="AA166" s="26" t="e">
        <f t="shared" si="17"/>
        <v>#REF!</v>
      </c>
      <c r="AD166" s="3" t="s">
        <v>3</v>
      </c>
    </row>
    <row r="167" spans="1:30" hidden="1" x14ac:dyDescent="0.2">
      <c r="A167" s="3">
        <v>159</v>
      </c>
      <c r="B167" s="13" t="s">
        <v>3625</v>
      </c>
      <c r="C167" s="6" t="str">
        <f>VLOOKUP('03-LPT'!$B167,'01-Planning'!$B:$V,2,0)</f>
        <v>TECH_ORAORM_3</v>
      </c>
      <c r="D167" s="6">
        <f>VLOOKUP('03-LPT'!$B167,'01-Planning'!$B:$V,3,0)</f>
        <v>0</v>
      </c>
      <c r="E167" s="22">
        <f>VLOOKUP('03-LPT'!$B167,'01-Planning'!$B:$V,4,0)</f>
        <v>43640</v>
      </c>
      <c r="F167" s="5" t="str">
        <f>VLOOKUP('03-LPT'!$B167,'01-Planning'!$B:$V,6,0)</f>
        <v>Event Biasa</v>
      </c>
      <c r="G167" s="5" t="str">
        <f>VLOOKUP('03-LPT'!$B167,'01-Planning'!$B:$V,7,0)</f>
        <v>Training Oracle | Oracle OM</v>
      </c>
      <c r="H167" s="3" t="s">
        <v>3467</v>
      </c>
      <c r="I167" s="5" t="str">
        <f>VLOOKUP($B167,'01-Planning'!$B:$T,8,0)</f>
        <v>Daniel</v>
      </c>
      <c r="J167" s="5" t="str">
        <f>VLOOKUP('03-LPT'!$B167,'01-Planning'!$B:$V,9,0)</f>
        <v>Karyawan Admin Plus Gudang</v>
      </c>
      <c r="K167" s="4">
        <f>VLOOKUP(C167,'Course &amp; Tujuan Baru'!$C:$L,10,0)</f>
        <v>0</v>
      </c>
      <c r="M167" s="5" t="str">
        <f>VLOOKUP('03-LPT'!$B167,'01-Planning'!$B:$V,14,0)</f>
        <v>C0159</v>
      </c>
      <c r="N167" s="25" t="e">
        <f>AVERAGEIF('02-ETI'!$E:$E,'03-LPT'!$M167,'02-ETI'!$J:$M)</f>
        <v>#DIV/0!</v>
      </c>
      <c r="O167" s="25" t="e">
        <f>AVERAGEIF('02-ETI'!$E:$E,$M167,'02-ETI'!$N:$P)</f>
        <v>#DIV/0!</v>
      </c>
      <c r="P167" s="25" t="e">
        <f>AVERAGEIF('02-ETI'!$E:$E,$M167,'02-ETI'!$Q:$Q)</f>
        <v>#DIV/0!</v>
      </c>
      <c r="Q167" s="25" t="e">
        <f>AVERAGEIF('02-ETI'!$E:$E,$M167,'02-ETI'!$R:$R)</f>
        <v>#DIV/0!</v>
      </c>
      <c r="R167" s="25" t="e">
        <f>AVERAGEIF('02-ETI'!$E:$E,$M167,'02-ETI'!$S:$T)</f>
        <v>#DIV/0!</v>
      </c>
      <c r="S167" s="25" t="e">
        <f>AVERAGEIF('02-ETI'!$E:$E,$M167,'02-ETI'!$M:$M)</f>
        <v>#DIV/0!</v>
      </c>
      <c r="U167" s="3">
        <v>4</v>
      </c>
      <c r="V167" s="3">
        <v>3</v>
      </c>
      <c r="W167" s="7" t="e">
        <f t="shared" si="15"/>
        <v>#DIV/0!</v>
      </c>
      <c r="X167" s="7">
        <f t="shared" si="16"/>
        <v>0.75</v>
      </c>
      <c r="Y167" s="10">
        <f>VLOOKUP(B167,'01-Planning'!$B:$T,13,0)</f>
        <v>0.125</v>
      </c>
      <c r="Z167" s="29" t="e">
        <f>COUNTIFS(#REF!,"&gt;=80",#REF!,'03-LPT'!$B167)/COUNTIF(#REF!,'03-LPT'!$B167)</f>
        <v>#REF!</v>
      </c>
      <c r="AA167" s="26" t="e">
        <f t="shared" si="17"/>
        <v>#REF!</v>
      </c>
      <c r="AD167" s="3" t="s">
        <v>3</v>
      </c>
    </row>
    <row r="168" spans="1:30" hidden="1" x14ac:dyDescent="0.2">
      <c r="A168" s="3">
        <v>160</v>
      </c>
      <c r="B168" s="13" t="s">
        <v>3626</v>
      </c>
      <c r="C168" s="6" t="str">
        <f>VLOOKUP('03-LPT'!$B168,'01-Planning'!$B:$V,2,0)</f>
        <v>TECH_PENPRO_2</v>
      </c>
      <c r="D168" s="6">
        <f>VLOOKUP('03-LPT'!$B168,'01-Planning'!$B:$V,3,0)</f>
        <v>0</v>
      </c>
      <c r="E168" s="22">
        <f>VLOOKUP('03-LPT'!$B168,'01-Planning'!$B:$V,4,0)</f>
        <v>43640</v>
      </c>
      <c r="F168" s="5" t="str">
        <f>VLOOKUP('03-LPT'!$B168,'01-Planning'!$B:$V,6,0)</f>
        <v>Event Biasa</v>
      </c>
      <c r="G168" s="5" t="str">
        <f>VLOOKUP('03-LPT'!$B168,'01-Planning'!$B:$V,7,0)</f>
        <v>QCA | Pengetahuan Proses Powder Non Dairy</v>
      </c>
      <c r="H168" s="3" t="s">
        <v>3467</v>
      </c>
      <c r="I168" s="5" t="str">
        <f>VLOOKUP($B168,'01-Planning'!$B:$T,8,0)</f>
        <v>Henny S/ Bagas</v>
      </c>
      <c r="J168" s="5" t="str">
        <f>VLOOKUP('03-LPT'!$B168,'01-Planning'!$B:$V,9,0)</f>
        <v>Inspector QC</v>
      </c>
      <c r="K168" s="4">
        <f>VLOOKUP(C168,'Course &amp; Tujuan Baru'!$C:$L,10,0)</f>
        <v>0</v>
      </c>
      <c r="M168" s="5" t="str">
        <f>VLOOKUP('03-LPT'!$B168,'01-Planning'!$B:$V,14,0)</f>
        <v>C0160</v>
      </c>
      <c r="N168" s="25">
        <f>AVERAGEIF('02-ETI'!$E:$E,'03-LPT'!$M168,'02-ETI'!$J:$M)</f>
        <v>4</v>
      </c>
      <c r="O168" s="25">
        <f>AVERAGEIF('02-ETI'!$E:$E,$M168,'02-ETI'!$N:$P)</f>
        <v>3.6666666666666665</v>
      </c>
      <c r="P168" s="25">
        <f>AVERAGEIF('02-ETI'!$E:$E,$M168,'02-ETI'!$Q:$Q)</f>
        <v>3.6666666666666665</v>
      </c>
      <c r="Q168" s="25">
        <f>AVERAGEIF('02-ETI'!$E:$E,$M168,'02-ETI'!$R:$R)</f>
        <v>3.6666666666666665</v>
      </c>
      <c r="R168" s="25">
        <f>AVERAGEIF('02-ETI'!$E:$E,$M168,'02-ETI'!$S:$T)</f>
        <v>4</v>
      </c>
      <c r="S168" s="25">
        <f>AVERAGEIF('02-ETI'!$E:$E,$M168,'02-ETI'!$M:$M)</f>
        <v>3.6666666666666665</v>
      </c>
      <c r="U168" s="3">
        <v>3</v>
      </c>
      <c r="V168" s="3">
        <v>3</v>
      </c>
      <c r="W168" s="7" t="e">
        <f t="shared" si="15"/>
        <v>#DIV/0!</v>
      </c>
      <c r="X168" s="7">
        <f t="shared" si="16"/>
        <v>1</v>
      </c>
      <c r="Y168" s="10">
        <f>VLOOKUP(B168,'01-Planning'!$B:$T,13,0)</f>
        <v>8.3333333333333259E-2</v>
      </c>
      <c r="Z168" s="29" t="e">
        <f>COUNTIFS(#REF!,"&gt;=80",#REF!,'03-LPT'!$B168)/COUNTIF(#REF!,'03-LPT'!$B168)</f>
        <v>#REF!</v>
      </c>
      <c r="AA168" s="26" t="e">
        <f t="shared" si="17"/>
        <v>#REF!</v>
      </c>
      <c r="AD168" s="3" t="s">
        <v>3</v>
      </c>
    </row>
    <row r="169" spans="1:30" hidden="1" x14ac:dyDescent="0.2">
      <c r="A169" s="3">
        <v>161</v>
      </c>
      <c r="B169" s="13" t="s">
        <v>3627</v>
      </c>
      <c r="C169" s="6" t="str">
        <f>VLOOKUP('03-LPT'!$B169,'01-Planning'!$B:$V,2,0)</f>
        <v>TECH_SLFINS_2</v>
      </c>
      <c r="D169" s="6">
        <f>VLOOKUP('03-LPT'!$B169,'01-Planning'!$B:$V,3,0)</f>
        <v>0</v>
      </c>
      <c r="E169" s="22">
        <f>VLOOKUP('03-LPT'!$B169,'01-Planning'!$B:$V,4,0)</f>
        <v>43640</v>
      </c>
      <c r="F169" s="5" t="str">
        <f>VLOOKUP('03-LPT'!$B169,'01-Planning'!$B:$V,6,0)</f>
        <v>Event Biasa</v>
      </c>
      <c r="G169" s="5" t="str">
        <f>VLOOKUP('03-LPT'!$B169,'01-Planning'!$B:$V,7,0)</f>
        <v>Training SIO Lingkungan | GRB</v>
      </c>
      <c r="H169" s="3" t="s">
        <v>3467</v>
      </c>
      <c r="I169" s="5" t="str">
        <f>VLOOKUP($B169,'01-Planning'!$B:$T,8,0)</f>
        <v>Christianti Y</v>
      </c>
      <c r="J169" s="5" t="str">
        <f>VLOOKUP('03-LPT'!$B169,'01-Planning'!$B:$V,9,0)</f>
        <v>Operator GRB</v>
      </c>
      <c r="K169" s="4">
        <f>VLOOKUP(C169,'Course &amp; Tujuan Baru'!$C:$L,10,0)</f>
        <v>0</v>
      </c>
      <c r="M169" s="5" t="str">
        <f>VLOOKUP('03-LPT'!$B169,'01-Planning'!$B:$V,14,0)</f>
        <v>C0161</v>
      </c>
      <c r="N169" s="25">
        <f>AVERAGEIF('02-ETI'!$E:$E,'03-LPT'!$M169,'02-ETI'!$J:$M)</f>
        <v>3.6666666666666665</v>
      </c>
      <c r="O169" s="25">
        <f>AVERAGEIF('02-ETI'!$E:$E,$M169,'02-ETI'!$N:$P)</f>
        <v>3.3333333333333335</v>
      </c>
      <c r="P169" s="25">
        <f>AVERAGEIF('02-ETI'!$E:$E,$M169,'02-ETI'!$Q:$Q)</f>
        <v>3</v>
      </c>
      <c r="Q169" s="25">
        <f>AVERAGEIF('02-ETI'!$E:$E,$M169,'02-ETI'!$R:$R)</f>
        <v>3</v>
      </c>
      <c r="R169" s="25">
        <f>AVERAGEIF('02-ETI'!$E:$E,$M169,'02-ETI'!$S:$T)</f>
        <v>3.3333333333333335</v>
      </c>
      <c r="S169" s="25">
        <f>AVERAGEIF('02-ETI'!$E:$E,$M169,'02-ETI'!$M:$M)</f>
        <v>3</v>
      </c>
      <c r="U169" s="3">
        <v>3</v>
      </c>
      <c r="V169" s="3">
        <v>3</v>
      </c>
      <c r="W169" s="7" t="e">
        <f t="shared" si="15"/>
        <v>#DIV/0!</v>
      </c>
      <c r="X169" s="7">
        <f t="shared" si="16"/>
        <v>1</v>
      </c>
      <c r="Y169" s="10">
        <f>VLOOKUP(B169,'01-Planning'!$B:$T,13,0)</f>
        <v>8.3333333333333259E-2</v>
      </c>
      <c r="Z169" s="29" t="e">
        <f>COUNTIFS(#REF!,"&gt;=80",#REF!,'03-LPT'!$B169)/COUNTIF(#REF!,'03-LPT'!$B169)</f>
        <v>#REF!</v>
      </c>
      <c r="AA169" s="26" t="e">
        <f t="shared" si="17"/>
        <v>#REF!</v>
      </c>
      <c r="AD169" s="3" t="s">
        <v>3</v>
      </c>
    </row>
    <row r="170" spans="1:30" hidden="1" x14ac:dyDescent="0.2">
      <c r="A170" s="3">
        <v>162</v>
      </c>
      <c r="B170" s="13" t="s">
        <v>3628</v>
      </c>
      <c r="C170" s="6" t="str">
        <f>VLOOKUP('03-LPT'!$B170,'01-Planning'!$B:$V,2,0)</f>
        <v>UMM_PRESKI_2</v>
      </c>
      <c r="D170" s="6">
        <f>VLOOKUP('03-LPT'!$B170,'01-Planning'!$B:$V,3,0)</f>
        <v>0</v>
      </c>
      <c r="E170" s="22">
        <f>VLOOKUP('03-LPT'!$B170,'01-Planning'!$B:$V,4,0)</f>
        <v>43640</v>
      </c>
      <c r="F170" s="5" t="str">
        <f>VLOOKUP('03-LPT'!$B170,'01-Planning'!$B:$V,6,0)</f>
        <v>Event Biasa</v>
      </c>
      <c r="G170" s="5" t="str">
        <f>VLOOKUP('03-LPT'!$B170,'01-Planning'!$B:$V,7,0)</f>
        <v>POK | Presentation Skill Praktek</v>
      </c>
      <c r="H170" s="3" t="s">
        <v>3467</v>
      </c>
      <c r="I170" s="5" t="str">
        <f>VLOOKUP($B170,'01-Planning'!$B:$T,8,0)</f>
        <v>Kristal Prima</v>
      </c>
      <c r="J170" s="5" t="str">
        <f>VLOOKUP('03-LPT'!$B170,'01-Planning'!$B:$V,9,0)</f>
        <v>Karyawan C Plus</v>
      </c>
      <c r="K170" s="4" t="e">
        <f>VLOOKUP(C170,'Course &amp; Tujuan Baru'!$C:$L,10,0)</f>
        <v>#N/A</v>
      </c>
      <c r="M170" s="5" t="str">
        <f>VLOOKUP('03-LPT'!$B170,'01-Planning'!$B:$V,14,0)</f>
        <v>C0162</v>
      </c>
      <c r="N170" s="25" t="e">
        <f>AVERAGEIF('02-ETI'!$E:$E,'03-LPT'!$M170,'02-ETI'!$J:$M)</f>
        <v>#DIV/0!</v>
      </c>
      <c r="O170" s="25" t="e">
        <f>AVERAGEIF('02-ETI'!$E:$E,$M170,'02-ETI'!$N:$P)</f>
        <v>#DIV/0!</v>
      </c>
      <c r="P170" s="25" t="e">
        <f>AVERAGEIF('02-ETI'!$E:$E,$M170,'02-ETI'!$Q:$Q)</f>
        <v>#DIV/0!</v>
      </c>
      <c r="Q170" s="25" t="e">
        <f>AVERAGEIF('02-ETI'!$E:$E,$M170,'02-ETI'!$R:$R)</f>
        <v>#DIV/0!</v>
      </c>
      <c r="R170" s="25" t="e">
        <f>AVERAGEIF('02-ETI'!$E:$E,$M170,'02-ETI'!$S:$T)</f>
        <v>#DIV/0!</v>
      </c>
      <c r="S170" s="25" t="e">
        <f>AVERAGEIF('02-ETI'!$E:$E,$M170,'02-ETI'!$M:$M)</f>
        <v>#DIV/0!</v>
      </c>
      <c r="U170" s="3">
        <v>1</v>
      </c>
      <c r="V170" s="3">
        <v>1</v>
      </c>
      <c r="W170" s="7" t="e">
        <f t="shared" si="15"/>
        <v>#DIV/0!</v>
      </c>
      <c r="X170" s="7">
        <f t="shared" si="16"/>
        <v>1</v>
      </c>
      <c r="Y170" s="10">
        <f>VLOOKUP(B170,'01-Planning'!$B:$T,13,0)</f>
        <v>4.166666666666663E-2</v>
      </c>
      <c r="Z170" s="29" t="e">
        <f>COUNTIFS(#REF!,"&gt;=80",#REF!,'03-LPT'!$B170)/COUNTIF(#REF!,'03-LPT'!$B170)</f>
        <v>#REF!</v>
      </c>
      <c r="AA170" s="26" t="e">
        <f t="shared" si="17"/>
        <v>#REF!</v>
      </c>
      <c r="AD170" s="3" t="s">
        <v>3</v>
      </c>
    </row>
    <row r="171" spans="1:30" hidden="1" x14ac:dyDescent="0.2">
      <c r="A171" s="3">
        <v>163</v>
      </c>
      <c r="B171" s="13" t="s">
        <v>3629</v>
      </c>
      <c r="C171" s="6" t="str">
        <f>VLOOKUP('03-LPT'!$B171,'01-Planning'!$B:$V,2,0)</f>
        <v>TECH_SISJAH_2</v>
      </c>
      <c r="D171" s="6">
        <f>VLOOKUP('03-LPT'!$B171,'01-Planning'!$B:$V,3,0)</f>
        <v>0</v>
      </c>
      <c r="E171" s="22">
        <f>VLOOKUP('03-LPT'!$B171,'01-Planning'!$B:$V,4,0)</f>
        <v>43641</v>
      </c>
      <c r="F171" s="5" t="str">
        <f>VLOOKUP('03-LPT'!$B171,'01-Planning'!$B:$V,6,0)</f>
        <v>Event Biasa</v>
      </c>
      <c r="G171" s="5" t="str">
        <f>VLOOKUP('03-LPT'!$B171,'01-Planning'!$B:$V,7,0)</f>
        <v>POK | Sistem Jaminan Halal</v>
      </c>
      <c r="H171" s="3" t="s">
        <v>3467</v>
      </c>
      <c r="I171" s="5" t="str">
        <f>VLOOKUP($B171,'01-Planning'!$B:$T,8,0)</f>
        <v>Hestiana R</v>
      </c>
      <c r="J171" s="5" t="str">
        <f>VLOOKUP('03-LPT'!$B171,'01-Planning'!$B:$V,9,0)</f>
        <v>Karyawan C Plus</v>
      </c>
      <c r="K171" s="4">
        <f>VLOOKUP(C171,'Course &amp; Tujuan Baru'!$C:$L,10,0)</f>
        <v>0</v>
      </c>
      <c r="M171" s="5" t="str">
        <f>VLOOKUP('03-LPT'!$B171,'01-Planning'!$B:$V,14,0)</f>
        <v>C0163</v>
      </c>
      <c r="N171" s="25" t="e">
        <f>AVERAGEIF('02-ETI'!$E:$E,'03-LPT'!$M171,'02-ETI'!$J:$M)</f>
        <v>#DIV/0!</v>
      </c>
      <c r="O171" s="25" t="e">
        <f>AVERAGEIF('02-ETI'!$E:$E,$M171,'02-ETI'!$N:$P)</f>
        <v>#DIV/0!</v>
      </c>
      <c r="P171" s="25" t="e">
        <f>AVERAGEIF('02-ETI'!$E:$E,$M171,'02-ETI'!$Q:$Q)</f>
        <v>#DIV/0!</v>
      </c>
      <c r="Q171" s="25" t="e">
        <f>AVERAGEIF('02-ETI'!$E:$E,$M171,'02-ETI'!$R:$R)</f>
        <v>#DIV/0!</v>
      </c>
      <c r="R171" s="25" t="e">
        <f>AVERAGEIF('02-ETI'!$E:$E,$M171,'02-ETI'!$S:$T)</f>
        <v>#DIV/0!</v>
      </c>
      <c r="S171" s="25" t="e">
        <f>AVERAGEIF('02-ETI'!$E:$E,$M171,'02-ETI'!$M:$M)</f>
        <v>#DIV/0!</v>
      </c>
      <c r="U171" s="3">
        <v>7</v>
      </c>
      <c r="V171" s="3">
        <v>9</v>
      </c>
      <c r="W171" s="7" t="e">
        <f t="shared" si="15"/>
        <v>#DIV/0!</v>
      </c>
      <c r="X171" s="7">
        <f t="shared" si="16"/>
        <v>1</v>
      </c>
      <c r="Y171" s="10">
        <f>VLOOKUP(B171,'01-Planning'!$B:$T,13,0)</f>
        <v>8.3333333333333259E-2</v>
      </c>
      <c r="Z171" s="29" t="e">
        <f>COUNTIFS(#REF!,"&gt;=80",#REF!,'03-LPT'!$B171)/COUNTIF(#REF!,'03-LPT'!$B171)</f>
        <v>#REF!</v>
      </c>
      <c r="AA171" s="26" t="e">
        <f t="shared" si="17"/>
        <v>#REF!</v>
      </c>
      <c r="AD171" s="3" t="s">
        <v>3</v>
      </c>
    </row>
    <row r="172" spans="1:30" hidden="1" x14ac:dyDescent="0.2">
      <c r="A172" s="3">
        <v>164</v>
      </c>
      <c r="B172" s="13" t="s">
        <v>3630</v>
      </c>
      <c r="C172" s="6" t="str">
        <f>VLOOKUP('03-LPT'!$B172,'01-Planning'!$B:$V,2,0)</f>
        <v>TECH_SEUP60_2</v>
      </c>
      <c r="D172" s="6">
        <f>VLOOKUP('03-LPT'!$B172,'01-Planning'!$B:$V,3,0)</f>
        <v>0</v>
      </c>
      <c r="E172" s="22">
        <f>VLOOKUP('03-LPT'!$B172,'01-Planning'!$B:$V,4,0)</f>
        <v>43641</v>
      </c>
      <c r="F172" s="5" t="str">
        <f>VLOOKUP('03-LPT'!$B172,'01-Planning'!$B:$V,6,0)</f>
        <v>Event Biasa</v>
      </c>
      <c r="G172" s="5" t="str">
        <f>VLOOKUP('03-LPT'!$B172,'01-Planning'!$B:$V,7,0)</f>
        <v xml:space="preserve">SIO NS | Training Pengoperasian &amp; Perawatan Mesin oleh Engineer Fillpack </v>
      </c>
      <c r="H172" s="3" t="s">
        <v>3467</v>
      </c>
      <c r="I172" s="5" t="str">
        <f>VLOOKUP($B172,'01-Planning'!$B:$T,8,0)</f>
        <v>Hari Junianto</v>
      </c>
      <c r="J172" s="5" t="str">
        <f>VLOOKUP('03-LPT'!$B172,'01-Planning'!$B:$V,9,0)</f>
        <v>Operator GRB</v>
      </c>
      <c r="K172" s="4">
        <f>VLOOKUP(C172,'Course &amp; Tujuan Baru'!$C:$L,10,0)</f>
        <v>0</v>
      </c>
      <c r="M172" s="5" t="str">
        <f>VLOOKUP('03-LPT'!$B172,'01-Planning'!$B:$V,14,0)</f>
        <v>C0164</v>
      </c>
      <c r="N172" s="25" t="e">
        <f>AVERAGEIF('02-ETI'!$E:$E,'03-LPT'!$M172,'02-ETI'!$J:$M)</f>
        <v>#DIV/0!</v>
      </c>
      <c r="O172" s="25" t="e">
        <f>AVERAGEIF('02-ETI'!$E:$E,$M172,'02-ETI'!$N:$P)</f>
        <v>#DIV/0!</v>
      </c>
      <c r="P172" s="25" t="e">
        <f>AVERAGEIF('02-ETI'!$E:$E,$M172,'02-ETI'!$Q:$Q)</f>
        <v>#DIV/0!</v>
      </c>
      <c r="Q172" s="25" t="e">
        <f>AVERAGEIF('02-ETI'!$E:$E,$M172,'02-ETI'!$R:$R)</f>
        <v>#DIV/0!</v>
      </c>
      <c r="R172" s="25" t="e">
        <f>AVERAGEIF('02-ETI'!$E:$E,$M172,'02-ETI'!$S:$T)</f>
        <v>#DIV/0!</v>
      </c>
      <c r="S172" s="25" t="e">
        <f>AVERAGEIF('02-ETI'!$E:$E,$M172,'02-ETI'!$M:$M)</f>
        <v>#DIV/0!</v>
      </c>
      <c r="U172" s="3" t="s">
        <v>364</v>
      </c>
      <c r="V172" s="3" t="s">
        <v>364</v>
      </c>
      <c r="W172" s="7" t="e">
        <f t="shared" si="15"/>
        <v>#VALUE!</v>
      </c>
      <c r="X172" s="7" t="e">
        <f t="shared" si="16"/>
        <v>#VALUE!</v>
      </c>
      <c r="Y172" s="10">
        <f>VLOOKUP(B172,'01-Planning'!$B:$T,13,0)</f>
        <v>8.3333333333333259E-2</v>
      </c>
      <c r="Z172" s="29" t="e">
        <f>COUNTIFS(#REF!,"&gt;=80",#REF!,'03-LPT'!$B172)/COUNTIF(#REF!,'03-LPT'!$B172)</f>
        <v>#REF!</v>
      </c>
      <c r="AA172" s="26" t="e">
        <f t="shared" si="17"/>
        <v>#REF!</v>
      </c>
      <c r="AD172" s="3" t="s">
        <v>3</v>
      </c>
    </row>
    <row r="173" spans="1:30" hidden="1" x14ac:dyDescent="0.2">
      <c r="A173" s="3">
        <v>165</v>
      </c>
      <c r="B173" s="13" t="s">
        <v>3631</v>
      </c>
      <c r="C173" s="6" t="str">
        <f>VLOOKUP('03-LPT'!$B173,'01-Planning'!$B:$V,2,0)</f>
        <v>TECH_SEUP60_2</v>
      </c>
      <c r="D173" s="6">
        <f>VLOOKUP('03-LPT'!$B173,'01-Planning'!$B:$V,3,0)</f>
        <v>0</v>
      </c>
      <c r="E173" s="22">
        <f>VLOOKUP('03-LPT'!$B173,'01-Planning'!$B:$V,4,0)</f>
        <v>43642</v>
      </c>
      <c r="F173" s="5" t="str">
        <f>VLOOKUP('03-LPT'!$B173,'01-Planning'!$B:$V,6,0)</f>
        <v>Event Biasa</v>
      </c>
      <c r="G173" s="5" t="str">
        <f>VLOOKUP('03-LPT'!$B173,'01-Planning'!$B:$V,7,0)</f>
        <v>SIO NS | Training Pengoperasian &amp; Perawatan Mesin oleh Engineer Fillpack</v>
      </c>
      <c r="H173" s="3" t="s">
        <v>3467</v>
      </c>
      <c r="I173" s="5" t="str">
        <f>VLOOKUP($B173,'01-Planning'!$B:$T,8,0)</f>
        <v>Hari Junianto</v>
      </c>
      <c r="J173" s="5" t="str">
        <f>VLOOKUP('03-LPT'!$B173,'01-Planning'!$B:$V,9,0)</f>
        <v>Karyawan PRA</v>
      </c>
      <c r="K173" s="4">
        <f>VLOOKUP(C173,'Course &amp; Tujuan Baru'!$C:$L,10,0)</f>
        <v>0</v>
      </c>
      <c r="M173" s="5" t="str">
        <f>VLOOKUP('03-LPT'!$B173,'01-Planning'!$B:$V,14,0)</f>
        <v>C0165</v>
      </c>
      <c r="N173" s="25" t="e">
        <f>AVERAGEIF('02-ETI'!$E:$E,'03-LPT'!$M173,'02-ETI'!$J:$M)</f>
        <v>#DIV/0!</v>
      </c>
      <c r="O173" s="25" t="e">
        <f>AVERAGEIF('02-ETI'!$E:$E,$M173,'02-ETI'!$N:$P)</f>
        <v>#DIV/0!</v>
      </c>
      <c r="P173" s="25" t="e">
        <f>AVERAGEIF('02-ETI'!$E:$E,$M173,'02-ETI'!$Q:$Q)</f>
        <v>#DIV/0!</v>
      </c>
      <c r="Q173" s="25" t="e">
        <f>AVERAGEIF('02-ETI'!$E:$E,$M173,'02-ETI'!$R:$R)</f>
        <v>#DIV/0!</v>
      </c>
      <c r="R173" s="25" t="e">
        <f>AVERAGEIF('02-ETI'!$E:$E,$M173,'02-ETI'!$S:$T)</f>
        <v>#DIV/0!</v>
      </c>
      <c r="S173" s="25" t="e">
        <f>AVERAGEIF('02-ETI'!$E:$E,$M173,'02-ETI'!$M:$M)</f>
        <v>#DIV/0!</v>
      </c>
      <c r="U173" s="3">
        <v>3</v>
      </c>
      <c r="V173" s="3">
        <v>3</v>
      </c>
      <c r="W173" s="7" t="e">
        <f t="shared" si="15"/>
        <v>#DIV/0!</v>
      </c>
      <c r="X173" s="7">
        <f t="shared" si="16"/>
        <v>1</v>
      </c>
      <c r="Y173" s="10">
        <f>VLOOKUP(B173,'01-Planning'!$B:$T,13,0)</f>
        <v>8.3333333333333259E-2</v>
      </c>
      <c r="Z173" s="29" t="e">
        <f>COUNTIFS(#REF!,"&gt;=80",#REF!,'03-LPT'!$B173)/COUNTIF(#REF!,'03-LPT'!$B173)</f>
        <v>#REF!</v>
      </c>
      <c r="AA173" s="26" t="e">
        <f t="shared" si="17"/>
        <v>#REF!</v>
      </c>
      <c r="AD173" s="3" t="s">
        <v>3</v>
      </c>
    </row>
    <row r="174" spans="1:30" hidden="1" x14ac:dyDescent="0.2">
      <c r="A174" s="3">
        <v>166</v>
      </c>
      <c r="B174" s="13" t="s">
        <v>3632</v>
      </c>
      <c r="C174" s="6" t="str">
        <f>VLOOKUP('03-LPT'!$B174,'01-Planning'!$B:$V,2,0)</f>
        <v>TECH_BASSST_2</v>
      </c>
      <c r="D174" s="6">
        <f>VLOOKUP('03-LPT'!$B174,'01-Planning'!$B:$V,3,0)</f>
        <v>0</v>
      </c>
      <c r="E174" s="22">
        <f>VLOOKUP('03-LPT'!$B174,'01-Planning'!$B:$V,4,0)</f>
        <v>43643</v>
      </c>
      <c r="F174" s="5" t="str">
        <f>VLOOKUP('03-LPT'!$B174,'01-Planning'!$B:$V,6,0)</f>
        <v>Event Biasa</v>
      </c>
      <c r="G174" s="5" t="str">
        <f>VLOOKUP('03-LPT'!$B174,'01-Planning'!$B:$V,7,0)</f>
        <v>POK Basic Statistic &amp; Seven Tools</v>
      </c>
      <c r="H174" s="3" t="s">
        <v>3467</v>
      </c>
      <c r="I174" s="5" t="str">
        <f>VLOOKUP($B174,'01-Planning'!$B:$T,8,0)</f>
        <v>Ikang</v>
      </c>
      <c r="J174" s="5" t="str">
        <f>VLOOKUP('03-LPT'!$B174,'01-Planning'!$B:$V,9,0)</f>
        <v>Karyawan C Plus</v>
      </c>
      <c r="K174" s="4" t="str">
        <f>VLOOKUP(C174,'Course &amp; Tujuan Baru'!$C:$L,10,0)</f>
        <v>"-Memahamai Teknik Sampling Data
- Mamahami Teknik Analisa Data"</v>
      </c>
      <c r="M174" s="5" t="str">
        <f>VLOOKUP('03-LPT'!$B174,'01-Planning'!$B:$V,14,0)</f>
        <v>C0166</v>
      </c>
      <c r="N174" s="25">
        <f>AVERAGEIF('02-ETI'!$E:$E,'03-LPT'!$M174,'02-ETI'!$J:$M)</f>
        <v>3.4</v>
      </c>
      <c r="O174" s="25">
        <f>AVERAGEIF('02-ETI'!$E:$E,$M174,'02-ETI'!$N:$P)</f>
        <v>3.5</v>
      </c>
      <c r="P174" s="25">
        <f>AVERAGEIF('02-ETI'!$E:$E,$M174,'02-ETI'!$Q:$Q)</f>
        <v>3.2</v>
      </c>
      <c r="Q174" s="25">
        <f>AVERAGEIF('02-ETI'!$E:$E,$M174,'02-ETI'!$R:$R)</f>
        <v>3.4</v>
      </c>
      <c r="R174" s="25">
        <f>AVERAGEIF('02-ETI'!$E:$E,$M174,'02-ETI'!$S:$T)</f>
        <v>3.5</v>
      </c>
      <c r="S174" s="25">
        <f>AVERAGEIF('02-ETI'!$E:$E,$M174,'02-ETI'!$M:$M)</f>
        <v>3.4</v>
      </c>
      <c r="U174" s="3">
        <v>6</v>
      </c>
      <c r="V174" s="3">
        <v>11</v>
      </c>
      <c r="W174" s="7" t="e">
        <f t="shared" si="15"/>
        <v>#DIV/0!</v>
      </c>
      <c r="X174" s="7">
        <f t="shared" si="16"/>
        <v>1</v>
      </c>
      <c r="Y174" s="10">
        <f>VLOOKUP(B174,'01-Planning'!$B:$T,13,0)</f>
        <v>8.3333333333333259E-2</v>
      </c>
      <c r="Z174" s="29" t="e">
        <f>COUNTIFS(#REF!,"&gt;=80",#REF!,'03-LPT'!$B174)/COUNTIF(#REF!,'03-LPT'!$B174)</f>
        <v>#REF!</v>
      </c>
      <c r="AA174" s="26" t="e">
        <f t="shared" si="17"/>
        <v>#REF!</v>
      </c>
      <c r="AD174" s="3" t="s">
        <v>3</v>
      </c>
    </row>
    <row r="175" spans="1:30" hidden="1" x14ac:dyDescent="0.2">
      <c r="A175" s="3">
        <v>167</v>
      </c>
      <c r="B175" s="13" t="s">
        <v>3633</v>
      </c>
      <c r="C175" s="6" t="str">
        <f>VLOOKUP('03-LPT'!$B175,'01-Planning'!$B:$V,2,0)</f>
        <v>TECH_SQFILL_2</v>
      </c>
      <c r="D175" s="6">
        <f>VLOOKUP('03-LPT'!$B175,'01-Planning'!$B:$V,3,0)</f>
        <v>0</v>
      </c>
      <c r="E175" s="22">
        <f>VLOOKUP('03-LPT'!$B175,'01-Planning'!$B:$V,4,0)</f>
        <v>43644</v>
      </c>
      <c r="F175" s="5" t="str">
        <f>VLOOKUP('03-LPT'!$B175,'01-Planning'!$B:$V,6,0)</f>
        <v>Event Biasa</v>
      </c>
      <c r="G175" s="5" t="str">
        <f>VLOOKUP('03-LPT'!$B175,'01-Planning'!$B:$V,7,0)</f>
        <v>SIO NS | Training Quality Operation oleh QA</v>
      </c>
      <c r="H175" s="3" t="s">
        <v>3467</v>
      </c>
      <c r="I175" s="5" t="str">
        <f>VLOOKUP($B175,'01-Planning'!$B:$T,8,0)</f>
        <v>Iman Budiman</v>
      </c>
      <c r="J175" s="5" t="str">
        <f>VLOOKUP('03-LPT'!$B175,'01-Planning'!$B:$V,9,0)</f>
        <v>Operator GRB</v>
      </c>
      <c r="K175" s="4">
        <f>VLOOKUP(C175,'Course &amp; Tujuan Baru'!$C:$L,10,0)</f>
        <v>0</v>
      </c>
      <c r="M175" s="5" t="str">
        <f>VLOOKUP('03-LPT'!$B175,'01-Planning'!$B:$V,14,0)</f>
        <v>C0167</v>
      </c>
      <c r="N175" s="25">
        <f>AVERAGEIF('02-ETI'!$E:$E,'03-LPT'!$M175,'02-ETI'!$J:$M)</f>
        <v>3.3333333333333335</v>
      </c>
      <c r="O175" s="25">
        <f>AVERAGEIF('02-ETI'!$E:$E,$M175,'02-ETI'!$N:$P)</f>
        <v>3.3333333333333335</v>
      </c>
      <c r="P175" s="25">
        <f>AVERAGEIF('02-ETI'!$E:$E,$M175,'02-ETI'!$Q:$Q)</f>
        <v>3</v>
      </c>
      <c r="Q175" s="25">
        <f>AVERAGEIF('02-ETI'!$E:$E,$M175,'02-ETI'!$R:$R)</f>
        <v>3</v>
      </c>
      <c r="R175" s="25">
        <f>AVERAGEIF('02-ETI'!$E:$E,$M175,'02-ETI'!$S:$T)</f>
        <v>3</v>
      </c>
      <c r="S175" s="25">
        <f>AVERAGEIF('02-ETI'!$E:$E,$M175,'02-ETI'!$M:$M)</f>
        <v>3</v>
      </c>
      <c r="U175" s="3">
        <v>3</v>
      </c>
      <c r="V175" s="3">
        <v>3</v>
      </c>
      <c r="W175" s="7" t="e">
        <f t="shared" si="15"/>
        <v>#DIV/0!</v>
      </c>
      <c r="X175" s="7">
        <f t="shared" si="16"/>
        <v>1</v>
      </c>
      <c r="Y175" s="10">
        <f>VLOOKUP(B175,'01-Planning'!$B:$T,13,0)</f>
        <v>8.3333333333333259E-2</v>
      </c>
      <c r="Z175" s="29" t="e">
        <f>COUNTIFS(#REF!,"&gt;=80",#REF!,'03-LPT'!$B175)/COUNTIF(#REF!,'03-LPT'!$B175)</f>
        <v>#REF!</v>
      </c>
      <c r="AA175" s="26" t="e">
        <f t="shared" si="17"/>
        <v>#REF!</v>
      </c>
      <c r="AD175" s="3" t="s">
        <v>3</v>
      </c>
    </row>
    <row r="176" spans="1:30" x14ac:dyDescent="0.2">
      <c r="A176" s="3">
        <v>168</v>
      </c>
      <c r="B176" s="13" t="s">
        <v>3634</v>
      </c>
      <c r="C176" s="6" t="str">
        <f>VLOOKUP('03-LPT'!$B176,'01-Planning'!$B:$V,2,0)</f>
        <v>TECH_SEUP60_2</v>
      </c>
      <c r="D176" s="6">
        <f>VLOOKUP('03-LPT'!$B176,'01-Planning'!$B:$V,3,0)</f>
        <v>0</v>
      </c>
      <c r="E176" s="22">
        <f>VLOOKUP('03-LPT'!$B176,'01-Planning'!$B:$V,4,0)</f>
        <v>43650</v>
      </c>
      <c r="F176" s="5" t="str">
        <f>VLOOKUP('03-LPT'!$B176,'01-Planning'!$B:$V,6,0)</f>
        <v>Event Biasa</v>
      </c>
      <c r="G176" s="5" t="str">
        <f>VLOOKUP('03-LPT'!$B176,'01-Planning'!$B:$V,7,0)</f>
        <v xml:space="preserve">SIO NS | Training Pengoperasian &amp; Perawatan Mesin oleh Engineer Fillpack </v>
      </c>
      <c r="H176" s="3" t="s">
        <v>3467</v>
      </c>
      <c r="I176" s="5" t="str">
        <f>VLOOKUP($B176,'01-Planning'!$B:$T,8,0)</f>
        <v>Hari Junianto</v>
      </c>
      <c r="J176" s="5" t="str">
        <f>VLOOKUP('03-LPT'!$B176,'01-Planning'!$B:$V,9,0)</f>
        <v>Karyawan PRA</v>
      </c>
      <c r="K176" s="4">
        <f>VLOOKUP(C176,'Course &amp; Tujuan Baru'!$C:$L,10,0)</f>
        <v>0</v>
      </c>
      <c r="M176" s="5" t="str">
        <f>VLOOKUP('03-LPT'!$B176,'01-Planning'!$B:$V,14,0)</f>
        <v>C0168</v>
      </c>
      <c r="N176" s="25" t="e">
        <f>AVERAGEIF('02-ETI'!$E:$E,'03-LPT'!$M176,'02-ETI'!$J:$M)</f>
        <v>#DIV/0!</v>
      </c>
      <c r="O176" s="25" t="e">
        <f>AVERAGEIF('02-ETI'!$E:$E,$M176,'02-ETI'!$N:$P)</f>
        <v>#DIV/0!</v>
      </c>
      <c r="P176" s="25" t="e">
        <f>AVERAGEIF('02-ETI'!$E:$E,$M176,'02-ETI'!$Q:$Q)</f>
        <v>#DIV/0!</v>
      </c>
      <c r="Q176" s="25" t="e">
        <f>AVERAGEIF('02-ETI'!$E:$E,$M176,'02-ETI'!$R:$R)</f>
        <v>#DIV/0!</v>
      </c>
      <c r="R176" s="25" t="e">
        <f>AVERAGEIF('02-ETI'!$E:$E,$M176,'02-ETI'!$S:$T)</f>
        <v>#DIV/0!</v>
      </c>
      <c r="S176" s="25" t="e">
        <f>AVERAGEIF('02-ETI'!$E:$E,$M176,'02-ETI'!$M:$M)</f>
        <v>#DIV/0!</v>
      </c>
      <c r="U176" s="3">
        <v>3</v>
      </c>
      <c r="V176" s="3">
        <v>3</v>
      </c>
      <c r="W176" s="7" t="e">
        <f t="shared" si="15"/>
        <v>#DIV/0!</v>
      </c>
      <c r="X176" s="7">
        <f>IF(V176/U176&gt;100%,100%,V176/U176)</f>
        <v>1</v>
      </c>
      <c r="Y176" s="10">
        <f>VLOOKUP(B176,'01-Planning'!$B:$T,13,0)</f>
        <v>8.3333333333333259E-2</v>
      </c>
      <c r="Z176" s="29" t="e">
        <f>COUNTIFS(#REF!,"&gt;=80",#REF!,'03-LPT'!$B176)/COUNTIF(#REF!,'03-LPT'!$B176)</f>
        <v>#REF!</v>
      </c>
      <c r="AA176" s="26" t="e">
        <f t="shared" si="17"/>
        <v>#REF!</v>
      </c>
      <c r="AD176" s="3" t="s">
        <v>4</v>
      </c>
    </row>
    <row r="177" spans="1:30" x14ac:dyDescent="0.2">
      <c r="A177" s="3">
        <v>169</v>
      </c>
      <c r="B177" s="13" t="s">
        <v>3635</v>
      </c>
      <c r="C177" s="6" t="str">
        <f>VLOOKUP('03-LPT'!$B177,'01-Planning'!$B:$V,2,0)</f>
        <v>TECH_STAPRC_2</v>
      </c>
      <c r="D177" s="6">
        <f>VLOOKUP('03-LPT'!$B177,'01-Planning'!$B:$V,3,0)</f>
        <v>0</v>
      </c>
      <c r="E177" s="22">
        <f>VLOOKUP('03-LPT'!$B177,'01-Planning'!$B:$V,4,0)</f>
        <v>43650</v>
      </c>
      <c r="F177" s="5" t="str">
        <f>VLOOKUP('03-LPT'!$B177,'01-Planning'!$B:$V,6,0)</f>
        <v>Event Biasa</v>
      </c>
      <c r="G177" s="5" t="str">
        <f>VLOOKUP('03-LPT'!$B177,'01-Planning'!$B:$V,7,0)</f>
        <v>QCA Cibitung | Intermediate 1 : Statistical Proses Control</v>
      </c>
      <c r="H177" s="3" t="s">
        <v>3467</v>
      </c>
      <c r="I177" s="5" t="str">
        <f>VLOOKUP($B177,'01-Planning'!$B:$T,8,0)</f>
        <v>Suhadi</v>
      </c>
      <c r="J177" s="5" t="str">
        <f>VLOOKUP('03-LPT'!$B177,'01-Planning'!$B:$V,9,0)</f>
        <v>Inspektor QC</v>
      </c>
      <c r="K177" s="4" t="e">
        <f>VLOOKUP(C177,'Course &amp; Tujuan Baru'!$C:$L,10,0)</f>
        <v>#N/A</v>
      </c>
      <c r="M177" s="5" t="str">
        <f>VLOOKUP('03-LPT'!$B177,'01-Planning'!$B:$V,14,0)</f>
        <v>C0169</v>
      </c>
      <c r="N177" s="25" t="e">
        <f>AVERAGEIF('02-ETI'!$E:$E,'03-LPT'!$M177,'02-ETI'!$J:$M)</f>
        <v>#DIV/0!</v>
      </c>
      <c r="O177" s="25" t="e">
        <f>AVERAGEIF('02-ETI'!$E:$E,$M177,'02-ETI'!$N:$P)</f>
        <v>#DIV/0!</v>
      </c>
      <c r="P177" s="25" t="e">
        <f>AVERAGEIF('02-ETI'!$E:$E,$M177,'02-ETI'!$Q:$Q)</f>
        <v>#DIV/0!</v>
      </c>
      <c r="Q177" s="25" t="e">
        <f>AVERAGEIF('02-ETI'!$E:$E,$M177,'02-ETI'!$R:$R)</f>
        <v>#DIV/0!</v>
      </c>
      <c r="R177" s="25" t="e">
        <f>AVERAGEIF('02-ETI'!$E:$E,$M177,'02-ETI'!$S:$T)</f>
        <v>#DIV/0!</v>
      </c>
      <c r="S177" s="25" t="e">
        <f>AVERAGEIF('02-ETI'!$E:$E,$M177,'02-ETI'!$M:$M)</f>
        <v>#DIV/0!</v>
      </c>
      <c r="U177" s="3">
        <v>5</v>
      </c>
      <c r="V177" s="3">
        <v>5</v>
      </c>
      <c r="W177" s="7" t="e">
        <f t="shared" si="15"/>
        <v>#DIV/0!</v>
      </c>
      <c r="X177" s="7">
        <f t="shared" si="16"/>
        <v>1</v>
      </c>
      <c r="Y177" s="10">
        <f>VLOOKUP(B177,'01-Planning'!$B:$T,13,0)</f>
        <v>8.333333333333337E-2</v>
      </c>
      <c r="Z177" s="29" t="e">
        <f>COUNTIFS(#REF!,"&gt;=80",#REF!,'03-LPT'!$B177)/COUNTIF(#REF!,'03-LPT'!$B177)</f>
        <v>#REF!</v>
      </c>
      <c r="AA177" s="26" t="e">
        <f t="shared" si="17"/>
        <v>#REF!</v>
      </c>
      <c r="AD177" s="3" t="s">
        <v>4</v>
      </c>
    </row>
    <row r="178" spans="1:30" x14ac:dyDescent="0.2">
      <c r="A178" s="3">
        <v>170</v>
      </c>
      <c r="B178" s="13" t="s">
        <v>3636</v>
      </c>
      <c r="C178" s="6" t="str">
        <f>VLOOKUP('03-LPT'!$B178,'01-Planning'!$B:$V,2,0)</f>
        <v>TECH_SKPRNS_2</v>
      </c>
      <c r="D178" s="6" t="str">
        <f>VLOOKUP('03-LPT'!$B178,'01-Planning'!$B:$V,3,0)</f>
        <v>TECH_SOSIBP_1</v>
      </c>
      <c r="E178" s="22">
        <f>VLOOKUP('03-LPT'!$B178,'01-Planning'!$B:$V,4,0)</f>
        <v>43650</v>
      </c>
      <c r="F178" s="5" t="str">
        <f>VLOOKUP('03-LPT'!$B178,'01-Planning'!$B:$V,6,0)</f>
        <v>Event Biasa</v>
      </c>
      <c r="G178" s="5" t="str">
        <f>VLOOKUP('03-LPT'!$B178,'01-Planning'!$B:$V,7,0)</f>
        <v>SIO NS | Training K3 Pengoperasian Mesin oleh tim K3 - Permenaker No 38 Tahun 2016 Tentang K3 Pesawat Tenaga dan Produksi</v>
      </c>
      <c r="H178" s="3" t="s">
        <v>3467</v>
      </c>
      <c r="I178" s="5" t="str">
        <f>VLOOKUP($B178,'01-Planning'!$B:$T,8,0)</f>
        <v>Hardito</v>
      </c>
      <c r="J178" s="5" t="str">
        <f>VLOOKUP('03-LPT'!$B178,'01-Planning'!$B:$V,9,0)</f>
        <v>Operator GRB</v>
      </c>
      <c r="K178" s="4">
        <f>VLOOKUP(C178,'Course &amp; Tujuan Baru'!$C:$L,10,0)</f>
        <v>0</v>
      </c>
      <c r="M178" s="5" t="str">
        <f>VLOOKUP('03-LPT'!$B178,'01-Planning'!$B:$V,14,0)</f>
        <v>C0170</v>
      </c>
      <c r="N178" s="25" t="e">
        <f>AVERAGEIF('02-ETI'!$E:$E,'03-LPT'!$M178,'02-ETI'!$J:$M)</f>
        <v>#DIV/0!</v>
      </c>
      <c r="O178" s="25" t="e">
        <f>AVERAGEIF('02-ETI'!$E:$E,$M178,'02-ETI'!$N:$P)</f>
        <v>#DIV/0!</v>
      </c>
      <c r="P178" s="25" t="e">
        <f>AVERAGEIF('02-ETI'!$E:$E,$M178,'02-ETI'!$Q:$Q)</f>
        <v>#DIV/0!</v>
      </c>
      <c r="Q178" s="25" t="e">
        <f>AVERAGEIF('02-ETI'!$E:$E,$M178,'02-ETI'!$R:$R)</f>
        <v>#DIV/0!</v>
      </c>
      <c r="R178" s="25" t="e">
        <f>AVERAGEIF('02-ETI'!$E:$E,$M178,'02-ETI'!$S:$T)</f>
        <v>#DIV/0!</v>
      </c>
      <c r="S178" s="25" t="e">
        <f>AVERAGEIF('02-ETI'!$E:$E,$M178,'02-ETI'!$M:$M)</f>
        <v>#DIV/0!</v>
      </c>
      <c r="U178" s="3">
        <v>7</v>
      </c>
      <c r="V178" s="3">
        <v>3</v>
      </c>
      <c r="W178" s="7" t="e">
        <f t="shared" ref="W178:W209" si="18">V178/T178</f>
        <v>#DIV/0!</v>
      </c>
      <c r="X178" s="7">
        <f t="shared" ref="X178:X209" si="19">IF(V178/U178&gt;100%,100%,V178/U178)</f>
        <v>0.42857142857142855</v>
      </c>
      <c r="Y178" s="10">
        <f>VLOOKUP(B178,'01-Planning'!$B:$T,13,0)</f>
        <v>8.3333333333333259E-2</v>
      </c>
      <c r="Z178" s="29" t="e">
        <f>COUNTIFS(#REF!,"&gt;=80",#REF!,'03-LPT'!$B178)/COUNTIF(#REF!,'03-LPT'!$B178)</f>
        <v>#REF!</v>
      </c>
      <c r="AA178" s="26" t="e">
        <f t="shared" ref="AA178:AA209" si="20">IF(Z178&gt;=80%,"Efektif","Tidak Efektif")</f>
        <v>#REF!</v>
      </c>
      <c r="AD178" s="3" t="s">
        <v>4</v>
      </c>
    </row>
    <row r="179" spans="1:30" x14ac:dyDescent="0.2">
      <c r="A179" s="3">
        <v>171</v>
      </c>
      <c r="B179" s="31" t="s">
        <v>3637</v>
      </c>
      <c r="C179" s="6" t="str">
        <f>VLOOKUP('03-LPT'!$B179,'01-Planning'!$B:$V,2,0)</f>
        <v>UMM_PRESKI_3</v>
      </c>
      <c r="D179" s="6">
        <f>VLOOKUP('03-LPT'!$B179,'01-Planning'!$B:$V,3,0)</f>
        <v>0</v>
      </c>
      <c r="E179" s="22">
        <f>VLOOKUP('03-LPT'!$B179,'01-Planning'!$B:$V,4,0)</f>
        <v>43654</v>
      </c>
      <c r="F179" s="48" t="str">
        <f>VLOOKUP('03-LPT'!$B179,'01-Planning'!$B:$V,6,0)</f>
        <v>Event Biasa</v>
      </c>
      <c r="G179" s="48" t="str">
        <f>VLOOKUP('03-LPT'!$B179,'01-Planning'!$B:$V,7,0)</f>
        <v>POK Presentation Skill Teori</v>
      </c>
      <c r="H179" s="3" t="s">
        <v>3467</v>
      </c>
      <c r="I179" s="48" t="str">
        <f>VLOOKUP($B179,'01-Planning'!$B:$T,8,0)</f>
        <v>Kristal Prima</v>
      </c>
      <c r="J179" s="48" t="str">
        <f>VLOOKUP('03-LPT'!$B179,'01-Planning'!$B:$V,9,0)</f>
        <v>Karyawan C Plus</v>
      </c>
      <c r="K179" s="4">
        <f>VLOOKUP(C179,'Course &amp; Tujuan Baru'!$C:$L,10,0)</f>
        <v>0</v>
      </c>
      <c r="M179" s="48" t="str">
        <f>VLOOKUP('03-LPT'!$B179,'01-Planning'!$B:$V,14,0)</f>
        <v>C0171</v>
      </c>
      <c r="N179" s="49">
        <f>AVERAGEIF('02-ETI'!$E:$E,'03-LPT'!$M179,'02-ETI'!$J:$M)</f>
        <v>3.5714285714285716</v>
      </c>
      <c r="O179" s="49">
        <f>AVERAGEIF('02-ETI'!$E:$E,$M179,'02-ETI'!$N:$P)</f>
        <v>3.5714285714285716</v>
      </c>
      <c r="P179" s="49">
        <f>AVERAGEIF('02-ETI'!$E:$E,$M179,'02-ETI'!$Q:$Q)</f>
        <v>3.4285714285714284</v>
      </c>
      <c r="Q179" s="49">
        <f>AVERAGEIF('02-ETI'!$E:$E,$M179,'02-ETI'!$R:$R)</f>
        <v>3.4285714285714284</v>
      </c>
      <c r="R179" s="49">
        <f>AVERAGEIF('02-ETI'!$E:$E,$M179,'02-ETI'!$S:$T)</f>
        <v>3.5714285714285716</v>
      </c>
      <c r="S179" s="49">
        <f>AVERAGEIF('02-ETI'!$E:$E,$M179,'02-ETI'!$M:$M)</f>
        <v>3.4285714285714284</v>
      </c>
      <c r="U179" s="3">
        <v>5</v>
      </c>
      <c r="V179" s="3">
        <v>7</v>
      </c>
      <c r="W179" s="50" t="e">
        <f t="shared" si="18"/>
        <v>#DIV/0!</v>
      </c>
      <c r="X179" s="50">
        <f t="shared" si="19"/>
        <v>1</v>
      </c>
      <c r="Y179" s="51">
        <f>VLOOKUP(B179,'01-Planning'!$B:$T,13,0)</f>
        <v>8.3333333333333259E-2</v>
      </c>
      <c r="Z179" s="52" t="e">
        <f>COUNTIFS(#REF!,"&gt;=80",#REF!,'03-LPT'!$B179)/COUNTIF(#REF!,'03-LPT'!$B179)</f>
        <v>#REF!</v>
      </c>
      <c r="AA179" s="26" t="e">
        <f t="shared" si="20"/>
        <v>#REF!</v>
      </c>
    </row>
    <row r="180" spans="1:30" x14ac:dyDescent="0.2">
      <c r="A180" s="3">
        <v>172</v>
      </c>
      <c r="B180" s="31" t="s">
        <v>3638</v>
      </c>
      <c r="C180" s="6" t="str">
        <f>VLOOKUP('03-LPT'!$B180,'01-Planning'!$B:$V,2,0)</f>
        <v>TECH_BASCRT_2</v>
      </c>
      <c r="D180" s="6">
        <f>VLOOKUP('03-LPT'!$B180,'01-Planning'!$B:$V,3,0)</f>
        <v>0</v>
      </c>
      <c r="E180" s="22">
        <f>VLOOKUP('03-LPT'!$B180,'01-Planning'!$B:$V,4,0)</f>
        <v>43658</v>
      </c>
      <c r="F180" s="48" t="str">
        <f>VLOOKUP('03-LPT'!$B180,'01-Planning'!$B:$V,6,0)</f>
        <v>Event Biasa</v>
      </c>
      <c r="G180" s="48" t="str">
        <f>VLOOKUP('03-LPT'!$B180,'01-Planning'!$B:$V,7,0)</f>
        <v>POK Basic Critical Thinking</v>
      </c>
      <c r="H180" s="3" t="s">
        <v>3467</v>
      </c>
      <c r="I180" s="48" t="str">
        <f>VLOOKUP($B180,'01-Planning'!$B:$T,8,0)</f>
        <v>Kristal Prima</v>
      </c>
      <c r="J180" s="48" t="str">
        <f>VLOOKUP('03-LPT'!$B180,'01-Planning'!$B:$V,9,0)</f>
        <v>Karyawan C Plus</v>
      </c>
      <c r="K180" s="4">
        <f>VLOOKUP(C180,'Course &amp; Tujuan Baru'!$C:$L,10,0)</f>
        <v>0</v>
      </c>
      <c r="M180" s="48" t="str">
        <f>VLOOKUP('03-LPT'!$B180,'01-Planning'!$B:$V,14,0)</f>
        <v>C0172</v>
      </c>
      <c r="N180" s="49">
        <f>AVERAGEIF('02-ETI'!$E:$E,'03-LPT'!$M180,'02-ETI'!$J:$M)</f>
        <v>3.3333333333333335</v>
      </c>
      <c r="O180" s="49">
        <f>AVERAGEIF('02-ETI'!$E:$E,$M180,'02-ETI'!$N:$P)</f>
        <v>3</v>
      </c>
      <c r="P180" s="49">
        <f>AVERAGEIF('02-ETI'!$E:$E,$M180,'02-ETI'!$Q:$Q)</f>
        <v>3</v>
      </c>
      <c r="Q180" s="49">
        <f>AVERAGEIF('02-ETI'!$E:$E,$M180,'02-ETI'!$R:$R)</f>
        <v>3.3333333333333335</v>
      </c>
      <c r="R180" s="49">
        <f>AVERAGEIF('02-ETI'!$E:$E,$M180,'02-ETI'!$S:$T)</f>
        <v>3</v>
      </c>
      <c r="S180" s="49">
        <f>AVERAGEIF('02-ETI'!$E:$E,$M180,'02-ETI'!$M:$M)</f>
        <v>3</v>
      </c>
      <c r="U180" s="3">
        <v>4</v>
      </c>
      <c r="V180" s="3">
        <v>3</v>
      </c>
      <c r="W180" s="50" t="e">
        <f t="shared" si="18"/>
        <v>#DIV/0!</v>
      </c>
      <c r="X180" s="50">
        <f t="shared" si="19"/>
        <v>0.75</v>
      </c>
      <c r="Y180" s="51">
        <f>VLOOKUP(B180,'01-Planning'!$B:$T,13,0)</f>
        <v>8.3333333333333259E-2</v>
      </c>
      <c r="Z180" s="52" t="e">
        <f>COUNTIFS(#REF!,"&gt;=80",#REF!,'03-LPT'!$B180)/COUNTIF(#REF!,'03-LPT'!$B180)</f>
        <v>#REF!</v>
      </c>
      <c r="AA180" s="26" t="e">
        <f t="shared" si="20"/>
        <v>#REF!</v>
      </c>
    </row>
    <row r="181" spans="1:30" x14ac:dyDescent="0.2">
      <c r="A181" s="3">
        <v>173</v>
      </c>
      <c r="B181" s="31" t="s">
        <v>3639</v>
      </c>
      <c r="C181" s="6" t="str">
        <f>VLOOKUP('03-LPT'!$B181,'01-Planning'!$B:$V,2,0)</f>
        <v>TECH_INFSEA_3</v>
      </c>
      <c r="D181" s="6">
        <f>VLOOKUP('03-LPT'!$B181,'01-Planning'!$B:$V,3,0)</f>
        <v>0</v>
      </c>
      <c r="E181" s="22">
        <f>VLOOKUP('03-LPT'!$B181,'01-Planning'!$B:$V,4,0)</f>
        <v>43659</v>
      </c>
      <c r="F181" s="48" t="str">
        <f>VLOOKUP('03-LPT'!$B181,'01-Planning'!$B:$V,6,0)</f>
        <v>Event Biasa</v>
      </c>
      <c r="G181" s="48" t="str">
        <f>VLOOKUP('03-LPT'!$B181,'01-Planning'!$B:$V,7,0)</f>
        <v>Training Rutin YAC | Sistem Manajemen Pengamanan ( Industrial Security )</v>
      </c>
      <c r="H181" s="3" t="s">
        <v>3467</v>
      </c>
      <c r="I181" s="48" t="str">
        <f>VLOOKUP($B181,'01-Planning'!$B:$T,8,0)</f>
        <v>AG. Sumarsono</v>
      </c>
      <c r="J181" s="48" t="str">
        <f>VLOOKUP('03-LPT'!$B181,'01-Planning'!$B:$V,9,0)</f>
        <v>Team Security</v>
      </c>
      <c r="K181" s="4">
        <f>VLOOKUP(C181,'Course &amp; Tujuan Baru'!$C:$L,10,0)</f>
        <v>0</v>
      </c>
      <c r="M181" s="48" t="str">
        <f>VLOOKUP('03-LPT'!$B181,'01-Planning'!$B:$V,14,0)</f>
        <v>C0173</v>
      </c>
      <c r="N181" s="49" t="e">
        <f>AVERAGEIF('02-ETI'!$E:$E,'03-LPT'!$M181,'02-ETI'!$J:$M)</f>
        <v>#DIV/0!</v>
      </c>
      <c r="O181" s="49" t="e">
        <f>AVERAGEIF('02-ETI'!$E:$E,$M181,'02-ETI'!$N:$P)</f>
        <v>#DIV/0!</v>
      </c>
      <c r="P181" s="49" t="e">
        <f>AVERAGEIF('02-ETI'!$E:$E,$M181,'02-ETI'!$Q:$Q)</f>
        <v>#DIV/0!</v>
      </c>
      <c r="Q181" s="49" t="e">
        <f>AVERAGEIF('02-ETI'!$E:$E,$M181,'02-ETI'!$R:$R)</f>
        <v>#DIV/0!</v>
      </c>
      <c r="R181" s="49" t="e">
        <f>AVERAGEIF('02-ETI'!$E:$E,$M181,'02-ETI'!$S:$T)</f>
        <v>#DIV/0!</v>
      </c>
      <c r="S181" s="49" t="e">
        <f>AVERAGEIF('02-ETI'!$E:$E,$M181,'02-ETI'!$M:$M)</f>
        <v>#DIV/0!</v>
      </c>
      <c r="U181" s="3">
        <v>31</v>
      </c>
      <c r="V181" s="3">
        <v>26</v>
      </c>
      <c r="W181" s="50" t="e">
        <f t="shared" si="18"/>
        <v>#DIV/0!</v>
      </c>
      <c r="X181" s="50">
        <f t="shared" si="19"/>
        <v>0.83870967741935487</v>
      </c>
      <c r="Y181" s="51">
        <f>VLOOKUP(B181,'01-Planning'!$B:$T,13,0)</f>
        <v>0.16666666666666669</v>
      </c>
      <c r="Z181" s="52" t="e">
        <f>COUNTIFS(#REF!,"&gt;=80",#REF!,'03-LPT'!$B181)/COUNTIF(#REF!,'03-LPT'!$B181)</f>
        <v>#REF!</v>
      </c>
      <c r="AA181" s="26" t="e">
        <f t="shared" si="20"/>
        <v>#REF!</v>
      </c>
    </row>
    <row r="182" spans="1:30" x14ac:dyDescent="0.2">
      <c r="A182" s="3">
        <v>174</v>
      </c>
      <c r="B182" s="31" t="s">
        <v>3640</v>
      </c>
      <c r="C182" s="6">
        <f>VLOOKUP('03-LPT'!$B182,'01-Planning'!$B:$V,2,0)</f>
        <v>0</v>
      </c>
      <c r="D182" s="6">
        <f>VLOOKUP('03-LPT'!$B182,'01-Planning'!$B:$V,3,0)</f>
        <v>0</v>
      </c>
      <c r="E182" s="22">
        <f>VLOOKUP('03-LPT'!$B182,'01-Planning'!$B:$V,4,0)</f>
        <v>43661</v>
      </c>
      <c r="F182" s="48" t="str">
        <f>VLOOKUP('03-LPT'!$B182,'01-Planning'!$B:$V,6,0)</f>
        <v>Event Biasa</v>
      </c>
      <c r="G182" s="48" t="str">
        <f>VLOOKUP('03-LPT'!$B182,'01-Planning'!$B:$V,7,0)</f>
        <v>Menemui Personalia Manager - Dewi Kristiani</v>
      </c>
      <c r="H182" s="3" t="s">
        <v>3467</v>
      </c>
      <c r="I182" s="48" t="str">
        <f>VLOOKUP($B182,'01-Planning'!$B:$T,8,0)</f>
        <v>Dewi Kristiani</v>
      </c>
      <c r="J182" s="48" t="str">
        <f>VLOOKUP('03-LPT'!$B182,'01-Planning'!$B:$V,9,0)</f>
        <v>Karyawan C Plus</v>
      </c>
      <c r="K182" s="4" t="e">
        <f>VLOOKUP(C182,'Course &amp; Tujuan Baru'!$C:$L,10,0)</f>
        <v>#N/A</v>
      </c>
      <c r="M182" s="48" t="str">
        <f>VLOOKUP('03-LPT'!$B182,'01-Planning'!$B:$V,14,0)</f>
        <v>C0174</v>
      </c>
      <c r="N182" s="49">
        <f>AVERAGEIF('02-ETI'!$E:$E,'03-LPT'!$M182,'02-ETI'!$J:$M)</f>
        <v>3.7777777777777777</v>
      </c>
      <c r="O182" s="49">
        <f>AVERAGEIF('02-ETI'!$E:$E,$M182,'02-ETI'!$N:$P)</f>
        <v>3.5555555555555554</v>
      </c>
      <c r="P182" s="49">
        <f>AVERAGEIF('02-ETI'!$E:$E,$M182,'02-ETI'!$Q:$Q)</f>
        <v>3.5555555555555554</v>
      </c>
      <c r="Q182" s="49">
        <f>AVERAGEIF('02-ETI'!$E:$E,$M182,'02-ETI'!$R:$R)</f>
        <v>3.5555555555555554</v>
      </c>
      <c r="R182" s="49">
        <f>AVERAGEIF('02-ETI'!$E:$E,$M182,'02-ETI'!$S:$T)</f>
        <v>3.6666666666666665</v>
      </c>
      <c r="S182" s="49">
        <f>AVERAGEIF('02-ETI'!$E:$E,$M182,'02-ETI'!$M:$M)</f>
        <v>3.6666666666666665</v>
      </c>
      <c r="U182" s="3">
        <v>11</v>
      </c>
      <c r="V182" s="3">
        <v>11</v>
      </c>
      <c r="W182" s="50" t="e">
        <f t="shared" si="18"/>
        <v>#DIV/0!</v>
      </c>
      <c r="X182" s="50">
        <f t="shared" si="19"/>
        <v>1</v>
      </c>
      <c r="Y182" s="51">
        <f>VLOOKUP(B182,'01-Planning'!$B:$T,13,0)</f>
        <v>8.333333333333337E-2</v>
      </c>
      <c r="Z182" s="52" t="e">
        <f>COUNTIFS(#REF!,"&gt;=80",#REF!,'03-LPT'!$B182)/COUNTIF(#REF!,'03-LPT'!$B182)</f>
        <v>#REF!</v>
      </c>
      <c r="AA182" s="26" t="e">
        <f t="shared" si="20"/>
        <v>#REF!</v>
      </c>
    </row>
    <row r="183" spans="1:30" x14ac:dyDescent="0.2">
      <c r="A183" s="3">
        <v>175</v>
      </c>
      <c r="B183" s="31" t="s">
        <v>3641</v>
      </c>
      <c r="C183" s="6" t="str">
        <f>VLOOKUP('03-LPT'!$B183,'01-Planning'!$B:$V,2,0)</f>
        <v>TECH_BASFPC_2</v>
      </c>
      <c r="D183" s="6">
        <f>VLOOKUP('03-LPT'!$B183,'01-Planning'!$B:$V,3,0)</f>
        <v>0</v>
      </c>
      <c r="E183" s="22">
        <f>VLOOKUP('03-LPT'!$B183,'01-Planning'!$B:$V,4,0)</f>
        <v>43661</v>
      </c>
      <c r="F183" s="48" t="str">
        <f>VLOOKUP('03-LPT'!$B183,'01-Planning'!$B:$V,6,0)</f>
        <v>Event Biasa</v>
      </c>
      <c r="G183" s="48" t="str">
        <f>VLOOKUP('03-LPT'!$B183,'01-Planning'!$B:$V,7,0)</f>
        <v>POK Flow Process</v>
      </c>
      <c r="H183" s="3" t="s">
        <v>3467</v>
      </c>
      <c r="I183" s="48" t="str">
        <f>VLOOKUP($B183,'01-Planning'!$B:$T,8,0)</f>
        <v>Henny S</v>
      </c>
      <c r="J183" s="48" t="str">
        <f>VLOOKUP('03-LPT'!$B183,'01-Planning'!$B:$V,9,0)</f>
        <v>Karyawan C Plus</v>
      </c>
      <c r="K183" s="4">
        <f>VLOOKUP(C183,'Course &amp; Tujuan Baru'!$C:$L,10,0)</f>
        <v>0</v>
      </c>
      <c r="M183" s="48" t="str">
        <f>VLOOKUP('03-LPT'!$B183,'01-Planning'!$B:$V,14,0)</f>
        <v>C0175</v>
      </c>
      <c r="N183" s="49">
        <f>AVERAGEIF('02-ETI'!$E:$E,'03-LPT'!$M183,'02-ETI'!$J:$M)</f>
        <v>3.6666666666666665</v>
      </c>
      <c r="O183" s="49">
        <f>AVERAGEIF('02-ETI'!$E:$E,$M183,'02-ETI'!$N:$P)</f>
        <v>3.3333333333333335</v>
      </c>
      <c r="P183" s="49">
        <f>AVERAGEIF('02-ETI'!$E:$E,$M183,'02-ETI'!$Q:$Q)</f>
        <v>3</v>
      </c>
      <c r="Q183" s="49">
        <f>AVERAGEIF('02-ETI'!$E:$E,$M183,'02-ETI'!$R:$R)</f>
        <v>3</v>
      </c>
      <c r="R183" s="49">
        <f>AVERAGEIF('02-ETI'!$E:$E,$M183,'02-ETI'!$S:$T)</f>
        <v>3</v>
      </c>
      <c r="S183" s="49">
        <f>AVERAGEIF('02-ETI'!$E:$E,$M183,'02-ETI'!$M:$M)</f>
        <v>3</v>
      </c>
      <c r="U183" s="3">
        <v>6</v>
      </c>
      <c r="V183" s="3">
        <v>5</v>
      </c>
      <c r="W183" s="50" t="e">
        <f t="shared" si="18"/>
        <v>#DIV/0!</v>
      </c>
      <c r="X183" s="50">
        <f t="shared" si="19"/>
        <v>0.83333333333333337</v>
      </c>
      <c r="Y183" s="51">
        <f>VLOOKUP(B183,'01-Planning'!$B:$T,13,0)</f>
        <v>8.3333333333333259E-2</v>
      </c>
      <c r="Z183" s="52" t="e">
        <f>COUNTIFS(#REF!,"&gt;=80",#REF!,'03-LPT'!$B183)/COUNTIF(#REF!,'03-LPT'!$B183)</f>
        <v>#REF!</v>
      </c>
      <c r="AA183" s="26" t="e">
        <f t="shared" si="20"/>
        <v>#REF!</v>
      </c>
    </row>
    <row r="184" spans="1:30" x14ac:dyDescent="0.2">
      <c r="A184" s="3">
        <v>176</v>
      </c>
      <c r="B184" s="31" t="s">
        <v>3642</v>
      </c>
      <c r="C184" s="6" t="str">
        <f>VLOOKUP('03-LPT'!$B184,'01-Planning'!$B:$V,2,0)</f>
        <v>TECH_PENALU_2</v>
      </c>
      <c r="D184" s="6">
        <f>VLOOKUP('03-LPT'!$B184,'01-Planning'!$B:$V,3,0)</f>
        <v>0</v>
      </c>
      <c r="E184" s="22">
        <f>VLOOKUP('03-LPT'!$B184,'01-Planning'!$B:$V,4,0)</f>
        <v>43662</v>
      </c>
      <c r="F184" s="48" t="str">
        <f>VLOOKUP('03-LPT'!$B184,'01-Planning'!$B:$V,6,0)</f>
        <v>Event Biasa</v>
      </c>
      <c r="G184" s="48" t="str">
        <f>VLOOKUP('03-LPT'!$B184,'01-Planning'!$B:$V,7,0)</f>
        <v>QCA | Pengetahuan Alat Ukur</v>
      </c>
      <c r="H184" s="3" t="s">
        <v>3467</v>
      </c>
      <c r="I184" s="48" t="str">
        <f>VLOOKUP($B184,'01-Planning'!$B:$T,8,0)</f>
        <v>Maria Fransisca</v>
      </c>
      <c r="J184" s="48" t="str">
        <f>VLOOKUP('03-LPT'!$B184,'01-Planning'!$B:$V,9,0)</f>
        <v>Inspector QC</v>
      </c>
      <c r="K184" s="4">
        <f>VLOOKUP(C184,'Course &amp; Tujuan Baru'!$C:$L,10,0)</f>
        <v>0</v>
      </c>
      <c r="M184" s="48" t="str">
        <f>VLOOKUP('03-LPT'!$B184,'01-Planning'!$B:$V,14,0)</f>
        <v>C0176</v>
      </c>
      <c r="N184" s="49">
        <f>AVERAGEIF('02-ETI'!$E:$E,'03-LPT'!$M184,'02-ETI'!$J:$M)</f>
        <v>3.6666666666666665</v>
      </c>
      <c r="O184" s="49">
        <f>AVERAGEIF('02-ETI'!$E:$E,$M184,'02-ETI'!$N:$P)</f>
        <v>3.6666666666666665</v>
      </c>
      <c r="P184" s="49">
        <f>AVERAGEIF('02-ETI'!$E:$E,$M184,'02-ETI'!$Q:$Q)</f>
        <v>3.6666666666666665</v>
      </c>
      <c r="Q184" s="49">
        <f>AVERAGEIF('02-ETI'!$E:$E,$M184,'02-ETI'!$R:$R)</f>
        <v>3.6666666666666665</v>
      </c>
      <c r="R184" s="49">
        <f>AVERAGEIF('02-ETI'!$E:$E,$M184,'02-ETI'!$S:$T)</f>
        <v>3.6666666666666665</v>
      </c>
      <c r="S184" s="49">
        <f>AVERAGEIF('02-ETI'!$E:$E,$M184,'02-ETI'!$M:$M)</f>
        <v>3.6666666666666665</v>
      </c>
      <c r="U184" s="3">
        <v>3</v>
      </c>
      <c r="V184" s="3">
        <v>3</v>
      </c>
      <c r="W184" s="50" t="e">
        <f t="shared" si="18"/>
        <v>#DIV/0!</v>
      </c>
      <c r="X184" s="50">
        <f t="shared" si="19"/>
        <v>1</v>
      </c>
      <c r="Y184" s="51">
        <f>VLOOKUP(B184,'01-Planning'!$B:$T,13,0)</f>
        <v>8.3333333333333315E-2</v>
      </c>
      <c r="Z184" s="52" t="e">
        <f>COUNTIFS(#REF!,"&gt;=80",#REF!,'03-LPT'!$B184)/COUNTIF(#REF!,'03-LPT'!$B184)</f>
        <v>#REF!</v>
      </c>
      <c r="AA184" s="26" t="e">
        <f t="shared" si="20"/>
        <v>#REF!</v>
      </c>
    </row>
    <row r="185" spans="1:30" x14ac:dyDescent="0.2">
      <c r="A185" s="3">
        <v>177</v>
      </c>
      <c r="B185" s="31" t="s">
        <v>3643</v>
      </c>
      <c r="C185" s="6" t="str">
        <f>VLOOKUP('03-LPT'!$B185,'01-Planning'!$B:$V,2,0)</f>
        <v>TECH_8WASTE_3</v>
      </c>
      <c r="D185" s="6" t="str">
        <f>VLOOKUP('03-LPT'!$B185,'01-Planning'!$B:$V,3,0)</f>
        <v>UMM_5RXXX_2</v>
      </c>
      <c r="E185" s="22">
        <f>VLOOKUP('03-LPT'!$B185,'01-Planning'!$B:$V,4,0)</f>
        <v>43663</v>
      </c>
      <c r="F185" s="48" t="str">
        <f>VLOOKUP('03-LPT'!$B185,'01-Planning'!$B:$V,6,0)</f>
        <v>Event Biasa</v>
      </c>
      <c r="G185" s="48" t="str">
        <f>VLOOKUP('03-LPT'!$B185,'01-Planning'!$B:$V,7,0)</f>
        <v>Operation Management Class | Sesion 2 | Batch 1</v>
      </c>
      <c r="H185" s="3" t="s">
        <v>3467</v>
      </c>
      <c r="I185" s="48" t="str">
        <f>VLOOKUP($B185,'01-Planning'!$B:$T,8,0)</f>
        <v>Hilda Utami, Mujiono, Dodi W</v>
      </c>
      <c r="J185" s="48" t="str">
        <f>VLOOKUP('03-LPT'!$B185,'01-Planning'!$B:$V,9,0)</f>
        <v>Penyelia Up</v>
      </c>
      <c r="K185" s="4" t="e">
        <f>VLOOKUP(C185,'Course &amp; Tujuan Baru'!$C:$L,10,0)</f>
        <v>#N/A</v>
      </c>
      <c r="M185" s="48" t="str">
        <f>VLOOKUP('03-LPT'!$B185,'01-Planning'!$B:$V,14,0)</f>
        <v>C0177</v>
      </c>
      <c r="N185" s="49">
        <f>AVERAGEIF('02-ETI'!$E:$E,'03-LPT'!$M185,'02-ETI'!$J:$M)</f>
        <v>3.3125</v>
      </c>
      <c r="O185" s="49">
        <f>AVERAGEIF('02-ETI'!$E:$E,$M185,'02-ETI'!$N:$P)</f>
        <v>3.4375</v>
      </c>
      <c r="P185" s="49">
        <f>AVERAGEIF('02-ETI'!$E:$E,$M185,'02-ETI'!$Q:$Q)</f>
        <v>3.25</v>
      </c>
      <c r="Q185" s="49">
        <f>AVERAGEIF('02-ETI'!$E:$E,$M185,'02-ETI'!$R:$R)</f>
        <v>3.1875</v>
      </c>
      <c r="R185" s="49">
        <f>AVERAGEIF('02-ETI'!$E:$E,$M185,'02-ETI'!$S:$T)</f>
        <v>3.5625</v>
      </c>
      <c r="S185" s="49">
        <f>AVERAGEIF('02-ETI'!$E:$E,$M185,'02-ETI'!$M:$M)</f>
        <v>3.3125</v>
      </c>
      <c r="U185" s="3">
        <v>33</v>
      </c>
      <c r="V185" s="3">
        <v>34</v>
      </c>
      <c r="W185" s="50" t="e">
        <f t="shared" si="18"/>
        <v>#DIV/0!</v>
      </c>
      <c r="X185" s="50">
        <f t="shared" si="19"/>
        <v>1</v>
      </c>
      <c r="Y185" s="51">
        <f>VLOOKUP(B185,'01-Planning'!$B:$T,13,0)</f>
        <v>0.33333333333333331</v>
      </c>
      <c r="Z185" s="52" t="e">
        <f>COUNTIFS(#REF!,"&gt;=80",#REF!,'03-LPT'!$B185)/COUNTIF(#REF!,'03-LPT'!$B185)</f>
        <v>#REF!</v>
      </c>
      <c r="AA185" s="26" t="e">
        <f t="shared" si="20"/>
        <v>#REF!</v>
      </c>
    </row>
    <row r="186" spans="1:30" x14ac:dyDescent="0.2">
      <c r="A186" s="3">
        <v>178</v>
      </c>
      <c r="B186" s="31" t="s">
        <v>3644</v>
      </c>
      <c r="C186" s="6" t="str">
        <f>VLOOKUP('03-LPT'!$B186,'01-Planning'!$B:$V,2,0)</f>
        <v>UMM_PRESKI_1</v>
      </c>
      <c r="D186" s="6">
        <f>VLOOKUP('03-LPT'!$B186,'01-Planning'!$B:$V,3,0)</f>
        <v>0</v>
      </c>
      <c r="E186" s="22">
        <f>VLOOKUP('03-LPT'!$B186,'01-Planning'!$B:$V,4,0)</f>
        <v>43665</v>
      </c>
      <c r="F186" s="48" t="str">
        <f>VLOOKUP('03-LPT'!$B186,'01-Planning'!$B:$V,6,0)</f>
        <v>Event Biasa</v>
      </c>
      <c r="G186" s="48" t="str">
        <f>VLOOKUP('03-LPT'!$B186,'01-Planning'!$B:$V,7,0)</f>
        <v>POK Presentastion Skill | Praktek</v>
      </c>
      <c r="H186" s="3" t="s">
        <v>3467</v>
      </c>
      <c r="I186" s="48" t="str">
        <f>VLOOKUP($B186,'01-Planning'!$B:$T,8,0)</f>
        <v>Kristal Prima</v>
      </c>
      <c r="J186" s="48" t="str">
        <f>VLOOKUP('03-LPT'!$B186,'01-Planning'!$B:$V,9,0)</f>
        <v>Karyawan C Plus</v>
      </c>
      <c r="K186" s="4">
        <f>VLOOKUP(C186,'Course &amp; Tujuan Baru'!$C:$L,10,0)</f>
        <v>0</v>
      </c>
      <c r="M186" s="48" t="str">
        <f>VLOOKUP('03-LPT'!$B186,'01-Planning'!$B:$V,14,0)</f>
        <v>C0178</v>
      </c>
      <c r="N186" s="49" t="e">
        <f>AVERAGEIF('02-ETI'!$E:$E,'03-LPT'!$M186,'02-ETI'!$J:$M)</f>
        <v>#DIV/0!</v>
      </c>
      <c r="O186" s="49" t="e">
        <f>AVERAGEIF('02-ETI'!$E:$E,$M186,'02-ETI'!$N:$P)</f>
        <v>#DIV/0!</v>
      </c>
      <c r="P186" s="49" t="e">
        <f>AVERAGEIF('02-ETI'!$E:$E,$M186,'02-ETI'!$Q:$Q)</f>
        <v>#DIV/0!</v>
      </c>
      <c r="Q186" s="49" t="e">
        <f>AVERAGEIF('02-ETI'!$E:$E,$M186,'02-ETI'!$R:$R)</f>
        <v>#DIV/0!</v>
      </c>
      <c r="R186" s="49" t="e">
        <f>AVERAGEIF('02-ETI'!$E:$E,$M186,'02-ETI'!$S:$T)</f>
        <v>#DIV/0!</v>
      </c>
      <c r="S186" s="49" t="e">
        <f>AVERAGEIF('02-ETI'!$E:$E,$M186,'02-ETI'!$M:$M)</f>
        <v>#DIV/0!</v>
      </c>
      <c r="U186" s="3">
        <v>12</v>
      </c>
      <c r="V186" s="3">
        <v>3</v>
      </c>
      <c r="W186" s="50" t="e">
        <f t="shared" si="18"/>
        <v>#DIV/0!</v>
      </c>
      <c r="X186" s="50">
        <f t="shared" si="19"/>
        <v>0.25</v>
      </c>
      <c r="Y186" s="51">
        <f>VLOOKUP(B186,'01-Planning'!$B:$T,13,0)</f>
        <v>8.3333333333333259E-2</v>
      </c>
      <c r="Z186" s="52" t="e">
        <f>COUNTIFS(#REF!,"&gt;=80",#REF!,'03-LPT'!$B186)/COUNTIF(#REF!,'03-LPT'!$B186)</f>
        <v>#REF!</v>
      </c>
      <c r="AA186" s="26" t="e">
        <f t="shared" si="20"/>
        <v>#REF!</v>
      </c>
    </row>
    <row r="187" spans="1:30" x14ac:dyDescent="0.2">
      <c r="A187" s="3">
        <v>179</v>
      </c>
      <c r="B187" s="31" t="s">
        <v>3645</v>
      </c>
      <c r="C187" s="6">
        <f>VLOOKUP('03-LPT'!$B187,'01-Planning'!$B:$V,2,0)</f>
        <v>0</v>
      </c>
      <c r="D187" s="6">
        <f>VLOOKUP('03-LPT'!$B187,'01-Planning'!$B:$V,3,0)</f>
        <v>0</v>
      </c>
      <c r="E187" s="22">
        <f>VLOOKUP('03-LPT'!$B187,'01-Planning'!$B:$V,4,0)</f>
        <v>43668</v>
      </c>
      <c r="F187" s="48" t="str">
        <f>VLOOKUP('03-LPT'!$B187,'01-Planning'!$B:$V,6,0)</f>
        <v>Event Biasa</v>
      </c>
      <c r="G187" s="48" t="str">
        <f>VLOOKUP('03-LPT'!$B187,'01-Planning'!$B:$V,7,0)</f>
        <v>Training AMTS (OJT)</v>
      </c>
      <c r="H187" s="3" t="s">
        <v>3467</v>
      </c>
      <c r="I187" s="48" t="str">
        <f>VLOOKUP($B187,'01-Planning'!$B:$T,8,0)</f>
        <v>Tri Atmojo P</v>
      </c>
      <c r="J187" s="48" t="str">
        <f>VLOOKUP('03-LPT'!$B187,'01-Planning'!$B:$V,9,0)</f>
        <v>Admin Engineering</v>
      </c>
      <c r="K187" s="4" t="e">
        <f>VLOOKUP(C187,'Course &amp; Tujuan Baru'!$C:$L,10,0)</f>
        <v>#N/A</v>
      </c>
      <c r="M187" s="48" t="str">
        <f>VLOOKUP('03-LPT'!$B187,'01-Planning'!$B:$V,14,0)</f>
        <v>C0179</v>
      </c>
      <c r="N187" s="49" t="e">
        <f>AVERAGEIF('02-ETI'!$E:$E,'03-LPT'!$M187,'02-ETI'!$J:$M)</f>
        <v>#DIV/0!</v>
      </c>
      <c r="O187" s="49" t="e">
        <f>AVERAGEIF('02-ETI'!$E:$E,$M187,'02-ETI'!$N:$P)</f>
        <v>#DIV/0!</v>
      </c>
      <c r="P187" s="49" t="e">
        <f>AVERAGEIF('02-ETI'!$E:$E,$M187,'02-ETI'!$Q:$Q)</f>
        <v>#DIV/0!</v>
      </c>
      <c r="Q187" s="49" t="e">
        <f>AVERAGEIF('02-ETI'!$E:$E,$M187,'02-ETI'!$R:$R)</f>
        <v>#DIV/0!</v>
      </c>
      <c r="R187" s="49" t="e">
        <f>AVERAGEIF('02-ETI'!$E:$E,$M187,'02-ETI'!$S:$T)</f>
        <v>#DIV/0!</v>
      </c>
      <c r="S187" s="49" t="e">
        <f>AVERAGEIF('02-ETI'!$E:$E,$M187,'02-ETI'!$M:$M)</f>
        <v>#DIV/0!</v>
      </c>
      <c r="U187" s="3">
        <v>2</v>
      </c>
      <c r="V187" s="3">
        <v>2</v>
      </c>
      <c r="W187" s="50" t="e">
        <f t="shared" si="18"/>
        <v>#DIV/0!</v>
      </c>
      <c r="X187" s="50">
        <f t="shared" si="19"/>
        <v>1</v>
      </c>
      <c r="Y187" s="51">
        <f>VLOOKUP(B187,'01-Planning'!$B:$T,13,0)</f>
        <v>4.1666666666666685E-2</v>
      </c>
      <c r="Z187" s="52" t="e">
        <f>COUNTIFS(#REF!,"&gt;=80",#REF!,'03-LPT'!$B187)/COUNTIF(#REF!,'03-LPT'!$B187)</f>
        <v>#REF!</v>
      </c>
      <c r="AA187" s="26" t="e">
        <f t="shared" si="20"/>
        <v>#REF!</v>
      </c>
    </row>
    <row r="188" spans="1:30" x14ac:dyDescent="0.2">
      <c r="A188" s="3">
        <v>180</v>
      </c>
      <c r="B188" s="31" t="s">
        <v>3646</v>
      </c>
      <c r="C188" s="6" t="str">
        <f>VLOOKUP('03-LPT'!$B188,'01-Planning'!$B:$V,2,0)</f>
        <v>TECH_PLCXXX_2</v>
      </c>
      <c r="D188" s="6">
        <f>VLOOKUP('03-LPT'!$B188,'01-Planning'!$B:$V,3,0)</f>
        <v>0</v>
      </c>
      <c r="E188" s="22">
        <f>VLOOKUP('03-LPT'!$B188,'01-Planning'!$B:$V,4,0)</f>
        <v>43668</v>
      </c>
      <c r="F188" s="48" t="str">
        <f>VLOOKUP('03-LPT'!$B188,'01-Planning'!$B:$V,6,0)</f>
        <v>Event Biasa</v>
      </c>
      <c r="G188" s="48" t="str">
        <f>VLOOKUP('03-LPT'!$B188,'01-Planning'!$B:$V,7,0)</f>
        <v>PLC | Kelas Basic 1 Batch 1</v>
      </c>
      <c r="H188" s="3" t="s">
        <v>3467</v>
      </c>
      <c r="I188" s="48" t="str">
        <f>VLOOKUP($B188,'01-Planning'!$B:$T,8,0)</f>
        <v>M. Lutfi J</v>
      </c>
      <c r="J188" s="48" t="str">
        <f>VLOOKUP('03-LPT'!$B188,'01-Planning'!$B:$V,9,0)</f>
        <v>Engineering</v>
      </c>
      <c r="K188" s="4">
        <f>VLOOKUP(C188,'Course &amp; Tujuan Baru'!$C:$L,10,0)</f>
        <v>0</v>
      </c>
      <c r="M188" s="48" t="str">
        <f>VLOOKUP('03-LPT'!$B188,'01-Planning'!$B:$V,14,0)</f>
        <v>C0180</v>
      </c>
      <c r="N188" s="49" t="e">
        <f>AVERAGEIF('02-ETI'!$E:$E,'03-LPT'!$M188,'02-ETI'!$J:$M)</f>
        <v>#DIV/0!</v>
      </c>
      <c r="O188" s="49" t="e">
        <f>AVERAGEIF('02-ETI'!$E:$E,$M188,'02-ETI'!$N:$P)</f>
        <v>#DIV/0!</v>
      </c>
      <c r="P188" s="49" t="e">
        <f>AVERAGEIF('02-ETI'!$E:$E,$M188,'02-ETI'!$Q:$Q)</f>
        <v>#DIV/0!</v>
      </c>
      <c r="Q188" s="49" t="e">
        <f>AVERAGEIF('02-ETI'!$E:$E,$M188,'02-ETI'!$R:$R)</f>
        <v>#DIV/0!</v>
      </c>
      <c r="R188" s="49" t="e">
        <f>AVERAGEIF('02-ETI'!$E:$E,$M188,'02-ETI'!$S:$T)</f>
        <v>#DIV/0!</v>
      </c>
      <c r="S188" s="49" t="e">
        <f>AVERAGEIF('02-ETI'!$E:$E,$M188,'02-ETI'!$M:$M)</f>
        <v>#DIV/0!</v>
      </c>
      <c r="U188" s="3">
        <v>14</v>
      </c>
      <c r="V188" s="3">
        <v>14</v>
      </c>
      <c r="W188" s="50" t="e">
        <f t="shared" si="18"/>
        <v>#DIV/0!</v>
      </c>
      <c r="X188" s="50">
        <f t="shared" si="19"/>
        <v>1</v>
      </c>
      <c r="Y188" s="51">
        <f>VLOOKUP(B188,'01-Planning'!$B:$T,13,0)</f>
        <v>8.3333333333333259E-2</v>
      </c>
      <c r="Z188" s="52" t="e">
        <f>COUNTIFS(#REF!,"&gt;=80",#REF!,'03-LPT'!$B188)/COUNTIF(#REF!,'03-LPT'!$B188)</f>
        <v>#REF!</v>
      </c>
      <c r="AA188" s="26" t="e">
        <f t="shared" si="20"/>
        <v>#REF!</v>
      </c>
    </row>
    <row r="189" spans="1:30" x14ac:dyDescent="0.2">
      <c r="A189" s="3">
        <v>181</v>
      </c>
      <c r="B189" s="31" t="s">
        <v>3647</v>
      </c>
      <c r="C189" s="6" t="str">
        <f>VLOOKUP('03-LPT'!$B189,'01-Planning'!$B:$V,2,0)</f>
        <v>TECH_NUTIMC_2</v>
      </c>
      <c r="D189" s="6">
        <f>VLOOKUP('03-LPT'!$B189,'01-Planning'!$B:$V,3,0)</f>
        <v>0</v>
      </c>
      <c r="E189" s="22">
        <f>VLOOKUP('03-LPT'!$B189,'01-Planning'!$B:$V,4,0)</f>
        <v>43669</v>
      </c>
      <c r="F189" s="48" t="str">
        <f>VLOOKUP('03-LPT'!$B189,'01-Planning'!$B:$V,6,0)</f>
        <v>Event Biasa</v>
      </c>
      <c r="G189" s="48" t="str">
        <f>VLOOKUP('03-LPT'!$B189,'01-Planning'!$B:$V,7,0)</f>
        <v>POK Nutrifood Improvement Cycle</v>
      </c>
      <c r="H189" s="3" t="s">
        <v>3467</v>
      </c>
      <c r="I189" s="48" t="str">
        <f>VLOOKUP($B189,'01-Planning'!$B:$T,8,0)</f>
        <v>Iman Budiman</v>
      </c>
      <c r="J189" s="48" t="str">
        <f>VLOOKUP('03-LPT'!$B189,'01-Planning'!$B:$V,9,0)</f>
        <v>Karyawan C Plus</v>
      </c>
      <c r="K189" s="4">
        <f>VLOOKUP(C189,'Course &amp; Tujuan Baru'!$C:$L,10,0)</f>
        <v>0</v>
      </c>
      <c r="M189" s="48" t="str">
        <f>VLOOKUP('03-LPT'!$B189,'01-Planning'!$B:$V,14,0)</f>
        <v>C0181</v>
      </c>
      <c r="N189" s="49" t="e">
        <f>AVERAGEIF('02-ETI'!$E:$E,'03-LPT'!$M189,'02-ETI'!$J:$M)</f>
        <v>#DIV/0!</v>
      </c>
      <c r="O189" s="49" t="e">
        <f>AVERAGEIF('02-ETI'!$E:$E,$M189,'02-ETI'!$N:$P)</f>
        <v>#DIV/0!</v>
      </c>
      <c r="P189" s="49" t="e">
        <f>AVERAGEIF('02-ETI'!$E:$E,$M189,'02-ETI'!$Q:$Q)</f>
        <v>#DIV/0!</v>
      </c>
      <c r="Q189" s="49" t="e">
        <f>AVERAGEIF('02-ETI'!$E:$E,$M189,'02-ETI'!$R:$R)</f>
        <v>#DIV/0!</v>
      </c>
      <c r="R189" s="49" t="e">
        <f>AVERAGEIF('02-ETI'!$E:$E,$M189,'02-ETI'!$S:$T)</f>
        <v>#DIV/0!</v>
      </c>
      <c r="S189" s="49" t="e">
        <f>AVERAGEIF('02-ETI'!$E:$E,$M189,'02-ETI'!$M:$M)</f>
        <v>#DIV/0!</v>
      </c>
      <c r="U189" s="3">
        <v>7</v>
      </c>
      <c r="V189" s="3">
        <v>11</v>
      </c>
      <c r="W189" s="50" t="e">
        <f t="shared" si="18"/>
        <v>#DIV/0!</v>
      </c>
      <c r="X189" s="50">
        <f t="shared" si="19"/>
        <v>1</v>
      </c>
      <c r="Y189" s="51">
        <f>VLOOKUP(B189,'01-Planning'!$B:$T,13,0)</f>
        <v>8.3333333333333259E-2</v>
      </c>
      <c r="Z189" s="52" t="e">
        <f>COUNTIFS(#REF!,"&gt;=80",#REF!,'03-LPT'!$B189)/COUNTIF(#REF!,'03-LPT'!$B189)</f>
        <v>#REF!</v>
      </c>
      <c r="AA189" s="26" t="e">
        <f t="shared" si="20"/>
        <v>#REF!</v>
      </c>
    </row>
    <row r="190" spans="1:30" x14ac:dyDescent="0.2">
      <c r="A190" s="3">
        <v>182</v>
      </c>
      <c r="B190" s="13" t="s">
        <v>3648</v>
      </c>
      <c r="C190" s="6" t="str">
        <f>VLOOKUP('03-LPT'!$B190,'01-Planning'!$B:$V,2,0)</f>
        <v>TECH_PLCXXX_2</v>
      </c>
      <c r="D190" s="6">
        <f>VLOOKUP('03-LPT'!$B190,'01-Planning'!$B:$V,3,0)</f>
        <v>0</v>
      </c>
      <c r="E190" s="22">
        <f>VLOOKUP('03-LPT'!$B190,'01-Planning'!$B:$V,4,0)</f>
        <v>43669</v>
      </c>
      <c r="F190" s="48" t="str">
        <f>VLOOKUP('03-LPT'!$B190,'01-Planning'!$B:$V,6,0)</f>
        <v>Event Biasa</v>
      </c>
      <c r="G190" s="48" t="str">
        <f>VLOOKUP('03-LPT'!$B190,'01-Planning'!$B:$V,7,0)</f>
        <v>PLC | Kelas Basic 1 Batch 1 | Lanjutan</v>
      </c>
      <c r="H190" s="3" t="s">
        <v>3467</v>
      </c>
      <c r="I190" s="48" t="str">
        <f>VLOOKUP($B190,'01-Planning'!$B:$T,8,0)</f>
        <v>M. Lutfi J</v>
      </c>
      <c r="J190" s="48" t="str">
        <f>VLOOKUP('03-LPT'!$B190,'01-Planning'!$B:$V,9,0)</f>
        <v>Engineering</v>
      </c>
      <c r="K190" s="4">
        <f>VLOOKUP(C190,'Course &amp; Tujuan Baru'!$C:$L,10,0)</f>
        <v>0</v>
      </c>
      <c r="M190" s="48" t="str">
        <f>VLOOKUP('03-LPT'!$B190,'01-Planning'!$B:$V,14,0)</f>
        <v>C0182</v>
      </c>
      <c r="N190" s="49" t="e">
        <f>AVERAGEIF('02-ETI'!$E:$E,'03-LPT'!$M190,'02-ETI'!$J:$M)</f>
        <v>#DIV/0!</v>
      </c>
      <c r="O190" s="49" t="e">
        <f>AVERAGEIF('02-ETI'!$E:$E,$M190,'02-ETI'!$N:$P)</f>
        <v>#DIV/0!</v>
      </c>
      <c r="P190" s="49" t="e">
        <f>AVERAGEIF('02-ETI'!$E:$E,$M190,'02-ETI'!$Q:$Q)</f>
        <v>#DIV/0!</v>
      </c>
      <c r="Q190" s="49" t="e">
        <f>AVERAGEIF('02-ETI'!$E:$E,$M190,'02-ETI'!$R:$R)</f>
        <v>#DIV/0!</v>
      </c>
      <c r="R190" s="49" t="e">
        <f>AVERAGEIF('02-ETI'!$E:$E,$M190,'02-ETI'!$S:$T)</f>
        <v>#DIV/0!</v>
      </c>
      <c r="S190" s="49" t="e">
        <f>AVERAGEIF('02-ETI'!$E:$E,$M190,'02-ETI'!$M:$M)</f>
        <v>#DIV/0!</v>
      </c>
      <c r="U190" s="3">
        <v>14</v>
      </c>
      <c r="V190" s="3">
        <v>11</v>
      </c>
      <c r="W190" s="50" t="e">
        <f t="shared" si="18"/>
        <v>#DIV/0!</v>
      </c>
      <c r="X190" s="50">
        <f t="shared" si="19"/>
        <v>0.7857142857142857</v>
      </c>
      <c r="Y190" s="51">
        <f>VLOOKUP(B190,'01-Planning'!$B:$T,13,0)</f>
        <v>8.3333333333333259E-2</v>
      </c>
      <c r="Z190" s="52" t="e">
        <f>COUNTIFS(#REF!,"&gt;=80",#REF!,'03-LPT'!$B190)/COUNTIF(#REF!,'03-LPT'!$B190)</f>
        <v>#REF!</v>
      </c>
      <c r="AA190" s="26" t="e">
        <f t="shared" si="20"/>
        <v>#REF!</v>
      </c>
    </row>
    <row r="191" spans="1:30" x14ac:dyDescent="0.2">
      <c r="A191" s="3">
        <v>183</v>
      </c>
      <c r="B191" s="13" t="s">
        <v>3649</v>
      </c>
      <c r="C191" s="6" t="str">
        <f>VLOOKUP('03-LPT'!$B191,'01-Planning'!$B:$V,2,0)</f>
        <v>TECH_STAPRC_2</v>
      </c>
      <c r="D191" s="6">
        <f>VLOOKUP('03-LPT'!$B191,'01-Planning'!$B:$V,3,0)</f>
        <v>0</v>
      </c>
      <c r="E191" s="22">
        <f>VLOOKUP('03-LPT'!$B191,'01-Planning'!$B:$V,4,0)</f>
        <v>43671</v>
      </c>
      <c r="F191" s="48" t="str">
        <f>VLOOKUP('03-LPT'!$B191,'01-Planning'!$B:$V,6,0)</f>
        <v>Event Biasa</v>
      </c>
      <c r="G191" s="48" t="str">
        <f>VLOOKUP('03-LPT'!$B191,'01-Planning'!$B:$V,7,0)</f>
        <v>QCA Cibitung | Intermediate 1 : Statistical Proses Control Batch 2</v>
      </c>
      <c r="H191" s="3" t="s">
        <v>3467</v>
      </c>
      <c r="I191" s="48" t="str">
        <f>VLOOKUP($B191,'01-Planning'!$B:$T,8,0)</f>
        <v>Suhadi</v>
      </c>
      <c r="J191" s="48" t="str">
        <f>VLOOKUP('03-LPT'!$B191,'01-Planning'!$B:$V,9,0)</f>
        <v>Inspector QC</v>
      </c>
      <c r="K191" s="4" t="e">
        <f>VLOOKUP(C191,'Course &amp; Tujuan Baru'!$C:$L,10,0)</f>
        <v>#N/A</v>
      </c>
      <c r="M191" s="48" t="str">
        <f>VLOOKUP('03-LPT'!$B191,'01-Planning'!$B:$V,14,0)</f>
        <v>C0183</v>
      </c>
      <c r="N191" s="49" t="e">
        <f>AVERAGEIF('02-ETI'!$E:$E,'03-LPT'!$M191,'02-ETI'!$J:$M)</f>
        <v>#DIV/0!</v>
      </c>
      <c r="O191" s="49" t="e">
        <f>AVERAGEIF('02-ETI'!$E:$E,$M191,'02-ETI'!$N:$P)</f>
        <v>#DIV/0!</v>
      </c>
      <c r="P191" s="49" t="e">
        <f>AVERAGEIF('02-ETI'!$E:$E,$M191,'02-ETI'!$Q:$Q)</f>
        <v>#DIV/0!</v>
      </c>
      <c r="Q191" s="49" t="e">
        <f>AVERAGEIF('02-ETI'!$E:$E,$M191,'02-ETI'!$R:$R)</f>
        <v>#DIV/0!</v>
      </c>
      <c r="R191" s="49" t="e">
        <f>AVERAGEIF('02-ETI'!$E:$E,$M191,'02-ETI'!$S:$T)</f>
        <v>#DIV/0!</v>
      </c>
      <c r="S191" s="49" t="e">
        <f>AVERAGEIF('02-ETI'!$E:$E,$M191,'02-ETI'!$M:$M)</f>
        <v>#DIV/0!</v>
      </c>
      <c r="U191" s="3">
        <v>6</v>
      </c>
      <c r="V191" s="3">
        <v>6</v>
      </c>
      <c r="W191" s="50" t="e">
        <f t="shared" si="18"/>
        <v>#DIV/0!</v>
      </c>
      <c r="X191" s="50">
        <f t="shared" si="19"/>
        <v>1</v>
      </c>
      <c r="Y191" s="51">
        <f>VLOOKUP(B191,'01-Planning'!$B:$T,13,0)</f>
        <v>8.333333333333337E-2</v>
      </c>
      <c r="Z191" s="52" t="e">
        <f>COUNTIFS(#REF!,"&gt;=80",#REF!,'03-LPT'!$B191)/COUNTIF(#REF!,'03-LPT'!$B191)</f>
        <v>#REF!</v>
      </c>
      <c r="AA191" s="26" t="e">
        <f t="shared" si="20"/>
        <v>#REF!</v>
      </c>
    </row>
    <row r="192" spans="1:30" x14ac:dyDescent="0.2">
      <c r="A192" s="3">
        <v>184</v>
      </c>
      <c r="B192" s="13" t="s">
        <v>3650</v>
      </c>
      <c r="C192" s="6" t="str">
        <f>VLOOKUP('03-LPT'!$B192,'01-Planning'!$B:$V,2,0)</f>
        <v>TECH_PLCXXX_2</v>
      </c>
      <c r="D192" s="6">
        <f>VLOOKUP('03-LPT'!$B192,'01-Planning'!$B:$V,3,0)</f>
        <v>0</v>
      </c>
      <c r="E192" s="22">
        <f>VLOOKUP('03-LPT'!$B192,'01-Planning'!$B:$V,4,0)</f>
        <v>43675</v>
      </c>
      <c r="F192" s="48" t="str">
        <f>VLOOKUP('03-LPT'!$B192,'01-Planning'!$B:$V,6,0)</f>
        <v>Event Biasa</v>
      </c>
      <c r="G192" s="48" t="str">
        <f>VLOOKUP('03-LPT'!$B192,'01-Planning'!$B:$V,7,0)</f>
        <v>PLC | Kelas Basic 1 Batch 2</v>
      </c>
      <c r="H192" s="3" t="s">
        <v>3467</v>
      </c>
      <c r="I192" s="48" t="str">
        <f>VLOOKUP($B192,'01-Planning'!$B:$T,8,0)</f>
        <v>M. Lutfi J</v>
      </c>
      <c r="J192" s="48" t="str">
        <f>VLOOKUP('03-LPT'!$B192,'01-Planning'!$B:$V,9,0)</f>
        <v>Engineering</v>
      </c>
      <c r="K192" s="4">
        <f>VLOOKUP(C192,'Course &amp; Tujuan Baru'!$C:$L,10,0)</f>
        <v>0</v>
      </c>
      <c r="M192" s="48" t="str">
        <f>VLOOKUP('03-LPT'!$B192,'01-Planning'!$B:$V,14,0)</f>
        <v>C0184</v>
      </c>
      <c r="N192" s="49" t="e">
        <f>AVERAGEIF('02-ETI'!$E:$E,'03-LPT'!$M192,'02-ETI'!$J:$M)</f>
        <v>#DIV/0!</v>
      </c>
      <c r="O192" s="49" t="e">
        <f>AVERAGEIF('02-ETI'!$E:$E,$M192,'02-ETI'!$N:$P)</f>
        <v>#DIV/0!</v>
      </c>
      <c r="P192" s="49" t="e">
        <f>AVERAGEIF('02-ETI'!$E:$E,$M192,'02-ETI'!$Q:$Q)</f>
        <v>#DIV/0!</v>
      </c>
      <c r="Q192" s="49" t="e">
        <f>AVERAGEIF('02-ETI'!$E:$E,$M192,'02-ETI'!$R:$R)</f>
        <v>#DIV/0!</v>
      </c>
      <c r="R192" s="49" t="e">
        <f>AVERAGEIF('02-ETI'!$E:$E,$M192,'02-ETI'!$S:$T)</f>
        <v>#DIV/0!</v>
      </c>
      <c r="S192" s="49" t="e">
        <f>AVERAGEIF('02-ETI'!$E:$E,$M192,'02-ETI'!$M:$M)</f>
        <v>#DIV/0!</v>
      </c>
      <c r="U192" s="3">
        <v>14</v>
      </c>
      <c r="V192" s="3">
        <v>10</v>
      </c>
      <c r="W192" s="50" t="e">
        <f t="shared" si="18"/>
        <v>#DIV/0!</v>
      </c>
      <c r="X192" s="50">
        <f t="shared" si="19"/>
        <v>0.7142857142857143</v>
      </c>
      <c r="Y192" s="51">
        <f>VLOOKUP(B192,'01-Planning'!$B:$T,13,0)</f>
        <v>8.3333333333333259E-2</v>
      </c>
      <c r="Z192" s="52" t="e">
        <f>COUNTIFS(#REF!,"&gt;=80",#REF!,'03-LPT'!$B192)/COUNTIF(#REF!,'03-LPT'!$B192)</f>
        <v>#REF!</v>
      </c>
      <c r="AA192" s="26" t="e">
        <f t="shared" si="20"/>
        <v>#REF!</v>
      </c>
    </row>
    <row r="193" spans="1:27" x14ac:dyDescent="0.2">
      <c r="A193" s="3">
        <v>185</v>
      </c>
      <c r="B193" s="13" t="s">
        <v>3651</v>
      </c>
      <c r="C193" s="6" t="str">
        <f>VLOOKUP('03-LPT'!$B193,'01-Planning'!$B:$V,2,0)</f>
        <v>TECH_SLFINS_2</v>
      </c>
      <c r="D193" s="6">
        <f>VLOOKUP('03-LPT'!$B193,'01-Planning'!$B:$V,3,0)</f>
        <v>0</v>
      </c>
      <c r="E193" s="22">
        <f>VLOOKUP('03-LPT'!$B193,'01-Planning'!$B:$V,4,0)</f>
        <v>43675</v>
      </c>
      <c r="F193" s="48" t="str">
        <f>VLOOKUP('03-LPT'!$B193,'01-Planning'!$B:$V,6,0)</f>
        <v>Event Biasa</v>
      </c>
      <c r="G193" s="48" t="str">
        <f>VLOOKUP('03-LPT'!$B193,'01-Planning'!$B:$V,7,0)</f>
        <v>SIO NS | Training Lingkungan Pengoperasian Mesin oleh tim Lingkungan</v>
      </c>
      <c r="H193" s="3" t="s">
        <v>3467</v>
      </c>
      <c r="I193" s="48" t="str">
        <f>VLOOKUP($B193,'01-Planning'!$B:$T,8,0)</f>
        <v>Christianti Y</v>
      </c>
      <c r="J193" s="48" t="str">
        <f>VLOOKUP('03-LPT'!$B193,'01-Planning'!$B:$V,9,0)</f>
        <v>Operator GRB</v>
      </c>
      <c r="K193" s="4">
        <f>VLOOKUP(C193,'Course &amp; Tujuan Baru'!$C:$L,10,0)</f>
        <v>0</v>
      </c>
      <c r="M193" s="48" t="str">
        <f>VLOOKUP('03-LPT'!$B193,'01-Planning'!$B:$V,14,0)</f>
        <v>C0185</v>
      </c>
      <c r="N193" s="49" t="e">
        <f>AVERAGEIF('02-ETI'!$E:$E,'03-LPT'!$M193,'02-ETI'!$J:$M)</f>
        <v>#DIV/0!</v>
      </c>
      <c r="O193" s="49" t="e">
        <f>AVERAGEIF('02-ETI'!$E:$E,$M193,'02-ETI'!$N:$P)</f>
        <v>#DIV/0!</v>
      </c>
      <c r="P193" s="49" t="e">
        <f>AVERAGEIF('02-ETI'!$E:$E,$M193,'02-ETI'!$Q:$Q)</f>
        <v>#DIV/0!</v>
      </c>
      <c r="Q193" s="49" t="e">
        <f>AVERAGEIF('02-ETI'!$E:$E,$M193,'02-ETI'!$R:$R)</f>
        <v>#DIV/0!</v>
      </c>
      <c r="R193" s="49" t="e">
        <f>AVERAGEIF('02-ETI'!$E:$E,$M193,'02-ETI'!$S:$T)</f>
        <v>#DIV/0!</v>
      </c>
      <c r="S193" s="49" t="e">
        <f>AVERAGEIF('02-ETI'!$E:$E,$M193,'02-ETI'!$M:$M)</f>
        <v>#DIV/0!</v>
      </c>
      <c r="U193" s="3" t="s">
        <v>364</v>
      </c>
      <c r="V193" s="3" t="s">
        <v>364</v>
      </c>
      <c r="W193" s="50" t="e">
        <f t="shared" si="18"/>
        <v>#VALUE!</v>
      </c>
      <c r="X193" s="50" t="e">
        <f t="shared" si="19"/>
        <v>#VALUE!</v>
      </c>
      <c r="Y193" s="51">
        <f>VLOOKUP(B193,'01-Planning'!$B:$T,13,0)</f>
        <v>8.3333333333333259E-2</v>
      </c>
      <c r="Z193" s="52" t="e">
        <f>COUNTIFS(#REF!,"&gt;=80",#REF!,'03-LPT'!$B193)/COUNTIF(#REF!,'03-LPT'!$B193)</f>
        <v>#REF!</v>
      </c>
      <c r="AA193" s="26" t="e">
        <f t="shared" si="20"/>
        <v>#REF!</v>
      </c>
    </row>
    <row r="194" spans="1:27" x14ac:dyDescent="0.2">
      <c r="A194" s="3">
        <v>186</v>
      </c>
      <c r="B194" s="13" t="s">
        <v>3652</v>
      </c>
      <c r="C194" s="6" t="str">
        <f>VLOOKUP('03-LPT'!$B194,'01-Planning'!$B:$V,2,0)</f>
        <v>TECH_SISJAM_2</v>
      </c>
      <c r="D194" s="6">
        <f>VLOOKUP('03-LPT'!$B194,'01-Planning'!$B:$V,3,0)</f>
        <v>0</v>
      </c>
      <c r="E194" s="22">
        <f>VLOOKUP('03-LPT'!$B194,'01-Planning'!$B:$V,4,0)</f>
        <v>43675</v>
      </c>
      <c r="F194" s="48" t="str">
        <f>VLOOKUP('03-LPT'!$B194,'01-Planning'!$B:$V,6,0)</f>
        <v>Event Biasa</v>
      </c>
      <c r="G194" s="48" t="str">
        <f>VLOOKUP('03-LPT'!$B194,'01-Planning'!$B:$V,7,0)</f>
        <v>POK Sistem Jaminan Mutu</v>
      </c>
      <c r="H194" s="3" t="s">
        <v>3467</v>
      </c>
      <c r="I194" s="48" t="str">
        <f>VLOOKUP($B194,'01-Planning'!$B:$T,8,0)</f>
        <v>Iman B</v>
      </c>
      <c r="J194" s="48" t="str">
        <f>VLOOKUP('03-LPT'!$B194,'01-Planning'!$B:$V,9,0)</f>
        <v>Karyawan C Plus</v>
      </c>
      <c r="K194" s="4">
        <f>VLOOKUP(C194,'Course &amp; Tujuan Baru'!$C:$L,10,0)</f>
        <v>0</v>
      </c>
      <c r="M194" s="48" t="str">
        <f>VLOOKUP('03-LPT'!$B194,'01-Planning'!$B:$V,14,0)</f>
        <v>C0186</v>
      </c>
      <c r="N194" s="49" t="e">
        <f>AVERAGEIF('02-ETI'!$E:$E,'03-LPT'!$M194,'02-ETI'!$J:$M)</f>
        <v>#DIV/0!</v>
      </c>
      <c r="O194" s="49" t="e">
        <f>AVERAGEIF('02-ETI'!$E:$E,$M194,'02-ETI'!$N:$P)</f>
        <v>#DIV/0!</v>
      </c>
      <c r="P194" s="49" t="e">
        <f>AVERAGEIF('02-ETI'!$E:$E,$M194,'02-ETI'!$Q:$Q)</f>
        <v>#DIV/0!</v>
      </c>
      <c r="Q194" s="49" t="e">
        <f>AVERAGEIF('02-ETI'!$E:$E,$M194,'02-ETI'!$R:$R)</f>
        <v>#DIV/0!</v>
      </c>
      <c r="R194" s="49" t="e">
        <f>AVERAGEIF('02-ETI'!$E:$E,$M194,'02-ETI'!$S:$T)</f>
        <v>#DIV/0!</v>
      </c>
      <c r="S194" s="49" t="e">
        <f>AVERAGEIF('02-ETI'!$E:$E,$M194,'02-ETI'!$M:$M)</f>
        <v>#DIV/0!</v>
      </c>
      <c r="U194" s="3">
        <v>3</v>
      </c>
      <c r="V194" s="3">
        <v>5</v>
      </c>
      <c r="W194" s="50" t="e">
        <f t="shared" si="18"/>
        <v>#DIV/0!</v>
      </c>
      <c r="X194" s="50">
        <f t="shared" si="19"/>
        <v>1</v>
      </c>
      <c r="Y194" s="51">
        <f>VLOOKUP(B194,'01-Planning'!$B:$T,13,0)</f>
        <v>8.3333333333333259E-2</v>
      </c>
      <c r="Z194" s="52" t="e">
        <f>COUNTIFS(#REF!,"&gt;=80",#REF!,'03-LPT'!$B194)/COUNTIF(#REF!,'03-LPT'!$B194)</f>
        <v>#REF!</v>
      </c>
      <c r="AA194" s="26" t="e">
        <f t="shared" si="20"/>
        <v>#REF!</v>
      </c>
    </row>
    <row r="195" spans="1:27" x14ac:dyDescent="0.2">
      <c r="A195" s="3">
        <v>187</v>
      </c>
      <c r="B195" s="13" t="s">
        <v>3653</v>
      </c>
      <c r="C195" s="6" t="str">
        <f>VLOOKUP('03-LPT'!$B195,'01-Planning'!$B:$V,2,0)</f>
        <v>TECH_BASFPC_2</v>
      </c>
      <c r="D195" s="6">
        <f>VLOOKUP('03-LPT'!$B195,'01-Planning'!$B:$V,3,0)</f>
        <v>0</v>
      </c>
      <c r="E195" s="22">
        <f>VLOOKUP('03-LPT'!$B195,'01-Planning'!$B:$V,4,0)</f>
        <v>43676</v>
      </c>
      <c r="F195" s="48" t="str">
        <f>VLOOKUP('03-LPT'!$B195,'01-Planning'!$B:$V,6,0)</f>
        <v>Event Biasa</v>
      </c>
      <c r="G195" s="48" t="str">
        <f>VLOOKUP('03-LPT'!$B195,'01-Planning'!$B:$V,7,0)</f>
        <v>POK Flow Process</v>
      </c>
      <c r="H195" s="3" t="s">
        <v>3467</v>
      </c>
      <c r="I195" s="48" t="str">
        <f>VLOOKUP($B195,'01-Planning'!$B:$T,8,0)</f>
        <v>Henny S</v>
      </c>
      <c r="J195" s="48" t="str">
        <f>VLOOKUP('03-LPT'!$B195,'01-Planning'!$B:$V,9,0)</f>
        <v>Karyawan C Plus</v>
      </c>
      <c r="K195" s="4">
        <f>VLOOKUP(C195,'Course &amp; Tujuan Baru'!$C:$L,10,0)</f>
        <v>0</v>
      </c>
      <c r="M195" s="48" t="str">
        <f>VLOOKUP('03-LPT'!$B195,'01-Planning'!$B:$V,14,0)</f>
        <v>C0187</v>
      </c>
      <c r="N195" s="49" t="e">
        <f>AVERAGEIF('02-ETI'!$E:$E,'03-LPT'!$M195,'02-ETI'!$J:$M)</f>
        <v>#DIV/0!</v>
      </c>
      <c r="O195" s="49" t="e">
        <f>AVERAGEIF('02-ETI'!$E:$E,$M195,'02-ETI'!$N:$P)</f>
        <v>#DIV/0!</v>
      </c>
      <c r="P195" s="49" t="e">
        <f>AVERAGEIF('02-ETI'!$E:$E,$M195,'02-ETI'!$Q:$Q)</f>
        <v>#DIV/0!</v>
      </c>
      <c r="Q195" s="49" t="e">
        <f>AVERAGEIF('02-ETI'!$E:$E,$M195,'02-ETI'!$R:$R)</f>
        <v>#DIV/0!</v>
      </c>
      <c r="R195" s="49" t="e">
        <f>AVERAGEIF('02-ETI'!$E:$E,$M195,'02-ETI'!$S:$T)</f>
        <v>#DIV/0!</v>
      </c>
      <c r="S195" s="49" t="e">
        <f>AVERAGEIF('02-ETI'!$E:$E,$M195,'02-ETI'!$M:$M)</f>
        <v>#DIV/0!</v>
      </c>
      <c r="U195" s="3">
        <v>3</v>
      </c>
      <c r="V195" s="3">
        <v>3</v>
      </c>
      <c r="W195" s="50" t="e">
        <f t="shared" si="18"/>
        <v>#DIV/0!</v>
      </c>
      <c r="X195" s="50">
        <f t="shared" si="19"/>
        <v>1</v>
      </c>
      <c r="Y195" s="51">
        <f>VLOOKUP(B195,'01-Planning'!$B:$T,13,0)</f>
        <v>4.1666666666666741E-2</v>
      </c>
      <c r="Z195" s="52" t="e">
        <f>COUNTIFS(#REF!,"&gt;=80",#REF!,'03-LPT'!$B195)/COUNTIF(#REF!,'03-LPT'!$B195)</f>
        <v>#REF!</v>
      </c>
      <c r="AA195" s="26" t="e">
        <f t="shared" si="20"/>
        <v>#REF!</v>
      </c>
    </row>
    <row r="196" spans="1:27" x14ac:dyDescent="0.2">
      <c r="A196" s="3">
        <v>188</v>
      </c>
      <c r="B196" s="13" t="s">
        <v>3654</v>
      </c>
      <c r="C196" s="6" t="str">
        <f>VLOOKUP('03-LPT'!$B196,'01-Planning'!$B:$V,2,0)</f>
        <v>TECH_PLCXXX_2</v>
      </c>
      <c r="D196" s="6">
        <f>VLOOKUP('03-LPT'!$B196,'01-Planning'!$B:$V,3,0)</f>
        <v>0</v>
      </c>
      <c r="E196" s="22">
        <f>VLOOKUP('03-LPT'!$B196,'01-Planning'!$B:$V,4,0)</f>
        <v>43676</v>
      </c>
      <c r="F196" s="48" t="str">
        <f>VLOOKUP('03-LPT'!$B196,'01-Planning'!$B:$V,6,0)</f>
        <v>Event Biasa</v>
      </c>
      <c r="G196" s="48" t="str">
        <f>VLOOKUP('03-LPT'!$B196,'01-Planning'!$B:$V,7,0)</f>
        <v>PLC | Kelas Basic 1 Batch 2 | Lanjutan</v>
      </c>
      <c r="H196" s="3" t="s">
        <v>3467</v>
      </c>
      <c r="I196" s="48" t="str">
        <f>VLOOKUP($B196,'01-Planning'!$B:$T,8,0)</f>
        <v>M. Lutfi J</v>
      </c>
      <c r="J196" s="48" t="str">
        <f>VLOOKUP('03-LPT'!$B196,'01-Planning'!$B:$V,9,0)</f>
        <v>Engineering</v>
      </c>
      <c r="K196" s="4">
        <f>VLOOKUP(C196,'Course &amp; Tujuan Baru'!$C:$L,10,0)</f>
        <v>0</v>
      </c>
      <c r="M196" s="48" t="str">
        <f>VLOOKUP('03-LPT'!$B196,'01-Planning'!$B:$V,14,0)</f>
        <v>C0188</v>
      </c>
      <c r="N196" s="49" t="e">
        <f>AVERAGEIF('02-ETI'!$E:$E,'03-LPT'!$M196,'02-ETI'!$J:$M)</f>
        <v>#DIV/0!</v>
      </c>
      <c r="O196" s="49" t="e">
        <f>AVERAGEIF('02-ETI'!$E:$E,$M196,'02-ETI'!$N:$P)</f>
        <v>#DIV/0!</v>
      </c>
      <c r="P196" s="49" t="e">
        <f>AVERAGEIF('02-ETI'!$E:$E,$M196,'02-ETI'!$Q:$Q)</f>
        <v>#DIV/0!</v>
      </c>
      <c r="Q196" s="49" t="e">
        <f>AVERAGEIF('02-ETI'!$E:$E,$M196,'02-ETI'!$R:$R)</f>
        <v>#DIV/0!</v>
      </c>
      <c r="R196" s="49" t="e">
        <f>AVERAGEIF('02-ETI'!$E:$E,$M196,'02-ETI'!$S:$T)</f>
        <v>#DIV/0!</v>
      </c>
      <c r="S196" s="49" t="e">
        <f>AVERAGEIF('02-ETI'!$E:$E,$M196,'02-ETI'!$M:$M)</f>
        <v>#DIV/0!</v>
      </c>
      <c r="U196" s="3">
        <v>14</v>
      </c>
      <c r="V196" s="3">
        <v>11</v>
      </c>
      <c r="W196" s="50" t="e">
        <f t="shared" si="18"/>
        <v>#DIV/0!</v>
      </c>
      <c r="X196" s="50">
        <f t="shared" si="19"/>
        <v>0.7857142857142857</v>
      </c>
      <c r="Y196" s="51">
        <f>VLOOKUP(B196,'01-Planning'!$B:$T,13,0)</f>
        <v>8.3333333333333259E-2</v>
      </c>
      <c r="Z196" s="52" t="e">
        <f>COUNTIFS(#REF!,"&gt;=80",#REF!,'03-LPT'!$B196)/COUNTIF(#REF!,'03-LPT'!$B196)</f>
        <v>#REF!</v>
      </c>
      <c r="AA196" s="26" t="e">
        <f t="shared" si="20"/>
        <v>#REF!</v>
      </c>
    </row>
    <row r="197" spans="1:27" x14ac:dyDescent="0.2">
      <c r="A197" s="3">
        <v>189</v>
      </c>
      <c r="B197" s="13" t="s">
        <v>3655</v>
      </c>
      <c r="C197" s="6" t="str">
        <f>VLOOKUP('03-LPT'!$B197,'01-Planning'!$B:$V,2,0)</f>
        <v>TECH_KOMETK_2</v>
      </c>
      <c r="D197" s="6">
        <f>VLOOKUP('03-LPT'!$B197,'01-Planning'!$B:$V,3,0)</f>
        <v>0</v>
      </c>
      <c r="E197" s="22">
        <f>VLOOKUP('03-LPT'!$B197,'01-Planning'!$B:$V,4,0)</f>
        <v>43677</v>
      </c>
      <c r="F197" s="48" t="str">
        <f>VLOOKUP('03-LPT'!$B197,'01-Planning'!$B:$V,6,0)</f>
        <v>Event Biasa</v>
      </c>
      <c r="G197" s="48" t="str">
        <f>VLOOKUP('03-LPT'!$B197,'01-Planning'!$B:$V,7,0)</f>
        <v>POK Workshop Komunikasi Efektif</v>
      </c>
      <c r="H197" s="3" t="s">
        <v>3467</v>
      </c>
      <c r="I197" s="48" t="str">
        <f>VLOOKUP($B197,'01-Planning'!$B:$T,8,0)</f>
        <v>Kristal Prima</v>
      </c>
      <c r="J197" s="48" t="str">
        <f>VLOOKUP('03-LPT'!$B197,'01-Planning'!$B:$V,9,0)</f>
        <v>Karyawan C Plus</v>
      </c>
      <c r="K197" s="4" t="str">
        <f>VLOOKUP(C197,'Course &amp; Tujuan Baru'!$C:$L,10,0)</f>
        <v>"-Memahami Tipe Komunikasi sesuai konteks kerja
-Memahami Etika Komunikasi
-Role Play Komunikasi</v>
      </c>
      <c r="M197" s="48" t="str">
        <f>VLOOKUP('03-LPT'!$B197,'01-Planning'!$B:$V,14,0)</f>
        <v>C0189</v>
      </c>
      <c r="N197" s="49" t="e">
        <f>AVERAGEIF('02-ETI'!$E:$E,'03-LPT'!$M197,'02-ETI'!$J:$M)</f>
        <v>#DIV/0!</v>
      </c>
      <c r="O197" s="49" t="e">
        <f>AVERAGEIF('02-ETI'!$E:$E,$M197,'02-ETI'!$N:$P)</f>
        <v>#DIV/0!</v>
      </c>
      <c r="P197" s="49" t="e">
        <f>AVERAGEIF('02-ETI'!$E:$E,$M197,'02-ETI'!$Q:$Q)</f>
        <v>#DIV/0!</v>
      </c>
      <c r="Q197" s="49" t="e">
        <f>AVERAGEIF('02-ETI'!$E:$E,$M197,'02-ETI'!$R:$R)</f>
        <v>#DIV/0!</v>
      </c>
      <c r="R197" s="49" t="e">
        <f>AVERAGEIF('02-ETI'!$E:$E,$M197,'02-ETI'!$S:$T)</f>
        <v>#DIV/0!</v>
      </c>
      <c r="S197" s="49" t="e">
        <f>AVERAGEIF('02-ETI'!$E:$E,$M197,'02-ETI'!$M:$M)</f>
        <v>#DIV/0!</v>
      </c>
      <c r="U197" s="3">
        <v>8</v>
      </c>
      <c r="V197" s="3">
        <v>7</v>
      </c>
      <c r="W197" s="50" t="e">
        <f t="shared" si="18"/>
        <v>#DIV/0!</v>
      </c>
      <c r="X197" s="50">
        <f t="shared" si="19"/>
        <v>0.875</v>
      </c>
      <c r="Y197" s="51">
        <f>VLOOKUP(B197,'01-Planning'!$B:$T,13,0)</f>
        <v>8.3333333333333259E-2</v>
      </c>
      <c r="Z197" s="52" t="e">
        <f>COUNTIFS(#REF!,"&gt;=80",#REF!,'03-LPT'!$B197)/COUNTIF(#REF!,'03-LPT'!$B197)</f>
        <v>#REF!</v>
      </c>
      <c r="AA197" s="26" t="e">
        <f t="shared" si="20"/>
        <v>#REF!</v>
      </c>
    </row>
    <row r="198" spans="1:27" x14ac:dyDescent="0.2">
      <c r="A198" s="3">
        <v>190</v>
      </c>
      <c r="B198" s="13" t="s">
        <v>3656</v>
      </c>
      <c r="C198" s="6" t="str">
        <f>VLOOKUP('03-LPT'!$B198,'01-Planning'!$B:$V,2,0)</f>
        <v>TECH_EDUKES_1</v>
      </c>
      <c r="D198" s="6">
        <f>VLOOKUP('03-LPT'!$B198,'01-Planning'!$B:$V,3,0)</f>
        <v>0</v>
      </c>
      <c r="E198" s="22">
        <f>VLOOKUP('03-LPT'!$B198,'01-Planning'!$B:$V,4,0)</f>
        <v>43678</v>
      </c>
      <c r="F198" s="48" t="str">
        <f>VLOOKUP('03-LPT'!$B198,'01-Planning'!$B:$V,6,0)</f>
        <v>POK D1</v>
      </c>
      <c r="G198" s="48" t="str">
        <f>VLOOKUP('03-LPT'!$B198,'01-Planning'!$B:$V,7,0)</f>
        <v>POK Edukasi Kesehatan</v>
      </c>
      <c r="H198" s="3" t="s">
        <v>3467</v>
      </c>
      <c r="I198" s="48" t="str">
        <f>VLOOKUP($B198,'01-Planning'!$B:$T,8,0)</f>
        <v>Dr. Faris Azhar</v>
      </c>
      <c r="J198" s="48" t="str">
        <f>VLOOKUP('03-LPT'!$B198,'01-Planning'!$B:$V,9,0)</f>
        <v>New Employee</v>
      </c>
      <c r="K198" s="4">
        <f>VLOOKUP(C198,'Course &amp; Tujuan Baru'!$C:$L,10,0)</f>
        <v>0</v>
      </c>
      <c r="M198" s="48" t="str">
        <f>VLOOKUP('03-LPT'!$B198,'01-Planning'!$B:$V,14,0)</f>
        <v>C0190</v>
      </c>
      <c r="N198" s="49">
        <f>AVERAGEIF('02-ETI'!$E:$E,'03-LPT'!$M198,'02-ETI'!$J:$M)</f>
        <v>3.5</v>
      </c>
      <c r="O198" s="49">
        <f>AVERAGEIF('02-ETI'!$E:$E,$M198,'02-ETI'!$N:$P)</f>
        <v>3.4583333333333335</v>
      </c>
      <c r="P198" s="49">
        <f>AVERAGEIF('02-ETI'!$E:$E,$M198,'02-ETI'!$Q:$Q)</f>
        <v>3.375</v>
      </c>
      <c r="Q198" s="49">
        <f>AVERAGEIF('02-ETI'!$E:$E,$M198,'02-ETI'!$R:$R)</f>
        <v>3.2916666666666665</v>
      </c>
      <c r="R198" s="49">
        <f>AVERAGEIF('02-ETI'!$E:$E,$M198,'02-ETI'!$S:$T)</f>
        <v>3.25</v>
      </c>
      <c r="S198" s="49">
        <f>AVERAGEIF('02-ETI'!$E:$E,$M198,'02-ETI'!$M:$M)</f>
        <v>3.3333333333333335</v>
      </c>
      <c r="U198" s="3">
        <v>20</v>
      </c>
      <c r="V198" s="3">
        <v>23</v>
      </c>
      <c r="W198" s="50" t="e">
        <f t="shared" si="18"/>
        <v>#DIV/0!</v>
      </c>
      <c r="X198" s="50">
        <f t="shared" si="19"/>
        <v>1</v>
      </c>
      <c r="Y198" s="51">
        <f>VLOOKUP(B198,'01-Planning'!$B:$T,13,0)</f>
        <v>4.1666666666666685E-2</v>
      </c>
      <c r="Z198" s="52" t="e">
        <f>COUNTIFS(#REF!,"&gt;=80",#REF!,'03-LPT'!$B198)/COUNTIF(#REF!,'03-LPT'!$B198)</f>
        <v>#REF!</v>
      </c>
      <c r="AA198" s="26" t="e">
        <f t="shared" si="20"/>
        <v>#REF!</v>
      </c>
    </row>
    <row r="199" spans="1:27" x14ac:dyDescent="0.2">
      <c r="A199" s="3">
        <v>191</v>
      </c>
      <c r="B199" s="13" t="s">
        <v>3657</v>
      </c>
      <c r="C199" s="6" t="str">
        <f>VLOOKUP('03-LPT'!$B199,'01-Planning'!$B:$V,2,0)</f>
        <v>TECH_PESCON_1</v>
      </c>
      <c r="D199" s="6">
        <f>VLOOKUP('03-LPT'!$B199,'01-Planning'!$B:$V,3,0)</f>
        <v>0</v>
      </c>
      <c r="E199" s="22">
        <f>VLOOKUP('03-LPT'!$B199,'01-Planning'!$B:$V,4,0)</f>
        <v>43678</v>
      </c>
      <c r="F199" s="48" t="str">
        <f>VLOOKUP('03-LPT'!$B199,'01-Planning'!$B:$V,6,0)</f>
        <v>POK D1</v>
      </c>
      <c r="G199" s="48" t="str">
        <f>VLOOKUP('03-LPT'!$B199,'01-Planning'!$B:$V,7,0)</f>
        <v>POK Pest Control</v>
      </c>
      <c r="H199" s="3" t="s">
        <v>3467</v>
      </c>
      <c r="I199" s="48" t="str">
        <f>VLOOKUP($B199,'01-Planning'!$B:$T,8,0)</f>
        <v>Abram Adi</v>
      </c>
      <c r="J199" s="48" t="str">
        <f>VLOOKUP('03-LPT'!$B199,'01-Planning'!$B:$V,9,0)</f>
        <v>New Employee</v>
      </c>
      <c r="K199" s="4" t="str">
        <f>VLOOKUP(C199,'Course &amp; Tujuan Baru'!$C:$L,10,0)</f>
        <v>1. Dampak kontaminasi pest (+ power of socmed)
2. Integrated Pest Management + peran karyawan</v>
      </c>
      <c r="M199" s="48" t="str">
        <f>VLOOKUP('03-LPT'!$B199,'01-Planning'!$B:$V,14,0)</f>
        <v>C0191</v>
      </c>
      <c r="N199" s="49">
        <f>AVERAGEIF('02-ETI'!$E:$E,'03-LPT'!$M199,'02-ETI'!$J:$M)</f>
        <v>3.2608695652173911</v>
      </c>
      <c r="O199" s="49">
        <f>AVERAGEIF('02-ETI'!$E:$E,$M199,'02-ETI'!$N:$P)</f>
        <v>3.1304347826086958</v>
      </c>
      <c r="P199" s="49">
        <f>AVERAGEIF('02-ETI'!$E:$E,$M199,'02-ETI'!$Q:$Q)</f>
        <v>3.2608695652173911</v>
      </c>
      <c r="Q199" s="49">
        <f>AVERAGEIF('02-ETI'!$E:$E,$M199,'02-ETI'!$R:$R)</f>
        <v>3.1739130434782608</v>
      </c>
      <c r="R199" s="49">
        <f>AVERAGEIF('02-ETI'!$E:$E,$M199,'02-ETI'!$S:$T)</f>
        <v>3.1739130434782608</v>
      </c>
      <c r="S199" s="49">
        <f>AVERAGEIF('02-ETI'!$E:$E,$M199,'02-ETI'!$M:$M)</f>
        <v>3.1739130434782608</v>
      </c>
      <c r="U199" s="3">
        <v>20</v>
      </c>
      <c r="V199" s="3">
        <v>23</v>
      </c>
      <c r="W199" s="50" t="e">
        <f t="shared" si="18"/>
        <v>#DIV/0!</v>
      </c>
      <c r="X199" s="50">
        <f t="shared" si="19"/>
        <v>1</v>
      </c>
      <c r="Y199" s="51">
        <f>VLOOKUP(B199,'01-Planning'!$B:$T,13,0)</f>
        <v>4.1666666666666685E-2</v>
      </c>
      <c r="Z199" s="52" t="e">
        <f>COUNTIFS(#REF!,"&gt;=80",#REF!,'03-LPT'!$B199)/COUNTIF(#REF!,'03-LPT'!$B199)</f>
        <v>#REF!</v>
      </c>
      <c r="AA199" s="26" t="e">
        <f t="shared" si="20"/>
        <v>#REF!</v>
      </c>
    </row>
    <row r="200" spans="1:27" x14ac:dyDescent="0.2">
      <c r="A200" s="3">
        <v>192</v>
      </c>
      <c r="B200" s="13" t="s">
        <v>3658</v>
      </c>
      <c r="C200" s="6" t="str">
        <f>VLOOKUP('03-LPT'!$B200,'01-Planning'!$B:$V,2,0)</f>
        <v>TECH_SKPRNS_2</v>
      </c>
      <c r="D200" s="6" t="str">
        <f>VLOOKUP('03-LPT'!$B200,'01-Planning'!$B:$V,3,0)</f>
        <v>TECH_SOSIBP_1</v>
      </c>
      <c r="E200" s="22">
        <f>VLOOKUP('03-LPT'!$B200,'01-Planning'!$B:$V,4,0)</f>
        <v>43678</v>
      </c>
      <c r="F200" s="48" t="str">
        <f>VLOOKUP('03-LPT'!$B200,'01-Planning'!$B:$V,6,0)</f>
        <v>Event Biasa</v>
      </c>
      <c r="G200" s="48" t="str">
        <f>VLOOKUP('03-LPT'!$B200,'01-Planning'!$B:$V,7,0)</f>
        <v>SIO K3</v>
      </c>
      <c r="H200" s="3" t="s">
        <v>3467</v>
      </c>
      <c r="I200" s="48" t="str">
        <f>VLOOKUP($B200,'01-Planning'!$B:$T,8,0)</f>
        <v>Hardito N</v>
      </c>
      <c r="J200" s="48" t="str">
        <f>VLOOKUP('03-LPT'!$B200,'01-Planning'!$B:$V,9,0)</f>
        <v>Operator GRB</v>
      </c>
      <c r="K200" s="4">
        <f>VLOOKUP(C200,'Course &amp; Tujuan Baru'!$C:$L,10,0)</f>
        <v>0</v>
      </c>
      <c r="M200" s="48" t="str">
        <f>VLOOKUP('03-LPT'!$B200,'01-Planning'!$B:$V,14,0)</f>
        <v>C0192</v>
      </c>
      <c r="N200" s="49" t="e">
        <f>AVERAGEIF('02-ETI'!$E:$E,'03-LPT'!$M200,'02-ETI'!$J:$M)</f>
        <v>#DIV/0!</v>
      </c>
      <c r="O200" s="49" t="e">
        <f>AVERAGEIF('02-ETI'!$E:$E,$M200,'02-ETI'!$N:$P)</f>
        <v>#DIV/0!</v>
      </c>
      <c r="P200" s="49" t="e">
        <f>AVERAGEIF('02-ETI'!$E:$E,$M200,'02-ETI'!$Q:$Q)</f>
        <v>#DIV/0!</v>
      </c>
      <c r="Q200" s="49" t="e">
        <f>AVERAGEIF('02-ETI'!$E:$E,$M200,'02-ETI'!$R:$R)</f>
        <v>#DIV/0!</v>
      </c>
      <c r="R200" s="49" t="e">
        <f>AVERAGEIF('02-ETI'!$E:$E,$M200,'02-ETI'!$S:$T)</f>
        <v>#DIV/0!</v>
      </c>
      <c r="S200" s="49" t="e">
        <f>AVERAGEIF('02-ETI'!$E:$E,$M200,'02-ETI'!$M:$M)</f>
        <v>#DIV/0!</v>
      </c>
      <c r="U200" s="3">
        <v>8</v>
      </c>
      <c r="V200" s="3">
        <v>2</v>
      </c>
      <c r="W200" s="50" t="e">
        <f t="shared" si="18"/>
        <v>#DIV/0!</v>
      </c>
      <c r="X200" s="50">
        <f t="shared" si="19"/>
        <v>0.25</v>
      </c>
      <c r="Y200" s="51">
        <f>VLOOKUP(B200,'01-Planning'!$B:$T,13,0)</f>
        <v>8.3333333333333315E-2</v>
      </c>
      <c r="Z200" s="52" t="e">
        <f>COUNTIFS(#REF!,"&gt;=80",#REF!,'03-LPT'!$B200)/COUNTIF(#REF!,'03-LPT'!$B200)</f>
        <v>#REF!</v>
      </c>
      <c r="AA200" s="26" t="e">
        <f t="shared" si="20"/>
        <v>#REF!</v>
      </c>
    </row>
    <row r="201" spans="1:27" x14ac:dyDescent="0.2">
      <c r="A201" s="3">
        <v>193</v>
      </c>
      <c r="B201" s="13" t="s">
        <v>3659</v>
      </c>
      <c r="C201" s="6" t="str">
        <f>VLOOKUP('03-LPT'!$B201,'01-Planning'!$B:$V,2,0)</f>
        <v>TECH_GMPCLH_2</v>
      </c>
      <c r="D201" s="6">
        <f>VLOOKUP('03-LPT'!$B201,'01-Planning'!$B:$V,3,0)</f>
        <v>0</v>
      </c>
      <c r="E201" s="22">
        <f>VLOOKUP('03-LPT'!$B201,'01-Planning'!$B:$V,4,0)</f>
        <v>43678</v>
      </c>
      <c r="F201" s="48" t="str">
        <f>VLOOKUP('03-LPT'!$B201,'01-Planning'!$B:$V,6,0)</f>
        <v>POK D1</v>
      </c>
      <c r="G201" s="48" t="str">
        <f>VLOOKUP('03-LPT'!$B201,'01-Planning'!$B:$V,7,0)</f>
        <v>POK : Orientasi Karyawan Baru | GMP &amp; Clean Habit</v>
      </c>
      <c r="H201" s="3" t="s">
        <v>3467</v>
      </c>
      <c r="I201" s="48" t="str">
        <f>VLOOKUP($B201,'01-Planning'!$B:$T,8,0)</f>
        <v>Video</v>
      </c>
      <c r="J201" s="48" t="str">
        <f>VLOOKUP('03-LPT'!$B201,'01-Planning'!$B:$V,9,0)</f>
        <v>New Employee</v>
      </c>
      <c r="K201" s="4" t="str">
        <f>VLOOKUP(C201,'Course &amp; Tujuan Baru'!$C:$L,10,0)</f>
        <v>"-Mempelajari pengertian &amp; tujuan penerapan GMP
-Mempelajari Ruang Lingkup GMP
    o Personal Hygiene (Based on Zone)
    o Infrastructure &amp; Pest Control 
    o Pemeliharaan Produksi/Gudang (Cleaning &amp; Sanitation)"</v>
      </c>
      <c r="M201" s="48" t="str">
        <f>VLOOKUP('03-LPT'!$B201,'01-Planning'!$B:$V,14,0)</f>
        <v>C0193</v>
      </c>
      <c r="N201" s="49">
        <f>AVERAGEIF('02-ETI'!$E:$E,'03-LPT'!$M201,'02-ETI'!$J:$M)</f>
        <v>3.4166666666666665</v>
      </c>
      <c r="O201" s="49">
        <f>AVERAGEIF('02-ETI'!$E:$E,$M201,'02-ETI'!$N:$P)</f>
        <v>3.4166666666666665</v>
      </c>
      <c r="P201" s="49">
        <f>AVERAGEIF('02-ETI'!$E:$E,$M201,'02-ETI'!$Q:$Q)</f>
        <v>3.25</v>
      </c>
      <c r="Q201" s="49">
        <f>AVERAGEIF('02-ETI'!$E:$E,$M201,'02-ETI'!$R:$R)</f>
        <v>3.375</v>
      </c>
      <c r="R201" s="49">
        <f>AVERAGEIF('02-ETI'!$E:$E,$M201,'02-ETI'!$S:$T)</f>
        <v>3.4166666666666665</v>
      </c>
      <c r="S201" s="49">
        <f>AVERAGEIF('02-ETI'!$E:$E,$M201,'02-ETI'!$M:$M)</f>
        <v>3.4583333333333335</v>
      </c>
      <c r="U201" s="3">
        <v>20</v>
      </c>
      <c r="V201" s="3">
        <v>23</v>
      </c>
      <c r="W201" s="50" t="e">
        <f t="shared" si="18"/>
        <v>#DIV/0!</v>
      </c>
      <c r="X201" s="50">
        <f t="shared" si="19"/>
        <v>1</v>
      </c>
      <c r="Y201" s="51">
        <f>VLOOKUP(B201,'01-Planning'!$B:$T,13,0)</f>
        <v>6.25E-2</v>
      </c>
      <c r="Z201" s="52" t="e">
        <f>COUNTIFS(#REF!,"&gt;=80",#REF!,'03-LPT'!$B201)/COUNTIF(#REF!,'03-LPT'!$B201)</f>
        <v>#REF!</v>
      </c>
      <c r="AA201" s="26" t="e">
        <f t="shared" si="20"/>
        <v>#REF!</v>
      </c>
    </row>
    <row r="202" spans="1:27" x14ac:dyDescent="0.2">
      <c r="A202" s="3">
        <v>194</v>
      </c>
      <c r="B202" s="13" t="s">
        <v>3660</v>
      </c>
      <c r="C202" s="6" t="str">
        <f>VLOOKUP('03-LPT'!$B202,'01-Planning'!$B:$V,2,0)</f>
        <v>TECH_MACMAO_2</v>
      </c>
      <c r="D202" s="6">
        <f>VLOOKUP('03-LPT'!$B202,'01-Planning'!$B:$V,3,0)</f>
        <v>0</v>
      </c>
      <c r="E202" s="22">
        <f>VLOOKUP('03-LPT'!$B202,'01-Planning'!$B:$V,4,0)</f>
        <v>43678</v>
      </c>
      <c r="F202" s="48" t="str">
        <f>VLOOKUP('03-LPT'!$B202,'01-Planning'!$B:$V,6,0)</f>
        <v>POK D1</v>
      </c>
      <c r="G202" s="48" t="str">
        <f>VLOOKUP('03-LPT'!$B202,'01-Planning'!$B:$V,7,0)</f>
        <v>POK Palet Mover</v>
      </c>
      <c r="H202" s="3" t="s">
        <v>3467</v>
      </c>
      <c r="I202" s="48" t="str">
        <f>VLOOKUP($B202,'01-Planning'!$B:$T,8,0)</f>
        <v>Video</v>
      </c>
      <c r="J202" s="48" t="str">
        <f>VLOOKUP('03-LPT'!$B202,'01-Planning'!$B:$V,9,0)</f>
        <v>New Employee</v>
      </c>
      <c r="K202" s="4">
        <f>VLOOKUP(C202,'Course &amp; Tujuan Baru'!$C:$L,10,0)</f>
        <v>0</v>
      </c>
      <c r="M202" s="48" t="str">
        <f>VLOOKUP('03-LPT'!$B202,'01-Planning'!$B:$V,14,0)</f>
        <v>C0194</v>
      </c>
      <c r="N202" s="49">
        <f>AVERAGEIF('02-ETI'!$E:$E,'03-LPT'!$M202,'02-ETI'!$J:$M)</f>
        <v>3.3636363636363638</v>
      </c>
      <c r="O202" s="49">
        <f>AVERAGEIF('02-ETI'!$E:$E,$M202,'02-ETI'!$N:$P)</f>
        <v>3.3181818181818183</v>
      </c>
      <c r="P202" s="49">
        <f>AVERAGEIF('02-ETI'!$E:$E,$M202,'02-ETI'!$Q:$Q)</f>
        <v>3.2727272727272729</v>
      </c>
      <c r="Q202" s="49">
        <f>AVERAGEIF('02-ETI'!$E:$E,$M202,'02-ETI'!$R:$R)</f>
        <v>3.3181818181818183</v>
      </c>
      <c r="R202" s="49">
        <f>AVERAGEIF('02-ETI'!$E:$E,$M202,'02-ETI'!$S:$T)</f>
        <v>3.3181818181818183</v>
      </c>
      <c r="S202" s="49">
        <f>AVERAGEIF('02-ETI'!$E:$E,$M202,'02-ETI'!$M:$M)</f>
        <v>3.3181818181818183</v>
      </c>
      <c r="U202" s="3">
        <v>20</v>
      </c>
      <c r="V202" s="3">
        <v>20</v>
      </c>
      <c r="W202" s="50" t="e">
        <f t="shared" si="18"/>
        <v>#DIV/0!</v>
      </c>
      <c r="X202" s="50">
        <f t="shared" si="19"/>
        <v>1</v>
      </c>
      <c r="Y202" s="51">
        <f>VLOOKUP(B202,'01-Planning'!$B:$T,13,0)</f>
        <v>2.0833333333333315E-2</v>
      </c>
      <c r="Z202" s="52" t="e">
        <f>COUNTIFS(#REF!,"&gt;=80",#REF!,'03-LPT'!$B202)/COUNTIF(#REF!,'03-LPT'!$B202)</f>
        <v>#REF!</v>
      </c>
      <c r="AA202" s="26" t="e">
        <f t="shared" si="20"/>
        <v>#REF!</v>
      </c>
    </row>
    <row r="203" spans="1:27" x14ac:dyDescent="0.2">
      <c r="A203" s="3">
        <v>195</v>
      </c>
      <c r="B203" s="13" t="s">
        <v>3661</v>
      </c>
      <c r="C203" s="6" t="str">
        <f>VLOOKUP('03-LPT'!$B203,'01-Planning'!$B:$V,2,0)</f>
        <v>UMM_KETIGA_1</v>
      </c>
      <c r="D203" s="6">
        <f>VLOOKUP('03-LPT'!$B203,'01-Planning'!$B:$V,3,0)</f>
        <v>0</v>
      </c>
      <c r="E203" s="22">
        <f>VLOOKUP('03-LPT'!$B203,'01-Planning'!$B:$V,4,0)</f>
        <v>43678</v>
      </c>
      <c r="F203" s="48" t="str">
        <f>VLOOKUP('03-LPT'!$B203,'01-Planning'!$B:$V,6,0)</f>
        <v>POK D1</v>
      </c>
      <c r="G203" s="48" t="str">
        <f>VLOOKUP('03-LPT'!$B203,'01-Planning'!$B:$V,7,0)</f>
        <v xml:space="preserve">POK INCLASS | SSA K3 </v>
      </c>
      <c r="H203" s="3" t="s">
        <v>3467</v>
      </c>
      <c r="I203" s="48" t="str">
        <f>VLOOKUP($B203,'01-Planning'!$B:$T,8,0)</f>
        <v>Hardito N</v>
      </c>
      <c r="J203" s="48" t="str">
        <f>VLOOKUP('03-LPT'!$B203,'01-Planning'!$B:$V,9,0)</f>
        <v>New Employee</v>
      </c>
      <c r="K203" s="4" t="str">
        <f>VLOOKUP(C203,'Course &amp; Tujuan Baru'!$C:$L,10,0)</f>
        <v>-Mempelajari definisi K3 dan penerapannya
-Mempelajari hak &amp; kewajiban karyawan terkait -Mempelajari aplikasi 7 budaya K3 di Nutrifood</v>
      </c>
      <c r="M203" s="48" t="str">
        <f>VLOOKUP('03-LPT'!$B203,'01-Planning'!$B:$V,14,0)</f>
        <v>C0195</v>
      </c>
      <c r="N203" s="49">
        <f>AVERAGEIF('02-ETI'!$E:$E,'03-LPT'!$M203,'02-ETI'!$J:$M)</f>
        <v>3.4137931034482758</v>
      </c>
      <c r="O203" s="49">
        <f>AVERAGEIF('02-ETI'!$E:$E,$M203,'02-ETI'!$N:$P)</f>
        <v>3.3793103448275863</v>
      </c>
      <c r="P203" s="49">
        <f>AVERAGEIF('02-ETI'!$E:$E,$M203,'02-ETI'!$Q:$Q)</f>
        <v>3.2758620689655173</v>
      </c>
      <c r="Q203" s="49">
        <f>AVERAGEIF('02-ETI'!$E:$E,$M203,'02-ETI'!$R:$R)</f>
        <v>3.2758620689655173</v>
      </c>
      <c r="R203" s="49">
        <f>AVERAGEIF('02-ETI'!$E:$E,$M203,'02-ETI'!$S:$T)</f>
        <v>3.3448275862068964</v>
      </c>
      <c r="S203" s="49">
        <f>AVERAGEIF('02-ETI'!$E:$E,$M203,'02-ETI'!$M:$M)</f>
        <v>3.3103448275862069</v>
      </c>
      <c r="U203" s="3">
        <v>20</v>
      </c>
      <c r="V203" s="3">
        <v>23</v>
      </c>
      <c r="W203" s="50" t="e">
        <f t="shared" si="18"/>
        <v>#DIV/0!</v>
      </c>
      <c r="X203" s="50">
        <f t="shared" si="19"/>
        <v>1</v>
      </c>
      <c r="Y203" s="51">
        <f>VLOOKUP(B203,'01-Planning'!$B:$T,13,0)</f>
        <v>4.1666666666666741E-2</v>
      </c>
      <c r="Z203" s="52" t="e">
        <f>COUNTIFS(#REF!,"&gt;=80",#REF!,'03-LPT'!$B203)/COUNTIF(#REF!,'03-LPT'!$B203)</f>
        <v>#REF!</v>
      </c>
      <c r="AA203" s="26" t="e">
        <f t="shared" si="20"/>
        <v>#REF!</v>
      </c>
    </row>
    <row r="204" spans="1:27" x14ac:dyDescent="0.2">
      <c r="A204" s="3">
        <v>196</v>
      </c>
      <c r="B204" s="13" t="s">
        <v>3662</v>
      </c>
      <c r="C204" s="6" t="str">
        <f>VLOOKUP('03-LPT'!$B204,'01-Planning'!$B:$V,2,0)</f>
        <v>TECH_BASUTI_2</v>
      </c>
      <c r="D204" s="6">
        <f>VLOOKUP('03-LPT'!$B204,'01-Planning'!$B:$V,3,0)</f>
        <v>0</v>
      </c>
      <c r="E204" s="22">
        <f>VLOOKUP('03-LPT'!$B204,'01-Planning'!$B:$V,4,0)</f>
        <v>43678</v>
      </c>
      <c r="F204" s="48" t="str">
        <f>VLOOKUP('03-LPT'!$B204,'01-Planning'!$B:$V,6,0)</f>
        <v>Event Biasa</v>
      </c>
      <c r="G204" s="48" t="str">
        <f>VLOOKUP('03-LPT'!$B204,'01-Planning'!$B:$V,7,0)</f>
        <v>OJT Basic Utility</v>
      </c>
      <c r="H204" s="3" t="s">
        <v>3467</v>
      </c>
      <c r="I204" s="48" t="str">
        <f>VLOOKUP($B204,'01-Planning'!$B:$T,8,0)</f>
        <v>M. Agung Pratama</v>
      </c>
      <c r="J204" s="48" t="str">
        <f>VLOOKUP('03-LPT'!$B204,'01-Planning'!$B:$V,9,0)</f>
        <v>Karyawan C Plus</v>
      </c>
      <c r="K204" s="4">
        <f>VLOOKUP(C204,'Course &amp; Tujuan Baru'!$C:$L,10,0)</f>
        <v>0</v>
      </c>
      <c r="M204" s="48" t="str">
        <f>VLOOKUP('03-LPT'!$B204,'01-Planning'!$B:$V,14,0)</f>
        <v>C0196</v>
      </c>
      <c r="N204" s="49" t="e">
        <f>AVERAGEIF('02-ETI'!$E:$E,'03-LPT'!$M204,'02-ETI'!$J:$M)</f>
        <v>#DIV/0!</v>
      </c>
      <c r="O204" s="49" t="e">
        <f>AVERAGEIF('02-ETI'!$E:$E,$M204,'02-ETI'!$N:$P)</f>
        <v>#DIV/0!</v>
      </c>
      <c r="P204" s="49" t="e">
        <f>AVERAGEIF('02-ETI'!$E:$E,$M204,'02-ETI'!$Q:$Q)</f>
        <v>#DIV/0!</v>
      </c>
      <c r="Q204" s="49" t="e">
        <f>AVERAGEIF('02-ETI'!$E:$E,$M204,'02-ETI'!$R:$R)</f>
        <v>#DIV/0!</v>
      </c>
      <c r="R204" s="49" t="e">
        <f>AVERAGEIF('02-ETI'!$E:$E,$M204,'02-ETI'!$S:$T)</f>
        <v>#DIV/0!</v>
      </c>
      <c r="S204" s="49" t="e">
        <f>AVERAGEIF('02-ETI'!$E:$E,$M204,'02-ETI'!$M:$M)</f>
        <v>#DIV/0!</v>
      </c>
      <c r="U204" s="3">
        <v>16</v>
      </c>
      <c r="V204" s="3">
        <v>11</v>
      </c>
      <c r="W204" s="50" t="e">
        <f t="shared" si="18"/>
        <v>#DIV/0!</v>
      </c>
      <c r="X204" s="50">
        <f t="shared" si="19"/>
        <v>0.6875</v>
      </c>
      <c r="Y204" s="51">
        <f>VLOOKUP(B204,'01-Planning'!$B:$T,13,0)</f>
        <v>8.3333333333333259E-2</v>
      </c>
      <c r="Z204" s="52" t="e">
        <f>COUNTIFS(#REF!,"&gt;=80",#REF!,'03-LPT'!$B204)/COUNTIF(#REF!,'03-LPT'!$B204)</f>
        <v>#REF!</v>
      </c>
      <c r="AA204" s="26" t="e">
        <f t="shared" si="20"/>
        <v>#REF!</v>
      </c>
    </row>
    <row r="205" spans="1:27" x14ac:dyDescent="0.2">
      <c r="A205" s="3">
        <v>197</v>
      </c>
      <c r="B205" s="13" t="s">
        <v>3663</v>
      </c>
      <c r="C205" s="6" t="str">
        <f>VLOOKUP('03-LPT'!$B205,'01-Planning'!$B:$V,2,0)</f>
        <v>TECH_SISMAL_1</v>
      </c>
      <c r="D205" s="6">
        <f>VLOOKUP('03-LPT'!$B205,'01-Planning'!$B:$V,3,0)</f>
        <v>0</v>
      </c>
      <c r="E205" s="22">
        <f>VLOOKUP('03-LPT'!$B205,'01-Planning'!$B:$V,4,0)</f>
        <v>43678</v>
      </c>
      <c r="F205" s="48" t="str">
        <f>VLOOKUP('03-LPT'!$B205,'01-Planning'!$B:$V,6,0)</f>
        <v>POK D1</v>
      </c>
      <c r="G205" s="48" t="str">
        <f>VLOOKUP('03-LPT'!$B205,'01-Planning'!$B:$V,7,0)</f>
        <v>POK SML</v>
      </c>
      <c r="H205" s="3" t="s">
        <v>3467</v>
      </c>
      <c r="I205" s="48" t="str">
        <f>VLOOKUP($B205,'01-Planning'!$B:$T,8,0)</f>
        <v>Video</v>
      </c>
      <c r="J205" s="48" t="str">
        <f>VLOOKUP('03-LPT'!$B205,'01-Planning'!$B:$V,9,0)</f>
        <v>New Employee</v>
      </c>
      <c r="K205" s="4">
        <f>VLOOKUP(C205,'Course &amp; Tujuan Baru'!$C:$L,10,0)</f>
        <v>0</v>
      </c>
      <c r="M205" s="48" t="str">
        <f>VLOOKUP('03-LPT'!$B205,'01-Planning'!$B:$V,14,0)</f>
        <v>C0197</v>
      </c>
      <c r="N205" s="49">
        <f>AVERAGEIF('02-ETI'!$E:$E,'03-LPT'!$M205,'02-ETI'!$J:$M)</f>
        <v>3.3043478260869565</v>
      </c>
      <c r="O205" s="49">
        <f>AVERAGEIF('02-ETI'!$E:$E,$M205,'02-ETI'!$N:$P)</f>
        <v>3.347826086956522</v>
      </c>
      <c r="P205" s="49">
        <f>AVERAGEIF('02-ETI'!$E:$E,$M205,'02-ETI'!$Q:$Q)</f>
        <v>3.2173913043478262</v>
      </c>
      <c r="Q205" s="49">
        <f>AVERAGEIF('02-ETI'!$E:$E,$M205,'02-ETI'!$R:$R)</f>
        <v>3.2608695652173911</v>
      </c>
      <c r="R205" s="49">
        <f>AVERAGEIF('02-ETI'!$E:$E,$M205,'02-ETI'!$S:$T)</f>
        <v>3.3913043478260869</v>
      </c>
      <c r="S205" s="49">
        <f>AVERAGEIF('02-ETI'!$E:$E,$M205,'02-ETI'!$M:$M)</f>
        <v>3.1739130434782608</v>
      </c>
      <c r="U205" s="3">
        <v>20</v>
      </c>
      <c r="V205" s="3">
        <v>23</v>
      </c>
      <c r="W205" s="50" t="e">
        <f t="shared" si="18"/>
        <v>#DIV/0!</v>
      </c>
      <c r="X205" s="50">
        <f t="shared" si="19"/>
        <v>1</v>
      </c>
      <c r="Y205" s="51">
        <f>VLOOKUP(B205,'01-Planning'!$B:$T,13,0)</f>
        <v>4.166666666666663E-2</v>
      </c>
      <c r="Z205" s="52" t="e">
        <f>COUNTIFS(#REF!,"&gt;=80",#REF!,'03-LPT'!$B205)/COUNTIF(#REF!,'03-LPT'!$B205)</f>
        <v>#REF!</v>
      </c>
      <c r="AA205" s="26" t="e">
        <f t="shared" si="20"/>
        <v>#REF!</v>
      </c>
    </row>
    <row r="206" spans="1:27" x14ac:dyDescent="0.2">
      <c r="A206" s="3">
        <v>198</v>
      </c>
      <c r="B206" s="13" t="s">
        <v>3664</v>
      </c>
      <c r="C206" s="6" t="str">
        <f>VLOOKUP('03-LPT'!$B206,'01-Planning'!$B:$V,2,0)</f>
        <v>TECH_PLASEC_1</v>
      </c>
      <c r="D206" s="6">
        <f>VLOOKUP('03-LPT'!$B206,'01-Planning'!$B:$V,3,0)</f>
        <v>0</v>
      </c>
      <c r="E206" s="22">
        <f>VLOOKUP('03-LPT'!$B206,'01-Planning'!$B:$V,4,0)</f>
        <v>43678</v>
      </c>
      <c r="F206" s="48" t="str">
        <f>VLOOKUP('03-LPT'!$B206,'01-Planning'!$B:$V,6,0)</f>
        <v>POK D1</v>
      </c>
      <c r="G206" s="48" t="str">
        <f>VLOOKUP('03-LPT'!$B206,'01-Planning'!$B:$V,7,0)</f>
        <v>POK Plant Security</v>
      </c>
      <c r="H206" s="3" t="s">
        <v>3467</v>
      </c>
      <c r="I206" s="48" t="str">
        <f>VLOOKUP($B206,'01-Planning'!$B:$T,8,0)</f>
        <v>Agus Sumaryanto</v>
      </c>
      <c r="J206" s="48" t="str">
        <f>VLOOKUP('03-LPT'!$B206,'01-Planning'!$B:$V,9,0)</f>
        <v>New Employee</v>
      </c>
      <c r="K206" s="4">
        <f>VLOOKUP(C206,'Course &amp; Tujuan Baru'!$C:$L,10,0)</f>
        <v>0</v>
      </c>
      <c r="M206" s="48" t="str">
        <f>VLOOKUP('03-LPT'!$B206,'01-Planning'!$B:$V,14,0)</f>
        <v>C0198</v>
      </c>
      <c r="N206" s="49">
        <f>AVERAGEIF('02-ETI'!$E:$E,'03-LPT'!$M206,'02-ETI'!$J:$M)</f>
        <v>3.0833333333333335</v>
      </c>
      <c r="O206" s="49">
        <f>AVERAGEIF('02-ETI'!$E:$E,$M206,'02-ETI'!$N:$P)</f>
        <v>3.0416666666666665</v>
      </c>
      <c r="P206" s="49">
        <f>AVERAGEIF('02-ETI'!$E:$E,$M206,'02-ETI'!$Q:$Q)</f>
        <v>3.2083333333333335</v>
      </c>
      <c r="Q206" s="49">
        <f>AVERAGEIF('02-ETI'!$E:$E,$M206,'02-ETI'!$R:$R)</f>
        <v>3.125</v>
      </c>
      <c r="R206" s="49">
        <f>AVERAGEIF('02-ETI'!$E:$E,$M206,'02-ETI'!$S:$T)</f>
        <v>3.1666666666666665</v>
      </c>
      <c r="S206" s="49">
        <f>AVERAGEIF('02-ETI'!$E:$E,$M206,'02-ETI'!$M:$M)</f>
        <v>3.125</v>
      </c>
      <c r="U206" s="3">
        <v>20</v>
      </c>
      <c r="V206" s="3">
        <v>23</v>
      </c>
      <c r="W206" s="50" t="e">
        <f t="shared" si="18"/>
        <v>#DIV/0!</v>
      </c>
      <c r="X206" s="50">
        <f t="shared" si="19"/>
        <v>1</v>
      </c>
      <c r="Y206" s="51">
        <f>VLOOKUP(B206,'01-Planning'!$B:$T,13,0)</f>
        <v>4.166666666666663E-2</v>
      </c>
      <c r="Z206" s="52" t="e">
        <f>COUNTIFS(#REF!,"&gt;=80",#REF!,'03-LPT'!$B206)/COUNTIF(#REF!,'03-LPT'!$B206)</f>
        <v>#REF!</v>
      </c>
      <c r="AA206" s="26" t="e">
        <f t="shared" si="20"/>
        <v>#REF!</v>
      </c>
    </row>
    <row r="207" spans="1:27" x14ac:dyDescent="0.2">
      <c r="A207" s="3">
        <v>199</v>
      </c>
      <c r="B207" s="13" t="s">
        <v>3665</v>
      </c>
      <c r="C207" s="6" t="str">
        <f>VLOOKUP('03-LPT'!$B207,'01-Planning'!$B:$V,2,0)</f>
        <v>UMM_ICAREX_3</v>
      </c>
      <c r="D207" s="6">
        <f>VLOOKUP('03-LPT'!$B207,'01-Planning'!$B:$V,3,0)</f>
        <v>0</v>
      </c>
      <c r="E207" s="22">
        <f>VLOOKUP('03-LPT'!$B207,'01-Planning'!$B:$V,4,0)</f>
        <v>43679</v>
      </c>
      <c r="F207" s="48" t="str">
        <f>VLOOKUP('03-LPT'!$B207,'01-Planning'!$B:$V,6,0)</f>
        <v>POK D1</v>
      </c>
      <c r="G207" s="48" t="str">
        <f>VLOOKUP('03-LPT'!$B207,'01-Planning'!$B:$V,7,0)</f>
        <v>POK ICARE</v>
      </c>
      <c r="H207" s="3" t="s">
        <v>3467</v>
      </c>
      <c r="I207" s="48" t="str">
        <f>VLOOKUP($B207,'01-Planning'!$B:$T,8,0)</f>
        <v>Kristal Prima</v>
      </c>
      <c r="J207" s="48" t="str">
        <f>VLOOKUP('03-LPT'!$B207,'01-Planning'!$B:$V,9,0)</f>
        <v>New Employee</v>
      </c>
      <c r="K207" s="4" t="str">
        <f>VLOOKUP(C207,'Course &amp; Tujuan Baru'!$C:$L,10,0)</f>
        <v>Mempelajari budaya ICARE &amp; Nutrifood Business Value Healthy Awareness</v>
      </c>
      <c r="M207" s="48" t="str">
        <f>VLOOKUP('03-LPT'!$B207,'01-Planning'!$B:$V,14,0)</f>
        <v>C0199</v>
      </c>
      <c r="N207" s="49">
        <f>AVERAGEIF('02-ETI'!$E:$E,'03-LPT'!$M207,'02-ETI'!$J:$M)</f>
        <v>3.5416666666666665</v>
      </c>
      <c r="O207" s="49">
        <f>AVERAGEIF('02-ETI'!$E:$E,$M207,'02-ETI'!$N:$P)</f>
        <v>3.4583333333333335</v>
      </c>
      <c r="P207" s="49">
        <f>AVERAGEIF('02-ETI'!$E:$E,$M207,'02-ETI'!$Q:$Q)</f>
        <v>3.375</v>
      </c>
      <c r="Q207" s="49">
        <f>AVERAGEIF('02-ETI'!$E:$E,$M207,'02-ETI'!$R:$R)</f>
        <v>3.3333333333333335</v>
      </c>
      <c r="R207" s="49">
        <f>AVERAGEIF('02-ETI'!$E:$E,$M207,'02-ETI'!$S:$T)</f>
        <v>3.4583333333333335</v>
      </c>
      <c r="S207" s="49">
        <f>AVERAGEIF('02-ETI'!$E:$E,$M207,'02-ETI'!$M:$M)</f>
        <v>3.375</v>
      </c>
      <c r="U207" s="3">
        <v>20</v>
      </c>
      <c r="V207" s="3">
        <v>23</v>
      </c>
      <c r="W207" s="50" t="e">
        <f t="shared" si="18"/>
        <v>#DIV/0!</v>
      </c>
      <c r="X207" s="50">
        <f t="shared" si="19"/>
        <v>1</v>
      </c>
      <c r="Y207" s="51">
        <f>VLOOKUP(B207,'01-Planning'!$B:$T,13,0)</f>
        <v>8.333333333333337E-2</v>
      </c>
      <c r="Z207" s="52" t="e">
        <f>COUNTIFS(#REF!,"&gt;=80",#REF!,'03-LPT'!$B207)/COUNTIF(#REF!,'03-LPT'!$B207)</f>
        <v>#REF!</v>
      </c>
      <c r="AA207" s="26" t="e">
        <f t="shared" si="20"/>
        <v>#REF!</v>
      </c>
    </row>
    <row r="208" spans="1:27" x14ac:dyDescent="0.2">
      <c r="A208" s="3">
        <v>200</v>
      </c>
      <c r="B208" s="13" t="s">
        <v>3666</v>
      </c>
      <c r="C208" s="6" t="str">
        <f>VLOOKUP('03-LPT'!$B208,'01-Planning'!$B:$V,2,0)</f>
        <v>TECH_SELAWA_1</v>
      </c>
      <c r="D208" s="6">
        <f>VLOOKUP('03-LPT'!$B208,'01-Planning'!$B:$V,3,0)</f>
        <v>0</v>
      </c>
      <c r="E208" s="22">
        <f>VLOOKUP('03-LPT'!$B208,'01-Planning'!$B:$V,4,0)</f>
        <v>43679</v>
      </c>
      <c r="F208" s="48" t="str">
        <f>VLOOKUP('03-LPT'!$B208,'01-Planning'!$B:$V,6,0)</f>
        <v>POK D1</v>
      </c>
      <c r="G208" s="48" t="str">
        <f>VLOOKUP('03-LPT'!$B208,'01-Planning'!$B:$V,7,0)</f>
        <v>POK BWM</v>
      </c>
      <c r="H208" s="3" t="s">
        <v>3467</v>
      </c>
      <c r="I208" s="48" t="str">
        <f>VLOOKUP($B208,'01-Planning'!$B:$T,8,0)</f>
        <v>Kristal Prima</v>
      </c>
      <c r="J208" s="48" t="str">
        <f>VLOOKUP('03-LPT'!$B208,'01-Planning'!$B:$V,9,0)</f>
        <v>New Employee</v>
      </c>
      <c r="K208" s="4">
        <f>VLOOKUP(C208,'Course &amp; Tujuan Baru'!$C:$L,10,0)</f>
        <v>0</v>
      </c>
      <c r="M208" s="48" t="str">
        <f>VLOOKUP('03-LPT'!$B208,'01-Planning'!$B:$V,14,0)</f>
        <v>C0200</v>
      </c>
      <c r="N208" s="49" t="e">
        <f>AVERAGEIF('02-ETI'!$E:$E,'03-LPT'!$M208,'02-ETI'!$J:$M)</f>
        <v>#DIV/0!</v>
      </c>
      <c r="O208" s="49" t="e">
        <f>AVERAGEIF('02-ETI'!$E:$E,$M208,'02-ETI'!$N:$P)</f>
        <v>#DIV/0!</v>
      </c>
      <c r="P208" s="49" t="e">
        <f>AVERAGEIF('02-ETI'!$E:$E,$M208,'02-ETI'!$Q:$Q)</f>
        <v>#DIV/0!</v>
      </c>
      <c r="Q208" s="49" t="e">
        <f>AVERAGEIF('02-ETI'!$E:$E,$M208,'02-ETI'!$R:$R)</f>
        <v>#DIV/0!</v>
      </c>
      <c r="R208" s="49" t="e">
        <f>AVERAGEIF('02-ETI'!$E:$E,$M208,'02-ETI'!$S:$T)</f>
        <v>#DIV/0!</v>
      </c>
      <c r="S208" s="49" t="e">
        <f>AVERAGEIF('02-ETI'!$E:$E,$M208,'02-ETI'!$M:$M)</f>
        <v>#DIV/0!</v>
      </c>
      <c r="U208" s="3">
        <v>20</v>
      </c>
      <c r="V208" s="3">
        <v>23</v>
      </c>
      <c r="W208" s="50" t="e">
        <f t="shared" si="18"/>
        <v>#DIV/0!</v>
      </c>
      <c r="X208" s="50">
        <f t="shared" si="19"/>
        <v>1</v>
      </c>
      <c r="Y208" s="51">
        <f>VLOOKUP(B208,'01-Planning'!$B:$T,13,0)</f>
        <v>6.25E-2</v>
      </c>
      <c r="Z208" s="52" t="e">
        <f>COUNTIFS(#REF!,"&gt;=80",#REF!,'03-LPT'!$B208)/COUNTIF(#REF!,'03-LPT'!$B208)</f>
        <v>#REF!</v>
      </c>
      <c r="AA208" s="26" t="e">
        <f t="shared" si="20"/>
        <v>#REF!</v>
      </c>
    </row>
    <row r="209" spans="1:27" x14ac:dyDescent="0.2">
      <c r="A209" s="3">
        <v>201</v>
      </c>
      <c r="B209" s="13" t="s">
        <v>3667</v>
      </c>
      <c r="C209" s="6" t="str">
        <f>VLOOKUP('03-LPT'!$B209,'01-Planning'!$B:$V,2,0)</f>
        <v>TECH_SQFILL_2</v>
      </c>
      <c r="D209" s="6">
        <f>VLOOKUP('03-LPT'!$B209,'01-Planning'!$B:$V,3,0)</f>
        <v>0</v>
      </c>
      <c r="E209" s="22">
        <f>VLOOKUP('03-LPT'!$B209,'01-Planning'!$B:$V,4,0)</f>
        <v>43679</v>
      </c>
      <c r="F209" s="48" t="str">
        <f>VLOOKUP('03-LPT'!$B209,'01-Planning'!$B:$V,6,0)</f>
        <v>Event Biasa</v>
      </c>
      <c r="G209" s="48" t="str">
        <f>VLOOKUP('03-LPT'!$B209,'01-Planning'!$B:$V,7,0)</f>
        <v>SIO NS | Training Quality Operation oleh QA</v>
      </c>
      <c r="H209" s="3" t="s">
        <v>3467</v>
      </c>
      <c r="I209" s="48" t="str">
        <f>VLOOKUP($B209,'01-Planning'!$B:$T,8,0)</f>
        <v>Iman Budiman</v>
      </c>
      <c r="J209" s="48" t="str">
        <f>VLOOKUP('03-LPT'!$B209,'01-Planning'!$B:$V,9,0)</f>
        <v>Operator GRB</v>
      </c>
      <c r="K209" s="4">
        <f>VLOOKUP(C209,'Course &amp; Tujuan Baru'!$C:$L,10,0)</f>
        <v>0</v>
      </c>
      <c r="M209" s="48" t="str">
        <f>VLOOKUP('03-LPT'!$B209,'01-Planning'!$B:$V,14,0)</f>
        <v>C0201</v>
      </c>
      <c r="N209" s="49" t="e">
        <f>AVERAGEIF('02-ETI'!$E:$E,'03-LPT'!$M209,'02-ETI'!$J:$M)</f>
        <v>#DIV/0!</v>
      </c>
      <c r="O209" s="49" t="e">
        <f>AVERAGEIF('02-ETI'!$E:$E,$M209,'02-ETI'!$N:$P)</f>
        <v>#DIV/0!</v>
      </c>
      <c r="P209" s="49" t="e">
        <f>AVERAGEIF('02-ETI'!$E:$E,$M209,'02-ETI'!$Q:$Q)</f>
        <v>#DIV/0!</v>
      </c>
      <c r="Q209" s="49" t="e">
        <f>AVERAGEIF('02-ETI'!$E:$E,$M209,'02-ETI'!$R:$R)</f>
        <v>#DIV/0!</v>
      </c>
      <c r="R209" s="49" t="e">
        <f>AVERAGEIF('02-ETI'!$E:$E,$M209,'02-ETI'!$S:$T)</f>
        <v>#DIV/0!</v>
      </c>
      <c r="S209" s="49" t="e">
        <f>AVERAGEIF('02-ETI'!$E:$E,$M209,'02-ETI'!$M:$M)</f>
        <v>#DIV/0!</v>
      </c>
      <c r="U209" s="3">
        <v>7</v>
      </c>
      <c r="V209" s="3">
        <v>3</v>
      </c>
      <c r="W209" s="50" t="e">
        <f t="shared" si="18"/>
        <v>#DIV/0!</v>
      </c>
      <c r="X209" s="50">
        <f t="shared" si="19"/>
        <v>0.42857142857142855</v>
      </c>
      <c r="Y209" s="51">
        <f>VLOOKUP(B209,'01-Planning'!$B:$T,13,0)</f>
        <v>8.3333333333333259E-2</v>
      </c>
      <c r="Z209" s="52" t="e">
        <f>COUNTIFS(#REF!,"&gt;=80",#REF!,'03-LPT'!$B209)/COUNTIF(#REF!,'03-LPT'!$B209)</f>
        <v>#REF!</v>
      </c>
      <c r="AA209" s="26" t="e">
        <f t="shared" si="20"/>
        <v>#REF!</v>
      </c>
    </row>
    <row r="210" spans="1:27" x14ac:dyDescent="0.2">
      <c r="A210" s="3">
        <v>202</v>
      </c>
      <c r="B210" s="13" t="s">
        <v>3668</v>
      </c>
      <c r="C210" s="6" t="str">
        <f>VLOOKUP('03-LPT'!$B210,'01-Planning'!$B:$V,2,0)</f>
        <v>TECH_SLPANS_2</v>
      </c>
      <c r="D210" s="6">
        <f>VLOOKUP('03-LPT'!$B210,'01-Planning'!$B:$V,3,0)</f>
        <v>0</v>
      </c>
      <c r="E210" s="22">
        <f>VLOOKUP('03-LPT'!$B210,'01-Planning'!$B:$V,4,0)</f>
        <v>43682</v>
      </c>
      <c r="F210" s="48" t="str">
        <f>VLOOKUP('03-LPT'!$B210,'01-Planning'!$B:$V,6,0)</f>
        <v>Event Biasa</v>
      </c>
      <c r="G210" s="48" t="str">
        <f>VLOOKUP('03-LPT'!$B210,'01-Planning'!$B:$V,7,0)</f>
        <v>SIO NS | Ujian Lingkungan Pengoperasian Mesin oleh tim Lingkungan</v>
      </c>
      <c r="H210" s="3" t="s">
        <v>3467</v>
      </c>
      <c r="I210" s="48" t="str">
        <f>VLOOKUP($B210,'01-Planning'!$B:$T,8,0)</f>
        <v>Christianti Y</v>
      </c>
      <c r="J210" s="48" t="str">
        <f>VLOOKUP('03-LPT'!$B210,'01-Planning'!$B:$V,9,0)</f>
        <v>Operator GRB</v>
      </c>
      <c r="K210" s="4">
        <f>VLOOKUP(C210,'Course &amp; Tujuan Baru'!$C:$L,10,0)</f>
        <v>0</v>
      </c>
      <c r="M210" s="48" t="str">
        <f>VLOOKUP('03-LPT'!$B210,'01-Planning'!$B:$V,14,0)</f>
        <v>C0202</v>
      </c>
      <c r="N210" s="49" t="e">
        <f>AVERAGEIF('02-ETI'!$E:$E,'03-LPT'!$M210,'02-ETI'!$J:$M)</f>
        <v>#DIV/0!</v>
      </c>
      <c r="O210" s="49" t="e">
        <f>AVERAGEIF('02-ETI'!$E:$E,$M210,'02-ETI'!$N:$P)</f>
        <v>#DIV/0!</v>
      </c>
      <c r="P210" s="49" t="e">
        <f>AVERAGEIF('02-ETI'!$E:$E,$M210,'02-ETI'!$Q:$Q)</f>
        <v>#DIV/0!</v>
      </c>
      <c r="Q210" s="49" t="e">
        <f>AVERAGEIF('02-ETI'!$E:$E,$M210,'02-ETI'!$R:$R)</f>
        <v>#DIV/0!</v>
      </c>
      <c r="R210" s="49" t="e">
        <f>AVERAGEIF('02-ETI'!$E:$E,$M210,'02-ETI'!$S:$T)</f>
        <v>#DIV/0!</v>
      </c>
      <c r="S210" s="49" t="e">
        <f>AVERAGEIF('02-ETI'!$E:$E,$M210,'02-ETI'!$M:$M)</f>
        <v>#DIV/0!</v>
      </c>
      <c r="U210" s="3">
        <v>4</v>
      </c>
      <c r="V210" s="3">
        <v>5</v>
      </c>
      <c r="W210" s="50" t="e">
        <f t="shared" ref="W210:W240" si="21">V210/T210</f>
        <v>#DIV/0!</v>
      </c>
      <c r="X210" s="50">
        <f t="shared" ref="X210:X240" si="22">IF(V210/U210&gt;100%,100%,V210/U210)</f>
        <v>1</v>
      </c>
      <c r="Y210" s="51">
        <f>VLOOKUP(B210,'01-Planning'!$B:$T,13,0)</f>
        <v>8.3333333333333259E-2</v>
      </c>
      <c r="Z210" s="52" t="e">
        <f>COUNTIFS(#REF!,"&gt;=80",#REF!,'03-LPT'!$B210)/COUNTIF(#REF!,'03-LPT'!$B210)</f>
        <v>#REF!</v>
      </c>
      <c r="AA210" s="26" t="e">
        <f t="shared" ref="AA210:AA240" si="23">IF(Z210&gt;=80%,"Efektif","Tidak Efektif")</f>
        <v>#REF!</v>
      </c>
    </row>
    <row r="211" spans="1:27" x14ac:dyDescent="0.2">
      <c r="A211" s="3">
        <v>203</v>
      </c>
      <c r="B211" s="13" t="s">
        <v>3669</v>
      </c>
      <c r="C211" s="6">
        <f>VLOOKUP('03-LPT'!$B211,'01-Planning'!$B:$V,2,0)</f>
        <v>0</v>
      </c>
      <c r="D211" s="6">
        <f>VLOOKUP('03-LPT'!$B211,'01-Planning'!$B:$V,3,0)</f>
        <v>0</v>
      </c>
      <c r="E211" s="22">
        <f>VLOOKUP('03-LPT'!$B211,'01-Planning'!$B:$V,4,0)</f>
        <v>43683</v>
      </c>
      <c r="F211" s="48" t="str">
        <f>VLOOKUP('03-LPT'!$B211,'01-Planning'!$B:$V,6,0)</f>
        <v>Event Biasa</v>
      </c>
      <c r="G211" s="48" t="str">
        <f>VLOOKUP('03-LPT'!$B211,'01-Planning'!$B:$V,7,0)</f>
        <v>POK | Menemui Personalia Manager - Dewi Kristiani</v>
      </c>
      <c r="H211" s="3" t="s">
        <v>3467</v>
      </c>
      <c r="I211" s="48" t="str">
        <f>VLOOKUP($B211,'01-Planning'!$B:$T,8,0)</f>
        <v>Dewi Kristiani</v>
      </c>
      <c r="J211" s="48" t="str">
        <f>VLOOKUP('03-LPT'!$B211,'01-Planning'!$B:$V,9,0)</f>
        <v>Karyawan C Plus</v>
      </c>
      <c r="K211" s="4" t="e">
        <f>VLOOKUP(C211,'Course &amp; Tujuan Baru'!$C:$L,10,0)</f>
        <v>#N/A</v>
      </c>
      <c r="M211" s="48" t="str">
        <f>VLOOKUP('03-LPT'!$B211,'01-Planning'!$B:$V,14,0)</f>
        <v>C0203</v>
      </c>
      <c r="N211" s="49" t="e">
        <f>AVERAGEIF('02-ETI'!$E:$E,'03-LPT'!$M211,'02-ETI'!$J:$M)</f>
        <v>#DIV/0!</v>
      </c>
      <c r="O211" s="49" t="e">
        <f>AVERAGEIF('02-ETI'!$E:$E,$M211,'02-ETI'!$N:$P)</f>
        <v>#DIV/0!</v>
      </c>
      <c r="P211" s="49" t="e">
        <f>AVERAGEIF('02-ETI'!$E:$E,$M211,'02-ETI'!$Q:$Q)</f>
        <v>#DIV/0!</v>
      </c>
      <c r="Q211" s="49" t="e">
        <f>AVERAGEIF('02-ETI'!$E:$E,$M211,'02-ETI'!$R:$R)</f>
        <v>#DIV/0!</v>
      </c>
      <c r="R211" s="49" t="e">
        <f>AVERAGEIF('02-ETI'!$E:$E,$M211,'02-ETI'!$S:$T)</f>
        <v>#DIV/0!</v>
      </c>
      <c r="S211" s="49" t="e">
        <f>AVERAGEIF('02-ETI'!$E:$E,$M211,'02-ETI'!$M:$M)</f>
        <v>#DIV/0!</v>
      </c>
      <c r="U211" s="3">
        <v>7</v>
      </c>
      <c r="V211" s="3">
        <v>9</v>
      </c>
      <c r="W211" s="50" t="e">
        <f t="shared" si="21"/>
        <v>#DIV/0!</v>
      </c>
      <c r="X211" s="50">
        <f t="shared" si="22"/>
        <v>1</v>
      </c>
      <c r="Y211" s="51">
        <f>VLOOKUP(B211,'01-Planning'!$B:$T,13,0)</f>
        <v>8.3333333333333259E-2</v>
      </c>
      <c r="Z211" s="52" t="e">
        <f>COUNTIFS(#REF!,"&gt;=80",#REF!,'03-LPT'!$B211)/COUNTIF(#REF!,'03-LPT'!$B211)</f>
        <v>#REF!</v>
      </c>
      <c r="AA211" s="26" t="e">
        <f t="shared" si="23"/>
        <v>#REF!</v>
      </c>
    </row>
    <row r="212" spans="1:27" x14ac:dyDescent="0.2">
      <c r="A212" s="3">
        <v>204</v>
      </c>
      <c r="B212" s="13" t="s">
        <v>3670</v>
      </c>
      <c r="C212" s="6" t="str">
        <f>VLOOKUP('03-LPT'!$B212,'01-Planning'!$B:$V,2,0)</f>
        <v>TECH_PESCON_1</v>
      </c>
      <c r="D212" s="6">
        <f>VLOOKUP('03-LPT'!$B212,'01-Planning'!$B:$V,3,0)</f>
        <v>0</v>
      </c>
      <c r="E212" s="22">
        <f>VLOOKUP('03-LPT'!$B212,'01-Planning'!$B:$V,4,0)</f>
        <v>43685</v>
      </c>
      <c r="F212" s="48" t="str">
        <f>VLOOKUP('03-LPT'!$B212,'01-Planning'!$B:$V,6,0)</f>
        <v>POK D1</v>
      </c>
      <c r="G212" s="48" t="str">
        <f>VLOOKUP('03-LPT'!$B212,'01-Planning'!$B:$V,7,0)</f>
        <v>POK Pest Control</v>
      </c>
      <c r="H212" s="3" t="s">
        <v>3467</v>
      </c>
      <c r="I212" s="48" t="str">
        <f>VLOOKUP($B212,'01-Planning'!$B:$T,8,0)</f>
        <v>Abram Adi</v>
      </c>
      <c r="J212" s="48" t="str">
        <f>VLOOKUP('03-LPT'!$B212,'01-Planning'!$B:$V,9,0)</f>
        <v>New Employee</v>
      </c>
      <c r="K212" s="4" t="str">
        <f>VLOOKUP(C212,'Course &amp; Tujuan Baru'!$C:$L,10,0)</f>
        <v>1. Dampak kontaminasi pest (+ power of socmed)
2. Integrated Pest Management + peran karyawan</v>
      </c>
      <c r="M212" s="48" t="str">
        <f>VLOOKUP('03-LPT'!$B212,'01-Planning'!$B:$V,14,0)</f>
        <v>C0204</v>
      </c>
      <c r="N212" s="49">
        <f>AVERAGEIF('02-ETI'!$E:$E,'03-LPT'!$M212,'02-ETI'!$J:$M)</f>
        <v>3.1428571428571428</v>
      </c>
      <c r="O212" s="49">
        <f>AVERAGEIF('02-ETI'!$E:$E,$M212,'02-ETI'!$N:$P)</f>
        <v>3.2857142857142856</v>
      </c>
      <c r="P212" s="49">
        <f>AVERAGEIF('02-ETI'!$E:$E,$M212,'02-ETI'!$Q:$Q)</f>
        <v>3.5714285714285716</v>
      </c>
      <c r="Q212" s="49">
        <f>AVERAGEIF('02-ETI'!$E:$E,$M212,'02-ETI'!$R:$R)</f>
        <v>3.7142857142857144</v>
      </c>
      <c r="R212" s="49">
        <f>AVERAGEIF('02-ETI'!$E:$E,$M212,'02-ETI'!$S:$T)</f>
        <v>3.5714285714285716</v>
      </c>
      <c r="S212" s="49">
        <f>AVERAGEIF('02-ETI'!$E:$E,$M212,'02-ETI'!$M:$M)</f>
        <v>3.1428571428571428</v>
      </c>
      <c r="U212" s="3">
        <v>6</v>
      </c>
      <c r="V212" s="3">
        <v>7</v>
      </c>
      <c r="W212" s="50" t="e">
        <f t="shared" si="21"/>
        <v>#DIV/0!</v>
      </c>
      <c r="X212" s="50">
        <f t="shared" si="22"/>
        <v>1</v>
      </c>
      <c r="Y212" s="51">
        <f>VLOOKUP(B212,'01-Planning'!$B:$T,13,0)</f>
        <v>4.1666666666666685E-2</v>
      </c>
      <c r="Z212" s="52" t="e">
        <f>COUNTIFS(#REF!,"&gt;=80",#REF!,'03-LPT'!$B212)/COUNTIF(#REF!,'03-LPT'!$B212)</f>
        <v>#REF!</v>
      </c>
      <c r="AA212" s="26" t="e">
        <f t="shared" si="23"/>
        <v>#REF!</v>
      </c>
    </row>
    <row r="213" spans="1:27" x14ac:dyDescent="0.2">
      <c r="A213" s="3">
        <v>205</v>
      </c>
      <c r="B213" s="13" t="s">
        <v>3671</v>
      </c>
      <c r="C213" s="6" t="str">
        <f>VLOOKUP('03-LPT'!$B213,'01-Planning'!$B:$V,2,0)</f>
        <v>UMM_KETIGA_1</v>
      </c>
      <c r="D213" s="6">
        <f>VLOOKUP('03-LPT'!$B213,'01-Planning'!$B:$V,3,0)</f>
        <v>0</v>
      </c>
      <c r="E213" s="22">
        <f>VLOOKUP('03-LPT'!$B213,'01-Planning'!$B:$V,4,0)</f>
        <v>43685</v>
      </c>
      <c r="F213" s="48" t="str">
        <f>VLOOKUP('03-LPT'!$B213,'01-Planning'!$B:$V,6,0)</f>
        <v>POK D1</v>
      </c>
      <c r="G213" s="48" t="str">
        <f>VLOOKUP('03-LPT'!$B213,'01-Planning'!$B:$V,7,0)</f>
        <v xml:space="preserve">POK INCLASS | SSA K3 </v>
      </c>
      <c r="H213" s="3" t="s">
        <v>3467</v>
      </c>
      <c r="I213" s="48" t="str">
        <f>VLOOKUP($B213,'01-Planning'!$B:$T,8,0)</f>
        <v>Hardito N</v>
      </c>
      <c r="J213" s="48" t="str">
        <f>VLOOKUP('03-LPT'!$B213,'01-Planning'!$B:$V,9,0)</f>
        <v>New Employee</v>
      </c>
      <c r="K213" s="4" t="str">
        <f>VLOOKUP(C213,'Course &amp; Tujuan Baru'!$C:$L,10,0)</f>
        <v>-Mempelajari definisi K3 dan penerapannya
-Mempelajari hak &amp; kewajiban karyawan terkait -Mempelajari aplikasi 7 budaya K3 di Nutrifood</v>
      </c>
      <c r="M213" s="48" t="str">
        <f>VLOOKUP('03-LPT'!$B213,'01-Planning'!$B:$V,14,0)</f>
        <v>C0205</v>
      </c>
      <c r="N213" s="49">
        <f>AVERAGEIF('02-ETI'!$E:$E,'03-LPT'!$M213,'02-ETI'!$J:$M)</f>
        <v>3.25</v>
      </c>
      <c r="O213" s="49">
        <f>AVERAGEIF('02-ETI'!$E:$E,$M213,'02-ETI'!$N:$P)</f>
        <v>3.25</v>
      </c>
      <c r="P213" s="49">
        <f>AVERAGEIF('02-ETI'!$E:$E,$M213,'02-ETI'!$Q:$Q)</f>
        <v>3.25</v>
      </c>
      <c r="Q213" s="49">
        <f>AVERAGEIF('02-ETI'!$E:$E,$M213,'02-ETI'!$R:$R)</f>
        <v>3</v>
      </c>
      <c r="R213" s="49">
        <f>AVERAGEIF('02-ETI'!$E:$E,$M213,'02-ETI'!$S:$T)</f>
        <v>3.375</v>
      </c>
      <c r="S213" s="49">
        <f>AVERAGEIF('02-ETI'!$E:$E,$M213,'02-ETI'!$M:$M)</f>
        <v>3.125</v>
      </c>
      <c r="U213" s="3">
        <v>6</v>
      </c>
      <c r="V213" s="3">
        <v>8</v>
      </c>
      <c r="W213" s="50" t="e">
        <f t="shared" si="21"/>
        <v>#DIV/0!</v>
      </c>
      <c r="X213" s="50">
        <f t="shared" si="22"/>
        <v>1</v>
      </c>
      <c r="Y213" s="51">
        <f>VLOOKUP(B213,'01-Planning'!$B:$T,13,0)</f>
        <v>4.1666666666666685E-2</v>
      </c>
      <c r="Z213" s="52" t="e">
        <f>COUNTIFS(#REF!,"&gt;=80",#REF!,'03-LPT'!$B213)/COUNTIF(#REF!,'03-LPT'!$B213)</f>
        <v>#REF!</v>
      </c>
      <c r="AA213" s="26" t="e">
        <f t="shared" si="23"/>
        <v>#REF!</v>
      </c>
    </row>
    <row r="214" spans="1:27" x14ac:dyDescent="0.2">
      <c r="A214" s="3">
        <v>206</v>
      </c>
      <c r="B214" s="13" t="s">
        <v>3672</v>
      </c>
      <c r="C214" s="6" t="str">
        <f>VLOOKUP('03-LPT'!$B214,'01-Planning'!$B:$V,2,0)</f>
        <v>TECH_GMPCLH_2</v>
      </c>
      <c r="D214" s="6">
        <f>VLOOKUP('03-LPT'!$B214,'01-Planning'!$B:$V,3,0)</f>
        <v>0</v>
      </c>
      <c r="E214" s="22">
        <f>VLOOKUP('03-LPT'!$B214,'01-Planning'!$B:$V,4,0)</f>
        <v>43685</v>
      </c>
      <c r="F214" s="48" t="str">
        <f>VLOOKUP('03-LPT'!$B214,'01-Planning'!$B:$V,6,0)</f>
        <v>POK D1</v>
      </c>
      <c r="G214" s="48" t="str">
        <f>VLOOKUP('03-LPT'!$B214,'01-Planning'!$B:$V,7,0)</f>
        <v>POK : Orientasi Karyawan Baru | GMP &amp; Clean Habit</v>
      </c>
      <c r="H214" s="3" t="s">
        <v>3467</v>
      </c>
      <c r="I214" s="48" t="str">
        <f>VLOOKUP($B214,'01-Planning'!$B:$T,8,0)</f>
        <v>Sherren</v>
      </c>
      <c r="J214" s="48" t="str">
        <f>VLOOKUP('03-LPT'!$B214,'01-Planning'!$B:$V,9,0)</f>
        <v>New Employee</v>
      </c>
      <c r="K214" s="4" t="str">
        <f>VLOOKUP(C214,'Course &amp; Tujuan Baru'!$C:$L,10,0)</f>
        <v>"-Mempelajari pengertian &amp; tujuan penerapan GMP
-Mempelajari Ruang Lingkup GMP
    o Personal Hygiene (Based on Zone)
    o Infrastructure &amp; Pest Control 
    o Pemeliharaan Produksi/Gudang (Cleaning &amp; Sanitation)"</v>
      </c>
      <c r="M214" s="48" t="str">
        <f>VLOOKUP('03-LPT'!$B214,'01-Planning'!$B:$V,14,0)</f>
        <v>C0206</v>
      </c>
      <c r="N214" s="49">
        <f>AVERAGEIF('02-ETI'!$E:$E,'03-LPT'!$M214,'02-ETI'!$J:$M)</f>
        <v>3.4285714285714284</v>
      </c>
      <c r="O214" s="49">
        <f>AVERAGEIF('02-ETI'!$E:$E,$M214,'02-ETI'!$N:$P)</f>
        <v>3.4285714285714284</v>
      </c>
      <c r="P214" s="49">
        <f>AVERAGEIF('02-ETI'!$E:$E,$M214,'02-ETI'!$Q:$Q)</f>
        <v>3.1428571428571428</v>
      </c>
      <c r="Q214" s="49">
        <f>AVERAGEIF('02-ETI'!$E:$E,$M214,'02-ETI'!$R:$R)</f>
        <v>3.1428571428571428</v>
      </c>
      <c r="R214" s="49">
        <f>AVERAGEIF('02-ETI'!$E:$E,$M214,'02-ETI'!$S:$T)</f>
        <v>3.1428571428571428</v>
      </c>
      <c r="S214" s="49">
        <f>AVERAGEIF('02-ETI'!$E:$E,$M214,'02-ETI'!$M:$M)</f>
        <v>3.4285714285714284</v>
      </c>
      <c r="U214" s="3">
        <v>6</v>
      </c>
      <c r="V214" s="3">
        <v>7</v>
      </c>
      <c r="W214" s="50" t="e">
        <f t="shared" si="21"/>
        <v>#DIV/0!</v>
      </c>
      <c r="X214" s="50">
        <f t="shared" si="22"/>
        <v>1</v>
      </c>
      <c r="Y214" s="51">
        <f>VLOOKUP(B214,'01-Planning'!$B:$T,13,0)</f>
        <v>8.3333333333333315E-2</v>
      </c>
      <c r="Z214" s="52" t="e">
        <f>COUNTIFS(#REF!,"&gt;=80",#REF!,'03-LPT'!$B214)/COUNTIF(#REF!,'03-LPT'!$B214)</f>
        <v>#REF!</v>
      </c>
      <c r="AA214" s="26" t="e">
        <f t="shared" si="23"/>
        <v>#REF!</v>
      </c>
    </row>
    <row r="215" spans="1:27" x14ac:dyDescent="0.2">
      <c r="A215" s="3">
        <v>207</v>
      </c>
      <c r="B215" s="13" t="s">
        <v>3673</v>
      </c>
      <c r="C215" s="6" t="str">
        <f>VLOOKUP('03-LPT'!$B215,'01-Planning'!$B:$V,2,0)</f>
        <v>TECH_MACMAO_2</v>
      </c>
      <c r="D215" s="6">
        <f>VLOOKUP('03-LPT'!$B215,'01-Planning'!$B:$V,3,0)</f>
        <v>0</v>
      </c>
      <c r="E215" s="22">
        <f>VLOOKUP('03-LPT'!$B215,'01-Planning'!$B:$V,4,0)</f>
        <v>43685</v>
      </c>
      <c r="F215" s="48" t="str">
        <f>VLOOKUP('03-LPT'!$B215,'01-Planning'!$B:$V,6,0)</f>
        <v>POK D1</v>
      </c>
      <c r="G215" s="48" t="str">
        <f>VLOOKUP('03-LPT'!$B215,'01-Planning'!$B:$V,7,0)</f>
        <v>POK Palet Mover</v>
      </c>
      <c r="H215" s="3" t="s">
        <v>3467</v>
      </c>
      <c r="I215" s="48" t="str">
        <f>VLOOKUP($B215,'01-Planning'!$B:$T,8,0)</f>
        <v>Video</v>
      </c>
      <c r="J215" s="48" t="str">
        <f>VLOOKUP('03-LPT'!$B215,'01-Planning'!$B:$V,9,0)</f>
        <v>New Employee</v>
      </c>
      <c r="K215" s="4">
        <f>VLOOKUP(C215,'Course &amp; Tujuan Baru'!$C:$L,10,0)</f>
        <v>0</v>
      </c>
      <c r="M215" s="48" t="str">
        <f>VLOOKUP('03-LPT'!$B215,'01-Planning'!$B:$V,14,0)</f>
        <v>C0207</v>
      </c>
      <c r="N215" s="49">
        <f>AVERAGEIF('02-ETI'!$E:$E,'03-LPT'!$M215,'02-ETI'!$J:$M)</f>
        <v>3.5</v>
      </c>
      <c r="O215" s="49">
        <f>AVERAGEIF('02-ETI'!$E:$E,$M215,'02-ETI'!$N:$P)</f>
        <v>3.3333333333333335</v>
      </c>
      <c r="P215" s="49">
        <f>AVERAGEIF('02-ETI'!$E:$E,$M215,'02-ETI'!$Q:$Q)</f>
        <v>3.5</v>
      </c>
      <c r="Q215" s="49">
        <f>AVERAGEIF('02-ETI'!$E:$E,$M215,'02-ETI'!$R:$R)</f>
        <v>3.5</v>
      </c>
      <c r="R215" s="49">
        <f>AVERAGEIF('02-ETI'!$E:$E,$M215,'02-ETI'!$S:$T)</f>
        <v>3.5</v>
      </c>
      <c r="S215" s="49">
        <f>AVERAGEIF('02-ETI'!$E:$E,$M215,'02-ETI'!$M:$M)</f>
        <v>3.6666666666666665</v>
      </c>
      <c r="U215" s="3">
        <v>6</v>
      </c>
      <c r="V215" s="3">
        <v>6</v>
      </c>
      <c r="W215" s="50" t="e">
        <f t="shared" si="21"/>
        <v>#DIV/0!</v>
      </c>
      <c r="X215" s="50">
        <f t="shared" si="22"/>
        <v>1</v>
      </c>
      <c r="Y215" s="51">
        <f>VLOOKUP(B215,'01-Planning'!$B:$T,13,0)</f>
        <v>2.0833333333333259E-2</v>
      </c>
      <c r="Z215" s="52" t="e">
        <f>COUNTIFS(#REF!,"&gt;=80",#REF!,'03-LPT'!$B215)/COUNTIF(#REF!,'03-LPT'!$B215)</f>
        <v>#REF!</v>
      </c>
      <c r="AA215" s="26" t="e">
        <f t="shared" si="23"/>
        <v>#REF!</v>
      </c>
    </row>
    <row r="216" spans="1:27" x14ac:dyDescent="0.2">
      <c r="A216" s="3">
        <v>208</v>
      </c>
      <c r="B216" s="13" t="s">
        <v>3674</v>
      </c>
      <c r="C216" s="6" t="str">
        <f>VLOOKUP('03-LPT'!$B216,'01-Planning'!$B:$V,2,0)</f>
        <v>TECH_EDUKES_1</v>
      </c>
      <c r="D216" s="6">
        <f>VLOOKUP('03-LPT'!$B216,'01-Planning'!$B:$V,3,0)</f>
        <v>0</v>
      </c>
      <c r="E216" s="22">
        <f>VLOOKUP('03-LPT'!$B216,'01-Planning'!$B:$V,4,0)</f>
        <v>43685</v>
      </c>
      <c r="F216" s="48" t="str">
        <f>VLOOKUP('03-LPT'!$B216,'01-Planning'!$B:$V,6,0)</f>
        <v>POK D1</v>
      </c>
      <c r="G216" s="48" t="str">
        <f>VLOOKUP('03-LPT'!$B216,'01-Planning'!$B:$V,7,0)</f>
        <v>POK Edukasi Kesehatan</v>
      </c>
      <c r="H216" s="3" t="s">
        <v>3467</v>
      </c>
      <c r="I216" s="48" t="str">
        <f>VLOOKUP($B216,'01-Planning'!$B:$T,8,0)</f>
        <v>Dr. Faris Azhar</v>
      </c>
      <c r="J216" s="48" t="str">
        <f>VLOOKUP('03-LPT'!$B216,'01-Planning'!$B:$V,9,0)</f>
        <v>New Employee</v>
      </c>
      <c r="K216" s="4">
        <f>VLOOKUP(C216,'Course &amp; Tujuan Baru'!$C:$L,10,0)</f>
        <v>0</v>
      </c>
      <c r="M216" s="48" t="str">
        <f>VLOOKUP('03-LPT'!$B216,'01-Planning'!$B:$V,14,0)</f>
        <v>C0208</v>
      </c>
      <c r="N216" s="49">
        <f>AVERAGEIF('02-ETI'!$E:$E,'03-LPT'!$M216,'02-ETI'!$J:$M)</f>
        <v>3.7142857142857144</v>
      </c>
      <c r="O216" s="49">
        <f>AVERAGEIF('02-ETI'!$E:$E,$M216,'02-ETI'!$N:$P)</f>
        <v>3.5714285714285716</v>
      </c>
      <c r="P216" s="49">
        <f>AVERAGEIF('02-ETI'!$E:$E,$M216,'02-ETI'!$Q:$Q)</f>
        <v>3.5714285714285716</v>
      </c>
      <c r="Q216" s="49">
        <f>AVERAGEIF('02-ETI'!$E:$E,$M216,'02-ETI'!$R:$R)</f>
        <v>3.2857142857142856</v>
      </c>
      <c r="R216" s="49">
        <f>AVERAGEIF('02-ETI'!$E:$E,$M216,'02-ETI'!$S:$T)</f>
        <v>3.7142857142857144</v>
      </c>
      <c r="S216" s="49">
        <f>AVERAGEIF('02-ETI'!$E:$E,$M216,'02-ETI'!$M:$M)</f>
        <v>3.7142857142857144</v>
      </c>
      <c r="U216" s="3">
        <v>6</v>
      </c>
      <c r="V216" s="3">
        <v>7</v>
      </c>
      <c r="W216" s="50" t="e">
        <f t="shared" si="21"/>
        <v>#DIV/0!</v>
      </c>
      <c r="X216" s="50">
        <f t="shared" si="22"/>
        <v>1</v>
      </c>
      <c r="Y216" s="51">
        <f>VLOOKUP(B216,'01-Planning'!$B:$T,13,0)</f>
        <v>4.1666666666666741E-2</v>
      </c>
      <c r="Z216" s="52" t="e">
        <f>COUNTIFS(#REF!,"&gt;=80",#REF!,'03-LPT'!$B216)/COUNTIF(#REF!,'03-LPT'!$B216)</f>
        <v>#REF!</v>
      </c>
      <c r="AA216" s="26" t="e">
        <f t="shared" si="23"/>
        <v>#REF!</v>
      </c>
    </row>
    <row r="217" spans="1:27" x14ac:dyDescent="0.2">
      <c r="A217" s="3">
        <v>209</v>
      </c>
      <c r="B217" s="13" t="s">
        <v>3675</v>
      </c>
      <c r="C217" s="6" t="str">
        <f>VLOOKUP('03-LPT'!$B217,'01-Planning'!$B:$V,2,0)</f>
        <v>TECH_SISMAL_1</v>
      </c>
      <c r="D217" s="6">
        <f>VLOOKUP('03-LPT'!$B217,'01-Planning'!$B:$V,3,0)</f>
        <v>0</v>
      </c>
      <c r="E217" s="22">
        <f>VLOOKUP('03-LPT'!$B217,'01-Planning'!$B:$V,4,0)</f>
        <v>43685</v>
      </c>
      <c r="F217" s="48" t="str">
        <f>VLOOKUP('03-LPT'!$B217,'01-Planning'!$B:$V,6,0)</f>
        <v>POK D1</v>
      </c>
      <c r="G217" s="48" t="str">
        <f>VLOOKUP('03-LPT'!$B217,'01-Planning'!$B:$V,7,0)</f>
        <v>POK SML</v>
      </c>
      <c r="H217" s="3" t="s">
        <v>3467</v>
      </c>
      <c r="I217" s="48" t="str">
        <f>VLOOKUP($B217,'01-Planning'!$B:$T,8,0)</f>
        <v>Christianti Y</v>
      </c>
      <c r="J217" s="48" t="str">
        <f>VLOOKUP('03-LPT'!$B217,'01-Planning'!$B:$V,9,0)</f>
        <v>New Employee</v>
      </c>
      <c r="K217" s="4">
        <f>VLOOKUP(C217,'Course &amp; Tujuan Baru'!$C:$L,10,0)</f>
        <v>0</v>
      </c>
      <c r="M217" s="48" t="str">
        <f>VLOOKUP('03-LPT'!$B217,'01-Planning'!$B:$V,14,0)</f>
        <v>C0209</v>
      </c>
      <c r="N217" s="49">
        <f>AVERAGEIF('02-ETI'!$E:$E,'03-LPT'!$M217,'02-ETI'!$J:$M)</f>
        <v>3.4285714285714284</v>
      </c>
      <c r="O217" s="49">
        <f>AVERAGEIF('02-ETI'!$E:$E,$M217,'02-ETI'!$N:$P)</f>
        <v>3.4285714285714284</v>
      </c>
      <c r="P217" s="49">
        <f>AVERAGEIF('02-ETI'!$E:$E,$M217,'02-ETI'!$Q:$Q)</f>
        <v>3.4285714285714284</v>
      </c>
      <c r="Q217" s="49">
        <f>AVERAGEIF('02-ETI'!$E:$E,$M217,'02-ETI'!$R:$R)</f>
        <v>3.4285714285714284</v>
      </c>
      <c r="R217" s="49">
        <f>AVERAGEIF('02-ETI'!$E:$E,$M217,'02-ETI'!$S:$T)</f>
        <v>3.4285714285714284</v>
      </c>
      <c r="S217" s="49">
        <f>AVERAGEIF('02-ETI'!$E:$E,$M217,'02-ETI'!$M:$M)</f>
        <v>3.4285714285714284</v>
      </c>
      <c r="U217" s="3">
        <v>6</v>
      </c>
      <c r="V217" s="3">
        <v>7</v>
      </c>
      <c r="W217" s="50" t="e">
        <f t="shared" si="21"/>
        <v>#DIV/0!</v>
      </c>
      <c r="X217" s="50">
        <f t="shared" si="22"/>
        <v>1</v>
      </c>
      <c r="Y217" s="51">
        <f>VLOOKUP(B217,'01-Planning'!$B:$T,13,0)</f>
        <v>4.166666666666663E-2</v>
      </c>
      <c r="Z217" s="52" t="e">
        <f>COUNTIFS(#REF!,"&gt;=80",#REF!,'03-LPT'!$B217)/COUNTIF(#REF!,'03-LPT'!$B217)</f>
        <v>#REF!</v>
      </c>
      <c r="AA217" s="26" t="e">
        <f t="shared" si="23"/>
        <v>#REF!</v>
      </c>
    </row>
    <row r="218" spans="1:27" x14ac:dyDescent="0.2">
      <c r="A218" s="3">
        <v>210</v>
      </c>
      <c r="B218" s="13" t="s">
        <v>3676</v>
      </c>
      <c r="C218" s="6" t="str">
        <f>VLOOKUP('03-LPT'!$B218,'01-Planning'!$B:$V,2,0)</f>
        <v>TECH_PLASEC_1</v>
      </c>
      <c r="D218" s="6">
        <f>VLOOKUP('03-LPT'!$B218,'01-Planning'!$B:$V,3,0)</f>
        <v>0</v>
      </c>
      <c r="E218" s="22">
        <f>VLOOKUP('03-LPT'!$B218,'01-Planning'!$B:$V,4,0)</f>
        <v>43685</v>
      </c>
      <c r="F218" s="48" t="str">
        <f>VLOOKUP('03-LPT'!$B218,'01-Planning'!$B:$V,6,0)</f>
        <v>POK D1</v>
      </c>
      <c r="G218" s="48" t="str">
        <f>VLOOKUP('03-LPT'!$B218,'01-Planning'!$B:$V,7,0)</f>
        <v>POK Plant Security</v>
      </c>
      <c r="H218" s="3" t="s">
        <v>3467</v>
      </c>
      <c r="I218" s="48" t="str">
        <f>VLOOKUP($B218,'01-Planning'!$B:$T,8,0)</f>
        <v>Agus S</v>
      </c>
      <c r="J218" s="48" t="str">
        <f>VLOOKUP('03-LPT'!$B218,'01-Planning'!$B:$V,9,0)</f>
        <v>New Employee</v>
      </c>
      <c r="K218" s="4">
        <f>VLOOKUP(C218,'Course &amp; Tujuan Baru'!$C:$L,10,0)</f>
        <v>0</v>
      </c>
      <c r="M218" s="48" t="str">
        <f>VLOOKUP('03-LPT'!$B218,'01-Planning'!$B:$V,14,0)</f>
        <v>C0210</v>
      </c>
      <c r="N218" s="49">
        <f>AVERAGEIF('02-ETI'!$E:$E,'03-LPT'!$M218,'02-ETI'!$J:$M)</f>
        <v>3.5714285714285716</v>
      </c>
      <c r="O218" s="49">
        <f>AVERAGEIF('02-ETI'!$E:$E,$M218,'02-ETI'!$N:$P)</f>
        <v>3.5714285714285716</v>
      </c>
      <c r="P218" s="49">
        <f>AVERAGEIF('02-ETI'!$E:$E,$M218,'02-ETI'!$Q:$Q)</f>
        <v>3.5714285714285716</v>
      </c>
      <c r="Q218" s="49">
        <f>AVERAGEIF('02-ETI'!$E:$E,$M218,'02-ETI'!$R:$R)</f>
        <v>3.5714285714285716</v>
      </c>
      <c r="R218" s="49">
        <f>AVERAGEIF('02-ETI'!$E:$E,$M218,'02-ETI'!$S:$T)</f>
        <v>3.5714285714285716</v>
      </c>
      <c r="S218" s="49">
        <f>AVERAGEIF('02-ETI'!$E:$E,$M218,'02-ETI'!$M:$M)</f>
        <v>3.5714285714285716</v>
      </c>
      <c r="U218" s="3">
        <v>6</v>
      </c>
      <c r="V218" s="3">
        <v>7</v>
      </c>
      <c r="W218" s="50" t="e">
        <f t="shared" si="21"/>
        <v>#DIV/0!</v>
      </c>
      <c r="X218" s="50">
        <f t="shared" si="22"/>
        <v>1</v>
      </c>
      <c r="Y218" s="51">
        <f>VLOOKUP(B218,'01-Planning'!$B:$T,13,0)</f>
        <v>4.166666666666663E-2</v>
      </c>
      <c r="Z218" s="52" t="e">
        <f>COUNTIFS(#REF!,"&gt;=80",#REF!,'03-LPT'!$B218)/COUNTIF(#REF!,'03-LPT'!$B218)</f>
        <v>#REF!</v>
      </c>
      <c r="AA218" s="26" t="e">
        <f t="shared" si="23"/>
        <v>#REF!</v>
      </c>
    </row>
    <row r="219" spans="1:27" x14ac:dyDescent="0.2">
      <c r="A219" s="3">
        <v>211</v>
      </c>
      <c r="B219" s="13" t="s">
        <v>3677</v>
      </c>
      <c r="C219" s="6" t="str">
        <f>VLOOKUP('03-LPT'!$B219,'01-Planning'!$B:$V,2,0)</f>
        <v>TECH_SEHOWR_2</v>
      </c>
      <c r="D219" s="6">
        <f>VLOOKUP('03-LPT'!$B219,'01-Planning'!$B:$V,3,0)</f>
        <v>0</v>
      </c>
      <c r="E219" s="22">
        <f>VLOOKUP('03-LPT'!$B219,'01-Planning'!$B:$V,4,0)</f>
        <v>43685</v>
      </c>
      <c r="F219" s="48" t="str">
        <f>VLOOKUP('03-LPT'!$B219,'01-Planning'!$B:$V,6,0)</f>
        <v>Event Biasa</v>
      </c>
      <c r="G219" s="48" t="str">
        <f>VLOOKUP('03-LPT'!$B219,'01-Planning'!$B:$V,7,0)</f>
        <v>SIO NS | Training Pengoperasian &amp; Perawatan Mesin oleh Engineer Fillpack</v>
      </c>
      <c r="H219" s="3" t="s">
        <v>3467</v>
      </c>
      <c r="I219" s="48" t="str">
        <f>VLOOKUP($B219,'01-Planning'!$B:$T,8,0)</f>
        <v>Cheppy Pratama</v>
      </c>
      <c r="J219" s="48" t="str">
        <f>VLOOKUP('03-LPT'!$B219,'01-Planning'!$B:$V,9,0)</f>
        <v>New Employee</v>
      </c>
      <c r="K219" s="4">
        <f>VLOOKUP(C219,'Course &amp; Tujuan Baru'!$C:$L,10,0)</f>
        <v>0</v>
      </c>
      <c r="M219" s="48" t="str">
        <f>VLOOKUP('03-LPT'!$B219,'01-Planning'!$B:$V,14,0)</f>
        <v>C0211</v>
      </c>
      <c r="N219" s="49" t="e">
        <f>AVERAGEIF('02-ETI'!$E:$E,'03-LPT'!$M219,'02-ETI'!$J:$M)</f>
        <v>#DIV/0!</v>
      </c>
      <c r="O219" s="49" t="e">
        <f>AVERAGEIF('02-ETI'!$E:$E,$M219,'02-ETI'!$N:$P)</f>
        <v>#DIV/0!</v>
      </c>
      <c r="P219" s="49" t="e">
        <f>AVERAGEIF('02-ETI'!$E:$E,$M219,'02-ETI'!$Q:$Q)</f>
        <v>#DIV/0!</v>
      </c>
      <c r="Q219" s="49" t="e">
        <f>AVERAGEIF('02-ETI'!$E:$E,$M219,'02-ETI'!$R:$R)</f>
        <v>#DIV/0!</v>
      </c>
      <c r="R219" s="49" t="e">
        <f>AVERAGEIF('02-ETI'!$E:$E,$M219,'02-ETI'!$S:$T)</f>
        <v>#DIV/0!</v>
      </c>
      <c r="S219" s="49" t="e">
        <f>AVERAGEIF('02-ETI'!$E:$E,$M219,'02-ETI'!$M:$M)</f>
        <v>#DIV/0!</v>
      </c>
      <c r="U219" s="3" t="s">
        <v>364</v>
      </c>
      <c r="V219" s="3" t="s">
        <v>364</v>
      </c>
      <c r="W219" s="50" t="e">
        <f t="shared" si="21"/>
        <v>#VALUE!</v>
      </c>
      <c r="X219" s="50" t="e">
        <f t="shared" si="22"/>
        <v>#VALUE!</v>
      </c>
      <c r="Y219" s="51">
        <f>VLOOKUP(B219,'01-Planning'!$B:$T,13,0)</f>
        <v>8.3333333333333259E-2</v>
      </c>
      <c r="Z219" s="52" t="e">
        <f>COUNTIFS(#REF!,"&gt;=80",#REF!,'03-LPT'!$B219)/COUNTIF(#REF!,'03-LPT'!$B219)</f>
        <v>#REF!</v>
      </c>
      <c r="AA219" s="26" t="e">
        <f t="shared" si="23"/>
        <v>#REF!</v>
      </c>
    </row>
    <row r="220" spans="1:27" x14ac:dyDescent="0.2">
      <c r="A220" s="3">
        <v>212</v>
      </c>
      <c r="B220" s="13" t="s">
        <v>3678</v>
      </c>
      <c r="C220" s="6" t="str">
        <f>VLOOKUP('03-LPT'!$B220,'01-Planning'!$B:$V,2,0)</f>
        <v>TECH_MANHAN_2</v>
      </c>
      <c r="D220" s="6">
        <f>VLOOKUP('03-LPT'!$B220,'01-Planning'!$B:$V,3,0)</f>
        <v>0</v>
      </c>
      <c r="E220" s="22">
        <f>VLOOKUP('03-LPT'!$B220,'01-Planning'!$B:$V,4,0)</f>
        <v>43685</v>
      </c>
      <c r="F220" s="48" t="str">
        <f>VLOOKUP('03-LPT'!$B220,'01-Planning'!$B:$V,6,0)</f>
        <v>Event Biasa</v>
      </c>
      <c r="G220" s="48" t="str">
        <f>VLOOKUP('03-LPT'!$B220,'01-Planning'!$B:$V,7,0)</f>
        <v xml:space="preserve">HSE Talk | Manual Handling | GLA </v>
      </c>
      <c r="H220" s="3" t="s">
        <v>3467</v>
      </c>
      <c r="I220" s="48" t="str">
        <f>VLOOKUP($B220,'01-Planning'!$B:$T,8,0)</f>
        <v>Hardito N &amp; Christianti Y</v>
      </c>
      <c r="J220" s="48" t="str">
        <f>VLOOKUP('03-LPT'!$B220,'01-Planning'!$B:$V,9,0)</f>
        <v>New Employee</v>
      </c>
      <c r="K220" s="4">
        <f>VLOOKUP(C220,'Course &amp; Tujuan Baru'!$C:$L,10,0)</f>
        <v>0</v>
      </c>
      <c r="M220" s="48" t="str">
        <f>VLOOKUP('03-LPT'!$B220,'01-Planning'!$B:$V,14,0)</f>
        <v>C0212</v>
      </c>
      <c r="N220" s="49" t="e">
        <f>AVERAGEIF('02-ETI'!$E:$E,'03-LPT'!$M220,'02-ETI'!$J:$M)</f>
        <v>#DIV/0!</v>
      </c>
      <c r="O220" s="49" t="e">
        <f>AVERAGEIF('02-ETI'!$E:$E,$M220,'02-ETI'!$N:$P)</f>
        <v>#DIV/0!</v>
      </c>
      <c r="P220" s="49" t="e">
        <f>AVERAGEIF('02-ETI'!$E:$E,$M220,'02-ETI'!$Q:$Q)</f>
        <v>#DIV/0!</v>
      </c>
      <c r="Q220" s="49" t="e">
        <f>AVERAGEIF('02-ETI'!$E:$E,$M220,'02-ETI'!$R:$R)</f>
        <v>#DIV/0!</v>
      </c>
      <c r="R220" s="49" t="e">
        <f>AVERAGEIF('02-ETI'!$E:$E,$M220,'02-ETI'!$S:$T)</f>
        <v>#DIV/0!</v>
      </c>
      <c r="S220" s="49" t="e">
        <f>AVERAGEIF('02-ETI'!$E:$E,$M220,'02-ETI'!$M:$M)</f>
        <v>#DIV/0!</v>
      </c>
      <c r="U220" s="3">
        <v>49</v>
      </c>
      <c r="V220" s="3">
        <v>49</v>
      </c>
      <c r="W220" s="50" t="e">
        <f t="shared" si="21"/>
        <v>#DIV/0!</v>
      </c>
      <c r="X220" s="50">
        <f t="shared" si="22"/>
        <v>1</v>
      </c>
      <c r="Y220" s="51">
        <f>VLOOKUP(B220,'01-Planning'!$B:$T,13,0)</f>
        <v>8.3333333333333259E-2</v>
      </c>
      <c r="Z220" s="52" t="e">
        <f>COUNTIFS(#REF!,"&gt;=80",#REF!,'03-LPT'!$B220)/COUNTIF(#REF!,'03-LPT'!$B220)</f>
        <v>#REF!</v>
      </c>
      <c r="AA220" s="26" t="e">
        <f t="shared" si="23"/>
        <v>#REF!</v>
      </c>
    </row>
    <row r="221" spans="1:27" x14ac:dyDescent="0.2">
      <c r="A221" s="3">
        <v>213</v>
      </c>
      <c r="B221" s="13" t="s">
        <v>3679</v>
      </c>
      <c r="C221" s="6" t="str">
        <f>VLOOKUP('03-LPT'!$B221,'01-Planning'!$B:$V,2,0)</f>
        <v>UMM_ICAREX_3</v>
      </c>
      <c r="D221" s="6">
        <f>VLOOKUP('03-LPT'!$B221,'01-Planning'!$B:$V,3,0)</f>
        <v>0</v>
      </c>
      <c r="E221" s="22">
        <f>VLOOKUP('03-LPT'!$B221,'01-Planning'!$B:$V,4,0)</f>
        <v>43686</v>
      </c>
      <c r="F221" s="48" t="str">
        <f>VLOOKUP('03-LPT'!$B221,'01-Planning'!$B:$V,6,0)</f>
        <v>POK D1</v>
      </c>
      <c r="G221" s="48" t="str">
        <f>VLOOKUP('03-LPT'!$B221,'01-Planning'!$B:$V,7,0)</f>
        <v>POK ICARE</v>
      </c>
      <c r="H221" s="3" t="s">
        <v>3467</v>
      </c>
      <c r="I221" s="48" t="str">
        <f>VLOOKUP($B221,'01-Planning'!$B:$T,8,0)</f>
        <v>Kristal Prima</v>
      </c>
      <c r="J221" s="48" t="str">
        <f>VLOOKUP('03-LPT'!$B221,'01-Planning'!$B:$V,9,0)</f>
        <v>New Employee</v>
      </c>
      <c r="K221" s="4" t="str">
        <f>VLOOKUP(C221,'Course &amp; Tujuan Baru'!$C:$L,10,0)</f>
        <v>Mempelajari budaya ICARE &amp; Nutrifood Business Value Healthy Awareness</v>
      </c>
      <c r="M221" s="48" t="str">
        <f>VLOOKUP('03-LPT'!$B221,'01-Planning'!$B:$V,14,0)</f>
        <v>C0213</v>
      </c>
      <c r="N221" s="49">
        <f>AVERAGEIF('02-ETI'!$E:$E,'03-LPT'!$M221,'02-ETI'!$J:$M)</f>
        <v>3.2857142857142856</v>
      </c>
      <c r="O221" s="49">
        <f>AVERAGEIF('02-ETI'!$E:$E,$M221,'02-ETI'!$N:$P)</f>
        <v>3.4285714285714284</v>
      </c>
      <c r="P221" s="49">
        <f>AVERAGEIF('02-ETI'!$E:$E,$M221,'02-ETI'!$Q:$Q)</f>
        <v>3.4285714285714284</v>
      </c>
      <c r="Q221" s="49">
        <f>AVERAGEIF('02-ETI'!$E:$E,$M221,'02-ETI'!$R:$R)</f>
        <v>3.4285714285714284</v>
      </c>
      <c r="R221" s="49">
        <f>AVERAGEIF('02-ETI'!$E:$E,$M221,'02-ETI'!$S:$T)</f>
        <v>3.5714285714285716</v>
      </c>
      <c r="S221" s="49">
        <f>AVERAGEIF('02-ETI'!$E:$E,$M221,'02-ETI'!$M:$M)</f>
        <v>3.4285714285714284</v>
      </c>
      <c r="U221" s="3">
        <v>6</v>
      </c>
      <c r="V221" s="3">
        <v>7</v>
      </c>
      <c r="W221" s="50" t="e">
        <f t="shared" si="21"/>
        <v>#DIV/0!</v>
      </c>
      <c r="X221" s="50">
        <f t="shared" si="22"/>
        <v>1</v>
      </c>
      <c r="Y221" s="51">
        <f>VLOOKUP(B221,'01-Planning'!$B:$T,13,0)</f>
        <v>8.3333333333333315E-2</v>
      </c>
      <c r="Z221" s="52" t="e">
        <f>COUNTIFS(#REF!,"&gt;=80",#REF!,'03-LPT'!$B221)/COUNTIF(#REF!,'03-LPT'!$B221)</f>
        <v>#REF!</v>
      </c>
      <c r="AA221" s="26" t="e">
        <f t="shared" si="23"/>
        <v>#REF!</v>
      </c>
    </row>
    <row r="222" spans="1:27" x14ac:dyDescent="0.2">
      <c r="A222" s="3">
        <v>214</v>
      </c>
      <c r="B222" s="13" t="s">
        <v>3680</v>
      </c>
      <c r="C222" s="6" t="str">
        <f>VLOOKUP('03-LPT'!$B222,'01-Planning'!$B:$V,2,0)</f>
        <v>TECH_SELAWA_1</v>
      </c>
      <c r="D222" s="6">
        <f>VLOOKUP('03-LPT'!$B222,'01-Planning'!$B:$V,3,0)</f>
        <v>0</v>
      </c>
      <c r="E222" s="22">
        <f>VLOOKUP('03-LPT'!$B222,'01-Planning'!$B:$V,4,0)</f>
        <v>43686</v>
      </c>
      <c r="F222" s="48" t="str">
        <f>VLOOKUP('03-LPT'!$B222,'01-Planning'!$B:$V,6,0)</f>
        <v>POK D1</v>
      </c>
      <c r="G222" s="48" t="str">
        <f>VLOOKUP('03-LPT'!$B222,'01-Planning'!$B:$V,7,0)</f>
        <v>POK BWM</v>
      </c>
      <c r="H222" s="3" t="s">
        <v>3467</v>
      </c>
      <c r="I222" s="48" t="str">
        <f>VLOOKUP($B222,'01-Planning'!$B:$T,8,0)</f>
        <v>Kristal Prima</v>
      </c>
      <c r="J222" s="48" t="str">
        <f>VLOOKUP('03-LPT'!$B222,'01-Planning'!$B:$V,9,0)</f>
        <v>New Employee</v>
      </c>
      <c r="K222" s="4">
        <f>VLOOKUP(C222,'Course &amp; Tujuan Baru'!$C:$L,10,0)</f>
        <v>0</v>
      </c>
      <c r="M222" s="48" t="str">
        <f>VLOOKUP('03-LPT'!$B222,'01-Planning'!$B:$V,14,0)</f>
        <v>C0214</v>
      </c>
      <c r="N222" s="49" t="e">
        <f>AVERAGEIF('02-ETI'!$E:$E,'03-LPT'!$M222,'02-ETI'!$J:$M)</f>
        <v>#DIV/0!</v>
      </c>
      <c r="O222" s="49" t="e">
        <f>AVERAGEIF('02-ETI'!$E:$E,$M222,'02-ETI'!$N:$P)</f>
        <v>#DIV/0!</v>
      </c>
      <c r="P222" s="49" t="e">
        <f>AVERAGEIF('02-ETI'!$E:$E,$M222,'02-ETI'!$Q:$Q)</f>
        <v>#DIV/0!</v>
      </c>
      <c r="Q222" s="49" t="e">
        <f>AVERAGEIF('02-ETI'!$E:$E,$M222,'02-ETI'!$R:$R)</f>
        <v>#DIV/0!</v>
      </c>
      <c r="R222" s="49" t="e">
        <f>AVERAGEIF('02-ETI'!$E:$E,$M222,'02-ETI'!$S:$T)</f>
        <v>#DIV/0!</v>
      </c>
      <c r="S222" s="49" t="e">
        <f>AVERAGEIF('02-ETI'!$E:$E,$M222,'02-ETI'!$M:$M)</f>
        <v>#DIV/0!</v>
      </c>
      <c r="U222" s="3">
        <v>6</v>
      </c>
      <c r="V222" s="3">
        <v>6</v>
      </c>
      <c r="W222" s="50" t="e">
        <f t="shared" si="21"/>
        <v>#DIV/0!</v>
      </c>
      <c r="X222" s="50">
        <f t="shared" si="22"/>
        <v>1</v>
      </c>
      <c r="Y222" s="51">
        <f>VLOOKUP(B222,'01-Planning'!$B:$T,13,0)</f>
        <v>7.2916666666666685E-2</v>
      </c>
      <c r="Z222" s="52" t="e">
        <f>COUNTIFS(#REF!,"&gt;=80",#REF!,'03-LPT'!$B222)/COUNTIF(#REF!,'03-LPT'!$B222)</f>
        <v>#REF!</v>
      </c>
      <c r="AA222" s="26" t="e">
        <f t="shared" si="23"/>
        <v>#REF!</v>
      </c>
    </row>
    <row r="223" spans="1:27" x14ac:dyDescent="0.2">
      <c r="A223" s="3">
        <v>215</v>
      </c>
      <c r="B223" s="13" t="s">
        <v>3681</v>
      </c>
      <c r="C223" s="6" t="str">
        <f>VLOOKUP('03-LPT'!$B223,'01-Planning'!$B:$V,2,0)</f>
        <v>TECH_PLCINT_2</v>
      </c>
      <c r="D223" s="6">
        <f>VLOOKUP('03-LPT'!$B223,'01-Planning'!$B:$V,3,0)</f>
        <v>0</v>
      </c>
      <c r="E223" s="22">
        <f>VLOOKUP('03-LPT'!$B223,'01-Planning'!$B:$V,4,0)</f>
        <v>43689</v>
      </c>
      <c r="F223" s="48" t="str">
        <f>VLOOKUP('03-LPT'!$B223,'01-Planning'!$B:$V,6,0)</f>
        <v>Event Biasa</v>
      </c>
      <c r="G223" s="48" t="str">
        <f>VLOOKUP('03-LPT'!$B223,'01-Planning'!$B:$V,7,0)</f>
        <v>PLC | Kelas Intermediate 1 Batch 1</v>
      </c>
      <c r="H223" s="3" t="s">
        <v>3467</v>
      </c>
      <c r="I223" s="48" t="str">
        <f>VLOOKUP($B223,'01-Planning'!$B:$T,8,0)</f>
        <v>M. Lutfi J</v>
      </c>
      <c r="J223" s="48" t="str">
        <f>VLOOKUP('03-LPT'!$B223,'01-Planning'!$B:$V,9,0)</f>
        <v>Engineering</v>
      </c>
      <c r="K223" s="4" t="e">
        <f>VLOOKUP(C223,'Course &amp; Tujuan Baru'!$C:$L,10,0)</f>
        <v>#N/A</v>
      </c>
      <c r="M223" s="48" t="str">
        <f>VLOOKUP('03-LPT'!$B223,'01-Planning'!$B:$V,14,0)</f>
        <v>C0215</v>
      </c>
      <c r="N223" s="49" t="e">
        <f>AVERAGEIF('02-ETI'!$E:$E,'03-LPT'!$M223,'02-ETI'!$J:$M)</f>
        <v>#DIV/0!</v>
      </c>
      <c r="O223" s="49" t="e">
        <f>AVERAGEIF('02-ETI'!$E:$E,$M223,'02-ETI'!$N:$P)</f>
        <v>#DIV/0!</v>
      </c>
      <c r="P223" s="49" t="e">
        <f>AVERAGEIF('02-ETI'!$E:$E,$M223,'02-ETI'!$Q:$Q)</f>
        <v>#DIV/0!</v>
      </c>
      <c r="Q223" s="49" t="e">
        <f>AVERAGEIF('02-ETI'!$E:$E,$M223,'02-ETI'!$R:$R)</f>
        <v>#DIV/0!</v>
      </c>
      <c r="R223" s="49" t="e">
        <f>AVERAGEIF('02-ETI'!$E:$E,$M223,'02-ETI'!$S:$T)</f>
        <v>#DIV/0!</v>
      </c>
      <c r="S223" s="49" t="e">
        <f>AVERAGEIF('02-ETI'!$E:$E,$M223,'02-ETI'!$M:$M)</f>
        <v>#DIV/0!</v>
      </c>
      <c r="U223" s="3">
        <v>7</v>
      </c>
      <c r="V223" s="3">
        <v>6</v>
      </c>
      <c r="W223" s="50" t="e">
        <f t="shared" si="21"/>
        <v>#DIV/0!</v>
      </c>
      <c r="X223" s="50">
        <f t="shared" si="22"/>
        <v>0.8571428571428571</v>
      </c>
      <c r="Y223" s="51">
        <f>VLOOKUP(B223,'01-Planning'!$B:$T,13,0)</f>
        <v>8.3333333333333259E-2</v>
      </c>
      <c r="Z223" s="52" t="e">
        <f>COUNTIFS(#REF!,"&gt;=80",#REF!,'03-LPT'!$B223)/COUNTIF(#REF!,'03-LPT'!$B223)</f>
        <v>#REF!</v>
      </c>
      <c r="AA223" s="26" t="e">
        <f t="shared" si="23"/>
        <v>#REF!</v>
      </c>
    </row>
    <row r="224" spans="1:27" x14ac:dyDescent="0.2">
      <c r="A224" s="3">
        <v>216</v>
      </c>
      <c r="B224" s="13" t="s">
        <v>3682</v>
      </c>
      <c r="C224" s="6">
        <f>VLOOKUP('03-LPT'!$B224,'01-Planning'!$B:$V,2,0)</f>
        <v>0</v>
      </c>
      <c r="D224" s="6">
        <f>VLOOKUP('03-LPT'!$B224,'01-Planning'!$B:$V,3,0)</f>
        <v>0</v>
      </c>
      <c r="E224" s="22">
        <f>VLOOKUP('03-LPT'!$B224,'01-Planning'!$B:$V,4,0)</f>
        <v>43690</v>
      </c>
      <c r="F224" s="48" t="str">
        <f>VLOOKUP('03-LPT'!$B224,'01-Planning'!$B:$V,6,0)</f>
        <v>Event Biasa</v>
      </c>
      <c r="G224" s="48" t="str">
        <f>VLOOKUP('03-LPT'!$B224,'01-Planning'!$B:$V,7,0)</f>
        <v>Plant Tour</v>
      </c>
      <c r="H224" s="3" t="s">
        <v>3467</v>
      </c>
      <c r="I224" s="48" t="str">
        <f>VLOOKUP($B224,'01-Planning'!$B:$T,8,0)</f>
        <v>Karen Puspasari</v>
      </c>
      <c r="J224" s="48" t="str">
        <f>VLOOKUP('03-LPT'!$B224,'01-Planning'!$B:$V,9,0)</f>
        <v>New Employee</v>
      </c>
      <c r="K224" s="4" t="e">
        <f>VLOOKUP(C224,'Course &amp; Tujuan Baru'!$C:$L,10,0)</f>
        <v>#N/A</v>
      </c>
      <c r="M224" s="48" t="str">
        <f>VLOOKUP('03-LPT'!$B224,'01-Planning'!$B:$V,14,0)</f>
        <v>C0216</v>
      </c>
      <c r="N224" s="49" t="e">
        <f>AVERAGEIF('02-ETI'!$E:$E,'03-LPT'!$M224,'02-ETI'!$J:$M)</f>
        <v>#DIV/0!</v>
      </c>
      <c r="O224" s="49" t="e">
        <f>AVERAGEIF('02-ETI'!$E:$E,$M224,'02-ETI'!$N:$P)</f>
        <v>#DIV/0!</v>
      </c>
      <c r="P224" s="49" t="e">
        <f>AVERAGEIF('02-ETI'!$E:$E,$M224,'02-ETI'!$Q:$Q)</f>
        <v>#DIV/0!</v>
      </c>
      <c r="Q224" s="49" t="e">
        <f>AVERAGEIF('02-ETI'!$E:$E,$M224,'02-ETI'!$R:$R)</f>
        <v>#DIV/0!</v>
      </c>
      <c r="R224" s="49" t="e">
        <f>AVERAGEIF('02-ETI'!$E:$E,$M224,'02-ETI'!$S:$T)</f>
        <v>#DIV/0!</v>
      </c>
      <c r="S224" s="49" t="e">
        <f>AVERAGEIF('02-ETI'!$E:$E,$M224,'02-ETI'!$M:$M)</f>
        <v>#DIV/0!</v>
      </c>
      <c r="U224" s="3" t="s">
        <v>364</v>
      </c>
      <c r="V224" s="3" t="s">
        <v>364</v>
      </c>
      <c r="W224" s="50" t="e">
        <f t="shared" si="21"/>
        <v>#VALUE!</v>
      </c>
      <c r="X224" s="50" t="e">
        <f t="shared" si="22"/>
        <v>#VALUE!</v>
      </c>
      <c r="Y224" s="51">
        <f>VLOOKUP(B224,'01-Planning'!$B:$T,13,0)</f>
        <v>0.14583333333333331</v>
      </c>
      <c r="Z224" s="52" t="e">
        <f>COUNTIFS(#REF!,"&gt;=80",#REF!,'03-LPT'!$B224)/COUNTIF(#REF!,'03-LPT'!$B224)</f>
        <v>#REF!</v>
      </c>
      <c r="AA224" s="26" t="e">
        <f t="shared" si="23"/>
        <v>#REF!</v>
      </c>
    </row>
    <row r="225" spans="1:27" x14ac:dyDescent="0.2">
      <c r="A225" s="3">
        <v>217</v>
      </c>
      <c r="B225" s="13" t="s">
        <v>3683</v>
      </c>
      <c r="C225" s="6" t="str">
        <f>VLOOKUP('03-LPT'!$B225,'01-Planning'!$B:$V,2,0)</f>
        <v>TECH_PLCINT_2</v>
      </c>
      <c r="D225" s="6">
        <f>VLOOKUP('03-LPT'!$B225,'01-Planning'!$B:$V,3,0)</f>
        <v>0</v>
      </c>
      <c r="E225" s="22">
        <f>VLOOKUP('03-LPT'!$B225,'01-Planning'!$B:$V,4,0)</f>
        <v>43690</v>
      </c>
      <c r="F225" s="48" t="str">
        <f>VLOOKUP('03-LPT'!$B225,'01-Planning'!$B:$V,6,0)</f>
        <v>Event Biasa</v>
      </c>
      <c r="G225" s="48" t="str">
        <f>VLOOKUP('03-LPT'!$B225,'01-Planning'!$B:$V,7,0)</f>
        <v>PLC | Kelas Intermediate 1 Batch 1 [Praktek]</v>
      </c>
      <c r="H225" s="3" t="s">
        <v>3467</v>
      </c>
      <c r="I225" s="48" t="str">
        <f>VLOOKUP($B225,'01-Planning'!$B:$T,8,0)</f>
        <v>M. Lutfi J</v>
      </c>
      <c r="J225" s="48" t="str">
        <f>VLOOKUP('03-LPT'!$B225,'01-Planning'!$B:$V,9,0)</f>
        <v>Engineering</v>
      </c>
      <c r="K225" s="4" t="e">
        <f>VLOOKUP(C225,'Course &amp; Tujuan Baru'!$C:$L,10,0)</f>
        <v>#N/A</v>
      </c>
      <c r="M225" s="48" t="str">
        <f>VLOOKUP('03-LPT'!$B225,'01-Planning'!$B:$V,14,0)</f>
        <v>C0217</v>
      </c>
      <c r="N225" s="49" t="e">
        <f>AVERAGEIF('02-ETI'!$E:$E,'03-LPT'!$M225,'02-ETI'!$J:$M)</f>
        <v>#DIV/0!</v>
      </c>
      <c r="O225" s="49" t="e">
        <f>AVERAGEIF('02-ETI'!$E:$E,$M225,'02-ETI'!$N:$P)</f>
        <v>#DIV/0!</v>
      </c>
      <c r="P225" s="49" t="e">
        <f>AVERAGEIF('02-ETI'!$E:$E,$M225,'02-ETI'!$Q:$Q)</f>
        <v>#DIV/0!</v>
      </c>
      <c r="Q225" s="49" t="e">
        <f>AVERAGEIF('02-ETI'!$E:$E,$M225,'02-ETI'!$R:$R)</f>
        <v>#DIV/0!</v>
      </c>
      <c r="R225" s="49" t="e">
        <f>AVERAGEIF('02-ETI'!$E:$E,$M225,'02-ETI'!$S:$T)</f>
        <v>#DIV/0!</v>
      </c>
      <c r="S225" s="49" t="e">
        <f>AVERAGEIF('02-ETI'!$E:$E,$M225,'02-ETI'!$M:$M)</f>
        <v>#DIV/0!</v>
      </c>
      <c r="U225" s="3">
        <v>7</v>
      </c>
      <c r="V225" s="3">
        <v>7</v>
      </c>
      <c r="W225" s="50" t="e">
        <f t="shared" si="21"/>
        <v>#DIV/0!</v>
      </c>
      <c r="X225" s="50">
        <f t="shared" si="22"/>
        <v>1</v>
      </c>
      <c r="Y225" s="51">
        <f>VLOOKUP(B225,'01-Planning'!$B:$T,13,0)</f>
        <v>8.3333333333333259E-2</v>
      </c>
      <c r="Z225" s="52" t="e">
        <f>COUNTIFS(#REF!,"&gt;=80",#REF!,'03-LPT'!$B225)/COUNTIF(#REF!,'03-LPT'!$B225)</f>
        <v>#REF!</v>
      </c>
      <c r="AA225" s="26" t="e">
        <f t="shared" si="23"/>
        <v>#REF!</v>
      </c>
    </row>
    <row r="226" spans="1:27" x14ac:dyDescent="0.2">
      <c r="A226" s="3">
        <v>218</v>
      </c>
      <c r="B226" s="13" t="s">
        <v>3684</v>
      </c>
      <c r="C226" s="6" t="str">
        <f>VLOOKUP('03-LPT'!$B226,'01-Planning'!$B:$V,2,0)</f>
        <v>UMM_PRESKI_3</v>
      </c>
      <c r="D226" s="6">
        <f>VLOOKUP('03-LPT'!$B226,'01-Planning'!$B:$V,3,0)</f>
        <v>0</v>
      </c>
      <c r="E226" s="22">
        <f>VLOOKUP('03-LPT'!$B226,'01-Planning'!$B:$V,4,0)</f>
        <v>43690</v>
      </c>
      <c r="F226" s="48" t="str">
        <f>VLOOKUP('03-LPT'!$B226,'01-Planning'!$B:$V,6,0)</f>
        <v>Event Biasa</v>
      </c>
      <c r="G226" s="48" t="str">
        <f>VLOOKUP('03-LPT'!$B226,'01-Planning'!$B:$V,7,0)</f>
        <v>POK | Presentasi Skill | Teori</v>
      </c>
      <c r="H226" s="3" t="s">
        <v>3467</v>
      </c>
      <c r="I226" s="48" t="str">
        <f>VLOOKUP($B226,'01-Planning'!$B:$T,8,0)</f>
        <v>Kristal Prima</v>
      </c>
      <c r="J226" s="48" t="str">
        <f>VLOOKUP('03-LPT'!$B226,'01-Planning'!$B:$V,9,0)</f>
        <v>New Employee</v>
      </c>
      <c r="K226" s="4">
        <f>VLOOKUP(C226,'Course &amp; Tujuan Baru'!$C:$L,10,0)</f>
        <v>0</v>
      </c>
      <c r="M226" s="48" t="str">
        <f>VLOOKUP('03-LPT'!$B226,'01-Planning'!$B:$V,14,0)</f>
        <v>C0218</v>
      </c>
      <c r="N226" s="49" t="e">
        <f>AVERAGEIF('02-ETI'!$E:$E,'03-LPT'!$M226,'02-ETI'!$J:$M)</f>
        <v>#DIV/0!</v>
      </c>
      <c r="O226" s="49" t="e">
        <f>AVERAGEIF('02-ETI'!$E:$E,$M226,'02-ETI'!$N:$P)</f>
        <v>#DIV/0!</v>
      </c>
      <c r="P226" s="49" t="e">
        <f>AVERAGEIF('02-ETI'!$E:$E,$M226,'02-ETI'!$Q:$Q)</f>
        <v>#DIV/0!</v>
      </c>
      <c r="Q226" s="49" t="e">
        <f>AVERAGEIF('02-ETI'!$E:$E,$M226,'02-ETI'!$R:$R)</f>
        <v>#DIV/0!</v>
      </c>
      <c r="R226" s="49" t="e">
        <f>AVERAGEIF('02-ETI'!$E:$E,$M226,'02-ETI'!$S:$T)</f>
        <v>#DIV/0!</v>
      </c>
      <c r="S226" s="49" t="e">
        <f>AVERAGEIF('02-ETI'!$E:$E,$M226,'02-ETI'!$M:$M)</f>
        <v>#DIV/0!</v>
      </c>
      <c r="U226" s="3">
        <v>4</v>
      </c>
      <c r="V226" s="3">
        <v>8</v>
      </c>
      <c r="W226" s="50" t="e">
        <f t="shared" si="21"/>
        <v>#DIV/0!</v>
      </c>
      <c r="X226" s="50">
        <f t="shared" si="22"/>
        <v>1</v>
      </c>
      <c r="Y226" s="51">
        <f>VLOOKUP(B226,'01-Planning'!$B:$T,13,0)</f>
        <v>8.3333333333333259E-2</v>
      </c>
      <c r="Z226" s="52" t="e">
        <f>COUNTIFS(#REF!,"&gt;=80",#REF!,'03-LPT'!$B226)/COUNTIF(#REF!,'03-LPT'!$B226)</f>
        <v>#REF!</v>
      </c>
      <c r="AA226" s="26" t="e">
        <f t="shared" si="23"/>
        <v>#REF!</v>
      </c>
    </row>
    <row r="227" spans="1:27" x14ac:dyDescent="0.2">
      <c r="A227" s="3">
        <v>219</v>
      </c>
      <c r="B227" s="13" t="s">
        <v>3685</v>
      </c>
      <c r="C227" s="6" t="str">
        <f>VLOOKUP('03-LPT'!$B227,'01-Planning'!$B:$V,2,0)</f>
        <v>TECH_BASSST_2</v>
      </c>
      <c r="D227" s="6">
        <f>VLOOKUP('03-LPT'!$B227,'01-Planning'!$B:$V,3,0)</f>
        <v>0</v>
      </c>
      <c r="E227" s="22">
        <f>VLOOKUP('03-LPT'!$B227,'01-Planning'!$B:$V,4,0)</f>
        <v>43691</v>
      </c>
      <c r="F227" s="48" t="str">
        <f>VLOOKUP('03-LPT'!$B227,'01-Planning'!$B:$V,6,0)</f>
        <v>Event Biasa</v>
      </c>
      <c r="G227" s="48" t="str">
        <f>VLOOKUP('03-LPT'!$B227,'01-Planning'!$B:$V,7,0)</f>
        <v xml:space="preserve">POK | POK INCLASS | Basic Statistic &amp; Seven Tools </v>
      </c>
      <c r="H227" s="3" t="s">
        <v>3467</v>
      </c>
      <c r="I227" s="48" t="str">
        <f>VLOOKUP($B227,'01-Planning'!$B:$T,8,0)</f>
        <v>M. Rizka Fadhli</v>
      </c>
      <c r="J227" s="48" t="str">
        <f>VLOOKUP('03-LPT'!$B227,'01-Planning'!$B:$V,9,0)</f>
        <v>New Employee</v>
      </c>
      <c r="K227" s="4" t="str">
        <f>VLOOKUP(C227,'Course &amp; Tujuan Baru'!$C:$L,10,0)</f>
        <v>"-Memahamai Teknik Sampling Data
- Mamahami Teknik Analisa Data"</v>
      </c>
      <c r="M227" s="48" t="str">
        <f>VLOOKUP('03-LPT'!$B227,'01-Planning'!$B:$V,14,0)</f>
        <v>C0219</v>
      </c>
      <c r="N227" s="49" t="e">
        <f>AVERAGEIF('02-ETI'!$E:$E,'03-LPT'!$M227,'02-ETI'!$J:$M)</f>
        <v>#DIV/0!</v>
      </c>
      <c r="O227" s="49" t="e">
        <f>AVERAGEIF('02-ETI'!$E:$E,$M227,'02-ETI'!$N:$P)</f>
        <v>#DIV/0!</v>
      </c>
      <c r="P227" s="49" t="e">
        <f>AVERAGEIF('02-ETI'!$E:$E,$M227,'02-ETI'!$Q:$Q)</f>
        <v>#DIV/0!</v>
      </c>
      <c r="Q227" s="49" t="e">
        <f>AVERAGEIF('02-ETI'!$E:$E,$M227,'02-ETI'!$R:$R)</f>
        <v>#DIV/0!</v>
      </c>
      <c r="R227" s="49" t="e">
        <f>AVERAGEIF('02-ETI'!$E:$E,$M227,'02-ETI'!$S:$T)</f>
        <v>#DIV/0!</v>
      </c>
      <c r="S227" s="49" t="e">
        <f>AVERAGEIF('02-ETI'!$E:$E,$M227,'02-ETI'!$M:$M)</f>
        <v>#DIV/0!</v>
      </c>
      <c r="U227" s="3">
        <v>8</v>
      </c>
      <c r="V227" s="3">
        <v>12</v>
      </c>
      <c r="W227" s="50" t="e">
        <f t="shared" si="21"/>
        <v>#DIV/0!</v>
      </c>
      <c r="X227" s="50">
        <f t="shared" si="22"/>
        <v>1</v>
      </c>
      <c r="Y227" s="51">
        <f>VLOOKUP(B227,'01-Planning'!$B:$T,13,0)</f>
        <v>8.3333333333333259E-2</v>
      </c>
      <c r="Z227" s="52" t="e">
        <f>COUNTIFS(#REF!,"&gt;=80",#REF!,'03-LPT'!$B227)/COUNTIF(#REF!,'03-LPT'!$B227)</f>
        <v>#REF!</v>
      </c>
      <c r="AA227" s="26" t="e">
        <f t="shared" si="23"/>
        <v>#REF!</v>
      </c>
    </row>
    <row r="228" spans="1:27" x14ac:dyDescent="0.2">
      <c r="A228" s="3">
        <v>220</v>
      </c>
      <c r="B228" s="13" t="s">
        <v>3686</v>
      </c>
      <c r="C228" s="6" t="str">
        <f>VLOOKUP('03-LPT'!$B228,'01-Planning'!$B:$V,2,0)</f>
        <v>TECH_PLASEC_1</v>
      </c>
      <c r="D228" s="6">
        <f>VLOOKUP('03-LPT'!$B228,'01-Planning'!$B:$V,3,0)</f>
        <v>0</v>
      </c>
      <c r="E228" s="22">
        <f>VLOOKUP('03-LPT'!$B228,'01-Planning'!$B:$V,4,0)</f>
        <v>43692</v>
      </c>
      <c r="F228" s="48" t="str">
        <f>VLOOKUP('03-LPT'!$B228,'01-Planning'!$B:$V,6,0)</f>
        <v>POK D1</v>
      </c>
      <c r="G228" s="48" t="str">
        <f>VLOOKUP('03-LPT'!$B228,'01-Planning'!$B:$V,7,0)</f>
        <v>POK Plant Security</v>
      </c>
      <c r="H228" s="3" t="s">
        <v>3467</v>
      </c>
      <c r="I228" s="48" t="str">
        <f>VLOOKUP($B228,'01-Planning'!$B:$T,8,0)</f>
        <v>Hari M</v>
      </c>
      <c r="J228" s="48" t="str">
        <f>VLOOKUP('03-LPT'!$B228,'01-Planning'!$B:$V,9,0)</f>
        <v>New Employee</v>
      </c>
      <c r="K228" s="4">
        <f>VLOOKUP(C228,'Course &amp; Tujuan Baru'!$C:$L,10,0)</f>
        <v>0</v>
      </c>
      <c r="M228" s="48" t="str">
        <f>VLOOKUP('03-LPT'!$B228,'01-Planning'!$B:$V,14,0)</f>
        <v>C0220</v>
      </c>
      <c r="N228" s="49">
        <f>AVERAGEIF('02-ETI'!$E:$E,'03-LPT'!$M228,'02-ETI'!$J:$M)</f>
        <v>3.5</v>
      </c>
      <c r="O228" s="49">
        <f>AVERAGEIF('02-ETI'!$E:$E,$M228,'02-ETI'!$N:$P)</f>
        <v>3.3333333333333335</v>
      </c>
      <c r="P228" s="49">
        <f>AVERAGEIF('02-ETI'!$E:$E,$M228,'02-ETI'!$Q:$Q)</f>
        <v>3.3333333333333335</v>
      </c>
      <c r="Q228" s="49">
        <f>AVERAGEIF('02-ETI'!$E:$E,$M228,'02-ETI'!$R:$R)</f>
        <v>3.6666666666666665</v>
      </c>
      <c r="R228" s="49">
        <f>AVERAGEIF('02-ETI'!$E:$E,$M228,'02-ETI'!$S:$T)</f>
        <v>3.3333333333333335</v>
      </c>
      <c r="S228" s="49">
        <f>AVERAGEIF('02-ETI'!$E:$E,$M228,'02-ETI'!$M:$M)</f>
        <v>3.3333333333333335</v>
      </c>
      <c r="U228" s="3">
        <v>5</v>
      </c>
      <c r="V228" s="3">
        <v>6</v>
      </c>
      <c r="W228" s="50" t="e">
        <f t="shared" si="21"/>
        <v>#DIV/0!</v>
      </c>
      <c r="X228" s="50">
        <f t="shared" si="22"/>
        <v>1</v>
      </c>
      <c r="Y228" s="51">
        <f>VLOOKUP(B228,'01-Planning'!$B:$T,13,0)</f>
        <v>4.1666666666666685E-2</v>
      </c>
      <c r="Z228" s="52" t="e">
        <f>COUNTIFS(#REF!,"&gt;=80",#REF!,'03-LPT'!$B228)/COUNTIF(#REF!,'03-LPT'!$B228)</f>
        <v>#REF!</v>
      </c>
      <c r="AA228" s="26" t="e">
        <f t="shared" si="23"/>
        <v>#REF!</v>
      </c>
    </row>
    <row r="229" spans="1:27" x14ac:dyDescent="0.2">
      <c r="A229" s="3">
        <v>221</v>
      </c>
      <c r="B229" s="13" t="s">
        <v>3687</v>
      </c>
      <c r="C229" s="6" t="str">
        <f>VLOOKUP('03-LPT'!$B229,'01-Planning'!$B:$V,2,0)</f>
        <v>TECH_GMPCLH_2</v>
      </c>
      <c r="D229" s="6" t="str">
        <f>VLOOKUP('03-LPT'!$B229,'01-Planning'!$B:$V,3,0)</f>
        <v>TECH_ALLMAN_1</v>
      </c>
      <c r="E229" s="22">
        <f>VLOOKUP('03-LPT'!$B229,'01-Planning'!$B:$V,4,0)</f>
        <v>43692</v>
      </c>
      <c r="F229" s="48" t="str">
        <f>VLOOKUP('03-LPT'!$B229,'01-Planning'!$B:$V,6,0)</f>
        <v>POK D1</v>
      </c>
      <c r="G229" s="48" t="str">
        <f>VLOOKUP('03-LPT'!$B229,'01-Planning'!$B:$V,7,0)</f>
        <v>POK : Orientasi Karyawan Baru | GMP &amp; Clean Habit</v>
      </c>
      <c r="H229" s="3" t="s">
        <v>3467</v>
      </c>
      <c r="I229" s="48" t="str">
        <f>VLOOKUP($B229,'01-Planning'!$B:$T,8,0)</f>
        <v>Sherren</v>
      </c>
      <c r="J229" s="48" t="str">
        <f>VLOOKUP('03-LPT'!$B229,'01-Planning'!$B:$V,9,0)</f>
        <v>New Employee</v>
      </c>
      <c r="K229" s="4" t="str">
        <f>VLOOKUP(C229,'Course &amp; Tujuan Baru'!$C:$L,10,0)</f>
        <v>"-Mempelajari pengertian &amp; tujuan penerapan GMP
-Mempelajari Ruang Lingkup GMP
    o Personal Hygiene (Based on Zone)
    o Infrastructure &amp; Pest Control 
    o Pemeliharaan Produksi/Gudang (Cleaning &amp; Sanitation)"</v>
      </c>
      <c r="M229" s="48" t="str">
        <f>VLOOKUP('03-LPT'!$B229,'01-Planning'!$B:$V,14,0)</f>
        <v>C0221</v>
      </c>
      <c r="N229" s="49">
        <f>AVERAGEIF('02-ETI'!$E:$E,'03-LPT'!$M229,'02-ETI'!$J:$M)</f>
        <v>3.6666666666666665</v>
      </c>
      <c r="O229" s="49">
        <f>AVERAGEIF('02-ETI'!$E:$E,$M229,'02-ETI'!$N:$P)</f>
        <v>3.5</v>
      </c>
      <c r="P229" s="49">
        <f>AVERAGEIF('02-ETI'!$E:$E,$M229,'02-ETI'!$Q:$Q)</f>
        <v>3.5</v>
      </c>
      <c r="Q229" s="49">
        <f>AVERAGEIF('02-ETI'!$E:$E,$M229,'02-ETI'!$R:$R)</f>
        <v>3.3333333333333335</v>
      </c>
      <c r="R229" s="49">
        <f>AVERAGEIF('02-ETI'!$E:$E,$M229,'02-ETI'!$S:$T)</f>
        <v>3.6666666666666665</v>
      </c>
      <c r="S229" s="49">
        <f>AVERAGEIF('02-ETI'!$E:$E,$M229,'02-ETI'!$M:$M)</f>
        <v>3.5</v>
      </c>
      <c r="U229" s="3">
        <v>5</v>
      </c>
      <c r="V229" s="3">
        <v>6</v>
      </c>
      <c r="W229" s="50" t="e">
        <f t="shared" si="21"/>
        <v>#DIV/0!</v>
      </c>
      <c r="X229" s="50">
        <f t="shared" si="22"/>
        <v>1</v>
      </c>
      <c r="Y229" s="51">
        <f>VLOOKUP(B229,'01-Planning'!$B:$T,13,0)</f>
        <v>4.1666666666666685E-2</v>
      </c>
      <c r="Z229" s="52" t="e">
        <f>COUNTIFS(#REF!,"&gt;=80",#REF!,'03-LPT'!$B229)/COUNTIF(#REF!,'03-LPT'!$B229)</f>
        <v>#REF!</v>
      </c>
      <c r="AA229" s="26" t="e">
        <f t="shared" si="23"/>
        <v>#REF!</v>
      </c>
    </row>
    <row r="230" spans="1:27" x14ac:dyDescent="0.2">
      <c r="A230" s="3">
        <v>222</v>
      </c>
      <c r="B230" s="13" t="s">
        <v>3688</v>
      </c>
      <c r="C230" s="6" t="str">
        <f>VLOOKUP('03-LPT'!$B230,'01-Planning'!$B:$V,2,0)</f>
        <v>TECH_EDUKES_1</v>
      </c>
      <c r="D230" s="6">
        <f>VLOOKUP('03-LPT'!$B230,'01-Planning'!$B:$V,3,0)</f>
        <v>0</v>
      </c>
      <c r="E230" s="22">
        <f>VLOOKUP('03-LPT'!$B230,'01-Planning'!$B:$V,4,0)</f>
        <v>43692</v>
      </c>
      <c r="F230" s="48" t="str">
        <f>VLOOKUP('03-LPT'!$B230,'01-Planning'!$B:$V,6,0)</f>
        <v>POK D1</v>
      </c>
      <c r="G230" s="48" t="str">
        <f>VLOOKUP('03-LPT'!$B230,'01-Planning'!$B:$V,7,0)</f>
        <v>POK Edukasi Kesehatan</v>
      </c>
      <c r="H230" s="3" t="s">
        <v>3467</v>
      </c>
      <c r="I230" s="48" t="str">
        <f>VLOOKUP($B230,'01-Planning'!$B:$T,8,0)</f>
        <v>Dr. Faris Azhar</v>
      </c>
      <c r="J230" s="48" t="str">
        <f>VLOOKUP('03-LPT'!$B230,'01-Planning'!$B:$V,9,0)</f>
        <v>New Employee</v>
      </c>
      <c r="K230" s="4">
        <f>VLOOKUP(C230,'Course &amp; Tujuan Baru'!$C:$L,10,0)</f>
        <v>0</v>
      </c>
      <c r="M230" s="48" t="str">
        <f>VLOOKUP('03-LPT'!$B230,'01-Planning'!$B:$V,14,0)</f>
        <v>C0222</v>
      </c>
      <c r="N230" s="49">
        <f>AVERAGEIF('02-ETI'!$E:$E,'03-LPT'!$M230,'02-ETI'!$J:$M)</f>
        <v>3.5</v>
      </c>
      <c r="O230" s="49">
        <f>AVERAGEIF('02-ETI'!$E:$E,$M230,'02-ETI'!$N:$P)</f>
        <v>3.6666666666666665</v>
      </c>
      <c r="P230" s="49">
        <f>AVERAGEIF('02-ETI'!$E:$E,$M230,'02-ETI'!$Q:$Q)</f>
        <v>3.3333333333333335</v>
      </c>
      <c r="Q230" s="49">
        <f>AVERAGEIF('02-ETI'!$E:$E,$M230,'02-ETI'!$R:$R)</f>
        <v>3.3333333333333335</v>
      </c>
      <c r="R230" s="49">
        <f>AVERAGEIF('02-ETI'!$E:$E,$M230,'02-ETI'!$S:$T)</f>
        <v>3.6666666666666665</v>
      </c>
      <c r="S230" s="49">
        <f>AVERAGEIF('02-ETI'!$E:$E,$M230,'02-ETI'!$M:$M)</f>
        <v>3.3333333333333335</v>
      </c>
      <c r="U230" s="3">
        <v>5</v>
      </c>
      <c r="V230" s="3">
        <v>6</v>
      </c>
      <c r="W230" s="50" t="e">
        <f t="shared" si="21"/>
        <v>#DIV/0!</v>
      </c>
      <c r="X230" s="50">
        <f t="shared" si="22"/>
        <v>1</v>
      </c>
      <c r="Y230" s="51">
        <f>VLOOKUP(B230,'01-Planning'!$B:$T,13,0)</f>
        <v>4.166666666666663E-2</v>
      </c>
      <c r="Z230" s="52" t="e">
        <f>COUNTIFS(#REF!,"&gt;=80",#REF!,'03-LPT'!$B230)/COUNTIF(#REF!,'03-LPT'!$B230)</f>
        <v>#REF!</v>
      </c>
      <c r="AA230" s="26" t="e">
        <f t="shared" si="23"/>
        <v>#REF!</v>
      </c>
    </row>
    <row r="231" spans="1:27" x14ac:dyDescent="0.2">
      <c r="A231" s="3">
        <v>223</v>
      </c>
      <c r="B231" s="13" t="s">
        <v>3689</v>
      </c>
      <c r="C231" s="6" t="str">
        <f>VLOOKUP('03-LPT'!$B231,'01-Planning'!$B:$V,2,0)</f>
        <v>TECH_MACMAO_2</v>
      </c>
      <c r="D231" s="6">
        <f>VLOOKUP('03-LPT'!$B231,'01-Planning'!$B:$V,3,0)</f>
        <v>0</v>
      </c>
      <c r="E231" s="22">
        <f>VLOOKUP('03-LPT'!$B231,'01-Planning'!$B:$V,4,0)</f>
        <v>43692</v>
      </c>
      <c r="F231" s="48" t="str">
        <f>VLOOKUP('03-LPT'!$B231,'01-Planning'!$B:$V,6,0)</f>
        <v>POK D1</v>
      </c>
      <c r="G231" s="48" t="str">
        <f>VLOOKUP('03-LPT'!$B231,'01-Planning'!$B:$V,7,0)</f>
        <v>POK Palet Mover</v>
      </c>
      <c r="H231" s="3" t="s">
        <v>3467</v>
      </c>
      <c r="I231" s="48" t="str">
        <f>VLOOKUP($B231,'01-Planning'!$B:$T,8,0)</f>
        <v>Video</v>
      </c>
      <c r="J231" s="48" t="str">
        <f>VLOOKUP('03-LPT'!$B231,'01-Planning'!$B:$V,9,0)</f>
        <v>New Employee</v>
      </c>
      <c r="K231" s="4">
        <f>VLOOKUP(C231,'Course &amp; Tujuan Baru'!$C:$L,10,0)</f>
        <v>0</v>
      </c>
      <c r="M231" s="48" t="str">
        <f>VLOOKUP('03-LPT'!$B231,'01-Planning'!$B:$V,14,0)</f>
        <v>C0223</v>
      </c>
      <c r="N231" s="49">
        <f>AVERAGEIF('02-ETI'!$E:$E,'03-LPT'!$M231,'02-ETI'!$J:$M)</f>
        <v>3.5</v>
      </c>
      <c r="O231" s="49">
        <f>AVERAGEIF('02-ETI'!$E:$E,$M231,'02-ETI'!$N:$P)</f>
        <v>3.6666666666666665</v>
      </c>
      <c r="P231" s="49">
        <f>AVERAGEIF('02-ETI'!$E:$E,$M231,'02-ETI'!$Q:$Q)</f>
        <v>3.5</v>
      </c>
      <c r="Q231" s="49">
        <f>AVERAGEIF('02-ETI'!$E:$E,$M231,'02-ETI'!$R:$R)</f>
        <v>3.5</v>
      </c>
      <c r="R231" s="49">
        <f>AVERAGEIF('02-ETI'!$E:$E,$M231,'02-ETI'!$S:$T)</f>
        <v>3.8333333333333335</v>
      </c>
      <c r="S231" s="49">
        <f>AVERAGEIF('02-ETI'!$E:$E,$M231,'02-ETI'!$M:$M)</f>
        <v>3.6666666666666665</v>
      </c>
      <c r="U231" s="3">
        <v>5</v>
      </c>
      <c r="V231" s="3">
        <v>6</v>
      </c>
      <c r="W231" s="50" t="e">
        <f t="shared" si="21"/>
        <v>#DIV/0!</v>
      </c>
      <c r="X231" s="50">
        <f t="shared" si="22"/>
        <v>1</v>
      </c>
      <c r="Y231" s="51">
        <f>VLOOKUP(B231,'01-Planning'!$B:$T,13,0)</f>
        <v>4.1666666666666741E-2</v>
      </c>
      <c r="Z231" s="52" t="e">
        <f>COUNTIFS(#REF!,"&gt;=80",#REF!,'03-LPT'!$B231)/COUNTIF(#REF!,'03-LPT'!$B231)</f>
        <v>#REF!</v>
      </c>
      <c r="AA231" s="26" t="e">
        <f t="shared" si="23"/>
        <v>#REF!</v>
      </c>
    </row>
    <row r="232" spans="1:27" x14ac:dyDescent="0.2">
      <c r="A232" s="3">
        <v>224</v>
      </c>
      <c r="B232" s="13" t="s">
        <v>3690</v>
      </c>
      <c r="C232" s="6" t="str">
        <f>VLOOKUP('03-LPT'!$B232,'01-Planning'!$B:$V,2,0)</f>
        <v>UMM_KETIGA_1</v>
      </c>
      <c r="D232" s="6">
        <f>VLOOKUP('03-LPT'!$B232,'01-Planning'!$B:$V,3,0)</f>
        <v>0</v>
      </c>
      <c r="E232" s="22">
        <f>VLOOKUP('03-LPT'!$B232,'01-Planning'!$B:$V,4,0)</f>
        <v>43692</v>
      </c>
      <c r="F232" s="48" t="str">
        <f>VLOOKUP('03-LPT'!$B232,'01-Planning'!$B:$V,6,0)</f>
        <v>POK D1</v>
      </c>
      <c r="G232" s="48" t="str">
        <f>VLOOKUP('03-LPT'!$B232,'01-Planning'!$B:$V,7,0)</f>
        <v xml:space="preserve">POK INCLASS | SSA K3 </v>
      </c>
      <c r="H232" s="3" t="s">
        <v>3467</v>
      </c>
      <c r="I232" s="48" t="str">
        <f>VLOOKUP($B232,'01-Planning'!$B:$T,8,0)</f>
        <v>Hardito N</v>
      </c>
      <c r="J232" s="48" t="str">
        <f>VLOOKUP('03-LPT'!$B232,'01-Planning'!$B:$V,9,0)</f>
        <v>New Employee</v>
      </c>
      <c r="K232" s="4" t="str">
        <f>VLOOKUP(C232,'Course &amp; Tujuan Baru'!$C:$L,10,0)</f>
        <v>-Mempelajari definisi K3 dan penerapannya
-Mempelajari hak &amp; kewajiban karyawan terkait -Mempelajari aplikasi 7 budaya K3 di Nutrifood</v>
      </c>
      <c r="M232" s="48" t="str">
        <f>VLOOKUP('03-LPT'!$B232,'01-Planning'!$B:$V,14,0)</f>
        <v>C0224</v>
      </c>
      <c r="N232" s="49">
        <f>AVERAGEIF('02-ETI'!$E:$E,'03-LPT'!$M232,'02-ETI'!$J:$M)</f>
        <v>3.2857142857142856</v>
      </c>
      <c r="O232" s="49">
        <f>AVERAGEIF('02-ETI'!$E:$E,$M232,'02-ETI'!$N:$P)</f>
        <v>3.4285714285714284</v>
      </c>
      <c r="P232" s="49">
        <f>AVERAGEIF('02-ETI'!$E:$E,$M232,'02-ETI'!$Q:$Q)</f>
        <v>3.2857142857142856</v>
      </c>
      <c r="Q232" s="49">
        <f>AVERAGEIF('02-ETI'!$E:$E,$M232,'02-ETI'!$R:$R)</f>
        <v>3.4285714285714284</v>
      </c>
      <c r="R232" s="49">
        <f>AVERAGEIF('02-ETI'!$E:$E,$M232,'02-ETI'!$S:$T)</f>
        <v>3.2857142857142856</v>
      </c>
      <c r="S232" s="49">
        <f>AVERAGEIF('02-ETI'!$E:$E,$M232,'02-ETI'!$M:$M)</f>
        <v>3.1428571428571428</v>
      </c>
      <c r="U232" s="3">
        <v>5</v>
      </c>
      <c r="V232" s="3">
        <v>6</v>
      </c>
      <c r="W232" s="50" t="e">
        <f t="shared" si="21"/>
        <v>#DIV/0!</v>
      </c>
      <c r="X232" s="50">
        <f t="shared" si="22"/>
        <v>1</v>
      </c>
      <c r="Y232" s="51">
        <f>VLOOKUP(B232,'01-Planning'!$B:$T,13,0)</f>
        <v>4.166666666666663E-2</v>
      </c>
      <c r="Z232" s="52" t="e">
        <f>COUNTIFS(#REF!,"&gt;=80",#REF!,'03-LPT'!$B232)/COUNTIF(#REF!,'03-LPT'!$B232)</f>
        <v>#REF!</v>
      </c>
      <c r="AA232" s="26" t="e">
        <f t="shared" si="23"/>
        <v>#REF!</v>
      </c>
    </row>
    <row r="233" spans="1:27" x14ac:dyDescent="0.2">
      <c r="A233" s="3">
        <v>225</v>
      </c>
      <c r="B233" s="13" t="s">
        <v>3691</v>
      </c>
      <c r="C233" s="6" t="str">
        <f>VLOOKUP('03-LPT'!$B233,'01-Planning'!$B:$V,2,0)</f>
        <v>TECH_SISMAL_1</v>
      </c>
      <c r="D233" s="6">
        <f>VLOOKUP('03-LPT'!$B233,'01-Planning'!$B:$V,3,0)</f>
        <v>0</v>
      </c>
      <c r="E233" s="22">
        <f>VLOOKUP('03-LPT'!$B233,'01-Planning'!$B:$V,4,0)</f>
        <v>43692</v>
      </c>
      <c r="F233" s="48" t="str">
        <f>VLOOKUP('03-LPT'!$B233,'01-Planning'!$B:$V,6,0)</f>
        <v>POK D1</v>
      </c>
      <c r="G233" s="48" t="str">
        <f>VLOOKUP('03-LPT'!$B233,'01-Planning'!$B:$V,7,0)</f>
        <v>POK SML</v>
      </c>
      <c r="H233" s="3" t="s">
        <v>3467</v>
      </c>
      <c r="I233" s="48" t="str">
        <f>VLOOKUP($B233,'01-Planning'!$B:$T,8,0)</f>
        <v>Video</v>
      </c>
      <c r="J233" s="48" t="str">
        <f>VLOOKUP('03-LPT'!$B233,'01-Planning'!$B:$V,9,0)</f>
        <v>New Employee</v>
      </c>
      <c r="K233" s="4">
        <f>VLOOKUP(C233,'Course &amp; Tujuan Baru'!$C:$L,10,0)</f>
        <v>0</v>
      </c>
      <c r="M233" s="48" t="str">
        <f>VLOOKUP('03-LPT'!$B233,'01-Planning'!$B:$V,14,0)</f>
        <v>C0225</v>
      </c>
      <c r="N233" s="49">
        <f>AVERAGEIF('02-ETI'!$E:$E,'03-LPT'!$M233,'02-ETI'!$J:$M)</f>
        <v>3.4375</v>
      </c>
      <c r="O233" s="49">
        <f>AVERAGEIF('02-ETI'!$E:$E,$M233,'02-ETI'!$N:$P)</f>
        <v>3.3125</v>
      </c>
      <c r="P233" s="49">
        <f>AVERAGEIF('02-ETI'!$E:$E,$M233,'02-ETI'!$Q:$Q)</f>
        <v>3.1875</v>
      </c>
      <c r="Q233" s="49">
        <f>AVERAGEIF('02-ETI'!$E:$E,$M233,'02-ETI'!$R:$R)</f>
        <v>3.1875</v>
      </c>
      <c r="R233" s="49">
        <f>AVERAGEIF('02-ETI'!$E:$E,$M233,'02-ETI'!$S:$T)</f>
        <v>3.5</v>
      </c>
      <c r="S233" s="49">
        <f>AVERAGEIF('02-ETI'!$E:$E,$M233,'02-ETI'!$M:$M)</f>
        <v>3.125</v>
      </c>
      <c r="U233" s="3">
        <v>5</v>
      </c>
      <c r="V233" s="3">
        <v>6</v>
      </c>
      <c r="W233" s="50" t="e">
        <f t="shared" si="21"/>
        <v>#DIV/0!</v>
      </c>
      <c r="X233" s="50">
        <f t="shared" si="22"/>
        <v>1</v>
      </c>
      <c r="Y233" s="51">
        <f>VLOOKUP(B233,'01-Planning'!$B:$T,13,0)</f>
        <v>4.166666666666663E-2</v>
      </c>
      <c r="Z233" s="52" t="e">
        <f>COUNTIFS(#REF!,"&gt;=80",#REF!,'03-LPT'!$B233)/COUNTIF(#REF!,'03-LPT'!$B233)</f>
        <v>#REF!</v>
      </c>
      <c r="AA233" s="26" t="e">
        <f t="shared" si="23"/>
        <v>#REF!</v>
      </c>
    </row>
    <row r="234" spans="1:27" x14ac:dyDescent="0.2">
      <c r="A234" s="3">
        <v>226</v>
      </c>
      <c r="B234" s="13" t="s">
        <v>3692</v>
      </c>
      <c r="C234" s="6" t="str">
        <f>VLOOKUP('03-LPT'!$B234,'01-Planning'!$B:$V,2,0)</f>
        <v>TECH_PESCON_1</v>
      </c>
      <c r="D234" s="6">
        <f>VLOOKUP('03-LPT'!$B234,'01-Planning'!$B:$V,3,0)</f>
        <v>0</v>
      </c>
      <c r="E234" s="22">
        <f>VLOOKUP('03-LPT'!$B234,'01-Planning'!$B:$V,4,0)</f>
        <v>43693</v>
      </c>
      <c r="F234" s="48" t="str">
        <f>VLOOKUP('03-LPT'!$B234,'01-Planning'!$B:$V,6,0)</f>
        <v>POK D1</v>
      </c>
      <c r="G234" s="48" t="str">
        <f>VLOOKUP('03-LPT'!$B234,'01-Planning'!$B:$V,7,0)</f>
        <v>POK Pest Control</v>
      </c>
      <c r="H234" s="3" t="s">
        <v>3467</v>
      </c>
      <c r="I234" s="48" t="str">
        <f>VLOOKUP($B234,'01-Planning'!$B:$T,8,0)</f>
        <v>Abram Adi</v>
      </c>
      <c r="J234" s="48" t="str">
        <f>VLOOKUP('03-LPT'!$B234,'01-Planning'!$B:$V,9,0)</f>
        <v>New Employee</v>
      </c>
      <c r="K234" s="4" t="str">
        <f>VLOOKUP(C234,'Course &amp; Tujuan Baru'!$C:$L,10,0)</f>
        <v>1. Dampak kontaminasi pest (+ power of socmed)
2. Integrated Pest Management + peran karyawan</v>
      </c>
      <c r="M234" s="48" t="str">
        <f>VLOOKUP('03-LPT'!$B234,'01-Planning'!$B:$V,14,0)</f>
        <v>C0226</v>
      </c>
      <c r="N234" s="49">
        <f>AVERAGEIF('02-ETI'!$E:$E,'03-LPT'!$M234,'02-ETI'!$J:$M)</f>
        <v>3.6666666666666665</v>
      </c>
      <c r="O234" s="49">
        <f>AVERAGEIF('02-ETI'!$E:$E,$M234,'02-ETI'!$N:$P)</f>
        <v>3.6666666666666665</v>
      </c>
      <c r="P234" s="49">
        <f>AVERAGEIF('02-ETI'!$E:$E,$M234,'02-ETI'!$Q:$Q)</f>
        <v>3.5</v>
      </c>
      <c r="Q234" s="49">
        <f>AVERAGEIF('02-ETI'!$E:$E,$M234,'02-ETI'!$R:$R)</f>
        <v>3.5</v>
      </c>
      <c r="R234" s="49">
        <f>AVERAGEIF('02-ETI'!$E:$E,$M234,'02-ETI'!$S:$T)</f>
        <v>3.6666666666666665</v>
      </c>
      <c r="S234" s="49">
        <f>AVERAGEIF('02-ETI'!$E:$E,$M234,'02-ETI'!$M:$M)</f>
        <v>3.6666666666666665</v>
      </c>
      <c r="U234" s="3">
        <v>5</v>
      </c>
      <c r="V234" s="3">
        <v>6</v>
      </c>
      <c r="W234" s="50" t="e">
        <f t="shared" si="21"/>
        <v>#DIV/0!</v>
      </c>
      <c r="X234" s="50">
        <f t="shared" si="22"/>
        <v>1</v>
      </c>
      <c r="Y234" s="51">
        <f>VLOOKUP(B234,'01-Planning'!$B:$T,13,0)</f>
        <v>4.1666666666666685E-2</v>
      </c>
      <c r="Z234" s="52" t="e">
        <f>COUNTIFS(#REF!,"&gt;=80",#REF!,'03-LPT'!$B234)/COUNTIF(#REF!,'03-LPT'!$B234)</f>
        <v>#REF!</v>
      </c>
      <c r="AA234" s="26" t="e">
        <f t="shared" si="23"/>
        <v>#REF!</v>
      </c>
    </row>
    <row r="235" spans="1:27" x14ac:dyDescent="0.2">
      <c r="A235" s="3">
        <v>227</v>
      </c>
      <c r="B235" s="13" t="s">
        <v>3693</v>
      </c>
      <c r="C235" s="6" t="str">
        <f>VLOOKUP('03-LPT'!$B235,'01-Planning'!$B:$V,2,0)</f>
        <v>UMM_ICAREX_3</v>
      </c>
      <c r="D235" s="6">
        <f>VLOOKUP('03-LPT'!$B235,'01-Planning'!$B:$V,3,0)</f>
        <v>0</v>
      </c>
      <c r="E235" s="22">
        <f>VLOOKUP('03-LPT'!$B235,'01-Planning'!$B:$V,4,0)</f>
        <v>43693</v>
      </c>
      <c r="F235" s="48" t="str">
        <f>VLOOKUP('03-LPT'!$B235,'01-Planning'!$B:$V,6,0)</f>
        <v>POK D2</v>
      </c>
      <c r="G235" s="48" t="str">
        <f>VLOOKUP('03-LPT'!$B235,'01-Planning'!$B:$V,7,0)</f>
        <v>POK ICARE</v>
      </c>
      <c r="H235" s="3" t="s">
        <v>3467</v>
      </c>
      <c r="I235" s="48" t="str">
        <f>VLOOKUP($B235,'01-Planning'!$B:$T,8,0)</f>
        <v>Kristal Prima</v>
      </c>
      <c r="J235" s="48" t="str">
        <f>VLOOKUP('03-LPT'!$B235,'01-Planning'!$B:$V,9,0)</f>
        <v>New Employee</v>
      </c>
      <c r="K235" s="4" t="str">
        <f>VLOOKUP(C235,'Course &amp; Tujuan Baru'!$C:$L,10,0)</f>
        <v>Mempelajari budaya ICARE &amp; Nutrifood Business Value Healthy Awareness</v>
      </c>
      <c r="M235" s="48" t="str">
        <f>VLOOKUP('03-LPT'!$B235,'01-Planning'!$B:$V,14,0)</f>
        <v>C0227</v>
      </c>
      <c r="N235" s="49">
        <f>AVERAGEIF('02-ETI'!$E:$E,'03-LPT'!$M235,'02-ETI'!$J:$M)</f>
        <v>3.8333333333333335</v>
      </c>
      <c r="O235" s="49">
        <f>AVERAGEIF('02-ETI'!$E:$E,$M235,'02-ETI'!$N:$P)</f>
        <v>3.8333333333333335</v>
      </c>
      <c r="P235" s="49">
        <f>AVERAGEIF('02-ETI'!$E:$E,$M235,'02-ETI'!$Q:$Q)</f>
        <v>3.5</v>
      </c>
      <c r="Q235" s="49">
        <f>AVERAGEIF('02-ETI'!$E:$E,$M235,'02-ETI'!$R:$R)</f>
        <v>3.5</v>
      </c>
      <c r="R235" s="49">
        <f>AVERAGEIF('02-ETI'!$E:$E,$M235,'02-ETI'!$S:$T)</f>
        <v>3.5</v>
      </c>
      <c r="S235" s="49">
        <f>AVERAGEIF('02-ETI'!$E:$E,$M235,'02-ETI'!$M:$M)</f>
        <v>3.3333333333333335</v>
      </c>
      <c r="U235" s="3">
        <v>5</v>
      </c>
      <c r="V235" s="3">
        <v>6</v>
      </c>
      <c r="W235" s="50" t="e">
        <f t="shared" si="21"/>
        <v>#DIV/0!</v>
      </c>
      <c r="X235" s="50">
        <f t="shared" si="22"/>
        <v>1</v>
      </c>
      <c r="Y235" s="51">
        <f>VLOOKUP(B235,'01-Planning'!$B:$T,13,0)</f>
        <v>8.3333333333333315E-2</v>
      </c>
      <c r="Z235" s="52" t="e">
        <f>COUNTIFS(#REF!,"&gt;=80",#REF!,'03-LPT'!$B235)/COUNTIF(#REF!,'03-LPT'!$B235)</f>
        <v>#REF!</v>
      </c>
      <c r="AA235" s="26" t="e">
        <f t="shared" si="23"/>
        <v>#REF!</v>
      </c>
    </row>
    <row r="236" spans="1:27" x14ac:dyDescent="0.2">
      <c r="A236" s="3">
        <v>228</v>
      </c>
      <c r="B236" s="13" t="s">
        <v>3694</v>
      </c>
      <c r="C236" s="6" t="str">
        <f>VLOOKUP('03-LPT'!$B236,'01-Planning'!$B:$V,2,0)</f>
        <v>TECH_PLCINT_2</v>
      </c>
      <c r="D236" s="6">
        <f>VLOOKUP('03-LPT'!$B236,'01-Planning'!$B:$V,3,0)</f>
        <v>0</v>
      </c>
      <c r="E236" s="22">
        <f>VLOOKUP('03-LPT'!$B236,'01-Planning'!$B:$V,4,0)</f>
        <v>43696</v>
      </c>
      <c r="F236" s="48" t="str">
        <f>VLOOKUP('03-LPT'!$B236,'01-Planning'!$B:$V,6,0)</f>
        <v>Event Biasa</v>
      </c>
      <c r="G236" s="48" t="str">
        <f>VLOOKUP('03-LPT'!$B236,'01-Planning'!$B:$V,7,0)</f>
        <v>PLC | Kelas Intermediate 1 Batch 2</v>
      </c>
      <c r="H236" s="3" t="s">
        <v>3467</v>
      </c>
      <c r="I236" s="48" t="str">
        <f>VLOOKUP($B236,'01-Planning'!$B:$T,8,0)</f>
        <v>M. Lutfi J</v>
      </c>
      <c r="J236" s="48" t="str">
        <f>VLOOKUP('03-LPT'!$B236,'01-Planning'!$B:$V,9,0)</f>
        <v>Engineering</v>
      </c>
      <c r="K236" s="4" t="e">
        <f>VLOOKUP(C236,'Course &amp; Tujuan Baru'!$C:$L,10,0)</f>
        <v>#N/A</v>
      </c>
      <c r="M236" s="48" t="str">
        <f>VLOOKUP('03-LPT'!$B236,'01-Planning'!$B:$V,14,0)</f>
        <v>C0228</v>
      </c>
      <c r="N236" s="49" t="e">
        <f>AVERAGEIF('02-ETI'!$E:$E,'03-LPT'!$M236,'02-ETI'!$J:$M)</f>
        <v>#DIV/0!</v>
      </c>
      <c r="O236" s="49" t="e">
        <f>AVERAGEIF('02-ETI'!$E:$E,$M236,'02-ETI'!$N:$P)</f>
        <v>#DIV/0!</v>
      </c>
      <c r="P236" s="49" t="e">
        <f>AVERAGEIF('02-ETI'!$E:$E,$M236,'02-ETI'!$Q:$Q)</f>
        <v>#DIV/0!</v>
      </c>
      <c r="Q236" s="49" t="e">
        <f>AVERAGEIF('02-ETI'!$E:$E,$M236,'02-ETI'!$R:$R)</f>
        <v>#DIV/0!</v>
      </c>
      <c r="R236" s="49" t="e">
        <f>AVERAGEIF('02-ETI'!$E:$E,$M236,'02-ETI'!$S:$T)</f>
        <v>#DIV/0!</v>
      </c>
      <c r="S236" s="49" t="e">
        <f>AVERAGEIF('02-ETI'!$E:$E,$M236,'02-ETI'!$M:$M)</f>
        <v>#DIV/0!</v>
      </c>
      <c r="U236" s="3">
        <v>5</v>
      </c>
      <c r="V236" s="3">
        <v>6</v>
      </c>
      <c r="W236" s="50" t="e">
        <f t="shared" si="21"/>
        <v>#DIV/0!</v>
      </c>
      <c r="X236" s="50">
        <f t="shared" si="22"/>
        <v>1</v>
      </c>
      <c r="Y236" s="51">
        <f>VLOOKUP(B236,'01-Planning'!$B:$T,13,0)</f>
        <v>8.3333333333333259E-2</v>
      </c>
      <c r="Z236" s="52" t="e">
        <f>COUNTIFS(#REF!,"&gt;=80",#REF!,'03-LPT'!$B236)/COUNTIF(#REF!,'03-LPT'!$B236)</f>
        <v>#REF!</v>
      </c>
      <c r="AA236" s="26" t="e">
        <f t="shared" si="23"/>
        <v>#REF!</v>
      </c>
    </row>
    <row r="237" spans="1:27" x14ac:dyDescent="0.2">
      <c r="A237" s="3">
        <v>229</v>
      </c>
      <c r="B237" s="13" t="s">
        <v>3695</v>
      </c>
      <c r="C237" s="6" t="str">
        <f>VLOOKUP('03-LPT'!$B237,'01-Planning'!$B:$V,2,0)</f>
        <v>TECH_PLCINT_2</v>
      </c>
      <c r="D237" s="6">
        <f>VLOOKUP('03-LPT'!$B237,'01-Planning'!$B:$V,3,0)</f>
        <v>0</v>
      </c>
      <c r="E237" s="22">
        <f>VLOOKUP('03-LPT'!$B237,'01-Planning'!$B:$V,4,0)</f>
        <v>43697</v>
      </c>
      <c r="F237" s="48" t="str">
        <f>VLOOKUP('03-LPT'!$B237,'01-Planning'!$B:$V,6,0)</f>
        <v>Event Biasa</v>
      </c>
      <c r="G237" s="48" t="str">
        <f>VLOOKUP('03-LPT'!$B237,'01-Planning'!$B:$V,7,0)</f>
        <v>PLC | Kelas Intermediate 1 Batch 2 | Praktek</v>
      </c>
      <c r="H237" s="3" t="s">
        <v>3467</v>
      </c>
      <c r="I237" s="48" t="str">
        <f>VLOOKUP($B237,'01-Planning'!$B:$T,8,0)</f>
        <v>M. Lutfi J</v>
      </c>
      <c r="J237" s="48" t="str">
        <f>VLOOKUP('03-LPT'!$B237,'01-Planning'!$B:$V,9,0)</f>
        <v>Engineering</v>
      </c>
      <c r="K237" s="4" t="e">
        <f>VLOOKUP(C237,'Course &amp; Tujuan Baru'!$C:$L,10,0)</f>
        <v>#N/A</v>
      </c>
      <c r="M237" s="48" t="str">
        <f>VLOOKUP('03-LPT'!$B237,'01-Planning'!$B:$V,14,0)</f>
        <v>C0229</v>
      </c>
      <c r="N237" s="49" t="e">
        <f>AVERAGEIF('02-ETI'!$E:$E,'03-LPT'!$M237,'02-ETI'!$J:$M)</f>
        <v>#DIV/0!</v>
      </c>
      <c r="O237" s="49" t="e">
        <f>AVERAGEIF('02-ETI'!$E:$E,$M237,'02-ETI'!$N:$P)</f>
        <v>#DIV/0!</v>
      </c>
      <c r="P237" s="49" t="e">
        <f>AVERAGEIF('02-ETI'!$E:$E,$M237,'02-ETI'!$Q:$Q)</f>
        <v>#DIV/0!</v>
      </c>
      <c r="Q237" s="49" t="e">
        <f>AVERAGEIF('02-ETI'!$E:$E,$M237,'02-ETI'!$R:$R)</f>
        <v>#DIV/0!</v>
      </c>
      <c r="R237" s="49" t="e">
        <f>AVERAGEIF('02-ETI'!$E:$E,$M237,'02-ETI'!$S:$T)</f>
        <v>#DIV/0!</v>
      </c>
      <c r="S237" s="49" t="e">
        <f>AVERAGEIF('02-ETI'!$E:$E,$M237,'02-ETI'!$M:$M)</f>
        <v>#DIV/0!</v>
      </c>
      <c r="U237" s="3">
        <v>5</v>
      </c>
      <c r="V237" s="3">
        <v>5</v>
      </c>
      <c r="W237" s="50" t="e">
        <f t="shared" si="21"/>
        <v>#DIV/0!</v>
      </c>
      <c r="X237" s="50">
        <f t="shared" si="22"/>
        <v>1</v>
      </c>
      <c r="Y237" s="51">
        <f>VLOOKUP(B237,'01-Planning'!$B:$T,13,0)</f>
        <v>8.3333333333333259E-2</v>
      </c>
      <c r="Z237" s="52" t="e">
        <f>COUNTIFS(#REF!,"&gt;=80",#REF!,'03-LPT'!$B237)/COUNTIF(#REF!,'03-LPT'!$B237)</f>
        <v>#REF!</v>
      </c>
      <c r="AA237" s="26" t="e">
        <f t="shared" si="23"/>
        <v>#REF!</v>
      </c>
    </row>
    <row r="238" spans="1:27" x14ac:dyDescent="0.2">
      <c r="A238" s="3">
        <v>230</v>
      </c>
      <c r="B238" s="13" t="s">
        <v>3696</v>
      </c>
      <c r="C238" s="6" t="str">
        <f>VLOOKUP('03-LPT'!$B238,'01-Planning'!$B:$V,2,0)</f>
        <v>TECH_NUTIMC_2</v>
      </c>
      <c r="D238" s="6">
        <f>VLOOKUP('03-LPT'!$B238,'01-Planning'!$B:$V,3,0)</f>
        <v>0</v>
      </c>
      <c r="E238" s="22">
        <f>VLOOKUP('03-LPT'!$B238,'01-Planning'!$B:$V,4,0)</f>
        <v>43697</v>
      </c>
      <c r="F238" s="48" t="str">
        <f>VLOOKUP('03-LPT'!$B238,'01-Planning'!$B:$V,6,0)</f>
        <v>Event Biasa</v>
      </c>
      <c r="G238" s="48" t="str">
        <f>VLOOKUP('03-LPT'!$B238,'01-Planning'!$B:$V,7,0)</f>
        <v>POK INCLASS | Nutrifood Improvement Cycle</v>
      </c>
      <c r="H238" s="3" t="s">
        <v>3467</v>
      </c>
      <c r="I238" s="48" t="str">
        <f>VLOOKUP($B238,'01-Planning'!$B:$T,8,0)</f>
        <v>Iman Budiman</v>
      </c>
      <c r="J238" s="48" t="str">
        <f>VLOOKUP('03-LPT'!$B238,'01-Planning'!$B:$V,9,0)</f>
        <v>Karyawan C Plus</v>
      </c>
      <c r="K238" s="4">
        <f>VLOOKUP(C238,'Course &amp; Tujuan Baru'!$C:$L,10,0)</f>
        <v>0</v>
      </c>
      <c r="M238" s="48" t="str">
        <f>VLOOKUP('03-LPT'!$B238,'01-Planning'!$B:$V,14,0)</f>
        <v>C0230</v>
      </c>
      <c r="N238" s="49" t="e">
        <f>AVERAGEIF('02-ETI'!$E:$E,'03-LPT'!$M238,'02-ETI'!$J:$M)</f>
        <v>#DIV/0!</v>
      </c>
      <c r="O238" s="49" t="e">
        <f>AVERAGEIF('02-ETI'!$E:$E,$M238,'02-ETI'!$N:$P)</f>
        <v>#DIV/0!</v>
      </c>
      <c r="P238" s="49" t="e">
        <f>AVERAGEIF('02-ETI'!$E:$E,$M238,'02-ETI'!$Q:$Q)</f>
        <v>#DIV/0!</v>
      </c>
      <c r="Q238" s="49" t="e">
        <f>AVERAGEIF('02-ETI'!$E:$E,$M238,'02-ETI'!$R:$R)</f>
        <v>#DIV/0!</v>
      </c>
      <c r="R238" s="49" t="e">
        <f>AVERAGEIF('02-ETI'!$E:$E,$M238,'02-ETI'!$S:$T)</f>
        <v>#DIV/0!</v>
      </c>
      <c r="S238" s="49" t="e">
        <f>AVERAGEIF('02-ETI'!$E:$E,$M238,'02-ETI'!$M:$M)</f>
        <v>#DIV/0!</v>
      </c>
      <c r="U238" s="3">
        <v>6</v>
      </c>
      <c r="V238" s="3">
        <v>11</v>
      </c>
      <c r="W238" s="50" t="e">
        <f t="shared" si="21"/>
        <v>#DIV/0!</v>
      </c>
      <c r="X238" s="50">
        <f t="shared" si="22"/>
        <v>1</v>
      </c>
      <c r="Y238" s="51">
        <f>VLOOKUP(B238,'01-Planning'!$B:$T,13,0)</f>
        <v>8.3333333333333259E-2</v>
      </c>
      <c r="Z238" s="52" t="e">
        <f>COUNTIFS(#REF!,"&gt;=80",#REF!,'03-LPT'!$B238)/COUNTIF(#REF!,'03-LPT'!$B238)</f>
        <v>#REF!</v>
      </c>
      <c r="AA238" s="26" t="e">
        <f t="shared" si="23"/>
        <v>#REF!</v>
      </c>
    </row>
    <row r="239" spans="1:27" x14ac:dyDescent="0.2">
      <c r="A239" s="3">
        <v>231</v>
      </c>
      <c r="B239" s="13" t="s">
        <v>3697</v>
      </c>
      <c r="C239" s="6" t="str">
        <f>VLOOKUP('03-LPT'!$B239,'01-Planning'!$B:$V,2,0)</f>
        <v>TECH_SLPANS_2</v>
      </c>
      <c r="D239" s="6">
        <f>VLOOKUP('03-LPT'!$B239,'01-Planning'!$B:$V,3,0)</f>
        <v>0</v>
      </c>
      <c r="E239" s="22">
        <f>VLOOKUP('03-LPT'!$B239,'01-Planning'!$B:$V,4,0)</f>
        <v>43697</v>
      </c>
      <c r="F239" s="48" t="str">
        <f>VLOOKUP('03-LPT'!$B239,'01-Planning'!$B:$V,6,0)</f>
        <v>Event Biasa</v>
      </c>
      <c r="G239" s="48" t="str">
        <f>VLOOKUP('03-LPT'!$B239,'01-Planning'!$B:$V,7,0)</f>
        <v>SIO NS | Training Lingkungan Pengoperasian Mesin oleh tim Lingkungan</v>
      </c>
      <c r="H239" s="3" t="s">
        <v>3467</v>
      </c>
      <c r="I239" s="48" t="str">
        <f>VLOOKUP($B239,'01-Planning'!$B:$T,8,0)</f>
        <v>Christianti Y</v>
      </c>
      <c r="J239" s="48" t="str">
        <f>VLOOKUP('03-LPT'!$B239,'01-Planning'!$B:$V,9,0)</f>
        <v>Operator GRB</v>
      </c>
      <c r="K239" s="4">
        <f>VLOOKUP(C239,'Course &amp; Tujuan Baru'!$C:$L,10,0)</f>
        <v>0</v>
      </c>
      <c r="M239" s="48" t="str">
        <f>VLOOKUP('03-LPT'!$B239,'01-Planning'!$B:$V,14,0)</f>
        <v>C0231</v>
      </c>
      <c r="N239" s="49" t="e">
        <f>AVERAGEIF('02-ETI'!$E:$E,'03-LPT'!$M239,'02-ETI'!$J:$M)</f>
        <v>#DIV/0!</v>
      </c>
      <c r="O239" s="49" t="e">
        <f>AVERAGEIF('02-ETI'!$E:$E,$M239,'02-ETI'!$N:$P)</f>
        <v>#DIV/0!</v>
      </c>
      <c r="P239" s="49" t="e">
        <f>AVERAGEIF('02-ETI'!$E:$E,$M239,'02-ETI'!$Q:$Q)</f>
        <v>#DIV/0!</v>
      </c>
      <c r="Q239" s="49" t="e">
        <f>AVERAGEIF('02-ETI'!$E:$E,$M239,'02-ETI'!$R:$R)</f>
        <v>#DIV/0!</v>
      </c>
      <c r="R239" s="49" t="e">
        <f>AVERAGEIF('02-ETI'!$E:$E,$M239,'02-ETI'!$S:$T)</f>
        <v>#DIV/0!</v>
      </c>
      <c r="S239" s="49" t="e">
        <f>AVERAGEIF('02-ETI'!$E:$E,$M239,'02-ETI'!$M:$M)</f>
        <v>#DIV/0!</v>
      </c>
      <c r="U239" s="3">
        <v>2</v>
      </c>
      <c r="V239" s="3">
        <v>2</v>
      </c>
      <c r="W239" s="50" t="e">
        <f t="shared" si="21"/>
        <v>#DIV/0!</v>
      </c>
      <c r="X239" s="50">
        <f t="shared" si="22"/>
        <v>1</v>
      </c>
      <c r="Y239" s="51">
        <f>VLOOKUP(B239,'01-Planning'!$B:$T,13,0)</f>
        <v>6.25E-2</v>
      </c>
      <c r="Z239" s="52" t="e">
        <f>COUNTIFS(#REF!,"&gt;=80",#REF!,'03-LPT'!$B239)/COUNTIF(#REF!,'03-LPT'!$B239)</f>
        <v>#REF!</v>
      </c>
      <c r="AA239" s="26" t="e">
        <f t="shared" si="23"/>
        <v>#REF!</v>
      </c>
    </row>
    <row r="240" spans="1:27" x14ac:dyDescent="0.2">
      <c r="A240" s="3">
        <v>232</v>
      </c>
      <c r="B240" s="13" t="s">
        <v>3698</v>
      </c>
      <c r="C240" s="6" t="str">
        <f>VLOOKUP('03-LPT'!$B240,'01-Planning'!$B:$V,2,0)</f>
        <v>TECH_PLASEC_1</v>
      </c>
      <c r="D240" s="6">
        <f>VLOOKUP('03-LPT'!$B240,'01-Planning'!$B:$V,3,0)</f>
        <v>0</v>
      </c>
      <c r="E240" s="22">
        <f>VLOOKUP('03-LPT'!$B240,'01-Planning'!$B:$V,4,0)</f>
        <v>43699</v>
      </c>
      <c r="F240" s="48" t="str">
        <f>VLOOKUP('03-LPT'!$B240,'01-Planning'!$B:$V,6,0)</f>
        <v>POK D1</v>
      </c>
      <c r="G240" s="48" t="str">
        <f>VLOOKUP('03-LPT'!$B240,'01-Planning'!$B:$V,7,0)</f>
        <v>POK Plant Security</v>
      </c>
      <c r="H240" s="3" t="s">
        <v>3467</v>
      </c>
      <c r="I240" s="48" t="str">
        <f>VLOOKUP($B240,'01-Planning'!$B:$T,8,0)</f>
        <v>Hardito N</v>
      </c>
      <c r="J240" s="48" t="str">
        <f>VLOOKUP('03-LPT'!$B240,'01-Planning'!$B:$V,9,0)</f>
        <v>New Employee</v>
      </c>
      <c r="K240" s="4">
        <f>VLOOKUP(C240,'Course &amp; Tujuan Baru'!$C:$L,10,0)</f>
        <v>0</v>
      </c>
      <c r="M240" s="48" t="str">
        <f>VLOOKUP('03-LPT'!$B240,'01-Planning'!$B:$V,14,0)</f>
        <v>C0232</v>
      </c>
      <c r="N240" s="49">
        <f>AVERAGEIF('02-ETI'!$E:$E,'03-LPT'!$M240,'02-ETI'!$J:$M)</f>
        <v>3.4</v>
      </c>
      <c r="O240" s="49">
        <f>AVERAGEIF('02-ETI'!$E:$E,$M240,'02-ETI'!$N:$P)</f>
        <v>3.3</v>
      </c>
      <c r="P240" s="49">
        <f>AVERAGEIF('02-ETI'!$E:$E,$M240,'02-ETI'!$Q:$Q)</f>
        <v>3.2</v>
      </c>
      <c r="Q240" s="49">
        <f>AVERAGEIF('02-ETI'!$E:$E,$M240,'02-ETI'!$R:$R)</f>
        <v>3.3</v>
      </c>
      <c r="R240" s="49">
        <f>AVERAGEIF('02-ETI'!$E:$E,$M240,'02-ETI'!$S:$T)</f>
        <v>3.4</v>
      </c>
      <c r="S240" s="49">
        <f>AVERAGEIF('02-ETI'!$E:$E,$M240,'02-ETI'!$M:$M)</f>
        <v>3.3</v>
      </c>
      <c r="U240" s="3">
        <v>9</v>
      </c>
      <c r="V240" s="3">
        <v>10</v>
      </c>
      <c r="W240" s="50" t="e">
        <f t="shared" si="21"/>
        <v>#DIV/0!</v>
      </c>
      <c r="X240" s="50">
        <f t="shared" si="22"/>
        <v>1</v>
      </c>
      <c r="Y240" s="51">
        <f>VLOOKUP(B240,'01-Planning'!$B:$T,13,0)</f>
        <v>4.1666666666666685E-2</v>
      </c>
      <c r="Z240" s="52" t="e">
        <f>COUNTIFS(#REF!,"&gt;=80",#REF!,'03-LPT'!$B240)/COUNTIF(#REF!,'03-LPT'!$B240)</f>
        <v>#REF!</v>
      </c>
      <c r="AA240" s="26" t="e">
        <f t="shared" si="23"/>
        <v>#REF!</v>
      </c>
    </row>
    <row r="241" spans="1:27" x14ac:dyDescent="0.2">
      <c r="A241" s="3">
        <v>233</v>
      </c>
      <c r="B241" s="13" t="s">
        <v>3699</v>
      </c>
      <c r="C241" s="6" t="str">
        <f>VLOOKUP('03-LPT'!$B241,'01-Planning'!$B:$V,2,0)</f>
        <v>TECH_PESCON_1</v>
      </c>
      <c r="D241" s="6">
        <f>VLOOKUP('03-LPT'!$B241,'01-Planning'!$B:$V,3,0)</f>
        <v>0</v>
      </c>
      <c r="E241" s="22">
        <f>VLOOKUP('03-LPT'!$B241,'01-Planning'!$B:$V,4,0)</f>
        <v>43699</v>
      </c>
      <c r="F241" s="48" t="str">
        <f>VLOOKUP('03-LPT'!$B241,'01-Planning'!$B:$V,6,0)</f>
        <v>POK D1</v>
      </c>
      <c r="G241" s="48" t="str">
        <f>VLOOKUP('03-LPT'!$B241,'01-Planning'!$B:$V,7,0)</f>
        <v>POK Pest Control</v>
      </c>
      <c r="H241" s="3" t="s">
        <v>3467</v>
      </c>
      <c r="I241" s="48" t="str">
        <f>VLOOKUP($B241,'01-Planning'!$B:$T,8,0)</f>
        <v>Abram Adi</v>
      </c>
      <c r="J241" s="48" t="str">
        <f>VLOOKUP('03-LPT'!$B241,'01-Planning'!$B:$V,9,0)</f>
        <v>New Employee</v>
      </c>
      <c r="K241" s="4" t="str">
        <f>VLOOKUP(C241,'Course &amp; Tujuan Baru'!$C:$L,10,0)</f>
        <v>1. Dampak kontaminasi pest (+ power of socmed)
2. Integrated Pest Management + peran karyawan</v>
      </c>
      <c r="M241" s="48" t="str">
        <f>VLOOKUP('03-LPT'!$B241,'01-Planning'!$B:$V,14,0)</f>
        <v>C0233</v>
      </c>
      <c r="N241" s="49">
        <f>AVERAGEIF('02-ETI'!$E:$E,'03-LPT'!$M241,'02-ETI'!$J:$M)</f>
        <v>3.5</v>
      </c>
      <c r="O241" s="49">
        <f>AVERAGEIF('02-ETI'!$E:$E,$M241,'02-ETI'!$N:$P)</f>
        <v>3.3</v>
      </c>
      <c r="P241" s="49">
        <f>AVERAGEIF('02-ETI'!$E:$E,$M241,'02-ETI'!$Q:$Q)</f>
        <v>3.2</v>
      </c>
      <c r="Q241" s="49">
        <f>AVERAGEIF('02-ETI'!$E:$E,$M241,'02-ETI'!$R:$R)</f>
        <v>3.3</v>
      </c>
      <c r="R241" s="49">
        <f>AVERAGEIF('02-ETI'!$E:$E,$M241,'02-ETI'!$S:$T)</f>
        <v>3.2</v>
      </c>
      <c r="S241" s="49">
        <f>AVERAGEIF('02-ETI'!$E:$E,$M241,'02-ETI'!$M:$M)</f>
        <v>3.2</v>
      </c>
      <c r="U241" s="3">
        <v>9</v>
      </c>
      <c r="V241" s="3">
        <v>10</v>
      </c>
      <c r="W241" s="50" t="e">
        <f t="shared" ref="W241:W257" si="24">V241/T241</f>
        <v>#DIV/0!</v>
      </c>
      <c r="X241" s="50">
        <f t="shared" ref="X241:X257" si="25">IF(V241/U241&gt;100%,100%,V241/U241)</f>
        <v>1</v>
      </c>
      <c r="Y241" s="51">
        <f>VLOOKUP(B241,'01-Planning'!$B:$T,13,0)</f>
        <v>4.1666666666666685E-2</v>
      </c>
      <c r="Z241" s="52" t="e">
        <f>COUNTIFS(#REF!,"&gt;=80",#REF!,'03-LPT'!$B241)/COUNTIF(#REF!,'03-LPT'!$B241)</f>
        <v>#REF!</v>
      </c>
      <c r="AA241" s="26" t="e">
        <f t="shared" ref="AA241:AA257" si="26">IF(Z241&gt;=80%,"Efektif","Tidak Efektif")</f>
        <v>#REF!</v>
      </c>
    </row>
    <row r="242" spans="1:27" x14ac:dyDescent="0.2">
      <c r="A242" s="3">
        <v>234</v>
      </c>
      <c r="B242" s="13" t="s">
        <v>3700</v>
      </c>
      <c r="C242" s="6" t="str">
        <f>VLOOKUP('03-LPT'!$B242,'01-Planning'!$B:$V,2,0)</f>
        <v>TECH_GMPCLH_2</v>
      </c>
      <c r="D242" s="6" t="str">
        <f>VLOOKUP('03-LPT'!$B242,'01-Planning'!$B:$V,3,0)</f>
        <v>TECH_ALLMAN_1</v>
      </c>
      <c r="E242" s="22">
        <f>VLOOKUP('03-LPT'!$B242,'01-Planning'!$B:$V,4,0)</f>
        <v>43699</v>
      </c>
      <c r="F242" s="48" t="str">
        <f>VLOOKUP('03-LPT'!$B242,'01-Planning'!$B:$V,6,0)</f>
        <v>POK D1</v>
      </c>
      <c r="G242" s="48" t="str">
        <f>VLOOKUP('03-LPT'!$B242,'01-Planning'!$B:$V,7,0)</f>
        <v>POK : Orientasi Karyawan Baru | GMP &amp; Clean Habit</v>
      </c>
      <c r="H242" s="3" t="s">
        <v>3467</v>
      </c>
      <c r="I242" s="48" t="str">
        <f>VLOOKUP($B242,'01-Planning'!$B:$T,8,0)</f>
        <v>Sherren</v>
      </c>
      <c r="J242" s="48" t="str">
        <f>VLOOKUP('03-LPT'!$B242,'01-Planning'!$B:$V,9,0)</f>
        <v>New Employee</v>
      </c>
      <c r="K242" s="4" t="str">
        <f>VLOOKUP(C242,'Course &amp; Tujuan Baru'!$C:$L,10,0)</f>
        <v>"-Mempelajari pengertian &amp; tujuan penerapan GMP
-Mempelajari Ruang Lingkup GMP
    o Personal Hygiene (Based on Zone)
    o Infrastructure &amp; Pest Control 
    o Pemeliharaan Produksi/Gudang (Cleaning &amp; Sanitation)"</v>
      </c>
      <c r="M242" s="48" t="str">
        <f>VLOOKUP('03-LPT'!$B242,'01-Planning'!$B:$V,14,0)</f>
        <v>C0234</v>
      </c>
      <c r="N242" s="49">
        <f>AVERAGEIF('02-ETI'!$E:$E,'03-LPT'!$M242,'02-ETI'!$J:$M)</f>
        <v>3.1</v>
      </c>
      <c r="O242" s="49">
        <f>AVERAGEIF('02-ETI'!$E:$E,$M242,'02-ETI'!$N:$P)</f>
        <v>3.3</v>
      </c>
      <c r="P242" s="49">
        <f>AVERAGEIF('02-ETI'!$E:$E,$M242,'02-ETI'!$Q:$Q)</f>
        <v>3</v>
      </c>
      <c r="Q242" s="49">
        <f>AVERAGEIF('02-ETI'!$E:$E,$M242,'02-ETI'!$R:$R)</f>
        <v>3.2</v>
      </c>
      <c r="R242" s="49">
        <f>AVERAGEIF('02-ETI'!$E:$E,$M242,'02-ETI'!$S:$T)</f>
        <v>3.4</v>
      </c>
      <c r="S242" s="49">
        <f>AVERAGEIF('02-ETI'!$E:$E,$M242,'02-ETI'!$M:$M)</f>
        <v>3</v>
      </c>
      <c r="U242" s="3">
        <v>9</v>
      </c>
      <c r="V242" s="3">
        <v>10</v>
      </c>
      <c r="W242" s="50" t="e">
        <f t="shared" si="24"/>
        <v>#DIV/0!</v>
      </c>
      <c r="X242" s="50">
        <f t="shared" si="25"/>
        <v>1</v>
      </c>
      <c r="Y242" s="51">
        <f>VLOOKUP(B242,'01-Planning'!$B:$T,13,0)</f>
        <v>8.3333333333333315E-2</v>
      </c>
      <c r="Z242" s="52" t="e">
        <f>COUNTIFS(#REF!,"&gt;=80",#REF!,'03-LPT'!$B242)/COUNTIF(#REF!,'03-LPT'!$B242)</f>
        <v>#REF!</v>
      </c>
      <c r="AA242" s="26" t="e">
        <f t="shared" si="26"/>
        <v>#REF!</v>
      </c>
    </row>
    <row r="243" spans="1:27" x14ac:dyDescent="0.2">
      <c r="A243" s="3">
        <v>235</v>
      </c>
      <c r="B243" s="13" t="s">
        <v>3701</v>
      </c>
      <c r="C243" s="6" t="str">
        <f>VLOOKUP('03-LPT'!$B243,'01-Planning'!$B:$V,2,0)</f>
        <v>TECH_EDUKES_1</v>
      </c>
      <c r="D243" s="6">
        <f>VLOOKUP('03-LPT'!$B243,'01-Planning'!$B:$V,3,0)</f>
        <v>0</v>
      </c>
      <c r="E243" s="22">
        <f>VLOOKUP('03-LPT'!$B243,'01-Planning'!$B:$V,4,0)</f>
        <v>43699</v>
      </c>
      <c r="F243" s="48" t="str">
        <f>VLOOKUP('03-LPT'!$B243,'01-Planning'!$B:$V,6,0)</f>
        <v>POK D1</v>
      </c>
      <c r="G243" s="48" t="str">
        <f>VLOOKUP('03-LPT'!$B243,'01-Planning'!$B:$V,7,0)</f>
        <v>POK Edukasi Kesehatan</v>
      </c>
      <c r="H243" s="3" t="s">
        <v>3467</v>
      </c>
      <c r="I243" s="48" t="str">
        <f>VLOOKUP($B243,'01-Planning'!$B:$T,8,0)</f>
        <v>Dr. Faris Azhar</v>
      </c>
      <c r="J243" s="48" t="str">
        <f>VLOOKUP('03-LPT'!$B243,'01-Planning'!$B:$V,9,0)</f>
        <v>New Employee</v>
      </c>
      <c r="K243" s="4">
        <f>VLOOKUP(C243,'Course &amp; Tujuan Baru'!$C:$L,10,0)</f>
        <v>0</v>
      </c>
      <c r="M243" s="48" t="str">
        <f>VLOOKUP('03-LPT'!$B243,'01-Planning'!$B:$V,14,0)</f>
        <v>C0235</v>
      </c>
      <c r="N243" s="49">
        <f>AVERAGEIF('02-ETI'!$E:$E,'03-LPT'!$M243,'02-ETI'!$J:$M)</f>
        <v>3.4</v>
      </c>
      <c r="O243" s="49">
        <f>AVERAGEIF('02-ETI'!$E:$E,$M243,'02-ETI'!$N:$P)</f>
        <v>3.1</v>
      </c>
      <c r="P243" s="49">
        <f>AVERAGEIF('02-ETI'!$E:$E,$M243,'02-ETI'!$Q:$Q)</f>
        <v>3</v>
      </c>
      <c r="Q243" s="49">
        <f>AVERAGEIF('02-ETI'!$E:$E,$M243,'02-ETI'!$R:$R)</f>
        <v>3.1</v>
      </c>
      <c r="R243" s="49">
        <f>AVERAGEIF('02-ETI'!$E:$E,$M243,'02-ETI'!$S:$T)</f>
        <v>3.2</v>
      </c>
      <c r="S243" s="49">
        <f>AVERAGEIF('02-ETI'!$E:$E,$M243,'02-ETI'!$M:$M)</f>
        <v>3.1</v>
      </c>
      <c r="U243" s="3">
        <v>9</v>
      </c>
      <c r="V243" s="3">
        <v>10</v>
      </c>
      <c r="W243" s="50" t="e">
        <f t="shared" si="24"/>
        <v>#DIV/0!</v>
      </c>
      <c r="X243" s="50">
        <f t="shared" si="25"/>
        <v>1</v>
      </c>
      <c r="Y243" s="51">
        <f>VLOOKUP(B243,'01-Planning'!$B:$T,13,0)</f>
        <v>4.166666666666663E-2</v>
      </c>
      <c r="Z243" s="52" t="e">
        <f>COUNTIFS(#REF!,"&gt;=80",#REF!,'03-LPT'!$B243)/COUNTIF(#REF!,'03-LPT'!$B243)</f>
        <v>#REF!</v>
      </c>
      <c r="AA243" s="26" t="e">
        <f t="shared" si="26"/>
        <v>#REF!</v>
      </c>
    </row>
    <row r="244" spans="1:27" x14ac:dyDescent="0.2">
      <c r="A244" s="3">
        <v>236</v>
      </c>
      <c r="B244" s="13" t="s">
        <v>3702</v>
      </c>
      <c r="C244" s="6" t="str">
        <f>VLOOKUP('03-LPT'!$B244,'01-Planning'!$B:$V,2,0)</f>
        <v>TECH_MACMAO_2</v>
      </c>
      <c r="D244" s="6">
        <f>VLOOKUP('03-LPT'!$B244,'01-Planning'!$B:$V,3,0)</f>
        <v>0</v>
      </c>
      <c r="E244" s="22">
        <f>VLOOKUP('03-LPT'!$B244,'01-Planning'!$B:$V,4,0)</f>
        <v>43699</v>
      </c>
      <c r="F244" s="48" t="str">
        <f>VLOOKUP('03-LPT'!$B244,'01-Planning'!$B:$V,6,0)</f>
        <v>POK D1</v>
      </c>
      <c r="G244" s="48" t="str">
        <f>VLOOKUP('03-LPT'!$B244,'01-Planning'!$B:$V,7,0)</f>
        <v>POK Palet Mover</v>
      </c>
      <c r="H244" s="3" t="s">
        <v>3467</v>
      </c>
      <c r="I244" s="48" t="str">
        <f>VLOOKUP($B244,'01-Planning'!$B:$T,8,0)</f>
        <v>Video</v>
      </c>
      <c r="J244" s="48" t="str">
        <f>VLOOKUP('03-LPT'!$B244,'01-Planning'!$B:$V,9,0)</f>
        <v>New Employee</v>
      </c>
      <c r="K244" s="4">
        <f>VLOOKUP(C244,'Course &amp; Tujuan Baru'!$C:$L,10,0)</f>
        <v>0</v>
      </c>
      <c r="M244" s="48" t="str">
        <f>VLOOKUP('03-LPT'!$B244,'01-Planning'!$B:$V,14,0)</f>
        <v>C0236</v>
      </c>
      <c r="N244" s="49">
        <f>AVERAGEIF('02-ETI'!$E:$E,'03-LPT'!$M244,'02-ETI'!$J:$M)</f>
        <v>3.1</v>
      </c>
      <c r="O244" s="49">
        <f>AVERAGEIF('02-ETI'!$E:$E,$M244,'02-ETI'!$N:$P)</f>
        <v>3.1</v>
      </c>
      <c r="P244" s="49">
        <f>AVERAGEIF('02-ETI'!$E:$E,$M244,'02-ETI'!$Q:$Q)</f>
        <v>3</v>
      </c>
      <c r="Q244" s="49">
        <f>AVERAGEIF('02-ETI'!$E:$E,$M244,'02-ETI'!$R:$R)</f>
        <v>3.2</v>
      </c>
      <c r="R244" s="49">
        <f>AVERAGEIF('02-ETI'!$E:$E,$M244,'02-ETI'!$S:$T)</f>
        <v>3.1</v>
      </c>
      <c r="S244" s="49">
        <f>AVERAGEIF('02-ETI'!$E:$E,$M244,'02-ETI'!$M:$M)</f>
        <v>3</v>
      </c>
      <c r="U244" s="3">
        <v>9</v>
      </c>
      <c r="V244" s="3">
        <v>10</v>
      </c>
      <c r="W244" s="50" t="e">
        <f t="shared" si="24"/>
        <v>#DIV/0!</v>
      </c>
      <c r="X244" s="50">
        <f t="shared" si="25"/>
        <v>1</v>
      </c>
      <c r="Y244" s="51">
        <f>VLOOKUP(B244,'01-Planning'!$B:$T,13,0)</f>
        <v>4.166666666666663E-2</v>
      </c>
      <c r="Z244" s="52" t="e">
        <f>COUNTIFS(#REF!,"&gt;=80",#REF!,'03-LPT'!$B244)/COUNTIF(#REF!,'03-LPT'!$B244)</f>
        <v>#REF!</v>
      </c>
      <c r="AA244" s="26" t="e">
        <f t="shared" si="26"/>
        <v>#REF!</v>
      </c>
    </row>
    <row r="245" spans="1:27" x14ac:dyDescent="0.2">
      <c r="A245" s="3">
        <v>237</v>
      </c>
      <c r="B245" s="13" t="s">
        <v>3703</v>
      </c>
      <c r="C245" s="6" t="str">
        <f>VLOOKUP('03-LPT'!$B245,'01-Planning'!$B:$V,2,0)</f>
        <v>UMM_KETIGA_1</v>
      </c>
      <c r="D245" s="6">
        <f>VLOOKUP('03-LPT'!$B245,'01-Planning'!$B:$V,3,0)</f>
        <v>0</v>
      </c>
      <c r="E245" s="22">
        <f>VLOOKUP('03-LPT'!$B245,'01-Planning'!$B:$V,4,0)</f>
        <v>43700</v>
      </c>
      <c r="F245" s="48" t="str">
        <f>VLOOKUP('03-LPT'!$B245,'01-Planning'!$B:$V,6,0)</f>
        <v>POK D2</v>
      </c>
      <c r="G245" s="48" t="str">
        <f>VLOOKUP('03-LPT'!$B245,'01-Planning'!$B:$V,7,0)</f>
        <v xml:space="preserve">POK INCLASS | SSA K3 </v>
      </c>
      <c r="H245" s="3" t="s">
        <v>3467</v>
      </c>
      <c r="I245" s="48" t="str">
        <f>VLOOKUP($B245,'01-Planning'!$B:$T,8,0)</f>
        <v>Hardito N</v>
      </c>
      <c r="J245" s="48" t="str">
        <f>VLOOKUP('03-LPT'!$B245,'01-Planning'!$B:$V,9,0)</f>
        <v>New Employee</v>
      </c>
      <c r="K245" s="4" t="str">
        <f>VLOOKUP(C245,'Course &amp; Tujuan Baru'!$C:$L,10,0)</f>
        <v>-Mempelajari definisi K3 dan penerapannya
-Mempelajari hak &amp; kewajiban karyawan terkait -Mempelajari aplikasi 7 budaya K3 di Nutrifood</v>
      </c>
      <c r="M245" s="48" t="str">
        <f>VLOOKUP('03-LPT'!$B245,'01-Planning'!$B:$V,14,0)</f>
        <v>C0237</v>
      </c>
      <c r="N245" s="49">
        <f>AVERAGEIF('02-ETI'!$E:$E,'03-LPT'!$M245,'02-ETI'!$J:$M)</f>
        <v>3.3636363636363638</v>
      </c>
      <c r="O245" s="49">
        <f>AVERAGEIF('02-ETI'!$E:$E,$M245,'02-ETI'!$N:$P)</f>
        <v>3.1818181818181817</v>
      </c>
      <c r="P245" s="49">
        <f>AVERAGEIF('02-ETI'!$E:$E,$M245,'02-ETI'!$Q:$Q)</f>
        <v>3.2727272727272729</v>
      </c>
      <c r="Q245" s="49">
        <f>AVERAGEIF('02-ETI'!$E:$E,$M245,'02-ETI'!$R:$R)</f>
        <v>3.1818181818181817</v>
      </c>
      <c r="R245" s="49">
        <f>AVERAGEIF('02-ETI'!$E:$E,$M245,'02-ETI'!$S:$T)</f>
        <v>3.4545454545454546</v>
      </c>
      <c r="S245" s="49">
        <f>AVERAGEIF('02-ETI'!$E:$E,$M245,'02-ETI'!$M:$M)</f>
        <v>3.1818181818181817</v>
      </c>
      <c r="U245" s="3">
        <v>9</v>
      </c>
      <c r="V245" s="3">
        <v>10</v>
      </c>
      <c r="W245" s="50" t="e">
        <f t="shared" si="24"/>
        <v>#DIV/0!</v>
      </c>
      <c r="X245" s="50">
        <f t="shared" si="25"/>
        <v>1</v>
      </c>
      <c r="Y245" s="51">
        <f>VLOOKUP(B245,'01-Planning'!$B:$T,13,0)</f>
        <v>4.1666666666666685E-2</v>
      </c>
      <c r="Z245" s="52" t="e">
        <f>COUNTIFS(#REF!,"&gt;=80",#REF!,'03-LPT'!$B245)/COUNTIF(#REF!,'03-LPT'!$B245)</f>
        <v>#REF!</v>
      </c>
      <c r="AA245" s="26" t="e">
        <f t="shared" si="26"/>
        <v>#REF!</v>
      </c>
    </row>
    <row r="246" spans="1:27" x14ac:dyDescent="0.2">
      <c r="A246" s="3">
        <v>238</v>
      </c>
      <c r="B246" s="13" t="s">
        <v>3704</v>
      </c>
      <c r="C246" s="6" t="str">
        <f>VLOOKUP('03-LPT'!$B246,'01-Planning'!$B:$V,2,0)</f>
        <v>TECH_SISMAL_1</v>
      </c>
      <c r="D246" s="6">
        <f>VLOOKUP('03-LPT'!$B246,'01-Planning'!$B:$V,3,0)</f>
        <v>0</v>
      </c>
      <c r="E246" s="22">
        <f>VLOOKUP('03-LPT'!$B246,'01-Planning'!$B:$V,4,0)</f>
        <v>43700</v>
      </c>
      <c r="F246" s="48" t="str">
        <f>VLOOKUP('03-LPT'!$B246,'01-Planning'!$B:$V,6,0)</f>
        <v>POK D2</v>
      </c>
      <c r="G246" s="48" t="str">
        <f>VLOOKUP('03-LPT'!$B246,'01-Planning'!$B:$V,7,0)</f>
        <v>POK SML</v>
      </c>
      <c r="H246" s="3" t="s">
        <v>3467</v>
      </c>
      <c r="I246" s="48" t="str">
        <f>VLOOKUP($B246,'01-Planning'!$B:$T,8,0)</f>
        <v>Video</v>
      </c>
      <c r="J246" s="48" t="str">
        <f>VLOOKUP('03-LPT'!$B246,'01-Planning'!$B:$V,9,0)</f>
        <v>New Employee</v>
      </c>
      <c r="K246" s="4">
        <f>VLOOKUP(C246,'Course &amp; Tujuan Baru'!$C:$L,10,0)</f>
        <v>0</v>
      </c>
      <c r="M246" s="48" t="str">
        <f>VLOOKUP('03-LPT'!$B246,'01-Planning'!$B:$V,14,0)</f>
        <v>C0238</v>
      </c>
      <c r="N246" s="49">
        <f>AVERAGEIF('02-ETI'!$E:$E,'03-LPT'!$M246,'02-ETI'!$J:$M)</f>
        <v>3</v>
      </c>
      <c r="O246" s="49">
        <f>AVERAGEIF('02-ETI'!$E:$E,$M246,'02-ETI'!$N:$P)</f>
        <v>3</v>
      </c>
      <c r="P246" s="49">
        <f>AVERAGEIF('02-ETI'!$E:$E,$M246,'02-ETI'!$Q:$Q)</f>
        <v>3</v>
      </c>
      <c r="Q246" s="49">
        <f>AVERAGEIF('02-ETI'!$E:$E,$M246,'02-ETI'!$R:$R)</f>
        <v>3</v>
      </c>
      <c r="R246" s="49">
        <f>AVERAGEIF('02-ETI'!$E:$E,$M246,'02-ETI'!$S:$T)</f>
        <v>3</v>
      </c>
      <c r="S246" s="49">
        <f>AVERAGEIF('02-ETI'!$E:$E,$M246,'02-ETI'!$M:$M)</f>
        <v>3</v>
      </c>
      <c r="U246" s="3">
        <v>9</v>
      </c>
      <c r="V246" s="3">
        <v>10</v>
      </c>
      <c r="W246" s="50" t="e">
        <f t="shared" si="24"/>
        <v>#DIV/0!</v>
      </c>
      <c r="X246" s="50">
        <f t="shared" si="25"/>
        <v>1</v>
      </c>
      <c r="Y246" s="51">
        <f>VLOOKUP(B246,'01-Planning'!$B:$T,13,0)</f>
        <v>4.1666666666666685E-2</v>
      </c>
      <c r="Z246" s="52" t="e">
        <f>COUNTIFS(#REF!,"&gt;=80",#REF!,'03-LPT'!$B246)/COUNTIF(#REF!,'03-LPT'!$B246)</f>
        <v>#REF!</v>
      </c>
      <c r="AA246" s="26" t="e">
        <f t="shared" si="26"/>
        <v>#REF!</v>
      </c>
    </row>
    <row r="247" spans="1:27" x14ac:dyDescent="0.2">
      <c r="A247" s="3">
        <v>239</v>
      </c>
      <c r="B247" s="13" t="s">
        <v>3705</v>
      </c>
      <c r="C247" s="6" t="str">
        <f>VLOOKUP('03-LPT'!$B247,'01-Planning'!$B:$V,2,0)</f>
        <v>TECH_SKFIPA_2</v>
      </c>
      <c r="D247" s="6">
        <f>VLOOKUP('03-LPT'!$B247,'01-Planning'!$B:$V,3,0)</f>
        <v>0</v>
      </c>
      <c r="E247" s="22">
        <f>VLOOKUP('03-LPT'!$B247,'01-Planning'!$B:$V,4,0)</f>
        <v>43700</v>
      </c>
      <c r="F247" s="48" t="str">
        <f>VLOOKUP('03-LPT'!$B247,'01-Planning'!$B:$V,6,0)</f>
        <v>Event Biasa</v>
      </c>
      <c r="G247" s="48" t="str">
        <f>VLOOKUP('03-LPT'!$B247,'01-Planning'!$B:$V,7,0)</f>
        <v>SIO NS | Training K3 Pengoperasian Mesin oleh tim K3 - Permenaker No 38 Tahun 2016 Tentang K3 Pesawat Tenaga dan Produksi</v>
      </c>
      <c r="H247" s="3" t="s">
        <v>3467</v>
      </c>
      <c r="I247" s="48" t="str">
        <f>VLOOKUP($B247,'01-Planning'!$B:$T,8,0)</f>
        <v>Hardito N</v>
      </c>
      <c r="J247" s="48" t="str">
        <f>VLOOKUP('03-LPT'!$B247,'01-Planning'!$B:$V,9,0)</f>
        <v>Operator GRB</v>
      </c>
      <c r="K247" s="4">
        <f>VLOOKUP(C247,'Course &amp; Tujuan Baru'!$C:$L,10,0)</f>
        <v>0</v>
      </c>
      <c r="M247" s="48" t="str">
        <f>VLOOKUP('03-LPT'!$B247,'01-Planning'!$B:$V,14,0)</f>
        <v>C0239</v>
      </c>
      <c r="N247" s="49" t="e">
        <f>AVERAGEIF('02-ETI'!$E:$E,'03-LPT'!$M247,'02-ETI'!$J:$M)</f>
        <v>#DIV/0!</v>
      </c>
      <c r="O247" s="49" t="e">
        <f>AVERAGEIF('02-ETI'!$E:$E,$M247,'02-ETI'!$N:$P)</f>
        <v>#DIV/0!</v>
      </c>
      <c r="P247" s="49" t="e">
        <f>AVERAGEIF('02-ETI'!$E:$E,$M247,'02-ETI'!$Q:$Q)</f>
        <v>#DIV/0!</v>
      </c>
      <c r="Q247" s="49" t="e">
        <f>AVERAGEIF('02-ETI'!$E:$E,$M247,'02-ETI'!$R:$R)</f>
        <v>#DIV/0!</v>
      </c>
      <c r="R247" s="49" t="e">
        <f>AVERAGEIF('02-ETI'!$E:$E,$M247,'02-ETI'!$S:$T)</f>
        <v>#DIV/0!</v>
      </c>
      <c r="S247" s="49" t="e">
        <f>AVERAGEIF('02-ETI'!$E:$E,$M247,'02-ETI'!$M:$M)</f>
        <v>#DIV/0!</v>
      </c>
      <c r="U247" s="3">
        <v>5</v>
      </c>
      <c r="V247" s="3">
        <v>5</v>
      </c>
      <c r="W247" s="50" t="e">
        <f t="shared" si="24"/>
        <v>#DIV/0!</v>
      </c>
      <c r="X247" s="50">
        <f t="shared" si="25"/>
        <v>1</v>
      </c>
      <c r="Y247" s="51">
        <f>VLOOKUP(B247,'01-Planning'!$B:$T,13,0)</f>
        <v>8.3333333333333259E-2</v>
      </c>
      <c r="Z247" s="52" t="e">
        <f>COUNTIFS(#REF!,"&gt;=80",#REF!,'03-LPT'!$B247)/COUNTIF(#REF!,'03-LPT'!$B247)</f>
        <v>#REF!</v>
      </c>
      <c r="AA247" s="26" t="e">
        <f t="shared" si="26"/>
        <v>#REF!</v>
      </c>
    </row>
    <row r="248" spans="1:27" x14ac:dyDescent="0.2">
      <c r="A248" s="3">
        <v>240</v>
      </c>
      <c r="B248" s="13" t="s">
        <v>3706</v>
      </c>
      <c r="C248" s="6" t="str">
        <f>VLOOKUP('03-LPT'!$B248,'01-Planning'!$B:$V,2,0)</f>
        <v>TECH_BASCRT_2</v>
      </c>
      <c r="D248" s="6">
        <f>VLOOKUP('03-LPT'!$B248,'01-Planning'!$B:$V,3,0)</f>
        <v>0</v>
      </c>
      <c r="E248" s="22">
        <f>VLOOKUP('03-LPT'!$B248,'01-Planning'!$B:$V,4,0)</f>
        <v>43704</v>
      </c>
      <c r="F248" s="48" t="str">
        <f>VLOOKUP('03-LPT'!$B248,'01-Planning'!$B:$V,6,0)</f>
        <v>Event Biasa</v>
      </c>
      <c r="G248" s="48" t="str">
        <f>VLOOKUP('03-LPT'!$B248,'01-Planning'!$B:$V,7,0)</f>
        <v>POK INCLASS | Basic Critical Thinking</v>
      </c>
      <c r="H248" s="3" t="s">
        <v>3467</v>
      </c>
      <c r="I248" s="48" t="str">
        <f>VLOOKUP($B248,'01-Planning'!$B:$T,8,0)</f>
        <v>Kristal Prima</v>
      </c>
      <c r="J248" s="48" t="str">
        <f>VLOOKUP('03-LPT'!$B248,'01-Planning'!$B:$V,9,0)</f>
        <v>Karyawan C Plus</v>
      </c>
      <c r="K248" s="4">
        <f>VLOOKUP(C248,'Course &amp; Tujuan Baru'!$C:$L,10,0)</f>
        <v>0</v>
      </c>
      <c r="M248" s="48" t="str">
        <f>VLOOKUP('03-LPT'!$B248,'01-Planning'!$B:$V,14,0)</f>
        <v>C0240</v>
      </c>
      <c r="N248" s="49" t="e">
        <f>AVERAGEIF('02-ETI'!$E:$E,'03-LPT'!$M248,'02-ETI'!$J:$M)</f>
        <v>#DIV/0!</v>
      </c>
      <c r="O248" s="49" t="e">
        <f>AVERAGEIF('02-ETI'!$E:$E,$M248,'02-ETI'!$N:$P)</f>
        <v>#DIV/0!</v>
      </c>
      <c r="P248" s="49" t="e">
        <f>AVERAGEIF('02-ETI'!$E:$E,$M248,'02-ETI'!$Q:$Q)</f>
        <v>#DIV/0!</v>
      </c>
      <c r="Q248" s="49" t="e">
        <f>AVERAGEIF('02-ETI'!$E:$E,$M248,'02-ETI'!$R:$R)</f>
        <v>#DIV/0!</v>
      </c>
      <c r="R248" s="49" t="e">
        <f>AVERAGEIF('02-ETI'!$E:$E,$M248,'02-ETI'!$S:$T)</f>
        <v>#DIV/0!</v>
      </c>
      <c r="S248" s="49" t="e">
        <f>AVERAGEIF('02-ETI'!$E:$E,$M248,'02-ETI'!$M:$M)</f>
        <v>#DIV/0!</v>
      </c>
      <c r="U248" s="3">
        <v>9</v>
      </c>
      <c r="V248" s="3">
        <v>12</v>
      </c>
      <c r="W248" s="50" t="e">
        <f t="shared" si="24"/>
        <v>#DIV/0!</v>
      </c>
      <c r="X248" s="50">
        <f t="shared" si="25"/>
        <v>1</v>
      </c>
      <c r="Y248" s="51">
        <f>VLOOKUP(B248,'01-Planning'!$B:$T,13,0)</f>
        <v>8.3333333333333259E-2</v>
      </c>
      <c r="Z248" s="52" t="e">
        <f>COUNTIFS(#REF!,"&gt;=80",#REF!,'03-LPT'!$B248)/COUNTIF(#REF!,'03-LPT'!$B248)</f>
        <v>#REF!</v>
      </c>
      <c r="AA248" s="26" t="e">
        <f t="shared" si="26"/>
        <v>#REF!</v>
      </c>
    </row>
    <row r="249" spans="1:27" x14ac:dyDescent="0.2">
      <c r="A249" s="3">
        <v>241</v>
      </c>
      <c r="B249" s="13" t="s">
        <v>3707</v>
      </c>
      <c r="C249" s="6" t="str">
        <f>VLOOKUP('03-LPT'!$B249,'01-Planning'!$B:$V,2,0)</f>
        <v>TECH_WTPXXX_2</v>
      </c>
      <c r="D249" s="6">
        <f>VLOOKUP('03-LPT'!$B249,'01-Planning'!$B:$V,3,0)</f>
        <v>0</v>
      </c>
      <c r="E249" s="22">
        <f>VLOOKUP('03-LPT'!$B249,'01-Planning'!$B:$V,4,0)</f>
        <v>43705</v>
      </c>
      <c r="F249" s="48" t="str">
        <f>VLOOKUP('03-LPT'!$B249,'01-Planning'!$B:$V,6,0)</f>
        <v>Event Biasa</v>
      </c>
      <c r="G249" s="48" t="str">
        <f>VLOOKUP('03-LPT'!$B249,'01-Planning'!$B:$V,7,0)</f>
        <v>POK OJT | Basic WTP</v>
      </c>
      <c r="H249" s="3" t="s">
        <v>3467</v>
      </c>
      <c r="I249" s="48" t="str">
        <f>VLOOKUP($B249,'01-Planning'!$B:$T,8,0)</f>
        <v>Ridi N</v>
      </c>
      <c r="J249" s="48" t="str">
        <f>VLOOKUP('03-LPT'!$B249,'01-Planning'!$B:$V,9,0)</f>
        <v>Karyawan C Plus</v>
      </c>
      <c r="K249" s="4">
        <f>VLOOKUP(C249,'Course &amp; Tujuan Baru'!$C:$L,10,0)</f>
        <v>0</v>
      </c>
      <c r="M249" s="48" t="str">
        <f>VLOOKUP('03-LPT'!$B249,'01-Planning'!$B:$V,14,0)</f>
        <v>C0241</v>
      </c>
      <c r="N249" s="49" t="e">
        <f>AVERAGEIF('02-ETI'!$E:$E,'03-LPT'!$M249,'02-ETI'!$J:$M)</f>
        <v>#DIV/0!</v>
      </c>
      <c r="O249" s="49" t="e">
        <f>AVERAGEIF('02-ETI'!$E:$E,$M249,'02-ETI'!$N:$P)</f>
        <v>#DIV/0!</v>
      </c>
      <c r="P249" s="49" t="e">
        <f>AVERAGEIF('02-ETI'!$E:$E,$M249,'02-ETI'!$Q:$Q)</f>
        <v>#DIV/0!</v>
      </c>
      <c r="Q249" s="49" t="e">
        <f>AVERAGEIF('02-ETI'!$E:$E,$M249,'02-ETI'!$R:$R)</f>
        <v>#DIV/0!</v>
      </c>
      <c r="R249" s="49" t="e">
        <f>AVERAGEIF('02-ETI'!$E:$E,$M249,'02-ETI'!$S:$T)</f>
        <v>#DIV/0!</v>
      </c>
      <c r="S249" s="49" t="e">
        <f>AVERAGEIF('02-ETI'!$E:$E,$M249,'02-ETI'!$M:$M)</f>
        <v>#DIV/0!</v>
      </c>
      <c r="U249" s="3">
        <v>3</v>
      </c>
      <c r="V249" s="3">
        <v>4</v>
      </c>
      <c r="W249" s="50" t="e">
        <f t="shared" si="24"/>
        <v>#DIV/0!</v>
      </c>
      <c r="X249" s="50">
        <f t="shared" si="25"/>
        <v>1</v>
      </c>
      <c r="Y249" s="51">
        <f>VLOOKUP(B249,'01-Planning'!$B:$T,13,0)</f>
        <v>8.3333333333333259E-2</v>
      </c>
      <c r="Z249" s="52" t="e">
        <f>COUNTIFS(#REF!,"&gt;=80",#REF!,'03-LPT'!$B249)/COUNTIF(#REF!,'03-LPT'!$B249)</f>
        <v>#REF!</v>
      </c>
      <c r="AA249" s="26" t="e">
        <f t="shared" si="26"/>
        <v>#REF!</v>
      </c>
    </row>
    <row r="250" spans="1:27" x14ac:dyDescent="0.2">
      <c r="A250" s="3">
        <v>242</v>
      </c>
      <c r="B250" s="13" t="s">
        <v>3708</v>
      </c>
      <c r="C250" s="6" t="str">
        <f>VLOOKUP('03-LPT'!$B250,'01-Planning'!$B:$V,2,0)</f>
        <v>TECH_PESCON_1</v>
      </c>
      <c r="D250" s="6">
        <f>VLOOKUP('03-LPT'!$B250,'01-Planning'!$B:$V,3,0)</f>
        <v>0</v>
      </c>
      <c r="E250" s="22">
        <f>VLOOKUP('03-LPT'!$B250,'01-Planning'!$B:$V,4,0)</f>
        <v>43706</v>
      </c>
      <c r="F250" s="48" t="str">
        <f>VLOOKUP('03-LPT'!$B250,'01-Planning'!$B:$V,6,0)</f>
        <v>POK D1</v>
      </c>
      <c r="G250" s="48" t="str">
        <f>VLOOKUP('03-LPT'!$B250,'01-Planning'!$B:$V,7,0)</f>
        <v>POK Pest Control</v>
      </c>
      <c r="H250" s="3" t="s">
        <v>3467</v>
      </c>
      <c r="I250" s="48" t="str">
        <f>VLOOKUP($B250,'01-Planning'!$B:$T,8,0)</f>
        <v>Abram Adi</v>
      </c>
      <c r="J250" s="48" t="str">
        <f>VLOOKUP('03-LPT'!$B250,'01-Planning'!$B:$V,9,0)</f>
        <v>New Employee</v>
      </c>
      <c r="K250" s="4" t="str">
        <f>VLOOKUP(C250,'Course &amp; Tujuan Baru'!$C:$L,10,0)</f>
        <v>1. Dampak kontaminasi pest (+ power of socmed)
2. Integrated Pest Management + peran karyawan</v>
      </c>
      <c r="M250" s="48" t="str">
        <f>VLOOKUP('03-LPT'!$B250,'01-Planning'!$B:$V,14,0)</f>
        <v>C0242</v>
      </c>
      <c r="N250" s="49">
        <f>AVERAGEIF('02-ETI'!$E:$E,'03-LPT'!$M250,'02-ETI'!$J:$M)</f>
        <v>3</v>
      </c>
      <c r="O250" s="49">
        <f>AVERAGEIF('02-ETI'!$E:$E,$M250,'02-ETI'!$N:$P)</f>
        <v>3</v>
      </c>
      <c r="P250" s="49">
        <f>AVERAGEIF('02-ETI'!$E:$E,$M250,'02-ETI'!$Q:$Q)</f>
        <v>3</v>
      </c>
      <c r="Q250" s="49">
        <f>AVERAGEIF('02-ETI'!$E:$E,$M250,'02-ETI'!$R:$R)</f>
        <v>3</v>
      </c>
      <c r="R250" s="49">
        <f>AVERAGEIF('02-ETI'!$E:$E,$M250,'02-ETI'!$S:$T)</f>
        <v>3</v>
      </c>
      <c r="S250" s="49">
        <f>AVERAGEIF('02-ETI'!$E:$E,$M250,'02-ETI'!$M:$M)</f>
        <v>3</v>
      </c>
      <c r="U250" s="3">
        <v>3</v>
      </c>
      <c r="V250" s="3">
        <v>3</v>
      </c>
      <c r="W250" s="50" t="e">
        <f t="shared" si="24"/>
        <v>#DIV/0!</v>
      </c>
      <c r="X250" s="50">
        <f t="shared" si="25"/>
        <v>1</v>
      </c>
      <c r="Y250" s="51">
        <f>VLOOKUP(B250,'01-Planning'!$B:$T,13,0)</f>
        <v>4.1666666666666685E-2</v>
      </c>
      <c r="Z250" s="52" t="e">
        <f>COUNTIFS(#REF!,"&gt;=80",#REF!,'03-LPT'!$B250)/COUNTIF(#REF!,'03-LPT'!$B250)</f>
        <v>#REF!</v>
      </c>
      <c r="AA250" s="26" t="e">
        <f t="shared" si="26"/>
        <v>#REF!</v>
      </c>
    </row>
    <row r="251" spans="1:27" x14ac:dyDescent="0.2">
      <c r="A251" s="3">
        <v>243</v>
      </c>
      <c r="B251" s="13" t="s">
        <v>3709</v>
      </c>
      <c r="C251" s="6" t="str">
        <f>VLOOKUP('03-LPT'!$B251,'01-Planning'!$B:$V,2,0)</f>
        <v>TECH_PLASEC_1</v>
      </c>
      <c r="D251" s="6">
        <f>VLOOKUP('03-LPT'!$B251,'01-Planning'!$B:$V,3,0)</f>
        <v>0</v>
      </c>
      <c r="E251" s="22">
        <f>VLOOKUP('03-LPT'!$B251,'01-Planning'!$B:$V,4,0)</f>
        <v>43706</v>
      </c>
      <c r="F251" s="48" t="str">
        <f>VLOOKUP('03-LPT'!$B251,'01-Planning'!$B:$V,6,0)</f>
        <v>POK D1</v>
      </c>
      <c r="G251" s="48" t="str">
        <f>VLOOKUP('03-LPT'!$B251,'01-Planning'!$B:$V,7,0)</f>
        <v>POK Plant Security</v>
      </c>
      <c r="H251" s="3" t="s">
        <v>3467</v>
      </c>
      <c r="I251" s="48" t="str">
        <f>VLOOKUP($B251,'01-Planning'!$B:$T,8,0)</f>
        <v>Hari Mahardi</v>
      </c>
      <c r="J251" s="48" t="str">
        <f>VLOOKUP('03-LPT'!$B251,'01-Planning'!$B:$V,9,0)</f>
        <v>New Employee</v>
      </c>
      <c r="K251" s="4">
        <f>VLOOKUP(C251,'Course &amp; Tujuan Baru'!$C:$L,10,0)</f>
        <v>0</v>
      </c>
      <c r="M251" s="48" t="str">
        <f>VLOOKUP('03-LPT'!$B251,'01-Planning'!$B:$V,14,0)</f>
        <v>C0243</v>
      </c>
      <c r="N251" s="49">
        <f>AVERAGEIF('02-ETI'!$E:$E,'03-LPT'!$M251,'02-ETI'!$J:$M)</f>
        <v>3</v>
      </c>
      <c r="O251" s="49">
        <f>AVERAGEIF('02-ETI'!$E:$E,$M251,'02-ETI'!$N:$P)</f>
        <v>3</v>
      </c>
      <c r="P251" s="49">
        <f>AVERAGEIF('02-ETI'!$E:$E,$M251,'02-ETI'!$Q:$Q)</f>
        <v>3</v>
      </c>
      <c r="Q251" s="49">
        <f>AVERAGEIF('02-ETI'!$E:$E,$M251,'02-ETI'!$R:$R)</f>
        <v>3.3333333333333335</v>
      </c>
      <c r="R251" s="49">
        <f>AVERAGEIF('02-ETI'!$E:$E,$M251,'02-ETI'!$S:$T)</f>
        <v>3.3333333333333335</v>
      </c>
      <c r="S251" s="49">
        <f>AVERAGEIF('02-ETI'!$E:$E,$M251,'02-ETI'!$M:$M)</f>
        <v>3</v>
      </c>
      <c r="U251" s="3">
        <v>3</v>
      </c>
      <c r="V251" s="3">
        <v>3</v>
      </c>
      <c r="W251" s="50" t="e">
        <f t="shared" si="24"/>
        <v>#DIV/0!</v>
      </c>
      <c r="X251" s="50">
        <f t="shared" si="25"/>
        <v>1</v>
      </c>
      <c r="Y251" s="51">
        <f>VLOOKUP(B251,'01-Planning'!$B:$T,13,0)</f>
        <v>4.1666666666666685E-2</v>
      </c>
      <c r="Z251" s="52" t="e">
        <f>COUNTIFS(#REF!,"&gt;=80",#REF!,'03-LPT'!$B251)/COUNTIF(#REF!,'03-LPT'!$B251)</f>
        <v>#REF!</v>
      </c>
      <c r="AA251" s="26" t="e">
        <f t="shared" si="26"/>
        <v>#REF!</v>
      </c>
    </row>
    <row r="252" spans="1:27" x14ac:dyDescent="0.2">
      <c r="A252" s="3">
        <v>244</v>
      </c>
      <c r="B252" s="13" t="s">
        <v>3710</v>
      </c>
      <c r="C252" s="6" t="str">
        <f>VLOOKUP('03-LPT'!$B252,'01-Planning'!$B:$V,2,0)</f>
        <v>TECH_GMPCLH_2</v>
      </c>
      <c r="D252" s="6" t="str">
        <f>VLOOKUP('03-LPT'!$B252,'01-Planning'!$B:$V,3,0)</f>
        <v>TECH_ALLMAN_1</v>
      </c>
      <c r="E252" s="22">
        <f>VLOOKUP('03-LPT'!$B252,'01-Planning'!$B:$V,4,0)</f>
        <v>43706</v>
      </c>
      <c r="F252" s="48" t="str">
        <f>VLOOKUP('03-LPT'!$B252,'01-Planning'!$B:$V,6,0)</f>
        <v>POK D1</v>
      </c>
      <c r="G252" s="48" t="str">
        <f>VLOOKUP('03-LPT'!$B252,'01-Planning'!$B:$V,7,0)</f>
        <v>POK : Orientasi Karyawan Baru | GMP &amp; Clean Habit</v>
      </c>
      <c r="H252" s="3" t="s">
        <v>3467</v>
      </c>
      <c r="I252" s="48" t="str">
        <f>VLOOKUP($B252,'01-Planning'!$B:$T,8,0)</f>
        <v>Sherren</v>
      </c>
      <c r="J252" s="48" t="str">
        <f>VLOOKUP('03-LPT'!$B252,'01-Planning'!$B:$V,9,0)</f>
        <v>New Employee</v>
      </c>
      <c r="K252" s="4" t="str">
        <f>VLOOKUP(C252,'Course &amp; Tujuan Baru'!$C:$L,10,0)</f>
        <v>"-Mempelajari pengertian &amp; tujuan penerapan GMP
-Mempelajari Ruang Lingkup GMP
    o Personal Hygiene (Based on Zone)
    o Infrastructure &amp; Pest Control 
    o Pemeliharaan Produksi/Gudang (Cleaning &amp; Sanitation)"</v>
      </c>
      <c r="M252" s="48" t="str">
        <f>VLOOKUP('03-LPT'!$B252,'01-Planning'!$B:$V,14,0)</f>
        <v>C0244</v>
      </c>
      <c r="N252" s="49">
        <f>AVERAGEIF('02-ETI'!$E:$E,'03-LPT'!$M252,'02-ETI'!$J:$M)</f>
        <v>3</v>
      </c>
      <c r="O252" s="49">
        <f>AVERAGEIF('02-ETI'!$E:$E,$M252,'02-ETI'!$N:$P)</f>
        <v>3</v>
      </c>
      <c r="P252" s="49">
        <f>AVERAGEIF('02-ETI'!$E:$E,$M252,'02-ETI'!$Q:$Q)</f>
        <v>3</v>
      </c>
      <c r="Q252" s="49">
        <f>AVERAGEIF('02-ETI'!$E:$E,$M252,'02-ETI'!$R:$R)</f>
        <v>3</v>
      </c>
      <c r="R252" s="49">
        <f>AVERAGEIF('02-ETI'!$E:$E,$M252,'02-ETI'!$S:$T)</f>
        <v>3.3333333333333335</v>
      </c>
      <c r="S252" s="49">
        <f>AVERAGEIF('02-ETI'!$E:$E,$M252,'02-ETI'!$M:$M)</f>
        <v>3</v>
      </c>
      <c r="U252" s="3">
        <v>3</v>
      </c>
      <c r="V252" s="3">
        <v>3</v>
      </c>
      <c r="W252" s="50" t="e">
        <f t="shared" si="24"/>
        <v>#DIV/0!</v>
      </c>
      <c r="X252" s="50">
        <f t="shared" si="25"/>
        <v>1</v>
      </c>
      <c r="Y252" s="51">
        <f>VLOOKUP(B252,'01-Planning'!$B:$T,13,0)</f>
        <v>8.3333333333333315E-2</v>
      </c>
      <c r="Z252" s="52" t="e">
        <f>COUNTIFS(#REF!,"&gt;=80",#REF!,'03-LPT'!$B252)/COUNTIF(#REF!,'03-LPT'!$B252)</f>
        <v>#REF!</v>
      </c>
      <c r="AA252" s="26" t="e">
        <f t="shared" si="26"/>
        <v>#REF!</v>
      </c>
    </row>
    <row r="253" spans="1:27" x14ac:dyDescent="0.2">
      <c r="A253" s="3">
        <v>245</v>
      </c>
      <c r="B253" s="13" t="s">
        <v>3711</v>
      </c>
      <c r="C253" s="6" t="str">
        <f>VLOOKUP('03-LPT'!$B253,'01-Planning'!$B:$V,2,0)</f>
        <v>TECH_EDUKES_1</v>
      </c>
      <c r="D253" s="6">
        <f>VLOOKUP('03-LPT'!$B253,'01-Planning'!$B:$V,3,0)</f>
        <v>0</v>
      </c>
      <c r="E253" s="22">
        <f>VLOOKUP('03-LPT'!$B253,'01-Planning'!$B:$V,4,0)</f>
        <v>43706</v>
      </c>
      <c r="F253" s="48" t="str">
        <f>VLOOKUP('03-LPT'!$B253,'01-Planning'!$B:$V,6,0)</f>
        <v>POK D1</v>
      </c>
      <c r="G253" s="48" t="str">
        <f>VLOOKUP('03-LPT'!$B253,'01-Planning'!$B:$V,7,0)</f>
        <v>POK Edukasi Kesehatan</v>
      </c>
      <c r="H253" s="3" t="s">
        <v>3467</v>
      </c>
      <c r="I253" s="48" t="str">
        <f>VLOOKUP($B253,'01-Planning'!$B:$T,8,0)</f>
        <v>Dr. Faris Azhar</v>
      </c>
      <c r="J253" s="48" t="str">
        <f>VLOOKUP('03-LPT'!$B253,'01-Planning'!$B:$V,9,0)</f>
        <v>New Employee</v>
      </c>
      <c r="K253" s="4">
        <f>VLOOKUP(C253,'Course &amp; Tujuan Baru'!$C:$L,10,0)</f>
        <v>0</v>
      </c>
      <c r="M253" s="48" t="str">
        <f>VLOOKUP('03-LPT'!$B253,'01-Planning'!$B:$V,14,0)</f>
        <v>C0245</v>
      </c>
      <c r="N253" s="49">
        <f>AVERAGEIF('02-ETI'!$E:$E,'03-LPT'!$M253,'02-ETI'!$J:$M)</f>
        <v>3</v>
      </c>
      <c r="O253" s="49">
        <f>AVERAGEIF('02-ETI'!$E:$E,$M253,'02-ETI'!$N:$P)</f>
        <v>3</v>
      </c>
      <c r="P253" s="49">
        <f>AVERAGEIF('02-ETI'!$E:$E,$M253,'02-ETI'!$Q:$Q)</f>
        <v>3.3333333333333335</v>
      </c>
      <c r="Q253" s="49">
        <f>AVERAGEIF('02-ETI'!$E:$E,$M253,'02-ETI'!$R:$R)</f>
        <v>3</v>
      </c>
      <c r="R253" s="49">
        <f>AVERAGEIF('02-ETI'!$E:$E,$M253,'02-ETI'!$S:$T)</f>
        <v>3</v>
      </c>
      <c r="S253" s="49">
        <f>AVERAGEIF('02-ETI'!$E:$E,$M253,'02-ETI'!$M:$M)</f>
        <v>3</v>
      </c>
      <c r="U253" s="3">
        <v>3</v>
      </c>
      <c r="V253" s="3">
        <v>3</v>
      </c>
      <c r="W253" s="50" t="e">
        <f t="shared" si="24"/>
        <v>#DIV/0!</v>
      </c>
      <c r="X253" s="50">
        <f t="shared" si="25"/>
        <v>1</v>
      </c>
      <c r="Y253" s="51">
        <f>VLOOKUP(B253,'01-Planning'!$B:$T,13,0)</f>
        <v>4.166666666666663E-2</v>
      </c>
      <c r="Z253" s="52" t="e">
        <f>COUNTIFS(#REF!,"&gt;=80",#REF!,'03-LPT'!$B253)/COUNTIF(#REF!,'03-LPT'!$B253)</f>
        <v>#REF!</v>
      </c>
      <c r="AA253" s="26" t="e">
        <f t="shared" si="26"/>
        <v>#REF!</v>
      </c>
    </row>
    <row r="254" spans="1:27" x14ac:dyDescent="0.2">
      <c r="A254" s="3">
        <v>246</v>
      </c>
      <c r="B254" s="13" t="s">
        <v>3712</v>
      </c>
      <c r="C254" s="6" t="str">
        <f>VLOOKUP('03-LPT'!$B254,'01-Planning'!$B:$V,2,0)</f>
        <v>TECH_MIKDAS_2</v>
      </c>
      <c r="D254" s="6">
        <f>VLOOKUP('03-LPT'!$B254,'01-Planning'!$B:$V,3,0)</f>
        <v>0</v>
      </c>
      <c r="E254" s="22">
        <f>VLOOKUP('03-LPT'!$B254,'01-Planning'!$B:$V,4,0)</f>
        <v>43706</v>
      </c>
      <c r="F254" s="48" t="str">
        <f>VLOOKUP('03-LPT'!$B254,'01-Planning'!$B:$V,6,0)</f>
        <v>Event Biasa</v>
      </c>
      <c r="G254" s="48" t="str">
        <f>VLOOKUP('03-LPT'!$B254,'01-Planning'!$B:$V,7,0)</f>
        <v>QCA | Mikrobiologi dasar</v>
      </c>
      <c r="H254" s="3" t="s">
        <v>3467</v>
      </c>
      <c r="I254" s="48" t="str">
        <f>VLOOKUP($B254,'01-Planning'!$B:$T,8,0)</f>
        <v>Teguh Prasetia Tedja</v>
      </c>
      <c r="J254" s="48" t="str">
        <f>VLOOKUP('03-LPT'!$B254,'01-Planning'!$B:$V,9,0)</f>
        <v>Inspektor QC</v>
      </c>
      <c r="K254" s="4">
        <f>VLOOKUP(C254,'Course &amp; Tujuan Baru'!$C:$L,10,0)</f>
        <v>0</v>
      </c>
      <c r="M254" s="48" t="str">
        <f>VLOOKUP('03-LPT'!$B254,'01-Planning'!$B:$V,14,0)</f>
        <v>C0246</v>
      </c>
      <c r="N254" s="49" t="e">
        <f>AVERAGEIF('02-ETI'!$E:$E,'03-LPT'!$M254,'02-ETI'!$J:$M)</f>
        <v>#DIV/0!</v>
      </c>
      <c r="O254" s="49" t="e">
        <f>AVERAGEIF('02-ETI'!$E:$E,$M254,'02-ETI'!$N:$P)</f>
        <v>#DIV/0!</v>
      </c>
      <c r="P254" s="49" t="e">
        <f>AVERAGEIF('02-ETI'!$E:$E,$M254,'02-ETI'!$Q:$Q)</f>
        <v>#DIV/0!</v>
      </c>
      <c r="Q254" s="49" t="e">
        <f>AVERAGEIF('02-ETI'!$E:$E,$M254,'02-ETI'!$R:$R)</f>
        <v>#DIV/0!</v>
      </c>
      <c r="R254" s="49" t="e">
        <f>AVERAGEIF('02-ETI'!$E:$E,$M254,'02-ETI'!$S:$T)</f>
        <v>#DIV/0!</v>
      </c>
      <c r="S254" s="49" t="e">
        <f>AVERAGEIF('02-ETI'!$E:$E,$M254,'02-ETI'!$M:$M)</f>
        <v>#DIV/0!</v>
      </c>
      <c r="U254" s="3">
        <v>5</v>
      </c>
      <c r="V254" s="3">
        <v>5</v>
      </c>
      <c r="W254" s="50" t="e">
        <f t="shared" si="24"/>
        <v>#DIV/0!</v>
      </c>
      <c r="X254" s="50">
        <f t="shared" si="25"/>
        <v>1</v>
      </c>
      <c r="Y254" s="51">
        <f>VLOOKUP(B254,'01-Planning'!$B:$T,13,0)</f>
        <v>8.3333333333333259E-2</v>
      </c>
      <c r="Z254" s="52" t="e">
        <f>COUNTIFS(#REF!,"&gt;=80",#REF!,'03-LPT'!$B254)/COUNTIF(#REF!,'03-LPT'!$B254)</f>
        <v>#REF!</v>
      </c>
      <c r="AA254" s="26" t="e">
        <f t="shared" si="26"/>
        <v>#REF!</v>
      </c>
    </row>
    <row r="255" spans="1:27" x14ac:dyDescent="0.2">
      <c r="A255" s="3">
        <v>247</v>
      </c>
      <c r="B255" s="13" t="s">
        <v>3713</v>
      </c>
      <c r="C255" s="6" t="str">
        <f>VLOOKUP('03-LPT'!$B255,'01-Planning'!$B:$V,2,0)</f>
        <v>TECH_SISMAL_1</v>
      </c>
      <c r="D255" s="6">
        <f>VLOOKUP('03-LPT'!$B255,'01-Planning'!$B:$V,3,0)</f>
        <v>0</v>
      </c>
      <c r="E255" s="22">
        <f>VLOOKUP('03-LPT'!$B255,'01-Planning'!$B:$V,4,0)</f>
        <v>43706</v>
      </c>
      <c r="F255" s="48" t="str">
        <f>VLOOKUP('03-LPT'!$B255,'01-Planning'!$B:$V,6,0)</f>
        <v>POK D1</v>
      </c>
      <c r="G255" s="48" t="str">
        <f>VLOOKUP('03-LPT'!$B255,'01-Planning'!$B:$V,7,0)</f>
        <v>POK SML</v>
      </c>
      <c r="H255" s="3" t="s">
        <v>3467</v>
      </c>
      <c r="I255" s="48" t="str">
        <f>VLOOKUP($B255,'01-Planning'!$B:$T,8,0)</f>
        <v>Christianti Y</v>
      </c>
      <c r="J255" s="48" t="str">
        <f>VLOOKUP('03-LPT'!$B255,'01-Planning'!$B:$V,9,0)</f>
        <v>New Employee</v>
      </c>
      <c r="K255" s="4">
        <f>VLOOKUP(C255,'Course &amp; Tujuan Baru'!$C:$L,10,0)</f>
        <v>0</v>
      </c>
      <c r="M255" s="48" t="str">
        <f>VLOOKUP('03-LPT'!$B255,'01-Planning'!$B:$V,14,0)</f>
        <v>C0247</v>
      </c>
      <c r="N255" s="49">
        <f>AVERAGEIF('02-ETI'!$E:$E,'03-LPT'!$M255,'02-ETI'!$J:$M)</f>
        <v>3</v>
      </c>
      <c r="O255" s="49">
        <f>AVERAGEIF('02-ETI'!$E:$E,$M255,'02-ETI'!$N:$P)</f>
        <v>3</v>
      </c>
      <c r="P255" s="49">
        <f>AVERAGEIF('02-ETI'!$E:$E,$M255,'02-ETI'!$Q:$Q)</f>
        <v>3</v>
      </c>
      <c r="Q255" s="49">
        <f>AVERAGEIF('02-ETI'!$E:$E,$M255,'02-ETI'!$R:$R)</f>
        <v>3</v>
      </c>
      <c r="R255" s="49">
        <f>AVERAGEIF('02-ETI'!$E:$E,$M255,'02-ETI'!$S:$T)</f>
        <v>3</v>
      </c>
      <c r="S255" s="49">
        <f>AVERAGEIF('02-ETI'!$E:$E,$M255,'02-ETI'!$M:$M)</f>
        <v>3</v>
      </c>
      <c r="U255" s="3">
        <v>3</v>
      </c>
      <c r="V255" s="3">
        <v>3</v>
      </c>
      <c r="W255" s="50" t="e">
        <f t="shared" si="24"/>
        <v>#DIV/0!</v>
      </c>
      <c r="X255" s="50">
        <f t="shared" si="25"/>
        <v>1</v>
      </c>
      <c r="Y255" s="51">
        <f>VLOOKUP(B255,'01-Planning'!$B:$T,13,0)</f>
        <v>4.166666666666663E-2</v>
      </c>
      <c r="Z255" s="52" t="e">
        <f>COUNTIFS(#REF!,"&gt;=80",#REF!,'03-LPT'!$B255)/COUNTIF(#REF!,'03-LPT'!$B255)</f>
        <v>#REF!</v>
      </c>
      <c r="AA255" s="26" t="e">
        <f t="shared" si="26"/>
        <v>#REF!</v>
      </c>
    </row>
    <row r="256" spans="1:27" x14ac:dyDescent="0.2">
      <c r="A256" s="3">
        <v>248</v>
      </c>
      <c r="B256" s="13" t="s">
        <v>3714</v>
      </c>
      <c r="C256" s="6" t="str">
        <f>VLOOKUP('03-LPT'!$B256,'01-Planning'!$B:$V,2,0)</f>
        <v>UMM_PRESKI_2</v>
      </c>
      <c r="D256" s="6">
        <f>VLOOKUP('03-LPT'!$B256,'01-Planning'!$B:$V,3,0)</f>
        <v>0</v>
      </c>
      <c r="E256" s="22">
        <f>VLOOKUP('03-LPT'!$B256,'01-Planning'!$B:$V,4,0)</f>
        <v>43706</v>
      </c>
      <c r="F256" s="48" t="str">
        <f>VLOOKUP('03-LPT'!$B256,'01-Planning'!$B:$V,6,0)</f>
        <v>Event Biasa</v>
      </c>
      <c r="G256" s="48" t="str">
        <f>VLOOKUP('03-LPT'!$B256,'01-Planning'!$B:$V,7,0)</f>
        <v>POK | Presentation Skill Praktek</v>
      </c>
      <c r="H256" s="3" t="s">
        <v>3467</v>
      </c>
      <c r="I256" s="48" t="str">
        <f>VLOOKUP($B256,'01-Planning'!$B:$T,8,0)</f>
        <v>Kristal Prima</v>
      </c>
      <c r="J256" s="48" t="str">
        <f>VLOOKUP('03-LPT'!$B256,'01-Planning'!$B:$V,9,0)</f>
        <v>Karyawan C Plus</v>
      </c>
      <c r="K256" s="4" t="e">
        <f>VLOOKUP(C256,'Course &amp; Tujuan Baru'!$C:$L,10,0)</f>
        <v>#N/A</v>
      </c>
      <c r="M256" s="48" t="str">
        <f>VLOOKUP('03-LPT'!$B256,'01-Planning'!$B:$V,14,0)</f>
        <v>C0248</v>
      </c>
      <c r="N256" s="49" t="e">
        <f>AVERAGEIF('02-ETI'!$E:$E,'03-LPT'!$M256,'02-ETI'!$J:$M)</f>
        <v>#DIV/0!</v>
      </c>
      <c r="O256" s="49" t="e">
        <f>AVERAGEIF('02-ETI'!$E:$E,$M256,'02-ETI'!$N:$P)</f>
        <v>#DIV/0!</v>
      </c>
      <c r="P256" s="49" t="e">
        <f>AVERAGEIF('02-ETI'!$E:$E,$M256,'02-ETI'!$Q:$Q)</f>
        <v>#DIV/0!</v>
      </c>
      <c r="Q256" s="49" t="e">
        <f>AVERAGEIF('02-ETI'!$E:$E,$M256,'02-ETI'!$R:$R)</f>
        <v>#DIV/0!</v>
      </c>
      <c r="R256" s="49" t="e">
        <f>AVERAGEIF('02-ETI'!$E:$E,$M256,'02-ETI'!$S:$T)</f>
        <v>#DIV/0!</v>
      </c>
      <c r="S256" s="49" t="e">
        <f>AVERAGEIF('02-ETI'!$E:$E,$M256,'02-ETI'!$M:$M)</f>
        <v>#DIV/0!</v>
      </c>
      <c r="U256" s="3">
        <v>6</v>
      </c>
      <c r="V256" s="3">
        <v>3</v>
      </c>
      <c r="W256" s="50" t="e">
        <f t="shared" si="24"/>
        <v>#DIV/0!</v>
      </c>
      <c r="X256" s="50">
        <f t="shared" si="25"/>
        <v>0.5</v>
      </c>
      <c r="Y256" s="51">
        <f>VLOOKUP(B256,'01-Planning'!$B:$T,13,0)</f>
        <v>4.1666666666666741E-2</v>
      </c>
      <c r="Z256" s="52" t="e">
        <f>COUNTIFS(#REF!,"&gt;=80",#REF!,'03-LPT'!$B256)/COUNTIF(#REF!,'03-LPT'!$B256)</f>
        <v>#REF!</v>
      </c>
      <c r="AA256" s="26" t="e">
        <f t="shared" si="26"/>
        <v>#REF!</v>
      </c>
    </row>
    <row r="257" spans="1:27" x14ac:dyDescent="0.2">
      <c r="A257" s="3">
        <v>249</v>
      </c>
      <c r="B257" s="13" t="s">
        <v>3715</v>
      </c>
      <c r="C257" s="6" t="str">
        <f>VLOOKUP('03-LPT'!$B257,'01-Planning'!$B:$V,2,0)</f>
        <v>UMM_KETIGA_1</v>
      </c>
      <c r="D257" s="6">
        <f>VLOOKUP('03-LPT'!$B257,'01-Planning'!$B:$V,3,0)</f>
        <v>0</v>
      </c>
      <c r="E257" s="22">
        <f>VLOOKUP('03-LPT'!$B257,'01-Planning'!$B:$V,4,0)</f>
        <v>43706</v>
      </c>
      <c r="F257" s="48" t="str">
        <f>VLOOKUP('03-LPT'!$B257,'01-Planning'!$B:$V,6,0)</f>
        <v>POK D1</v>
      </c>
      <c r="G257" s="48" t="str">
        <f>VLOOKUP('03-LPT'!$B257,'01-Planning'!$B:$V,7,0)</f>
        <v xml:space="preserve">POK INCLASS | SSA K3 </v>
      </c>
      <c r="H257" s="3" t="s">
        <v>3467</v>
      </c>
      <c r="I257" s="48" t="str">
        <f>VLOOKUP($B257,'01-Planning'!$B:$T,8,0)</f>
        <v>Hardito N</v>
      </c>
      <c r="J257" s="48" t="str">
        <f>VLOOKUP('03-LPT'!$B257,'01-Planning'!$B:$V,9,0)</f>
        <v>New Employee</v>
      </c>
      <c r="K257" s="4" t="str">
        <f>VLOOKUP(C257,'Course &amp; Tujuan Baru'!$C:$L,10,0)</f>
        <v>-Mempelajari definisi K3 dan penerapannya
-Mempelajari hak &amp; kewajiban karyawan terkait -Mempelajari aplikasi 7 budaya K3 di Nutrifood</v>
      </c>
      <c r="M257" s="48" t="str">
        <f>VLOOKUP('03-LPT'!$B257,'01-Planning'!$B:$V,14,0)</f>
        <v>C0249</v>
      </c>
      <c r="N257" s="49">
        <f>AVERAGEIF('02-ETI'!$E:$E,'03-LPT'!$M257,'02-ETI'!$J:$M)</f>
        <v>3</v>
      </c>
      <c r="O257" s="49">
        <f>AVERAGEIF('02-ETI'!$E:$E,$M257,'02-ETI'!$N:$P)</f>
        <v>3</v>
      </c>
      <c r="P257" s="49">
        <f>AVERAGEIF('02-ETI'!$E:$E,$M257,'02-ETI'!$Q:$Q)</f>
        <v>3</v>
      </c>
      <c r="Q257" s="49">
        <f>AVERAGEIF('02-ETI'!$E:$E,$M257,'02-ETI'!$R:$R)</f>
        <v>3</v>
      </c>
      <c r="R257" s="49">
        <f>AVERAGEIF('02-ETI'!$E:$E,$M257,'02-ETI'!$S:$T)</f>
        <v>3</v>
      </c>
      <c r="S257" s="49">
        <f>AVERAGEIF('02-ETI'!$E:$E,$M257,'02-ETI'!$M:$M)</f>
        <v>3</v>
      </c>
      <c r="U257" s="3">
        <v>3</v>
      </c>
      <c r="V257" s="3">
        <v>3</v>
      </c>
      <c r="W257" s="50" t="e">
        <f t="shared" si="24"/>
        <v>#DIV/0!</v>
      </c>
      <c r="X257" s="50">
        <f t="shared" si="25"/>
        <v>1</v>
      </c>
      <c r="Y257" s="51">
        <f>VLOOKUP(B257,'01-Planning'!$B:$T,13,0)</f>
        <v>4.1666666666666741E-2</v>
      </c>
      <c r="Z257" s="52" t="e">
        <f>COUNTIFS(#REF!,"&gt;=80",#REF!,'03-LPT'!$B257)/COUNTIF(#REF!,'03-LPT'!$B257)</f>
        <v>#REF!</v>
      </c>
      <c r="AA257" s="26" t="e">
        <f t="shared" si="26"/>
        <v>#REF!</v>
      </c>
    </row>
    <row r="258" spans="1:27" x14ac:dyDescent="0.2">
      <c r="A258" s="9">
        <v>256</v>
      </c>
      <c r="B258" s="31" t="s">
        <v>3716</v>
      </c>
      <c r="C258" s="6" t="str">
        <f>VLOOKUP('03-LPT'!$B258,'01-Planning'!$B:$V,2,0)</f>
        <v>TECH_PESCON_1</v>
      </c>
      <c r="D258" s="6">
        <f>VLOOKUP('03-LPT'!$B258,'01-Planning'!$B:$V,3,0)</f>
        <v>0</v>
      </c>
      <c r="E258" s="22">
        <f>VLOOKUP('03-LPT'!$B258,'01-Planning'!$B:$V,4,0)</f>
        <v>43713</v>
      </c>
      <c r="F258" s="48" t="str">
        <f>VLOOKUP('03-LPT'!$B258,'01-Planning'!$B:$V,6,0)</f>
        <v>POK D1</v>
      </c>
      <c r="G258" s="48" t="str">
        <f>VLOOKUP('03-LPT'!$B258,'01-Planning'!$B:$V,7,0)</f>
        <v>POK Pest Control</v>
      </c>
      <c r="H258" s="3" t="s">
        <v>3467</v>
      </c>
      <c r="I258" s="48" t="str">
        <f>VLOOKUP($B258,'01-Planning'!$B:$T,8,0)</f>
        <v>Abram Adi</v>
      </c>
      <c r="J258" s="48" t="str">
        <f>VLOOKUP('03-LPT'!$B258,'01-Planning'!$B:$V,9,0)</f>
        <v>New Employee</v>
      </c>
      <c r="K258" s="4" t="str">
        <f>VLOOKUP(C258,'Course &amp; Tujuan Baru'!$C:$L,10,0)</f>
        <v>1. Dampak kontaminasi pest (+ power of socmed)
2. Integrated Pest Management + peran karyawan</v>
      </c>
      <c r="M258" s="48" t="str">
        <f>VLOOKUP('03-LPT'!$B258,'01-Planning'!$B:$V,14,0)</f>
        <v>C0256</v>
      </c>
      <c r="N258" s="49">
        <f>AVERAGEIF('02-ETI'!$E:$E,'03-LPT'!$M258,'02-ETI'!$J:$M)</f>
        <v>3.5</v>
      </c>
      <c r="O258" s="49">
        <f>AVERAGEIF('02-ETI'!$E:$E,$M258,'02-ETI'!$N:$P)</f>
        <v>3.4166666666666665</v>
      </c>
      <c r="P258" s="49">
        <f>AVERAGEIF('02-ETI'!$E:$E,$M258,'02-ETI'!$Q:$Q)</f>
        <v>3.3333333333333335</v>
      </c>
      <c r="Q258" s="49">
        <f>AVERAGEIF('02-ETI'!$E:$E,$M258,'02-ETI'!$R:$R)</f>
        <v>3.375</v>
      </c>
      <c r="R258" s="49">
        <f>AVERAGEIF('02-ETI'!$E:$E,$M258,'02-ETI'!$S:$T)</f>
        <v>3.375</v>
      </c>
      <c r="S258" s="49">
        <f>AVERAGEIF('02-ETI'!$E:$E,$M258,'02-ETI'!$M:$M)</f>
        <v>3.4583333333333335</v>
      </c>
      <c r="U258" s="3">
        <v>10</v>
      </c>
      <c r="V258" s="3">
        <v>13</v>
      </c>
      <c r="W258" s="50" t="e">
        <f t="shared" ref="W258:W269" si="27">V258/T258</f>
        <v>#DIV/0!</v>
      </c>
      <c r="X258" s="50">
        <f t="shared" ref="X258:X269" si="28">IF(V258/U258&gt;100%,100%,V258/U258)</f>
        <v>1</v>
      </c>
      <c r="Y258" s="51">
        <f>VLOOKUP(B258,'01-Planning'!$B:$T,13,0)</f>
        <v>4.1666666666666685E-2</v>
      </c>
      <c r="Z258" s="52" t="e">
        <f>COUNTIFS(#REF!,"&gt;=80",#REF!,'03-LPT'!$B258)/COUNTIF(#REF!,'03-LPT'!$B258)</f>
        <v>#REF!</v>
      </c>
      <c r="AA258" s="26" t="e">
        <f t="shared" ref="AA258:AA277" si="29">IF(Z258&gt;=80%,"Efektif","Tidak Efektif")</f>
        <v>#REF!</v>
      </c>
    </row>
    <row r="259" spans="1:27" x14ac:dyDescent="0.2">
      <c r="A259" s="9">
        <v>257</v>
      </c>
      <c r="B259" s="31" t="s">
        <v>3717</v>
      </c>
      <c r="C259" s="6" t="str">
        <f>VLOOKUP('03-LPT'!$B259,'01-Planning'!$B:$V,2,0)</f>
        <v>TECH_MACMAO_2</v>
      </c>
      <c r="D259" s="6">
        <f>VLOOKUP('03-LPT'!$B259,'01-Planning'!$B:$V,3,0)</f>
        <v>0</v>
      </c>
      <c r="E259" s="22">
        <f>VLOOKUP('03-LPT'!$B259,'01-Planning'!$B:$V,4,0)</f>
        <v>43713</v>
      </c>
      <c r="F259" s="48" t="str">
        <f>VLOOKUP('03-LPT'!$B259,'01-Planning'!$B:$V,6,0)</f>
        <v>POK D1</v>
      </c>
      <c r="G259" s="48" t="str">
        <f>VLOOKUP('03-LPT'!$B259,'01-Planning'!$B:$V,7,0)</f>
        <v>POK Palet Mover</v>
      </c>
      <c r="H259" s="3" t="s">
        <v>3467</v>
      </c>
      <c r="I259" s="48" t="str">
        <f>VLOOKUP($B259,'01-Planning'!$B:$T,8,0)</f>
        <v>Video</v>
      </c>
      <c r="J259" s="48" t="str">
        <f>VLOOKUP('03-LPT'!$B259,'01-Planning'!$B:$V,9,0)</f>
        <v>New Employee</v>
      </c>
      <c r="K259" s="4">
        <f>VLOOKUP(C259,'Course &amp; Tujuan Baru'!$C:$L,10,0)</f>
        <v>0</v>
      </c>
      <c r="M259" s="48" t="str">
        <f>VLOOKUP('03-LPT'!$B259,'01-Planning'!$B:$V,14,0)</f>
        <v>C0257</v>
      </c>
      <c r="N259" s="49">
        <f>AVERAGEIF('02-ETI'!$E:$E,'03-LPT'!$M259,'02-ETI'!$J:$M)</f>
        <v>3.5</v>
      </c>
      <c r="O259" s="49">
        <f>AVERAGEIF('02-ETI'!$E:$E,$M259,'02-ETI'!$N:$P)</f>
        <v>3.5</v>
      </c>
      <c r="P259" s="49">
        <f>AVERAGEIF('02-ETI'!$E:$E,$M259,'02-ETI'!$Q:$Q)</f>
        <v>3.6</v>
      </c>
      <c r="Q259" s="49">
        <f>AVERAGEIF('02-ETI'!$E:$E,$M259,'02-ETI'!$R:$R)</f>
        <v>3.5</v>
      </c>
      <c r="R259" s="49">
        <f>AVERAGEIF('02-ETI'!$E:$E,$M259,'02-ETI'!$S:$T)</f>
        <v>3.6</v>
      </c>
      <c r="S259" s="49">
        <f>AVERAGEIF('02-ETI'!$E:$E,$M259,'02-ETI'!$M:$M)</f>
        <v>3.5</v>
      </c>
      <c r="U259" s="3">
        <v>10</v>
      </c>
      <c r="V259" s="3">
        <v>10</v>
      </c>
      <c r="W259" s="50" t="e">
        <f t="shared" si="27"/>
        <v>#DIV/0!</v>
      </c>
      <c r="X259" s="50">
        <f t="shared" si="28"/>
        <v>1</v>
      </c>
      <c r="Y259" s="51">
        <f>VLOOKUP(B259,'01-Planning'!$B:$T,13,0)</f>
        <v>4.1666666666666685E-2</v>
      </c>
      <c r="Z259" s="52" t="e">
        <f>COUNTIFS(#REF!,"&gt;=80",#REF!,'03-LPT'!$B259)/COUNTIF(#REF!,'03-LPT'!$B259)</f>
        <v>#REF!</v>
      </c>
      <c r="AA259" s="26" t="e">
        <f t="shared" si="29"/>
        <v>#REF!</v>
      </c>
    </row>
    <row r="260" spans="1:27" x14ac:dyDescent="0.2">
      <c r="A260" s="9">
        <v>258</v>
      </c>
      <c r="B260" s="31" t="s">
        <v>3718</v>
      </c>
      <c r="C260" s="6" t="str">
        <f>VLOOKUP('03-LPT'!$B260,'01-Planning'!$B:$V,2,0)</f>
        <v>TECH_GMPCLH_2</v>
      </c>
      <c r="D260" s="6" t="str">
        <f>VLOOKUP('03-LPT'!$B260,'01-Planning'!$B:$V,3,0)</f>
        <v>TECH_ALLMAN_1</v>
      </c>
      <c r="E260" s="22">
        <f>VLOOKUP('03-LPT'!$B260,'01-Planning'!$B:$V,4,0)</f>
        <v>43713</v>
      </c>
      <c r="F260" s="48" t="str">
        <f>VLOOKUP('03-LPT'!$B260,'01-Planning'!$B:$V,6,0)</f>
        <v>POK D1</v>
      </c>
      <c r="G260" s="48" t="str">
        <f>VLOOKUP('03-LPT'!$B260,'01-Planning'!$B:$V,7,0)</f>
        <v>POK : Orientasi Karyawan Baru | GMP &amp; Clean Habit</v>
      </c>
      <c r="H260" s="3" t="s">
        <v>3467</v>
      </c>
      <c r="I260" s="48" t="str">
        <f>VLOOKUP($B260,'01-Planning'!$B:$T,8,0)</f>
        <v>Iman Budiman</v>
      </c>
      <c r="J260" s="48" t="str">
        <f>VLOOKUP('03-LPT'!$B260,'01-Planning'!$B:$V,9,0)</f>
        <v>New Employee</v>
      </c>
      <c r="K260" s="4" t="str">
        <f>VLOOKUP(C260,'Course &amp; Tujuan Baru'!$C:$L,10,0)</f>
        <v>"-Mempelajari pengertian &amp; tujuan penerapan GMP
-Mempelajari Ruang Lingkup GMP
    o Personal Hygiene (Based on Zone)
    o Infrastructure &amp; Pest Control 
    o Pemeliharaan Produksi/Gudang (Cleaning &amp; Sanitation)"</v>
      </c>
      <c r="M260" s="48" t="str">
        <f>VLOOKUP('03-LPT'!$B260,'01-Planning'!$B:$V,14,0)</f>
        <v>C0258</v>
      </c>
      <c r="N260" s="49">
        <f>AVERAGEIF('02-ETI'!$E:$E,'03-LPT'!$M260,'02-ETI'!$J:$M)</f>
        <v>3.4</v>
      </c>
      <c r="O260" s="49">
        <f>AVERAGEIF('02-ETI'!$E:$E,$M260,'02-ETI'!$N:$P)</f>
        <v>3.5</v>
      </c>
      <c r="P260" s="49">
        <f>AVERAGEIF('02-ETI'!$E:$E,$M260,'02-ETI'!$Q:$Q)</f>
        <v>3.3</v>
      </c>
      <c r="Q260" s="49">
        <f>AVERAGEIF('02-ETI'!$E:$E,$M260,'02-ETI'!$R:$R)</f>
        <v>3.4</v>
      </c>
      <c r="R260" s="49">
        <f>AVERAGEIF('02-ETI'!$E:$E,$M260,'02-ETI'!$S:$T)</f>
        <v>3.4</v>
      </c>
      <c r="S260" s="49">
        <f>AVERAGEIF('02-ETI'!$E:$E,$M260,'02-ETI'!$M:$M)</f>
        <v>3.3</v>
      </c>
      <c r="U260" s="3">
        <v>10</v>
      </c>
      <c r="V260" s="3">
        <v>10</v>
      </c>
      <c r="W260" s="50" t="e">
        <f t="shared" si="27"/>
        <v>#DIV/0!</v>
      </c>
      <c r="X260" s="50">
        <f t="shared" si="28"/>
        <v>1</v>
      </c>
      <c r="Y260" s="51">
        <f>VLOOKUP(B260,'01-Planning'!$B:$T,13,0)</f>
        <v>8.3333333333333315E-2</v>
      </c>
      <c r="Z260" s="52" t="e">
        <f>COUNTIFS(#REF!,"&gt;=80",#REF!,'03-LPT'!$B260)/COUNTIF(#REF!,'03-LPT'!$B260)</f>
        <v>#REF!</v>
      </c>
      <c r="AA260" s="26" t="e">
        <f t="shared" si="29"/>
        <v>#REF!</v>
      </c>
    </row>
    <row r="261" spans="1:27" x14ac:dyDescent="0.2">
      <c r="A261" s="9">
        <v>259</v>
      </c>
      <c r="B261" s="31" t="s">
        <v>3719</v>
      </c>
      <c r="C261" s="6" t="s">
        <v>3720</v>
      </c>
      <c r="D261" s="6">
        <f>VLOOKUP('03-LPT'!$B261,'01-Planning'!$B:$V,3,0)</f>
        <v>0</v>
      </c>
      <c r="E261" s="22">
        <f>VLOOKUP('03-LPT'!$B261,'01-Planning'!$B:$V,4,0)</f>
        <v>43713</v>
      </c>
      <c r="F261" s="48" t="str">
        <f>VLOOKUP('03-LPT'!$B261,'01-Planning'!$B:$V,6,0)</f>
        <v>POK D1</v>
      </c>
      <c r="G261" s="48" t="str">
        <f>VLOOKUP('03-LPT'!$B261,'01-Planning'!$B:$V,7,0)</f>
        <v>POK Edukasi Kesehatan</v>
      </c>
      <c r="H261" s="3" t="s">
        <v>3467</v>
      </c>
      <c r="I261" s="48" t="str">
        <f>VLOOKUP($B261,'01-Planning'!$B:$T,8,0)</f>
        <v>dr. Faris</v>
      </c>
      <c r="J261" s="48" t="str">
        <f>VLOOKUP('03-LPT'!$B261,'01-Planning'!$B:$V,9,0)</f>
        <v>New Employee</v>
      </c>
      <c r="K261" s="4" t="e">
        <f>VLOOKUP(C261,'Course &amp; Tujuan Baru'!$C:$L,10,0)</f>
        <v>#N/A</v>
      </c>
      <c r="M261" s="48" t="str">
        <f>VLOOKUP('03-LPT'!$B261,'01-Planning'!$B:$V,14,0)</f>
        <v>C0259</v>
      </c>
      <c r="N261" s="49">
        <f>AVERAGEIF('02-ETI'!$E:$E,'03-LPT'!$M261,'02-ETI'!$J:$M)</f>
        <v>3.4166666666666665</v>
      </c>
      <c r="O261" s="49">
        <f>AVERAGEIF('02-ETI'!$E:$E,$M261,'02-ETI'!$N:$P)</f>
        <v>3.5833333333333335</v>
      </c>
      <c r="P261" s="49">
        <f>AVERAGEIF('02-ETI'!$E:$E,$M261,'02-ETI'!$Q:$Q)</f>
        <v>3.5</v>
      </c>
      <c r="Q261" s="49">
        <f>AVERAGEIF('02-ETI'!$E:$E,$M261,'02-ETI'!$R:$R)</f>
        <v>3.5</v>
      </c>
      <c r="R261" s="49">
        <f>AVERAGEIF('02-ETI'!$E:$E,$M261,'02-ETI'!$S:$T)</f>
        <v>3.5833333333333335</v>
      </c>
      <c r="S261" s="49">
        <f>AVERAGEIF('02-ETI'!$E:$E,$M261,'02-ETI'!$M:$M)</f>
        <v>3.4166666666666665</v>
      </c>
      <c r="U261" s="3">
        <v>10</v>
      </c>
      <c r="V261" s="3">
        <v>12</v>
      </c>
      <c r="W261" s="50" t="e">
        <f t="shared" si="27"/>
        <v>#DIV/0!</v>
      </c>
      <c r="X261" s="50">
        <f t="shared" si="28"/>
        <v>1</v>
      </c>
      <c r="Y261" s="51">
        <f>VLOOKUP(B261,'01-Planning'!$B:$T,13,0)</f>
        <v>4.166666666666663E-2</v>
      </c>
      <c r="Z261" s="52" t="e">
        <f>COUNTIFS(#REF!,"&gt;=80",#REF!,'03-LPT'!$B261)/COUNTIF(#REF!,'03-LPT'!$B261)</f>
        <v>#REF!</v>
      </c>
      <c r="AA261" s="26" t="e">
        <f t="shared" si="29"/>
        <v>#REF!</v>
      </c>
    </row>
    <row r="262" spans="1:27" x14ac:dyDescent="0.2">
      <c r="A262" s="9">
        <v>260</v>
      </c>
      <c r="B262" s="31" t="s">
        <v>3721</v>
      </c>
      <c r="C262" s="6" t="str">
        <f>VLOOKUP('03-LPT'!$B262,'01-Planning'!$B:$V,2,0)</f>
        <v>TECH_SISMAL_1</v>
      </c>
      <c r="D262" s="6">
        <f>VLOOKUP('03-LPT'!$B262,'01-Planning'!$B:$V,3,0)</f>
        <v>0</v>
      </c>
      <c r="E262" s="22">
        <f>VLOOKUP('03-LPT'!$B262,'01-Planning'!$B:$V,4,0)</f>
        <v>43713</v>
      </c>
      <c r="F262" s="48" t="str">
        <f>VLOOKUP('03-LPT'!$B262,'01-Planning'!$B:$V,6,0)</f>
        <v>POK D1</v>
      </c>
      <c r="G262" s="48" t="str">
        <f>VLOOKUP('03-LPT'!$B262,'01-Planning'!$B:$V,7,0)</f>
        <v>POK SML</v>
      </c>
      <c r="H262" s="3" t="s">
        <v>3467</v>
      </c>
      <c r="I262" s="48" t="str">
        <f>VLOOKUP($B262,'01-Planning'!$B:$T,8,0)</f>
        <v>Video</v>
      </c>
      <c r="J262" s="48" t="str">
        <f>VLOOKUP('03-LPT'!$B262,'01-Planning'!$B:$V,9,0)</f>
        <v>New Employee</v>
      </c>
      <c r="K262" s="4">
        <f>VLOOKUP(C262,'Course &amp; Tujuan Baru'!$C:$L,10,0)</f>
        <v>0</v>
      </c>
      <c r="M262" s="48" t="str">
        <f>VLOOKUP('03-LPT'!$B262,'01-Planning'!$B:$V,14,0)</f>
        <v>C0260</v>
      </c>
      <c r="N262" s="49">
        <f>AVERAGEIF('02-ETI'!$E:$E,'03-LPT'!$M262,'02-ETI'!$J:$M)</f>
        <v>3.3846153846153846</v>
      </c>
      <c r="O262" s="49">
        <f>AVERAGEIF('02-ETI'!$E:$E,$M262,'02-ETI'!$N:$P)</f>
        <v>3.3846153846153846</v>
      </c>
      <c r="P262" s="49">
        <f>AVERAGEIF('02-ETI'!$E:$E,$M262,'02-ETI'!$Q:$Q)</f>
        <v>3.3846153846153846</v>
      </c>
      <c r="Q262" s="49">
        <f>AVERAGEIF('02-ETI'!$E:$E,$M262,'02-ETI'!$R:$R)</f>
        <v>3.3846153846153846</v>
      </c>
      <c r="R262" s="49">
        <f>AVERAGEIF('02-ETI'!$E:$E,$M262,'02-ETI'!$S:$T)</f>
        <v>3.3846153846153846</v>
      </c>
      <c r="S262" s="49">
        <f>AVERAGEIF('02-ETI'!$E:$E,$M262,'02-ETI'!$M:$M)</f>
        <v>3.3846153846153846</v>
      </c>
      <c r="U262" s="3">
        <v>10</v>
      </c>
      <c r="V262" s="3">
        <v>13</v>
      </c>
      <c r="W262" s="50" t="e">
        <f t="shared" si="27"/>
        <v>#DIV/0!</v>
      </c>
      <c r="X262" s="50">
        <f t="shared" si="28"/>
        <v>1</v>
      </c>
      <c r="Y262" s="51">
        <f>VLOOKUP(B262,'01-Planning'!$B:$T,13,0)</f>
        <v>4.166666666666663E-2</v>
      </c>
      <c r="Z262" s="52" t="e">
        <f>COUNTIFS(#REF!,"&gt;=80",#REF!,'03-LPT'!$B262)/COUNTIF(#REF!,'03-LPT'!$B262)</f>
        <v>#REF!</v>
      </c>
      <c r="AA262" s="26" t="e">
        <f t="shared" si="29"/>
        <v>#REF!</v>
      </c>
    </row>
    <row r="263" spans="1:27" x14ac:dyDescent="0.2">
      <c r="A263" s="9">
        <v>261</v>
      </c>
      <c r="B263" s="31" t="s">
        <v>3722</v>
      </c>
      <c r="C263" s="6" t="str">
        <f>VLOOKUP('03-LPT'!$B263,'01-Planning'!$B:$V,2,0)</f>
        <v>TECH_PLASEC_1</v>
      </c>
      <c r="D263" s="6">
        <f>VLOOKUP('03-LPT'!$B263,'01-Planning'!$B:$V,3,0)</f>
        <v>0</v>
      </c>
      <c r="E263" s="22">
        <f>VLOOKUP('03-LPT'!$B263,'01-Planning'!$B:$V,4,0)</f>
        <v>43713</v>
      </c>
      <c r="F263" s="48" t="str">
        <f>VLOOKUP('03-LPT'!$B263,'01-Planning'!$B:$V,6,0)</f>
        <v>POK D1</v>
      </c>
      <c r="G263" s="48" t="str">
        <f>VLOOKUP('03-LPT'!$B263,'01-Planning'!$B:$V,7,0)</f>
        <v>POK Plant Security</v>
      </c>
      <c r="H263" s="3" t="s">
        <v>3467</v>
      </c>
      <c r="I263" s="48" t="str">
        <f>VLOOKUP($B263,'01-Planning'!$B:$T,8,0)</f>
        <v>Agus Sumaryanto</v>
      </c>
      <c r="J263" s="48" t="str">
        <f>VLOOKUP('03-LPT'!$B263,'01-Planning'!$B:$V,9,0)</f>
        <v>New Employee</v>
      </c>
      <c r="K263" s="4">
        <f>VLOOKUP(C263,'Course &amp; Tujuan Baru'!$C:$L,10,0)</f>
        <v>0</v>
      </c>
      <c r="M263" s="48" t="str">
        <f>VLOOKUP('03-LPT'!$B263,'01-Planning'!$B:$V,14,0)</f>
        <v>C0261</v>
      </c>
      <c r="N263" s="49">
        <f>AVERAGEIF('02-ETI'!$E:$E,'03-LPT'!$M263,'02-ETI'!$J:$M)</f>
        <v>3.2666666666666666</v>
      </c>
      <c r="O263" s="49">
        <f>AVERAGEIF('02-ETI'!$E:$E,$M263,'02-ETI'!$N:$P)</f>
        <v>3.4</v>
      </c>
      <c r="P263" s="49">
        <f>AVERAGEIF('02-ETI'!$E:$E,$M263,'02-ETI'!$Q:$Q)</f>
        <v>3.2666666666666666</v>
      </c>
      <c r="Q263" s="49">
        <f>AVERAGEIF('02-ETI'!$E:$E,$M263,'02-ETI'!$R:$R)</f>
        <v>3.4</v>
      </c>
      <c r="R263" s="49">
        <f>AVERAGEIF('02-ETI'!$E:$E,$M263,'02-ETI'!$S:$T)</f>
        <v>3.3333333333333335</v>
      </c>
      <c r="S263" s="49">
        <f>AVERAGEIF('02-ETI'!$E:$E,$M263,'02-ETI'!$M:$M)</f>
        <v>3.4</v>
      </c>
      <c r="U263" s="3">
        <v>10</v>
      </c>
      <c r="V263" s="3">
        <v>15</v>
      </c>
      <c r="W263" s="50" t="e">
        <f t="shared" si="27"/>
        <v>#DIV/0!</v>
      </c>
      <c r="X263" s="50">
        <f t="shared" si="28"/>
        <v>1</v>
      </c>
      <c r="Y263" s="51">
        <f>VLOOKUP(B263,'01-Planning'!$B:$T,13,0)</f>
        <v>4.1666666666666741E-2</v>
      </c>
      <c r="Z263" s="52" t="e">
        <f>COUNTIFS(#REF!,"&gt;=80",#REF!,'03-LPT'!$B263)/COUNTIF(#REF!,'03-LPT'!$B263)</f>
        <v>#REF!</v>
      </c>
      <c r="AA263" s="26" t="e">
        <f t="shared" si="29"/>
        <v>#REF!</v>
      </c>
    </row>
    <row r="264" spans="1:27" x14ac:dyDescent="0.2">
      <c r="A264" s="9">
        <v>262</v>
      </c>
      <c r="B264" s="31" t="s">
        <v>3723</v>
      </c>
      <c r="C264" s="6" t="str">
        <f>VLOOKUP('03-LPT'!$B264,'01-Planning'!$B:$V,2,0)</f>
        <v>UMM_ICAREX_3</v>
      </c>
      <c r="D264" s="6">
        <f>VLOOKUP('03-LPT'!$B264,'01-Planning'!$B:$V,3,0)</f>
        <v>0</v>
      </c>
      <c r="E264" s="22">
        <f>VLOOKUP('03-LPT'!$B264,'01-Planning'!$B:$V,4,0)</f>
        <v>43714</v>
      </c>
      <c r="F264" s="48" t="str">
        <f>VLOOKUP('03-LPT'!$B264,'01-Planning'!$B:$V,6,0)</f>
        <v>POK D2</v>
      </c>
      <c r="G264" s="48" t="str">
        <f>VLOOKUP('03-LPT'!$B264,'01-Planning'!$B:$V,7,0)</f>
        <v>POK ICARE</v>
      </c>
      <c r="H264" s="3" t="s">
        <v>3467</v>
      </c>
      <c r="I264" s="48" t="str">
        <f>VLOOKUP($B264,'01-Planning'!$B:$T,8,0)</f>
        <v>Kristal Prima</v>
      </c>
      <c r="J264" s="48" t="str">
        <f>VLOOKUP('03-LPT'!$B264,'01-Planning'!$B:$V,9,0)</f>
        <v>New Employee</v>
      </c>
      <c r="K264" s="4" t="str">
        <f>VLOOKUP(C264,'Course &amp; Tujuan Baru'!$C:$L,10,0)</f>
        <v>Mempelajari budaya ICARE &amp; Nutrifood Business Value Healthy Awareness</v>
      </c>
      <c r="M264" s="48" t="str">
        <f>VLOOKUP('03-LPT'!$B264,'01-Planning'!$B:$V,14,0)</f>
        <v>C0262</v>
      </c>
      <c r="N264" s="49">
        <f>AVERAGEIF('02-ETI'!$E:$E,'03-LPT'!$M264,'02-ETI'!$J:$M)</f>
        <v>3.5833333333333335</v>
      </c>
      <c r="O264" s="49">
        <f>AVERAGEIF('02-ETI'!$E:$E,$M264,'02-ETI'!$N:$P)</f>
        <v>3.6666666666666665</v>
      </c>
      <c r="P264" s="49">
        <f>AVERAGEIF('02-ETI'!$E:$E,$M264,'02-ETI'!$Q:$Q)</f>
        <v>3.5833333333333335</v>
      </c>
      <c r="Q264" s="49">
        <f>AVERAGEIF('02-ETI'!$E:$E,$M264,'02-ETI'!$R:$R)</f>
        <v>3.5833333333333335</v>
      </c>
      <c r="R264" s="49">
        <f>AVERAGEIF('02-ETI'!$E:$E,$M264,'02-ETI'!$S:$T)</f>
        <v>3.6666666666666665</v>
      </c>
      <c r="S264" s="49">
        <f>AVERAGEIF('02-ETI'!$E:$E,$M264,'02-ETI'!$M:$M)</f>
        <v>3.5</v>
      </c>
      <c r="U264" s="3">
        <v>10</v>
      </c>
      <c r="V264" s="3">
        <v>12</v>
      </c>
      <c r="W264" s="50" t="e">
        <f t="shared" si="27"/>
        <v>#DIV/0!</v>
      </c>
      <c r="X264" s="50">
        <f t="shared" si="28"/>
        <v>1</v>
      </c>
      <c r="Y264" s="51">
        <f>VLOOKUP(B264,'01-Planning'!$B:$T,13,0)</f>
        <v>8.333333333333337E-2</v>
      </c>
      <c r="Z264" s="52" t="e">
        <f>COUNTIFS(#REF!,"&gt;=80",#REF!,'03-LPT'!$B264)/COUNTIF(#REF!,'03-LPT'!$B264)</f>
        <v>#REF!</v>
      </c>
      <c r="AA264" s="26" t="e">
        <f t="shared" si="29"/>
        <v>#REF!</v>
      </c>
    </row>
    <row r="265" spans="1:27" x14ac:dyDescent="0.2">
      <c r="A265" s="9">
        <v>263</v>
      </c>
      <c r="B265" s="31" t="s">
        <v>3724</v>
      </c>
      <c r="C265" s="6" t="str">
        <f>VLOOKUP('03-LPT'!$B265,'01-Planning'!$B:$V,2,0)</f>
        <v>TECH_SKPROC_2</v>
      </c>
      <c r="D265" s="6">
        <f>VLOOKUP('03-LPT'!$B265,'01-Planning'!$B:$V,3,0)</f>
        <v>0</v>
      </c>
      <c r="E265" s="22">
        <f>VLOOKUP('03-LPT'!$B265,'01-Planning'!$B:$V,4,0)</f>
        <v>43714</v>
      </c>
      <c r="F265" s="48" t="str">
        <f>VLOOKUP('03-LPT'!$B265,'01-Planning'!$B:$V,6,0)</f>
        <v>Event Biasa</v>
      </c>
      <c r="G265" s="48" t="str">
        <f>VLOOKUP('03-LPT'!$B265,'01-Planning'!$B:$V,7,0)</f>
        <v>SIO Dairy | Training Quality Operation oleh QA</v>
      </c>
      <c r="H265" s="3" t="s">
        <v>3467</v>
      </c>
      <c r="I265" s="48" t="str">
        <f>VLOOKUP($B265,'01-Planning'!$B:$T,8,0)</f>
        <v>Imam Budiman</v>
      </c>
      <c r="J265" s="48" t="str">
        <f>VLOOKUP('03-LPT'!$B265,'01-Planning'!$B:$V,9,0)</f>
        <v>Operator</v>
      </c>
      <c r="K265" s="4">
        <f>VLOOKUP(C265,'Course &amp; Tujuan Baru'!$C:$L,10,0)</f>
        <v>0</v>
      </c>
      <c r="M265" s="48" t="str">
        <f>VLOOKUP('03-LPT'!$B265,'01-Planning'!$B:$V,14,0)</f>
        <v>C0263</v>
      </c>
      <c r="N265" s="49" t="e">
        <f>AVERAGEIF('02-ETI'!$E:$E,'03-LPT'!$M265,'02-ETI'!$J:$M)</f>
        <v>#DIV/0!</v>
      </c>
      <c r="O265" s="49" t="e">
        <f>AVERAGEIF('02-ETI'!$E:$E,$M265,'02-ETI'!$N:$P)</f>
        <v>#DIV/0!</v>
      </c>
      <c r="P265" s="49" t="e">
        <f>AVERAGEIF('02-ETI'!$E:$E,$M265,'02-ETI'!$Q:$Q)</f>
        <v>#DIV/0!</v>
      </c>
      <c r="Q265" s="49" t="e">
        <f>AVERAGEIF('02-ETI'!$E:$E,$M265,'02-ETI'!$R:$R)</f>
        <v>#DIV/0!</v>
      </c>
      <c r="R265" s="49" t="e">
        <f>AVERAGEIF('02-ETI'!$E:$E,$M265,'02-ETI'!$S:$T)</f>
        <v>#DIV/0!</v>
      </c>
      <c r="S265" s="49" t="e">
        <f>AVERAGEIF('02-ETI'!$E:$E,$M265,'02-ETI'!$M:$M)</f>
        <v>#DIV/0!</v>
      </c>
      <c r="U265" s="3">
        <v>3</v>
      </c>
      <c r="V265" s="3">
        <v>3</v>
      </c>
      <c r="W265" s="50" t="e">
        <f t="shared" si="27"/>
        <v>#DIV/0!</v>
      </c>
      <c r="X265" s="50">
        <f t="shared" si="28"/>
        <v>1</v>
      </c>
      <c r="Y265" s="51">
        <f>VLOOKUP(B265,'01-Planning'!$B:$T,13,0)</f>
        <v>6.25E-2</v>
      </c>
      <c r="Z265" s="52" t="e">
        <f>COUNTIFS(#REF!,"&gt;=80",#REF!,'03-LPT'!$B265)/COUNTIF(#REF!,'03-LPT'!$B265)</f>
        <v>#REF!</v>
      </c>
      <c r="AA265" s="26" t="e">
        <f t="shared" si="29"/>
        <v>#REF!</v>
      </c>
    </row>
    <row r="266" spans="1:27" x14ac:dyDescent="0.2">
      <c r="A266" s="9">
        <v>264</v>
      </c>
      <c r="B266" s="31" t="s">
        <v>3725</v>
      </c>
      <c r="C266" s="6" t="str">
        <f>VLOOKUP('03-LPT'!$B266,'01-Planning'!$B:$V,2,0)</f>
        <v>TECH_SELAWA_1</v>
      </c>
      <c r="D266" s="6">
        <f>VLOOKUP('03-LPT'!$B266,'01-Planning'!$B:$V,3,0)</f>
        <v>0</v>
      </c>
      <c r="E266" s="22">
        <f>VLOOKUP('03-LPT'!$B266,'01-Planning'!$B:$V,4,0)</f>
        <v>43714</v>
      </c>
      <c r="F266" s="48" t="str">
        <f>VLOOKUP('03-LPT'!$B266,'01-Planning'!$B:$V,6,0)</f>
        <v>POK D2</v>
      </c>
      <c r="G266" s="48" t="str">
        <f>VLOOKUP('03-LPT'!$B266,'01-Planning'!$B:$V,7,0)</f>
        <v>POK BWM</v>
      </c>
      <c r="H266" s="3" t="s">
        <v>3467</v>
      </c>
      <c r="I266" s="48" t="str">
        <f>VLOOKUP($B266,'01-Planning'!$B:$T,8,0)</f>
        <v>Kristal Prima</v>
      </c>
      <c r="J266" s="48" t="str">
        <f>VLOOKUP('03-LPT'!$B266,'01-Planning'!$B:$V,9,0)</f>
        <v>New Employee</v>
      </c>
      <c r="K266" s="4">
        <f>VLOOKUP(C266,'Course &amp; Tujuan Baru'!$C:$L,10,0)</f>
        <v>0</v>
      </c>
      <c r="M266" s="48" t="str">
        <f>VLOOKUP('03-LPT'!$B266,'01-Planning'!$B:$V,14,0)</f>
        <v>C0264</v>
      </c>
      <c r="N266" s="49">
        <f>AVERAGEIF('02-ETI'!$E:$E,'03-LPT'!$M266,'02-ETI'!$J:$M)</f>
        <v>3.5454545454545454</v>
      </c>
      <c r="O266" s="49">
        <f>AVERAGEIF('02-ETI'!$E:$E,$M266,'02-ETI'!$N:$P)</f>
        <v>3.5454545454545454</v>
      </c>
      <c r="P266" s="49">
        <f>AVERAGEIF('02-ETI'!$E:$E,$M266,'02-ETI'!$Q:$Q)</f>
        <v>3.4545454545454546</v>
      </c>
      <c r="Q266" s="49">
        <f>AVERAGEIF('02-ETI'!$E:$E,$M266,'02-ETI'!$R:$R)</f>
        <v>3.4545454545454546</v>
      </c>
      <c r="R266" s="49">
        <f>AVERAGEIF('02-ETI'!$E:$E,$M266,'02-ETI'!$S:$T)</f>
        <v>3.4545454545454546</v>
      </c>
      <c r="S266" s="49">
        <f>AVERAGEIF('02-ETI'!$E:$E,$M266,'02-ETI'!$M:$M)</f>
        <v>3.3636363636363638</v>
      </c>
      <c r="U266" s="3">
        <v>10</v>
      </c>
      <c r="V266" s="3">
        <v>12</v>
      </c>
      <c r="W266" s="50" t="e">
        <f t="shared" si="27"/>
        <v>#DIV/0!</v>
      </c>
      <c r="X266" s="50">
        <f t="shared" si="28"/>
        <v>1</v>
      </c>
      <c r="Y266" s="51">
        <f>VLOOKUP(B266,'01-Planning'!$B:$T,13,0)</f>
        <v>6.25E-2</v>
      </c>
      <c r="Z266" s="52" t="e">
        <f>COUNTIFS(#REF!,"&gt;=80",#REF!,'03-LPT'!$B266)/COUNTIF(#REF!,'03-LPT'!$B266)</f>
        <v>#REF!</v>
      </c>
      <c r="AA266" s="26" t="e">
        <f t="shared" si="29"/>
        <v>#REF!</v>
      </c>
    </row>
    <row r="267" spans="1:27" x14ac:dyDescent="0.2">
      <c r="A267" s="9">
        <v>265</v>
      </c>
      <c r="B267" s="31" t="s">
        <v>3726</v>
      </c>
      <c r="C267" s="6" t="str">
        <f>VLOOKUP('03-LPT'!$B267,'01-Planning'!$B:$V,2,0)</f>
        <v>UMM_KETIGA_1</v>
      </c>
      <c r="D267" s="6">
        <f>VLOOKUP('03-LPT'!$B267,'01-Planning'!$B:$V,3,0)</f>
        <v>0</v>
      </c>
      <c r="E267" s="22">
        <f>VLOOKUP('03-LPT'!$B267,'01-Planning'!$B:$V,4,0)</f>
        <v>43714</v>
      </c>
      <c r="F267" s="48" t="str">
        <f>VLOOKUP('03-LPT'!$B267,'01-Planning'!$B:$V,6,0)</f>
        <v>POK D2</v>
      </c>
      <c r="G267" s="48" t="str">
        <f>VLOOKUP('03-LPT'!$B267,'01-Planning'!$B:$V,7,0)</f>
        <v xml:space="preserve">POK INCLASS | SSA K3 </v>
      </c>
      <c r="H267" s="3" t="s">
        <v>3467</v>
      </c>
      <c r="I267" s="48" t="str">
        <f>VLOOKUP($B267,'01-Planning'!$B:$T,8,0)</f>
        <v>Hardito N</v>
      </c>
      <c r="J267" s="48" t="str">
        <f>VLOOKUP('03-LPT'!$B267,'01-Planning'!$B:$V,9,0)</f>
        <v>New Employee</v>
      </c>
      <c r="K267" s="4" t="str">
        <f>VLOOKUP(C267,'Course &amp; Tujuan Baru'!$C:$L,10,0)</f>
        <v>-Mempelajari definisi K3 dan penerapannya
-Mempelajari hak &amp; kewajiban karyawan terkait -Mempelajari aplikasi 7 budaya K3 di Nutrifood</v>
      </c>
      <c r="M267" s="48" t="str">
        <f>VLOOKUP('03-LPT'!$B267,'01-Planning'!$B:$V,14,0)</f>
        <v>C0265</v>
      </c>
      <c r="N267" s="49" t="e">
        <f>AVERAGEIF('02-ETI'!$E:$E,'03-LPT'!$M267,'02-ETI'!$J:$M)</f>
        <v>#DIV/0!</v>
      </c>
      <c r="O267" s="49" t="e">
        <f>AVERAGEIF('02-ETI'!$E:$E,$M267,'02-ETI'!$N:$P)</f>
        <v>#DIV/0!</v>
      </c>
      <c r="P267" s="49" t="e">
        <f>AVERAGEIF('02-ETI'!$E:$E,$M267,'02-ETI'!$Q:$Q)</f>
        <v>#DIV/0!</v>
      </c>
      <c r="Q267" s="49" t="e">
        <f>AVERAGEIF('02-ETI'!$E:$E,$M267,'02-ETI'!$R:$R)</f>
        <v>#DIV/0!</v>
      </c>
      <c r="R267" s="49" t="e">
        <f>AVERAGEIF('02-ETI'!$E:$E,$M267,'02-ETI'!$S:$T)</f>
        <v>#DIV/0!</v>
      </c>
      <c r="S267" s="49" t="e">
        <f>AVERAGEIF('02-ETI'!$E:$E,$M267,'02-ETI'!$M:$M)</f>
        <v>#DIV/0!</v>
      </c>
      <c r="U267" s="3">
        <v>10</v>
      </c>
      <c r="V267" s="3">
        <v>11</v>
      </c>
      <c r="W267" s="50" t="e">
        <f t="shared" si="27"/>
        <v>#DIV/0!</v>
      </c>
      <c r="X267" s="50">
        <f t="shared" si="28"/>
        <v>1</v>
      </c>
      <c r="Y267" s="51">
        <f>VLOOKUP(B267,'01-Planning'!$B:$T,13,0)</f>
        <v>4.1666666666666741E-2</v>
      </c>
      <c r="Z267" s="52" t="e">
        <f>COUNTIFS(#REF!,"&gt;=80",#REF!,'03-LPT'!$B267)/COUNTIF(#REF!,'03-LPT'!$B267)</f>
        <v>#REF!</v>
      </c>
      <c r="AA267" s="26" t="e">
        <f t="shared" si="29"/>
        <v>#REF!</v>
      </c>
    </row>
    <row r="268" spans="1:27" x14ac:dyDescent="0.2">
      <c r="A268" s="3">
        <v>260</v>
      </c>
      <c r="B268" s="31" t="s">
        <v>3727</v>
      </c>
      <c r="C268" s="9" t="s">
        <v>437</v>
      </c>
      <c r="D268" s="9"/>
      <c r="E268" s="22">
        <v>43717</v>
      </c>
      <c r="F268" s="48" t="s">
        <v>26</v>
      </c>
      <c r="G268" s="3" t="s">
        <v>316</v>
      </c>
      <c r="H268" s="3" t="s">
        <v>3467</v>
      </c>
      <c r="I268" s="48" t="s">
        <v>175</v>
      </c>
      <c r="J268" s="48" t="s">
        <v>439</v>
      </c>
      <c r="K268" s="4">
        <f>VLOOKUP(C268,'Course &amp; Tujuan Baru'!$C:$L,10,0)</f>
        <v>0</v>
      </c>
      <c r="M268" s="48" t="str">
        <f>VLOOKUP('03-LPT'!$B268,'01-Planning'!$B:$V,14,0)</f>
        <v>C0266</v>
      </c>
      <c r="N268" s="49" t="e">
        <f>AVERAGEIF('02-ETI'!$E:$E,'03-LPT'!$M268,'02-ETI'!$J:$M)</f>
        <v>#DIV/0!</v>
      </c>
      <c r="O268" s="49" t="e">
        <f>AVERAGEIF('02-ETI'!$E:$E,$M268,'02-ETI'!$N:$P)</f>
        <v>#DIV/0!</v>
      </c>
      <c r="P268" s="49" t="e">
        <f>AVERAGEIF('02-ETI'!$E:$E,$M268,'02-ETI'!$Q:$Q)</f>
        <v>#DIV/0!</v>
      </c>
      <c r="Q268" s="49" t="e">
        <f>AVERAGEIF('02-ETI'!$E:$E,$M268,'02-ETI'!$R:$R)</f>
        <v>#DIV/0!</v>
      </c>
      <c r="R268" s="49" t="e">
        <f>AVERAGEIF('02-ETI'!$E:$E,$M268,'02-ETI'!$S:$T)</f>
        <v>#DIV/0!</v>
      </c>
      <c r="S268" s="49" t="e">
        <f>AVERAGEIF('02-ETI'!$E:$E,$M268,'02-ETI'!$M:$M)</f>
        <v>#DIV/0!</v>
      </c>
      <c r="T268" s="57"/>
      <c r="U268" s="3">
        <v>3</v>
      </c>
      <c r="V268" s="3">
        <v>3</v>
      </c>
      <c r="W268" s="50" t="e">
        <f t="shared" si="27"/>
        <v>#DIV/0!</v>
      </c>
      <c r="X268" s="50">
        <f t="shared" si="28"/>
        <v>1</v>
      </c>
      <c r="Y268" s="51">
        <f>VLOOKUP(B268,'01-Planning'!$B:$T,13,0)</f>
        <v>8.3333333333333259E-2</v>
      </c>
      <c r="Z268" s="52" t="e">
        <f>COUNTIFS(#REF!,"&gt;=80",#REF!,'03-LPT'!$B268)/COUNTIF(#REF!,'03-LPT'!$B268)</f>
        <v>#REF!</v>
      </c>
      <c r="AA268" s="26" t="e">
        <f t="shared" si="29"/>
        <v>#REF!</v>
      </c>
    </row>
    <row r="269" spans="1:27" x14ac:dyDescent="0.2">
      <c r="A269" s="3">
        <v>261</v>
      </c>
      <c r="B269" s="31" t="s">
        <v>3728</v>
      </c>
      <c r="C269" s="9" t="s">
        <v>160</v>
      </c>
      <c r="D269" s="9"/>
      <c r="E269" s="22">
        <v>43718</v>
      </c>
      <c r="F269" s="48" t="s">
        <v>26</v>
      </c>
      <c r="G269" s="3" t="s">
        <v>440</v>
      </c>
      <c r="H269" s="3" t="s">
        <v>3467</v>
      </c>
      <c r="I269" s="48" t="s">
        <v>441</v>
      </c>
      <c r="J269" s="48" t="s">
        <v>442</v>
      </c>
      <c r="K269" s="4">
        <f>VLOOKUP(C269,'Course &amp; Tujuan Baru'!$C:$L,10,0)</f>
        <v>0</v>
      </c>
      <c r="M269" s="48" t="str">
        <f>VLOOKUP('03-LPT'!$B269,'01-Planning'!$B:$V,14,0)</f>
        <v>C0267</v>
      </c>
      <c r="N269" s="49" t="e">
        <f>AVERAGEIF('02-ETI'!$E:$E,'03-LPT'!$M269,'02-ETI'!$J:$M)</f>
        <v>#DIV/0!</v>
      </c>
      <c r="O269" s="49" t="e">
        <f>AVERAGEIF('02-ETI'!$E:$E,$M269,'02-ETI'!$N:$P)</f>
        <v>#DIV/0!</v>
      </c>
      <c r="P269" s="49" t="e">
        <f>AVERAGEIF('02-ETI'!$E:$E,$M269,'02-ETI'!$Q:$Q)</f>
        <v>#DIV/0!</v>
      </c>
      <c r="Q269" s="49" t="e">
        <f>AVERAGEIF('02-ETI'!$E:$E,$M269,'02-ETI'!$R:$R)</f>
        <v>#DIV/0!</v>
      </c>
      <c r="R269" s="49" t="e">
        <f>AVERAGEIF('02-ETI'!$E:$E,$M269,'02-ETI'!$S:$T)</f>
        <v>#DIV/0!</v>
      </c>
      <c r="S269" s="49" t="e">
        <f>AVERAGEIF('02-ETI'!$E:$E,$M269,'02-ETI'!$M:$M)</f>
        <v>#DIV/0!</v>
      </c>
      <c r="U269" s="3">
        <v>107</v>
      </c>
      <c r="V269" s="3">
        <v>54</v>
      </c>
      <c r="W269" s="50" t="e">
        <f t="shared" si="27"/>
        <v>#DIV/0!</v>
      </c>
      <c r="X269" s="50">
        <f t="shared" si="28"/>
        <v>0.50467289719626163</v>
      </c>
      <c r="Y269" s="51">
        <f>VLOOKUP(B269,'01-Planning'!$B:$T,13,0)</f>
        <v>8.3333333333333259E-2</v>
      </c>
      <c r="Z269" s="52" t="e">
        <f>COUNTIFS(#REF!,"&gt;=80",#REF!,'03-LPT'!$B269)/COUNTIF(#REF!,'03-LPT'!$B269)</f>
        <v>#REF!</v>
      </c>
      <c r="AA269" s="26" t="e">
        <f t="shared" si="29"/>
        <v>#REF!</v>
      </c>
    </row>
    <row r="270" spans="1:27" x14ac:dyDescent="0.2">
      <c r="A270" s="3">
        <v>262</v>
      </c>
      <c r="B270" s="31" t="s">
        <v>3729</v>
      </c>
      <c r="C270" s="9" t="s">
        <v>186</v>
      </c>
      <c r="D270" s="9" t="s">
        <v>90</v>
      </c>
      <c r="E270" s="22">
        <v>43719</v>
      </c>
      <c r="F270" s="48" t="s">
        <v>26</v>
      </c>
      <c r="G270" s="3" t="s">
        <v>353</v>
      </c>
      <c r="H270" s="3" t="s">
        <v>3467</v>
      </c>
      <c r="I270" s="48" t="s">
        <v>188</v>
      </c>
      <c r="J270" s="48" t="s">
        <v>88</v>
      </c>
      <c r="K270" s="4">
        <f>VLOOKUP(C270,'Course &amp; Tujuan Baru'!$C:$L,10,0)</f>
        <v>0</v>
      </c>
      <c r="M270" s="48" t="str">
        <f>VLOOKUP('03-LPT'!$B270,'01-Planning'!$B:$V,14,0)</f>
        <v>C0268</v>
      </c>
      <c r="N270" s="49" t="e">
        <f>AVERAGEIF('02-ETI'!$E:$E,'03-LPT'!$M270,'02-ETI'!$J:$M)</f>
        <v>#DIV/0!</v>
      </c>
      <c r="O270" s="49" t="e">
        <f>AVERAGEIF('02-ETI'!$E:$E,$M270,'02-ETI'!$N:$P)</f>
        <v>#DIV/0!</v>
      </c>
      <c r="P270" s="49" t="e">
        <f>AVERAGEIF('02-ETI'!$E:$E,$M270,'02-ETI'!$Q:$Q)</f>
        <v>#DIV/0!</v>
      </c>
      <c r="Q270" s="49" t="e">
        <f>AVERAGEIF('02-ETI'!$E:$E,$M270,'02-ETI'!$R:$R)</f>
        <v>#DIV/0!</v>
      </c>
      <c r="R270" s="49" t="e">
        <f>AVERAGEIF('02-ETI'!$E:$E,$M270,'02-ETI'!$S:$T)</f>
        <v>#DIV/0!</v>
      </c>
      <c r="S270" s="49" t="e">
        <f>AVERAGEIF('02-ETI'!$E:$E,$M270,'02-ETI'!$M:$M)</f>
        <v>#DIV/0!</v>
      </c>
      <c r="T270" s="56"/>
      <c r="U270">
        <v>1</v>
      </c>
      <c r="V270">
        <v>1</v>
      </c>
      <c r="W270" s="50" t="e">
        <f t="shared" ref="W270:W278" si="30">V270/T270</f>
        <v>#DIV/0!</v>
      </c>
      <c r="X270" s="50">
        <f t="shared" ref="X270:X278" si="31">IF(V270/U270&gt;100%,100%,V270/U270)</f>
        <v>1</v>
      </c>
      <c r="Y270" s="51">
        <f>VLOOKUP(B270,'01-Planning'!$B:$T,13,0)</f>
        <v>8.3333333333333259E-2</v>
      </c>
      <c r="Z270" s="52" t="e">
        <f>COUNTIFS(#REF!,"&gt;=80",#REF!,'03-LPT'!$B270)/COUNTIF(#REF!,'03-LPT'!$B270)</f>
        <v>#REF!</v>
      </c>
      <c r="AA270" s="26" t="e">
        <f t="shared" si="29"/>
        <v>#REF!</v>
      </c>
    </row>
    <row r="271" spans="1:27" x14ac:dyDescent="0.2">
      <c r="A271" s="3">
        <v>263</v>
      </c>
      <c r="B271" s="31" t="s">
        <v>3730</v>
      </c>
      <c r="C271" s="9" t="s">
        <v>54</v>
      </c>
      <c r="D271" s="9"/>
      <c r="E271" s="22">
        <v>43720</v>
      </c>
      <c r="F271" s="48" t="s">
        <v>46</v>
      </c>
      <c r="G271" s="3" t="s">
        <v>390</v>
      </c>
      <c r="H271" s="3" t="s">
        <v>3467</v>
      </c>
      <c r="I271" s="48" t="s">
        <v>56</v>
      </c>
      <c r="J271" s="48" t="s">
        <v>389</v>
      </c>
      <c r="K271" s="4" t="str">
        <f>VLOOKUP(C271,'Course &amp; Tujuan Baru'!$C:$L,10,0)</f>
        <v>1. Dampak kontaminasi pest (+ power of socmed)
2. Integrated Pest Management + peran karyawan</v>
      </c>
      <c r="M271" s="48" t="str">
        <f>VLOOKUP('03-LPT'!$B271,'01-Planning'!$B:$V,14,0)</f>
        <v>C0269</v>
      </c>
      <c r="N271" s="49">
        <f>AVERAGEIF('02-ETI'!$E:$E,'03-LPT'!$M271,'02-ETI'!$J:$M)</f>
        <v>3.25</v>
      </c>
      <c r="O271" s="49">
        <f>AVERAGEIF('02-ETI'!$E:$E,$M271,'02-ETI'!$N:$P)</f>
        <v>3.5</v>
      </c>
      <c r="P271" s="49">
        <f>AVERAGEIF('02-ETI'!$E:$E,$M271,'02-ETI'!$Q:$Q)</f>
        <v>3.5</v>
      </c>
      <c r="Q271" s="49">
        <f>AVERAGEIF('02-ETI'!$E:$E,$M271,'02-ETI'!$R:$R)</f>
        <v>3.25</v>
      </c>
      <c r="R271" s="49">
        <f>AVERAGEIF('02-ETI'!$E:$E,$M271,'02-ETI'!$S:$T)</f>
        <v>3.5</v>
      </c>
      <c r="S271" s="49">
        <f>AVERAGEIF('02-ETI'!$E:$E,$M271,'02-ETI'!$M:$M)</f>
        <v>3.5</v>
      </c>
      <c r="T271" s="56"/>
      <c r="U271">
        <v>8</v>
      </c>
      <c r="V271">
        <v>8</v>
      </c>
      <c r="W271" s="50" t="e">
        <f t="shared" si="30"/>
        <v>#DIV/0!</v>
      </c>
      <c r="X271" s="50">
        <f t="shared" si="31"/>
        <v>1</v>
      </c>
      <c r="Y271" s="51">
        <f>VLOOKUP(B271,'01-Planning'!$B:$T,13,0)</f>
        <v>4.1666666666666685E-2</v>
      </c>
      <c r="Z271" s="52" t="e">
        <f>COUNTIFS(#REF!,"&gt;=80",#REF!,'03-LPT'!$B271)/COUNTIF(#REF!,'03-LPT'!$B271)</f>
        <v>#REF!</v>
      </c>
      <c r="AA271" s="26" t="e">
        <f t="shared" si="29"/>
        <v>#REF!</v>
      </c>
    </row>
    <row r="272" spans="1:27" x14ac:dyDescent="0.2">
      <c r="A272" s="3">
        <v>264</v>
      </c>
      <c r="B272" s="31" t="s">
        <v>3731</v>
      </c>
      <c r="C272" s="9" t="s">
        <v>74</v>
      </c>
      <c r="D272" s="9"/>
      <c r="E272" s="22">
        <v>43720</v>
      </c>
      <c r="F272" s="48" t="s">
        <v>46</v>
      </c>
      <c r="G272" s="3" t="s">
        <v>400</v>
      </c>
      <c r="H272" s="3" t="s">
        <v>3467</v>
      </c>
      <c r="I272" s="48" t="s">
        <v>39</v>
      </c>
      <c r="J272" s="48" t="s">
        <v>389</v>
      </c>
      <c r="K272" s="4" t="str">
        <f>VLOOKUP(C272,'Course &amp; Tujuan Baru'!$C:$L,10,0)</f>
        <v>Mempelajari budaya ICARE &amp; Nutrifood Business Value Healthy Awareness</v>
      </c>
      <c r="M272" s="48" t="str">
        <f>VLOOKUP('03-LPT'!$B272,'01-Planning'!$B:$V,14,0)</f>
        <v>C0270</v>
      </c>
      <c r="N272" s="49">
        <f>AVERAGEIF('02-ETI'!$E:$E,'03-LPT'!$M272,'02-ETI'!$J:$M)</f>
        <v>3.5</v>
      </c>
      <c r="O272" s="49">
        <f>AVERAGEIF('02-ETI'!$E:$E,$M272,'02-ETI'!$N:$P)</f>
        <v>3.5</v>
      </c>
      <c r="P272" s="49">
        <f>AVERAGEIF('02-ETI'!$E:$E,$M272,'02-ETI'!$Q:$Q)</f>
        <v>3.5</v>
      </c>
      <c r="Q272" s="49">
        <f>AVERAGEIF('02-ETI'!$E:$E,$M272,'02-ETI'!$R:$R)</f>
        <v>3.5</v>
      </c>
      <c r="R272" s="49">
        <f>AVERAGEIF('02-ETI'!$E:$E,$M272,'02-ETI'!$S:$T)</f>
        <v>3.5</v>
      </c>
      <c r="S272" s="49">
        <f>AVERAGEIF('02-ETI'!$E:$E,$M272,'02-ETI'!$M:$M)</f>
        <v>3.75</v>
      </c>
      <c r="T272" s="56"/>
      <c r="U272">
        <v>9</v>
      </c>
      <c r="V272">
        <v>9</v>
      </c>
      <c r="W272" s="50" t="e">
        <f t="shared" si="30"/>
        <v>#DIV/0!</v>
      </c>
      <c r="X272" s="50">
        <f t="shared" si="31"/>
        <v>1</v>
      </c>
      <c r="Y272" s="51">
        <f>VLOOKUP(B272,'01-Planning'!$B:$T,13,0)</f>
        <v>4.1666666666666685E-2</v>
      </c>
      <c r="Z272" s="52" t="e">
        <f>COUNTIFS(#REF!,"&gt;=80",#REF!,'03-LPT'!$B272)/COUNTIF(#REF!,'03-LPT'!$B272)</f>
        <v>#REF!</v>
      </c>
      <c r="AA272" s="26" t="e">
        <f t="shared" si="29"/>
        <v>#REF!</v>
      </c>
    </row>
    <row r="273" spans="1:27" x14ac:dyDescent="0.2">
      <c r="A273" s="3">
        <v>265</v>
      </c>
      <c r="B273" s="31" t="s">
        <v>3732</v>
      </c>
      <c r="C273" s="9" t="s">
        <v>45</v>
      </c>
      <c r="D273" s="9"/>
      <c r="E273" s="22">
        <v>43720</v>
      </c>
      <c r="F273" s="48" t="s">
        <v>46</v>
      </c>
      <c r="G273" s="3" t="s">
        <v>47</v>
      </c>
      <c r="H273" s="3" t="s">
        <v>3467</v>
      </c>
      <c r="I273" s="48" t="s">
        <v>405</v>
      </c>
      <c r="J273" s="48" t="s">
        <v>389</v>
      </c>
      <c r="K273" s="4" t="str">
        <f>VLOOKUP(C273,'Course &amp; Tujuan Baru'!$C:$L,10,0)</f>
        <v>"-Mempelajari pengertian &amp; tujuan penerapan GMP
-Mempelajari Ruang Lingkup GMP
    o Personal Hygiene (Based on Zone)
    o Infrastructure &amp; Pest Control 
    o Pemeliharaan Produksi/Gudang (Cleaning &amp; Sanitation)"</v>
      </c>
      <c r="M273" s="48" t="str">
        <f>VLOOKUP('03-LPT'!$B273,'01-Planning'!$B:$V,14,0)</f>
        <v>C0271</v>
      </c>
      <c r="N273" s="49">
        <f>AVERAGEIF('02-ETI'!$E:$E,'03-LPT'!$M273,'02-ETI'!$J:$M)</f>
        <v>3.5</v>
      </c>
      <c r="O273" s="49">
        <f>AVERAGEIF('02-ETI'!$E:$E,$M273,'02-ETI'!$N:$P)</f>
        <v>3.5</v>
      </c>
      <c r="P273" s="49">
        <f>AVERAGEIF('02-ETI'!$E:$E,$M273,'02-ETI'!$Q:$Q)</f>
        <v>3.5</v>
      </c>
      <c r="Q273" s="49">
        <f>AVERAGEIF('02-ETI'!$E:$E,$M273,'02-ETI'!$R:$R)</f>
        <v>3.5</v>
      </c>
      <c r="R273" s="49">
        <f>AVERAGEIF('02-ETI'!$E:$E,$M273,'02-ETI'!$S:$T)</f>
        <v>3.5</v>
      </c>
      <c r="S273" s="49">
        <f>AVERAGEIF('02-ETI'!$E:$E,$M273,'02-ETI'!$M:$M)</f>
        <v>3.5</v>
      </c>
      <c r="T273" s="56"/>
      <c r="U273">
        <v>9</v>
      </c>
      <c r="V273">
        <v>9</v>
      </c>
      <c r="W273" s="50" t="e">
        <f t="shared" si="30"/>
        <v>#DIV/0!</v>
      </c>
      <c r="X273" s="50">
        <f t="shared" si="31"/>
        <v>1</v>
      </c>
      <c r="Y273" s="51">
        <f>VLOOKUP(B273,'01-Planning'!$B:$T,13,0)</f>
        <v>8.3333333333333315E-2</v>
      </c>
      <c r="Z273" s="52" t="e">
        <f>COUNTIFS(#REF!,"&gt;=80",#REF!,'03-LPT'!$B273)/COUNTIF(#REF!,'03-LPT'!$B273)</f>
        <v>#REF!</v>
      </c>
      <c r="AA273" s="26" t="e">
        <f t="shared" si="29"/>
        <v>#REF!</v>
      </c>
    </row>
    <row r="274" spans="1:27" x14ac:dyDescent="0.2">
      <c r="A274" s="3">
        <v>266</v>
      </c>
      <c r="B274" s="31" t="s">
        <v>3733</v>
      </c>
      <c r="C274" s="9" t="s">
        <v>41</v>
      </c>
      <c r="D274" s="9"/>
      <c r="E274" s="22">
        <v>43720</v>
      </c>
      <c r="F274" s="48" t="s">
        <v>46</v>
      </c>
      <c r="G274" s="3" t="s">
        <v>387</v>
      </c>
      <c r="H274" s="3" t="s">
        <v>3467</v>
      </c>
      <c r="I274" s="48" t="s">
        <v>436</v>
      </c>
      <c r="J274" s="48" t="s">
        <v>389</v>
      </c>
      <c r="K274" s="4">
        <f>VLOOKUP(C274,'Course &amp; Tujuan Baru'!$C:$L,10,0)</f>
        <v>0</v>
      </c>
      <c r="M274" s="48" t="str">
        <f>VLOOKUP('03-LPT'!$B274,'01-Planning'!$B:$V,14,0)</f>
        <v>C0272</v>
      </c>
      <c r="N274" s="49">
        <f>AVERAGEIF('02-ETI'!$E:$E,'03-LPT'!$M274,'02-ETI'!$J:$M)</f>
        <v>3.25</v>
      </c>
      <c r="O274" s="49">
        <f>AVERAGEIF('02-ETI'!$E:$E,$M274,'02-ETI'!$N:$P)</f>
        <v>3.25</v>
      </c>
      <c r="P274" s="49">
        <f>AVERAGEIF('02-ETI'!$E:$E,$M274,'02-ETI'!$Q:$Q)</f>
        <v>3.25</v>
      </c>
      <c r="Q274" s="49">
        <f>AVERAGEIF('02-ETI'!$E:$E,$M274,'02-ETI'!$R:$R)</f>
        <v>3.25</v>
      </c>
      <c r="R274" s="49">
        <f>AVERAGEIF('02-ETI'!$E:$E,$M274,'02-ETI'!$S:$T)</f>
        <v>3.25</v>
      </c>
      <c r="S274" s="49">
        <f>AVERAGEIF('02-ETI'!$E:$E,$M274,'02-ETI'!$M:$M)</f>
        <v>3.25</v>
      </c>
      <c r="T274" s="56"/>
      <c r="U274">
        <v>9</v>
      </c>
      <c r="V274">
        <v>9</v>
      </c>
      <c r="W274" s="50" t="e">
        <f t="shared" si="30"/>
        <v>#DIV/0!</v>
      </c>
      <c r="X274" s="50">
        <f t="shared" si="31"/>
        <v>1</v>
      </c>
      <c r="Y274" s="51">
        <f>VLOOKUP(B274,'01-Planning'!$B:$T,13,0)</f>
        <v>4.166666666666663E-2</v>
      </c>
      <c r="Z274" s="52" t="e">
        <f>COUNTIFS(#REF!,"&gt;=80",#REF!,'03-LPT'!$B274)/COUNTIF(#REF!,'03-LPT'!$B274)</f>
        <v>#REF!</v>
      </c>
      <c r="AA274" s="26" t="e">
        <f t="shared" si="29"/>
        <v>#REF!</v>
      </c>
    </row>
    <row r="275" spans="1:27" x14ac:dyDescent="0.2">
      <c r="A275" s="3">
        <v>267</v>
      </c>
      <c r="B275" s="31" t="s">
        <v>3734</v>
      </c>
      <c r="C275" s="9" t="s">
        <v>443</v>
      </c>
      <c r="D275" s="9" t="s">
        <v>229</v>
      </c>
      <c r="E275" s="22">
        <v>43720</v>
      </c>
      <c r="F275" s="48" t="s">
        <v>26</v>
      </c>
      <c r="G275" s="3" t="s">
        <v>357</v>
      </c>
      <c r="H275" s="3" t="s">
        <v>3467</v>
      </c>
      <c r="I275" s="48" t="s">
        <v>175</v>
      </c>
      <c r="J275" s="48" t="s">
        <v>88</v>
      </c>
      <c r="K275" s="4">
        <f>VLOOKUP(C275,'Course &amp; Tujuan Baru'!$C:$L,10,0)</f>
        <v>0</v>
      </c>
      <c r="M275" s="48" t="str">
        <f>VLOOKUP('03-LPT'!$B275,'01-Planning'!$B:$V,14,0)</f>
        <v>C0273</v>
      </c>
      <c r="N275" s="49" t="e">
        <f>AVERAGEIF('02-ETI'!$E:$E,'03-LPT'!$M275,'02-ETI'!$J:$M)</f>
        <v>#DIV/0!</v>
      </c>
      <c r="O275" s="49" t="e">
        <f>AVERAGEIF('02-ETI'!$E:$E,$M275,'02-ETI'!$N:$P)</f>
        <v>#DIV/0!</v>
      </c>
      <c r="P275" s="49" t="e">
        <f>AVERAGEIF('02-ETI'!$E:$E,$M275,'02-ETI'!$Q:$Q)</f>
        <v>#DIV/0!</v>
      </c>
      <c r="Q275" s="49" t="e">
        <f>AVERAGEIF('02-ETI'!$E:$E,$M275,'02-ETI'!$R:$R)</f>
        <v>#DIV/0!</v>
      </c>
      <c r="R275" s="49" t="e">
        <f>AVERAGEIF('02-ETI'!$E:$E,$M275,'02-ETI'!$S:$T)</f>
        <v>#DIV/0!</v>
      </c>
      <c r="S275" s="49" t="e">
        <f>AVERAGEIF('02-ETI'!$E:$E,$M275,'02-ETI'!$M:$M)</f>
        <v>#DIV/0!</v>
      </c>
      <c r="T275" s="56"/>
      <c r="U275">
        <v>7</v>
      </c>
      <c r="V275">
        <v>7</v>
      </c>
      <c r="W275" s="50" t="e">
        <f t="shared" si="30"/>
        <v>#DIV/0!</v>
      </c>
      <c r="X275" s="50">
        <f t="shared" si="31"/>
        <v>1</v>
      </c>
      <c r="Y275" s="51">
        <f>VLOOKUP(B275,'01-Planning'!$B:$T,13,0)</f>
        <v>4.1666666666666741E-2</v>
      </c>
      <c r="Z275" s="52" t="e">
        <f>COUNTIFS(#REF!,"&gt;=80",#REF!,'03-LPT'!$B275)/COUNTIF(#REF!,'03-LPT'!$B275)</f>
        <v>#REF!</v>
      </c>
      <c r="AA275" s="26" t="e">
        <f t="shared" si="29"/>
        <v>#REF!</v>
      </c>
    </row>
    <row r="276" spans="1:27" x14ac:dyDescent="0.2">
      <c r="A276" s="3">
        <v>268</v>
      </c>
      <c r="B276" s="31" t="s">
        <v>3735</v>
      </c>
      <c r="C276" s="9" t="s">
        <v>51</v>
      </c>
      <c r="D276" s="9"/>
      <c r="E276" s="22">
        <v>43720</v>
      </c>
      <c r="F276" s="48" t="s">
        <v>46</v>
      </c>
      <c r="G276" s="3" t="s">
        <v>397</v>
      </c>
      <c r="H276" s="3" t="s">
        <v>3467</v>
      </c>
      <c r="I276" s="48" t="s">
        <v>392</v>
      </c>
      <c r="J276" s="48" t="s">
        <v>389</v>
      </c>
      <c r="K276" s="4">
        <f>VLOOKUP(C276,'Course &amp; Tujuan Baru'!$C:$L,10,0)</f>
        <v>0</v>
      </c>
      <c r="M276" s="48" t="str">
        <f>VLOOKUP('03-LPT'!$B276,'01-Planning'!$B:$V,14,0)</f>
        <v>C0274</v>
      </c>
      <c r="N276" s="49">
        <f>AVERAGEIF('02-ETI'!$E:$E,'03-LPT'!$M276,'02-ETI'!$J:$M)</f>
        <v>3.25</v>
      </c>
      <c r="O276" s="49">
        <f>AVERAGEIF('02-ETI'!$E:$E,$M276,'02-ETI'!$N:$P)</f>
        <v>3.25</v>
      </c>
      <c r="P276" s="49">
        <f>AVERAGEIF('02-ETI'!$E:$E,$M276,'02-ETI'!$Q:$Q)</f>
        <v>3.25</v>
      </c>
      <c r="Q276" s="49">
        <f>AVERAGEIF('02-ETI'!$E:$E,$M276,'02-ETI'!$R:$R)</f>
        <v>3.25</v>
      </c>
      <c r="R276" s="49">
        <f>AVERAGEIF('02-ETI'!$E:$E,$M276,'02-ETI'!$S:$T)</f>
        <v>3.25</v>
      </c>
      <c r="S276" s="49">
        <f>AVERAGEIF('02-ETI'!$E:$E,$M276,'02-ETI'!$M:$M)</f>
        <v>3.25</v>
      </c>
      <c r="T276" s="56"/>
      <c r="U276">
        <v>9</v>
      </c>
      <c r="V276">
        <v>9</v>
      </c>
      <c r="W276" s="50" t="e">
        <f t="shared" si="30"/>
        <v>#DIV/0!</v>
      </c>
      <c r="X276" s="50">
        <f t="shared" si="31"/>
        <v>1</v>
      </c>
      <c r="Y276" s="51">
        <f>VLOOKUP(B276,'01-Planning'!$B:$T,13,0)</f>
        <v>4.166666666666663E-2</v>
      </c>
      <c r="Z276" s="52" t="e">
        <f>COUNTIFS(#REF!,"&gt;=80",#REF!,'03-LPT'!$B276)/COUNTIF(#REF!,'03-LPT'!$B276)</f>
        <v>#REF!</v>
      </c>
      <c r="AA276" s="26" t="e">
        <f t="shared" si="29"/>
        <v>#REF!</v>
      </c>
    </row>
    <row r="277" spans="1:27" x14ac:dyDescent="0.2">
      <c r="A277" s="3">
        <v>269</v>
      </c>
      <c r="B277" s="31" t="s">
        <v>3736</v>
      </c>
      <c r="C277" s="9" t="s">
        <v>402</v>
      </c>
      <c r="D277" s="9"/>
      <c r="E277" s="22">
        <v>43720</v>
      </c>
      <c r="F277" s="48" t="s">
        <v>26</v>
      </c>
      <c r="G277" s="3" t="s">
        <v>385</v>
      </c>
      <c r="H277" s="3" t="s">
        <v>3467</v>
      </c>
      <c r="I277" s="48" t="s">
        <v>175</v>
      </c>
      <c r="J277" s="48" t="s">
        <v>88</v>
      </c>
      <c r="K277" s="4">
        <f>VLOOKUP(C277,'Course &amp; Tujuan Baru'!$C:$L,10,0)</f>
        <v>0</v>
      </c>
      <c r="M277" s="48" t="str">
        <f>VLOOKUP('03-LPT'!$B277,'01-Planning'!$B:$V,14,0)</f>
        <v>C0275</v>
      </c>
      <c r="N277" s="49" t="e">
        <f>AVERAGEIF('02-ETI'!$E:$E,'03-LPT'!$M277,'02-ETI'!$J:$M)</f>
        <v>#DIV/0!</v>
      </c>
      <c r="O277" s="49" t="e">
        <f>AVERAGEIF('02-ETI'!$E:$E,$M277,'02-ETI'!$N:$P)</f>
        <v>#DIV/0!</v>
      </c>
      <c r="P277" s="49" t="e">
        <f>AVERAGEIF('02-ETI'!$E:$E,$M277,'02-ETI'!$Q:$Q)</f>
        <v>#DIV/0!</v>
      </c>
      <c r="Q277" s="49" t="e">
        <f>AVERAGEIF('02-ETI'!$E:$E,$M277,'02-ETI'!$R:$R)</f>
        <v>#DIV/0!</v>
      </c>
      <c r="R277" s="49" t="e">
        <f>AVERAGEIF('02-ETI'!$E:$E,$M277,'02-ETI'!$S:$T)</f>
        <v>#DIV/0!</v>
      </c>
      <c r="S277" s="49" t="e">
        <f>AVERAGEIF('02-ETI'!$E:$E,$M277,'02-ETI'!$M:$M)</f>
        <v>#DIV/0!</v>
      </c>
      <c r="T277" s="56"/>
      <c r="U277">
        <v>1</v>
      </c>
      <c r="V277">
        <v>1</v>
      </c>
      <c r="W277" s="50" t="e">
        <f t="shared" si="30"/>
        <v>#DIV/0!</v>
      </c>
      <c r="X277" s="50">
        <f t="shared" si="31"/>
        <v>1</v>
      </c>
      <c r="Y277" s="51">
        <f>VLOOKUP(B277,'01-Planning'!$B:$T,13,0)</f>
        <v>6.25E-2</v>
      </c>
      <c r="Z277" s="52" t="e">
        <f>COUNTIFS(#REF!,"&gt;=80",#REF!,'03-LPT'!$B277)/COUNTIF(#REF!,'03-LPT'!$B277)</f>
        <v>#REF!</v>
      </c>
      <c r="AA277" s="26" t="e">
        <f t="shared" si="29"/>
        <v>#REF!</v>
      </c>
    </row>
    <row r="278" spans="1:27" x14ac:dyDescent="0.2">
      <c r="A278" s="3">
        <v>270</v>
      </c>
      <c r="B278" s="31" t="s">
        <v>3737</v>
      </c>
      <c r="C278" s="9"/>
      <c r="D278" s="9"/>
      <c r="E278" s="22">
        <v>43720</v>
      </c>
      <c r="F278" s="4" t="s">
        <v>26</v>
      </c>
      <c r="G278" s="3" t="s">
        <v>444</v>
      </c>
      <c r="H278" s="3" t="s">
        <v>3467</v>
      </c>
      <c r="I278" s="4" t="s">
        <v>122</v>
      </c>
      <c r="J278" s="4" t="s">
        <v>105</v>
      </c>
      <c r="M278" s="48" t="str">
        <f>VLOOKUP('03-LPT'!$B278,'01-Planning'!$B:$V,14,0)</f>
        <v>C0276</v>
      </c>
      <c r="T278" s="56"/>
      <c r="U278">
        <v>13</v>
      </c>
      <c r="V278">
        <v>13</v>
      </c>
      <c r="W278" s="50" t="e">
        <f t="shared" si="30"/>
        <v>#DIV/0!</v>
      </c>
      <c r="X278" s="50">
        <f t="shared" si="31"/>
        <v>1</v>
      </c>
    </row>
    <row r="279" spans="1:27" x14ac:dyDescent="0.2">
      <c r="A279" s="3">
        <v>271</v>
      </c>
      <c r="B279" s="31" t="s">
        <v>3738</v>
      </c>
      <c r="C279" s="9" t="s">
        <v>57</v>
      </c>
      <c r="D279" s="9"/>
      <c r="E279" s="22">
        <v>43720</v>
      </c>
      <c r="F279" s="4" t="s">
        <v>46</v>
      </c>
      <c r="G279" s="3" t="s">
        <v>398</v>
      </c>
      <c r="H279" s="3" t="s">
        <v>3467</v>
      </c>
      <c r="I279" s="4" t="s">
        <v>445</v>
      </c>
      <c r="J279" s="4" t="s">
        <v>389</v>
      </c>
      <c r="M279" s="48" t="str">
        <f>VLOOKUP('03-LPT'!$B279,'01-Planning'!$B:$V,14,0)</f>
        <v>C0277</v>
      </c>
      <c r="T279" s="56"/>
      <c r="U279">
        <v>9</v>
      </c>
      <c r="V279">
        <v>9</v>
      </c>
      <c r="W279" s="50" t="e">
        <f t="shared" ref="W279:W331" si="32">V279/T279</f>
        <v>#DIV/0!</v>
      </c>
      <c r="X279" s="50">
        <f t="shared" ref="X279:X293" si="33">IF(V279/U279&gt;100%,100%,V279/U279)</f>
        <v>1</v>
      </c>
    </row>
    <row r="280" spans="1:27" x14ac:dyDescent="0.2">
      <c r="A280" s="3">
        <v>272</v>
      </c>
      <c r="B280" s="31" t="s">
        <v>3739</v>
      </c>
      <c r="C280" s="9" t="s">
        <v>49</v>
      </c>
      <c r="D280" s="9"/>
      <c r="E280" s="22">
        <v>43721</v>
      </c>
      <c r="F280" s="4" t="s">
        <v>420</v>
      </c>
      <c r="G280" s="3" t="s">
        <v>395</v>
      </c>
      <c r="H280" s="3" t="s">
        <v>3467</v>
      </c>
      <c r="I280" s="4" t="s">
        <v>175</v>
      </c>
      <c r="J280" s="4" t="s">
        <v>389</v>
      </c>
      <c r="M280" s="48" t="str">
        <f>VLOOKUP('03-LPT'!$B280,'01-Planning'!$B:$V,14,0)</f>
        <v>C0278</v>
      </c>
      <c r="T280" s="56"/>
      <c r="U280">
        <v>9</v>
      </c>
      <c r="V280">
        <v>9</v>
      </c>
      <c r="W280" s="50" t="e">
        <f t="shared" si="32"/>
        <v>#DIV/0!</v>
      </c>
      <c r="X280" s="50">
        <f t="shared" si="33"/>
        <v>1</v>
      </c>
    </row>
    <row r="281" spans="1:27" x14ac:dyDescent="0.2">
      <c r="A281" s="3">
        <v>273</v>
      </c>
      <c r="B281" s="31" t="s">
        <v>3740</v>
      </c>
      <c r="C281" s="9" t="s">
        <v>76</v>
      </c>
      <c r="D281" s="9"/>
      <c r="E281" s="22">
        <v>43721</v>
      </c>
      <c r="F281" s="4" t="s">
        <v>420</v>
      </c>
      <c r="G281" s="3" t="s">
        <v>401</v>
      </c>
      <c r="H281" s="3" t="s">
        <v>3467</v>
      </c>
      <c r="I281" s="4" t="s">
        <v>39</v>
      </c>
      <c r="J281" s="4" t="s">
        <v>389</v>
      </c>
      <c r="M281" s="48" t="str">
        <f>VLOOKUP('03-LPT'!$B281,'01-Planning'!$B:$V,14,0)</f>
        <v>C0279</v>
      </c>
      <c r="T281" s="56"/>
      <c r="U281">
        <v>9</v>
      </c>
      <c r="V281">
        <v>9</v>
      </c>
      <c r="W281" s="50" t="e">
        <f t="shared" si="32"/>
        <v>#DIV/0!</v>
      </c>
      <c r="X281" s="50">
        <f t="shared" si="33"/>
        <v>1</v>
      </c>
    </row>
    <row r="282" spans="1:27" x14ac:dyDescent="0.2">
      <c r="A282" s="3">
        <v>274</v>
      </c>
      <c r="B282" s="31" t="s">
        <v>3741</v>
      </c>
      <c r="C282" s="9" t="s">
        <v>393</v>
      </c>
      <c r="D282" s="9"/>
      <c r="E282" s="22">
        <v>43721</v>
      </c>
      <c r="F282" s="4" t="s">
        <v>420</v>
      </c>
      <c r="G282" s="3" t="s">
        <v>394</v>
      </c>
      <c r="H282" s="3" t="s">
        <v>3467</v>
      </c>
      <c r="I282" s="4" t="s">
        <v>392</v>
      </c>
      <c r="J282" s="4" t="s">
        <v>389</v>
      </c>
      <c r="M282" s="48" t="str">
        <f>VLOOKUP('03-LPT'!$B282,'01-Planning'!$B:$V,14,0)</f>
        <v>C0280</v>
      </c>
      <c r="T282" s="56"/>
      <c r="U282">
        <v>9</v>
      </c>
      <c r="V282">
        <v>9</v>
      </c>
      <c r="W282" s="50" t="e">
        <f t="shared" si="32"/>
        <v>#DIV/0!</v>
      </c>
      <c r="X282" s="50">
        <f t="shared" si="33"/>
        <v>1</v>
      </c>
    </row>
    <row r="283" spans="1:27" x14ac:dyDescent="0.2">
      <c r="A283" s="3">
        <v>275</v>
      </c>
      <c r="B283" s="31" t="s">
        <v>3742</v>
      </c>
      <c r="C283" s="9" t="s">
        <v>146</v>
      </c>
      <c r="D283" s="9" t="s">
        <v>32</v>
      </c>
      <c r="E283" s="22">
        <v>43724</v>
      </c>
      <c r="F283" s="4" t="s">
        <v>26</v>
      </c>
      <c r="G283" s="3" t="s">
        <v>446</v>
      </c>
      <c r="H283" s="3" t="s">
        <v>3467</v>
      </c>
      <c r="I283" s="4" t="s">
        <v>158</v>
      </c>
      <c r="J283" s="4" t="s">
        <v>447</v>
      </c>
      <c r="M283" s="48" t="str">
        <f>VLOOKUP('03-LPT'!$B283,'01-Planning'!$B:$V,14,0)</f>
        <v>C0281</v>
      </c>
      <c r="T283" s="56"/>
      <c r="U283">
        <v>1</v>
      </c>
      <c r="V283">
        <v>1</v>
      </c>
      <c r="W283" s="50" t="e">
        <f t="shared" si="32"/>
        <v>#DIV/0!</v>
      </c>
      <c r="X283" s="50">
        <f t="shared" si="33"/>
        <v>1</v>
      </c>
    </row>
    <row r="284" spans="1:27" x14ac:dyDescent="0.2">
      <c r="A284" s="3">
        <v>276</v>
      </c>
      <c r="B284" s="31" t="s">
        <v>3743</v>
      </c>
      <c r="C284" s="9" t="s">
        <v>242</v>
      </c>
      <c r="D284" s="9"/>
      <c r="E284" s="22">
        <v>43724</v>
      </c>
      <c r="F284" s="4" t="s">
        <v>26</v>
      </c>
      <c r="G284" s="3" t="s">
        <v>448</v>
      </c>
      <c r="H284" s="3" t="s">
        <v>3467</v>
      </c>
      <c r="I284" s="4" t="s">
        <v>39</v>
      </c>
      <c r="J284" s="4" t="s">
        <v>105</v>
      </c>
      <c r="M284" s="48" t="str">
        <f>VLOOKUP('03-LPT'!$B284,'01-Planning'!$B:$V,14,0)</f>
        <v>C0282</v>
      </c>
      <c r="T284" s="56"/>
      <c r="U284">
        <v>2</v>
      </c>
      <c r="V284">
        <v>18</v>
      </c>
      <c r="W284" s="50" t="e">
        <f t="shared" si="32"/>
        <v>#DIV/0!</v>
      </c>
      <c r="X284" s="50">
        <f t="shared" si="33"/>
        <v>1</v>
      </c>
    </row>
    <row r="285" spans="1:27" x14ac:dyDescent="0.2">
      <c r="A285" s="3">
        <v>277</v>
      </c>
      <c r="B285" s="31" t="s">
        <v>3744</v>
      </c>
      <c r="C285" s="9" t="s">
        <v>160</v>
      </c>
      <c r="D285" s="9"/>
      <c r="E285" s="22">
        <v>43724</v>
      </c>
      <c r="F285" s="4" t="s">
        <v>26</v>
      </c>
      <c r="G285" s="3" t="s">
        <v>449</v>
      </c>
      <c r="H285" s="3" t="s">
        <v>3467</v>
      </c>
      <c r="I285" s="4" t="s">
        <v>410</v>
      </c>
      <c r="J285" s="4" t="s">
        <v>442</v>
      </c>
      <c r="M285" s="48" t="str">
        <f>VLOOKUP('03-LPT'!$B285,'01-Planning'!$B:$V,14,0)</f>
        <v>C0283</v>
      </c>
      <c r="T285" s="56"/>
      <c r="U285">
        <v>29</v>
      </c>
      <c r="V285">
        <v>52</v>
      </c>
      <c r="W285" s="50" t="e">
        <f t="shared" si="32"/>
        <v>#DIV/0!</v>
      </c>
      <c r="X285" s="50">
        <f t="shared" si="33"/>
        <v>1</v>
      </c>
    </row>
    <row r="286" spans="1:27" x14ac:dyDescent="0.2">
      <c r="A286" s="3">
        <v>278</v>
      </c>
      <c r="B286" s="31" t="s">
        <v>3745</v>
      </c>
      <c r="C286" s="9" t="s">
        <v>146</v>
      </c>
      <c r="D286" s="9" t="s">
        <v>32</v>
      </c>
      <c r="E286" s="22">
        <v>43726</v>
      </c>
      <c r="F286" s="4" t="s">
        <v>26</v>
      </c>
      <c r="G286" s="3" t="s">
        <v>450</v>
      </c>
      <c r="H286" s="3" t="s">
        <v>3467</v>
      </c>
      <c r="I286" s="4" t="s">
        <v>410</v>
      </c>
      <c r="J286" s="4" t="s">
        <v>451</v>
      </c>
      <c r="M286" s="48" t="str">
        <f>VLOOKUP('03-LPT'!$B286,'01-Planning'!$B:$V,14,0)</f>
        <v>C0284</v>
      </c>
      <c r="T286" s="56"/>
      <c r="U286">
        <v>184</v>
      </c>
      <c r="V286">
        <v>196</v>
      </c>
      <c r="W286" s="50" t="e">
        <f t="shared" si="32"/>
        <v>#DIV/0!</v>
      </c>
      <c r="X286" s="50">
        <f t="shared" si="33"/>
        <v>1</v>
      </c>
    </row>
    <row r="287" spans="1:27" x14ac:dyDescent="0.2">
      <c r="A287" s="3">
        <v>279</v>
      </c>
      <c r="B287" s="31" t="s">
        <v>3746</v>
      </c>
      <c r="C287" s="9" t="s">
        <v>54</v>
      </c>
      <c r="D287" s="9"/>
      <c r="E287" s="22">
        <v>43727</v>
      </c>
      <c r="F287" s="4" t="s">
        <v>46</v>
      </c>
      <c r="G287" s="3" t="s">
        <v>390</v>
      </c>
      <c r="H287" s="3" t="s">
        <v>3467</v>
      </c>
      <c r="I287" s="4" t="s">
        <v>453</v>
      </c>
      <c r="J287" s="4" t="s">
        <v>389</v>
      </c>
      <c r="M287" s="48" t="str">
        <f>VLOOKUP('03-LPT'!$B287,'01-Planning'!$B:$V,14,0)</f>
        <v>C0285</v>
      </c>
      <c r="T287" s="56"/>
      <c r="U287">
        <v>2</v>
      </c>
      <c r="V287">
        <v>2</v>
      </c>
      <c r="W287" s="50" t="e">
        <f t="shared" si="32"/>
        <v>#DIV/0!</v>
      </c>
      <c r="X287" s="50">
        <f t="shared" si="33"/>
        <v>1</v>
      </c>
    </row>
    <row r="288" spans="1:27" x14ac:dyDescent="0.2">
      <c r="A288" s="3">
        <v>280</v>
      </c>
      <c r="B288" s="31" t="s">
        <v>3747</v>
      </c>
      <c r="C288" s="9" t="s">
        <v>51</v>
      </c>
      <c r="D288" s="9"/>
      <c r="E288" s="22">
        <v>43727</v>
      </c>
      <c r="F288" s="4" t="s">
        <v>46</v>
      </c>
      <c r="G288" s="3" t="s">
        <v>397</v>
      </c>
      <c r="H288" s="3" t="s">
        <v>3467</v>
      </c>
      <c r="I288" s="4" t="s">
        <v>158</v>
      </c>
      <c r="J288" s="4" t="s">
        <v>389</v>
      </c>
      <c r="M288" s="48" t="str">
        <f>VLOOKUP('03-LPT'!$B288,'01-Planning'!$B:$V,14,0)</f>
        <v>C0286</v>
      </c>
      <c r="T288" s="56"/>
      <c r="U288">
        <v>2</v>
      </c>
      <c r="V288">
        <v>2</v>
      </c>
      <c r="W288" s="50" t="e">
        <f t="shared" si="32"/>
        <v>#DIV/0!</v>
      </c>
      <c r="X288" s="50">
        <f t="shared" si="33"/>
        <v>1</v>
      </c>
    </row>
    <row r="289" spans="1:24" x14ac:dyDescent="0.2">
      <c r="A289" s="3">
        <v>281</v>
      </c>
      <c r="B289" s="31" t="s">
        <v>3748</v>
      </c>
      <c r="C289" s="9" t="s">
        <v>45</v>
      </c>
      <c r="D289" s="9"/>
      <c r="E289" s="22">
        <v>43727</v>
      </c>
      <c r="F289" s="4" t="s">
        <v>46</v>
      </c>
      <c r="G289" s="3" t="s">
        <v>47</v>
      </c>
      <c r="H289" s="3" t="s">
        <v>3467</v>
      </c>
      <c r="I289" s="4" t="s">
        <v>405</v>
      </c>
      <c r="J289" s="4" t="s">
        <v>389</v>
      </c>
      <c r="M289" s="48" t="str">
        <f>VLOOKUP('03-LPT'!$B289,'01-Planning'!$B:$V,14,0)</f>
        <v>C0287</v>
      </c>
      <c r="T289" s="56"/>
      <c r="U289">
        <v>2</v>
      </c>
      <c r="V289">
        <v>2</v>
      </c>
      <c r="W289" s="50" t="e">
        <f t="shared" si="32"/>
        <v>#DIV/0!</v>
      </c>
      <c r="X289" s="50">
        <f t="shared" si="33"/>
        <v>1</v>
      </c>
    </row>
    <row r="290" spans="1:24" x14ac:dyDescent="0.2">
      <c r="A290" s="3">
        <v>282</v>
      </c>
      <c r="B290" s="31" t="s">
        <v>3749</v>
      </c>
      <c r="C290" s="9" t="s">
        <v>41</v>
      </c>
      <c r="D290" s="9"/>
      <c r="E290" s="22">
        <v>43727</v>
      </c>
      <c r="F290" s="4" t="s">
        <v>46</v>
      </c>
      <c r="G290" s="3" t="s">
        <v>387</v>
      </c>
      <c r="H290" s="3" t="s">
        <v>3467</v>
      </c>
      <c r="I290" s="4" t="s">
        <v>454</v>
      </c>
      <c r="J290" s="4" t="s">
        <v>389</v>
      </c>
      <c r="M290" s="48" t="str">
        <f>VLOOKUP('03-LPT'!$B290,'01-Planning'!$B:$V,14,0)</f>
        <v>C0288</v>
      </c>
      <c r="T290" s="56"/>
      <c r="U290">
        <v>2</v>
      </c>
      <c r="V290">
        <v>2</v>
      </c>
      <c r="W290" s="50" t="e">
        <f t="shared" si="32"/>
        <v>#DIV/0!</v>
      </c>
      <c r="X290" s="50">
        <f t="shared" si="33"/>
        <v>1</v>
      </c>
    </row>
    <row r="291" spans="1:24" x14ac:dyDescent="0.2">
      <c r="A291" s="3">
        <v>283</v>
      </c>
      <c r="B291" s="31" t="s">
        <v>3750</v>
      </c>
      <c r="C291" s="9" t="s">
        <v>393</v>
      </c>
      <c r="D291" s="9"/>
      <c r="E291" s="22">
        <v>43727</v>
      </c>
      <c r="F291" s="4" t="s">
        <v>46</v>
      </c>
      <c r="G291" s="3" t="s">
        <v>394</v>
      </c>
      <c r="H291" s="3" t="s">
        <v>3467</v>
      </c>
      <c r="I291" s="4" t="s">
        <v>392</v>
      </c>
      <c r="J291" s="4" t="s">
        <v>389</v>
      </c>
      <c r="M291" s="48" t="str">
        <f>VLOOKUP('03-LPT'!$B291,'01-Planning'!$B:$V,14,0)</f>
        <v>C0289</v>
      </c>
      <c r="T291" s="56"/>
      <c r="U291">
        <v>2</v>
      </c>
      <c r="V291">
        <v>2</v>
      </c>
      <c r="W291" s="50" t="e">
        <f t="shared" si="32"/>
        <v>#DIV/0!</v>
      </c>
      <c r="X291" s="50">
        <f t="shared" si="33"/>
        <v>1</v>
      </c>
    </row>
    <row r="292" spans="1:24" x14ac:dyDescent="0.2">
      <c r="A292" s="3">
        <v>284</v>
      </c>
      <c r="B292" s="31" t="s">
        <v>3751</v>
      </c>
      <c r="C292" s="9" t="s">
        <v>57</v>
      </c>
      <c r="D292" s="9"/>
      <c r="E292" s="22">
        <v>43727</v>
      </c>
      <c r="F292" s="4" t="s">
        <v>46</v>
      </c>
      <c r="G292" s="3" t="s">
        <v>398</v>
      </c>
      <c r="H292" s="3" t="s">
        <v>3467</v>
      </c>
      <c r="I292" s="4" t="s">
        <v>445</v>
      </c>
      <c r="J292" s="4" t="s">
        <v>389</v>
      </c>
      <c r="M292" s="48" t="str">
        <f>VLOOKUP('03-LPT'!$B292,'01-Planning'!$B:$V,14,0)</f>
        <v>C0290</v>
      </c>
      <c r="T292" s="56"/>
      <c r="U292">
        <v>2</v>
      </c>
      <c r="V292">
        <v>2</v>
      </c>
      <c r="W292" s="50" t="e">
        <f t="shared" si="32"/>
        <v>#DIV/0!</v>
      </c>
      <c r="X292" s="50">
        <f t="shared" si="33"/>
        <v>1</v>
      </c>
    </row>
    <row r="293" spans="1:24" x14ac:dyDescent="0.2">
      <c r="A293" s="3">
        <v>285</v>
      </c>
      <c r="B293" s="31" t="s">
        <v>3752</v>
      </c>
      <c r="C293" s="9" t="s">
        <v>168</v>
      </c>
      <c r="D293" s="9"/>
      <c r="E293" s="22">
        <v>43727</v>
      </c>
      <c r="F293" s="4" t="s">
        <v>455</v>
      </c>
      <c r="G293" s="3" t="s">
        <v>456</v>
      </c>
      <c r="H293" s="3" t="s">
        <v>3467</v>
      </c>
      <c r="I293" s="4" t="s">
        <v>39</v>
      </c>
      <c r="J293" s="4" t="s">
        <v>389</v>
      </c>
      <c r="M293" s="48" t="str">
        <f>VLOOKUP('03-LPT'!$B293,'01-Planning'!$B:$V,14,0)</f>
        <v>C0291</v>
      </c>
      <c r="T293" s="56"/>
      <c r="U293">
        <v>3</v>
      </c>
      <c r="V293">
        <v>3</v>
      </c>
      <c r="W293" s="50" t="e">
        <f t="shared" si="32"/>
        <v>#DIV/0!</v>
      </c>
      <c r="X293" s="50">
        <f t="shared" si="33"/>
        <v>1</v>
      </c>
    </row>
    <row r="294" spans="1:24" x14ac:dyDescent="0.2">
      <c r="A294" s="3">
        <v>286</v>
      </c>
      <c r="B294" s="31" t="s">
        <v>3753</v>
      </c>
      <c r="C294" s="9" t="s">
        <v>74</v>
      </c>
      <c r="D294" s="9"/>
      <c r="E294" s="22">
        <v>43728</v>
      </c>
      <c r="F294" s="4" t="s">
        <v>420</v>
      </c>
      <c r="G294" s="3" t="s">
        <v>400</v>
      </c>
      <c r="H294" s="3" t="s">
        <v>3467</v>
      </c>
      <c r="I294" s="4" t="s">
        <v>39</v>
      </c>
      <c r="J294" s="4" t="s">
        <v>389</v>
      </c>
      <c r="M294" s="48" t="str">
        <f>VLOOKUP('03-LPT'!$B294,'01-Planning'!$B:$V,14,0)</f>
        <v>C0292</v>
      </c>
      <c r="T294" s="56"/>
      <c r="U294">
        <v>8</v>
      </c>
      <c r="V294">
        <v>8</v>
      </c>
      <c r="W294" s="50" t="e">
        <f>V294/T294</f>
        <v>#DIV/0!</v>
      </c>
      <c r="X294" s="50">
        <f>IF(V294/U294&gt;100%,100%,V294/U294)</f>
        <v>1</v>
      </c>
    </row>
    <row r="295" spans="1:24" x14ac:dyDescent="0.2">
      <c r="A295" s="3">
        <v>287</v>
      </c>
      <c r="B295" s="31" t="s">
        <v>3754</v>
      </c>
      <c r="C295" s="9" t="s">
        <v>76</v>
      </c>
      <c r="D295" s="9"/>
      <c r="E295" s="22">
        <v>43728</v>
      </c>
      <c r="F295" s="4" t="s">
        <v>420</v>
      </c>
      <c r="G295" s="3" t="s">
        <v>401</v>
      </c>
      <c r="H295" s="3" t="s">
        <v>3467</v>
      </c>
      <c r="I295" s="4" t="s">
        <v>39</v>
      </c>
      <c r="J295" s="4" t="s">
        <v>389</v>
      </c>
      <c r="M295" s="48" t="str">
        <f>VLOOKUP('03-LPT'!$B295,'01-Planning'!$B:$V,14,0)</f>
        <v>C0293</v>
      </c>
      <c r="T295" s="56"/>
      <c r="U295">
        <v>8</v>
      </c>
      <c r="V295">
        <v>8</v>
      </c>
      <c r="W295" s="50" t="e">
        <f>V295/T295</f>
        <v>#DIV/0!</v>
      </c>
      <c r="X295" s="50">
        <f>IF(V295/U295&gt;100%,100%,V295/U295)</f>
        <v>1</v>
      </c>
    </row>
    <row r="296" spans="1:24" x14ac:dyDescent="0.2">
      <c r="A296" s="3">
        <v>288</v>
      </c>
      <c r="B296" s="31" t="s">
        <v>3755</v>
      </c>
      <c r="C296" s="9" t="s">
        <v>49</v>
      </c>
      <c r="D296" s="9"/>
      <c r="E296" s="22">
        <v>43728</v>
      </c>
      <c r="F296" s="4" t="s">
        <v>420</v>
      </c>
      <c r="G296" s="3" t="s">
        <v>395</v>
      </c>
      <c r="H296" s="3" t="s">
        <v>3467</v>
      </c>
      <c r="I296" s="4" t="s">
        <v>175</v>
      </c>
      <c r="J296" s="4" t="s">
        <v>389</v>
      </c>
      <c r="M296" s="48" t="str">
        <f>VLOOKUP('03-LPT'!$B296,'01-Planning'!$B:$V,14,0)</f>
        <v>C0294</v>
      </c>
      <c r="T296" s="56"/>
      <c r="U296">
        <v>8</v>
      </c>
      <c r="V296">
        <v>8</v>
      </c>
      <c r="W296" s="50" t="e">
        <f>V296/T296</f>
        <v>#DIV/0!</v>
      </c>
      <c r="X296" s="50">
        <f>IF(V296/U296&gt;100%,100%,V296/U296)</f>
        <v>1</v>
      </c>
    </row>
    <row r="297" spans="1:24" x14ac:dyDescent="0.2">
      <c r="A297" s="3">
        <v>289</v>
      </c>
      <c r="B297" s="31" t="s">
        <v>3756</v>
      </c>
      <c r="C297" s="9" t="s">
        <v>207</v>
      </c>
      <c r="D297" s="9"/>
      <c r="E297" s="22">
        <v>43728</v>
      </c>
      <c r="F297" s="4" t="s">
        <v>455</v>
      </c>
      <c r="G297" s="3" t="s">
        <v>287</v>
      </c>
      <c r="H297" s="3" t="s">
        <v>3467</v>
      </c>
      <c r="I297" s="4" t="s">
        <v>288</v>
      </c>
      <c r="J297" s="4" t="s">
        <v>457</v>
      </c>
      <c r="M297" s="48" t="str">
        <f>VLOOKUP('03-LPT'!$B297,'01-Planning'!$B:$V,14,0)</f>
        <v>C0295</v>
      </c>
      <c r="T297" s="56"/>
      <c r="U297">
        <v>3</v>
      </c>
      <c r="V297">
        <v>7</v>
      </c>
      <c r="W297" s="50" t="e">
        <f>U298/T297</f>
        <v>#DIV/0!</v>
      </c>
      <c r="X297" s="50">
        <f t="shared" ref="X297:X331" si="34">IF(V297/U297&gt;100%,100%,V297/U297)</f>
        <v>1</v>
      </c>
    </row>
    <row r="298" spans="1:24" x14ac:dyDescent="0.2">
      <c r="A298" s="3">
        <v>290</v>
      </c>
      <c r="B298" s="31" t="s">
        <v>3757</v>
      </c>
      <c r="C298" s="9" t="s">
        <v>79</v>
      </c>
      <c r="D298" s="9"/>
      <c r="E298" s="22">
        <v>43729</v>
      </c>
      <c r="F298" s="4" t="s">
        <v>26</v>
      </c>
      <c r="G298" s="3" t="s">
        <v>458</v>
      </c>
      <c r="H298" s="3" t="s">
        <v>3467</v>
      </c>
      <c r="I298" s="4" t="s">
        <v>459</v>
      </c>
      <c r="J298" s="4" t="s">
        <v>82</v>
      </c>
      <c r="M298" s="48" t="str">
        <f>VLOOKUP('03-LPT'!$B298,'01-Planning'!$B:$V,14,0)</f>
        <v>C0296</v>
      </c>
      <c r="T298" s="56"/>
      <c r="U298">
        <v>25</v>
      </c>
      <c r="V298">
        <v>25</v>
      </c>
      <c r="W298" s="50" t="e">
        <f>U299/T298</f>
        <v>#DIV/0!</v>
      </c>
      <c r="X298" s="50">
        <f t="shared" si="34"/>
        <v>1</v>
      </c>
    </row>
    <row r="299" spans="1:24" x14ac:dyDescent="0.2">
      <c r="A299" s="3">
        <v>291</v>
      </c>
      <c r="B299" s="31" t="s">
        <v>3758</v>
      </c>
      <c r="C299" s="9" t="s">
        <v>191</v>
      </c>
      <c r="D299" s="9"/>
      <c r="E299" s="22">
        <v>43731</v>
      </c>
      <c r="F299" s="4" t="s">
        <v>26</v>
      </c>
      <c r="G299" s="3" t="s">
        <v>461</v>
      </c>
      <c r="H299" s="3" t="s">
        <v>3467</v>
      </c>
      <c r="I299" s="4" t="s">
        <v>48</v>
      </c>
      <c r="J299" s="4" t="s">
        <v>457</v>
      </c>
      <c r="M299" s="48" t="str">
        <f>VLOOKUP('03-LPT'!$B299,'01-Planning'!$B:$V,14,0)</f>
        <v>C0297</v>
      </c>
      <c r="T299" s="56"/>
      <c r="U299">
        <v>20</v>
      </c>
      <c r="V299">
        <v>20</v>
      </c>
      <c r="W299" s="50" t="e">
        <f>U301/T299</f>
        <v>#DIV/0!</v>
      </c>
      <c r="X299" s="50">
        <f t="shared" si="34"/>
        <v>1</v>
      </c>
    </row>
    <row r="300" spans="1:24" x14ac:dyDescent="0.2">
      <c r="A300" s="3">
        <v>292</v>
      </c>
      <c r="B300" s="31" t="s">
        <v>3759</v>
      </c>
      <c r="C300" s="9" t="s">
        <v>146</v>
      </c>
      <c r="D300" s="9" t="s">
        <v>462</v>
      </c>
      <c r="E300" s="22">
        <v>43732</v>
      </c>
      <c r="F300" s="4" t="s">
        <v>26</v>
      </c>
      <c r="G300" s="3" t="s">
        <v>463</v>
      </c>
      <c r="H300" s="3" t="s">
        <v>3467</v>
      </c>
      <c r="I300" s="4" t="s">
        <v>175</v>
      </c>
      <c r="J300" s="4" t="s">
        <v>464</v>
      </c>
      <c r="M300" s="48" t="str">
        <f>VLOOKUP('03-LPT'!$B300,'01-Planning'!$B:$V,14,0)</f>
        <v>C0298</v>
      </c>
      <c r="T300" s="56"/>
      <c r="U300">
        <v>50</v>
      </c>
      <c r="V300">
        <v>30</v>
      </c>
      <c r="W300" s="50" t="e">
        <f t="shared" ref="W300:W305" si="35">U303/T300</f>
        <v>#DIV/0!</v>
      </c>
      <c r="X300" s="50">
        <f t="shared" si="34"/>
        <v>0.6</v>
      </c>
    </row>
    <row r="301" spans="1:24" x14ac:dyDescent="0.2">
      <c r="A301" s="3">
        <v>293</v>
      </c>
      <c r="B301" s="31" t="s">
        <v>3760</v>
      </c>
      <c r="C301" s="9" t="s">
        <v>146</v>
      </c>
      <c r="D301" s="9" t="s">
        <v>462</v>
      </c>
      <c r="E301" s="22">
        <v>43732</v>
      </c>
      <c r="F301" s="4" t="s">
        <v>26</v>
      </c>
      <c r="G301" s="3" t="s">
        <v>465</v>
      </c>
      <c r="H301" s="3" t="s">
        <v>3467</v>
      </c>
      <c r="I301" s="4" t="s">
        <v>175</v>
      </c>
      <c r="J301" s="4" t="s">
        <v>466</v>
      </c>
      <c r="M301" s="48" t="str">
        <f>VLOOKUP('03-LPT'!$B301,'01-Planning'!$B:$V,14,0)</f>
        <v>C0299</v>
      </c>
      <c r="T301" s="56"/>
      <c r="U301">
        <v>2</v>
      </c>
      <c r="V301">
        <v>2</v>
      </c>
      <c r="W301" s="50" t="e">
        <f t="shared" si="35"/>
        <v>#DIV/0!</v>
      </c>
      <c r="X301" s="50">
        <f t="shared" si="34"/>
        <v>1</v>
      </c>
    </row>
    <row r="302" spans="1:24" x14ac:dyDescent="0.2">
      <c r="A302" s="3">
        <v>294</v>
      </c>
      <c r="B302" s="31" t="s">
        <v>3761</v>
      </c>
      <c r="C302" s="9" t="s">
        <v>25</v>
      </c>
      <c r="D302" s="9"/>
      <c r="E302" s="22">
        <v>43733</v>
      </c>
      <c r="F302" s="4" t="s">
        <v>26</v>
      </c>
      <c r="G302" s="3" t="s">
        <v>468</v>
      </c>
      <c r="H302" s="3" t="s">
        <v>3467</v>
      </c>
      <c r="I302" s="4" t="s">
        <v>352</v>
      </c>
      <c r="J302" s="4" t="s">
        <v>457</v>
      </c>
      <c r="M302" s="48" t="str">
        <f>VLOOKUP('03-LPT'!$B302,'01-Planning'!$B:$V,14,0)</f>
        <v>C0300</v>
      </c>
      <c r="T302" s="56"/>
      <c r="U302">
        <v>2</v>
      </c>
      <c r="V302">
        <v>4</v>
      </c>
      <c r="W302" s="50" t="e">
        <f t="shared" si="35"/>
        <v>#DIV/0!</v>
      </c>
      <c r="X302" s="50">
        <f t="shared" si="34"/>
        <v>1</v>
      </c>
    </row>
    <row r="303" spans="1:24" x14ac:dyDescent="0.2">
      <c r="A303" s="3">
        <v>295</v>
      </c>
      <c r="B303" s="31" t="s">
        <v>3762</v>
      </c>
      <c r="C303" s="9" t="s">
        <v>54</v>
      </c>
      <c r="D303" s="9"/>
      <c r="E303" s="22">
        <v>43734</v>
      </c>
      <c r="F303" s="4" t="s">
        <v>469</v>
      </c>
      <c r="G303" s="3" t="s">
        <v>390</v>
      </c>
      <c r="H303" s="3" t="s">
        <v>3467</v>
      </c>
      <c r="I303" s="4" t="s">
        <v>453</v>
      </c>
      <c r="J303" s="4" t="s">
        <v>389</v>
      </c>
      <c r="M303" s="48" t="str">
        <f>VLOOKUP('03-LPT'!$B303,'01-Planning'!$B:$V,14,0)</f>
        <v>C0301</v>
      </c>
      <c r="T303" s="56"/>
      <c r="U303">
        <v>4</v>
      </c>
      <c r="V303">
        <v>4</v>
      </c>
      <c r="W303" s="50" t="e">
        <f t="shared" si="35"/>
        <v>#DIV/0!</v>
      </c>
      <c r="X303" s="50">
        <f t="shared" si="34"/>
        <v>1</v>
      </c>
    </row>
    <row r="304" spans="1:24" x14ac:dyDescent="0.2">
      <c r="A304" s="3">
        <v>296</v>
      </c>
      <c r="B304" s="31" t="s">
        <v>3763</v>
      </c>
      <c r="C304" s="9" t="s">
        <v>49</v>
      </c>
      <c r="D304" s="9"/>
      <c r="E304" s="22">
        <v>43734</v>
      </c>
      <c r="F304" s="4" t="s">
        <v>469</v>
      </c>
      <c r="G304" s="3" t="s">
        <v>395</v>
      </c>
      <c r="H304" s="3" t="s">
        <v>3467</v>
      </c>
      <c r="I304" s="4" t="s">
        <v>175</v>
      </c>
      <c r="J304" s="4" t="s">
        <v>389</v>
      </c>
      <c r="M304" s="48" t="str">
        <f>VLOOKUP('03-LPT'!$B304,'01-Planning'!$B:$V,14,0)</f>
        <v>C0302</v>
      </c>
      <c r="T304" s="56"/>
      <c r="U304">
        <v>4</v>
      </c>
      <c r="V304">
        <v>4</v>
      </c>
      <c r="W304" s="50" t="e">
        <f t="shared" si="35"/>
        <v>#DIV/0!</v>
      </c>
      <c r="X304" s="50">
        <f t="shared" si="34"/>
        <v>1</v>
      </c>
    </row>
    <row r="305" spans="1:24" x14ac:dyDescent="0.2">
      <c r="A305" s="3">
        <v>297</v>
      </c>
      <c r="B305" s="31" t="s">
        <v>3764</v>
      </c>
      <c r="C305" s="9" t="s">
        <v>45</v>
      </c>
      <c r="D305" s="9"/>
      <c r="E305" s="22">
        <v>43734</v>
      </c>
      <c r="F305" s="4" t="s">
        <v>469</v>
      </c>
      <c r="G305" s="3" t="s">
        <v>47</v>
      </c>
      <c r="H305" s="3" t="s">
        <v>3467</v>
      </c>
      <c r="I305" s="4" t="s">
        <v>405</v>
      </c>
      <c r="J305" s="4" t="s">
        <v>389</v>
      </c>
      <c r="M305" s="48" t="str">
        <f>VLOOKUP('03-LPT'!$B305,'01-Planning'!$B:$V,14,0)</f>
        <v>C0303</v>
      </c>
      <c r="T305" s="56"/>
      <c r="U305">
        <v>5</v>
      </c>
      <c r="V305">
        <v>5</v>
      </c>
      <c r="W305" s="50" t="e">
        <f t="shared" si="35"/>
        <v>#DIV/0!</v>
      </c>
      <c r="X305" s="50">
        <f t="shared" si="34"/>
        <v>1</v>
      </c>
    </row>
    <row r="306" spans="1:24" x14ac:dyDescent="0.2">
      <c r="A306" s="3">
        <v>298</v>
      </c>
      <c r="B306" s="31" t="s">
        <v>3765</v>
      </c>
      <c r="C306" s="9" t="s">
        <v>41</v>
      </c>
      <c r="D306" s="9"/>
      <c r="E306" s="22">
        <v>43734</v>
      </c>
      <c r="F306" s="4" t="s">
        <v>469</v>
      </c>
      <c r="G306" s="3" t="s">
        <v>387</v>
      </c>
      <c r="H306" s="3" t="s">
        <v>3467</v>
      </c>
      <c r="I306" s="4" t="s">
        <v>454</v>
      </c>
      <c r="J306" s="4" t="s">
        <v>389</v>
      </c>
      <c r="M306" s="48" t="str">
        <f>VLOOKUP('03-LPT'!$B306,'01-Planning'!$B:$V,14,0)</f>
        <v>C0304</v>
      </c>
      <c r="T306" s="56"/>
      <c r="U306">
        <v>1</v>
      </c>
      <c r="V306">
        <v>1</v>
      </c>
      <c r="W306" s="50" t="e">
        <f>U310/T306</f>
        <v>#DIV/0!</v>
      </c>
      <c r="X306" s="50">
        <f t="shared" si="34"/>
        <v>1</v>
      </c>
    </row>
    <row r="307" spans="1:24" x14ac:dyDescent="0.2">
      <c r="A307" s="3">
        <v>299</v>
      </c>
      <c r="B307" s="31" t="s">
        <v>3766</v>
      </c>
      <c r="C307" s="9" t="s">
        <v>242</v>
      </c>
      <c r="D307" s="9"/>
      <c r="E307" s="22">
        <v>43734</v>
      </c>
      <c r="F307" s="4" t="s">
        <v>26</v>
      </c>
      <c r="G307" s="3" t="s">
        <v>470</v>
      </c>
      <c r="H307" s="3" t="s">
        <v>3467</v>
      </c>
      <c r="I307" s="4" t="s">
        <v>39</v>
      </c>
      <c r="J307" s="4" t="s">
        <v>105</v>
      </c>
      <c r="M307" s="48" t="str">
        <f>VLOOKUP('03-LPT'!$B307,'01-Planning'!$B:$V,14,0)</f>
        <v>C0305</v>
      </c>
      <c r="T307" s="56"/>
      <c r="U307">
        <v>1</v>
      </c>
      <c r="V307">
        <v>1</v>
      </c>
      <c r="W307" s="50" t="e">
        <f>U311/T307</f>
        <v>#DIV/0!</v>
      </c>
      <c r="X307" s="50">
        <f t="shared" si="34"/>
        <v>1</v>
      </c>
    </row>
    <row r="308" spans="1:24" x14ac:dyDescent="0.2">
      <c r="A308" s="3">
        <v>300</v>
      </c>
      <c r="B308" s="31" t="s">
        <v>3767</v>
      </c>
      <c r="C308" s="9" t="s">
        <v>168</v>
      </c>
      <c r="D308" s="9"/>
      <c r="E308" s="22">
        <v>43734</v>
      </c>
      <c r="F308" s="4" t="s">
        <v>26</v>
      </c>
      <c r="G308" s="3" t="s">
        <v>471</v>
      </c>
      <c r="H308" s="3" t="s">
        <v>3467</v>
      </c>
      <c r="I308" s="4" t="s">
        <v>122</v>
      </c>
      <c r="J308" s="4" t="s">
        <v>343</v>
      </c>
      <c r="M308" s="48" t="str">
        <f>VLOOKUP('03-LPT'!$B308,'01-Planning'!$B:$V,14,0)</f>
        <v>C0306</v>
      </c>
      <c r="T308" s="56"/>
      <c r="U308">
        <v>1</v>
      </c>
      <c r="V308">
        <v>1</v>
      </c>
      <c r="W308" s="50" t="e">
        <f>U312/T308</f>
        <v>#DIV/0!</v>
      </c>
      <c r="X308" s="50">
        <f t="shared" si="34"/>
        <v>1</v>
      </c>
    </row>
    <row r="309" spans="1:24" x14ac:dyDescent="0.2">
      <c r="A309" s="3">
        <v>301</v>
      </c>
      <c r="B309" s="31" t="s">
        <v>3768</v>
      </c>
      <c r="C309" s="9" t="s">
        <v>393</v>
      </c>
      <c r="D309" s="9"/>
      <c r="E309" s="22">
        <v>43734</v>
      </c>
      <c r="F309" s="4" t="s">
        <v>469</v>
      </c>
      <c r="G309" s="3" t="s">
        <v>472</v>
      </c>
      <c r="H309" s="3" t="s">
        <v>3467</v>
      </c>
      <c r="I309" s="4" t="s">
        <v>392</v>
      </c>
      <c r="J309" s="4" t="s">
        <v>389</v>
      </c>
      <c r="M309" s="48" t="str">
        <f>VLOOKUP('03-LPT'!$B309,'01-Planning'!$B:$V,14,0)</f>
        <v>C0307</v>
      </c>
      <c r="T309" s="56"/>
      <c r="U309">
        <v>1</v>
      </c>
      <c r="V309">
        <v>1</v>
      </c>
      <c r="W309" s="50" t="e">
        <f>U313/T309</f>
        <v>#DIV/0!</v>
      </c>
      <c r="X309" s="50">
        <f t="shared" si="34"/>
        <v>1</v>
      </c>
    </row>
    <row r="310" spans="1:24" x14ac:dyDescent="0.2">
      <c r="A310" s="3">
        <v>302</v>
      </c>
      <c r="B310" s="31" t="s">
        <v>3769</v>
      </c>
      <c r="C310" s="9" t="s">
        <v>51</v>
      </c>
      <c r="D310" s="9"/>
      <c r="E310" s="22">
        <v>43734</v>
      </c>
      <c r="F310" s="4" t="s">
        <v>469</v>
      </c>
      <c r="G310" s="3" t="s">
        <v>397</v>
      </c>
      <c r="H310" s="3" t="s">
        <v>3467</v>
      </c>
      <c r="I310" s="4" t="s">
        <v>158</v>
      </c>
      <c r="J310" s="4" t="s">
        <v>389</v>
      </c>
      <c r="M310" s="48" t="str">
        <f>VLOOKUP('03-LPT'!$B310,'01-Planning'!$B:$V,14,0)</f>
        <v>C0308</v>
      </c>
      <c r="T310" s="56"/>
      <c r="U310">
        <v>1</v>
      </c>
      <c r="V310">
        <v>1</v>
      </c>
      <c r="W310" s="50" t="e">
        <f>U315/T310</f>
        <v>#DIV/0!</v>
      </c>
      <c r="X310" s="50">
        <f t="shared" si="34"/>
        <v>1</v>
      </c>
    </row>
    <row r="311" spans="1:24" x14ac:dyDescent="0.2">
      <c r="A311" s="3">
        <v>303</v>
      </c>
      <c r="B311" s="31" t="s">
        <v>3770</v>
      </c>
      <c r="C311" s="9" t="s">
        <v>57</v>
      </c>
      <c r="D311" s="9"/>
      <c r="E311" s="22">
        <v>43734</v>
      </c>
      <c r="F311" s="4" t="s">
        <v>473</v>
      </c>
      <c r="G311" s="3" t="s">
        <v>398</v>
      </c>
      <c r="H311" s="3" t="s">
        <v>3467</v>
      </c>
      <c r="I311" s="4" t="s">
        <v>474</v>
      </c>
      <c r="J311" s="4" t="s">
        <v>389</v>
      </c>
      <c r="M311" s="48" t="str">
        <f>VLOOKUP('03-LPT'!$B311,'01-Planning'!$B:$V,14,0)</f>
        <v>C0309</v>
      </c>
      <c r="T311" s="56"/>
      <c r="U311">
        <v>1</v>
      </c>
      <c r="V311">
        <v>1</v>
      </c>
      <c r="W311" s="50" t="e">
        <f>V317/T311</f>
        <v>#DIV/0!</v>
      </c>
      <c r="X311" s="50">
        <f t="shared" si="34"/>
        <v>1</v>
      </c>
    </row>
    <row r="312" spans="1:24" x14ac:dyDescent="0.2">
      <c r="A312" s="3">
        <v>304</v>
      </c>
      <c r="B312" s="31" t="s">
        <v>3771</v>
      </c>
      <c r="C312" s="9" t="s">
        <v>74</v>
      </c>
      <c r="D312" s="9"/>
      <c r="E312" s="22">
        <v>43735</v>
      </c>
      <c r="F312" s="4" t="s">
        <v>473</v>
      </c>
      <c r="G312" s="3" t="s">
        <v>400</v>
      </c>
      <c r="H312" s="3" t="s">
        <v>3467</v>
      </c>
      <c r="I312" s="4" t="s">
        <v>39</v>
      </c>
      <c r="J312" s="4" t="s">
        <v>389</v>
      </c>
      <c r="M312" s="48" t="str">
        <f>VLOOKUP('03-LPT'!$B312,'01-Planning'!$B:$V,14,0)</f>
        <v>C0310</v>
      </c>
      <c r="U312">
        <v>1</v>
      </c>
      <c r="V312">
        <v>1</v>
      </c>
      <c r="W312" s="50" t="e">
        <f t="shared" si="32"/>
        <v>#DIV/0!</v>
      </c>
      <c r="X312" s="50">
        <f t="shared" si="34"/>
        <v>1</v>
      </c>
    </row>
    <row r="313" spans="1:24" x14ac:dyDescent="0.2">
      <c r="A313" s="3">
        <v>305</v>
      </c>
      <c r="B313" s="31" t="s">
        <v>3772</v>
      </c>
      <c r="C313" s="9" t="s">
        <v>37</v>
      </c>
      <c r="D313" s="9"/>
      <c r="E313" s="22">
        <v>43735</v>
      </c>
      <c r="F313" s="4" t="s">
        <v>26</v>
      </c>
      <c r="G313" s="3" t="s">
        <v>475</v>
      </c>
      <c r="H313" s="3" t="s">
        <v>3467</v>
      </c>
      <c r="I313" s="4" t="s">
        <v>39</v>
      </c>
      <c r="J313" s="4" t="s">
        <v>105</v>
      </c>
      <c r="M313" s="48" t="str">
        <f>VLOOKUP('03-LPT'!$B313,'01-Planning'!$B:$V,14,0)</f>
        <v>C0311</v>
      </c>
      <c r="U313">
        <v>17</v>
      </c>
      <c r="W313" s="50" t="e">
        <f t="shared" si="32"/>
        <v>#DIV/0!</v>
      </c>
      <c r="X313" s="50">
        <f t="shared" si="34"/>
        <v>0</v>
      </c>
    </row>
    <row r="314" spans="1:24" x14ac:dyDescent="0.2">
      <c r="A314" s="3">
        <v>306</v>
      </c>
      <c r="B314" s="31" t="s">
        <v>3773</v>
      </c>
      <c r="C314" s="9" t="s">
        <v>146</v>
      </c>
      <c r="D314" s="9" t="s">
        <v>462</v>
      </c>
      <c r="E314" s="22">
        <v>43738</v>
      </c>
      <c r="F314" s="4" t="s">
        <v>26</v>
      </c>
      <c r="G314" s="3" t="s">
        <v>476</v>
      </c>
      <c r="H314" s="3" t="s">
        <v>3467</v>
      </c>
      <c r="I314" s="4" t="s">
        <v>158</v>
      </c>
      <c r="J314" s="4" t="s">
        <v>477</v>
      </c>
      <c r="M314" s="48" t="str">
        <f>VLOOKUP('03-LPT'!$B314,'01-Planning'!$B:$V,14,0)</f>
        <v>C0312</v>
      </c>
      <c r="U314" s="3">
        <v>54</v>
      </c>
      <c r="V314" s="3">
        <v>38</v>
      </c>
      <c r="W314" s="50" t="e">
        <f t="shared" si="32"/>
        <v>#DIV/0!</v>
      </c>
      <c r="X314" s="50">
        <f t="shared" si="34"/>
        <v>0.70370370370370372</v>
      </c>
    </row>
    <row r="315" spans="1:24" hidden="1" x14ac:dyDescent="0.2">
      <c r="B315" s="31" t="s">
        <v>3774</v>
      </c>
      <c r="C315" s="9" t="s">
        <v>92</v>
      </c>
      <c r="D315" s="9"/>
      <c r="E315" s="22">
        <v>43739</v>
      </c>
      <c r="F315" s="4" t="s">
        <v>26</v>
      </c>
      <c r="G315" s="3" t="s">
        <v>478</v>
      </c>
      <c r="H315" s="3" t="s">
        <v>3467</v>
      </c>
      <c r="I315" s="4" t="s">
        <v>94</v>
      </c>
      <c r="J315" s="4" t="s">
        <v>105</v>
      </c>
      <c r="M315" s="48" t="str">
        <f>VLOOKUP('03-LPT'!$B315,'01-Planning'!$B:$V,14,0)</f>
        <v>C0313</v>
      </c>
      <c r="U315"/>
      <c r="W315" s="50" t="e">
        <f t="shared" si="32"/>
        <v>#DIV/0!</v>
      </c>
      <c r="X315" s="50" t="e">
        <f t="shared" si="34"/>
        <v>#DIV/0!</v>
      </c>
    </row>
    <row r="316" spans="1:24" hidden="1" x14ac:dyDescent="0.2">
      <c r="B316" s="31" t="s">
        <v>3775</v>
      </c>
      <c r="C316" s="9"/>
      <c r="D316" s="9"/>
      <c r="E316" s="22">
        <v>43741</v>
      </c>
      <c r="F316" s="4" t="s">
        <v>26</v>
      </c>
      <c r="G316" s="3" t="s">
        <v>300</v>
      </c>
      <c r="H316" s="3" t="s">
        <v>3467</v>
      </c>
      <c r="I316" s="4" t="s">
        <v>158</v>
      </c>
      <c r="J316" s="4" t="s">
        <v>479</v>
      </c>
      <c r="M316" s="48" t="str">
        <f>VLOOKUP('03-LPT'!$B316,'01-Planning'!$B:$V,14,0)</f>
        <v>C0314</v>
      </c>
      <c r="W316" s="50" t="e">
        <f t="shared" si="32"/>
        <v>#DIV/0!</v>
      </c>
      <c r="X316" s="50" t="e">
        <f t="shared" si="34"/>
        <v>#DIV/0!</v>
      </c>
    </row>
    <row r="317" spans="1:24" hidden="1" x14ac:dyDescent="0.2">
      <c r="B317" s="31" t="s">
        <v>3776</v>
      </c>
      <c r="C317" s="9" t="s">
        <v>160</v>
      </c>
      <c r="D317" s="9"/>
      <c r="E317" s="22">
        <v>43742</v>
      </c>
      <c r="F317" s="4" t="s">
        <v>26</v>
      </c>
      <c r="G317" s="3" t="s">
        <v>480</v>
      </c>
      <c r="H317" s="3" t="s">
        <v>3467</v>
      </c>
      <c r="I317" s="4" t="s">
        <v>358</v>
      </c>
      <c r="J317" s="4" t="s">
        <v>481</v>
      </c>
      <c r="M317" s="48" t="str">
        <f>VLOOKUP('03-LPT'!$B317,'01-Planning'!$B:$V,14,0)</f>
        <v>C0315</v>
      </c>
      <c r="V317"/>
      <c r="W317" s="50" t="e">
        <f>#REF!/T317</f>
        <v>#REF!</v>
      </c>
      <c r="X317" s="50" t="e">
        <f t="shared" si="34"/>
        <v>#DIV/0!</v>
      </c>
    </row>
    <row r="318" spans="1:24" hidden="1" x14ac:dyDescent="0.2">
      <c r="B318" s="31" t="s">
        <v>3777</v>
      </c>
      <c r="C318" s="9" t="s">
        <v>146</v>
      </c>
      <c r="D318" s="9" t="s">
        <v>32</v>
      </c>
      <c r="E318" s="22">
        <v>43746</v>
      </c>
      <c r="F318" s="4" t="s">
        <v>26</v>
      </c>
      <c r="G318" s="3" t="s">
        <v>483</v>
      </c>
      <c r="H318" s="3" t="s">
        <v>3467</v>
      </c>
      <c r="I318" s="4" t="s">
        <v>484</v>
      </c>
      <c r="J318" s="4" t="s">
        <v>485</v>
      </c>
      <c r="M318" s="48" t="str">
        <f>VLOOKUP('03-LPT'!$B318,'01-Planning'!$B:$V,14,0)</f>
        <v>C0316</v>
      </c>
      <c r="W318" s="50" t="e">
        <f t="shared" si="32"/>
        <v>#DIV/0!</v>
      </c>
      <c r="X318" s="50" t="e">
        <f t="shared" si="34"/>
        <v>#DIV/0!</v>
      </c>
    </row>
    <row r="319" spans="1:24" hidden="1" x14ac:dyDescent="0.2">
      <c r="B319" s="31" t="s">
        <v>3778</v>
      </c>
      <c r="C319" s="9" t="s">
        <v>146</v>
      </c>
      <c r="D319" s="9" t="s">
        <v>32</v>
      </c>
      <c r="E319" s="22">
        <v>43746</v>
      </c>
      <c r="F319" s="4" t="s">
        <v>26</v>
      </c>
      <c r="G319" s="3" t="s">
        <v>486</v>
      </c>
      <c r="H319" s="3" t="s">
        <v>3467</v>
      </c>
      <c r="I319" s="4" t="s">
        <v>484</v>
      </c>
      <c r="J319" s="4" t="s">
        <v>487</v>
      </c>
      <c r="M319" s="48" t="str">
        <f>VLOOKUP('03-LPT'!$B319,'01-Planning'!$B:$V,14,0)</f>
        <v>C0317</v>
      </c>
      <c r="W319" s="50" t="e">
        <f t="shared" si="32"/>
        <v>#DIV/0!</v>
      </c>
      <c r="X319" s="50" t="e">
        <f t="shared" si="34"/>
        <v>#DIV/0!</v>
      </c>
    </row>
    <row r="320" spans="1:24" hidden="1" x14ac:dyDescent="0.2">
      <c r="B320" s="31" t="s">
        <v>3779</v>
      </c>
      <c r="C320" s="9"/>
      <c r="D320" s="9"/>
      <c r="E320" s="22">
        <v>43747</v>
      </c>
      <c r="F320" s="4" t="s">
        <v>26</v>
      </c>
      <c r="G320" s="3" t="s">
        <v>488</v>
      </c>
      <c r="H320" s="3" t="s">
        <v>3467</v>
      </c>
      <c r="I320" s="4" t="s">
        <v>345</v>
      </c>
      <c r="J320" s="4" t="s">
        <v>105</v>
      </c>
      <c r="M320" s="48" t="str">
        <f>VLOOKUP('03-LPT'!$B320,'01-Planning'!$B:$V,14,0)</f>
        <v>C0318</v>
      </c>
      <c r="W320" s="50" t="e">
        <f t="shared" si="32"/>
        <v>#DIV/0!</v>
      </c>
      <c r="X320" s="50" t="e">
        <f t="shared" si="34"/>
        <v>#DIV/0!</v>
      </c>
    </row>
    <row r="321" spans="2:24" hidden="1" x14ac:dyDescent="0.2">
      <c r="B321" s="31" t="s">
        <v>3780</v>
      </c>
      <c r="C321" s="9" t="s">
        <v>200</v>
      </c>
      <c r="D321" s="9"/>
      <c r="E321" s="22">
        <v>43747</v>
      </c>
      <c r="F321" s="4" t="s">
        <v>26</v>
      </c>
      <c r="G321" s="3" t="s">
        <v>448</v>
      </c>
      <c r="H321" s="3" t="s">
        <v>3467</v>
      </c>
      <c r="I321" s="4" t="s">
        <v>39</v>
      </c>
      <c r="J321" s="4" t="s">
        <v>105</v>
      </c>
      <c r="M321" s="48" t="str">
        <f>VLOOKUP('03-LPT'!$B321,'01-Planning'!$B:$V,14,0)</f>
        <v>C0319</v>
      </c>
      <c r="W321" s="50" t="e">
        <f t="shared" si="32"/>
        <v>#DIV/0!</v>
      </c>
      <c r="X321" s="50" t="e">
        <f t="shared" si="34"/>
        <v>#DIV/0!</v>
      </c>
    </row>
    <row r="322" spans="2:24" hidden="1" x14ac:dyDescent="0.2">
      <c r="B322" s="31" t="s">
        <v>3781</v>
      </c>
      <c r="C322" s="9" t="s">
        <v>168</v>
      </c>
      <c r="D322" s="9"/>
      <c r="E322" s="22">
        <v>43748</v>
      </c>
      <c r="F322" s="4" t="s">
        <v>26</v>
      </c>
      <c r="G322" s="3" t="s">
        <v>471</v>
      </c>
      <c r="H322" s="3" t="s">
        <v>3467</v>
      </c>
      <c r="I322" s="4" t="s">
        <v>122</v>
      </c>
      <c r="J322" s="4" t="s">
        <v>343</v>
      </c>
      <c r="M322" s="48" t="str">
        <f>VLOOKUP('03-LPT'!$B322,'01-Planning'!$B:$V,14,0)</f>
        <v>C0320</v>
      </c>
      <c r="W322" s="50" t="e">
        <f t="shared" si="32"/>
        <v>#DIV/0!</v>
      </c>
      <c r="X322" s="50" t="e">
        <f t="shared" si="34"/>
        <v>#DIV/0!</v>
      </c>
    </row>
    <row r="323" spans="2:24" hidden="1" x14ac:dyDescent="0.2">
      <c r="B323" s="31" t="s">
        <v>3782</v>
      </c>
      <c r="C323" s="9" t="s">
        <v>393</v>
      </c>
      <c r="D323" s="9"/>
      <c r="E323" s="22">
        <v>43749</v>
      </c>
      <c r="F323" s="4" t="s">
        <v>473</v>
      </c>
      <c r="G323" s="3" t="s">
        <v>472</v>
      </c>
      <c r="H323" s="3" t="s">
        <v>3467</v>
      </c>
      <c r="I323" s="4" t="s">
        <v>392</v>
      </c>
      <c r="J323" s="4" t="s">
        <v>389</v>
      </c>
      <c r="M323" s="48"/>
      <c r="W323" s="50" t="e">
        <f t="shared" si="32"/>
        <v>#DIV/0!</v>
      </c>
      <c r="X323" s="50" t="e">
        <f t="shared" si="34"/>
        <v>#DIV/0!</v>
      </c>
    </row>
    <row r="324" spans="2:24" hidden="1" x14ac:dyDescent="0.2">
      <c r="B324" s="31" t="s">
        <v>3783</v>
      </c>
      <c r="C324" s="9" t="s">
        <v>57</v>
      </c>
      <c r="D324" s="9"/>
      <c r="E324" s="22">
        <v>43749</v>
      </c>
      <c r="F324" s="4" t="s">
        <v>473</v>
      </c>
      <c r="G324" s="3" t="s">
        <v>398</v>
      </c>
      <c r="H324" s="3" t="s">
        <v>3467</v>
      </c>
      <c r="I324" s="4" t="s">
        <v>445</v>
      </c>
      <c r="J324" s="4" t="s">
        <v>389</v>
      </c>
      <c r="M324" s="48"/>
      <c r="W324" s="50" t="e">
        <f t="shared" si="32"/>
        <v>#DIV/0!</v>
      </c>
      <c r="X324" s="50" t="e">
        <f t="shared" si="34"/>
        <v>#DIV/0!</v>
      </c>
    </row>
    <row r="325" spans="2:24" hidden="1" x14ac:dyDescent="0.2">
      <c r="B325" s="31" t="s">
        <v>3784</v>
      </c>
      <c r="C325" s="9"/>
      <c r="D325" s="9"/>
      <c r="E325" s="22">
        <v>43749</v>
      </c>
      <c r="F325" s="4"/>
      <c r="G325" s="3" t="s">
        <v>387</v>
      </c>
      <c r="H325" s="3" t="s">
        <v>3467</v>
      </c>
      <c r="I325" s="4" t="s">
        <v>454</v>
      </c>
      <c r="J325" s="4" t="s">
        <v>389</v>
      </c>
      <c r="M325" s="48"/>
      <c r="W325" s="50" t="e">
        <f t="shared" si="32"/>
        <v>#DIV/0!</v>
      </c>
      <c r="X325" s="50" t="e">
        <f t="shared" si="34"/>
        <v>#DIV/0!</v>
      </c>
    </row>
    <row r="326" spans="2:24" hidden="1" x14ac:dyDescent="0.2">
      <c r="B326" s="31" t="s">
        <v>3785</v>
      </c>
      <c r="C326" s="9"/>
      <c r="D326" s="9"/>
      <c r="E326" s="22">
        <v>43749</v>
      </c>
      <c r="F326" s="4"/>
      <c r="G326" s="3" t="s">
        <v>490</v>
      </c>
      <c r="H326" s="3" t="s">
        <v>3467</v>
      </c>
      <c r="I326" s="4" t="s">
        <v>175</v>
      </c>
      <c r="J326" s="4" t="s">
        <v>389</v>
      </c>
      <c r="M326" s="48"/>
      <c r="W326" s="50" t="e">
        <f t="shared" si="32"/>
        <v>#DIV/0!</v>
      </c>
      <c r="X326" s="50" t="e">
        <f t="shared" si="34"/>
        <v>#DIV/0!</v>
      </c>
    </row>
    <row r="327" spans="2:24" hidden="1" x14ac:dyDescent="0.2">
      <c r="B327" s="31" t="s">
        <v>3786</v>
      </c>
      <c r="C327" s="9"/>
      <c r="D327" s="9"/>
      <c r="E327" s="22">
        <v>43749</v>
      </c>
      <c r="F327" s="4"/>
      <c r="G327" s="3" t="s">
        <v>397</v>
      </c>
      <c r="H327" s="3" t="s">
        <v>3467</v>
      </c>
      <c r="I327" s="4" t="s">
        <v>158</v>
      </c>
      <c r="J327" s="4" t="s">
        <v>389</v>
      </c>
      <c r="M327" s="48"/>
      <c r="W327" s="50" t="e">
        <f t="shared" si="32"/>
        <v>#DIV/0!</v>
      </c>
      <c r="X327" s="50" t="e">
        <f t="shared" si="34"/>
        <v>#DIV/0!</v>
      </c>
    </row>
    <row r="328" spans="2:24" hidden="1" x14ac:dyDescent="0.2">
      <c r="B328" s="31" t="s">
        <v>3787</v>
      </c>
      <c r="C328" s="9"/>
      <c r="D328" s="9"/>
      <c r="E328" s="22">
        <v>43749</v>
      </c>
      <c r="F328" s="4"/>
      <c r="G328" s="3" t="s">
        <v>491</v>
      </c>
      <c r="H328" s="3" t="s">
        <v>3467</v>
      </c>
      <c r="I328" s="4" t="s">
        <v>175</v>
      </c>
      <c r="J328" s="4" t="s">
        <v>389</v>
      </c>
      <c r="M328" s="48"/>
      <c r="W328" s="50" t="e">
        <f t="shared" si="32"/>
        <v>#DIV/0!</v>
      </c>
      <c r="X328" s="50" t="e">
        <f t="shared" si="34"/>
        <v>#DIV/0!</v>
      </c>
    </row>
    <row r="329" spans="2:24" hidden="1" x14ac:dyDescent="0.2">
      <c r="B329" s="31" t="s">
        <v>3788</v>
      </c>
      <c r="C329" s="9"/>
      <c r="D329" s="9"/>
      <c r="E329" s="22">
        <v>43749</v>
      </c>
      <c r="F329" s="4"/>
      <c r="G329" s="3" t="s">
        <v>353</v>
      </c>
      <c r="H329" s="3" t="s">
        <v>3467</v>
      </c>
      <c r="I329" s="4" t="s">
        <v>188</v>
      </c>
      <c r="J329" s="4" t="s">
        <v>389</v>
      </c>
      <c r="M329" s="48"/>
      <c r="W329" s="50" t="e">
        <f t="shared" si="32"/>
        <v>#DIV/0!</v>
      </c>
      <c r="X329" s="50" t="e">
        <f t="shared" si="34"/>
        <v>#DIV/0!</v>
      </c>
    </row>
    <row r="330" spans="2:24" hidden="1" x14ac:dyDescent="0.2">
      <c r="B330" s="31" t="s">
        <v>3789</v>
      </c>
      <c r="C330" s="9"/>
      <c r="D330" s="9"/>
      <c r="E330" s="22">
        <v>43749</v>
      </c>
      <c r="F330" s="4"/>
      <c r="G330" s="3" t="s">
        <v>47</v>
      </c>
      <c r="H330" s="3" t="s">
        <v>3467</v>
      </c>
      <c r="I330" s="4" t="s">
        <v>405</v>
      </c>
      <c r="J330" s="4" t="s">
        <v>389</v>
      </c>
      <c r="M330" s="48"/>
      <c r="W330" s="50" t="e">
        <f t="shared" si="32"/>
        <v>#DIV/0!</v>
      </c>
      <c r="X330" s="50" t="e">
        <f t="shared" si="34"/>
        <v>#DIV/0!</v>
      </c>
    </row>
    <row r="331" spans="2:24" hidden="1" x14ac:dyDescent="0.2">
      <c r="B331" s="31" t="s">
        <v>3790</v>
      </c>
      <c r="C331" s="9"/>
      <c r="D331" s="9"/>
      <c r="E331" s="22">
        <v>43749</v>
      </c>
      <c r="F331" s="4"/>
      <c r="G331" s="3" t="s">
        <v>390</v>
      </c>
      <c r="H331" s="3" t="s">
        <v>3467</v>
      </c>
      <c r="I331" s="4" t="s">
        <v>453</v>
      </c>
      <c r="J331" s="4" t="s">
        <v>389</v>
      </c>
      <c r="M331" s="48"/>
      <c r="W331" s="50" t="e">
        <f t="shared" si="32"/>
        <v>#DIV/0!</v>
      </c>
      <c r="X331" s="50" t="e">
        <f t="shared" si="34"/>
        <v>#DIV/0!</v>
      </c>
    </row>
    <row r="332" spans="2:24" x14ac:dyDescent="0.2">
      <c r="B332" s="13" t="s">
        <v>3774</v>
      </c>
      <c r="F332" s="48"/>
      <c r="G332" s="48"/>
      <c r="I332" s="48"/>
      <c r="J332" s="48"/>
      <c r="K332" s="48" t="s">
        <v>3037</v>
      </c>
      <c r="M332" s="48"/>
      <c r="N332" s="3">
        <v>12</v>
      </c>
      <c r="O332" s="50" t="e">
        <v>#DIV/0!</v>
      </c>
      <c r="P332" s="50">
        <v>1</v>
      </c>
      <c r="Q332" s="51">
        <v>4.166666666666663E-2</v>
      </c>
      <c r="R332" s="52" t="e">
        <v>#REF!</v>
      </c>
      <c r="S332" s="26" t="e">
        <v>#REF!</v>
      </c>
      <c r="W332" s="50"/>
      <c r="X332" s="50"/>
    </row>
    <row r="333" spans="2:24" x14ac:dyDescent="0.2">
      <c r="C333" s="9"/>
      <c r="D333" s="9"/>
      <c r="F333" s="4"/>
      <c r="G333" s="3"/>
      <c r="M333" s="48"/>
      <c r="W333" s="50"/>
      <c r="X333" s="50"/>
    </row>
    <row r="334" spans="2:24" x14ac:dyDescent="0.2">
      <c r="C334" s="9"/>
      <c r="D334" s="9"/>
      <c r="F334" s="4"/>
      <c r="G334" s="3"/>
      <c r="M334" s="48"/>
      <c r="W334" s="50"/>
      <c r="X334" s="50"/>
    </row>
    <row r="335" spans="2:24" x14ac:dyDescent="0.2">
      <c r="C335" s="9"/>
      <c r="D335" s="9"/>
      <c r="F335" s="4"/>
      <c r="G335" s="3"/>
      <c r="M335" s="48"/>
      <c r="W335" s="50"/>
      <c r="X335" s="50"/>
    </row>
    <row r="336" spans="2:24" x14ac:dyDescent="0.2">
      <c r="C336" s="9"/>
      <c r="D336" s="9"/>
      <c r="F336" s="4"/>
      <c r="G336" s="3"/>
      <c r="M336" s="48"/>
      <c r="W336" s="50"/>
      <c r="X336" s="50"/>
    </row>
    <row r="337" spans="3:24" x14ac:dyDescent="0.2">
      <c r="C337" s="9"/>
      <c r="D337" s="9"/>
      <c r="F337" s="4"/>
      <c r="G337" s="3"/>
      <c r="M337" s="48"/>
      <c r="W337" s="50"/>
      <c r="X337" s="50"/>
    </row>
    <row r="338" spans="3:24" x14ac:dyDescent="0.2">
      <c r="C338" s="9"/>
      <c r="D338" s="9"/>
      <c r="F338" s="4"/>
      <c r="G338" s="3"/>
      <c r="M338" s="48"/>
      <c r="W338" s="50"/>
      <c r="X338" s="50"/>
    </row>
    <row r="339" spans="3:24" x14ac:dyDescent="0.2">
      <c r="C339" s="9"/>
      <c r="D339" s="9"/>
      <c r="F339" s="4"/>
      <c r="G339" s="3"/>
      <c r="M339" s="48"/>
      <c r="W339" s="50"/>
      <c r="X339" s="50"/>
    </row>
    <row r="340" spans="3:24" x14ac:dyDescent="0.2">
      <c r="C340" s="9"/>
      <c r="D340" s="9"/>
      <c r="F340" s="4"/>
      <c r="G340" s="3"/>
      <c r="M340" s="48"/>
      <c r="W340" s="50"/>
      <c r="X340" s="50"/>
    </row>
    <row r="341" spans="3:24" x14ac:dyDescent="0.2">
      <c r="C341" s="9"/>
      <c r="D341" s="9"/>
      <c r="F341" s="4"/>
      <c r="G341" s="3"/>
      <c r="M341" s="48"/>
      <c r="W341" s="50"/>
      <c r="X341" s="50"/>
    </row>
  </sheetData>
  <autoFilter ref="A8:XFD331" xr:uid="{5B930B44-533A-460A-A90C-5B35E89E4556}">
    <filterColumn colId="4">
      <filters>
        <dateGroupItem year="2019" month="7" dateTimeGrouping="month"/>
        <dateGroupItem year="2019" month="8" dateTimeGrouping="month"/>
        <dateGroupItem year="2019" month="9" dateTimeGrouping="month"/>
      </filters>
    </filterColumn>
  </autoFilter>
  <mergeCells count="20">
    <mergeCell ref="AB7:AB8"/>
    <mergeCell ref="AC7:AC8"/>
    <mergeCell ref="Z7:AA7"/>
    <mergeCell ref="AD7:AD8"/>
    <mergeCell ref="F7:F8"/>
    <mergeCell ref="N7:S7"/>
    <mergeCell ref="T7:X7"/>
    <mergeCell ref="G7:G8"/>
    <mergeCell ref="H7:H8"/>
    <mergeCell ref="I7:I8"/>
    <mergeCell ref="J7:J8"/>
    <mergeCell ref="K7:K8"/>
    <mergeCell ref="L7:L8"/>
    <mergeCell ref="M7:M8"/>
    <mergeCell ref="Y7:Y8"/>
    <mergeCell ref="A7:A8"/>
    <mergeCell ref="B7:B8"/>
    <mergeCell ref="D7:D8"/>
    <mergeCell ref="C7:C8"/>
    <mergeCell ref="E7:E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24BF-5F1E-4940-BF2B-77DF6A7D1D12}">
  <dimension ref="A1:C92"/>
  <sheetViews>
    <sheetView workbookViewId="0">
      <selection activeCell="B6" sqref="B6"/>
    </sheetView>
  </sheetViews>
  <sheetFormatPr baseColWidth="10" defaultColWidth="8.83203125" defaultRowHeight="15" x14ac:dyDescent="0.2"/>
  <cols>
    <col min="1" max="3" width="50.6640625" style="1" customWidth="1"/>
  </cols>
  <sheetData>
    <row r="1" spans="1:3" ht="16" x14ac:dyDescent="0.2">
      <c r="A1" s="2" t="s">
        <v>3791</v>
      </c>
      <c r="B1" s="2" t="s">
        <v>3792</v>
      </c>
      <c r="C1" s="2" t="s">
        <v>3793</v>
      </c>
    </row>
    <row r="2" spans="1:3" ht="32" x14ac:dyDescent="0.2">
      <c r="A2" s="1" t="s">
        <v>1633</v>
      </c>
      <c r="B2" s="1" t="s">
        <v>3794</v>
      </c>
      <c r="C2" s="8" t="s">
        <v>3795</v>
      </c>
    </row>
    <row r="3" spans="1:3" ht="32" x14ac:dyDescent="0.2">
      <c r="A3" s="1" t="s">
        <v>3796</v>
      </c>
      <c r="B3" s="1" t="s">
        <v>3797</v>
      </c>
      <c r="C3" s="1" t="s">
        <v>3798</v>
      </c>
    </row>
    <row r="4" spans="1:3" ht="16" x14ac:dyDescent="0.2">
      <c r="A4" s="1" t="s">
        <v>3799</v>
      </c>
      <c r="B4" s="1" t="s">
        <v>3800</v>
      </c>
      <c r="C4" s="1" t="s">
        <v>3801</v>
      </c>
    </row>
    <row r="5" spans="1:3" ht="32" x14ac:dyDescent="0.2">
      <c r="A5" s="1" t="s">
        <v>3802</v>
      </c>
      <c r="B5" s="1" t="s">
        <v>3803</v>
      </c>
      <c r="C5" s="1" t="s">
        <v>3804</v>
      </c>
    </row>
    <row r="6" spans="1:3" ht="16" x14ac:dyDescent="0.2">
      <c r="A6" s="1" t="s">
        <v>3805</v>
      </c>
      <c r="B6" s="1" t="s">
        <v>3806</v>
      </c>
      <c r="C6" s="1" t="s">
        <v>3807</v>
      </c>
    </row>
    <row r="7" spans="1:3" ht="32" x14ac:dyDescent="0.2">
      <c r="A7" s="1" t="s">
        <v>3808</v>
      </c>
      <c r="B7" s="1" t="s">
        <v>3809</v>
      </c>
      <c r="C7" s="1" t="s">
        <v>3810</v>
      </c>
    </row>
    <row r="8" spans="1:3" ht="48" x14ac:dyDescent="0.2">
      <c r="A8" s="1" t="s">
        <v>3811</v>
      </c>
      <c r="B8" s="1" t="s">
        <v>3812</v>
      </c>
      <c r="C8" s="1" t="s">
        <v>3813</v>
      </c>
    </row>
    <row r="9" spans="1:3" ht="64" x14ac:dyDescent="0.2">
      <c r="A9" s="1" t="s">
        <v>3814</v>
      </c>
      <c r="B9" s="1" t="s">
        <v>3815</v>
      </c>
      <c r="C9" s="1" t="s">
        <v>3816</v>
      </c>
    </row>
    <row r="10" spans="1:3" ht="32" x14ac:dyDescent="0.2">
      <c r="A10" s="1" t="s">
        <v>3817</v>
      </c>
      <c r="B10" s="1" t="s">
        <v>3818</v>
      </c>
      <c r="C10" s="8" t="s">
        <v>3819</v>
      </c>
    </row>
    <row r="11" spans="1:3" ht="80" x14ac:dyDescent="0.2">
      <c r="A11" s="1" t="s">
        <v>3820</v>
      </c>
      <c r="B11" s="1" t="s">
        <v>3821</v>
      </c>
      <c r="C11" s="1" t="s">
        <v>3822</v>
      </c>
    </row>
    <row r="12" spans="1:3" ht="48" x14ac:dyDescent="0.2">
      <c r="A12" s="1" t="s">
        <v>3823</v>
      </c>
      <c r="B12" s="1" t="s">
        <v>3824</v>
      </c>
      <c r="C12" s="1" t="s">
        <v>3825</v>
      </c>
    </row>
    <row r="13" spans="1:3" ht="16" x14ac:dyDescent="0.2">
      <c r="A13" s="1" t="s">
        <v>3826</v>
      </c>
      <c r="B13" s="1" t="s">
        <v>3827</v>
      </c>
      <c r="C13" s="1" t="e">
        <f>- Sistem kerja WWTP &amp; Kapasitasnya
- Team operator WWTP
- Karakteristik limbah produksi
- Mekanisme pengambilan limbah eksternal (lead time)
- Penanganan limbah B3 (misal : tinta printer, oli, lampu)</f>
        <v>#NAME?</v>
      </c>
    </row>
    <row r="14" spans="1:3" ht="32" x14ac:dyDescent="0.2">
      <c r="A14" s="1" t="s">
        <v>3828</v>
      </c>
      <c r="B14" s="1" t="s">
        <v>3829</v>
      </c>
      <c r="C14" s="1" t="s">
        <v>3830</v>
      </c>
    </row>
    <row r="15" spans="1:3" ht="32" x14ac:dyDescent="0.2">
      <c r="A15" s="1" t="s">
        <v>3831</v>
      </c>
      <c r="B15" s="1" t="s">
        <v>3832</v>
      </c>
      <c r="C15" s="1" t="s">
        <v>3833</v>
      </c>
    </row>
    <row r="16" spans="1:3" ht="32" x14ac:dyDescent="0.2">
      <c r="A16" s="1" t="s">
        <v>3834</v>
      </c>
      <c r="B16" s="1" t="s">
        <v>3835</v>
      </c>
      <c r="C16" s="1" t="s">
        <v>3836</v>
      </c>
    </row>
    <row r="17" spans="1:3" ht="32" x14ac:dyDescent="0.2">
      <c r="A17" s="1" t="s">
        <v>3837</v>
      </c>
      <c r="B17" s="1" t="s">
        <v>3838</v>
      </c>
      <c r="C17" s="1" t="s">
        <v>3839</v>
      </c>
    </row>
    <row r="18" spans="1:3" ht="16" x14ac:dyDescent="0.2">
      <c r="B18" s="1" t="s">
        <v>3840</v>
      </c>
      <c r="C18" s="1" t="s">
        <v>3841</v>
      </c>
    </row>
    <row r="19" spans="1:3" ht="128" x14ac:dyDescent="0.2">
      <c r="A19" s="1" t="s">
        <v>3842</v>
      </c>
      <c r="B19" s="1" t="s">
        <v>3843</v>
      </c>
      <c r="C19" s="1" t="s">
        <v>3844</v>
      </c>
    </row>
    <row r="20" spans="1:3" ht="112" x14ac:dyDescent="0.2">
      <c r="A20" s="1" t="s">
        <v>3842</v>
      </c>
      <c r="B20" s="1" t="s">
        <v>3843</v>
      </c>
      <c r="C20" s="1" t="s">
        <v>3845</v>
      </c>
    </row>
    <row r="21" spans="1:3" ht="112" x14ac:dyDescent="0.2">
      <c r="A21" s="1" t="s">
        <v>3846</v>
      </c>
      <c r="B21" s="1" t="s">
        <v>3847</v>
      </c>
      <c r="C21" s="1" t="s">
        <v>3848</v>
      </c>
    </row>
    <row r="22" spans="1:3" ht="80" x14ac:dyDescent="0.2">
      <c r="A22" s="1" t="s">
        <v>3849</v>
      </c>
      <c r="B22" s="1" t="s">
        <v>1331</v>
      </c>
      <c r="C22" s="1" t="s">
        <v>3850</v>
      </c>
    </row>
    <row r="23" spans="1:3" ht="64" x14ac:dyDescent="0.2">
      <c r="A23" s="1" t="s">
        <v>3851</v>
      </c>
      <c r="B23" s="1" t="s">
        <v>3852</v>
      </c>
      <c r="C23" s="1" t="s">
        <v>3853</v>
      </c>
    </row>
    <row r="24" spans="1:3" ht="32" x14ac:dyDescent="0.2">
      <c r="A24" s="1" t="s">
        <v>3854</v>
      </c>
      <c r="B24" s="1" t="s">
        <v>3855</v>
      </c>
      <c r="C24" s="1" t="s">
        <v>3856</v>
      </c>
    </row>
    <row r="25" spans="1:3" ht="48" x14ac:dyDescent="0.2">
      <c r="A25" s="1" t="s">
        <v>3857</v>
      </c>
      <c r="B25" s="1" t="s">
        <v>3858</v>
      </c>
      <c r="C25" s="1" t="s">
        <v>3859</v>
      </c>
    </row>
    <row r="26" spans="1:3" ht="32" x14ac:dyDescent="0.2">
      <c r="A26" s="1" t="s">
        <v>3860</v>
      </c>
      <c r="B26" s="1" t="s">
        <v>3861</v>
      </c>
      <c r="C26" s="1" t="s">
        <v>3862</v>
      </c>
    </row>
    <row r="27" spans="1:3" ht="48" x14ac:dyDescent="0.2">
      <c r="A27" s="1" t="s">
        <v>3863</v>
      </c>
      <c r="B27" s="1" t="s">
        <v>3864</v>
      </c>
      <c r="C27" s="1" t="s">
        <v>3865</v>
      </c>
    </row>
    <row r="28" spans="1:3" ht="48" x14ac:dyDescent="0.2">
      <c r="A28" s="1" t="s">
        <v>3866</v>
      </c>
      <c r="B28" s="1" t="s">
        <v>2268</v>
      </c>
      <c r="C28" s="1" t="s">
        <v>3867</v>
      </c>
    </row>
    <row r="29" spans="1:3" ht="128" x14ac:dyDescent="0.2">
      <c r="A29" s="1" t="s">
        <v>3868</v>
      </c>
      <c r="B29" s="1" t="s">
        <v>3869</v>
      </c>
      <c r="C29" s="1" t="s">
        <v>3870</v>
      </c>
    </row>
    <row r="30" spans="1:3" ht="32" x14ac:dyDescent="0.2">
      <c r="A30" s="1" t="s">
        <v>3871</v>
      </c>
      <c r="B30" s="1" t="s">
        <v>3872</v>
      </c>
      <c r="C30" s="1" t="s">
        <v>3873</v>
      </c>
    </row>
    <row r="31" spans="1:3" ht="32" x14ac:dyDescent="0.2">
      <c r="A31" s="1" t="s">
        <v>3874</v>
      </c>
      <c r="B31" s="1" t="s">
        <v>3875</v>
      </c>
      <c r="C31" s="1" t="s">
        <v>3876</v>
      </c>
    </row>
    <row r="32" spans="1:3" ht="16" x14ac:dyDescent="0.2">
      <c r="A32" s="1" t="s">
        <v>3877</v>
      </c>
      <c r="B32" s="1" t="s">
        <v>3878</v>
      </c>
      <c r="C32" s="1" t="s">
        <v>3841</v>
      </c>
    </row>
    <row r="33" spans="1:3" ht="32" x14ac:dyDescent="0.2">
      <c r="A33" s="1" t="s">
        <v>3877</v>
      </c>
      <c r="B33" s="1" t="s">
        <v>3878</v>
      </c>
      <c r="C33" s="1" t="s">
        <v>3879</v>
      </c>
    </row>
    <row r="34" spans="1:3" ht="96" x14ac:dyDescent="0.2">
      <c r="A34" s="1" t="s">
        <v>3880</v>
      </c>
      <c r="B34" s="1" t="s">
        <v>3881</v>
      </c>
      <c r="C34" s="1" t="s">
        <v>3882</v>
      </c>
    </row>
    <row r="35" spans="1:3" ht="64" x14ac:dyDescent="0.2">
      <c r="A35" s="1" t="s">
        <v>3883</v>
      </c>
      <c r="B35" s="1" t="s">
        <v>3884</v>
      </c>
      <c r="C35" s="1" t="s">
        <v>3885</v>
      </c>
    </row>
    <row r="36" spans="1:3" ht="224" x14ac:dyDescent="0.2">
      <c r="A36" s="1" t="s">
        <v>3886</v>
      </c>
      <c r="B36" s="1" t="s">
        <v>3887</v>
      </c>
      <c r="C36" s="1" t="s">
        <v>3888</v>
      </c>
    </row>
    <row r="37" spans="1:3" ht="16" x14ac:dyDescent="0.2">
      <c r="A37" s="1" t="s">
        <v>3889</v>
      </c>
      <c r="B37" s="1" t="s">
        <v>3890</v>
      </c>
      <c r="C37" s="1" t="s">
        <v>3891</v>
      </c>
    </row>
    <row r="38" spans="1:3" ht="48" x14ac:dyDescent="0.2">
      <c r="A38" s="1" t="s">
        <v>3892</v>
      </c>
      <c r="B38" s="1" t="s">
        <v>3893</v>
      </c>
      <c r="C38" s="1" t="s">
        <v>3894</v>
      </c>
    </row>
    <row r="39" spans="1:3" ht="48" x14ac:dyDescent="0.2">
      <c r="A39" s="1" t="s">
        <v>3895</v>
      </c>
      <c r="B39" s="1" t="s">
        <v>3896</v>
      </c>
      <c r="C39" s="1" t="s">
        <v>3897</v>
      </c>
    </row>
    <row r="40" spans="1:3" ht="32" x14ac:dyDescent="0.2">
      <c r="A40" s="1" t="s">
        <v>3898</v>
      </c>
      <c r="B40" s="1" t="s">
        <v>3899</v>
      </c>
      <c r="C40" s="1" t="s">
        <v>3900</v>
      </c>
    </row>
    <row r="41" spans="1:3" ht="32" x14ac:dyDescent="0.2">
      <c r="A41" s="1" t="s">
        <v>1908</v>
      </c>
      <c r="B41" s="1" t="s">
        <v>3901</v>
      </c>
      <c r="C41" s="1" t="s">
        <v>3902</v>
      </c>
    </row>
    <row r="42" spans="1:3" ht="128" x14ac:dyDescent="0.2">
      <c r="A42" s="1" t="s">
        <v>3903</v>
      </c>
      <c r="B42" s="1" t="s">
        <v>3904</v>
      </c>
      <c r="C42" s="1" t="s">
        <v>3905</v>
      </c>
    </row>
    <row r="43" spans="1:3" ht="64" x14ac:dyDescent="0.2">
      <c r="A43" s="1" t="s">
        <v>3906</v>
      </c>
      <c r="B43" s="1" t="s">
        <v>2632</v>
      </c>
      <c r="C43" s="1" t="s">
        <v>3907</v>
      </c>
    </row>
    <row r="44" spans="1:3" ht="32" x14ac:dyDescent="0.2">
      <c r="A44" s="1" t="s">
        <v>3851</v>
      </c>
      <c r="B44" s="1" t="s">
        <v>3908</v>
      </c>
      <c r="C44" s="1" t="s">
        <v>3909</v>
      </c>
    </row>
    <row r="45" spans="1:3" ht="16" x14ac:dyDescent="0.2">
      <c r="A45" s="1" t="s">
        <v>3910</v>
      </c>
      <c r="B45" s="1" t="s">
        <v>3911</v>
      </c>
      <c r="C45" s="1" t="e">
        <f>- Mempelajari cara presentasi yang efektif
- Mengatasi kendala dalam presentasi</f>
        <v>#NAME?</v>
      </c>
    </row>
    <row r="46" spans="1:3" ht="32" x14ac:dyDescent="0.2">
      <c r="A46" s="1" t="s">
        <v>3912</v>
      </c>
      <c r="B46" s="1" t="s">
        <v>3913</v>
      </c>
      <c r="C46" s="1" t="e">
        <f>- Mempelajari tentang berpikir kritis
- Mempelajari tentang cara- cara penyelesaian masalah</f>
        <v>#NAME?</v>
      </c>
    </row>
    <row r="47" spans="1:3" ht="128" x14ac:dyDescent="0.2">
      <c r="A47" s="1" t="s">
        <v>3914</v>
      </c>
      <c r="B47" s="1" t="s">
        <v>3915</v>
      </c>
      <c r="C47" s="1" t="s">
        <v>3916</v>
      </c>
    </row>
    <row r="48" spans="1:3" ht="32" x14ac:dyDescent="0.2">
      <c r="A48" s="1" t="s">
        <v>3917</v>
      </c>
      <c r="B48" s="1" t="s">
        <v>3918</v>
      </c>
      <c r="C48" s="1" t="s">
        <v>3919</v>
      </c>
    </row>
    <row r="49" spans="1:3" ht="32" x14ac:dyDescent="0.2">
      <c r="A49" s="1" t="s">
        <v>3920</v>
      </c>
      <c r="B49" s="1" t="s">
        <v>3921</v>
      </c>
      <c r="C49" s="1" t="s">
        <v>3922</v>
      </c>
    </row>
    <row r="50" spans="1:3" ht="16" x14ac:dyDescent="0.2">
      <c r="A50" s="1" t="s">
        <v>3923</v>
      </c>
      <c r="B50" s="1" t="s">
        <v>3924</v>
      </c>
      <c r="C50" s="1" t="s">
        <v>3925</v>
      </c>
    </row>
    <row r="51" spans="1:3" ht="80" x14ac:dyDescent="0.2">
      <c r="A51" s="1" t="s">
        <v>3926</v>
      </c>
      <c r="B51" s="1" t="s">
        <v>3927</v>
      </c>
      <c r="C51" s="1" t="s">
        <v>3928</v>
      </c>
    </row>
    <row r="52" spans="1:3" ht="48" x14ac:dyDescent="0.2">
      <c r="A52" s="1" t="s">
        <v>3929</v>
      </c>
      <c r="B52" s="1" t="s">
        <v>3930</v>
      </c>
      <c r="C52" s="1" t="s">
        <v>3931</v>
      </c>
    </row>
    <row r="53" spans="1:3" ht="16" x14ac:dyDescent="0.2">
      <c r="A53" s="1" t="s">
        <v>3932</v>
      </c>
      <c r="B53" s="1" t="s">
        <v>3933</v>
      </c>
      <c r="C53" s="1" t="e">
        <f>-Memahami konsep halal &amp; haram
-Memahami (Identifikasi titik kritis) bagi yang related
-Memahami Peran karyawan dalam menjaga Sistem jaminan halal</f>
        <v>#NAME?</v>
      </c>
    </row>
    <row r="54" spans="1:3" ht="16" x14ac:dyDescent="0.2">
      <c r="A54" s="1" t="s">
        <v>3934</v>
      </c>
      <c r="B54" s="1" t="s">
        <v>3935</v>
      </c>
      <c r="C54" s="1" t="e">
        <f>-Memahami konsep Mutu &amp; Kebijakan Mutu Nutrifood
-Mempelajari -keterkaitan dept QA  dengan dept lain
-Overview Sertifikasi &amp; ISO yang dimiliki Nutrifood
-Penjelasan Term HACCP, OPRP, PRP</f>
        <v>#NAME?</v>
      </c>
    </row>
    <row r="55" spans="1:3" ht="16" x14ac:dyDescent="0.2">
      <c r="A55" s="1" t="s">
        <v>3936</v>
      </c>
      <c r="B55" s="1" t="s">
        <v>3937</v>
      </c>
    </row>
    <row r="56" spans="1:3" ht="32" x14ac:dyDescent="0.2">
      <c r="A56" s="1" t="s">
        <v>3938</v>
      </c>
      <c r="B56" s="1" t="s">
        <v>3939</v>
      </c>
      <c r="C56" s="1" t="s">
        <v>3940</v>
      </c>
    </row>
    <row r="57" spans="1:3" ht="16" x14ac:dyDescent="0.2">
      <c r="A57" s="1" t="s">
        <v>3941</v>
      </c>
      <c r="B57" s="1" t="s">
        <v>3942</v>
      </c>
      <c r="C57" s="1" t="s">
        <v>3943</v>
      </c>
    </row>
    <row r="58" spans="1:3" ht="16" x14ac:dyDescent="0.2">
      <c r="A58" s="1" t="s">
        <v>3944</v>
      </c>
      <c r="B58" s="1" t="s">
        <v>3945</v>
      </c>
      <c r="C58" s="1" t="s">
        <v>3946</v>
      </c>
    </row>
    <row r="59" spans="1:3" ht="112" x14ac:dyDescent="0.2">
      <c r="A59" s="1" t="s">
        <v>3944</v>
      </c>
      <c r="B59" s="1" t="s">
        <v>3945</v>
      </c>
      <c r="C59" s="1" t="s">
        <v>3947</v>
      </c>
    </row>
    <row r="60" spans="1:3" ht="16" x14ac:dyDescent="0.2">
      <c r="A60" s="1" t="s">
        <v>3948</v>
      </c>
      <c r="B60" s="1" t="s">
        <v>3949</v>
      </c>
      <c r="C60" s="1" t="s">
        <v>3950</v>
      </c>
    </row>
    <row r="61" spans="1:3" ht="80" x14ac:dyDescent="0.2">
      <c r="A61" s="1" t="s">
        <v>3951</v>
      </c>
      <c r="B61" s="1" t="s">
        <v>3952</v>
      </c>
      <c r="C61" s="1" t="s">
        <v>3953</v>
      </c>
    </row>
    <row r="62" spans="1:3" ht="48" x14ac:dyDescent="0.2">
      <c r="A62" s="1">
        <v>17025</v>
      </c>
      <c r="B62" s="1" t="s">
        <v>3954</v>
      </c>
      <c r="C62" s="1" t="s">
        <v>3955</v>
      </c>
    </row>
    <row r="63" spans="1:3" ht="64" x14ac:dyDescent="0.2">
      <c r="A63" s="1" t="s">
        <v>3956</v>
      </c>
      <c r="B63" s="1" t="s">
        <v>3957</v>
      </c>
      <c r="C63" s="1" t="s">
        <v>3958</v>
      </c>
    </row>
    <row r="64" spans="1:3" ht="32" x14ac:dyDescent="0.2">
      <c r="A64" s="1" t="s">
        <v>3959</v>
      </c>
      <c r="B64" s="1" t="s">
        <v>3960</v>
      </c>
      <c r="C64" s="1" t="s">
        <v>3961</v>
      </c>
    </row>
    <row r="65" spans="1:3" ht="80" x14ac:dyDescent="0.2">
      <c r="A65" s="1" t="s">
        <v>3962</v>
      </c>
      <c r="B65" s="1" t="s">
        <v>3963</v>
      </c>
      <c r="C65" s="1" t="s">
        <v>3964</v>
      </c>
    </row>
    <row r="66" spans="1:3" ht="64" x14ac:dyDescent="0.2">
      <c r="A66" s="1" t="s">
        <v>3965</v>
      </c>
      <c r="B66" s="1" t="s">
        <v>3963</v>
      </c>
      <c r="C66" s="1" t="s">
        <v>3966</v>
      </c>
    </row>
    <row r="67" spans="1:3" ht="80" x14ac:dyDescent="0.2">
      <c r="A67" s="1" t="s">
        <v>3967</v>
      </c>
      <c r="B67" s="1" t="s">
        <v>3968</v>
      </c>
      <c r="C67" s="1" t="s">
        <v>3969</v>
      </c>
    </row>
    <row r="68" spans="1:3" ht="48" x14ac:dyDescent="0.2">
      <c r="A68" s="1" t="s">
        <v>3970</v>
      </c>
      <c r="B68" s="1" t="s">
        <v>3971</v>
      </c>
      <c r="C68" s="1" t="s">
        <v>3972</v>
      </c>
    </row>
    <row r="69" spans="1:3" ht="128" x14ac:dyDescent="0.2">
      <c r="A69" s="1" t="s">
        <v>3973</v>
      </c>
      <c r="B69" s="1" t="s">
        <v>3974</v>
      </c>
      <c r="C69" s="1" t="s">
        <v>3975</v>
      </c>
    </row>
    <row r="70" spans="1:3" ht="80" x14ac:dyDescent="0.2">
      <c r="A70" s="1" t="s">
        <v>3976</v>
      </c>
      <c r="B70" s="1" t="s">
        <v>3977</v>
      </c>
      <c r="C70" s="1" t="s">
        <v>3978</v>
      </c>
    </row>
    <row r="71" spans="1:3" ht="32" x14ac:dyDescent="0.2">
      <c r="A71" s="1" t="s">
        <v>3979</v>
      </c>
      <c r="B71" s="1" t="s">
        <v>3979</v>
      </c>
      <c r="C71" s="1" t="s">
        <v>3980</v>
      </c>
    </row>
    <row r="72" spans="1:3" ht="16" x14ac:dyDescent="0.2">
      <c r="A72" s="1" t="s">
        <v>3981</v>
      </c>
      <c r="B72" s="1" t="s">
        <v>3982</v>
      </c>
      <c r="C72" s="1" t="s">
        <v>3983</v>
      </c>
    </row>
    <row r="73" spans="1:3" ht="48" x14ac:dyDescent="0.2">
      <c r="A73" s="1" t="s">
        <v>3984</v>
      </c>
      <c r="B73" s="1" t="s">
        <v>3985</v>
      </c>
      <c r="C73" s="1" t="s">
        <v>3986</v>
      </c>
    </row>
    <row r="74" spans="1:3" ht="16" x14ac:dyDescent="0.2">
      <c r="A74" s="1" t="s">
        <v>3987</v>
      </c>
      <c r="B74" s="1" t="s">
        <v>3988</v>
      </c>
      <c r="C74" s="1" t="s">
        <v>3946</v>
      </c>
    </row>
    <row r="75" spans="1:3" ht="80" x14ac:dyDescent="0.2">
      <c r="A75" s="1" t="s">
        <v>3987</v>
      </c>
      <c r="B75" s="1" t="s">
        <v>3988</v>
      </c>
      <c r="C75" s="1" t="s">
        <v>3989</v>
      </c>
    </row>
    <row r="76" spans="1:3" ht="48" x14ac:dyDescent="0.2">
      <c r="A76" s="1" t="s">
        <v>3990</v>
      </c>
      <c r="B76" s="1" t="s">
        <v>3991</v>
      </c>
      <c r="C76" s="1" t="s">
        <v>3992</v>
      </c>
    </row>
    <row r="77" spans="1:3" ht="48" x14ac:dyDescent="0.2">
      <c r="A77" s="1" t="s">
        <v>3993</v>
      </c>
      <c r="B77" s="1" t="s">
        <v>3994</v>
      </c>
      <c r="C77" s="1" t="s">
        <v>3995</v>
      </c>
    </row>
    <row r="78" spans="1:3" ht="112" x14ac:dyDescent="0.2">
      <c r="A78" s="1" t="s">
        <v>3846</v>
      </c>
      <c r="B78" s="1" t="s">
        <v>3996</v>
      </c>
      <c r="C78" s="1" t="s">
        <v>3997</v>
      </c>
    </row>
    <row r="79" spans="1:3" ht="112" x14ac:dyDescent="0.2">
      <c r="A79" s="1" t="s">
        <v>3998</v>
      </c>
      <c r="B79" s="1" t="s">
        <v>3996</v>
      </c>
      <c r="C79" s="1" t="s">
        <v>3997</v>
      </c>
    </row>
    <row r="80" spans="1:3" ht="128" x14ac:dyDescent="0.2">
      <c r="A80" s="1" t="s">
        <v>3999</v>
      </c>
      <c r="B80" s="1" t="s">
        <v>4000</v>
      </c>
      <c r="C80" s="1" t="s">
        <v>4001</v>
      </c>
    </row>
    <row r="81" spans="1:3" ht="48" x14ac:dyDescent="0.2">
      <c r="A81" s="1" t="s">
        <v>4002</v>
      </c>
      <c r="B81" s="1" t="s">
        <v>4003</v>
      </c>
      <c r="C81" s="1" t="s">
        <v>4004</v>
      </c>
    </row>
    <row r="82" spans="1:3" ht="112" x14ac:dyDescent="0.2">
      <c r="A82" s="1" t="s">
        <v>4005</v>
      </c>
      <c r="B82" s="1" t="s">
        <v>4006</v>
      </c>
      <c r="C82" s="1" t="s">
        <v>4007</v>
      </c>
    </row>
    <row r="83" spans="1:3" ht="128" x14ac:dyDescent="0.2">
      <c r="A83" s="1" t="s">
        <v>4008</v>
      </c>
      <c r="B83" s="1" t="s">
        <v>4009</v>
      </c>
      <c r="C83" s="1" t="s">
        <v>4010</v>
      </c>
    </row>
    <row r="84" spans="1:3" ht="16" x14ac:dyDescent="0.2">
      <c r="A84" s="1" t="s">
        <v>4011</v>
      </c>
      <c r="B84" s="1" t="s">
        <v>4012</v>
      </c>
      <c r="C84" s="1" t="e">
        <f>- Trainee dapat menyebutkan kembali jenis-jenis Gear &amp; pulley serta penamaannya.
- Trainee Memahami konsep kerja Sistem Gear &amp; pulley.
- Trainee Memahami  penomoran Bearing.
- Trainee Memahami konsep kerja masing-masing Bearing</f>
        <v>#NAME?</v>
      </c>
    </row>
    <row r="85" spans="1:3" ht="16" x14ac:dyDescent="0.2">
      <c r="A85" s="1" t="s">
        <v>4013</v>
      </c>
      <c r="B85" s="1" t="s">
        <v>4014</v>
      </c>
      <c r="C85" s="1" t="e">
        <f>- Trainee dapat menyebutkan kembali klasifikasi motor.
- Trainee dpat menyebutkan kembali assembly umum motor.</f>
        <v>#NAME?</v>
      </c>
    </row>
    <row r="86" spans="1:3" ht="192" x14ac:dyDescent="0.2">
      <c r="A86" s="1" t="s">
        <v>4015</v>
      </c>
      <c r="B86" s="1" t="s">
        <v>4016</v>
      </c>
      <c r="C86" s="1" t="s">
        <v>4017</v>
      </c>
    </row>
    <row r="87" spans="1:3" ht="16" x14ac:dyDescent="0.2">
      <c r="A87" s="1" t="s">
        <v>4018</v>
      </c>
      <c r="B87" s="1" t="s">
        <v>4019</v>
      </c>
      <c r="C87" s="1" t="e">
        <f>- Trainee mampu mengerti informasi pada gambar teknik.
- Trainee mengerti informasi-informasi pada template gambar Teknik Nutrifood.</f>
        <v>#NAME?</v>
      </c>
    </row>
    <row r="88" spans="1:3" ht="16" x14ac:dyDescent="0.2">
      <c r="A88" s="1" t="s">
        <v>4020</v>
      </c>
      <c r="B88" s="1" t="s">
        <v>4021</v>
      </c>
      <c r="C88" s="1" t="e">
        <f>- Trainee mampu Memahami proses produksi di departemennya
- Trainee mampu Memahami titik kritis dan cara penanganannya</f>
        <v>#NAME?</v>
      </c>
    </row>
    <row r="89" spans="1:3" ht="16" x14ac:dyDescent="0.2">
      <c r="A89" s="1" t="s">
        <v>4022</v>
      </c>
      <c r="B89" s="1" t="s">
        <v>4023</v>
      </c>
      <c r="C89" s="1" t="e">
        <f>- Trainee mampu mengoperasikan peralatan / mesin dengan benar
- Trainee mampu melakukan perawatan dengan benar</f>
        <v>#NAME?</v>
      </c>
    </row>
    <row r="90" spans="1:3" ht="16" x14ac:dyDescent="0.2">
      <c r="A90" s="1" t="s">
        <v>4024</v>
      </c>
      <c r="B90" s="1" t="s">
        <v>4025</v>
      </c>
      <c r="C90" s="1" t="e">
        <f>- Trainee mampu Memahami cara inspeksi yang tepat
- Trainee mampu Memahami titik kritis yang perlu diperhatikan dalam inspeksi</f>
        <v>#NAME?</v>
      </c>
    </row>
    <row r="91" spans="1:3" ht="16" x14ac:dyDescent="0.2">
      <c r="A91" s="1" t="s">
        <v>4026</v>
      </c>
      <c r="B91" s="1" t="s">
        <v>4027</v>
      </c>
      <c r="C91" s="1" t="e">
        <f>- Trainee Memahami prinsip, fungsi dan tujuan audit
- Trainee Memahami flow process audit
- Trainee mampu mempersiapkan, melaksanakan dan mengevaluasi efektivitas audit</f>
        <v>#NAME?</v>
      </c>
    </row>
    <row r="92" spans="1:3" ht="80" x14ac:dyDescent="0.2">
      <c r="A92" s="1" t="s">
        <v>4028</v>
      </c>
      <c r="B92" s="1" t="s">
        <v>4029</v>
      </c>
      <c r="C92" s="1" t="s">
        <v>4030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5715-03DA-47E0-8907-211D06C3B8F2}">
  <dimension ref="A1:L789"/>
  <sheetViews>
    <sheetView topLeftCell="C710" workbookViewId="0">
      <selection activeCell="E725" sqref="E725"/>
    </sheetView>
  </sheetViews>
  <sheetFormatPr baseColWidth="10" defaultColWidth="9.1640625" defaultRowHeight="15" x14ac:dyDescent="0.2"/>
  <cols>
    <col min="1" max="1" width="11.33203125" style="9" bestFit="1" customWidth="1"/>
    <col min="2" max="2" width="23.5" style="9" bestFit="1" customWidth="1"/>
    <col min="3" max="3" width="19" style="9" bestFit="1" customWidth="1"/>
    <col min="4" max="4" width="45.33203125" style="9" customWidth="1"/>
    <col min="5" max="5" width="84.6640625" style="9" customWidth="1"/>
    <col min="6" max="7" width="9.1640625" style="9"/>
    <col min="8" max="8" width="21.6640625" style="9" bestFit="1" customWidth="1"/>
    <col min="9" max="9" width="12.5" style="9" bestFit="1" customWidth="1"/>
    <col min="10" max="10" width="9.1640625" style="9"/>
    <col min="11" max="11" width="40.1640625" style="9" bestFit="1" customWidth="1"/>
    <col min="12" max="12" width="29.1640625" style="9" customWidth="1"/>
    <col min="13" max="16384" width="9.1640625" style="9"/>
  </cols>
  <sheetData>
    <row r="1" spans="1:12" x14ac:dyDescent="0.2">
      <c r="A1" s="12" t="s">
        <v>4031</v>
      </c>
      <c r="B1" s="12" t="s">
        <v>4032</v>
      </c>
      <c r="C1" s="12" t="s">
        <v>3791</v>
      </c>
      <c r="D1" s="12" t="s">
        <v>3792</v>
      </c>
      <c r="E1" s="12" t="s">
        <v>4033</v>
      </c>
      <c r="F1" s="12" t="s">
        <v>4034</v>
      </c>
      <c r="G1" s="12" t="s">
        <v>15</v>
      </c>
      <c r="H1" s="12" t="s">
        <v>4035</v>
      </c>
      <c r="I1" s="12" t="s">
        <v>4036</v>
      </c>
      <c r="J1" s="12" t="s">
        <v>4037</v>
      </c>
      <c r="K1" s="12" t="s">
        <v>4038</v>
      </c>
      <c r="L1" s="12" t="s">
        <v>4039</v>
      </c>
    </row>
    <row r="2" spans="1:12" x14ac:dyDescent="0.2">
      <c r="A2" s="9" t="s">
        <v>4040</v>
      </c>
      <c r="B2" s="9" t="s">
        <v>4041</v>
      </c>
      <c r="C2" s="9" t="s">
        <v>4042</v>
      </c>
      <c r="D2" s="9" t="s">
        <v>4041</v>
      </c>
      <c r="H2" s="9" t="s">
        <v>4043</v>
      </c>
      <c r="I2" s="9">
        <v>0</v>
      </c>
      <c r="K2" s="9" t="s">
        <v>4044</v>
      </c>
    </row>
    <row r="3" spans="1:12" x14ac:dyDescent="0.2">
      <c r="A3" s="9" t="s">
        <v>4045</v>
      </c>
      <c r="B3" s="9" t="s">
        <v>4046</v>
      </c>
      <c r="C3" s="9" t="s">
        <v>4047</v>
      </c>
      <c r="D3" s="9" t="s">
        <v>4048</v>
      </c>
      <c r="H3" s="9" t="s">
        <v>4049</v>
      </c>
      <c r="I3" s="9">
        <v>2</v>
      </c>
      <c r="K3" s="9" t="s">
        <v>4044</v>
      </c>
    </row>
    <row r="4" spans="1:12" x14ac:dyDescent="0.2">
      <c r="A4" s="9" t="s">
        <v>4050</v>
      </c>
      <c r="B4" s="9" t="s">
        <v>4051</v>
      </c>
      <c r="C4" s="9" t="s">
        <v>4052</v>
      </c>
      <c r="D4" s="9" t="s">
        <v>4053</v>
      </c>
      <c r="H4" s="9" t="s">
        <v>4054</v>
      </c>
      <c r="I4" s="9">
        <v>3</v>
      </c>
      <c r="K4" s="9" t="s">
        <v>4055</v>
      </c>
    </row>
    <row r="5" spans="1:12" x14ac:dyDescent="0.2">
      <c r="A5" s="9" t="s">
        <v>4050</v>
      </c>
      <c r="B5" s="9" t="s">
        <v>4051</v>
      </c>
      <c r="C5" s="9" t="s">
        <v>4056</v>
      </c>
      <c r="D5" s="9" t="s">
        <v>4053</v>
      </c>
      <c r="H5" s="9" t="s">
        <v>4054</v>
      </c>
      <c r="I5" s="9">
        <v>8</v>
      </c>
      <c r="K5" s="9" t="s">
        <v>4055</v>
      </c>
    </row>
    <row r="6" spans="1:12" x14ac:dyDescent="0.2">
      <c r="A6" s="9" t="s">
        <v>4050</v>
      </c>
      <c r="B6" s="9" t="s">
        <v>4051</v>
      </c>
      <c r="C6" s="9" t="s">
        <v>107</v>
      </c>
      <c r="D6" s="9" t="s">
        <v>1633</v>
      </c>
      <c r="E6" s="37"/>
      <c r="H6" s="9" t="s">
        <v>4054</v>
      </c>
      <c r="I6" s="9">
        <v>2</v>
      </c>
      <c r="K6" s="9" t="s">
        <v>4057</v>
      </c>
      <c r="L6" s="37" t="s">
        <v>3795</v>
      </c>
    </row>
    <row r="7" spans="1:12" x14ac:dyDescent="0.2">
      <c r="A7" s="9" t="s">
        <v>4050</v>
      </c>
      <c r="B7" s="9" t="s">
        <v>4051</v>
      </c>
      <c r="C7" s="9" t="s">
        <v>4058</v>
      </c>
      <c r="D7" s="9" t="s">
        <v>1633</v>
      </c>
      <c r="E7" s="37"/>
      <c r="H7" s="9" t="s">
        <v>4054</v>
      </c>
      <c r="I7" s="9">
        <v>3</v>
      </c>
      <c r="K7" s="9" t="s">
        <v>4057</v>
      </c>
      <c r="L7" s="37" t="s">
        <v>3795</v>
      </c>
    </row>
    <row r="8" spans="1:12" x14ac:dyDescent="0.2">
      <c r="A8" s="9" t="s">
        <v>4050</v>
      </c>
      <c r="B8" s="9" t="s">
        <v>4051</v>
      </c>
      <c r="C8" s="9" t="s">
        <v>4059</v>
      </c>
      <c r="D8" s="9" t="s">
        <v>4060</v>
      </c>
      <c r="H8" s="9" t="s">
        <v>531</v>
      </c>
      <c r="I8" s="9">
        <v>3</v>
      </c>
      <c r="K8" s="9" t="s">
        <v>4061</v>
      </c>
    </row>
    <row r="9" spans="1:12" x14ac:dyDescent="0.2">
      <c r="A9" s="9" t="s">
        <v>4050</v>
      </c>
      <c r="B9" s="9" t="s">
        <v>4051</v>
      </c>
      <c r="C9" s="9" t="s">
        <v>4062</v>
      </c>
      <c r="D9" s="9" t="s">
        <v>4060</v>
      </c>
      <c r="H9" s="9" t="s">
        <v>531</v>
      </c>
      <c r="I9" s="9">
        <v>8</v>
      </c>
      <c r="K9" s="9" t="s">
        <v>4061</v>
      </c>
    </row>
    <row r="10" spans="1:12" x14ac:dyDescent="0.2">
      <c r="A10" s="9" t="s">
        <v>4050</v>
      </c>
      <c r="B10" s="9" t="s">
        <v>4051</v>
      </c>
      <c r="C10" s="9" t="s">
        <v>4063</v>
      </c>
      <c r="D10" s="9" t="s">
        <v>4060</v>
      </c>
      <c r="H10" s="9" t="s">
        <v>531</v>
      </c>
      <c r="I10" s="9">
        <v>24</v>
      </c>
      <c r="K10" s="9" t="s">
        <v>4061</v>
      </c>
    </row>
    <row r="11" spans="1:12" x14ac:dyDescent="0.2">
      <c r="A11" s="9" t="s">
        <v>4045</v>
      </c>
      <c r="B11" s="9" t="s">
        <v>4046</v>
      </c>
      <c r="C11" s="9" t="s">
        <v>4064</v>
      </c>
      <c r="D11" s="9" t="s">
        <v>4065</v>
      </c>
      <c r="H11" s="9" t="s">
        <v>4049</v>
      </c>
      <c r="I11" s="9">
        <v>2</v>
      </c>
      <c r="K11" s="9" t="s">
        <v>4066</v>
      </c>
    </row>
    <row r="12" spans="1:12" x14ac:dyDescent="0.2">
      <c r="A12" s="9" t="s">
        <v>4045</v>
      </c>
      <c r="B12" s="9" t="s">
        <v>4046</v>
      </c>
      <c r="C12" s="9" t="s">
        <v>4067</v>
      </c>
      <c r="D12" s="9" t="s">
        <v>4065</v>
      </c>
      <c r="H12" s="9" t="s">
        <v>4049</v>
      </c>
      <c r="I12" s="9">
        <v>3</v>
      </c>
      <c r="K12" s="9" t="s">
        <v>4066</v>
      </c>
    </row>
    <row r="13" spans="1:12" x14ac:dyDescent="0.2">
      <c r="A13" s="9" t="s">
        <v>4045</v>
      </c>
      <c r="B13" s="9" t="s">
        <v>4046</v>
      </c>
      <c r="C13" s="9" t="s">
        <v>4068</v>
      </c>
      <c r="D13" s="9" t="s">
        <v>4065</v>
      </c>
      <c r="H13" s="9" t="s">
        <v>4049</v>
      </c>
      <c r="I13" s="9">
        <v>4</v>
      </c>
      <c r="K13" s="9" t="s">
        <v>4066</v>
      </c>
    </row>
    <row r="14" spans="1:12" x14ac:dyDescent="0.2">
      <c r="A14" s="9" t="s">
        <v>4045</v>
      </c>
      <c r="B14" s="9" t="s">
        <v>4046</v>
      </c>
      <c r="C14" s="9" t="s">
        <v>4069</v>
      </c>
      <c r="D14" s="9" t="s">
        <v>3797</v>
      </c>
      <c r="H14" s="9" t="s">
        <v>4049</v>
      </c>
      <c r="I14" s="9">
        <v>3</v>
      </c>
      <c r="K14" s="9" t="s">
        <v>4070</v>
      </c>
    </row>
    <row r="15" spans="1:12" x14ac:dyDescent="0.2">
      <c r="A15" s="9" t="s">
        <v>4071</v>
      </c>
      <c r="B15" s="9" t="s">
        <v>4072</v>
      </c>
      <c r="C15" s="9" t="s">
        <v>4073</v>
      </c>
      <c r="D15" s="9" t="s">
        <v>4074</v>
      </c>
      <c r="H15" s="9" t="s">
        <v>531</v>
      </c>
      <c r="I15" s="9">
        <v>5</v>
      </c>
      <c r="K15" s="9" t="s">
        <v>4070</v>
      </c>
    </row>
    <row r="16" spans="1:12" x14ac:dyDescent="0.2">
      <c r="A16" s="9" t="s">
        <v>4045</v>
      </c>
      <c r="B16" s="9" t="s">
        <v>4046</v>
      </c>
      <c r="C16" s="9" t="s">
        <v>4075</v>
      </c>
      <c r="D16" s="9" t="s">
        <v>3800</v>
      </c>
      <c r="H16" s="9" t="s">
        <v>4049</v>
      </c>
      <c r="I16" s="9">
        <v>1</v>
      </c>
      <c r="K16" s="9" t="s">
        <v>4044</v>
      </c>
    </row>
    <row r="17" spans="1:11" x14ac:dyDescent="0.2">
      <c r="A17" s="9" t="s">
        <v>4045</v>
      </c>
      <c r="B17" s="9" t="s">
        <v>4046</v>
      </c>
      <c r="C17" s="9" t="s">
        <v>258</v>
      </c>
      <c r="D17" s="9" t="s">
        <v>3800</v>
      </c>
      <c r="H17" s="9" t="s">
        <v>4049</v>
      </c>
      <c r="I17" s="9">
        <v>2</v>
      </c>
      <c r="K17" s="9" t="s">
        <v>4044</v>
      </c>
    </row>
    <row r="18" spans="1:11" x14ac:dyDescent="0.2">
      <c r="A18" s="9" t="s">
        <v>4045</v>
      </c>
      <c r="B18" s="9" t="s">
        <v>4046</v>
      </c>
      <c r="C18" s="9" t="s">
        <v>4076</v>
      </c>
      <c r="D18" s="9" t="s">
        <v>3800</v>
      </c>
      <c r="H18" s="9" t="s">
        <v>4049</v>
      </c>
      <c r="I18" s="9">
        <v>3</v>
      </c>
      <c r="K18" s="9" t="s">
        <v>4044</v>
      </c>
    </row>
    <row r="19" spans="1:11" x14ac:dyDescent="0.2">
      <c r="A19" s="9" t="s">
        <v>4045</v>
      </c>
      <c r="B19" s="9" t="s">
        <v>4046</v>
      </c>
      <c r="C19" s="9" t="s">
        <v>4077</v>
      </c>
      <c r="D19" s="9" t="s">
        <v>4078</v>
      </c>
      <c r="H19" s="9" t="s">
        <v>4049</v>
      </c>
      <c r="I19" s="9">
        <v>1</v>
      </c>
      <c r="K19" s="9" t="s">
        <v>4044</v>
      </c>
    </row>
    <row r="20" spans="1:11" x14ac:dyDescent="0.2">
      <c r="A20" s="9" t="s">
        <v>4045</v>
      </c>
      <c r="B20" s="9" t="s">
        <v>4046</v>
      </c>
      <c r="C20" s="9" t="s">
        <v>4079</v>
      </c>
      <c r="D20" s="9" t="s">
        <v>4078</v>
      </c>
      <c r="H20" s="9" t="s">
        <v>4049</v>
      </c>
      <c r="I20" s="9">
        <v>2</v>
      </c>
      <c r="K20" s="9" t="s">
        <v>4044</v>
      </c>
    </row>
    <row r="21" spans="1:11" x14ac:dyDescent="0.2">
      <c r="A21" s="9" t="s">
        <v>4045</v>
      </c>
      <c r="B21" s="9" t="s">
        <v>4046</v>
      </c>
      <c r="C21" s="9" t="s">
        <v>4080</v>
      </c>
      <c r="D21" s="9" t="s">
        <v>4078</v>
      </c>
      <c r="H21" s="9" t="s">
        <v>4049</v>
      </c>
      <c r="I21" s="9">
        <v>3</v>
      </c>
      <c r="K21" s="9" t="s">
        <v>4044</v>
      </c>
    </row>
    <row r="22" spans="1:11" x14ac:dyDescent="0.2">
      <c r="A22" s="9" t="s">
        <v>4081</v>
      </c>
      <c r="B22" s="9" t="s">
        <v>4082</v>
      </c>
      <c r="C22" s="9" t="s">
        <v>4083</v>
      </c>
      <c r="D22" s="9" t="s">
        <v>4041</v>
      </c>
      <c r="H22" s="9" t="s">
        <v>531</v>
      </c>
      <c r="I22" s="9">
        <v>2</v>
      </c>
      <c r="K22" s="9" t="s">
        <v>4044</v>
      </c>
    </row>
    <row r="23" spans="1:11" x14ac:dyDescent="0.2">
      <c r="A23" s="9" t="s">
        <v>4081</v>
      </c>
      <c r="B23" s="9" t="s">
        <v>4082</v>
      </c>
      <c r="C23" s="9" t="s">
        <v>4084</v>
      </c>
      <c r="D23" s="9" t="s">
        <v>4041</v>
      </c>
      <c r="H23" s="9" t="s">
        <v>531</v>
      </c>
      <c r="I23" s="9">
        <v>9</v>
      </c>
      <c r="K23" s="9" t="s">
        <v>4044</v>
      </c>
    </row>
    <row r="24" spans="1:11" x14ac:dyDescent="0.2">
      <c r="A24" s="9" t="s">
        <v>4081</v>
      </c>
      <c r="B24" s="9" t="s">
        <v>4082</v>
      </c>
      <c r="C24" s="9" t="s">
        <v>4085</v>
      </c>
      <c r="D24" s="9" t="s">
        <v>4041</v>
      </c>
      <c r="H24" s="9" t="s">
        <v>531</v>
      </c>
      <c r="I24" s="9">
        <v>17</v>
      </c>
      <c r="K24" s="9" t="s">
        <v>4044</v>
      </c>
    </row>
    <row r="25" spans="1:11" x14ac:dyDescent="0.2">
      <c r="A25" s="9" t="s">
        <v>4081</v>
      </c>
      <c r="B25" s="9" t="s">
        <v>4082</v>
      </c>
      <c r="C25" s="9" t="s">
        <v>4084</v>
      </c>
      <c r="D25" s="9" t="s">
        <v>4041</v>
      </c>
      <c r="H25" s="9" t="s">
        <v>531</v>
      </c>
      <c r="I25" s="9">
        <v>9</v>
      </c>
      <c r="K25" s="9" t="s">
        <v>4044</v>
      </c>
    </row>
    <row r="26" spans="1:11" x14ac:dyDescent="0.2">
      <c r="A26" s="9" t="s">
        <v>4081</v>
      </c>
      <c r="B26" s="9" t="s">
        <v>4082</v>
      </c>
      <c r="C26" s="9" t="s">
        <v>4086</v>
      </c>
      <c r="D26" s="9" t="s">
        <v>4041</v>
      </c>
      <c r="H26" s="9" t="s">
        <v>531</v>
      </c>
      <c r="I26" s="9">
        <v>1</v>
      </c>
      <c r="K26" s="9" t="s">
        <v>4044</v>
      </c>
    </row>
    <row r="27" spans="1:11" x14ac:dyDescent="0.2">
      <c r="A27" s="9" t="s">
        <v>4081</v>
      </c>
      <c r="B27" s="9" t="s">
        <v>4082</v>
      </c>
      <c r="C27" s="9" t="s">
        <v>4087</v>
      </c>
      <c r="D27" s="9" t="s">
        <v>4041</v>
      </c>
      <c r="H27" s="9" t="s">
        <v>531</v>
      </c>
      <c r="I27" s="9">
        <v>3</v>
      </c>
      <c r="K27" s="9" t="s">
        <v>4044</v>
      </c>
    </row>
    <row r="28" spans="1:11" x14ac:dyDescent="0.2">
      <c r="A28" s="9" t="s">
        <v>4081</v>
      </c>
      <c r="B28" s="9" t="s">
        <v>4082</v>
      </c>
      <c r="C28" s="9" t="s">
        <v>4088</v>
      </c>
      <c r="D28" s="9" t="s">
        <v>4041</v>
      </c>
      <c r="H28" s="9" t="s">
        <v>531</v>
      </c>
      <c r="I28" s="9">
        <v>12</v>
      </c>
      <c r="K28" s="9" t="s">
        <v>4044</v>
      </c>
    </row>
    <row r="29" spans="1:11" x14ac:dyDescent="0.2">
      <c r="A29" s="9" t="s">
        <v>4081</v>
      </c>
      <c r="B29" s="9" t="s">
        <v>4082</v>
      </c>
      <c r="C29" s="9" t="s">
        <v>4089</v>
      </c>
      <c r="D29" s="9" t="s">
        <v>4041</v>
      </c>
      <c r="H29" s="9" t="s">
        <v>531</v>
      </c>
      <c r="I29" s="9">
        <v>15</v>
      </c>
      <c r="K29" s="9" t="s">
        <v>4044</v>
      </c>
    </row>
    <row r="30" spans="1:11" x14ac:dyDescent="0.2">
      <c r="A30" s="9" t="s">
        <v>4081</v>
      </c>
      <c r="B30" s="9" t="s">
        <v>4082</v>
      </c>
      <c r="C30" s="9" t="s">
        <v>4085</v>
      </c>
      <c r="D30" s="9" t="s">
        <v>4041</v>
      </c>
      <c r="H30" s="9" t="s">
        <v>531</v>
      </c>
      <c r="I30" s="9">
        <v>17</v>
      </c>
      <c r="K30" s="9" t="s">
        <v>4044</v>
      </c>
    </row>
    <row r="31" spans="1:11" x14ac:dyDescent="0.2">
      <c r="A31" s="9" t="s">
        <v>4045</v>
      </c>
      <c r="B31" s="9" t="s">
        <v>4046</v>
      </c>
      <c r="C31" s="9" t="s">
        <v>4090</v>
      </c>
      <c r="D31" s="9" t="s">
        <v>4041</v>
      </c>
      <c r="H31" s="9" t="s">
        <v>531</v>
      </c>
      <c r="I31" s="9">
        <v>2</v>
      </c>
      <c r="K31" s="9" t="s">
        <v>4044</v>
      </c>
    </row>
    <row r="32" spans="1:11" x14ac:dyDescent="0.2">
      <c r="A32" s="9" t="s">
        <v>4045</v>
      </c>
      <c r="B32" s="9" t="s">
        <v>4046</v>
      </c>
      <c r="C32" s="9" t="s">
        <v>4091</v>
      </c>
      <c r="D32" s="9" t="s">
        <v>4041</v>
      </c>
      <c r="H32" s="9" t="s">
        <v>531</v>
      </c>
      <c r="I32" s="9">
        <v>16</v>
      </c>
      <c r="K32" s="9" t="s">
        <v>4044</v>
      </c>
    </row>
    <row r="33" spans="1:11" x14ac:dyDescent="0.2">
      <c r="A33" s="9" t="s">
        <v>4092</v>
      </c>
      <c r="B33" s="9" t="s">
        <v>4093</v>
      </c>
      <c r="C33" s="9" t="s">
        <v>4094</v>
      </c>
      <c r="D33" s="9" t="s">
        <v>4070</v>
      </c>
      <c r="H33" s="9" t="s">
        <v>531</v>
      </c>
      <c r="I33" s="9">
        <v>3</v>
      </c>
      <c r="K33" s="9" t="s">
        <v>4044</v>
      </c>
    </row>
    <row r="34" spans="1:11" x14ac:dyDescent="0.2">
      <c r="A34" s="9" t="s">
        <v>4092</v>
      </c>
      <c r="B34" s="9" t="s">
        <v>4093</v>
      </c>
      <c r="C34" s="9" t="s">
        <v>4095</v>
      </c>
      <c r="D34" s="9" t="s">
        <v>4070</v>
      </c>
      <c r="H34" s="9" t="s">
        <v>531</v>
      </c>
      <c r="I34" s="9">
        <v>4</v>
      </c>
      <c r="K34" s="9" t="s">
        <v>4044</v>
      </c>
    </row>
    <row r="35" spans="1:11" x14ac:dyDescent="0.2">
      <c r="A35" s="9" t="s">
        <v>4092</v>
      </c>
      <c r="B35" s="9" t="s">
        <v>4093</v>
      </c>
      <c r="C35" s="9" t="s">
        <v>4096</v>
      </c>
      <c r="D35" s="9" t="s">
        <v>4070</v>
      </c>
      <c r="H35" s="9" t="s">
        <v>531</v>
      </c>
      <c r="I35" s="9">
        <v>5</v>
      </c>
      <c r="K35" s="9" t="s">
        <v>4044</v>
      </c>
    </row>
    <row r="36" spans="1:11" x14ac:dyDescent="0.2">
      <c r="A36" s="9" t="s">
        <v>4092</v>
      </c>
      <c r="B36" s="9" t="s">
        <v>4093</v>
      </c>
      <c r="C36" s="9" t="s">
        <v>4097</v>
      </c>
      <c r="D36" s="9" t="s">
        <v>4098</v>
      </c>
      <c r="H36" s="9" t="s">
        <v>531</v>
      </c>
      <c r="I36" s="9">
        <v>3</v>
      </c>
      <c r="K36" s="9" t="s">
        <v>4044</v>
      </c>
    </row>
    <row r="37" spans="1:11" x14ac:dyDescent="0.2">
      <c r="A37" s="9" t="s">
        <v>4092</v>
      </c>
      <c r="B37" s="9" t="s">
        <v>4093</v>
      </c>
      <c r="C37" s="9" t="s">
        <v>4099</v>
      </c>
      <c r="D37" s="9" t="s">
        <v>4098</v>
      </c>
      <c r="H37" s="9" t="s">
        <v>531</v>
      </c>
      <c r="I37" s="9">
        <v>5</v>
      </c>
      <c r="K37" s="9" t="s">
        <v>4044</v>
      </c>
    </row>
    <row r="38" spans="1:11" x14ac:dyDescent="0.2">
      <c r="A38" s="9" t="s">
        <v>4092</v>
      </c>
      <c r="B38" s="9" t="s">
        <v>4093</v>
      </c>
      <c r="C38" s="9" t="s">
        <v>4100</v>
      </c>
      <c r="D38" s="9" t="s">
        <v>4098</v>
      </c>
      <c r="H38" s="9" t="s">
        <v>531</v>
      </c>
      <c r="I38" s="9">
        <v>6</v>
      </c>
      <c r="K38" s="9" t="s">
        <v>4044</v>
      </c>
    </row>
    <row r="39" spans="1:11" x14ac:dyDescent="0.2">
      <c r="A39" s="9" t="s">
        <v>4092</v>
      </c>
      <c r="B39" s="9" t="s">
        <v>4093</v>
      </c>
      <c r="C39" s="9" t="s">
        <v>4101</v>
      </c>
      <c r="D39" s="9" t="s">
        <v>4093</v>
      </c>
      <c r="H39" s="9" t="s">
        <v>531</v>
      </c>
      <c r="I39" s="9">
        <v>2</v>
      </c>
      <c r="K39" s="9" t="s">
        <v>4044</v>
      </c>
    </row>
    <row r="40" spans="1:11" x14ac:dyDescent="0.2">
      <c r="A40" s="9" t="s">
        <v>4092</v>
      </c>
      <c r="B40" s="9" t="s">
        <v>4093</v>
      </c>
      <c r="C40" s="9" t="s">
        <v>4102</v>
      </c>
      <c r="D40" s="9" t="s">
        <v>4093</v>
      </c>
      <c r="H40" s="9" t="s">
        <v>531</v>
      </c>
      <c r="I40" s="9">
        <v>3</v>
      </c>
      <c r="K40" s="9" t="s">
        <v>4044</v>
      </c>
    </row>
    <row r="41" spans="1:11" x14ac:dyDescent="0.2">
      <c r="A41" s="9" t="s">
        <v>4092</v>
      </c>
      <c r="B41" s="9" t="s">
        <v>4093</v>
      </c>
      <c r="C41" s="9" t="s">
        <v>4103</v>
      </c>
      <c r="D41" s="9" t="s">
        <v>4093</v>
      </c>
      <c r="H41" s="9" t="s">
        <v>531</v>
      </c>
      <c r="I41" s="9">
        <v>4</v>
      </c>
      <c r="K41" s="9" t="s">
        <v>4044</v>
      </c>
    </row>
    <row r="42" spans="1:11" x14ac:dyDescent="0.2">
      <c r="A42" s="9" t="s">
        <v>4092</v>
      </c>
      <c r="B42" s="9" t="s">
        <v>4093</v>
      </c>
      <c r="C42" s="9" t="s">
        <v>4104</v>
      </c>
      <c r="D42" s="9" t="s">
        <v>4093</v>
      </c>
      <c r="H42" s="9" t="s">
        <v>531</v>
      </c>
      <c r="I42" s="9">
        <v>5</v>
      </c>
      <c r="K42" s="9" t="s">
        <v>4044</v>
      </c>
    </row>
    <row r="43" spans="1:11" x14ac:dyDescent="0.2">
      <c r="A43" s="9" t="s">
        <v>4092</v>
      </c>
      <c r="B43" s="9" t="s">
        <v>4093</v>
      </c>
      <c r="C43" s="9" t="s">
        <v>4105</v>
      </c>
      <c r="D43" s="9" t="s">
        <v>4093</v>
      </c>
      <c r="H43" s="9" t="s">
        <v>531</v>
      </c>
      <c r="I43" s="9">
        <v>6</v>
      </c>
      <c r="K43" s="9" t="s">
        <v>4044</v>
      </c>
    </row>
    <row r="44" spans="1:11" x14ac:dyDescent="0.2">
      <c r="A44" s="9" t="s">
        <v>4092</v>
      </c>
      <c r="B44" s="9" t="s">
        <v>4093</v>
      </c>
      <c r="C44" s="9" t="s">
        <v>4106</v>
      </c>
      <c r="D44" s="9" t="s">
        <v>4093</v>
      </c>
      <c r="H44" s="9" t="s">
        <v>531</v>
      </c>
      <c r="I44" s="9">
        <v>7</v>
      </c>
      <c r="K44" s="9" t="s">
        <v>4044</v>
      </c>
    </row>
    <row r="45" spans="1:11" x14ac:dyDescent="0.2">
      <c r="A45" s="9" t="s">
        <v>4092</v>
      </c>
      <c r="B45" s="9" t="s">
        <v>4093</v>
      </c>
      <c r="C45" s="9" t="s">
        <v>4107</v>
      </c>
      <c r="D45" s="9" t="s">
        <v>4093</v>
      </c>
      <c r="H45" s="9" t="s">
        <v>531</v>
      </c>
      <c r="I45" s="9">
        <v>9</v>
      </c>
      <c r="K45" s="9" t="s">
        <v>4044</v>
      </c>
    </row>
    <row r="46" spans="1:11" x14ac:dyDescent="0.2">
      <c r="A46" s="9" t="s">
        <v>4092</v>
      </c>
      <c r="B46" s="9" t="s">
        <v>4093</v>
      </c>
      <c r="C46" s="9" t="s">
        <v>4108</v>
      </c>
      <c r="D46" s="9" t="s">
        <v>4093</v>
      </c>
      <c r="H46" s="9" t="s">
        <v>531</v>
      </c>
      <c r="I46" s="9">
        <v>16</v>
      </c>
      <c r="K46" s="9" t="s">
        <v>4044</v>
      </c>
    </row>
    <row r="47" spans="1:11" x14ac:dyDescent="0.2">
      <c r="A47" s="9" t="s">
        <v>4092</v>
      </c>
      <c r="B47" s="9" t="s">
        <v>4093</v>
      </c>
      <c r="C47" s="9" t="s">
        <v>4109</v>
      </c>
      <c r="D47" s="9" t="s">
        <v>4110</v>
      </c>
      <c r="H47" s="9" t="s">
        <v>531</v>
      </c>
      <c r="I47" s="9">
        <v>3</v>
      </c>
      <c r="K47" s="9" t="s">
        <v>4044</v>
      </c>
    </row>
    <row r="48" spans="1:11" x14ac:dyDescent="0.2">
      <c r="A48" s="9" t="s">
        <v>4092</v>
      </c>
      <c r="B48" s="9" t="s">
        <v>4093</v>
      </c>
      <c r="C48" s="9" t="s">
        <v>4111</v>
      </c>
      <c r="D48" s="9" t="s">
        <v>4112</v>
      </c>
      <c r="H48" s="9" t="s">
        <v>531</v>
      </c>
      <c r="I48" s="9">
        <v>3</v>
      </c>
      <c r="K48" s="9" t="s">
        <v>4044</v>
      </c>
    </row>
    <row r="49" spans="1:11" x14ac:dyDescent="0.2">
      <c r="A49" s="9" t="s">
        <v>4092</v>
      </c>
      <c r="B49" s="9" t="s">
        <v>4093</v>
      </c>
      <c r="C49" s="9" t="s">
        <v>4113</v>
      </c>
      <c r="D49" s="9" t="s">
        <v>4112</v>
      </c>
      <c r="H49" s="9" t="s">
        <v>531</v>
      </c>
      <c r="I49" s="9">
        <v>5</v>
      </c>
      <c r="K49" s="9" t="s">
        <v>4044</v>
      </c>
    </row>
    <row r="50" spans="1:11" x14ac:dyDescent="0.2">
      <c r="A50" s="9" t="s">
        <v>4092</v>
      </c>
      <c r="B50" s="9" t="s">
        <v>4093</v>
      </c>
      <c r="C50" s="9" t="s">
        <v>4114</v>
      </c>
      <c r="D50" s="9" t="s">
        <v>4112</v>
      </c>
      <c r="H50" s="9" t="s">
        <v>531</v>
      </c>
      <c r="I50" s="9">
        <v>6</v>
      </c>
      <c r="K50" s="9" t="s">
        <v>4044</v>
      </c>
    </row>
    <row r="51" spans="1:11" x14ac:dyDescent="0.2">
      <c r="A51" s="9" t="s">
        <v>4045</v>
      </c>
      <c r="B51" s="9" t="s">
        <v>4046</v>
      </c>
      <c r="C51" s="9" t="s">
        <v>4115</v>
      </c>
      <c r="D51" s="9" t="s">
        <v>4041</v>
      </c>
      <c r="H51" s="9" t="s">
        <v>531</v>
      </c>
      <c r="I51" s="9">
        <v>7</v>
      </c>
      <c r="K51" s="9" t="s">
        <v>4044</v>
      </c>
    </row>
    <row r="52" spans="1:11" x14ac:dyDescent="0.2">
      <c r="A52" s="9" t="s">
        <v>4045</v>
      </c>
      <c r="B52" s="9" t="s">
        <v>4046</v>
      </c>
      <c r="C52" s="9" t="s">
        <v>4116</v>
      </c>
      <c r="D52" s="9" t="s">
        <v>4041</v>
      </c>
      <c r="H52" s="9" t="s">
        <v>531</v>
      </c>
      <c r="I52" s="9">
        <v>0</v>
      </c>
      <c r="K52" s="9" t="s">
        <v>4044</v>
      </c>
    </row>
    <row r="53" spans="1:11" x14ac:dyDescent="0.2">
      <c r="A53" s="9" t="s">
        <v>4045</v>
      </c>
      <c r="B53" s="9" t="s">
        <v>4046</v>
      </c>
      <c r="C53" s="9" t="s">
        <v>4090</v>
      </c>
      <c r="D53" s="9" t="s">
        <v>4041</v>
      </c>
      <c r="H53" s="9" t="s">
        <v>531</v>
      </c>
      <c r="I53" s="9">
        <v>2</v>
      </c>
      <c r="K53" s="9" t="s">
        <v>4044</v>
      </c>
    </row>
    <row r="54" spans="1:11" x14ac:dyDescent="0.2">
      <c r="A54" s="9" t="s">
        <v>4045</v>
      </c>
      <c r="B54" s="9" t="s">
        <v>4046</v>
      </c>
      <c r="C54" s="9" t="s">
        <v>4117</v>
      </c>
      <c r="D54" s="9" t="s">
        <v>4041</v>
      </c>
      <c r="H54" s="9" t="s">
        <v>531</v>
      </c>
      <c r="I54" s="9">
        <v>1</v>
      </c>
      <c r="K54" s="9" t="s">
        <v>4044</v>
      </c>
    </row>
    <row r="55" spans="1:11" x14ac:dyDescent="0.2">
      <c r="A55" s="9" t="s">
        <v>4045</v>
      </c>
      <c r="B55" s="9" t="s">
        <v>4046</v>
      </c>
      <c r="C55" s="9" t="s">
        <v>4090</v>
      </c>
      <c r="D55" s="9" t="s">
        <v>4041</v>
      </c>
      <c r="H55" s="9" t="s">
        <v>531</v>
      </c>
      <c r="I55" s="9">
        <v>2</v>
      </c>
      <c r="K55" s="9" t="s">
        <v>4044</v>
      </c>
    </row>
    <row r="56" spans="1:11" x14ac:dyDescent="0.2">
      <c r="A56" s="9" t="s">
        <v>4045</v>
      </c>
      <c r="B56" s="9" t="s">
        <v>4046</v>
      </c>
      <c r="C56" s="9" t="s">
        <v>4118</v>
      </c>
      <c r="D56" s="9" t="s">
        <v>4041</v>
      </c>
      <c r="H56" s="9" t="s">
        <v>531</v>
      </c>
      <c r="I56" s="9">
        <v>9</v>
      </c>
      <c r="K56" s="9" t="s">
        <v>4044</v>
      </c>
    </row>
    <row r="57" spans="1:11" x14ac:dyDescent="0.2">
      <c r="A57" s="9" t="s">
        <v>4045</v>
      </c>
      <c r="B57" s="9" t="s">
        <v>4046</v>
      </c>
      <c r="C57" s="9" t="s">
        <v>4116</v>
      </c>
      <c r="D57" s="9" t="s">
        <v>4041</v>
      </c>
      <c r="H57" s="9" t="s">
        <v>531</v>
      </c>
      <c r="I57" s="9">
        <v>0</v>
      </c>
      <c r="K57" s="9" t="s">
        <v>4044</v>
      </c>
    </row>
    <row r="58" spans="1:11" x14ac:dyDescent="0.2">
      <c r="A58" s="9" t="s">
        <v>4045</v>
      </c>
      <c r="B58" s="9" t="s">
        <v>4046</v>
      </c>
      <c r="C58" s="9" t="s">
        <v>4119</v>
      </c>
      <c r="D58" s="9" t="s">
        <v>4041</v>
      </c>
      <c r="H58" s="9" t="s">
        <v>4054</v>
      </c>
      <c r="I58" s="9">
        <v>3</v>
      </c>
      <c r="K58" s="9" t="s">
        <v>4044</v>
      </c>
    </row>
    <row r="59" spans="1:11" x14ac:dyDescent="0.2">
      <c r="A59" s="9" t="s">
        <v>4045</v>
      </c>
      <c r="B59" s="9" t="s">
        <v>4046</v>
      </c>
      <c r="C59" s="9" t="s">
        <v>4120</v>
      </c>
      <c r="D59" s="9" t="s">
        <v>4041</v>
      </c>
      <c r="H59" s="9" t="s">
        <v>4054</v>
      </c>
      <c r="I59" s="9">
        <v>4</v>
      </c>
      <c r="K59" s="9" t="s">
        <v>4044</v>
      </c>
    </row>
    <row r="60" spans="1:11" x14ac:dyDescent="0.2">
      <c r="A60" s="9" t="s">
        <v>4045</v>
      </c>
      <c r="B60" s="9" t="s">
        <v>4046</v>
      </c>
      <c r="C60" s="9" t="s">
        <v>4115</v>
      </c>
      <c r="D60" s="9" t="s">
        <v>4041</v>
      </c>
      <c r="H60" s="9" t="s">
        <v>4054</v>
      </c>
      <c r="I60" s="9">
        <v>7</v>
      </c>
      <c r="K60" s="9" t="s">
        <v>4044</v>
      </c>
    </row>
    <row r="61" spans="1:11" x14ac:dyDescent="0.2">
      <c r="A61" s="9" t="s">
        <v>4045</v>
      </c>
      <c r="B61" s="9" t="s">
        <v>4046</v>
      </c>
      <c r="C61" s="9" t="s">
        <v>4121</v>
      </c>
      <c r="D61" s="9" t="s">
        <v>4122</v>
      </c>
      <c r="H61" s="9" t="s">
        <v>4049</v>
      </c>
      <c r="I61" s="9">
        <v>2</v>
      </c>
      <c r="K61" s="9" t="s">
        <v>4123</v>
      </c>
    </row>
    <row r="62" spans="1:11" x14ac:dyDescent="0.2">
      <c r="A62" s="9" t="s">
        <v>4045</v>
      </c>
      <c r="B62" s="9" t="s">
        <v>4046</v>
      </c>
      <c r="C62" s="9" t="s">
        <v>4124</v>
      </c>
      <c r="D62" s="9" t="s">
        <v>4122</v>
      </c>
      <c r="H62" s="9" t="s">
        <v>4049</v>
      </c>
      <c r="I62" s="9">
        <v>3</v>
      </c>
      <c r="K62" s="9" t="s">
        <v>4123</v>
      </c>
    </row>
    <row r="63" spans="1:11" x14ac:dyDescent="0.2">
      <c r="A63" s="9" t="s">
        <v>4045</v>
      </c>
      <c r="B63" s="9" t="s">
        <v>4046</v>
      </c>
      <c r="C63" s="9" t="s">
        <v>4125</v>
      </c>
      <c r="D63" s="9" t="s">
        <v>4122</v>
      </c>
      <c r="H63" s="9" t="s">
        <v>4049</v>
      </c>
      <c r="I63" s="9">
        <v>4</v>
      </c>
      <c r="K63" s="9" t="s">
        <v>4123</v>
      </c>
    </row>
    <row r="64" spans="1:11" x14ac:dyDescent="0.2">
      <c r="A64" s="9" t="s">
        <v>4081</v>
      </c>
      <c r="B64" s="9" t="s">
        <v>4082</v>
      </c>
      <c r="C64" s="9" t="s">
        <v>4126</v>
      </c>
      <c r="D64" s="9" t="s">
        <v>4127</v>
      </c>
      <c r="H64" s="9" t="s">
        <v>531</v>
      </c>
      <c r="I64" s="9">
        <v>4</v>
      </c>
    </row>
    <row r="65" spans="1:11" x14ac:dyDescent="0.2">
      <c r="A65" s="9" t="s">
        <v>4128</v>
      </c>
      <c r="B65" s="9" t="s">
        <v>4129</v>
      </c>
      <c r="C65" s="9" t="s">
        <v>4130</v>
      </c>
      <c r="D65" s="9" t="s">
        <v>4131</v>
      </c>
      <c r="H65" s="9" t="s">
        <v>531</v>
      </c>
      <c r="I65" s="9">
        <v>8</v>
      </c>
      <c r="K65" s="9" t="s">
        <v>4070</v>
      </c>
    </row>
    <row r="66" spans="1:11" x14ac:dyDescent="0.2">
      <c r="A66" s="9" t="s">
        <v>4045</v>
      </c>
      <c r="B66" s="9" t="s">
        <v>4046</v>
      </c>
      <c r="C66" s="9" t="s">
        <v>4132</v>
      </c>
      <c r="D66" s="9" t="s">
        <v>4133</v>
      </c>
      <c r="H66" s="9" t="s">
        <v>531</v>
      </c>
      <c r="I66" s="9">
        <v>17</v>
      </c>
      <c r="K66" s="9" t="s">
        <v>4066</v>
      </c>
    </row>
    <row r="67" spans="1:11" x14ac:dyDescent="0.2">
      <c r="A67" s="9" t="s">
        <v>4045</v>
      </c>
      <c r="B67" s="9" t="s">
        <v>4046</v>
      </c>
      <c r="C67" s="9" t="s">
        <v>4134</v>
      </c>
      <c r="D67" s="9" t="s">
        <v>4135</v>
      </c>
      <c r="H67" s="9" t="s">
        <v>4049</v>
      </c>
      <c r="I67" s="9">
        <v>2</v>
      </c>
      <c r="K67" s="9" t="s">
        <v>4044</v>
      </c>
    </row>
    <row r="68" spans="1:11" x14ac:dyDescent="0.2">
      <c r="A68" s="9" t="s">
        <v>4045</v>
      </c>
      <c r="B68" s="9" t="s">
        <v>4046</v>
      </c>
      <c r="C68" s="9" t="s">
        <v>4136</v>
      </c>
      <c r="D68" s="9" t="s">
        <v>4137</v>
      </c>
      <c r="H68" s="9" t="s">
        <v>4049</v>
      </c>
      <c r="I68" s="9">
        <v>1</v>
      </c>
      <c r="K68" s="9" t="s">
        <v>4138</v>
      </c>
    </row>
    <row r="69" spans="1:11" x14ac:dyDescent="0.2">
      <c r="A69" s="9" t="s">
        <v>4045</v>
      </c>
      <c r="B69" s="9" t="s">
        <v>4046</v>
      </c>
      <c r="C69" s="9" t="s">
        <v>4139</v>
      </c>
      <c r="D69" s="9" t="s">
        <v>4137</v>
      </c>
      <c r="H69" s="9" t="s">
        <v>4049</v>
      </c>
      <c r="I69" s="9">
        <v>2</v>
      </c>
      <c r="K69" s="9" t="s">
        <v>4138</v>
      </c>
    </row>
    <row r="70" spans="1:11" x14ac:dyDescent="0.2">
      <c r="A70" s="9" t="s">
        <v>4045</v>
      </c>
      <c r="B70" s="9" t="s">
        <v>4046</v>
      </c>
      <c r="C70" s="9" t="s">
        <v>419</v>
      </c>
      <c r="D70" s="9" t="s">
        <v>4140</v>
      </c>
      <c r="H70" s="9" t="s">
        <v>4141</v>
      </c>
      <c r="I70" s="9">
        <v>1</v>
      </c>
      <c r="K70" s="9" t="s">
        <v>4057</v>
      </c>
    </row>
    <row r="71" spans="1:11" x14ac:dyDescent="0.2">
      <c r="A71" s="9" t="s">
        <v>4045</v>
      </c>
      <c r="B71" s="9" t="s">
        <v>4046</v>
      </c>
      <c r="C71" s="9" t="s">
        <v>4142</v>
      </c>
      <c r="D71" s="9" t="s">
        <v>4140</v>
      </c>
      <c r="H71" s="9" t="s">
        <v>4049</v>
      </c>
      <c r="I71" s="9">
        <v>2</v>
      </c>
      <c r="K71" s="9" t="s">
        <v>4057</v>
      </c>
    </row>
    <row r="72" spans="1:11" x14ac:dyDescent="0.2">
      <c r="A72" s="9" t="s">
        <v>4045</v>
      </c>
      <c r="B72" s="9" t="s">
        <v>4046</v>
      </c>
      <c r="C72" s="9" t="s">
        <v>4143</v>
      </c>
      <c r="D72" s="9" t="s">
        <v>4140</v>
      </c>
      <c r="H72" s="9" t="s">
        <v>4049</v>
      </c>
      <c r="I72" s="9">
        <v>3</v>
      </c>
      <c r="K72" s="9" t="s">
        <v>4057</v>
      </c>
    </row>
    <row r="73" spans="1:11" x14ac:dyDescent="0.2">
      <c r="A73" s="9" t="s">
        <v>4045</v>
      </c>
      <c r="B73" s="9" t="s">
        <v>4046</v>
      </c>
      <c r="C73" s="9" t="s">
        <v>4144</v>
      </c>
      <c r="D73" s="9" t="s">
        <v>4027</v>
      </c>
      <c r="H73" s="9" t="s">
        <v>4049</v>
      </c>
      <c r="I73" s="9">
        <v>2</v>
      </c>
      <c r="K73" s="9" t="s">
        <v>4057</v>
      </c>
    </row>
    <row r="74" spans="1:11" x14ac:dyDescent="0.2">
      <c r="A74" s="9" t="s">
        <v>4045</v>
      </c>
      <c r="B74" s="9" t="s">
        <v>4046</v>
      </c>
      <c r="C74" s="9" t="s">
        <v>4145</v>
      </c>
      <c r="D74" s="9" t="s">
        <v>4027</v>
      </c>
      <c r="H74" s="9" t="s">
        <v>4049</v>
      </c>
      <c r="I74" s="9">
        <v>3</v>
      </c>
      <c r="K74" s="9" t="s">
        <v>4057</v>
      </c>
    </row>
    <row r="75" spans="1:11" x14ac:dyDescent="0.2">
      <c r="A75" s="9" t="s">
        <v>4045</v>
      </c>
      <c r="B75" s="9" t="s">
        <v>4046</v>
      </c>
      <c r="C75" s="9" t="s">
        <v>4146</v>
      </c>
      <c r="D75" s="9" t="s">
        <v>4027</v>
      </c>
      <c r="H75" s="9" t="s">
        <v>4049</v>
      </c>
      <c r="I75" s="9">
        <v>4</v>
      </c>
      <c r="K75" s="9" t="s">
        <v>4057</v>
      </c>
    </row>
    <row r="76" spans="1:11" x14ac:dyDescent="0.2">
      <c r="A76" s="9" t="s">
        <v>4045</v>
      </c>
      <c r="B76" s="9" t="s">
        <v>4046</v>
      </c>
      <c r="C76" s="9" t="s">
        <v>4147</v>
      </c>
      <c r="D76" s="9" t="s">
        <v>4027</v>
      </c>
      <c r="H76" s="9" t="s">
        <v>4049</v>
      </c>
      <c r="I76" s="9">
        <v>16</v>
      </c>
      <c r="K76" s="9" t="s">
        <v>4057</v>
      </c>
    </row>
    <row r="77" spans="1:11" x14ac:dyDescent="0.2">
      <c r="A77" s="9" t="s">
        <v>4045</v>
      </c>
      <c r="B77" s="9" t="s">
        <v>4046</v>
      </c>
      <c r="C77" s="9" t="s">
        <v>4148</v>
      </c>
      <c r="D77" s="9" t="s">
        <v>4027</v>
      </c>
      <c r="H77" s="9" t="s">
        <v>4049</v>
      </c>
      <c r="I77" s="9">
        <v>40</v>
      </c>
      <c r="K77" s="9" t="s">
        <v>4057</v>
      </c>
    </row>
    <row r="78" spans="1:11" x14ac:dyDescent="0.2">
      <c r="A78" s="9" t="s">
        <v>4045</v>
      </c>
      <c r="B78" s="9" t="s">
        <v>4046</v>
      </c>
      <c r="C78" s="9" t="s">
        <v>4149</v>
      </c>
      <c r="D78" s="9" t="s">
        <v>4150</v>
      </c>
      <c r="H78" s="9" t="s">
        <v>4049</v>
      </c>
      <c r="I78" s="9">
        <v>2</v>
      </c>
      <c r="K78" s="9" t="s">
        <v>4151</v>
      </c>
    </row>
    <row r="79" spans="1:11" x14ac:dyDescent="0.2">
      <c r="A79" s="9" t="s">
        <v>4045</v>
      </c>
      <c r="B79" s="9" t="s">
        <v>4046</v>
      </c>
      <c r="C79" s="9" t="s">
        <v>4152</v>
      </c>
      <c r="D79" s="9" t="s">
        <v>4150</v>
      </c>
      <c r="H79" s="9" t="s">
        <v>4049</v>
      </c>
      <c r="I79" s="9">
        <v>3</v>
      </c>
      <c r="K79" s="9" t="s">
        <v>4151</v>
      </c>
    </row>
    <row r="80" spans="1:11" x14ac:dyDescent="0.2">
      <c r="A80" s="9" t="s">
        <v>4045</v>
      </c>
      <c r="B80" s="9" t="s">
        <v>4046</v>
      </c>
      <c r="C80" s="9" t="s">
        <v>4153</v>
      </c>
      <c r="D80" s="9" t="s">
        <v>4154</v>
      </c>
      <c r="E80" s="9" t="s">
        <v>4155</v>
      </c>
      <c r="F80" s="9" t="s">
        <v>4156</v>
      </c>
      <c r="G80" s="9" t="s">
        <v>4157</v>
      </c>
      <c r="H80" s="9" t="s">
        <v>4049</v>
      </c>
      <c r="I80" s="9">
        <v>2</v>
      </c>
      <c r="K80" s="9" t="s">
        <v>4151</v>
      </c>
    </row>
    <row r="81" spans="1:11" x14ac:dyDescent="0.2">
      <c r="A81" s="9" t="s">
        <v>4045</v>
      </c>
      <c r="B81" s="9" t="s">
        <v>4046</v>
      </c>
      <c r="C81" s="9" t="s">
        <v>4158</v>
      </c>
      <c r="D81" s="9" t="s">
        <v>4159</v>
      </c>
      <c r="H81" s="9" t="s">
        <v>4049</v>
      </c>
      <c r="I81" s="9">
        <v>3</v>
      </c>
      <c r="K81" s="9" t="s">
        <v>4138</v>
      </c>
    </row>
    <row r="82" spans="1:11" x14ac:dyDescent="0.2">
      <c r="A82" s="9" t="s">
        <v>4045</v>
      </c>
      <c r="B82" s="9" t="s">
        <v>4046</v>
      </c>
      <c r="C82" s="9" t="s">
        <v>4160</v>
      </c>
      <c r="D82" s="9" t="s">
        <v>4161</v>
      </c>
      <c r="H82" s="9" t="s">
        <v>4049</v>
      </c>
      <c r="I82" s="9">
        <v>2</v>
      </c>
      <c r="K82" s="9" t="s">
        <v>4162</v>
      </c>
    </row>
    <row r="83" spans="1:11" x14ac:dyDescent="0.2">
      <c r="A83" s="9" t="s">
        <v>4045</v>
      </c>
      <c r="B83" s="9" t="s">
        <v>4046</v>
      </c>
      <c r="C83" s="9" t="s">
        <v>4163</v>
      </c>
      <c r="D83" s="9" t="s">
        <v>4161</v>
      </c>
      <c r="H83" s="9" t="s">
        <v>4049</v>
      </c>
      <c r="I83" s="9">
        <v>3</v>
      </c>
      <c r="K83" s="9" t="s">
        <v>4162</v>
      </c>
    </row>
    <row r="84" spans="1:11" x14ac:dyDescent="0.2">
      <c r="A84" s="9" t="s">
        <v>4045</v>
      </c>
      <c r="B84" s="9" t="s">
        <v>4046</v>
      </c>
      <c r="C84" s="9" t="s">
        <v>4164</v>
      </c>
      <c r="D84" s="9" t="s">
        <v>4161</v>
      </c>
      <c r="H84" s="9" t="s">
        <v>4049</v>
      </c>
      <c r="I84" s="9">
        <v>4</v>
      </c>
      <c r="K84" s="9" t="s">
        <v>4162</v>
      </c>
    </row>
    <row r="85" spans="1:11" x14ac:dyDescent="0.2">
      <c r="A85" s="9" t="s">
        <v>4045</v>
      </c>
      <c r="B85" s="9" t="s">
        <v>4046</v>
      </c>
      <c r="C85" s="9" t="s">
        <v>4165</v>
      </c>
      <c r="D85" s="9" t="s">
        <v>3809</v>
      </c>
      <c r="E85" s="9" t="s">
        <v>3809</v>
      </c>
      <c r="H85" s="9" t="s">
        <v>4049</v>
      </c>
      <c r="I85" s="9">
        <v>1</v>
      </c>
      <c r="K85" s="9" t="s">
        <v>4166</v>
      </c>
    </row>
    <row r="86" spans="1:11" x14ac:dyDescent="0.2">
      <c r="A86" s="9" t="s">
        <v>4045</v>
      </c>
      <c r="B86" s="9" t="s">
        <v>4046</v>
      </c>
      <c r="C86" s="9" t="s">
        <v>4167</v>
      </c>
      <c r="D86" s="9" t="s">
        <v>3809</v>
      </c>
      <c r="E86" s="9" t="s">
        <v>3809</v>
      </c>
      <c r="H86" s="9" t="s">
        <v>4049</v>
      </c>
      <c r="I86" s="9">
        <v>2</v>
      </c>
      <c r="K86" s="9" t="s">
        <v>4166</v>
      </c>
    </row>
    <row r="87" spans="1:11" x14ac:dyDescent="0.2">
      <c r="A87" s="9" t="s">
        <v>4045</v>
      </c>
      <c r="B87" s="9" t="s">
        <v>4046</v>
      </c>
      <c r="C87" s="9" t="s">
        <v>4168</v>
      </c>
      <c r="D87" s="9" t="s">
        <v>4169</v>
      </c>
      <c r="H87" s="9" t="s">
        <v>4049</v>
      </c>
      <c r="I87" s="9">
        <v>2</v>
      </c>
      <c r="K87" s="9" t="s">
        <v>4170</v>
      </c>
    </row>
    <row r="88" spans="1:11" x14ac:dyDescent="0.2">
      <c r="A88" s="9" t="s">
        <v>4045</v>
      </c>
      <c r="B88" s="9" t="s">
        <v>4046</v>
      </c>
      <c r="C88" s="9" t="s">
        <v>4171</v>
      </c>
      <c r="D88" s="9" t="s">
        <v>4172</v>
      </c>
      <c r="H88" s="9" t="s">
        <v>4049</v>
      </c>
      <c r="I88" s="9">
        <v>2</v>
      </c>
      <c r="K88" s="9" t="s">
        <v>4173</v>
      </c>
    </row>
    <row r="89" spans="1:11" x14ac:dyDescent="0.2">
      <c r="A89" s="9" t="s">
        <v>4045</v>
      </c>
      <c r="B89" s="9" t="s">
        <v>4046</v>
      </c>
      <c r="C89" s="9" t="s">
        <v>4174</v>
      </c>
      <c r="D89" s="9" t="s">
        <v>4175</v>
      </c>
      <c r="H89" s="9" t="s">
        <v>531</v>
      </c>
      <c r="I89" s="9">
        <v>0</v>
      </c>
      <c r="K89" s="9" t="s">
        <v>4176</v>
      </c>
    </row>
    <row r="90" spans="1:11" x14ac:dyDescent="0.2">
      <c r="A90" s="9" t="s">
        <v>4045</v>
      </c>
      <c r="B90" s="9" t="s">
        <v>4046</v>
      </c>
      <c r="C90" s="9" t="s">
        <v>4177</v>
      </c>
      <c r="D90" s="9" t="s">
        <v>4178</v>
      </c>
      <c r="H90" s="9" t="s">
        <v>4049</v>
      </c>
      <c r="I90" s="9">
        <v>1</v>
      </c>
      <c r="K90" s="9" t="s">
        <v>4179</v>
      </c>
    </row>
    <row r="91" spans="1:11" x14ac:dyDescent="0.2">
      <c r="A91" s="9" t="s">
        <v>4081</v>
      </c>
      <c r="B91" s="9" t="s">
        <v>4082</v>
      </c>
      <c r="C91" s="9" t="s">
        <v>4180</v>
      </c>
      <c r="D91" s="9" t="s">
        <v>4181</v>
      </c>
      <c r="E91" s="38" t="s">
        <v>4182</v>
      </c>
      <c r="F91" s="9" t="s">
        <v>4183</v>
      </c>
      <c r="G91" s="9" t="s">
        <v>4184</v>
      </c>
      <c r="H91" s="9" t="s">
        <v>4049</v>
      </c>
      <c r="I91" s="9">
        <v>3</v>
      </c>
    </row>
    <row r="92" spans="1:11" x14ac:dyDescent="0.2">
      <c r="A92" s="9" t="s">
        <v>4045</v>
      </c>
      <c r="B92" s="9" t="s">
        <v>4046</v>
      </c>
      <c r="C92" s="9" t="s">
        <v>4185</v>
      </c>
      <c r="D92" s="9" t="s">
        <v>4186</v>
      </c>
      <c r="H92" s="9" t="s">
        <v>4049</v>
      </c>
      <c r="I92" s="9">
        <v>1</v>
      </c>
      <c r="K92" s="9" t="s">
        <v>4179</v>
      </c>
    </row>
    <row r="93" spans="1:11" x14ac:dyDescent="0.2">
      <c r="A93" s="9" t="s">
        <v>4045</v>
      </c>
      <c r="B93" s="9" t="s">
        <v>4046</v>
      </c>
      <c r="C93" s="9" t="s">
        <v>168</v>
      </c>
      <c r="D93" s="9" t="s">
        <v>4187</v>
      </c>
      <c r="E93" s="9" t="s">
        <v>4188</v>
      </c>
      <c r="H93" s="9" t="s">
        <v>4049</v>
      </c>
      <c r="I93" s="9">
        <v>2</v>
      </c>
      <c r="K93" s="9" t="s">
        <v>4179</v>
      </c>
    </row>
    <row r="94" spans="1:11" x14ac:dyDescent="0.2">
      <c r="A94" s="9" t="s">
        <v>4081</v>
      </c>
      <c r="B94" s="9" t="s">
        <v>4082</v>
      </c>
      <c r="C94" s="9" t="s">
        <v>4189</v>
      </c>
      <c r="D94" s="9" t="s">
        <v>4190</v>
      </c>
      <c r="E94" s="9" t="s">
        <v>4182</v>
      </c>
      <c r="F94" s="9" t="s">
        <v>4183</v>
      </c>
      <c r="G94" s="9" t="s">
        <v>4184</v>
      </c>
      <c r="H94" s="9" t="s">
        <v>4049</v>
      </c>
      <c r="I94" s="9">
        <v>3</v>
      </c>
      <c r="K94" s="9" t="s">
        <v>4179</v>
      </c>
    </row>
    <row r="95" spans="1:11" x14ac:dyDescent="0.2">
      <c r="A95" s="9" t="s">
        <v>4045</v>
      </c>
      <c r="B95" s="9" t="s">
        <v>4046</v>
      </c>
      <c r="C95" s="9" t="s">
        <v>4191</v>
      </c>
      <c r="D95" s="9" t="s">
        <v>4187</v>
      </c>
      <c r="H95" s="9" t="s">
        <v>4049</v>
      </c>
      <c r="I95" s="9">
        <v>3</v>
      </c>
      <c r="K95" s="9" t="s">
        <v>4179</v>
      </c>
    </row>
    <row r="96" spans="1:11" x14ac:dyDescent="0.2">
      <c r="A96" s="9" t="s">
        <v>4045</v>
      </c>
      <c r="B96" s="9" t="s">
        <v>4046</v>
      </c>
      <c r="C96" s="9" t="s">
        <v>4192</v>
      </c>
      <c r="D96" s="9" t="s">
        <v>4193</v>
      </c>
      <c r="H96" s="9" t="s">
        <v>4049</v>
      </c>
      <c r="I96" s="9">
        <v>1</v>
      </c>
      <c r="K96" s="9" t="s">
        <v>4162</v>
      </c>
    </row>
    <row r="97" spans="1:12" x14ac:dyDescent="0.2">
      <c r="A97" s="9" t="s">
        <v>4045</v>
      </c>
      <c r="B97" s="9" t="s">
        <v>4046</v>
      </c>
      <c r="C97" s="9" t="s">
        <v>92</v>
      </c>
      <c r="D97" s="9" t="s">
        <v>4193</v>
      </c>
      <c r="H97" s="9" t="s">
        <v>4049</v>
      </c>
      <c r="I97" s="9">
        <v>2</v>
      </c>
      <c r="K97" s="9" t="s">
        <v>4162</v>
      </c>
    </row>
    <row r="98" spans="1:12" x14ac:dyDescent="0.2">
      <c r="A98" s="9" t="s">
        <v>4045</v>
      </c>
      <c r="B98" s="9" t="s">
        <v>4046</v>
      </c>
      <c r="C98" s="9" t="s">
        <v>4194</v>
      </c>
      <c r="D98" s="9" t="s">
        <v>4195</v>
      </c>
      <c r="H98" s="9" t="s">
        <v>4049</v>
      </c>
      <c r="I98" s="9">
        <v>2</v>
      </c>
      <c r="K98" s="9" t="s">
        <v>4196</v>
      </c>
    </row>
    <row r="99" spans="1:12" x14ac:dyDescent="0.2">
      <c r="A99" s="9" t="s">
        <v>4045</v>
      </c>
      <c r="B99" s="9" t="s">
        <v>4046</v>
      </c>
      <c r="C99" s="9" t="s">
        <v>4197</v>
      </c>
      <c r="D99" s="9" t="s">
        <v>4195</v>
      </c>
      <c r="H99" s="9" t="s">
        <v>4049</v>
      </c>
      <c r="I99" s="9">
        <v>4</v>
      </c>
      <c r="K99" s="9" t="s">
        <v>4196</v>
      </c>
    </row>
    <row r="100" spans="1:12" x14ac:dyDescent="0.2">
      <c r="A100" s="9" t="s">
        <v>4045</v>
      </c>
      <c r="B100" s="9" t="s">
        <v>4046</v>
      </c>
      <c r="C100" s="9" t="s">
        <v>4198</v>
      </c>
      <c r="D100" s="9" t="s">
        <v>4199</v>
      </c>
      <c r="H100" s="9" t="s">
        <v>4049</v>
      </c>
      <c r="I100" s="9">
        <v>2</v>
      </c>
      <c r="K100" s="9" t="s">
        <v>4196</v>
      </c>
    </row>
    <row r="101" spans="1:12" x14ac:dyDescent="0.2">
      <c r="A101" s="9" t="s">
        <v>4045</v>
      </c>
      <c r="B101" s="9" t="s">
        <v>4046</v>
      </c>
      <c r="C101" s="9" t="s">
        <v>4200</v>
      </c>
      <c r="D101" s="9" t="s">
        <v>4201</v>
      </c>
      <c r="E101" s="9" t="s">
        <v>4202</v>
      </c>
      <c r="F101" s="9" t="s">
        <v>4156</v>
      </c>
      <c r="G101" s="9" t="s">
        <v>4157</v>
      </c>
      <c r="H101" s="9" t="s">
        <v>4049</v>
      </c>
      <c r="I101" s="9">
        <v>2</v>
      </c>
      <c r="K101" s="9" t="s">
        <v>4151</v>
      </c>
    </row>
    <row r="102" spans="1:12" x14ac:dyDescent="0.2">
      <c r="A102" s="9" t="s">
        <v>4045</v>
      </c>
      <c r="B102" s="9" t="s">
        <v>4046</v>
      </c>
      <c r="C102" s="9" t="s">
        <v>25</v>
      </c>
      <c r="D102" s="9" t="s">
        <v>4203</v>
      </c>
      <c r="H102" s="9" t="s">
        <v>4049</v>
      </c>
      <c r="I102" s="9">
        <v>2</v>
      </c>
      <c r="K102" s="9" t="s">
        <v>4204</v>
      </c>
      <c r="L102" s="9" t="s">
        <v>4205</v>
      </c>
    </row>
    <row r="103" spans="1:12" x14ac:dyDescent="0.2">
      <c r="A103" s="9" t="s">
        <v>4045</v>
      </c>
      <c r="B103" s="9" t="s">
        <v>4046</v>
      </c>
      <c r="C103" s="9" t="s">
        <v>114</v>
      </c>
      <c r="D103" s="9" t="s">
        <v>4206</v>
      </c>
      <c r="H103" s="9" t="s">
        <v>4049</v>
      </c>
      <c r="I103" s="9">
        <v>2</v>
      </c>
      <c r="K103" s="9" t="s">
        <v>4151</v>
      </c>
    </row>
    <row r="104" spans="1:12" x14ac:dyDescent="0.2">
      <c r="A104" s="9" t="s">
        <v>4045</v>
      </c>
      <c r="B104" s="9" t="s">
        <v>4046</v>
      </c>
      <c r="C104" s="9" t="s">
        <v>4207</v>
      </c>
      <c r="D104" s="9" t="s">
        <v>3824</v>
      </c>
      <c r="H104" s="9" t="s">
        <v>4049</v>
      </c>
      <c r="I104" s="9">
        <v>2</v>
      </c>
      <c r="K104" s="9" t="s">
        <v>4044</v>
      </c>
    </row>
    <row r="105" spans="1:12" x14ac:dyDescent="0.2">
      <c r="A105" s="9" t="s">
        <v>4045</v>
      </c>
      <c r="B105" s="9" t="s">
        <v>4046</v>
      </c>
      <c r="C105" s="9" t="s">
        <v>4208</v>
      </c>
      <c r="D105" s="9" t="s">
        <v>4209</v>
      </c>
      <c r="E105" s="9" t="s">
        <v>4210</v>
      </c>
      <c r="F105" s="9" t="s">
        <v>4156</v>
      </c>
      <c r="G105" s="9" t="s">
        <v>4157</v>
      </c>
      <c r="H105" s="9" t="s">
        <v>4049</v>
      </c>
      <c r="I105" s="9">
        <v>2</v>
      </c>
      <c r="K105" s="9" t="s">
        <v>4151</v>
      </c>
    </row>
    <row r="106" spans="1:12" x14ac:dyDescent="0.2">
      <c r="A106" s="9" t="s">
        <v>4045</v>
      </c>
      <c r="B106" s="9" t="s">
        <v>4046</v>
      </c>
      <c r="C106" s="9" t="s">
        <v>4211</v>
      </c>
      <c r="D106" s="9" t="s">
        <v>4212</v>
      </c>
      <c r="E106" s="9" t="s">
        <v>4213</v>
      </c>
      <c r="F106" s="9" t="s">
        <v>4156</v>
      </c>
      <c r="G106" s="9" t="s">
        <v>4157</v>
      </c>
      <c r="H106" s="9" t="s">
        <v>4049</v>
      </c>
      <c r="I106" s="9">
        <v>2</v>
      </c>
      <c r="K106" s="9" t="s">
        <v>4151</v>
      </c>
    </row>
    <row r="107" spans="1:12" x14ac:dyDescent="0.2">
      <c r="A107" s="9" t="s">
        <v>4045</v>
      </c>
      <c r="B107" s="9" t="s">
        <v>4046</v>
      </c>
      <c r="C107" s="9" t="s">
        <v>79</v>
      </c>
      <c r="D107" s="9" t="s">
        <v>4214</v>
      </c>
      <c r="H107" s="9" t="s">
        <v>4049</v>
      </c>
      <c r="I107" s="9">
        <v>2</v>
      </c>
      <c r="K107" s="9" t="s">
        <v>4166</v>
      </c>
    </row>
    <row r="108" spans="1:12" x14ac:dyDescent="0.2">
      <c r="A108" s="9" t="s">
        <v>4081</v>
      </c>
      <c r="B108" s="9" t="s">
        <v>4082</v>
      </c>
      <c r="C108" s="9" t="s">
        <v>4215</v>
      </c>
      <c r="D108" s="9" t="s">
        <v>4216</v>
      </c>
      <c r="H108" s="9" t="s">
        <v>531</v>
      </c>
      <c r="I108" s="9">
        <v>0</v>
      </c>
      <c r="K108" s="9" t="s">
        <v>4044</v>
      </c>
    </row>
    <row r="109" spans="1:12" x14ac:dyDescent="0.2">
      <c r="A109" s="9" t="s">
        <v>4045</v>
      </c>
      <c r="B109" s="9" t="s">
        <v>4046</v>
      </c>
      <c r="C109" s="9" t="s">
        <v>4217</v>
      </c>
      <c r="D109" s="9" t="s">
        <v>4218</v>
      </c>
      <c r="H109" s="9" t="s">
        <v>4049</v>
      </c>
      <c r="I109" s="9">
        <v>2</v>
      </c>
      <c r="K109" s="9" t="s">
        <v>4044</v>
      </c>
    </row>
    <row r="110" spans="1:12" x14ac:dyDescent="0.2">
      <c r="A110" s="9" t="s">
        <v>4045</v>
      </c>
      <c r="B110" s="9" t="s">
        <v>4046</v>
      </c>
      <c r="C110" s="9" t="s">
        <v>4219</v>
      </c>
      <c r="D110" s="9" t="s">
        <v>4220</v>
      </c>
      <c r="H110" s="9" t="s">
        <v>4049</v>
      </c>
      <c r="I110" s="9">
        <v>8</v>
      </c>
      <c r="K110" s="9" t="s">
        <v>4070</v>
      </c>
    </row>
    <row r="111" spans="1:12" x14ac:dyDescent="0.2">
      <c r="A111" s="9" t="s">
        <v>4081</v>
      </c>
      <c r="B111" s="9" t="s">
        <v>4082</v>
      </c>
      <c r="C111" s="9" t="s">
        <v>4221</v>
      </c>
      <c r="D111" s="9" t="s">
        <v>4222</v>
      </c>
      <c r="H111" s="9" t="s">
        <v>531</v>
      </c>
      <c r="I111" s="9">
        <v>0</v>
      </c>
      <c r="K111" s="9" t="s">
        <v>4055</v>
      </c>
    </row>
    <row r="112" spans="1:12" x14ac:dyDescent="0.2">
      <c r="A112" s="9" t="s">
        <v>4071</v>
      </c>
      <c r="B112" s="9" t="s">
        <v>4072</v>
      </c>
      <c r="C112" s="9" t="s">
        <v>4223</v>
      </c>
      <c r="D112" s="9" t="s">
        <v>4224</v>
      </c>
      <c r="H112" s="9" t="s">
        <v>531</v>
      </c>
      <c r="I112" s="9">
        <v>2</v>
      </c>
      <c r="K112" s="9" t="s">
        <v>4204</v>
      </c>
    </row>
    <row r="113" spans="1:11" x14ac:dyDescent="0.2">
      <c r="A113" s="9" t="s">
        <v>4071</v>
      </c>
      <c r="B113" s="9" t="s">
        <v>4072</v>
      </c>
      <c r="C113" s="9" t="s">
        <v>4225</v>
      </c>
      <c r="D113" s="9" t="s">
        <v>4224</v>
      </c>
      <c r="H113" s="9" t="s">
        <v>531</v>
      </c>
      <c r="I113" s="9">
        <v>4</v>
      </c>
      <c r="K113" s="9" t="s">
        <v>4204</v>
      </c>
    </row>
    <row r="114" spans="1:11" x14ac:dyDescent="0.2">
      <c r="A114" s="9" t="s">
        <v>4045</v>
      </c>
      <c r="B114" s="9" t="s">
        <v>4046</v>
      </c>
      <c r="C114" s="9" t="s">
        <v>4226</v>
      </c>
      <c r="D114" s="9" t="s">
        <v>4227</v>
      </c>
      <c r="H114" s="9" t="s">
        <v>4049</v>
      </c>
      <c r="I114" s="9">
        <v>2</v>
      </c>
      <c r="K114" s="9" t="s">
        <v>4044</v>
      </c>
    </row>
    <row r="115" spans="1:11" x14ac:dyDescent="0.2">
      <c r="A115" s="9" t="s">
        <v>4081</v>
      </c>
      <c r="B115" s="9" t="s">
        <v>4082</v>
      </c>
      <c r="C115" s="9" t="s">
        <v>4228</v>
      </c>
      <c r="D115" s="9" t="s">
        <v>4173</v>
      </c>
      <c r="H115" s="9" t="s">
        <v>531</v>
      </c>
      <c r="I115" s="9">
        <v>0</v>
      </c>
      <c r="K115" s="9" t="s">
        <v>4173</v>
      </c>
    </row>
    <row r="116" spans="1:11" x14ac:dyDescent="0.2">
      <c r="A116" s="9" t="s">
        <v>4081</v>
      </c>
      <c r="B116" s="9" t="s">
        <v>4082</v>
      </c>
      <c r="C116" s="9" t="s">
        <v>4229</v>
      </c>
      <c r="D116" s="9" t="s">
        <v>4230</v>
      </c>
      <c r="H116" s="9" t="s">
        <v>531</v>
      </c>
      <c r="I116" s="9">
        <v>0</v>
      </c>
      <c r="K116" s="9" t="s">
        <v>4173</v>
      </c>
    </row>
    <row r="117" spans="1:11" x14ac:dyDescent="0.2">
      <c r="A117" s="9" t="s">
        <v>4045</v>
      </c>
      <c r="B117" s="9" t="s">
        <v>4046</v>
      </c>
      <c r="C117" s="9" t="s">
        <v>4231</v>
      </c>
      <c r="D117" s="9" t="s">
        <v>4232</v>
      </c>
      <c r="H117" s="9" t="s">
        <v>4049</v>
      </c>
      <c r="I117" s="9">
        <v>2</v>
      </c>
      <c r="K117" s="9" t="s">
        <v>4044</v>
      </c>
    </row>
    <row r="118" spans="1:11" x14ac:dyDescent="0.2">
      <c r="A118" s="9" t="s">
        <v>4045</v>
      </c>
      <c r="B118" s="9" t="s">
        <v>4046</v>
      </c>
      <c r="C118" s="9" t="s">
        <v>109</v>
      </c>
      <c r="D118" s="9" t="s">
        <v>4233</v>
      </c>
      <c r="H118" s="9" t="s">
        <v>4049</v>
      </c>
      <c r="I118" s="9">
        <v>1</v>
      </c>
      <c r="K118" s="9" t="s">
        <v>4057</v>
      </c>
    </row>
    <row r="119" spans="1:11" x14ac:dyDescent="0.2">
      <c r="A119" s="9" t="s">
        <v>4045</v>
      </c>
      <c r="B119" s="9" t="s">
        <v>4046</v>
      </c>
      <c r="C119" s="9" t="s">
        <v>4234</v>
      </c>
      <c r="D119" s="9" t="s">
        <v>4233</v>
      </c>
      <c r="H119" s="9" t="s">
        <v>4049</v>
      </c>
      <c r="I119" s="9">
        <v>2</v>
      </c>
      <c r="K119" s="9" t="s">
        <v>4057</v>
      </c>
    </row>
    <row r="120" spans="1:11" x14ac:dyDescent="0.2">
      <c r="A120" s="9" t="s">
        <v>4050</v>
      </c>
      <c r="B120" s="9" t="s">
        <v>4051</v>
      </c>
      <c r="C120" s="9" t="s">
        <v>4235</v>
      </c>
      <c r="D120" s="9" t="s">
        <v>4236</v>
      </c>
      <c r="H120" s="9" t="s">
        <v>531</v>
      </c>
      <c r="I120" s="9">
        <v>2</v>
      </c>
      <c r="K120" s="9" t="s">
        <v>4237</v>
      </c>
    </row>
    <row r="121" spans="1:11" x14ac:dyDescent="0.2">
      <c r="A121" s="9" t="s">
        <v>4045</v>
      </c>
      <c r="B121" s="9" t="s">
        <v>4046</v>
      </c>
      <c r="C121" s="9" t="s">
        <v>4238</v>
      </c>
      <c r="D121" s="9" t="s">
        <v>4239</v>
      </c>
      <c r="H121" s="9" t="s">
        <v>4049</v>
      </c>
      <c r="I121" s="9">
        <v>16</v>
      </c>
      <c r="K121" s="9" t="s">
        <v>4237</v>
      </c>
    </row>
    <row r="122" spans="1:11" x14ac:dyDescent="0.2">
      <c r="A122" s="9" t="s">
        <v>4081</v>
      </c>
      <c r="B122" s="9" t="s">
        <v>4082</v>
      </c>
      <c r="C122" s="9" t="s">
        <v>4240</v>
      </c>
      <c r="D122" s="9" t="s">
        <v>4241</v>
      </c>
      <c r="H122" s="9" t="s">
        <v>4049</v>
      </c>
      <c r="I122" s="9">
        <v>2</v>
      </c>
      <c r="K122" s="9" t="s">
        <v>4066</v>
      </c>
    </row>
    <row r="123" spans="1:11" x14ac:dyDescent="0.2">
      <c r="A123" s="9" t="s">
        <v>4081</v>
      </c>
      <c r="B123" s="9" t="s">
        <v>4082</v>
      </c>
      <c r="C123" s="9" t="s">
        <v>4242</v>
      </c>
      <c r="D123" s="9" t="s">
        <v>4241</v>
      </c>
      <c r="H123" s="9" t="s">
        <v>4049</v>
      </c>
      <c r="I123" s="9">
        <v>3</v>
      </c>
      <c r="K123" s="9" t="s">
        <v>4066</v>
      </c>
    </row>
    <row r="124" spans="1:11" x14ac:dyDescent="0.2">
      <c r="A124" s="9" t="s">
        <v>4045</v>
      </c>
      <c r="B124" s="9" t="s">
        <v>4046</v>
      </c>
      <c r="C124" s="9" t="s">
        <v>4243</v>
      </c>
      <c r="D124" s="9" t="s">
        <v>4244</v>
      </c>
      <c r="H124" s="9" t="s">
        <v>4049</v>
      </c>
      <c r="I124" s="9">
        <v>1</v>
      </c>
      <c r="K124" s="9" t="s">
        <v>4162</v>
      </c>
    </row>
    <row r="125" spans="1:11" x14ac:dyDescent="0.2">
      <c r="A125" s="9" t="s">
        <v>4045</v>
      </c>
      <c r="B125" s="9" t="s">
        <v>4046</v>
      </c>
      <c r="C125" s="9" t="s">
        <v>4245</v>
      </c>
      <c r="D125" s="9" t="s">
        <v>4244</v>
      </c>
      <c r="H125" s="9" t="s">
        <v>4049</v>
      </c>
      <c r="I125" s="9">
        <v>2</v>
      </c>
      <c r="K125" s="9" t="s">
        <v>4162</v>
      </c>
    </row>
    <row r="126" spans="1:11" x14ac:dyDescent="0.2">
      <c r="A126" s="9" t="s">
        <v>4045</v>
      </c>
      <c r="B126" s="9" t="s">
        <v>4046</v>
      </c>
      <c r="C126" s="9" t="s">
        <v>4246</v>
      </c>
      <c r="D126" s="9" t="s">
        <v>4244</v>
      </c>
      <c r="H126" s="9" t="s">
        <v>4049</v>
      </c>
      <c r="I126" s="9">
        <v>3</v>
      </c>
      <c r="K126" s="9" t="s">
        <v>4162</v>
      </c>
    </row>
    <row r="127" spans="1:11" x14ac:dyDescent="0.2">
      <c r="A127" s="9" t="s">
        <v>4247</v>
      </c>
      <c r="B127" s="9" t="s">
        <v>4248</v>
      </c>
      <c r="C127" s="9" t="s">
        <v>4249</v>
      </c>
      <c r="D127" s="9" t="s">
        <v>4250</v>
      </c>
      <c r="H127" s="9" t="s">
        <v>531</v>
      </c>
      <c r="I127" s="9">
        <v>1</v>
      </c>
      <c r="K127" s="9" t="s">
        <v>4066</v>
      </c>
    </row>
    <row r="128" spans="1:11" x14ac:dyDescent="0.2">
      <c r="A128" s="9" t="s">
        <v>4045</v>
      </c>
      <c r="B128" s="9" t="s">
        <v>4046</v>
      </c>
      <c r="C128" s="9" t="s">
        <v>4251</v>
      </c>
      <c r="D128" s="9" t="s">
        <v>4252</v>
      </c>
      <c r="H128" s="9" t="s">
        <v>4049</v>
      </c>
      <c r="I128" s="9">
        <v>2</v>
      </c>
      <c r="K128" s="9" t="s">
        <v>4066</v>
      </c>
    </row>
    <row r="129" spans="1:11" x14ac:dyDescent="0.2">
      <c r="A129" s="9" t="s">
        <v>4045</v>
      </c>
      <c r="B129" s="9" t="s">
        <v>4046</v>
      </c>
      <c r="C129" s="9" t="s">
        <v>4253</v>
      </c>
      <c r="D129" s="9" t="s">
        <v>4252</v>
      </c>
      <c r="H129" s="9" t="s">
        <v>4049</v>
      </c>
      <c r="I129" s="9">
        <v>4</v>
      </c>
      <c r="K129" s="9" t="s">
        <v>4066</v>
      </c>
    </row>
    <row r="130" spans="1:11" x14ac:dyDescent="0.2">
      <c r="A130" s="9" t="s">
        <v>4081</v>
      </c>
      <c r="B130" s="9" t="s">
        <v>4082</v>
      </c>
      <c r="C130" s="9" t="s">
        <v>4254</v>
      </c>
      <c r="D130" s="9" t="s">
        <v>4170</v>
      </c>
      <c r="H130" s="9" t="s">
        <v>4054</v>
      </c>
      <c r="I130" s="9">
        <v>2</v>
      </c>
      <c r="K130" s="9" t="s">
        <v>4170</v>
      </c>
    </row>
    <row r="131" spans="1:11" x14ac:dyDescent="0.2">
      <c r="A131" s="9" t="s">
        <v>4081</v>
      </c>
      <c r="B131" s="9" t="s">
        <v>4082</v>
      </c>
      <c r="C131" s="9" t="s">
        <v>4255</v>
      </c>
      <c r="D131" s="9" t="s">
        <v>4170</v>
      </c>
      <c r="H131" s="9" t="s">
        <v>4054</v>
      </c>
      <c r="I131" s="9">
        <v>3</v>
      </c>
      <c r="K131" s="9" t="s">
        <v>4170</v>
      </c>
    </row>
    <row r="132" spans="1:11" x14ac:dyDescent="0.2">
      <c r="A132" s="9" t="s">
        <v>4081</v>
      </c>
      <c r="B132" s="9" t="s">
        <v>4082</v>
      </c>
      <c r="C132" s="9" t="s">
        <v>4256</v>
      </c>
      <c r="D132" s="9" t="s">
        <v>4170</v>
      </c>
      <c r="H132" s="9" t="s">
        <v>4054</v>
      </c>
      <c r="I132" s="9">
        <v>4</v>
      </c>
      <c r="K132" s="9" t="s">
        <v>4170</v>
      </c>
    </row>
    <row r="133" spans="1:11" x14ac:dyDescent="0.2">
      <c r="A133" s="9" t="s">
        <v>4247</v>
      </c>
      <c r="B133" s="9" t="s">
        <v>4248</v>
      </c>
      <c r="C133" s="9" t="s">
        <v>4257</v>
      </c>
      <c r="D133" s="9" t="s">
        <v>4258</v>
      </c>
      <c r="H133" s="9" t="s">
        <v>4054</v>
      </c>
      <c r="I133" s="9">
        <v>3</v>
      </c>
      <c r="K133" s="9" t="s">
        <v>4170</v>
      </c>
    </row>
    <row r="134" spans="1:11" x14ac:dyDescent="0.2">
      <c r="A134" s="9" t="s">
        <v>4247</v>
      </c>
      <c r="B134" s="9" t="s">
        <v>4248</v>
      </c>
      <c r="C134" s="9" t="s">
        <v>4259</v>
      </c>
      <c r="D134" s="9" t="s">
        <v>4258</v>
      </c>
      <c r="H134" s="9" t="s">
        <v>4054</v>
      </c>
      <c r="I134" s="9">
        <v>8</v>
      </c>
      <c r="K134" s="9" t="s">
        <v>4170</v>
      </c>
    </row>
    <row r="135" spans="1:11" x14ac:dyDescent="0.2">
      <c r="A135" s="9" t="s">
        <v>4045</v>
      </c>
      <c r="B135" s="9" t="s">
        <v>4046</v>
      </c>
      <c r="C135" s="9" t="s">
        <v>4260</v>
      </c>
      <c r="D135" s="9" t="s">
        <v>4261</v>
      </c>
      <c r="H135" s="9" t="s">
        <v>4049</v>
      </c>
      <c r="I135" s="9">
        <v>2</v>
      </c>
      <c r="K135" s="9" t="s">
        <v>4066</v>
      </c>
    </row>
    <row r="136" spans="1:11" x14ac:dyDescent="0.2">
      <c r="A136" s="9" t="s">
        <v>4045</v>
      </c>
      <c r="B136" s="9" t="s">
        <v>4046</v>
      </c>
      <c r="C136" s="9" t="s">
        <v>4262</v>
      </c>
      <c r="D136" s="9" t="s">
        <v>4263</v>
      </c>
      <c r="H136" s="9" t="s">
        <v>531</v>
      </c>
      <c r="I136" s="9">
        <v>0</v>
      </c>
      <c r="K136" s="9" t="s">
        <v>4196</v>
      </c>
    </row>
    <row r="137" spans="1:11" x14ac:dyDescent="0.2">
      <c r="A137" s="9" t="s">
        <v>4081</v>
      </c>
      <c r="B137" s="9" t="s">
        <v>4082</v>
      </c>
      <c r="C137" s="9" t="s">
        <v>4264</v>
      </c>
      <c r="D137" s="9" t="s">
        <v>4265</v>
      </c>
      <c r="H137" s="9" t="s">
        <v>531</v>
      </c>
      <c r="I137" s="9">
        <v>0</v>
      </c>
      <c r="K137" s="9" t="s">
        <v>4055</v>
      </c>
    </row>
    <row r="138" spans="1:11" x14ac:dyDescent="0.2">
      <c r="A138" s="9" t="s">
        <v>4045</v>
      </c>
      <c r="B138" s="9" t="s">
        <v>4046</v>
      </c>
      <c r="C138" s="9" t="s">
        <v>4266</v>
      </c>
      <c r="D138" s="9" t="s">
        <v>4267</v>
      </c>
      <c r="H138" s="9" t="s">
        <v>531</v>
      </c>
      <c r="I138" s="9">
        <v>0</v>
      </c>
      <c r="K138" s="9" t="s">
        <v>4237</v>
      </c>
    </row>
    <row r="139" spans="1:11" x14ac:dyDescent="0.2">
      <c r="A139" s="9" t="s">
        <v>4081</v>
      </c>
      <c r="B139" s="9" t="s">
        <v>4082</v>
      </c>
      <c r="C139" s="9" t="s">
        <v>4268</v>
      </c>
      <c r="D139" s="9" t="s">
        <v>4269</v>
      </c>
      <c r="H139" s="9" t="s">
        <v>4049</v>
      </c>
      <c r="I139" s="9">
        <v>2</v>
      </c>
      <c r="K139" s="9" t="s">
        <v>4269</v>
      </c>
    </row>
    <row r="140" spans="1:11" x14ac:dyDescent="0.2">
      <c r="A140" s="9" t="s">
        <v>4081</v>
      </c>
      <c r="B140" s="9" t="s">
        <v>4082</v>
      </c>
      <c r="C140" s="9" t="s">
        <v>4270</v>
      </c>
      <c r="D140" s="9" t="s">
        <v>4269</v>
      </c>
      <c r="H140" s="9" t="s">
        <v>4049</v>
      </c>
      <c r="I140" s="9">
        <v>3</v>
      </c>
      <c r="K140" s="9" t="s">
        <v>4269</v>
      </c>
    </row>
    <row r="141" spans="1:11" x14ac:dyDescent="0.2">
      <c r="A141" s="9" t="s">
        <v>4081</v>
      </c>
      <c r="B141" s="9" t="s">
        <v>4082</v>
      </c>
      <c r="C141" s="9" t="s">
        <v>4271</v>
      </c>
      <c r="D141" s="9" t="s">
        <v>4269</v>
      </c>
      <c r="H141" s="9" t="s">
        <v>4049</v>
      </c>
      <c r="I141" s="9">
        <v>4</v>
      </c>
      <c r="K141" s="9" t="s">
        <v>4269</v>
      </c>
    </row>
    <row r="142" spans="1:11" x14ac:dyDescent="0.2">
      <c r="A142" s="9" t="s">
        <v>4272</v>
      </c>
      <c r="B142" s="9" t="s">
        <v>4273</v>
      </c>
      <c r="C142" s="9" t="s">
        <v>4274</v>
      </c>
      <c r="D142" s="9" t="s">
        <v>4275</v>
      </c>
      <c r="H142" s="9" t="s">
        <v>4054</v>
      </c>
      <c r="I142" s="9">
        <v>2</v>
      </c>
      <c r="K142" s="9" t="s">
        <v>4179</v>
      </c>
    </row>
    <row r="143" spans="1:11" x14ac:dyDescent="0.2">
      <c r="A143" s="9" t="s">
        <v>4272</v>
      </c>
      <c r="B143" s="9" t="s">
        <v>4273</v>
      </c>
      <c r="C143" s="9" t="s">
        <v>4276</v>
      </c>
      <c r="D143" s="9" t="s">
        <v>4275</v>
      </c>
      <c r="H143" s="9" t="s">
        <v>4054</v>
      </c>
      <c r="I143" s="9">
        <v>3</v>
      </c>
      <c r="K143" s="9" t="s">
        <v>4179</v>
      </c>
    </row>
    <row r="144" spans="1:11" x14ac:dyDescent="0.2">
      <c r="A144" s="9" t="s">
        <v>4272</v>
      </c>
      <c r="B144" s="9" t="s">
        <v>4273</v>
      </c>
      <c r="C144" s="9" t="s">
        <v>4277</v>
      </c>
      <c r="D144" s="9" t="s">
        <v>4275</v>
      </c>
      <c r="H144" s="9" t="s">
        <v>4054</v>
      </c>
      <c r="I144" s="9">
        <v>8</v>
      </c>
      <c r="K144" s="9" t="s">
        <v>4179</v>
      </c>
    </row>
    <row r="145" spans="1:11" x14ac:dyDescent="0.2">
      <c r="A145" s="9" t="s">
        <v>4278</v>
      </c>
      <c r="B145" s="9" t="s">
        <v>4279</v>
      </c>
      <c r="C145" s="9" t="s">
        <v>4280</v>
      </c>
      <c r="D145" s="9" t="s">
        <v>4281</v>
      </c>
      <c r="H145" s="9" t="s">
        <v>531</v>
      </c>
      <c r="I145" s="9">
        <v>3</v>
      </c>
      <c r="K145" s="9" t="s">
        <v>4066</v>
      </c>
    </row>
    <row r="146" spans="1:11" x14ac:dyDescent="0.2">
      <c r="A146" s="9" t="s">
        <v>4045</v>
      </c>
      <c r="B146" s="9" t="s">
        <v>4046</v>
      </c>
      <c r="C146" s="9" t="s">
        <v>4282</v>
      </c>
      <c r="D146" s="9" t="s">
        <v>4283</v>
      </c>
      <c r="H146" s="9" t="s">
        <v>4049</v>
      </c>
      <c r="I146" s="9">
        <v>2</v>
      </c>
      <c r="K146" s="9" t="s">
        <v>4237</v>
      </c>
    </row>
    <row r="147" spans="1:11" x14ac:dyDescent="0.2">
      <c r="A147" s="9" t="s">
        <v>4050</v>
      </c>
      <c r="B147" s="9" t="s">
        <v>4051</v>
      </c>
      <c r="C147" s="9" t="s">
        <v>4284</v>
      </c>
      <c r="D147" s="9" t="s">
        <v>4285</v>
      </c>
      <c r="H147" s="9" t="s">
        <v>531</v>
      </c>
      <c r="I147" s="9">
        <v>2</v>
      </c>
      <c r="K147" s="9" t="s">
        <v>4204</v>
      </c>
    </row>
    <row r="148" spans="1:11" x14ac:dyDescent="0.2">
      <c r="A148" s="9" t="s">
        <v>4045</v>
      </c>
      <c r="B148" s="9" t="s">
        <v>4046</v>
      </c>
      <c r="C148" s="9" t="s">
        <v>4286</v>
      </c>
      <c r="D148" s="9" t="s">
        <v>4287</v>
      </c>
      <c r="H148" s="9" t="s">
        <v>531</v>
      </c>
      <c r="I148" s="9">
        <v>0</v>
      </c>
      <c r="K148" s="9" t="s">
        <v>4204</v>
      </c>
    </row>
    <row r="149" spans="1:11" x14ac:dyDescent="0.2">
      <c r="A149" s="9" t="s">
        <v>4081</v>
      </c>
      <c r="B149" s="9" t="s">
        <v>4082</v>
      </c>
      <c r="C149" s="9" t="s">
        <v>4288</v>
      </c>
      <c r="D149" s="9" t="s">
        <v>4289</v>
      </c>
      <c r="H149" s="9" t="s">
        <v>531</v>
      </c>
      <c r="I149" s="9">
        <v>0</v>
      </c>
      <c r="K149" s="9" t="s">
        <v>4179</v>
      </c>
    </row>
    <row r="150" spans="1:11" x14ac:dyDescent="0.2">
      <c r="A150" s="9" t="s">
        <v>4045</v>
      </c>
      <c r="B150" s="9" t="s">
        <v>4046</v>
      </c>
      <c r="C150" s="9" t="s">
        <v>4290</v>
      </c>
      <c r="D150" s="9" t="s">
        <v>4291</v>
      </c>
      <c r="H150" s="9" t="s">
        <v>4049</v>
      </c>
      <c r="I150" s="9">
        <v>2</v>
      </c>
      <c r="K150" s="9" t="s">
        <v>4066</v>
      </c>
    </row>
    <row r="151" spans="1:11" x14ac:dyDescent="0.2">
      <c r="A151" s="9" t="s">
        <v>4045</v>
      </c>
      <c r="B151" s="9" t="s">
        <v>4046</v>
      </c>
      <c r="C151" s="9" t="s">
        <v>4292</v>
      </c>
      <c r="D151" s="9" t="s">
        <v>4293</v>
      </c>
      <c r="H151" s="9" t="s">
        <v>4049</v>
      </c>
      <c r="I151" s="9">
        <v>2</v>
      </c>
      <c r="K151" s="9" t="s">
        <v>4066</v>
      </c>
    </row>
    <row r="152" spans="1:11" x14ac:dyDescent="0.2">
      <c r="A152" s="9" t="s">
        <v>4045</v>
      </c>
      <c r="B152" s="9" t="s">
        <v>4046</v>
      </c>
      <c r="C152" s="9" t="s">
        <v>4294</v>
      </c>
      <c r="D152" s="9" t="s">
        <v>4293</v>
      </c>
      <c r="H152" s="9" t="s">
        <v>4049</v>
      </c>
      <c r="I152" s="9">
        <v>3</v>
      </c>
      <c r="K152" s="9" t="s">
        <v>4066</v>
      </c>
    </row>
    <row r="153" spans="1:11" x14ac:dyDescent="0.2">
      <c r="A153" s="9" t="s">
        <v>4045</v>
      </c>
      <c r="B153" s="9" t="s">
        <v>4046</v>
      </c>
      <c r="C153" s="9" t="s">
        <v>4295</v>
      </c>
      <c r="D153" s="9" t="s">
        <v>4293</v>
      </c>
      <c r="H153" s="9" t="s">
        <v>4049</v>
      </c>
      <c r="I153" s="9">
        <v>4</v>
      </c>
      <c r="K153" s="9" t="s">
        <v>4066</v>
      </c>
    </row>
    <row r="154" spans="1:11" x14ac:dyDescent="0.2">
      <c r="A154" s="9" t="s">
        <v>4045</v>
      </c>
      <c r="B154" s="9" t="s">
        <v>4046</v>
      </c>
      <c r="C154" s="9" t="s">
        <v>4296</v>
      </c>
      <c r="D154" s="9" t="s">
        <v>4297</v>
      </c>
      <c r="H154" s="9" t="s">
        <v>4049</v>
      </c>
      <c r="I154" s="9">
        <v>16</v>
      </c>
      <c r="K154" s="9" t="s">
        <v>4066</v>
      </c>
    </row>
    <row r="155" spans="1:11" x14ac:dyDescent="0.2">
      <c r="A155" s="9" t="s">
        <v>4045</v>
      </c>
      <c r="B155" s="9" t="s">
        <v>4046</v>
      </c>
      <c r="C155" s="9" t="s">
        <v>4298</v>
      </c>
      <c r="D155" s="9" t="s">
        <v>4299</v>
      </c>
      <c r="H155" s="9" t="s">
        <v>531</v>
      </c>
      <c r="I155" s="9">
        <v>0</v>
      </c>
      <c r="K155" s="9" t="s">
        <v>4170</v>
      </c>
    </row>
    <row r="156" spans="1:11" x14ac:dyDescent="0.2">
      <c r="A156" s="9" t="s">
        <v>4045</v>
      </c>
      <c r="B156" s="9" t="s">
        <v>4046</v>
      </c>
      <c r="C156" s="9" t="s">
        <v>4300</v>
      </c>
      <c r="D156" s="9" t="s">
        <v>4301</v>
      </c>
      <c r="H156" s="9" t="s">
        <v>531</v>
      </c>
      <c r="I156" s="9">
        <v>8</v>
      </c>
      <c r="K156" s="9" t="s">
        <v>4066</v>
      </c>
    </row>
    <row r="157" spans="1:11" x14ac:dyDescent="0.2">
      <c r="A157" s="9" t="s">
        <v>4050</v>
      </c>
      <c r="B157" s="9" t="s">
        <v>4051</v>
      </c>
      <c r="C157" s="9" t="s">
        <v>4302</v>
      </c>
      <c r="D157" s="9" t="s">
        <v>4303</v>
      </c>
      <c r="H157" s="9" t="s">
        <v>531</v>
      </c>
      <c r="I157" s="9">
        <v>2</v>
      </c>
      <c r="K157" s="9" t="s">
        <v>4304</v>
      </c>
    </row>
    <row r="158" spans="1:11" x14ac:dyDescent="0.2">
      <c r="A158" s="9" t="s">
        <v>4128</v>
      </c>
      <c r="B158" s="9" t="s">
        <v>4129</v>
      </c>
      <c r="C158" s="9" t="s">
        <v>4305</v>
      </c>
      <c r="D158" s="9" t="s">
        <v>4306</v>
      </c>
      <c r="H158" s="9" t="s">
        <v>531</v>
      </c>
      <c r="I158" s="9">
        <v>2</v>
      </c>
      <c r="K158" s="9" t="s">
        <v>4196</v>
      </c>
    </row>
    <row r="159" spans="1:11" x14ac:dyDescent="0.2">
      <c r="A159" s="9" t="s">
        <v>4128</v>
      </c>
      <c r="B159" s="9" t="s">
        <v>4129</v>
      </c>
      <c r="C159" s="9" t="s">
        <v>4307</v>
      </c>
      <c r="D159" s="9" t="s">
        <v>4306</v>
      </c>
      <c r="H159" s="9" t="s">
        <v>531</v>
      </c>
      <c r="I159" s="9">
        <v>6</v>
      </c>
      <c r="K159" s="9" t="s">
        <v>4196</v>
      </c>
    </row>
    <row r="160" spans="1:11" x14ac:dyDescent="0.2">
      <c r="A160" s="9" t="s">
        <v>4128</v>
      </c>
      <c r="B160" s="9" t="s">
        <v>4129</v>
      </c>
      <c r="C160" s="9" t="s">
        <v>4308</v>
      </c>
      <c r="D160" s="9" t="s">
        <v>4306</v>
      </c>
      <c r="H160" s="9" t="s">
        <v>531</v>
      </c>
      <c r="I160" s="9">
        <v>8</v>
      </c>
      <c r="K160" s="9" t="s">
        <v>4196</v>
      </c>
    </row>
    <row r="161" spans="1:11" x14ac:dyDescent="0.2">
      <c r="A161" s="9" t="s">
        <v>4128</v>
      </c>
      <c r="B161" s="9" t="s">
        <v>4129</v>
      </c>
      <c r="C161" s="9" t="s">
        <v>4309</v>
      </c>
      <c r="D161" s="9" t="s">
        <v>4306</v>
      </c>
      <c r="H161" s="9" t="s">
        <v>531</v>
      </c>
      <c r="I161" s="9">
        <v>16</v>
      </c>
      <c r="K161" s="9" t="s">
        <v>4196</v>
      </c>
    </row>
    <row r="162" spans="1:11" x14ac:dyDescent="0.2">
      <c r="A162" s="9" t="s">
        <v>4045</v>
      </c>
      <c r="B162" s="9" t="s">
        <v>4046</v>
      </c>
      <c r="C162" s="9" t="s">
        <v>4310</v>
      </c>
      <c r="D162" s="9" t="s">
        <v>4311</v>
      </c>
      <c r="H162" s="9" t="s">
        <v>4049</v>
      </c>
      <c r="I162" s="9">
        <v>2</v>
      </c>
      <c r="K162" s="9" t="s">
        <v>4044</v>
      </c>
    </row>
    <row r="163" spans="1:11" x14ac:dyDescent="0.2">
      <c r="A163" s="9" t="s">
        <v>4278</v>
      </c>
      <c r="B163" s="9" t="s">
        <v>4279</v>
      </c>
      <c r="C163" s="9" t="s">
        <v>4312</v>
      </c>
      <c r="D163" s="9" t="s">
        <v>4313</v>
      </c>
      <c r="H163" s="9" t="s">
        <v>531</v>
      </c>
      <c r="I163" s="9">
        <v>3</v>
      </c>
      <c r="K163" s="9" t="s">
        <v>4173</v>
      </c>
    </row>
    <row r="164" spans="1:11" x14ac:dyDescent="0.2">
      <c r="A164" s="9" t="s">
        <v>4045</v>
      </c>
      <c r="B164" s="9" t="s">
        <v>4046</v>
      </c>
      <c r="C164" s="9" t="s">
        <v>4314</v>
      </c>
      <c r="D164" s="9" t="s">
        <v>4315</v>
      </c>
      <c r="H164" s="9" t="s">
        <v>531</v>
      </c>
      <c r="I164" s="9">
        <v>0</v>
      </c>
      <c r="K164" s="9" t="s">
        <v>4237</v>
      </c>
    </row>
    <row r="165" spans="1:11" x14ac:dyDescent="0.2">
      <c r="A165" s="9" t="s">
        <v>4071</v>
      </c>
      <c r="B165" s="9" t="s">
        <v>4072</v>
      </c>
      <c r="C165" s="9" t="s">
        <v>4316</v>
      </c>
      <c r="D165" s="9" t="s">
        <v>4317</v>
      </c>
      <c r="H165" s="9" t="s">
        <v>531</v>
      </c>
      <c r="I165" s="9">
        <v>5</v>
      </c>
      <c r="K165" s="9" t="s">
        <v>4196</v>
      </c>
    </row>
    <row r="166" spans="1:11" x14ac:dyDescent="0.2">
      <c r="A166" s="9" t="s">
        <v>4050</v>
      </c>
      <c r="B166" s="9" t="s">
        <v>4051</v>
      </c>
      <c r="C166" s="9" t="s">
        <v>4318</v>
      </c>
      <c r="D166" s="9" t="s">
        <v>4319</v>
      </c>
      <c r="H166" s="9" t="s">
        <v>531</v>
      </c>
      <c r="I166" s="9">
        <v>2</v>
      </c>
      <c r="K166" s="9" t="s">
        <v>4166</v>
      </c>
    </row>
    <row r="167" spans="1:11" x14ac:dyDescent="0.2">
      <c r="A167" s="9" t="s">
        <v>4050</v>
      </c>
      <c r="B167" s="9" t="s">
        <v>4051</v>
      </c>
      <c r="C167" s="9" t="s">
        <v>4320</v>
      </c>
      <c r="D167" s="9" t="s">
        <v>4321</v>
      </c>
      <c r="H167" s="9" t="s">
        <v>531</v>
      </c>
      <c r="I167" s="9">
        <v>2</v>
      </c>
      <c r="K167" s="9" t="s">
        <v>4166</v>
      </c>
    </row>
    <row r="168" spans="1:11" x14ac:dyDescent="0.2">
      <c r="A168" s="9" t="s">
        <v>4050</v>
      </c>
      <c r="B168" s="9" t="s">
        <v>4051</v>
      </c>
      <c r="C168" s="9" t="s">
        <v>4322</v>
      </c>
      <c r="D168" s="9" t="s">
        <v>4321</v>
      </c>
      <c r="H168" s="9" t="s">
        <v>531</v>
      </c>
      <c r="I168" s="9">
        <v>3</v>
      </c>
      <c r="K168" s="9" t="s">
        <v>4166</v>
      </c>
    </row>
    <row r="169" spans="1:11" x14ac:dyDescent="0.2">
      <c r="A169" s="9" t="s">
        <v>4045</v>
      </c>
      <c r="B169" s="9" t="s">
        <v>4046</v>
      </c>
      <c r="C169" s="9" t="s">
        <v>41</v>
      </c>
      <c r="D169" s="9" t="s">
        <v>4323</v>
      </c>
      <c r="H169" s="9" t="s">
        <v>4049</v>
      </c>
      <c r="I169" s="9">
        <v>1</v>
      </c>
      <c r="K169" s="9" t="s">
        <v>4166</v>
      </c>
    </row>
    <row r="170" spans="1:11" x14ac:dyDescent="0.2">
      <c r="A170" s="9" t="s">
        <v>4045</v>
      </c>
      <c r="B170" s="9" t="s">
        <v>4046</v>
      </c>
      <c r="C170" s="9" t="s">
        <v>291</v>
      </c>
      <c r="D170" s="9" t="s">
        <v>4323</v>
      </c>
      <c r="H170" s="9" t="s">
        <v>4049</v>
      </c>
      <c r="I170" s="9">
        <v>2</v>
      </c>
      <c r="K170" s="9" t="s">
        <v>4166</v>
      </c>
    </row>
    <row r="171" spans="1:11" x14ac:dyDescent="0.2">
      <c r="A171" s="9" t="s">
        <v>4045</v>
      </c>
      <c r="B171" s="9" t="s">
        <v>4046</v>
      </c>
      <c r="C171" s="9" t="s">
        <v>4324</v>
      </c>
      <c r="D171" s="9" t="s">
        <v>4325</v>
      </c>
      <c r="H171" s="9" t="s">
        <v>4049</v>
      </c>
      <c r="I171" s="9">
        <v>2</v>
      </c>
      <c r="K171" s="9" t="s">
        <v>4070</v>
      </c>
    </row>
    <row r="172" spans="1:11" x14ac:dyDescent="0.2">
      <c r="A172" s="9" t="s">
        <v>4050</v>
      </c>
      <c r="B172" s="9" t="s">
        <v>4051</v>
      </c>
      <c r="C172" s="9" t="s">
        <v>4326</v>
      </c>
      <c r="D172" s="9" t="s">
        <v>4327</v>
      </c>
      <c r="H172" s="9" t="s">
        <v>531</v>
      </c>
      <c r="I172" s="9">
        <v>1</v>
      </c>
      <c r="K172" s="9" t="s">
        <v>4166</v>
      </c>
    </row>
    <row r="173" spans="1:11" x14ac:dyDescent="0.2">
      <c r="A173" s="9" t="s">
        <v>4081</v>
      </c>
      <c r="B173" s="9" t="s">
        <v>4082</v>
      </c>
      <c r="C173" s="9" t="s">
        <v>4328</v>
      </c>
      <c r="D173" s="9" t="s">
        <v>4329</v>
      </c>
      <c r="H173" s="9" t="s">
        <v>531</v>
      </c>
      <c r="I173" s="9">
        <v>0</v>
      </c>
      <c r="K173" s="9" t="s">
        <v>4170</v>
      </c>
    </row>
    <row r="174" spans="1:11" x14ac:dyDescent="0.2">
      <c r="A174" s="9" t="s">
        <v>4045</v>
      </c>
      <c r="B174" s="9" t="s">
        <v>4046</v>
      </c>
      <c r="C174" s="9" t="s">
        <v>4330</v>
      </c>
      <c r="D174" s="9" t="s">
        <v>4331</v>
      </c>
      <c r="H174" s="9" t="s">
        <v>4049</v>
      </c>
      <c r="I174" s="9">
        <v>2</v>
      </c>
      <c r="K174" s="9" t="s">
        <v>4170</v>
      </c>
    </row>
    <row r="175" spans="1:11" x14ac:dyDescent="0.2">
      <c r="A175" s="9" t="s">
        <v>4081</v>
      </c>
      <c r="B175" s="9" t="s">
        <v>4082</v>
      </c>
      <c r="C175" s="9" t="s">
        <v>4332</v>
      </c>
      <c r="D175" s="9" t="s">
        <v>4333</v>
      </c>
      <c r="H175" s="9" t="s">
        <v>531</v>
      </c>
      <c r="I175" s="9">
        <v>2</v>
      </c>
      <c r="K175" s="9" t="s">
        <v>4061</v>
      </c>
    </row>
    <row r="176" spans="1:11" x14ac:dyDescent="0.2">
      <c r="A176" s="9" t="s">
        <v>4081</v>
      </c>
      <c r="B176" s="9" t="s">
        <v>4082</v>
      </c>
      <c r="C176" s="9" t="s">
        <v>4334</v>
      </c>
      <c r="D176" s="9" t="s">
        <v>4333</v>
      </c>
      <c r="H176" s="9" t="s">
        <v>531</v>
      </c>
      <c r="I176" s="9">
        <v>3</v>
      </c>
      <c r="K176" s="9" t="s">
        <v>4061</v>
      </c>
    </row>
    <row r="177" spans="1:11" x14ac:dyDescent="0.2">
      <c r="A177" s="9" t="s">
        <v>4081</v>
      </c>
      <c r="B177" s="9" t="s">
        <v>4082</v>
      </c>
      <c r="C177" s="9" t="s">
        <v>4335</v>
      </c>
      <c r="D177" s="9" t="s">
        <v>4336</v>
      </c>
      <c r="H177" s="9" t="s">
        <v>531</v>
      </c>
      <c r="I177" s="9">
        <v>1</v>
      </c>
      <c r="K177" s="9" t="s">
        <v>4066</v>
      </c>
    </row>
    <row r="178" spans="1:11" x14ac:dyDescent="0.2">
      <c r="A178" s="9" t="s">
        <v>4045</v>
      </c>
      <c r="B178" s="9" t="s">
        <v>4046</v>
      </c>
      <c r="C178" s="9" t="s">
        <v>4337</v>
      </c>
      <c r="D178" s="9" t="s">
        <v>4338</v>
      </c>
      <c r="H178" s="9" t="s">
        <v>4049</v>
      </c>
      <c r="I178" s="9">
        <v>2</v>
      </c>
      <c r="K178" s="9" t="s">
        <v>4162</v>
      </c>
    </row>
    <row r="179" spans="1:11" x14ac:dyDescent="0.2">
      <c r="A179" s="9" t="s">
        <v>4045</v>
      </c>
      <c r="B179" s="9" t="s">
        <v>4046</v>
      </c>
      <c r="C179" s="9" t="s">
        <v>4339</v>
      </c>
      <c r="D179" s="9" t="s">
        <v>4338</v>
      </c>
      <c r="H179" s="9" t="s">
        <v>4049</v>
      </c>
      <c r="I179" s="9">
        <v>3</v>
      </c>
      <c r="K179" s="9" t="s">
        <v>4162</v>
      </c>
    </row>
    <row r="180" spans="1:11" x14ac:dyDescent="0.2">
      <c r="A180" s="9" t="s">
        <v>4045</v>
      </c>
      <c r="B180" s="9" t="s">
        <v>4046</v>
      </c>
      <c r="C180" s="9" t="s">
        <v>4340</v>
      </c>
      <c r="D180" s="9" t="s">
        <v>4338</v>
      </c>
      <c r="H180" s="9" t="s">
        <v>4049</v>
      </c>
      <c r="I180" s="9">
        <v>4</v>
      </c>
      <c r="K180" s="9" t="s">
        <v>4162</v>
      </c>
    </row>
    <row r="181" spans="1:11" x14ac:dyDescent="0.2">
      <c r="A181" s="9" t="s">
        <v>4045</v>
      </c>
      <c r="B181" s="9" t="s">
        <v>4046</v>
      </c>
      <c r="C181" s="9" t="s">
        <v>4341</v>
      </c>
      <c r="D181" s="9" t="s">
        <v>4342</v>
      </c>
      <c r="H181" s="9" t="s">
        <v>4049</v>
      </c>
      <c r="I181" s="9">
        <v>2</v>
      </c>
      <c r="K181" s="9" t="s">
        <v>4151</v>
      </c>
    </row>
    <row r="182" spans="1:11" x14ac:dyDescent="0.2">
      <c r="A182" s="9" t="s">
        <v>4045</v>
      </c>
      <c r="B182" s="9" t="s">
        <v>4046</v>
      </c>
      <c r="C182" s="9" t="s">
        <v>4343</v>
      </c>
      <c r="D182" s="9" t="s">
        <v>4344</v>
      </c>
      <c r="E182" s="9" t="s">
        <v>4345</v>
      </c>
      <c r="F182" s="9" t="s">
        <v>4156</v>
      </c>
      <c r="G182" s="9" t="s">
        <v>4157</v>
      </c>
      <c r="H182" s="9" t="s">
        <v>4049</v>
      </c>
      <c r="I182" s="9">
        <v>2</v>
      </c>
      <c r="K182" s="9" t="s">
        <v>4151</v>
      </c>
    </row>
    <row r="183" spans="1:11" x14ac:dyDescent="0.2">
      <c r="A183" s="9" t="s">
        <v>4045</v>
      </c>
      <c r="B183" s="9" t="s">
        <v>4046</v>
      </c>
      <c r="C183" s="9" t="s">
        <v>4346</v>
      </c>
      <c r="D183" s="9" t="s">
        <v>4347</v>
      </c>
      <c r="H183" s="9" t="s">
        <v>4049</v>
      </c>
      <c r="I183" s="9">
        <v>2</v>
      </c>
      <c r="K183" s="9" t="s">
        <v>4162</v>
      </c>
    </row>
    <row r="184" spans="1:11" x14ac:dyDescent="0.2">
      <c r="A184" s="9" t="s">
        <v>4045</v>
      </c>
      <c r="B184" s="9" t="s">
        <v>4046</v>
      </c>
      <c r="C184" s="9" t="s">
        <v>4348</v>
      </c>
      <c r="D184" s="9" t="s">
        <v>4349</v>
      </c>
      <c r="H184" s="9" t="s">
        <v>531</v>
      </c>
      <c r="I184" s="9">
        <v>0</v>
      </c>
      <c r="K184" s="9" t="s">
        <v>4196</v>
      </c>
    </row>
    <row r="185" spans="1:11" x14ac:dyDescent="0.2">
      <c r="A185" s="9" t="s">
        <v>4081</v>
      </c>
      <c r="B185" s="9" t="s">
        <v>4082</v>
      </c>
      <c r="C185" s="9" t="s">
        <v>4350</v>
      </c>
      <c r="D185" s="9" t="s">
        <v>4351</v>
      </c>
      <c r="H185" s="9" t="s">
        <v>531</v>
      </c>
      <c r="I185" s="9">
        <v>0</v>
      </c>
      <c r="K185" s="9" t="s">
        <v>4061</v>
      </c>
    </row>
    <row r="186" spans="1:11" x14ac:dyDescent="0.2">
      <c r="A186" s="9" t="s">
        <v>4045</v>
      </c>
      <c r="B186" s="9" t="s">
        <v>4046</v>
      </c>
      <c r="C186" s="9" t="s">
        <v>4352</v>
      </c>
      <c r="D186" s="9" t="s">
        <v>4353</v>
      </c>
      <c r="H186" s="9" t="s">
        <v>4049</v>
      </c>
      <c r="I186" s="9">
        <v>1</v>
      </c>
      <c r="K186" s="9" t="s">
        <v>4044</v>
      </c>
    </row>
    <row r="187" spans="1:11" x14ac:dyDescent="0.2">
      <c r="A187" s="9" t="s">
        <v>4045</v>
      </c>
      <c r="B187" s="9" t="s">
        <v>4046</v>
      </c>
      <c r="C187" s="9" t="s">
        <v>4354</v>
      </c>
      <c r="D187" s="9" t="s">
        <v>4353</v>
      </c>
      <c r="H187" s="9" t="s">
        <v>4049</v>
      </c>
      <c r="I187" s="9">
        <v>2</v>
      </c>
      <c r="K187" s="9" t="s">
        <v>4044</v>
      </c>
    </row>
    <row r="188" spans="1:11" x14ac:dyDescent="0.2">
      <c r="A188" s="9" t="s">
        <v>4045</v>
      </c>
      <c r="B188" s="9" t="s">
        <v>4046</v>
      </c>
      <c r="C188" s="9" t="s">
        <v>4355</v>
      </c>
      <c r="D188" s="9" t="s">
        <v>4356</v>
      </c>
      <c r="H188" s="9" t="s">
        <v>4049</v>
      </c>
      <c r="I188" s="9">
        <v>2</v>
      </c>
      <c r="K188" s="9" t="s">
        <v>4204</v>
      </c>
    </row>
    <row r="189" spans="1:11" x14ac:dyDescent="0.2">
      <c r="A189" s="9" t="s">
        <v>4045</v>
      </c>
      <c r="B189" s="9" t="s">
        <v>4046</v>
      </c>
      <c r="C189" s="9" t="s">
        <v>4357</v>
      </c>
      <c r="D189" s="9" t="s">
        <v>4356</v>
      </c>
      <c r="H189" s="9" t="s">
        <v>4049</v>
      </c>
      <c r="I189" s="9">
        <v>3</v>
      </c>
      <c r="K189" s="9" t="s">
        <v>4204</v>
      </c>
    </row>
    <row r="190" spans="1:11" x14ac:dyDescent="0.2">
      <c r="A190" s="9" t="s">
        <v>4045</v>
      </c>
      <c r="B190" s="9" t="s">
        <v>4046</v>
      </c>
      <c r="C190" s="9" t="s">
        <v>4358</v>
      </c>
      <c r="D190" s="9" t="s">
        <v>4356</v>
      </c>
      <c r="H190" s="9" t="s">
        <v>4049</v>
      </c>
      <c r="I190" s="9">
        <v>4</v>
      </c>
      <c r="K190" s="9" t="s">
        <v>4204</v>
      </c>
    </row>
    <row r="191" spans="1:11" x14ac:dyDescent="0.2">
      <c r="A191" s="9" t="s">
        <v>4045</v>
      </c>
      <c r="B191" s="9" t="s">
        <v>4046</v>
      </c>
      <c r="C191" s="9" t="s">
        <v>4359</v>
      </c>
      <c r="D191" s="9" t="s">
        <v>4360</v>
      </c>
      <c r="H191" s="9" t="s">
        <v>4049</v>
      </c>
      <c r="I191" s="9">
        <v>4</v>
      </c>
      <c r="K191" s="9" t="s">
        <v>4204</v>
      </c>
    </row>
    <row r="192" spans="1:11" x14ac:dyDescent="0.2">
      <c r="A192" s="9" t="s">
        <v>4045</v>
      </c>
      <c r="B192" s="9" t="s">
        <v>4046</v>
      </c>
      <c r="C192" s="9" t="s">
        <v>4361</v>
      </c>
      <c r="D192" s="9" t="s">
        <v>4362</v>
      </c>
      <c r="H192" s="9" t="s">
        <v>4049</v>
      </c>
      <c r="I192" s="9">
        <v>2</v>
      </c>
      <c r="K192" s="9" t="s">
        <v>4204</v>
      </c>
    </row>
    <row r="193" spans="1:11" x14ac:dyDescent="0.2">
      <c r="A193" s="9" t="s">
        <v>4045</v>
      </c>
      <c r="B193" s="9" t="s">
        <v>4046</v>
      </c>
      <c r="C193" s="9" t="s">
        <v>4363</v>
      </c>
      <c r="D193" s="9" t="s">
        <v>4362</v>
      </c>
      <c r="H193" s="9" t="s">
        <v>4049</v>
      </c>
      <c r="I193" s="9">
        <v>3</v>
      </c>
      <c r="K193" s="9" t="s">
        <v>4204</v>
      </c>
    </row>
    <row r="194" spans="1:11" x14ac:dyDescent="0.2">
      <c r="A194" s="9" t="s">
        <v>4045</v>
      </c>
      <c r="B194" s="9" t="s">
        <v>4046</v>
      </c>
      <c r="C194" s="9" t="s">
        <v>4364</v>
      </c>
      <c r="D194" s="9" t="s">
        <v>4362</v>
      </c>
      <c r="H194" s="9" t="s">
        <v>4049</v>
      </c>
      <c r="I194" s="9">
        <v>4</v>
      </c>
      <c r="K194" s="9" t="s">
        <v>4204</v>
      </c>
    </row>
    <row r="195" spans="1:11" x14ac:dyDescent="0.2">
      <c r="A195" s="9" t="s">
        <v>4045</v>
      </c>
      <c r="B195" s="9" t="s">
        <v>4046</v>
      </c>
      <c r="C195" s="9" t="s">
        <v>4365</v>
      </c>
      <c r="D195" s="9" t="s">
        <v>4366</v>
      </c>
      <c r="H195" s="9" t="s">
        <v>4049</v>
      </c>
      <c r="I195" s="9">
        <v>2</v>
      </c>
      <c r="K195" s="9" t="s">
        <v>4367</v>
      </c>
    </row>
    <row r="196" spans="1:11" x14ac:dyDescent="0.2">
      <c r="A196" s="9" t="s">
        <v>4045</v>
      </c>
      <c r="B196" s="9" t="s">
        <v>4046</v>
      </c>
      <c r="C196" s="9" t="s">
        <v>4368</v>
      </c>
      <c r="D196" s="9" t="s">
        <v>4366</v>
      </c>
      <c r="H196" s="9" t="s">
        <v>4049</v>
      </c>
      <c r="I196" s="9">
        <v>3</v>
      </c>
      <c r="K196" s="9" t="s">
        <v>4367</v>
      </c>
    </row>
    <row r="197" spans="1:11" x14ac:dyDescent="0.2">
      <c r="A197" s="9" t="s">
        <v>4045</v>
      </c>
      <c r="B197" s="9" t="s">
        <v>4046</v>
      </c>
      <c r="C197" s="9" t="s">
        <v>4369</v>
      </c>
      <c r="D197" s="9" t="s">
        <v>4366</v>
      </c>
      <c r="H197" s="9" t="s">
        <v>4049</v>
      </c>
      <c r="I197" s="9">
        <v>4</v>
      </c>
      <c r="K197" s="9" t="s">
        <v>4367</v>
      </c>
    </row>
    <row r="198" spans="1:11" x14ac:dyDescent="0.2">
      <c r="A198" s="9" t="s">
        <v>4045</v>
      </c>
      <c r="B198" s="9" t="s">
        <v>4046</v>
      </c>
      <c r="C198" s="9" t="s">
        <v>4370</v>
      </c>
      <c r="D198" s="9" t="s">
        <v>4371</v>
      </c>
      <c r="H198" s="9" t="s">
        <v>4049</v>
      </c>
      <c r="I198" s="9">
        <v>2</v>
      </c>
      <c r="K198" s="9" t="s">
        <v>4170</v>
      </c>
    </row>
    <row r="199" spans="1:11" x14ac:dyDescent="0.2">
      <c r="A199" s="9" t="s">
        <v>4045</v>
      </c>
      <c r="B199" s="9" t="s">
        <v>4046</v>
      </c>
      <c r="C199" s="9" t="s">
        <v>4372</v>
      </c>
      <c r="D199" s="9" t="s">
        <v>4373</v>
      </c>
      <c r="H199" s="9" t="s">
        <v>531</v>
      </c>
      <c r="I199" s="9">
        <v>0</v>
      </c>
      <c r="K199" s="9" t="s">
        <v>4176</v>
      </c>
    </row>
    <row r="200" spans="1:11" x14ac:dyDescent="0.2">
      <c r="A200" s="9" t="s">
        <v>4050</v>
      </c>
      <c r="B200" s="9" t="s">
        <v>4051</v>
      </c>
      <c r="C200" s="9" t="s">
        <v>4374</v>
      </c>
      <c r="D200" s="9" t="s">
        <v>4375</v>
      </c>
      <c r="H200" s="9" t="s">
        <v>531</v>
      </c>
      <c r="I200" s="9">
        <v>1</v>
      </c>
      <c r="K200" s="9" t="s">
        <v>4070</v>
      </c>
    </row>
    <row r="201" spans="1:11" x14ac:dyDescent="0.2">
      <c r="A201" s="9" t="s">
        <v>4071</v>
      </c>
      <c r="B201" s="9" t="s">
        <v>4072</v>
      </c>
      <c r="C201" s="9" t="s">
        <v>4376</v>
      </c>
      <c r="D201" s="9" t="s">
        <v>4377</v>
      </c>
      <c r="H201" s="9" t="s">
        <v>531</v>
      </c>
      <c r="I201" s="9">
        <v>5</v>
      </c>
      <c r="K201" s="9" t="s">
        <v>4070</v>
      </c>
    </row>
    <row r="202" spans="1:11" x14ac:dyDescent="0.2">
      <c r="A202" s="9" t="s">
        <v>4045</v>
      </c>
      <c r="B202" s="9" t="s">
        <v>4046</v>
      </c>
      <c r="C202" s="9" t="s">
        <v>4378</v>
      </c>
      <c r="D202" s="9" t="s">
        <v>4379</v>
      </c>
      <c r="H202" s="9" t="s">
        <v>4049</v>
      </c>
      <c r="I202" s="9">
        <v>2</v>
      </c>
      <c r="K202" s="9" t="s">
        <v>4162</v>
      </c>
    </row>
    <row r="203" spans="1:11" x14ac:dyDescent="0.2">
      <c r="A203" s="9" t="s">
        <v>4045</v>
      </c>
      <c r="B203" s="9" t="s">
        <v>4046</v>
      </c>
      <c r="C203" s="9" t="s">
        <v>4380</v>
      </c>
      <c r="D203" s="9" t="s">
        <v>4381</v>
      </c>
      <c r="H203" s="9" t="s">
        <v>4049</v>
      </c>
      <c r="I203" s="9">
        <v>2</v>
      </c>
      <c r="K203" s="9" t="s">
        <v>4179</v>
      </c>
    </row>
    <row r="204" spans="1:11" x14ac:dyDescent="0.2">
      <c r="A204" s="9" t="s">
        <v>4045</v>
      </c>
      <c r="B204" s="9" t="s">
        <v>4046</v>
      </c>
      <c r="C204" s="9" t="s">
        <v>4382</v>
      </c>
      <c r="D204" s="9" t="s">
        <v>4383</v>
      </c>
      <c r="H204" s="9" t="s">
        <v>4049</v>
      </c>
      <c r="I204" s="9">
        <v>2</v>
      </c>
      <c r="K204" s="9" t="s">
        <v>4367</v>
      </c>
    </row>
    <row r="205" spans="1:11" x14ac:dyDescent="0.2">
      <c r="A205" s="9" t="s">
        <v>4045</v>
      </c>
      <c r="B205" s="9" t="s">
        <v>4046</v>
      </c>
      <c r="C205" s="9" t="s">
        <v>4384</v>
      </c>
      <c r="D205" s="9" t="s">
        <v>4383</v>
      </c>
      <c r="H205" s="9" t="s">
        <v>4049</v>
      </c>
      <c r="I205" s="9">
        <v>3</v>
      </c>
      <c r="K205" s="9" t="s">
        <v>4367</v>
      </c>
    </row>
    <row r="206" spans="1:11" x14ac:dyDescent="0.2">
      <c r="A206" s="9" t="s">
        <v>4045</v>
      </c>
      <c r="B206" s="9" t="s">
        <v>4046</v>
      </c>
      <c r="C206" s="9" t="s">
        <v>4385</v>
      </c>
      <c r="D206" s="9" t="s">
        <v>4386</v>
      </c>
      <c r="H206" s="9" t="s">
        <v>4049</v>
      </c>
      <c r="I206" s="9">
        <v>2</v>
      </c>
      <c r="K206" s="9" t="s">
        <v>4367</v>
      </c>
    </row>
    <row r="207" spans="1:11" x14ac:dyDescent="0.2">
      <c r="A207" s="9" t="s">
        <v>4045</v>
      </c>
      <c r="B207" s="9" t="s">
        <v>4046</v>
      </c>
      <c r="C207" s="9" t="s">
        <v>4387</v>
      </c>
      <c r="D207" s="9" t="s">
        <v>3984</v>
      </c>
      <c r="H207" s="9" t="s">
        <v>4049</v>
      </c>
      <c r="I207" s="9">
        <v>2</v>
      </c>
      <c r="K207" s="9" t="s">
        <v>4057</v>
      </c>
    </row>
    <row r="208" spans="1:11" x14ac:dyDescent="0.2">
      <c r="A208" s="9" t="s">
        <v>4045</v>
      </c>
      <c r="B208" s="9" t="s">
        <v>4046</v>
      </c>
      <c r="C208" s="9" t="s">
        <v>4388</v>
      </c>
      <c r="D208" s="9" t="s">
        <v>3984</v>
      </c>
      <c r="H208" s="9" t="s">
        <v>4049</v>
      </c>
      <c r="I208" s="9">
        <v>3</v>
      </c>
      <c r="K208" s="9" t="s">
        <v>4057</v>
      </c>
    </row>
    <row r="209" spans="1:11" x14ac:dyDescent="0.2">
      <c r="A209" s="9" t="s">
        <v>4045</v>
      </c>
      <c r="B209" s="9" t="s">
        <v>4046</v>
      </c>
      <c r="C209" s="9" t="s">
        <v>4389</v>
      </c>
      <c r="D209" s="9" t="s">
        <v>3984</v>
      </c>
      <c r="H209" s="9" t="s">
        <v>4049</v>
      </c>
      <c r="I209" s="9">
        <v>4</v>
      </c>
      <c r="K209" s="9" t="s">
        <v>4057</v>
      </c>
    </row>
    <row r="210" spans="1:11" x14ac:dyDescent="0.2">
      <c r="A210" s="9" t="s">
        <v>4045</v>
      </c>
      <c r="B210" s="9" t="s">
        <v>4046</v>
      </c>
      <c r="C210" s="9" t="s">
        <v>4390</v>
      </c>
      <c r="D210" s="9" t="s">
        <v>4391</v>
      </c>
      <c r="H210" s="9" t="s">
        <v>4049</v>
      </c>
      <c r="I210" s="9">
        <v>2</v>
      </c>
      <c r="K210" s="9" t="s">
        <v>4057</v>
      </c>
    </row>
    <row r="211" spans="1:11" x14ac:dyDescent="0.2">
      <c r="A211" s="9" t="s">
        <v>4045</v>
      </c>
      <c r="B211" s="9" t="s">
        <v>4046</v>
      </c>
      <c r="C211" s="9" t="s">
        <v>4392</v>
      </c>
      <c r="D211" s="9" t="s">
        <v>4391</v>
      </c>
      <c r="H211" s="9" t="s">
        <v>4049</v>
      </c>
      <c r="I211" s="9">
        <v>3</v>
      </c>
      <c r="K211" s="9" t="s">
        <v>4057</v>
      </c>
    </row>
    <row r="212" spans="1:11" x14ac:dyDescent="0.2">
      <c r="A212" s="9" t="s">
        <v>4045</v>
      </c>
      <c r="B212" s="9" t="s">
        <v>4046</v>
      </c>
      <c r="C212" s="9" t="s">
        <v>4393</v>
      </c>
      <c r="D212" s="9" t="s">
        <v>4391</v>
      </c>
      <c r="H212" s="9" t="s">
        <v>4049</v>
      </c>
      <c r="I212" s="9">
        <v>4</v>
      </c>
      <c r="K212" s="9" t="s">
        <v>4057</v>
      </c>
    </row>
    <row r="213" spans="1:11" x14ac:dyDescent="0.2">
      <c r="A213" s="9" t="s">
        <v>4045</v>
      </c>
      <c r="B213" s="9" t="s">
        <v>4046</v>
      </c>
      <c r="C213" s="9" t="s">
        <v>4394</v>
      </c>
      <c r="D213" s="9" t="s">
        <v>4395</v>
      </c>
      <c r="H213" s="9" t="s">
        <v>4049</v>
      </c>
      <c r="I213" s="9">
        <v>2</v>
      </c>
      <c r="K213" s="9" t="s">
        <v>4057</v>
      </c>
    </row>
    <row r="214" spans="1:11" x14ac:dyDescent="0.2">
      <c r="A214" s="9" t="s">
        <v>4045</v>
      </c>
      <c r="B214" s="9" t="s">
        <v>4046</v>
      </c>
      <c r="C214" s="9" t="s">
        <v>4396</v>
      </c>
      <c r="D214" s="9" t="s">
        <v>4395</v>
      </c>
      <c r="H214" s="9" t="s">
        <v>4049</v>
      </c>
      <c r="I214" s="9">
        <v>3</v>
      </c>
      <c r="K214" s="9" t="s">
        <v>4057</v>
      </c>
    </row>
    <row r="215" spans="1:11" x14ac:dyDescent="0.2">
      <c r="A215" s="9" t="s">
        <v>4045</v>
      </c>
      <c r="B215" s="9" t="s">
        <v>4046</v>
      </c>
      <c r="C215" s="9" t="s">
        <v>4397</v>
      </c>
      <c r="D215" s="9" t="s">
        <v>4395</v>
      </c>
      <c r="H215" s="9" t="s">
        <v>4049</v>
      </c>
      <c r="I215" s="9">
        <v>4</v>
      </c>
      <c r="K215" s="9" t="s">
        <v>4057</v>
      </c>
    </row>
    <row r="216" spans="1:11" x14ac:dyDescent="0.2">
      <c r="A216" s="9" t="s">
        <v>4045</v>
      </c>
      <c r="B216" s="9" t="s">
        <v>4046</v>
      </c>
      <c r="C216" s="9" t="s">
        <v>4398</v>
      </c>
      <c r="D216" s="9" t="s">
        <v>4399</v>
      </c>
      <c r="H216" s="9" t="s">
        <v>4049</v>
      </c>
      <c r="I216" s="9">
        <v>2</v>
      </c>
      <c r="K216" s="9" t="s">
        <v>4057</v>
      </c>
    </row>
    <row r="217" spans="1:11" x14ac:dyDescent="0.2">
      <c r="A217" s="9" t="s">
        <v>4045</v>
      </c>
      <c r="B217" s="9" t="s">
        <v>4046</v>
      </c>
      <c r="C217" s="9" t="s">
        <v>4400</v>
      </c>
      <c r="D217" s="9" t="s">
        <v>4399</v>
      </c>
      <c r="H217" s="9" t="s">
        <v>4049</v>
      </c>
      <c r="I217" s="9">
        <v>3</v>
      </c>
      <c r="K217" s="9" t="s">
        <v>4057</v>
      </c>
    </row>
    <row r="218" spans="1:11" x14ac:dyDescent="0.2">
      <c r="A218" s="9" t="s">
        <v>4045</v>
      </c>
      <c r="B218" s="9" t="s">
        <v>4046</v>
      </c>
      <c r="C218" s="9" t="s">
        <v>4401</v>
      </c>
      <c r="D218" s="9" t="s">
        <v>4399</v>
      </c>
      <c r="H218" s="9" t="s">
        <v>4049</v>
      </c>
      <c r="I218" s="9">
        <v>4</v>
      </c>
      <c r="K218" s="9" t="s">
        <v>4057</v>
      </c>
    </row>
    <row r="219" spans="1:11" x14ac:dyDescent="0.2">
      <c r="A219" s="9" t="s">
        <v>4045</v>
      </c>
      <c r="B219" s="9" t="s">
        <v>4046</v>
      </c>
      <c r="C219" s="9" t="s">
        <v>318</v>
      </c>
      <c r="D219" s="9" t="s">
        <v>3835</v>
      </c>
      <c r="H219" s="9" t="s">
        <v>4049</v>
      </c>
      <c r="I219" s="9">
        <v>1</v>
      </c>
      <c r="K219" s="9" t="s">
        <v>4057</v>
      </c>
    </row>
    <row r="220" spans="1:11" x14ac:dyDescent="0.2">
      <c r="A220" s="9" t="s">
        <v>4045</v>
      </c>
      <c r="B220" s="9" t="s">
        <v>4046</v>
      </c>
      <c r="C220" s="9" t="s">
        <v>4402</v>
      </c>
      <c r="D220" s="9" t="s">
        <v>3835</v>
      </c>
      <c r="H220" s="9" t="s">
        <v>4049</v>
      </c>
      <c r="I220" s="9">
        <v>2</v>
      </c>
      <c r="K220" s="9" t="s">
        <v>4057</v>
      </c>
    </row>
    <row r="221" spans="1:11" x14ac:dyDescent="0.2">
      <c r="A221" s="9" t="s">
        <v>4045</v>
      </c>
      <c r="B221" s="9" t="s">
        <v>4046</v>
      </c>
      <c r="C221" s="9" t="s">
        <v>4403</v>
      </c>
      <c r="D221" s="9" t="s">
        <v>3835</v>
      </c>
      <c r="H221" s="9" t="s">
        <v>4049</v>
      </c>
      <c r="I221" s="9">
        <v>8</v>
      </c>
      <c r="K221" s="9" t="s">
        <v>4057</v>
      </c>
    </row>
    <row r="222" spans="1:11" x14ac:dyDescent="0.2">
      <c r="A222" s="9" t="s">
        <v>4045</v>
      </c>
      <c r="B222" s="9" t="s">
        <v>4046</v>
      </c>
      <c r="C222" s="9" t="s">
        <v>4404</v>
      </c>
      <c r="D222" s="9" t="s">
        <v>4405</v>
      </c>
      <c r="H222" s="9" t="s">
        <v>4049</v>
      </c>
      <c r="I222" s="9">
        <v>3</v>
      </c>
      <c r="K222" s="9" t="s">
        <v>4057</v>
      </c>
    </row>
    <row r="223" spans="1:11" x14ac:dyDescent="0.2">
      <c r="A223" s="9" t="s">
        <v>4045</v>
      </c>
      <c r="B223" s="9" t="s">
        <v>4046</v>
      </c>
      <c r="C223" s="9" t="s">
        <v>4406</v>
      </c>
      <c r="D223" s="9" t="s">
        <v>4407</v>
      </c>
      <c r="H223" s="9" t="s">
        <v>4049</v>
      </c>
      <c r="I223" s="9">
        <v>2</v>
      </c>
      <c r="K223" s="9" t="s">
        <v>4057</v>
      </c>
    </row>
    <row r="224" spans="1:11" x14ac:dyDescent="0.2">
      <c r="A224" s="9" t="s">
        <v>4045</v>
      </c>
      <c r="B224" s="9" t="s">
        <v>4046</v>
      </c>
      <c r="C224" s="9" t="s">
        <v>4408</v>
      </c>
      <c r="D224" s="9" t="s">
        <v>4407</v>
      </c>
      <c r="H224" s="9" t="s">
        <v>4049</v>
      </c>
      <c r="I224" s="9">
        <v>3</v>
      </c>
      <c r="K224" s="9" t="s">
        <v>4057</v>
      </c>
    </row>
    <row r="225" spans="1:11" x14ac:dyDescent="0.2">
      <c r="A225" s="9" t="s">
        <v>4045</v>
      </c>
      <c r="B225" s="9" t="s">
        <v>4046</v>
      </c>
      <c r="C225" s="9" t="s">
        <v>4409</v>
      </c>
      <c r="D225" s="9" t="s">
        <v>4407</v>
      </c>
      <c r="H225" s="9" t="s">
        <v>4049</v>
      </c>
      <c r="I225" s="9">
        <v>4</v>
      </c>
      <c r="K225" s="9" t="s">
        <v>4057</v>
      </c>
    </row>
    <row r="226" spans="1:11" x14ac:dyDescent="0.2">
      <c r="A226" s="9" t="s">
        <v>4045</v>
      </c>
      <c r="B226" s="9" t="s">
        <v>4046</v>
      </c>
      <c r="C226" s="9" t="s">
        <v>4410</v>
      </c>
      <c r="D226" s="9" t="s">
        <v>4407</v>
      </c>
      <c r="H226" s="9" t="s">
        <v>4049</v>
      </c>
      <c r="I226" s="9">
        <v>40</v>
      </c>
      <c r="K226" s="9" t="s">
        <v>4057</v>
      </c>
    </row>
    <row r="227" spans="1:11" x14ac:dyDescent="0.2">
      <c r="A227" s="9" t="s">
        <v>4411</v>
      </c>
      <c r="B227" s="9" t="s">
        <v>4412</v>
      </c>
      <c r="C227" s="9" t="s">
        <v>4413</v>
      </c>
      <c r="D227" s="9" t="s">
        <v>4414</v>
      </c>
      <c r="H227" s="9" t="s">
        <v>531</v>
      </c>
      <c r="I227" s="9">
        <v>9</v>
      </c>
      <c r="K227" s="9" t="s">
        <v>4044</v>
      </c>
    </row>
    <row r="228" spans="1:11" x14ac:dyDescent="0.2">
      <c r="A228" s="9" t="s">
        <v>4045</v>
      </c>
      <c r="B228" s="9" t="s">
        <v>4046</v>
      </c>
      <c r="C228" s="9" t="s">
        <v>4415</v>
      </c>
      <c r="D228" s="9" t="s">
        <v>4414</v>
      </c>
      <c r="H228" s="9" t="s">
        <v>531</v>
      </c>
      <c r="I228" s="9">
        <v>2</v>
      </c>
      <c r="K228" s="9" t="s">
        <v>4044</v>
      </c>
    </row>
    <row r="229" spans="1:11" x14ac:dyDescent="0.2">
      <c r="A229" s="9" t="s">
        <v>4045</v>
      </c>
      <c r="B229" s="9" t="s">
        <v>4046</v>
      </c>
      <c r="C229" s="9" t="s">
        <v>4416</v>
      </c>
      <c r="D229" s="9" t="s">
        <v>4414</v>
      </c>
      <c r="H229" s="9" t="s">
        <v>531</v>
      </c>
      <c r="I229" s="9">
        <v>3</v>
      </c>
      <c r="K229" s="9" t="s">
        <v>4044</v>
      </c>
    </row>
    <row r="230" spans="1:11" x14ac:dyDescent="0.2">
      <c r="A230" s="9" t="s">
        <v>4045</v>
      </c>
      <c r="B230" s="9" t="s">
        <v>4046</v>
      </c>
      <c r="C230" s="9" t="s">
        <v>4417</v>
      </c>
      <c r="D230" s="9" t="s">
        <v>4414</v>
      </c>
      <c r="H230" s="9" t="s">
        <v>531</v>
      </c>
      <c r="I230" s="9">
        <v>7</v>
      </c>
      <c r="K230" s="9" t="s">
        <v>4044</v>
      </c>
    </row>
    <row r="231" spans="1:11" x14ac:dyDescent="0.2">
      <c r="A231" s="9" t="s">
        <v>4045</v>
      </c>
      <c r="B231" s="9" t="s">
        <v>4046</v>
      </c>
      <c r="C231" s="9" t="s">
        <v>4415</v>
      </c>
      <c r="D231" s="9" t="s">
        <v>4414</v>
      </c>
      <c r="H231" s="9" t="s">
        <v>4049</v>
      </c>
      <c r="I231" s="9">
        <v>2</v>
      </c>
      <c r="K231" s="9" t="s">
        <v>4044</v>
      </c>
    </row>
    <row r="232" spans="1:11" x14ac:dyDescent="0.2">
      <c r="A232" s="9" t="s">
        <v>4045</v>
      </c>
      <c r="B232" s="9" t="s">
        <v>4046</v>
      </c>
      <c r="C232" s="9" t="s">
        <v>4416</v>
      </c>
      <c r="D232" s="9" t="s">
        <v>4414</v>
      </c>
      <c r="H232" s="9" t="s">
        <v>4049</v>
      </c>
      <c r="I232" s="9">
        <v>3</v>
      </c>
      <c r="K232" s="9" t="s">
        <v>4044</v>
      </c>
    </row>
    <row r="233" spans="1:11" x14ac:dyDescent="0.2">
      <c r="A233" s="9" t="s">
        <v>4045</v>
      </c>
      <c r="B233" s="9" t="s">
        <v>4046</v>
      </c>
      <c r="C233" s="9" t="s">
        <v>4415</v>
      </c>
      <c r="D233" s="9" t="s">
        <v>4414</v>
      </c>
      <c r="H233" s="9" t="s">
        <v>531</v>
      </c>
      <c r="I233" s="9">
        <v>2</v>
      </c>
      <c r="K233" s="9" t="s">
        <v>4044</v>
      </c>
    </row>
    <row r="234" spans="1:11" x14ac:dyDescent="0.2">
      <c r="A234" s="9" t="s">
        <v>4045</v>
      </c>
      <c r="B234" s="9" t="s">
        <v>4046</v>
      </c>
      <c r="C234" s="9" t="s">
        <v>4418</v>
      </c>
      <c r="D234" s="9" t="s">
        <v>4414</v>
      </c>
      <c r="H234" s="9" t="s">
        <v>531</v>
      </c>
      <c r="I234" s="9">
        <v>0</v>
      </c>
      <c r="K234" s="9" t="s">
        <v>4044</v>
      </c>
    </row>
    <row r="235" spans="1:11" x14ac:dyDescent="0.2">
      <c r="A235" s="9" t="s">
        <v>4045</v>
      </c>
      <c r="B235" s="9" t="s">
        <v>4046</v>
      </c>
      <c r="C235" s="9" t="s">
        <v>4415</v>
      </c>
      <c r="D235" s="9" t="s">
        <v>4414</v>
      </c>
      <c r="H235" s="9" t="s">
        <v>4049</v>
      </c>
      <c r="I235" s="9">
        <v>2</v>
      </c>
      <c r="K235" s="9" t="s">
        <v>4044</v>
      </c>
    </row>
    <row r="236" spans="1:11" x14ac:dyDescent="0.2">
      <c r="A236" s="9" t="s">
        <v>4045</v>
      </c>
      <c r="B236" s="9" t="s">
        <v>4046</v>
      </c>
      <c r="C236" s="9" t="s">
        <v>4419</v>
      </c>
      <c r="D236" s="9" t="s">
        <v>4414</v>
      </c>
      <c r="H236" s="9" t="s">
        <v>531</v>
      </c>
      <c r="I236" s="9">
        <v>8</v>
      </c>
      <c r="K236" s="9" t="s">
        <v>4044</v>
      </c>
    </row>
    <row r="237" spans="1:11" x14ac:dyDescent="0.2">
      <c r="A237" s="9" t="s">
        <v>4045</v>
      </c>
      <c r="B237" s="9" t="s">
        <v>4046</v>
      </c>
      <c r="C237" s="9" t="s">
        <v>4420</v>
      </c>
      <c r="D237" s="9" t="s">
        <v>4414</v>
      </c>
      <c r="H237" s="9" t="s">
        <v>531</v>
      </c>
      <c r="I237" s="9">
        <v>4</v>
      </c>
      <c r="K237" s="9" t="s">
        <v>4044</v>
      </c>
    </row>
    <row r="238" spans="1:11" x14ac:dyDescent="0.2">
      <c r="A238" s="9" t="s">
        <v>4045</v>
      </c>
      <c r="B238" s="9" t="s">
        <v>4046</v>
      </c>
      <c r="C238" s="9" t="s">
        <v>4421</v>
      </c>
      <c r="D238" s="9" t="s">
        <v>4414</v>
      </c>
      <c r="H238" s="9" t="s">
        <v>531</v>
      </c>
      <c r="I238" s="9">
        <v>9</v>
      </c>
      <c r="K238" s="9" t="s">
        <v>4044</v>
      </c>
    </row>
    <row r="239" spans="1:11" x14ac:dyDescent="0.2">
      <c r="A239" s="9" t="s">
        <v>4081</v>
      </c>
      <c r="B239" s="9" t="s">
        <v>4082</v>
      </c>
      <c r="C239" s="9" t="s">
        <v>4422</v>
      </c>
      <c r="D239" s="9" t="s">
        <v>4423</v>
      </c>
      <c r="H239" s="9" t="s">
        <v>531</v>
      </c>
      <c r="I239" s="9">
        <v>9</v>
      </c>
      <c r="K239" s="9" t="s">
        <v>4061</v>
      </c>
    </row>
    <row r="240" spans="1:11" x14ac:dyDescent="0.2">
      <c r="A240" s="9" t="s">
        <v>4045</v>
      </c>
      <c r="B240" s="9" t="s">
        <v>4046</v>
      </c>
      <c r="C240" s="9" t="s">
        <v>4424</v>
      </c>
      <c r="D240" s="9" t="s">
        <v>4425</v>
      </c>
      <c r="H240" s="9" t="s">
        <v>4049</v>
      </c>
      <c r="I240" s="9">
        <v>2</v>
      </c>
      <c r="K240" s="9" t="s">
        <v>4044</v>
      </c>
    </row>
    <row r="241" spans="1:12" x14ac:dyDescent="0.2">
      <c r="A241" s="9" t="s">
        <v>4045</v>
      </c>
      <c r="B241" s="9" t="s">
        <v>4046</v>
      </c>
      <c r="C241" s="9" t="s">
        <v>4426</v>
      </c>
      <c r="D241" s="9" t="s">
        <v>4427</v>
      </c>
      <c r="H241" s="9" t="s">
        <v>4049</v>
      </c>
      <c r="I241" s="9">
        <v>112</v>
      </c>
      <c r="K241" s="9" t="s">
        <v>4166</v>
      </c>
    </row>
    <row r="242" spans="1:12" x14ac:dyDescent="0.2">
      <c r="A242" s="9" t="s">
        <v>4045</v>
      </c>
      <c r="B242" s="9" t="s">
        <v>4046</v>
      </c>
      <c r="C242" s="9" t="s">
        <v>60</v>
      </c>
      <c r="D242" s="9" t="s">
        <v>4428</v>
      </c>
      <c r="E242" s="9" t="s">
        <v>4429</v>
      </c>
      <c r="H242" s="9" t="s">
        <v>4049</v>
      </c>
      <c r="I242" s="9">
        <v>1</v>
      </c>
      <c r="K242" s="9" t="s">
        <v>4057</v>
      </c>
      <c r="L242" s="9" t="s">
        <v>4430</v>
      </c>
    </row>
    <row r="243" spans="1:12" x14ac:dyDescent="0.2">
      <c r="A243" s="9" t="s">
        <v>4045</v>
      </c>
      <c r="B243" s="9" t="s">
        <v>4046</v>
      </c>
      <c r="C243" s="9" t="s">
        <v>45</v>
      </c>
      <c r="D243" s="9" t="s">
        <v>4428</v>
      </c>
      <c r="E243" s="9" t="s">
        <v>4429</v>
      </c>
      <c r="H243" s="9" t="s">
        <v>4049</v>
      </c>
      <c r="I243" s="9">
        <v>2</v>
      </c>
      <c r="K243" s="9" t="s">
        <v>4057</v>
      </c>
      <c r="L243" s="9" t="s">
        <v>4430</v>
      </c>
    </row>
    <row r="244" spans="1:12" x14ac:dyDescent="0.2">
      <c r="A244" s="9" t="s">
        <v>4081</v>
      </c>
      <c r="B244" s="9" t="s">
        <v>4082</v>
      </c>
      <c r="C244" s="9" t="s">
        <v>4431</v>
      </c>
      <c r="D244" s="9" t="s">
        <v>4432</v>
      </c>
      <c r="H244" s="9" t="s">
        <v>531</v>
      </c>
      <c r="I244" s="9">
        <v>2</v>
      </c>
      <c r="K244" s="9" t="s">
        <v>4055</v>
      </c>
    </row>
    <row r="245" spans="1:12" x14ac:dyDescent="0.2">
      <c r="A245" s="9" t="s">
        <v>4045</v>
      </c>
      <c r="B245" s="9" t="s">
        <v>4046</v>
      </c>
      <c r="C245" s="9" t="s">
        <v>4433</v>
      </c>
      <c r="D245" s="9" t="s">
        <v>4434</v>
      </c>
      <c r="H245" s="9" t="s">
        <v>4049</v>
      </c>
      <c r="I245" s="9">
        <v>2</v>
      </c>
      <c r="K245" s="9" t="s">
        <v>4367</v>
      </c>
    </row>
    <row r="246" spans="1:12" x14ac:dyDescent="0.2">
      <c r="A246" s="9" t="s">
        <v>4045</v>
      </c>
      <c r="B246" s="9" t="s">
        <v>4046</v>
      </c>
      <c r="C246" s="9" t="s">
        <v>4435</v>
      </c>
      <c r="D246" s="9" t="s">
        <v>4436</v>
      </c>
      <c r="H246" s="9" t="s">
        <v>531</v>
      </c>
      <c r="I246" s="9">
        <v>2</v>
      </c>
      <c r="K246" s="9" t="s">
        <v>4304</v>
      </c>
    </row>
    <row r="247" spans="1:12" x14ac:dyDescent="0.2">
      <c r="A247" s="9" t="s">
        <v>4045</v>
      </c>
      <c r="B247" s="9" t="s">
        <v>4046</v>
      </c>
      <c r="C247" s="9" t="s">
        <v>4437</v>
      </c>
      <c r="D247" s="9" t="s">
        <v>4438</v>
      </c>
      <c r="H247" s="9" t="s">
        <v>4049</v>
      </c>
      <c r="I247" s="9">
        <v>6</v>
      </c>
      <c r="K247" s="9" t="s">
        <v>4166</v>
      </c>
    </row>
    <row r="248" spans="1:12" x14ac:dyDescent="0.2">
      <c r="A248" s="9" t="s">
        <v>4045</v>
      </c>
      <c r="B248" s="9" t="s">
        <v>4046</v>
      </c>
      <c r="C248" s="9" t="s">
        <v>4439</v>
      </c>
      <c r="D248" s="9" t="s">
        <v>4440</v>
      </c>
      <c r="H248" s="9" t="s">
        <v>4049</v>
      </c>
      <c r="I248" s="9">
        <v>2</v>
      </c>
      <c r="K248" s="9" t="s">
        <v>4166</v>
      </c>
    </row>
    <row r="249" spans="1:12" x14ac:dyDescent="0.2">
      <c r="A249" s="9" t="s">
        <v>4050</v>
      </c>
      <c r="B249" s="9" t="s">
        <v>4051</v>
      </c>
      <c r="C249" s="9" t="s">
        <v>4441</v>
      </c>
      <c r="D249" s="9" t="s">
        <v>4442</v>
      </c>
      <c r="H249" s="9" t="s">
        <v>531</v>
      </c>
      <c r="I249" s="9">
        <v>1</v>
      </c>
      <c r="K249" s="9" t="s">
        <v>4166</v>
      </c>
    </row>
    <row r="250" spans="1:12" x14ac:dyDescent="0.2">
      <c r="A250" s="9" t="s">
        <v>4081</v>
      </c>
      <c r="B250" s="9" t="s">
        <v>4082</v>
      </c>
      <c r="C250" s="9" t="s">
        <v>4443</v>
      </c>
      <c r="D250" s="9" t="s">
        <v>4444</v>
      </c>
      <c r="H250" s="9" t="s">
        <v>531</v>
      </c>
      <c r="I250" s="9">
        <v>2</v>
      </c>
      <c r="K250" s="9" t="s">
        <v>4066</v>
      </c>
    </row>
    <row r="251" spans="1:12" x14ac:dyDescent="0.2">
      <c r="A251" s="9" t="s">
        <v>4050</v>
      </c>
      <c r="B251" s="9" t="s">
        <v>4051</v>
      </c>
      <c r="C251" s="9" t="s">
        <v>4445</v>
      </c>
      <c r="D251" s="9" t="s">
        <v>4446</v>
      </c>
      <c r="H251" s="9" t="s">
        <v>531</v>
      </c>
      <c r="I251" s="9">
        <v>2</v>
      </c>
      <c r="K251" s="9" t="s">
        <v>4166</v>
      </c>
    </row>
    <row r="252" spans="1:12" x14ac:dyDescent="0.2">
      <c r="A252" s="9" t="s">
        <v>4050</v>
      </c>
      <c r="B252" s="9" t="s">
        <v>4051</v>
      </c>
      <c r="C252" s="9" t="s">
        <v>4447</v>
      </c>
      <c r="D252" s="9" t="s">
        <v>4448</v>
      </c>
      <c r="H252" s="9" t="s">
        <v>531</v>
      </c>
      <c r="I252" s="9">
        <v>2</v>
      </c>
      <c r="K252" s="9" t="s">
        <v>4166</v>
      </c>
    </row>
    <row r="253" spans="1:12" x14ac:dyDescent="0.2">
      <c r="A253" s="9" t="s">
        <v>4045</v>
      </c>
      <c r="B253" s="9" t="s">
        <v>4046</v>
      </c>
      <c r="C253" s="9" t="s">
        <v>4449</v>
      </c>
      <c r="D253" s="9" t="s">
        <v>4166</v>
      </c>
      <c r="H253" s="9" t="s">
        <v>4049</v>
      </c>
      <c r="I253" s="9">
        <v>2</v>
      </c>
      <c r="K253" s="9" t="s">
        <v>4166</v>
      </c>
    </row>
    <row r="254" spans="1:12" x14ac:dyDescent="0.2">
      <c r="A254" s="9" t="s">
        <v>4045</v>
      </c>
      <c r="B254" s="9" t="s">
        <v>4046</v>
      </c>
      <c r="C254" s="9" t="s">
        <v>4450</v>
      </c>
      <c r="D254" s="9" t="s">
        <v>4451</v>
      </c>
      <c r="H254" s="9" t="s">
        <v>4049</v>
      </c>
      <c r="I254" s="9">
        <v>2</v>
      </c>
      <c r="K254" s="9" t="s">
        <v>4066</v>
      </c>
    </row>
    <row r="255" spans="1:12" x14ac:dyDescent="0.2">
      <c r="A255" s="9" t="s">
        <v>4045</v>
      </c>
      <c r="B255" s="9" t="s">
        <v>4046</v>
      </c>
      <c r="C255" s="9" t="s">
        <v>4452</v>
      </c>
      <c r="D255" s="9" t="s">
        <v>4451</v>
      </c>
      <c r="H255" s="9" t="s">
        <v>4049</v>
      </c>
      <c r="I255" s="9">
        <v>3</v>
      </c>
      <c r="K255" s="9" t="s">
        <v>4066</v>
      </c>
    </row>
    <row r="256" spans="1:12" x14ac:dyDescent="0.2">
      <c r="A256" s="9" t="s">
        <v>4045</v>
      </c>
      <c r="B256" s="9" t="s">
        <v>4046</v>
      </c>
      <c r="C256" s="9" t="s">
        <v>4453</v>
      </c>
      <c r="D256" s="9" t="s">
        <v>4451</v>
      </c>
      <c r="H256" s="9" t="s">
        <v>4049</v>
      </c>
      <c r="I256" s="9">
        <v>4</v>
      </c>
      <c r="K256" s="9" t="s">
        <v>4066</v>
      </c>
    </row>
    <row r="257" spans="1:12" x14ac:dyDescent="0.2">
      <c r="A257" s="9" t="s">
        <v>4071</v>
      </c>
      <c r="B257" s="9" t="s">
        <v>4072</v>
      </c>
      <c r="C257" s="9" t="s">
        <v>4454</v>
      </c>
      <c r="D257" s="9" t="s">
        <v>4455</v>
      </c>
      <c r="H257" s="9" t="s">
        <v>531</v>
      </c>
      <c r="I257" s="9">
        <v>4</v>
      </c>
      <c r="K257" s="9" t="s">
        <v>4066</v>
      </c>
    </row>
    <row r="258" spans="1:12" x14ac:dyDescent="0.2">
      <c r="A258" s="9" t="s">
        <v>4071</v>
      </c>
      <c r="B258" s="9" t="s">
        <v>4072</v>
      </c>
      <c r="C258" s="9" t="s">
        <v>4456</v>
      </c>
      <c r="D258" s="9" t="s">
        <v>4457</v>
      </c>
      <c r="H258" s="9" t="s">
        <v>531</v>
      </c>
      <c r="I258" s="9">
        <v>3</v>
      </c>
      <c r="K258" s="9" t="s">
        <v>4066</v>
      </c>
    </row>
    <row r="259" spans="1:12" x14ac:dyDescent="0.2">
      <c r="A259" s="9" t="s">
        <v>4128</v>
      </c>
      <c r="B259" s="9" t="s">
        <v>4129</v>
      </c>
      <c r="C259" s="9" t="s">
        <v>4458</v>
      </c>
      <c r="D259" s="9" t="s">
        <v>4459</v>
      </c>
      <c r="H259" s="9" t="s">
        <v>531</v>
      </c>
      <c r="I259" s="9">
        <v>8</v>
      </c>
      <c r="K259" s="9" t="s">
        <v>4066</v>
      </c>
    </row>
    <row r="260" spans="1:12" x14ac:dyDescent="0.2">
      <c r="A260" s="9" t="s">
        <v>4071</v>
      </c>
      <c r="B260" s="9" t="s">
        <v>4072</v>
      </c>
      <c r="C260" s="9" t="s">
        <v>4460</v>
      </c>
      <c r="D260" s="9" t="s">
        <v>4461</v>
      </c>
      <c r="H260" s="9" t="s">
        <v>531</v>
      </c>
      <c r="I260" s="9">
        <v>4</v>
      </c>
      <c r="K260" s="9" t="s">
        <v>4066</v>
      </c>
    </row>
    <row r="261" spans="1:12" x14ac:dyDescent="0.2">
      <c r="A261" s="9" t="s">
        <v>4071</v>
      </c>
      <c r="B261" s="9" t="s">
        <v>4072</v>
      </c>
      <c r="C261" s="9" t="s">
        <v>4462</v>
      </c>
      <c r="D261" s="9" t="s">
        <v>4463</v>
      </c>
      <c r="H261" s="9" t="s">
        <v>531</v>
      </c>
      <c r="I261" s="9">
        <v>4</v>
      </c>
      <c r="K261" s="9" t="s">
        <v>4066</v>
      </c>
    </row>
    <row r="262" spans="1:12" x14ac:dyDescent="0.2">
      <c r="A262" s="9" t="s">
        <v>4045</v>
      </c>
      <c r="B262" s="9" t="s">
        <v>4046</v>
      </c>
      <c r="C262" s="9" t="s">
        <v>4464</v>
      </c>
      <c r="D262" s="9" t="s">
        <v>4465</v>
      </c>
      <c r="H262" s="9" t="s">
        <v>4049</v>
      </c>
      <c r="I262" s="9">
        <v>2</v>
      </c>
      <c r="K262" s="9" t="s">
        <v>4066</v>
      </c>
    </row>
    <row r="263" spans="1:12" x14ac:dyDescent="0.2">
      <c r="A263" s="9" t="s">
        <v>4050</v>
      </c>
      <c r="B263" s="9" t="s">
        <v>4051</v>
      </c>
      <c r="C263" s="9" t="s">
        <v>74</v>
      </c>
      <c r="D263" s="9" t="s">
        <v>1857</v>
      </c>
      <c r="H263" s="9" t="s">
        <v>4054</v>
      </c>
      <c r="I263" s="9">
        <v>3</v>
      </c>
      <c r="K263" s="9" t="s">
        <v>4055</v>
      </c>
      <c r="L263" s="9" t="s">
        <v>3862</v>
      </c>
    </row>
    <row r="264" spans="1:12" x14ac:dyDescent="0.2">
      <c r="A264" s="9" t="s">
        <v>4050</v>
      </c>
      <c r="B264" s="9" t="s">
        <v>4051</v>
      </c>
      <c r="C264" s="9" t="s">
        <v>4466</v>
      </c>
      <c r="D264" s="9" t="s">
        <v>1857</v>
      </c>
      <c r="H264" s="9" t="s">
        <v>4054</v>
      </c>
      <c r="I264" s="9">
        <v>1</v>
      </c>
      <c r="K264" s="9" t="s">
        <v>4055</v>
      </c>
      <c r="L264" s="9" t="s">
        <v>3862</v>
      </c>
    </row>
    <row r="265" spans="1:12" x14ac:dyDescent="0.2">
      <c r="A265" s="9" t="s">
        <v>4045</v>
      </c>
      <c r="B265" s="9" t="s">
        <v>4046</v>
      </c>
      <c r="C265" s="9" t="s">
        <v>4467</v>
      </c>
      <c r="D265" s="9" t="s">
        <v>4468</v>
      </c>
      <c r="H265" s="9" t="s">
        <v>531</v>
      </c>
      <c r="I265" s="9">
        <v>4</v>
      </c>
      <c r="K265" s="9" t="s">
        <v>4304</v>
      </c>
    </row>
    <row r="266" spans="1:12" x14ac:dyDescent="0.2">
      <c r="A266" s="9" t="s">
        <v>4045</v>
      </c>
      <c r="B266" s="9" t="s">
        <v>4046</v>
      </c>
      <c r="C266" s="9" t="s">
        <v>4469</v>
      </c>
      <c r="D266" s="9" t="s">
        <v>4468</v>
      </c>
      <c r="H266" s="9" t="s">
        <v>531</v>
      </c>
      <c r="I266" s="9">
        <v>8</v>
      </c>
      <c r="K266" s="9" t="s">
        <v>4304</v>
      </c>
    </row>
    <row r="267" spans="1:12" x14ac:dyDescent="0.2">
      <c r="A267" s="9" t="s">
        <v>4045</v>
      </c>
      <c r="B267" s="9" t="s">
        <v>4046</v>
      </c>
      <c r="C267" s="9" t="s">
        <v>4470</v>
      </c>
      <c r="D267" s="9" t="s">
        <v>4468</v>
      </c>
      <c r="H267" s="9" t="s">
        <v>531</v>
      </c>
      <c r="I267" s="9">
        <v>8</v>
      </c>
      <c r="K267" s="9" t="s">
        <v>4304</v>
      </c>
    </row>
    <row r="268" spans="1:12" x14ac:dyDescent="0.2">
      <c r="A268" s="9" t="s">
        <v>4128</v>
      </c>
      <c r="B268" s="9" t="s">
        <v>4129</v>
      </c>
      <c r="C268" s="9" t="s">
        <v>4471</v>
      </c>
      <c r="D268" s="9" t="s">
        <v>4472</v>
      </c>
      <c r="H268" s="9" t="s">
        <v>4049</v>
      </c>
      <c r="I268" s="9">
        <v>4</v>
      </c>
      <c r="K268" s="9" t="s">
        <v>4304</v>
      </c>
    </row>
    <row r="269" spans="1:12" x14ac:dyDescent="0.2">
      <c r="A269" s="9" t="s">
        <v>4045</v>
      </c>
      <c r="B269" s="9" t="s">
        <v>4046</v>
      </c>
      <c r="C269" s="9" t="s">
        <v>4473</v>
      </c>
      <c r="D269" s="9" t="s">
        <v>4474</v>
      </c>
      <c r="H269" s="9" t="s">
        <v>4049</v>
      </c>
      <c r="I269" s="9">
        <v>2</v>
      </c>
      <c r="K269" s="9" t="s">
        <v>4151</v>
      </c>
    </row>
    <row r="270" spans="1:12" x14ac:dyDescent="0.2">
      <c r="A270" s="9" t="s">
        <v>4045</v>
      </c>
      <c r="B270" s="9" t="s">
        <v>4046</v>
      </c>
      <c r="C270" s="9" t="s">
        <v>4475</v>
      </c>
      <c r="D270" s="9" t="s">
        <v>4476</v>
      </c>
      <c r="H270" s="9" t="s">
        <v>4049</v>
      </c>
      <c r="I270" s="9">
        <v>2</v>
      </c>
      <c r="K270" s="9" t="s">
        <v>4166</v>
      </c>
    </row>
    <row r="271" spans="1:12" x14ac:dyDescent="0.2">
      <c r="A271" s="9" t="s">
        <v>4045</v>
      </c>
      <c r="B271" s="9" t="s">
        <v>4046</v>
      </c>
      <c r="C271" s="9" t="s">
        <v>4477</v>
      </c>
      <c r="D271" s="9" t="s">
        <v>4478</v>
      </c>
      <c r="H271" s="9" t="s">
        <v>4049</v>
      </c>
      <c r="I271" s="9">
        <v>2</v>
      </c>
      <c r="K271" s="9" t="s">
        <v>4066</v>
      </c>
    </row>
    <row r="272" spans="1:12" x14ac:dyDescent="0.2">
      <c r="A272" s="9" t="s">
        <v>4045</v>
      </c>
      <c r="B272" s="9" t="s">
        <v>4046</v>
      </c>
      <c r="C272" s="9" t="s">
        <v>4479</v>
      </c>
      <c r="D272" s="9" t="s">
        <v>4480</v>
      </c>
      <c r="H272" s="9" t="s">
        <v>4049</v>
      </c>
      <c r="I272" s="9">
        <v>2</v>
      </c>
      <c r="K272" s="9" t="s">
        <v>4304</v>
      </c>
    </row>
    <row r="273" spans="1:11" x14ac:dyDescent="0.2">
      <c r="A273" s="9" t="s">
        <v>4045</v>
      </c>
      <c r="B273" s="9" t="s">
        <v>4046</v>
      </c>
      <c r="C273" s="9" t="s">
        <v>360</v>
      </c>
      <c r="D273" s="9" t="s">
        <v>4481</v>
      </c>
      <c r="H273" s="9" t="s">
        <v>4049</v>
      </c>
      <c r="I273" s="9">
        <v>3</v>
      </c>
      <c r="K273" s="9" t="s">
        <v>4304</v>
      </c>
    </row>
    <row r="274" spans="1:11" x14ac:dyDescent="0.2">
      <c r="A274" s="9" t="s">
        <v>4045</v>
      </c>
      <c r="B274" s="9" t="s">
        <v>4046</v>
      </c>
      <c r="C274" s="9" t="s">
        <v>4482</v>
      </c>
      <c r="D274" s="9" t="s">
        <v>4481</v>
      </c>
      <c r="H274" s="9" t="s">
        <v>4049</v>
      </c>
      <c r="I274" s="9">
        <v>4</v>
      </c>
      <c r="K274" s="9" t="s">
        <v>4304</v>
      </c>
    </row>
    <row r="275" spans="1:11" x14ac:dyDescent="0.2">
      <c r="A275" s="9" t="s">
        <v>4128</v>
      </c>
      <c r="B275" s="9" t="s">
        <v>4129</v>
      </c>
      <c r="C275" s="9" t="s">
        <v>4483</v>
      </c>
      <c r="D275" s="9" t="s">
        <v>4484</v>
      </c>
      <c r="H275" s="9" t="s">
        <v>531</v>
      </c>
      <c r="I275" s="9">
        <v>2</v>
      </c>
      <c r="K275" s="9" t="s">
        <v>4304</v>
      </c>
    </row>
    <row r="276" spans="1:11" x14ac:dyDescent="0.2">
      <c r="A276" s="9" t="s">
        <v>4128</v>
      </c>
      <c r="B276" s="9" t="s">
        <v>4129</v>
      </c>
      <c r="C276" s="9" t="s">
        <v>4485</v>
      </c>
      <c r="D276" s="9" t="s">
        <v>4484</v>
      </c>
      <c r="H276" s="9" t="s">
        <v>531</v>
      </c>
      <c r="I276" s="9">
        <v>3</v>
      </c>
      <c r="K276" s="9" t="s">
        <v>4304</v>
      </c>
    </row>
    <row r="277" spans="1:11" x14ac:dyDescent="0.2">
      <c r="A277" s="9" t="s">
        <v>4128</v>
      </c>
      <c r="B277" s="9" t="s">
        <v>4129</v>
      </c>
      <c r="C277" s="9" t="s">
        <v>4486</v>
      </c>
      <c r="D277" s="9" t="s">
        <v>4484</v>
      </c>
      <c r="H277" s="9" t="s">
        <v>531</v>
      </c>
      <c r="I277" s="9">
        <v>4</v>
      </c>
      <c r="K277" s="9" t="s">
        <v>4304</v>
      </c>
    </row>
    <row r="278" spans="1:11" x14ac:dyDescent="0.2">
      <c r="A278" s="9" t="s">
        <v>4128</v>
      </c>
      <c r="B278" s="9" t="s">
        <v>4129</v>
      </c>
      <c r="C278" s="9" t="s">
        <v>4487</v>
      </c>
      <c r="D278" s="9" t="s">
        <v>4484</v>
      </c>
      <c r="H278" s="9" t="s">
        <v>531</v>
      </c>
      <c r="I278" s="9">
        <v>6</v>
      </c>
      <c r="K278" s="9" t="s">
        <v>4304</v>
      </c>
    </row>
    <row r="279" spans="1:11" x14ac:dyDescent="0.2">
      <c r="A279" s="9" t="s">
        <v>4128</v>
      </c>
      <c r="B279" s="9" t="s">
        <v>4129</v>
      </c>
      <c r="C279" s="9" t="s">
        <v>4488</v>
      </c>
      <c r="D279" s="9" t="s">
        <v>4484</v>
      </c>
      <c r="H279" s="9" t="s">
        <v>531</v>
      </c>
      <c r="I279" s="9">
        <v>8</v>
      </c>
      <c r="K279" s="9" t="s">
        <v>4304</v>
      </c>
    </row>
    <row r="280" spans="1:11" x14ac:dyDescent="0.2">
      <c r="A280" s="9" t="s">
        <v>4045</v>
      </c>
      <c r="B280" s="9" t="s">
        <v>4046</v>
      </c>
      <c r="C280" s="9" t="s">
        <v>4489</v>
      </c>
      <c r="D280" s="9" t="s">
        <v>4490</v>
      </c>
      <c r="H280" s="9" t="s">
        <v>531</v>
      </c>
      <c r="I280" s="9">
        <v>18</v>
      </c>
      <c r="K280" s="9" t="s">
        <v>4304</v>
      </c>
    </row>
    <row r="281" spans="1:11" x14ac:dyDescent="0.2">
      <c r="A281" s="9" t="s">
        <v>4045</v>
      </c>
      <c r="B281" s="9" t="s">
        <v>4046</v>
      </c>
      <c r="C281" s="9" t="s">
        <v>4491</v>
      </c>
      <c r="D281" s="9" t="s">
        <v>4492</v>
      </c>
      <c r="H281" s="9" t="s">
        <v>4049</v>
      </c>
      <c r="I281" s="9">
        <v>2</v>
      </c>
      <c r="K281" s="9" t="s">
        <v>4162</v>
      </c>
    </row>
    <row r="282" spans="1:11" x14ac:dyDescent="0.2">
      <c r="A282" s="9" t="s">
        <v>4045</v>
      </c>
      <c r="B282" s="9" t="s">
        <v>4046</v>
      </c>
      <c r="C282" s="9" t="s">
        <v>4493</v>
      </c>
      <c r="D282" s="9" t="s">
        <v>4494</v>
      </c>
      <c r="H282" s="9" t="s">
        <v>4049</v>
      </c>
      <c r="I282" s="9">
        <v>2</v>
      </c>
      <c r="K282" s="9" t="s">
        <v>4162</v>
      </c>
    </row>
    <row r="283" spans="1:11" x14ac:dyDescent="0.2">
      <c r="A283" s="9" t="s">
        <v>4045</v>
      </c>
      <c r="B283" s="9" t="s">
        <v>4046</v>
      </c>
      <c r="C283" s="9" t="s">
        <v>4495</v>
      </c>
      <c r="D283" s="9" t="s">
        <v>4496</v>
      </c>
      <c r="H283" s="9" t="s">
        <v>4049</v>
      </c>
      <c r="I283" s="9">
        <v>2</v>
      </c>
      <c r="K283" s="9" t="s">
        <v>4162</v>
      </c>
    </row>
    <row r="284" spans="1:11" x14ac:dyDescent="0.2">
      <c r="A284" s="9" t="s">
        <v>4045</v>
      </c>
      <c r="B284" s="9" t="s">
        <v>4046</v>
      </c>
      <c r="C284" s="9" t="s">
        <v>4497</v>
      </c>
      <c r="D284" s="9" t="s">
        <v>4498</v>
      </c>
      <c r="H284" s="9" t="s">
        <v>4049</v>
      </c>
      <c r="I284" s="9">
        <v>2</v>
      </c>
      <c r="K284" s="9" t="s">
        <v>4162</v>
      </c>
    </row>
    <row r="285" spans="1:11" x14ac:dyDescent="0.2">
      <c r="A285" s="9" t="s">
        <v>4045</v>
      </c>
      <c r="B285" s="9" t="s">
        <v>4046</v>
      </c>
      <c r="C285" s="9" t="s">
        <v>4499</v>
      </c>
      <c r="D285" s="9" t="s">
        <v>4500</v>
      </c>
      <c r="H285" s="9" t="s">
        <v>4049</v>
      </c>
      <c r="I285" s="9">
        <v>2</v>
      </c>
      <c r="K285" s="9" t="s">
        <v>4162</v>
      </c>
    </row>
    <row r="286" spans="1:11" x14ac:dyDescent="0.2">
      <c r="A286" s="9" t="s">
        <v>4501</v>
      </c>
      <c r="B286" s="9" t="s">
        <v>4502</v>
      </c>
      <c r="C286" s="9" t="s">
        <v>4503</v>
      </c>
      <c r="D286" s="9" t="s">
        <v>4502</v>
      </c>
      <c r="H286" s="9" t="s">
        <v>531</v>
      </c>
      <c r="I286" s="9">
        <v>2</v>
      </c>
      <c r="K286" s="9" t="s">
        <v>4179</v>
      </c>
    </row>
    <row r="287" spans="1:11" x14ac:dyDescent="0.2">
      <c r="A287" s="9" t="s">
        <v>4501</v>
      </c>
      <c r="B287" s="9" t="s">
        <v>4502</v>
      </c>
      <c r="C287" s="9" t="s">
        <v>4504</v>
      </c>
      <c r="D287" s="9" t="s">
        <v>4502</v>
      </c>
      <c r="H287" s="9" t="s">
        <v>531</v>
      </c>
      <c r="I287" s="9">
        <v>4</v>
      </c>
      <c r="K287" s="9" t="s">
        <v>4179</v>
      </c>
    </row>
    <row r="288" spans="1:11" x14ac:dyDescent="0.2">
      <c r="A288" s="9" t="s">
        <v>4501</v>
      </c>
      <c r="B288" s="9" t="s">
        <v>4502</v>
      </c>
      <c r="C288" s="9" t="s">
        <v>4505</v>
      </c>
      <c r="D288" s="9" t="s">
        <v>4502</v>
      </c>
      <c r="H288" s="9" t="s">
        <v>531</v>
      </c>
      <c r="I288" s="9">
        <v>8</v>
      </c>
      <c r="K288" s="9" t="s">
        <v>4179</v>
      </c>
    </row>
    <row r="289" spans="1:11" x14ac:dyDescent="0.2">
      <c r="A289" s="9" t="s">
        <v>4501</v>
      </c>
      <c r="B289" s="9" t="s">
        <v>4502</v>
      </c>
      <c r="C289" s="9" t="s">
        <v>4506</v>
      </c>
      <c r="D289" s="9" t="s">
        <v>4502</v>
      </c>
      <c r="H289" s="9" t="s">
        <v>531</v>
      </c>
      <c r="I289" s="9">
        <v>9</v>
      </c>
      <c r="K289" s="9" t="s">
        <v>4179</v>
      </c>
    </row>
    <row r="290" spans="1:11" x14ac:dyDescent="0.2">
      <c r="A290" s="9" t="s">
        <v>4045</v>
      </c>
      <c r="B290" s="9" t="s">
        <v>4046</v>
      </c>
      <c r="C290" s="9" t="s">
        <v>4507</v>
      </c>
      <c r="D290" s="9" t="s">
        <v>4508</v>
      </c>
      <c r="H290" s="9" t="s">
        <v>4049</v>
      </c>
      <c r="I290" s="9">
        <v>2</v>
      </c>
      <c r="K290" s="9" t="s">
        <v>4367</v>
      </c>
    </row>
    <row r="291" spans="1:11" x14ac:dyDescent="0.2">
      <c r="A291" s="9" t="s">
        <v>4045</v>
      </c>
      <c r="B291" s="9" t="s">
        <v>4046</v>
      </c>
      <c r="C291" s="9" t="s">
        <v>4509</v>
      </c>
      <c r="D291" s="9" t="s">
        <v>4508</v>
      </c>
      <c r="H291" s="9" t="s">
        <v>4049</v>
      </c>
      <c r="I291" s="9">
        <v>3</v>
      </c>
      <c r="K291" s="9" t="s">
        <v>4367</v>
      </c>
    </row>
    <row r="292" spans="1:11" x14ac:dyDescent="0.2">
      <c r="A292" s="9" t="s">
        <v>4045</v>
      </c>
      <c r="B292" s="9" t="s">
        <v>4046</v>
      </c>
      <c r="C292" s="9" t="s">
        <v>4510</v>
      </c>
      <c r="D292" s="9" t="s">
        <v>4508</v>
      </c>
      <c r="H292" s="9" t="s">
        <v>4049</v>
      </c>
      <c r="I292" s="9">
        <v>4</v>
      </c>
      <c r="K292" s="9" t="s">
        <v>4367</v>
      </c>
    </row>
    <row r="293" spans="1:11" x14ac:dyDescent="0.2">
      <c r="A293" s="9" t="s">
        <v>4081</v>
      </c>
      <c r="B293" s="9" t="s">
        <v>4082</v>
      </c>
      <c r="C293" s="9" t="s">
        <v>4511</v>
      </c>
      <c r="D293" s="9" t="s">
        <v>4512</v>
      </c>
      <c r="H293" s="9" t="s">
        <v>4049</v>
      </c>
      <c r="I293" s="9">
        <v>2</v>
      </c>
      <c r="K293" s="9" t="s">
        <v>4170</v>
      </c>
    </row>
    <row r="294" spans="1:11" x14ac:dyDescent="0.2">
      <c r="A294" s="9" t="s">
        <v>4081</v>
      </c>
      <c r="B294" s="9" t="s">
        <v>4082</v>
      </c>
      <c r="C294" s="9" t="s">
        <v>4513</v>
      </c>
      <c r="D294" s="9" t="s">
        <v>4512</v>
      </c>
      <c r="H294" s="9" t="s">
        <v>4049</v>
      </c>
      <c r="I294" s="9">
        <v>3</v>
      </c>
      <c r="K294" s="9" t="s">
        <v>4170</v>
      </c>
    </row>
    <row r="295" spans="1:11" x14ac:dyDescent="0.2">
      <c r="A295" s="9" t="s">
        <v>4081</v>
      </c>
      <c r="B295" s="9" t="s">
        <v>4082</v>
      </c>
      <c r="C295" s="9" t="s">
        <v>4514</v>
      </c>
      <c r="D295" s="9" t="s">
        <v>4512</v>
      </c>
      <c r="H295" s="9" t="s">
        <v>4049</v>
      </c>
      <c r="I295" s="9">
        <v>4</v>
      </c>
      <c r="K295" s="9" t="s">
        <v>4170</v>
      </c>
    </row>
    <row r="296" spans="1:11" x14ac:dyDescent="0.2">
      <c r="A296" s="9" t="s">
        <v>4045</v>
      </c>
      <c r="B296" s="9" t="s">
        <v>4046</v>
      </c>
      <c r="C296" s="9" t="s">
        <v>4515</v>
      </c>
      <c r="D296" s="9" t="s">
        <v>4516</v>
      </c>
      <c r="H296" s="9" t="s">
        <v>4049</v>
      </c>
      <c r="I296" s="9">
        <v>2</v>
      </c>
      <c r="K296" s="9" t="s">
        <v>4057</v>
      </c>
    </row>
    <row r="297" spans="1:11" x14ac:dyDescent="0.2">
      <c r="A297" s="9" t="s">
        <v>4045</v>
      </c>
      <c r="B297" s="9" t="s">
        <v>4046</v>
      </c>
      <c r="C297" s="9" t="s">
        <v>4517</v>
      </c>
      <c r="D297" s="9" t="s">
        <v>4516</v>
      </c>
      <c r="H297" s="9" t="s">
        <v>4049</v>
      </c>
      <c r="I297" s="9">
        <v>2</v>
      </c>
      <c r="K297" s="9" t="s">
        <v>4057</v>
      </c>
    </row>
    <row r="298" spans="1:11" x14ac:dyDescent="0.2">
      <c r="A298" s="9" t="s">
        <v>4045</v>
      </c>
      <c r="B298" s="9" t="s">
        <v>4046</v>
      </c>
      <c r="C298" s="9" t="s">
        <v>4518</v>
      </c>
      <c r="D298" s="9" t="s">
        <v>4519</v>
      </c>
      <c r="H298" s="9" t="s">
        <v>4049</v>
      </c>
      <c r="I298" s="9">
        <v>2</v>
      </c>
      <c r="K298" s="9" t="s">
        <v>4044</v>
      </c>
    </row>
    <row r="299" spans="1:11" x14ac:dyDescent="0.2">
      <c r="A299" s="9" t="s">
        <v>4045</v>
      </c>
      <c r="B299" s="9" t="s">
        <v>4046</v>
      </c>
      <c r="C299" s="9" t="s">
        <v>4520</v>
      </c>
      <c r="D299" s="9" t="s">
        <v>4519</v>
      </c>
      <c r="H299" s="9" t="s">
        <v>4049</v>
      </c>
      <c r="I299" s="9">
        <v>3</v>
      </c>
      <c r="K299" s="9" t="s">
        <v>4044</v>
      </c>
    </row>
    <row r="300" spans="1:11" x14ac:dyDescent="0.2">
      <c r="A300" s="9" t="s">
        <v>4045</v>
      </c>
      <c r="B300" s="9" t="s">
        <v>4046</v>
      </c>
      <c r="C300" s="9" t="s">
        <v>4521</v>
      </c>
      <c r="D300" s="9" t="s">
        <v>4519</v>
      </c>
      <c r="H300" s="9" t="s">
        <v>4049</v>
      </c>
      <c r="I300" s="9">
        <v>4</v>
      </c>
      <c r="K300" s="9" t="s">
        <v>4044</v>
      </c>
    </row>
    <row r="301" spans="1:11" x14ac:dyDescent="0.2">
      <c r="A301" s="9" t="s">
        <v>4081</v>
      </c>
      <c r="B301" s="9" t="s">
        <v>4082</v>
      </c>
      <c r="C301" s="9" t="s">
        <v>4522</v>
      </c>
      <c r="D301" s="9" t="s">
        <v>4523</v>
      </c>
      <c r="H301" s="9" t="s">
        <v>531</v>
      </c>
      <c r="I301" s="9">
        <v>8</v>
      </c>
      <c r="K301" s="9" t="s">
        <v>4061</v>
      </c>
    </row>
    <row r="302" spans="1:11" x14ac:dyDescent="0.2">
      <c r="A302" s="9" t="s">
        <v>4045</v>
      </c>
      <c r="B302" s="9" t="s">
        <v>4046</v>
      </c>
      <c r="C302" s="9" t="s">
        <v>4524</v>
      </c>
      <c r="D302" s="9" t="s">
        <v>4525</v>
      </c>
      <c r="H302" s="9" t="s">
        <v>4049</v>
      </c>
      <c r="I302" s="9">
        <v>2</v>
      </c>
      <c r="K302" s="9" t="s">
        <v>4057</v>
      </c>
    </row>
    <row r="303" spans="1:11" x14ac:dyDescent="0.2">
      <c r="A303" s="9" t="s">
        <v>4045</v>
      </c>
      <c r="B303" s="9" t="s">
        <v>4046</v>
      </c>
      <c r="C303" s="9" t="s">
        <v>4526</v>
      </c>
      <c r="D303" s="9" t="s">
        <v>4525</v>
      </c>
      <c r="H303" s="9" t="s">
        <v>4049</v>
      </c>
      <c r="I303" s="9">
        <v>40</v>
      </c>
      <c r="K303" s="9" t="s">
        <v>4057</v>
      </c>
    </row>
    <row r="304" spans="1:11" x14ac:dyDescent="0.2">
      <c r="A304" s="9" t="s">
        <v>4045</v>
      </c>
      <c r="B304" s="9" t="s">
        <v>4046</v>
      </c>
      <c r="C304" s="9" t="s">
        <v>4527</v>
      </c>
      <c r="D304" s="9" t="s">
        <v>4528</v>
      </c>
      <c r="H304" s="9" t="s">
        <v>4049</v>
      </c>
      <c r="I304" s="9">
        <v>2</v>
      </c>
      <c r="K304" s="9" t="s">
        <v>4057</v>
      </c>
    </row>
    <row r="305" spans="1:12" x14ac:dyDescent="0.2">
      <c r="A305" s="9" t="s">
        <v>4045</v>
      </c>
      <c r="B305" s="9" t="s">
        <v>4046</v>
      </c>
      <c r="C305" s="9" t="s">
        <v>4529</v>
      </c>
      <c r="D305" s="9" t="s">
        <v>4528</v>
      </c>
      <c r="H305" s="9" t="s">
        <v>4049</v>
      </c>
      <c r="I305" s="9">
        <v>16</v>
      </c>
      <c r="K305" s="9" t="s">
        <v>4057</v>
      </c>
    </row>
    <row r="306" spans="1:12" x14ac:dyDescent="0.2">
      <c r="A306" s="9" t="s">
        <v>4045</v>
      </c>
      <c r="B306" s="9" t="s">
        <v>4046</v>
      </c>
      <c r="C306" s="9" t="s">
        <v>4530</v>
      </c>
      <c r="D306" s="9" t="s">
        <v>4531</v>
      </c>
      <c r="H306" s="9" t="s">
        <v>4049</v>
      </c>
      <c r="I306" s="9">
        <v>2</v>
      </c>
      <c r="K306" s="9" t="s">
        <v>4057</v>
      </c>
    </row>
    <row r="307" spans="1:12" x14ac:dyDescent="0.2">
      <c r="A307" s="9" t="s">
        <v>4045</v>
      </c>
      <c r="B307" s="9" t="s">
        <v>4046</v>
      </c>
      <c r="C307" s="9" t="s">
        <v>4532</v>
      </c>
      <c r="D307" s="9" t="s">
        <v>4531</v>
      </c>
      <c r="H307" s="9" t="s">
        <v>4049</v>
      </c>
      <c r="I307" s="9">
        <v>2</v>
      </c>
      <c r="K307" s="9" t="s">
        <v>4057</v>
      </c>
    </row>
    <row r="308" spans="1:12" x14ac:dyDescent="0.2">
      <c r="A308" s="9" t="s">
        <v>4045</v>
      </c>
      <c r="B308" s="9" t="s">
        <v>4046</v>
      </c>
      <c r="C308" s="9" t="s">
        <v>4533</v>
      </c>
      <c r="D308" s="9" t="s">
        <v>4534</v>
      </c>
      <c r="H308" s="9" t="s">
        <v>4049</v>
      </c>
      <c r="I308" s="9">
        <v>16</v>
      </c>
      <c r="K308" s="9" t="s">
        <v>4057</v>
      </c>
    </row>
    <row r="309" spans="1:12" x14ac:dyDescent="0.2">
      <c r="A309" s="9" t="s">
        <v>4045</v>
      </c>
      <c r="B309" s="9" t="s">
        <v>4046</v>
      </c>
      <c r="C309" s="9" t="s">
        <v>4535</v>
      </c>
      <c r="D309" s="9" t="s">
        <v>4536</v>
      </c>
      <c r="H309" s="9" t="s">
        <v>4049</v>
      </c>
      <c r="I309" s="9">
        <v>2</v>
      </c>
      <c r="K309" s="9" t="s">
        <v>4057</v>
      </c>
    </row>
    <row r="310" spans="1:12" x14ac:dyDescent="0.2">
      <c r="A310" s="9" t="s">
        <v>4045</v>
      </c>
      <c r="B310" s="9" t="s">
        <v>4046</v>
      </c>
      <c r="C310" s="9" t="s">
        <v>4537</v>
      </c>
      <c r="D310" s="9" t="s">
        <v>4538</v>
      </c>
      <c r="H310" s="9" t="s">
        <v>4049</v>
      </c>
      <c r="I310" s="9">
        <v>2</v>
      </c>
      <c r="K310" s="9" t="s">
        <v>4057</v>
      </c>
    </row>
    <row r="311" spans="1:12" x14ac:dyDescent="0.2">
      <c r="A311" s="9" t="s">
        <v>4045</v>
      </c>
      <c r="B311" s="9" t="s">
        <v>4046</v>
      </c>
      <c r="C311" s="9" t="s">
        <v>4539</v>
      </c>
      <c r="D311" s="9" t="s">
        <v>4540</v>
      </c>
      <c r="H311" s="9" t="s">
        <v>4049</v>
      </c>
      <c r="I311" s="9">
        <v>40</v>
      </c>
      <c r="K311" s="9" t="s">
        <v>4057</v>
      </c>
    </row>
    <row r="312" spans="1:12" x14ac:dyDescent="0.2">
      <c r="A312" s="9" t="s">
        <v>4045</v>
      </c>
      <c r="B312" s="9" t="s">
        <v>4046</v>
      </c>
      <c r="C312" s="9" t="s">
        <v>4541</v>
      </c>
      <c r="D312" s="9" t="s">
        <v>4542</v>
      </c>
      <c r="H312" s="9" t="s">
        <v>531</v>
      </c>
      <c r="I312" s="9">
        <v>0</v>
      </c>
      <c r="K312" s="9" t="s">
        <v>4304</v>
      </c>
    </row>
    <row r="313" spans="1:12" x14ac:dyDescent="0.2">
      <c r="A313" s="9" t="s">
        <v>4050</v>
      </c>
      <c r="B313" s="9" t="s">
        <v>4051</v>
      </c>
      <c r="C313" s="9" t="s">
        <v>49</v>
      </c>
      <c r="D313" s="9" t="s">
        <v>2268</v>
      </c>
      <c r="E313" s="9" t="s">
        <v>490</v>
      </c>
      <c r="H313" s="9" t="s">
        <v>4054</v>
      </c>
      <c r="I313" s="9">
        <v>1</v>
      </c>
      <c r="K313" s="9" t="s">
        <v>4166</v>
      </c>
      <c r="L313" s="9" t="s">
        <v>3867</v>
      </c>
    </row>
    <row r="314" spans="1:12" x14ac:dyDescent="0.2">
      <c r="A314" s="9" t="s">
        <v>4045</v>
      </c>
      <c r="B314" s="9" t="s">
        <v>4046</v>
      </c>
      <c r="C314" s="9" t="s">
        <v>4543</v>
      </c>
      <c r="D314" s="9" t="s">
        <v>4544</v>
      </c>
      <c r="H314" s="9" t="s">
        <v>4049</v>
      </c>
      <c r="I314" s="9">
        <v>16</v>
      </c>
      <c r="K314" s="9" t="s">
        <v>4367</v>
      </c>
    </row>
    <row r="315" spans="1:12" x14ac:dyDescent="0.2">
      <c r="A315" s="9" t="s">
        <v>4045</v>
      </c>
      <c r="B315" s="9" t="s">
        <v>4046</v>
      </c>
      <c r="C315" s="9" t="s">
        <v>4545</v>
      </c>
      <c r="D315" s="9" t="s">
        <v>4544</v>
      </c>
      <c r="H315" s="9" t="s">
        <v>4049</v>
      </c>
      <c r="I315" s="9">
        <v>2</v>
      </c>
      <c r="K315" s="9" t="s">
        <v>4367</v>
      </c>
    </row>
    <row r="316" spans="1:12" x14ac:dyDescent="0.2">
      <c r="A316" s="9" t="s">
        <v>4045</v>
      </c>
      <c r="B316" s="9" t="s">
        <v>4046</v>
      </c>
      <c r="C316" s="9" t="s">
        <v>4546</v>
      </c>
      <c r="D316" s="9" t="s">
        <v>4547</v>
      </c>
      <c r="H316" s="9" t="s">
        <v>4049</v>
      </c>
      <c r="I316" s="9">
        <v>2</v>
      </c>
      <c r="K316" s="9" t="s">
        <v>4057</v>
      </c>
    </row>
    <row r="317" spans="1:12" x14ac:dyDescent="0.2">
      <c r="A317" s="9" t="s">
        <v>4045</v>
      </c>
      <c r="B317" s="9" t="s">
        <v>4046</v>
      </c>
      <c r="C317" s="9" t="s">
        <v>4548</v>
      </c>
      <c r="D317" s="9" t="s">
        <v>4547</v>
      </c>
      <c r="H317" s="9" t="s">
        <v>4049</v>
      </c>
      <c r="I317" s="9">
        <v>40</v>
      </c>
      <c r="K317" s="9" t="s">
        <v>4057</v>
      </c>
    </row>
    <row r="318" spans="1:12" x14ac:dyDescent="0.2">
      <c r="A318" s="9" t="s">
        <v>4045</v>
      </c>
      <c r="B318" s="9" t="s">
        <v>4046</v>
      </c>
      <c r="C318" s="9" t="s">
        <v>4549</v>
      </c>
      <c r="D318" s="9" t="s">
        <v>4550</v>
      </c>
      <c r="H318" s="9" t="s">
        <v>4049</v>
      </c>
      <c r="I318" s="9">
        <v>2</v>
      </c>
      <c r="K318" s="9" t="s">
        <v>4057</v>
      </c>
    </row>
    <row r="319" spans="1:12" x14ac:dyDescent="0.2">
      <c r="A319" s="9" t="s">
        <v>4045</v>
      </c>
      <c r="B319" s="9" t="s">
        <v>4046</v>
      </c>
      <c r="C319" s="9" t="s">
        <v>4551</v>
      </c>
      <c r="D319" s="9" t="s">
        <v>4550</v>
      </c>
      <c r="H319" s="9" t="s">
        <v>4049</v>
      </c>
      <c r="I319" s="9">
        <v>40</v>
      </c>
      <c r="K319" s="9" t="s">
        <v>4057</v>
      </c>
    </row>
    <row r="320" spans="1:12" x14ac:dyDescent="0.2">
      <c r="A320" s="9" t="s">
        <v>4045</v>
      </c>
      <c r="B320" s="9" t="s">
        <v>4046</v>
      </c>
      <c r="C320" s="9" t="s">
        <v>4552</v>
      </c>
      <c r="D320" s="9" t="s">
        <v>4553</v>
      </c>
      <c r="H320" s="9" t="s">
        <v>4049</v>
      </c>
      <c r="I320" s="9">
        <v>2</v>
      </c>
      <c r="K320" s="9" t="s">
        <v>4057</v>
      </c>
    </row>
    <row r="321" spans="1:12" x14ac:dyDescent="0.2">
      <c r="A321" s="9" t="s">
        <v>4045</v>
      </c>
      <c r="B321" s="9" t="s">
        <v>4046</v>
      </c>
      <c r="C321" s="9" t="s">
        <v>4554</v>
      </c>
      <c r="D321" s="9" t="s">
        <v>4553</v>
      </c>
      <c r="H321" s="9" t="s">
        <v>4049</v>
      </c>
      <c r="I321" s="9">
        <v>40</v>
      </c>
      <c r="K321" s="9" t="s">
        <v>4057</v>
      </c>
    </row>
    <row r="322" spans="1:12" x14ac:dyDescent="0.2">
      <c r="A322" s="9" t="s">
        <v>4045</v>
      </c>
      <c r="B322" s="9" t="s">
        <v>4046</v>
      </c>
      <c r="C322" s="9" t="s">
        <v>4555</v>
      </c>
      <c r="D322" s="9" t="s">
        <v>4556</v>
      </c>
      <c r="H322" s="9" t="s">
        <v>4049</v>
      </c>
      <c r="I322" s="9">
        <v>2</v>
      </c>
      <c r="K322" s="9" t="s">
        <v>4057</v>
      </c>
    </row>
    <row r="323" spans="1:12" x14ac:dyDescent="0.2">
      <c r="A323" s="9" t="s">
        <v>4045</v>
      </c>
      <c r="B323" s="9" t="s">
        <v>4046</v>
      </c>
      <c r="C323" s="9" t="s">
        <v>4557</v>
      </c>
      <c r="D323" s="9" t="s">
        <v>4556</v>
      </c>
      <c r="H323" s="9" t="s">
        <v>4049</v>
      </c>
      <c r="I323" s="9">
        <v>40</v>
      </c>
      <c r="K323" s="9" t="s">
        <v>4057</v>
      </c>
    </row>
    <row r="324" spans="1:12" x14ac:dyDescent="0.2">
      <c r="A324" s="9" t="s">
        <v>4045</v>
      </c>
      <c r="B324" s="9" t="s">
        <v>4046</v>
      </c>
      <c r="C324" s="9" t="s">
        <v>4558</v>
      </c>
      <c r="D324" s="9" t="s">
        <v>4559</v>
      </c>
      <c r="H324" s="9" t="s">
        <v>4049</v>
      </c>
      <c r="I324" s="9">
        <v>2</v>
      </c>
      <c r="K324" s="9" t="s">
        <v>4367</v>
      </c>
    </row>
    <row r="325" spans="1:12" x14ac:dyDescent="0.2">
      <c r="A325" s="9" t="s">
        <v>4045</v>
      </c>
      <c r="B325" s="9" t="s">
        <v>4046</v>
      </c>
      <c r="C325" s="9" t="s">
        <v>4560</v>
      </c>
      <c r="D325" s="9" t="s">
        <v>4561</v>
      </c>
      <c r="H325" s="9" t="s">
        <v>4049</v>
      </c>
      <c r="I325" s="9">
        <v>1</v>
      </c>
      <c r="K325" s="9" t="s">
        <v>4166</v>
      </c>
    </row>
    <row r="326" spans="1:12" x14ac:dyDescent="0.2">
      <c r="A326" s="9" t="s">
        <v>4045</v>
      </c>
      <c r="B326" s="9" t="s">
        <v>4046</v>
      </c>
      <c r="C326" s="9" t="s">
        <v>102</v>
      </c>
      <c r="D326" s="9" t="s">
        <v>4562</v>
      </c>
      <c r="E326" s="9" t="s">
        <v>4563</v>
      </c>
      <c r="H326" s="9" t="s">
        <v>4049</v>
      </c>
      <c r="I326" s="9">
        <v>1</v>
      </c>
      <c r="K326" s="9" t="s">
        <v>4055</v>
      </c>
    </row>
    <row r="327" spans="1:12" x14ac:dyDescent="0.2">
      <c r="A327" s="9" t="s">
        <v>4045</v>
      </c>
      <c r="B327" s="9" t="s">
        <v>4046</v>
      </c>
      <c r="C327" s="9" t="s">
        <v>37</v>
      </c>
      <c r="D327" s="9" t="s">
        <v>4564</v>
      </c>
      <c r="H327" s="9" t="s">
        <v>4049</v>
      </c>
      <c r="I327" s="9">
        <v>2</v>
      </c>
      <c r="K327" s="9" t="s">
        <v>4170</v>
      </c>
      <c r="L327" s="9" t="s">
        <v>4565</v>
      </c>
    </row>
    <row r="328" spans="1:12" x14ac:dyDescent="0.2">
      <c r="A328" s="9" t="s">
        <v>4050</v>
      </c>
      <c r="B328" s="9" t="s">
        <v>4051</v>
      </c>
      <c r="C328" s="9" t="s">
        <v>4566</v>
      </c>
      <c r="D328" s="9" t="s">
        <v>4567</v>
      </c>
      <c r="H328" s="9" t="s">
        <v>4049</v>
      </c>
      <c r="I328" s="9">
        <v>1</v>
      </c>
      <c r="K328" s="9" t="s">
        <v>4166</v>
      </c>
    </row>
    <row r="329" spans="1:12" x14ac:dyDescent="0.2">
      <c r="A329" s="9" t="s">
        <v>4050</v>
      </c>
      <c r="B329" s="9" t="s">
        <v>4051</v>
      </c>
      <c r="C329" s="9" t="s">
        <v>4568</v>
      </c>
      <c r="D329" s="9" t="s">
        <v>4567</v>
      </c>
      <c r="H329" s="9" t="s">
        <v>4049</v>
      </c>
      <c r="I329" s="9">
        <v>2</v>
      </c>
      <c r="K329" s="9" t="s">
        <v>4166</v>
      </c>
    </row>
    <row r="330" spans="1:12" x14ac:dyDescent="0.2">
      <c r="A330" s="9" t="s">
        <v>4045</v>
      </c>
      <c r="B330" s="9" t="s">
        <v>4046</v>
      </c>
      <c r="C330" s="9" t="s">
        <v>4569</v>
      </c>
      <c r="D330" s="9" t="s">
        <v>3872</v>
      </c>
      <c r="H330" s="9" t="s">
        <v>4049</v>
      </c>
      <c r="I330" s="9">
        <v>2</v>
      </c>
      <c r="K330" s="9" t="s">
        <v>4044</v>
      </c>
    </row>
    <row r="331" spans="1:12" x14ac:dyDescent="0.2">
      <c r="A331" s="9" t="s">
        <v>4045</v>
      </c>
      <c r="B331" s="9" t="s">
        <v>4046</v>
      </c>
      <c r="C331" s="9" t="s">
        <v>4570</v>
      </c>
      <c r="D331" s="9" t="s">
        <v>3872</v>
      </c>
      <c r="H331" s="9" t="s">
        <v>4049</v>
      </c>
      <c r="I331" s="9">
        <v>3</v>
      </c>
      <c r="K331" s="9" t="s">
        <v>4044</v>
      </c>
    </row>
    <row r="332" spans="1:12" x14ac:dyDescent="0.2">
      <c r="A332" s="9" t="s">
        <v>4081</v>
      </c>
      <c r="B332" s="9" t="s">
        <v>4082</v>
      </c>
      <c r="C332" s="9" t="s">
        <v>4571</v>
      </c>
      <c r="D332" s="9" t="s">
        <v>4572</v>
      </c>
      <c r="H332" s="9" t="s">
        <v>531</v>
      </c>
      <c r="I332" s="9">
        <v>0</v>
      </c>
      <c r="K332" s="9" t="s">
        <v>4061</v>
      </c>
    </row>
    <row r="333" spans="1:12" x14ac:dyDescent="0.2">
      <c r="A333" s="9" t="s">
        <v>4081</v>
      </c>
      <c r="B333" s="9" t="s">
        <v>4082</v>
      </c>
      <c r="C333" s="9" t="s">
        <v>4573</v>
      </c>
      <c r="D333" s="9" t="s">
        <v>4574</v>
      </c>
      <c r="H333" s="9" t="s">
        <v>531</v>
      </c>
      <c r="I333" s="9">
        <v>0</v>
      </c>
      <c r="K333" s="9" t="s">
        <v>4061</v>
      </c>
    </row>
    <row r="334" spans="1:12" x14ac:dyDescent="0.2">
      <c r="A334" s="9" t="s">
        <v>4081</v>
      </c>
      <c r="B334" s="9" t="s">
        <v>4082</v>
      </c>
      <c r="C334" s="9" t="s">
        <v>4575</v>
      </c>
      <c r="D334" s="9" t="s">
        <v>4576</v>
      </c>
      <c r="H334" s="9" t="s">
        <v>531</v>
      </c>
      <c r="I334" s="9">
        <v>0</v>
      </c>
      <c r="K334" s="9" t="s">
        <v>4061</v>
      </c>
    </row>
    <row r="335" spans="1:12" x14ac:dyDescent="0.2">
      <c r="A335" s="9" t="s">
        <v>4045</v>
      </c>
      <c r="B335" s="9" t="s">
        <v>4046</v>
      </c>
      <c r="C335" s="9" t="s">
        <v>4577</v>
      </c>
      <c r="D335" s="9" t="s">
        <v>4578</v>
      </c>
      <c r="H335" s="9" t="s">
        <v>4049</v>
      </c>
      <c r="I335" s="9">
        <v>2</v>
      </c>
      <c r="K335" s="9" t="s">
        <v>4579</v>
      </c>
    </row>
    <row r="336" spans="1:12" x14ac:dyDescent="0.2">
      <c r="A336" s="9" t="s">
        <v>4045</v>
      </c>
      <c r="B336" s="9" t="s">
        <v>4046</v>
      </c>
      <c r="C336" s="9" t="s">
        <v>4580</v>
      </c>
      <c r="D336" s="9" t="s">
        <v>4578</v>
      </c>
      <c r="H336" s="9" t="s">
        <v>4049</v>
      </c>
      <c r="I336" s="9">
        <v>3</v>
      </c>
      <c r="K336" s="9" t="s">
        <v>4579</v>
      </c>
    </row>
    <row r="337" spans="1:11" x14ac:dyDescent="0.2">
      <c r="A337" s="9" t="s">
        <v>4045</v>
      </c>
      <c r="B337" s="9" t="s">
        <v>4046</v>
      </c>
      <c r="C337" s="9" t="s">
        <v>4581</v>
      </c>
      <c r="D337" s="9" t="s">
        <v>4578</v>
      </c>
      <c r="H337" s="9" t="s">
        <v>4049</v>
      </c>
      <c r="I337" s="9">
        <v>4</v>
      </c>
      <c r="K337" s="9" t="s">
        <v>4579</v>
      </c>
    </row>
    <row r="338" spans="1:11" x14ac:dyDescent="0.2">
      <c r="A338" s="9" t="s">
        <v>4050</v>
      </c>
      <c r="B338" s="9" t="s">
        <v>4051</v>
      </c>
      <c r="C338" s="9" t="s">
        <v>4582</v>
      </c>
      <c r="D338" s="9" t="s">
        <v>4583</v>
      </c>
      <c r="H338" s="9" t="s">
        <v>531</v>
      </c>
      <c r="I338" s="9">
        <v>1</v>
      </c>
    </row>
    <row r="339" spans="1:11" x14ac:dyDescent="0.2">
      <c r="A339" s="9" t="s">
        <v>4045</v>
      </c>
      <c r="B339" s="9" t="s">
        <v>4046</v>
      </c>
      <c r="C339" s="9" t="s">
        <v>4584</v>
      </c>
      <c r="D339" s="9" t="s">
        <v>4585</v>
      </c>
      <c r="H339" s="9" t="s">
        <v>4049</v>
      </c>
      <c r="I339" s="9">
        <v>1</v>
      </c>
      <c r="K339" s="9" t="s">
        <v>4166</v>
      </c>
    </row>
    <row r="340" spans="1:11" x14ac:dyDescent="0.2">
      <c r="A340" s="9" t="s">
        <v>4045</v>
      </c>
      <c r="B340" s="9" t="s">
        <v>4046</v>
      </c>
      <c r="C340" s="9" t="s">
        <v>4586</v>
      </c>
      <c r="D340" s="9" t="s">
        <v>4585</v>
      </c>
      <c r="H340" s="9" t="s">
        <v>4049</v>
      </c>
      <c r="I340" s="9">
        <v>2</v>
      </c>
      <c r="K340" s="9" t="s">
        <v>4166</v>
      </c>
    </row>
    <row r="341" spans="1:11" x14ac:dyDescent="0.2">
      <c r="A341" s="9" t="s">
        <v>4045</v>
      </c>
      <c r="B341" s="9" t="s">
        <v>4046</v>
      </c>
      <c r="C341" s="9" t="s">
        <v>4587</v>
      </c>
      <c r="D341" s="9" t="s">
        <v>4588</v>
      </c>
      <c r="H341" s="9" t="s">
        <v>4049</v>
      </c>
      <c r="I341" s="9">
        <v>2</v>
      </c>
      <c r="K341" s="9" t="s">
        <v>4170</v>
      </c>
    </row>
    <row r="342" spans="1:11" x14ac:dyDescent="0.2">
      <c r="A342" s="9" t="s">
        <v>4045</v>
      </c>
      <c r="B342" s="9" t="s">
        <v>4046</v>
      </c>
      <c r="C342" s="9" t="s">
        <v>4589</v>
      </c>
      <c r="D342" s="9" t="s">
        <v>4590</v>
      </c>
      <c r="H342" s="9" t="s">
        <v>4049</v>
      </c>
      <c r="I342" s="9">
        <v>2</v>
      </c>
      <c r="K342" s="9" t="s">
        <v>4151</v>
      </c>
    </row>
    <row r="343" spans="1:11" x14ac:dyDescent="0.2">
      <c r="A343" s="9" t="s">
        <v>4045</v>
      </c>
      <c r="B343" s="9" t="s">
        <v>4046</v>
      </c>
      <c r="C343" s="9" t="s">
        <v>4591</v>
      </c>
      <c r="D343" s="9" t="s">
        <v>4592</v>
      </c>
      <c r="H343" s="9" t="s">
        <v>4049</v>
      </c>
      <c r="I343" s="9">
        <v>2</v>
      </c>
      <c r="K343" s="9" t="s">
        <v>4151</v>
      </c>
    </row>
    <row r="344" spans="1:11" x14ac:dyDescent="0.2">
      <c r="A344" s="9" t="s">
        <v>4045</v>
      </c>
      <c r="B344" s="9" t="s">
        <v>4046</v>
      </c>
      <c r="C344" s="9" t="s">
        <v>4593</v>
      </c>
      <c r="D344" s="9" t="s">
        <v>4592</v>
      </c>
      <c r="H344" s="9" t="s">
        <v>4049</v>
      </c>
      <c r="I344" s="9">
        <v>3</v>
      </c>
      <c r="K344" s="9" t="s">
        <v>4151</v>
      </c>
    </row>
    <row r="345" spans="1:11" x14ac:dyDescent="0.2">
      <c r="A345" s="9" t="s">
        <v>4045</v>
      </c>
      <c r="B345" s="9" t="s">
        <v>4046</v>
      </c>
      <c r="C345" s="9" t="s">
        <v>4594</v>
      </c>
      <c r="D345" s="9" t="s">
        <v>4592</v>
      </c>
      <c r="H345" s="9" t="s">
        <v>4049</v>
      </c>
      <c r="I345" s="9">
        <v>4</v>
      </c>
      <c r="K345" s="9" t="s">
        <v>4151</v>
      </c>
    </row>
    <row r="346" spans="1:11" x14ac:dyDescent="0.2">
      <c r="A346" s="9" t="s">
        <v>4045</v>
      </c>
      <c r="B346" s="9" t="s">
        <v>4046</v>
      </c>
      <c r="C346" s="9" t="s">
        <v>4595</v>
      </c>
      <c r="D346" s="9" t="s">
        <v>4592</v>
      </c>
      <c r="H346" s="9" t="s">
        <v>4049</v>
      </c>
      <c r="I346" s="9">
        <v>32</v>
      </c>
      <c r="K346" s="9" t="s">
        <v>4151</v>
      </c>
    </row>
    <row r="347" spans="1:11" x14ac:dyDescent="0.2">
      <c r="A347" s="9" t="s">
        <v>4045</v>
      </c>
      <c r="B347" s="9" t="s">
        <v>4046</v>
      </c>
      <c r="C347" s="9" t="s">
        <v>4596</v>
      </c>
      <c r="D347" s="9" t="s">
        <v>4592</v>
      </c>
      <c r="H347" s="9" t="s">
        <v>4049</v>
      </c>
      <c r="I347" s="9">
        <v>24</v>
      </c>
      <c r="K347" s="9" t="s">
        <v>4151</v>
      </c>
    </row>
    <row r="348" spans="1:11" x14ac:dyDescent="0.2">
      <c r="A348" s="9" t="s">
        <v>4045</v>
      </c>
      <c r="B348" s="9" t="s">
        <v>4046</v>
      </c>
      <c r="C348" s="9" t="s">
        <v>393</v>
      </c>
      <c r="D348" s="9" t="s">
        <v>4023</v>
      </c>
      <c r="H348" s="9" t="s">
        <v>4049</v>
      </c>
      <c r="I348" s="9">
        <v>2</v>
      </c>
      <c r="K348" s="9" t="s">
        <v>4151</v>
      </c>
    </row>
    <row r="349" spans="1:11" x14ac:dyDescent="0.2">
      <c r="A349" s="9" t="s">
        <v>4045</v>
      </c>
      <c r="B349" s="9" t="s">
        <v>4046</v>
      </c>
      <c r="C349" s="9" t="s">
        <v>4597</v>
      </c>
      <c r="D349" s="9" t="s">
        <v>4023</v>
      </c>
      <c r="H349" s="9" t="s">
        <v>4049</v>
      </c>
      <c r="I349" s="9">
        <v>3</v>
      </c>
      <c r="K349" s="9" t="s">
        <v>4151</v>
      </c>
    </row>
    <row r="350" spans="1:11" x14ac:dyDescent="0.2">
      <c r="A350" s="9" t="s">
        <v>4045</v>
      </c>
      <c r="B350" s="9" t="s">
        <v>4046</v>
      </c>
      <c r="C350" s="9" t="s">
        <v>4598</v>
      </c>
      <c r="D350" s="9" t="s">
        <v>4023</v>
      </c>
      <c r="H350" s="9" t="s">
        <v>4049</v>
      </c>
      <c r="I350" s="9">
        <v>4</v>
      </c>
      <c r="K350" s="9" t="s">
        <v>4151</v>
      </c>
    </row>
    <row r="351" spans="1:11" x14ac:dyDescent="0.2">
      <c r="A351" s="9" t="s">
        <v>4045</v>
      </c>
      <c r="B351" s="9" t="s">
        <v>4046</v>
      </c>
      <c r="C351" s="9" t="s">
        <v>4599</v>
      </c>
      <c r="D351" s="9" t="s">
        <v>4023</v>
      </c>
      <c r="H351" s="9" t="s">
        <v>4049</v>
      </c>
      <c r="I351" s="9">
        <v>24</v>
      </c>
      <c r="K351" s="9" t="s">
        <v>4151</v>
      </c>
    </row>
    <row r="352" spans="1:11" x14ac:dyDescent="0.2">
      <c r="A352" s="9" t="s">
        <v>4045</v>
      </c>
      <c r="B352" s="9" t="s">
        <v>4046</v>
      </c>
      <c r="C352" s="9" t="s">
        <v>4600</v>
      </c>
      <c r="D352" s="9" t="s">
        <v>4601</v>
      </c>
      <c r="H352" s="9" t="s">
        <v>4049</v>
      </c>
      <c r="I352" s="9">
        <v>2</v>
      </c>
      <c r="K352" s="9" t="s">
        <v>4151</v>
      </c>
    </row>
    <row r="353" spans="1:11" x14ac:dyDescent="0.2">
      <c r="A353" s="9" t="s">
        <v>4045</v>
      </c>
      <c r="B353" s="9" t="s">
        <v>4046</v>
      </c>
      <c r="C353" s="9" t="s">
        <v>4602</v>
      </c>
      <c r="D353" s="9" t="s">
        <v>4601</v>
      </c>
      <c r="H353" s="9" t="s">
        <v>4049</v>
      </c>
      <c r="I353" s="9">
        <v>3</v>
      </c>
      <c r="K353" s="9" t="s">
        <v>4151</v>
      </c>
    </row>
    <row r="354" spans="1:11" x14ac:dyDescent="0.2">
      <c r="A354" s="9" t="s">
        <v>4045</v>
      </c>
      <c r="B354" s="9" t="s">
        <v>4046</v>
      </c>
      <c r="C354" s="9" t="s">
        <v>4603</v>
      </c>
      <c r="D354" s="9" t="s">
        <v>4604</v>
      </c>
      <c r="H354" s="9" t="s">
        <v>531</v>
      </c>
      <c r="I354" s="9">
        <v>3</v>
      </c>
      <c r="K354" s="9" t="s">
        <v>4070</v>
      </c>
    </row>
    <row r="355" spans="1:11" x14ac:dyDescent="0.2">
      <c r="A355" s="9" t="s">
        <v>4045</v>
      </c>
      <c r="B355" s="9" t="s">
        <v>4046</v>
      </c>
      <c r="C355" s="9" t="s">
        <v>4605</v>
      </c>
      <c r="D355" s="9" t="s">
        <v>4604</v>
      </c>
      <c r="H355" s="9" t="s">
        <v>531</v>
      </c>
      <c r="I355" s="9">
        <v>4</v>
      </c>
      <c r="K355" s="9" t="s">
        <v>4070</v>
      </c>
    </row>
    <row r="356" spans="1:11" x14ac:dyDescent="0.2">
      <c r="A356" s="9" t="s">
        <v>4081</v>
      </c>
      <c r="B356" s="9" t="s">
        <v>4082</v>
      </c>
      <c r="C356" s="9" t="s">
        <v>4606</v>
      </c>
      <c r="D356" s="9" t="s">
        <v>4607</v>
      </c>
      <c r="H356" s="9" t="s">
        <v>531</v>
      </c>
      <c r="I356" s="9">
        <v>2</v>
      </c>
      <c r="K356" s="9" t="s">
        <v>4066</v>
      </c>
    </row>
    <row r="357" spans="1:11" x14ac:dyDescent="0.2">
      <c r="A357" s="9" t="s">
        <v>4081</v>
      </c>
      <c r="B357" s="9" t="s">
        <v>4082</v>
      </c>
      <c r="C357" s="9" t="s">
        <v>4608</v>
      </c>
      <c r="D357" s="9" t="s">
        <v>4607</v>
      </c>
      <c r="H357" s="9" t="s">
        <v>531</v>
      </c>
      <c r="I357" s="9">
        <v>3</v>
      </c>
      <c r="K357" s="9" t="s">
        <v>4066</v>
      </c>
    </row>
    <row r="358" spans="1:11" x14ac:dyDescent="0.2">
      <c r="A358" s="9" t="s">
        <v>4045</v>
      </c>
      <c r="B358" s="9" t="s">
        <v>4046</v>
      </c>
      <c r="C358" s="9" t="s">
        <v>4609</v>
      </c>
      <c r="D358" s="9" t="s">
        <v>4610</v>
      </c>
      <c r="H358" s="9" t="s">
        <v>4049</v>
      </c>
      <c r="I358" s="9">
        <v>1</v>
      </c>
      <c r="K358" s="9" t="s">
        <v>4044</v>
      </c>
    </row>
    <row r="359" spans="1:11" x14ac:dyDescent="0.2">
      <c r="A359" s="9" t="s">
        <v>4045</v>
      </c>
      <c r="B359" s="9" t="s">
        <v>4046</v>
      </c>
      <c r="C359" s="9" t="s">
        <v>4611</v>
      </c>
      <c r="D359" s="9" t="s">
        <v>4610</v>
      </c>
      <c r="H359" s="9" t="s">
        <v>4049</v>
      </c>
      <c r="I359" s="9">
        <v>2</v>
      </c>
      <c r="K359" s="9" t="s">
        <v>4044</v>
      </c>
    </row>
    <row r="360" spans="1:11" x14ac:dyDescent="0.2">
      <c r="A360" s="9" t="s">
        <v>4045</v>
      </c>
      <c r="B360" s="9" t="s">
        <v>4046</v>
      </c>
      <c r="C360" s="9" t="s">
        <v>4612</v>
      </c>
      <c r="D360" s="9" t="s">
        <v>4613</v>
      </c>
      <c r="H360" s="9" t="s">
        <v>4049</v>
      </c>
      <c r="I360" s="9">
        <v>2</v>
      </c>
      <c r="K360" s="9" t="s">
        <v>4057</v>
      </c>
    </row>
    <row r="361" spans="1:11" x14ac:dyDescent="0.2">
      <c r="A361" s="9" t="s">
        <v>4045</v>
      </c>
      <c r="B361" s="9" t="s">
        <v>4046</v>
      </c>
      <c r="C361" s="9" t="s">
        <v>4614</v>
      </c>
      <c r="D361" s="9" t="s">
        <v>4613</v>
      </c>
      <c r="H361" s="9" t="s">
        <v>4049</v>
      </c>
      <c r="I361" s="9">
        <v>8</v>
      </c>
      <c r="K361" s="9" t="s">
        <v>4057</v>
      </c>
    </row>
    <row r="362" spans="1:11" x14ac:dyDescent="0.2">
      <c r="A362" s="9" t="s">
        <v>4045</v>
      </c>
      <c r="B362" s="9" t="s">
        <v>4046</v>
      </c>
      <c r="C362" s="9" t="s">
        <v>4615</v>
      </c>
      <c r="D362" s="9" t="s">
        <v>4616</v>
      </c>
      <c r="H362" s="9" t="s">
        <v>4049</v>
      </c>
      <c r="I362" s="9">
        <v>1</v>
      </c>
      <c r="K362" s="9" t="s">
        <v>4166</v>
      </c>
    </row>
    <row r="363" spans="1:11" x14ac:dyDescent="0.2">
      <c r="A363" s="9" t="s">
        <v>4045</v>
      </c>
      <c r="B363" s="9" t="s">
        <v>4046</v>
      </c>
      <c r="C363" s="9" t="s">
        <v>408</v>
      </c>
      <c r="D363" s="9" t="s">
        <v>4616</v>
      </c>
      <c r="H363" s="9" t="s">
        <v>4049</v>
      </c>
      <c r="I363" s="9">
        <v>2</v>
      </c>
      <c r="K363" s="9" t="s">
        <v>4166</v>
      </c>
    </row>
    <row r="364" spans="1:11" x14ac:dyDescent="0.2">
      <c r="A364" s="9" t="s">
        <v>4045</v>
      </c>
      <c r="B364" s="9" t="s">
        <v>4046</v>
      </c>
      <c r="C364" s="9" t="s">
        <v>4617</v>
      </c>
      <c r="D364" s="9" t="s">
        <v>4618</v>
      </c>
      <c r="H364" s="9" t="s">
        <v>531</v>
      </c>
      <c r="I364" s="9">
        <v>0</v>
      </c>
      <c r="K364" s="9" t="s">
        <v>4196</v>
      </c>
    </row>
    <row r="365" spans="1:11" x14ac:dyDescent="0.2">
      <c r="A365" s="9" t="s">
        <v>4071</v>
      </c>
      <c r="B365" s="9" t="s">
        <v>4072</v>
      </c>
      <c r="C365" s="9" t="s">
        <v>4619</v>
      </c>
      <c r="D365" s="9" t="s">
        <v>4620</v>
      </c>
      <c r="H365" s="9" t="s">
        <v>531</v>
      </c>
      <c r="I365" s="9">
        <v>5</v>
      </c>
      <c r="K365" s="9" t="s">
        <v>4196</v>
      </c>
    </row>
    <row r="366" spans="1:11" x14ac:dyDescent="0.2">
      <c r="A366" s="9" t="s">
        <v>4045</v>
      </c>
      <c r="B366" s="9" t="s">
        <v>4046</v>
      </c>
      <c r="C366" s="9" t="s">
        <v>4621</v>
      </c>
      <c r="D366" s="9" t="s">
        <v>4622</v>
      </c>
      <c r="H366" s="9" t="s">
        <v>531</v>
      </c>
      <c r="I366" s="9">
        <v>0</v>
      </c>
      <c r="K366" s="9" t="s">
        <v>4196</v>
      </c>
    </row>
    <row r="367" spans="1:11" x14ac:dyDescent="0.2">
      <c r="A367" s="9" t="s">
        <v>4050</v>
      </c>
      <c r="B367" s="9" t="s">
        <v>4051</v>
      </c>
      <c r="C367" s="9" t="s">
        <v>4623</v>
      </c>
      <c r="D367" s="9" t="s">
        <v>4624</v>
      </c>
      <c r="H367" s="9" t="s">
        <v>531</v>
      </c>
      <c r="I367" s="9">
        <v>1</v>
      </c>
      <c r="K367" s="9" t="s">
        <v>4196</v>
      </c>
    </row>
    <row r="368" spans="1:11" x14ac:dyDescent="0.2">
      <c r="A368" s="9" t="s">
        <v>4045</v>
      </c>
      <c r="B368" s="9" t="s">
        <v>4046</v>
      </c>
      <c r="C368" s="9" t="s">
        <v>4625</v>
      </c>
      <c r="D368" s="9" t="s">
        <v>4196</v>
      </c>
      <c r="H368" s="9" t="s">
        <v>531</v>
      </c>
      <c r="I368" s="9">
        <v>2</v>
      </c>
      <c r="K368" s="9" t="s">
        <v>4196</v>
      </c>
    </row>
    <row r="369" spans="1:11" x14ac:dyDescent="0.2">
      <c r="A369" s="9" t="s">
        <v>4045</v>
      </c>
      <c r="B369" s="9" t="s">
        <v>4046</v>
      </c>
      <c r="C369" s="9" t="s">
        <v>4626</v>
      </c>
      <c r="D369" s="9" t="s">
        <v>4196</v>
      </c>
      <c r="H369" s="9" t="s">
        <v>531</v>
      </c>
      <c r="I369" s="9">
        <v>3</v>
      </c>
      <c r="K369" s="9" t="s">
        <v>4196</v>
      </c>
    </row>
    <row r="370" spans="1:11" x14ac:dyDescent="0.2">
      <c r="A370" s="9" t="s">
        <v>4045</v>
      </c>
      <c r="B370" s="9" t="s">
        <v>4046</v>
      </c>
      <c r="C370" s="9" t="s">
        <v>4627</v>
      </c>
      <c r="D370" s="9" t="s">
        <v>4196</v>
      </c>
      <c r="H370" s="9" t="s">
        <v>531</v>
      </c>
      <c r="I370" s="9">
        <v>5</v>
      </c>
      <c r="K370" s="9" t="s">
        <v>4196</v>
      </c>
    </row>
    <row r="371" spans="1:11" x14ac:dyDescent="0.2">
      <c r="A371" s="9" t="s">
        <v>4045</v>
      </c>
      <c r="B371" s="9" t="s">
        <v>4046</v>
      </c>
      <c r="C371" s="9" t="s">
        <v>4628</v>
      </c>
      <c r="D371" s="9" t="s">
        <v>4196</v>
      </c>
      <c r="H371" s="9" t="s">
        <v>531</v>
      </c>
      <c r="I371" s="9">
        <v>6</v>
      </c>
      <c r="K371" s="9" t="s">
        <v>4196</v>
      </c>
    </row>
    <row r="372" spans="1:11" x14ac:dyDescent="0.2">
      <c r="A372" s="9" t="s">
        <v>4128</v>
      </c>
      <c r="B372" s="9" t="s">
        <v>4129</v>
      </c>
      <c r="C372" s="9" t="s">
        <v>4629</v>
      </c>
      <c r="D372" s="9" t="s">
        <v>4630</v>
      </c>
      <c r="H372" s="9" t="s">
        <v>531</v>
      </c>
      <c r="I372" s="9">
        <v>8</v>
      </c>
      <c r="K372" s="9" t="s">
        <v>4196</v>
      </c>
    </row>
    <row r="373" spans="1:11" x14ac:dyDescent="0.2">
      <c r="A373" s="9" t="s">
        <v>4045</v>
      </c>
      <c r="B373" s="9" t="s">
        <v>4046</v>
      </c>
      <c r="C373" s="9" t="s">
        <v>4631</v>
      </c>
      <c r="D373" s="9" t="s">
        <v>4632</v>
      </c>
      <c r="H373" s="9" t="s">
        <v>531</v>
      </c>
      <c r="I373" s="9">
        <v>0</v>
      </c>
      <c r="K373" s="9" t="s">
        <v>4196</v>
      </c>
    </row>
    <row r="374" spans="1:11" x14ac:dyDescent="0.2">
      <c r="A374" s="9" t="s">
        <v>4045</v>
      </c>
      <c r="B374" s="9" t="s">
        <v>4046</v>
      </c>
      <c r="C374" s="9" t="s">
        <v>4633</v>
      </c>
      <c r="D374" s="9" t="s">
        <v>4634</v>
      </c>
      <c r="H374" s="9" t="s">
        <v>531</v>
      </c>
      <c r="I374" s="9">
        <v>0</v>
      </c>
      <c r="K374" s="9" t="s">
        <v>4196</v>
      </c>
    </row>
    <row r="375" spans="1:11" x14ac:dyDescent="0.2">
      <c r="A375" s="9" t="s">
        <v>4045</v>
      </c>
      <c r="B375" s="9" t="s">
        <v>4046</v>
      </c>
      <c r="C375" s="9" t="s">
        <v>4635</v>
      </c>
      <c r="D375" s="9" t="s">
        <v>4636</v>
      </c>
      <c r="H375" s="9" t="s">
        <v>4049</v>
      </c>
      <c r="I375" s="9">
        <v>2</v>
      </c>
      <c r="K375" s="9" t="s">
        <v>4044</v>
      </c>
    </row>
    <row r="376" spans="1:11" x14ac:dyDescent="0.2">
      <c r="A376" s="9" t="s">
        <v>4045</v>
      </c>
      <c r="B376" s="9" t="s">
        <v>4046</v>
      </c>
      <c r="C376" s="9" t="s">
        <v>4637</v>
      </c>
      <c r="D376" s="9" t="s">
        <v>4636</v>
      </c>
      <c r="H376" s="9" t="s">
        <v>4049</v>
      </c>
      <c r="I376" s="9">
        <v>3</v>
      </c>
      <c r="K376" s="9" t="s">
        <v>4044</v>
      </c>
    </row>
    <row r="377" spans="1:11" x14ac:dyDescent="0.2">
      <c r="A377" s="9" t="s">
        <v>4045</v>
      </c>
      <c r="B377" s="9" t="s">
        <v>4046</v>
      </c>
      <c r="C377" s="9" t="s">
        <v>4638</v>
      </c>
      <c r="D377" s="9" t="s">
        <v>4636</v>
      </c>
      <c r="H377" s="9" t="s">
        <v>4049</v>
      </c>
      <c r="I377" s="9">
        <v>4</v>
      </c>
      <c r="K377" s="9" t="s">
        <v>4044</v>
      </c>
    </row>
    <row r="378" spans="1:11" x14ac:dyDescent="0.2">
      <c r="A378" s="9" t="s">
        <v>4081</v>
      </c>
      <c r="B378" s="9" t="s">
        <v>4082</v>
      </c>
      <c r="C378" s="9" t="s">
        <v>4639</v>
      </c>
      <c r="D378" s="9" t="s">
        <v>4640</v>
      </c>
      <c r="H378" s="9" t="s">
        <v>531</v>
      </c>
      <c r="I378" s="9">
        <v>2</v>
      </c>
      <c r="K378" s="9" t="s">
        <v>4179</v>
      </c>
    </row>
    <row r="379" spans="1:11" x14ac:dyDescent="0.2">
      <c r="A379" s="9" t="s">
        <v>4045</v>
      </c>
      <c r="B379" s="9" t="s">
        <v>4046</v>
      </c>
      <c r="C379" s="9" t="s">
        <v>4641</v>
      </c>
      <c r="D379" s="9" t="s">
        <v>4642</v>
      </c>
      <c r="H379" s="9" t="s">
        <v>531</v>
      </c>
      <c r="I379" s="9">
        <v>3</v>
      </c>
      <c r="K379" s="9" t="s">
        <v>4138</v>
      </c>
    </row>
    <row r="380" spans="1:11" x14ac:dyDescent="0.2">
      <c r="A380" s="9" t="s">
        <v>4045</v>
      </c>
      <c r="B380" s="9" t="s">
        <v>4046</v>
      </c>
      <c r="C380" s="9" t="s">
        <v>4643</v>
      </c>
      <c r="D380" s="9" t="s">
        <v>4644</v>
      </c>
      <c r="H380" s="9" t="s">
        <v>531</v>
      </c>
      <c r="I380" s="9">
        <v>15</v>
      </c>
      <c r="K380" s="9" t="s">
        <v>4237</v>
      </c>
    </row>
    <row r="381" spans="1:11" x14ac:dyDescent="0.2">
      <c r="A381" s="9" t="s">
        <v>4045</v>
      </c>
      <c r="B381" s="9" t="s">
        <v>4046</v>
      </c>
      <c r="C381" s="9" t="s">
        <v>4645</v>
      </c>
      <c r="D381" s="9" t="s">
        <v>4025</v>
      </c>
      <c r="H381" s="9" t="s">
        <v>4049</v>
      </c>
      <c r="I381" s="9">
        <v>2</v>
      </c>
      <c r="K381" s="9" t="s">
        <v>4162</v>
      </c>
    </row>
    <row r="382" spans="1:11" x14ac:dyDescent="0.2">
      <c r="A382" s="9" t="s">
        <v>4045</v>
      </c>
      <c r="B382" s="9" t="s">
        <v>4046</v>
      </c>
      <c r="C382" s="9" t="s">
        <v>428</v>
      </c>
      <c r="D382" s="9" t="s">
        <v>4646</v>
      </c>
      <c r="H382" s="9" t="s">
        <v>4049</v>
      </c>
      <c r="I382" s="9">
        <v>2</v>
      </c>
      <c r="K382" s="9" t="s">
        <v>4162</v>
      </c>
    </row>
    <row r="383" spans="1:11" x14ac:dyDescent="0.2">
      <c r="A383" s="9" t="s">
        <v>4081</v>
      </c>
      <c r="B383" s="9" t="s">
        <v>4082</v>
      </c>
      <c r="C383" s="9" t="s">
        <v>4647</v>
      </c>
      <c r="D383" s="9" t="s">
        <v>4648</v>
      </c>
      <c r="H383" s="9" t="s">
        <v>531</v>
      </c>
      <c r="I383" s="9">
        <v>0</v>
      </c>
      <c r="K383" s="9" t="s">
        <v>4179</v>
      </c>
    </row>
    <row r="384" spans="1:11" x14ac:dyDescent="0.2">
      <c r="A384" s="9" t="s">
        <v>4045</v>
      </c>
      <c r="B384" s="9" t="s">
        <v>4046</v>
      </c>
      <c r="C384" s="9" t="s">
        <v>4649</v>
      </c>
      <c r="D384" s="9" t="s">
        <v>4650</v>
      </c>
      <c r="H384" s="9" t="s">
        <v>4049</v>
      </c>
      <c r="I384" s="9">
        <v>2</v>
      </c>
      <c r="K384" s="9" t="s">
        <v>4170</v>
      </c>
    </row>
    <row r="385" spans="1:11" x14ac:dyDescent="0.2">
      <c r="A385" s="9" t="s">
        <v>4045</v>
      </c>
      <c r="B385" s="9" t="s">
        <v>4046</v>
      </c>
      <c r="C385" s="9" t="s">
        <v>4651</v>
      </c>
      <c r="D385" s="9" t="s">
        <v>4652</v>
      </c>
      <c r="E385" s="9" t="s">
        <v>4653</v>
      </c>
      <c r="F385" s="9" t="s">
        <v>4156</v>
      </c>
      <c r="G385" s="9" t="s">
        <v>4157</v>
      </c>
      <c r="H385" s="9" t="s">
        <v>4049</v>
      </c>
      <c r="I385" s="9">
        <v>2</v>
      </c>
      <c r="K385" s="9" t="s">
        <v>4151</v>
      </c>
    </row>
    <row r="386" spans="1:11" x14ac:dyDescent="0.2">
      <c r="A386" s="9" t="s">
        <v>4045</v>
      </c>
      <c r="B386" s="9" t="s">
        <v>4046</v>
      </c>
      <c r="C386" s="9" t="s">
        <v>4654</v>
      </c>
      <c r="D386" s="9" t="s">
        <v>4655</v>
      </c>
      <c r="E386" s="9" t="s">
        <v>4656</v>
      </c>
      <c r="F386" s="9" t="s">
        <v>4156</v>
      </c>
      <c r="G386" s="9" t="s">
        <v>4157</v>
      </c>
      <c r="H386" s="9" t="s">
        <v>4049</v>
      </c>
      <c r="I386" s="9">
        <v>2</v>
      </c>
      <c r="K386" s="9" t="s">
        <v>4151</v>
      </c>
    </row>
    <row r="387" spans="1:11" x14ac:dyDescent="0.2">
      <c r="A387" s="9" t="s">
        <v>4045</v>
      </c>
      <c r="B387" s="9" t="s">
        <v>4046</v>
      </c>
      <c r="C387" s="9" t="s">
        <v>4657</v>
      </c>
      <c r="D387" s="9" t="s">
        <v>4014</v>
      </c>
      <c r="E387" s="9" t="s">
        <v>4658</v>
      </c>
      <c r="F387" s="9" t="s">
        <v>4156</v>
      </c>
      <c r="G387" s="9" t="s">
        <v>4157</v>
      </c>
      <c r="H387" s="9" t="s">
        <v>4049</v>
      </c>
      <c r="I387" s="9">
        <v>2</v>
      </c>
      <c r="K387" s="9" t="s">
        <v>4151</v>
      </c>
    </row>
    <row r="388" spans="1:11" x14ac:dyDescent="0.2">
      <c r="A388" s="9" t="s">
        <v>4045</v>
      </c>
      <c r="B388" s="9" t="s">
        <v>4046</v>
      </c>
      <c r="C388" s="9" t="s">
        <v>4659</v>
      </c>
      <c r="D388" s="9" t="s">
        <v>4660</v>
      </c>
      <c r="H388" s="9" t="s">
        <v>4049</v>
      </c>
      <c r="I388" s="9">
        <v>2</v>
      </c>
      <c r="K388" s="9" t="s">
        <v>4166</v>
      </c>
    </row>
    <row r="389" spans="1:11" x14ac:dyDescent="0.2">
      <c r="A389" s="9" t="s">
        <v>4045</v>
      </c>
      <c r="B389" s="9" t="s">
        <v>4046</v>
      </c>
      <c r="C389" s="9" t="s">
        <v>4661</v>
      </c>
      <c r="D389" s="9" t="s">
        <v>4660</v>
      </c>
      <c r="H389" s="9" t="s">
        <v>4049</v>
      </c>
      <c r="I389" s="9">
        <v>40</v>
      </c>
      <c r="K389" s="9" t="s">
        <v>4166</v>
      </c>
    </row>
    <row r="390" spans="1:11" x14ac:dyDescent="0.2">
      <c r="A390" s="9" t="s">
        <v>4045</v>
      </c>
      <c r="B390" s="9" t="s">
        <v>4046</v>
      </c>
      <c r="C390" s="9" t="s">
        <v>4662</v>
      </c>
      <c r="D390" s="9" t="s">
        <v>4663</v>
      </c>
      <c r="H390" s="9" t="s">
        <v>4049</v>
      </c>
      <c r="I390" s="9">
        <v>2</v>
      </c>
      <c r="K390" s="9" t="s">
        <v>4166</v>
      </c>
    </row>
    <row r="391" spans="1:11" x14ac:dyDescent="0.2">
      <c r="A391" s="9" t="s">
        <v>4045</v>
      </c>
      <c r="B391" s="9" t="s">
        <v>4046</v>
      </c>
      <c r="C391" s="9" t="s">
        <v>4664</v>
      </c>
      <c r="D391" s="9" t="s">
        <v>4663</v>
      </c>
      <c r="H391" s="9" t="s">
        <v>4049</v>
      </c>
      <c r="I391" s="9">
        <v>40</v>
      </c>
      <c r="K391" s="9" t="s">
        <v>4166</v>
      </c>
    </row>
    <row r="392" spans="1:11" x14ac:dyDescent="0.2">
      <c r="A392" s="9" t="s">
        <v>4045</v>
      </c>
      <c r="B392" s="9" t="s">
        <v>4046</v>
      </c>
      <c r="C392" s="9" t="s">
        <v>4665</v>
      </c>
      <c r="D392" s="9" t="s">
        <v>4666</v>
      </c>
      <c r="H392" s="9" t="s">
        <v>4054</v>
      </c>
      <c r="I392" s="9">
        <v>0</v>
      </c>
      <c r="K392" s="9" t="s">
        <v>4044</v>
      </c>
    </row>
    <row r="393" spans="1:11" x14ac:dyDescent="0.2">
      <c r="A393" s="9" t="s">
        <v>4071</v>
      </c>
      <c r="B393" s="9" t="s">
        <v>4072</v>
      </c>
      <c r="C393" s="9" t="s">
        <v>4667</v>
      </c>
      <c r="D393" s="9" t="s">
        <v>4072</v>
      </c>
      <c r="H393" s="9" t="s">
        <v>531</v>
      </c>
      <c r="I393" s="9">
        <v>5</v>
      </c>
      <c r="K393" s="9" t="s">
        <v>4044</v>
      </c>
    </row>
    <row r="394" spans="1:11" x14ac:dyDescent="0.2">
      <c r="A394" s="9" t="s">
        <v>4128</v>
      </c>
      <c r="B394" s="9" t="s">
        <v>4129</v>
      </c>
      <c r="C394" s="9" t="s">
        <v>4668</v>
      </c>
      <c r="D394" s="9" t="s">
        <v>4129</v>
      </c>
      <c r="H394" s="9" t="s">
        <v>531</v>
      </c>
      <c r="I394" s="9">
        <v>2</v>
      </c>
      <c r="K394" s="9" t="s">
        <v>4044</v>
      </c>
    </row>
    <row r="395" spans="1:11" x14ac:dyDescent="0.2">
      <c r="A395" s="9" t="s">
        <v>4128</v>
      </c>
      <c r="B395" s="9" t="s">
        <v>4129</v>
      </c>
      <c r="C395" s="9" t="s">
        <v>4669</v>
      </c>
      <c r="D395" s="9" t="s">
        <v>4129</v>
      </c>
      <c r="H395" s="9" t="s">
        <v>531</v>
      </c>
      <c r="I395" s="9">
        <v>4</v>
      </c>
      <c r="K395" s="9" t="s">
        <v>4044</v>
      </c>
    </row>
    <row r="396" spans="1:11" x14ac:dyDescent="0.2">
      <c r="A396" s="9" t="s">
        <v>4128</v>
      </c>
      <c r="B396" s="9" t="s">
        <v>4129</v>
      </c>
      <c r="C396" s="9" t="s">
        <v>4670</v>
      </c>
      <c r="D396" s="9" t="s">
        <v>4129</v>
      </c>
      <c r="H396" s="9" t="s">
        <v>531</v>
      </c>
      <c r="I396" s="9">
        <v>8</v>
      </c>
      <c r="K396" s="9" t="s">
        <v>4044</v>
      </c>
    </row>
    <row r="397" spans="1:11" x14ac:dyDescent="0.2">
      <c r="A397" s="9" t="s">
        <v>4081</v>
      </c>
      <c r="B397" s="9" t="s">
        <v>4082</v>
      </c>
      <c r="C397" s="9" t="s">
        <v>4671</v>
      </c>
      <c r="D397" s="9" t="s">
        <v>4672</v>
      </c>
      <c r="H397" s="9" t="s">
        <v>531</v>
      </c>
      <c r="I397" s="9">
        <v>9</v>
      </c>
      <c r="K397" s="9" t="s">
        <v>4170</v>
      </c>
    </row>
    <row r="398" spans="1:11" x14ac:dyDescent="0.2">
      <c r="A398" s="9" t="s">
        <v>4081</v>
      </c>
      <c r="B398" s="9" t="s">
        <v>4082</v>
      </c>
      <c r="C398" s="9" t="s">
        <v>4673</v>
      </c>
      <c r="D398" s="9" t="s">
        <v>4672</v>
      </c>
      <c r="H398" s="9" t="s">
        <v>4054</v>
      </c>
      <c r="I398" s="9">
        <v>8</v>
      </c>
      <c r="K398" s="9" t="s">
        <v>4170</v>
      </c>
    </row>
    <row r="399" spans="1:11" x14ac:dyDescent="0.2">
      <c r="A399" s="9" t="s">
        <v>4081</v>
      </c>
      <c r="B399" s="9" t="s">
        <v>4082</v>
      </c>
      <c r="C399" s="9" t="s">
        <v>4671</v>
      </c>
      <c r="D399" s="9" t="s">
        <v>4672</v>
      </c>
      <c r="H399" s="9" t="s">
        <v>4054</v>
      </c>
      <c r="I399" s="9">
        <v>9</v>
      </c>
      <c r="K399" s="9" t="s">
        <v>4170</v>
      </c>
    </row>
    <row r="400" spans="1:11" x14ac:dyDescent="0.2">
      <c r="A400" s="9" t="s">
        <v>4050</v>
      </c>
      <c r="B400" s="9" t="s">
        <v>4051</v>
      </c>
      <c r="C400" s="9" t="s">
        <v>4674</v>
      </c>
      <c r="D400" s="9" t="s">
        <v>4672</v>
      </c>
      <c r="H400" s="9" t="s">
        <v>531</v>
      </c>
      <c r="I400" s="9">
        <v>2</v>
      </c>
      <c r="K400" s="9" t="s">
        <v>4170</v>
      </c>
    </row>
    <row r="401" spans="1:11" x14ac:dyDescent="0.2">
      <c r="A401" s="9" t="s">
        <v>4050</v>
      </c>
      <c r="B401" s="9" t="s">
        <v>4051</v>
      </c>
      <c r="C401" s="9" t="s">
        <v>4675</v>
      </c>
      <c r="D401" s="9" t="s">
        <v>4676</v>
      </c>
      <c r="H401" s="9" t="s">
        <v>531</v>
      </c>
      <c r="I401" s="9">
        <v>1</v>
      </c>
      <c r="K401" s="9" t="s">
        <v>4170</v>
      </c>
    </row>
    <row r="402" spans="1:11" x14ac:dyDescent="0.2">
      <c r="A402" s="9" t="s">
        <v>4045</v>
      </c>
      <c r="B402" s="9" t="s">
        <v>4046</v>
      </c>
      <c r="C402" s="9" t="s">
        <v>219</v>
      </c>
      <c r="D402" s="9" t="s">
        <v>3893</v>
      </c>
      <c r="H402" s="9" t="s">
        <v>4049</v>
      </c>
      <c r="I402" s="9">
        <v>2</v>
      </c>
      <c r="K402" s="9" t="s">
        <v>4057</v>
      </c>
    </row>
    <row r="403" spans="1:11" x14ac:dyDescent="0.2">
      <c r="A403" s="9" t="s">
        <v>4677</v>
      </c>
      <c r="B403" s="9" t="s">
        <v>4678</v>
      </c>
      <c r="C403" s="9" t="s">
        <v>4679</v>
      </c>
      <c r="D403" s="9" t="s">
        <v>4680</v>
      </c>
      <c r="H403" s="9" t="s">
        <v>531</v>
      </c>
      <c r="I403" s="9">
        <v>3</v>
      </c>
      <c r="K403" s="9" t="s">
        <v>4678</v>
      </c>
    </row>
    <row r="404" spans="1:11" x14ac:dyDescent="0.2">
      <c r="A404" s="9" t="s">
        <v>4045</v>
      </c>
      <c r="B404" s="9" t="s">
        <v>4046</v>
      </c>
      <c r="C404" s="9" t="s">
        <v>4681</v>
      </c>
      <c r="D404" s="9" t="s">
        <v>4138</v>
      </c>
      <c r="H404" s="9" t="s">
        <v>531</v>
      </c>
      <c r="I404" s="9">
        <v>0</v>
      </c>
      <c r="K404" s="9" t="s">
        <v>4138</v>
      </c>
    </row>
    <row r="405" spans="1:11" x14ac:dyDescent="0.2">
      <c r="A405" s="9" t="s">
        <v>4045</v>
      </c>
      <c r="B405" s="9" t="s">
        <v>4046</v>
      </c>
      <c r="C405" s="9" t="s">
        <v>4682</v>
      </c>
      <c r="D405" s="9" t="s">
        <v>4683</v>
      </c>
      <c r="H405" s="9" t="s">
        <v>531</v>
      </c>
      <c r="I405" s="9">
        <v>3</v>
      </c>
      <c r="K405" s="9" t="s">
        <v>4055</v>
      </c>
    </row>
    <row r="406" spans="1:11" x14ac:dyDescent="0.2">
      <c r="A406" s="9" t="s">
        <v>4045</v>
      </c>
      <c r="B406" s="9" t="s">
        <v>4046</v>
      </c>
      <c r="C406" s="9" t="s">
        <v>4684</v>
      </c>
      <c r="D406" s="9" t="s">
        <v>4685</v>
      </c>
      <c r="H406" s="9" t="s">
        <v>4054</v>
      </c>
      <c r="I406" s="9">
        <v>4</v>
      </c>
      <c r="K406" s="9" t="s">
        <v>4044</v>
      </c>
    </row>
    <row r="407" spans="1:11" x14ac:dyDescent="0.2">
      <c r="A407" s="9" t="s">
        <v>4045</v>
      </c>
      <c r="B407" s="9" t="s">
        <v>4046</v>
      </c>
      <c r="C407" s="9" t="s">
        <v>4686</v>
      </c>
      <c r="D407" s="9" t="s">
        <v>4687</v>
      </c>
      <c r="H407" s="9" t="s">
        <v>4049</v>
      </c>
      <c r="I407" s="9">
        <v>2</v>
      </c>
      <c r="K407" s="9" t="s">
        <v>4166</v>
      </c>
    </row>
    <row r="408" spans="1:11" x14ac:dyDescent="0.2">
      <c r="A408" s="9" t="s">
        <v>4045</v>
      </c>
      <c r="B408" s="9" t="s">
        <v>4046</v>
      </c>
      <c r="C408" s="9" t="s">
        <v>4688</v>
      </c>
      <c r="D408" s="9" t="s">
        <v>4689</v>
      </c>
      <c r="H408" s="9" t="s">
        <v>4049</v>
      </c>
      <c r="I408" s="9">
        <v>8</v>
      </c>
      <c r="K408" s="9" t="s">
        <v>4166</v>
      </c>
    </row>
    <row r="409" spans="1:11" x14ac:dyDescent="0.2">
      <c r="A409" s="9" t="s">
        <v>4045</v>
      </c>
      <c r="B409" s="9" t="s">
        <v>4046</v>
      </c>
      <c r="C409" s="9" t="s">
        <v>4690</v>
      </c>
      <c r="D409" s="9" t="s">
        <v>4691</v>
      </c>
      <c r="H409" s="9" t="s">
        <v>531</v>
      </c>
      <c r="I409" s="9">
        <v>2</v>
      </c>
      <c r="K409" s="9" t="s">
        <v>4304</v>
      </c>
    </row>
    <row r="410" spans="1:11" x14ac:dyDescent="0.2">
      <c r="A410" s="9" t="s">
        <v>4045</v>
      </c>
      <c r="B410" s="9" t="s">
        <v>4046</v>
      </c>
      <c r="C410" s="9" t="s">
        <v>4692</v>
      </c>
      <c r="D410" s="9" t="s">
        <v>4691</v>
      </c>
      <c r="H410" s="9" t="s">
        <v>531</v>
      </c>
      <c r="I410" s="9">
        <v>7</v>
      </c>
      <c r="K410" s="9" t="s">
        <v>4304</v>
      </c>
    </row>
    <row r="411" spans="1:11" x14ac:dyDescent="0.2">
      <c r="A411" s="9" t="s">
        <v>4071</v>
      </c>
      <c r="B411" s="9" t="s">
        <v>4072</v>
      </c>
      <c r="C411" s="9" t="s">
        <v>4693</v>
      </c>
      <c r="D411" s="9" t="s">
        <v>4694</v>
      </c>
      <c r="H411" s="9" t="s">
        <v>531</v>
      </c>
      <c r="I411" s="9">
        <v>5</v>
      </c>
      <c r="K411" s="9" t="s">
        <v>4579</v>
      </c>
    </row>
    <row r="412" spans="1:11" x14ac:dyDescent="0.2">
      <c r="A412" s="9" t="s">
        <v>4128</v>
      </c>
      <c r="B412" s="9" t="s">
        <v>4129</v>
      </c>
      <c r="C412" s="9" t="s">
        <v>4695</v>
      </c>
      <c r="D412" s="9" t="s">
        <v>4696</v>
      </c>
      <c r="H412" s="9" t="s">
        <v>531</v>
      </c>
      <c r="I412" s="9">
        <v>8</v>
      </c>
      <c r="K412" s="9" t="s">
        <v>4579</v>
      </c>
    </row>
    <row r="413" spans="1:11" x14ac:dyDescent="0.2">
      <c r="A413" s="9" t="s">
        <v>4045</v>
      </c>
      <c r="B413" s="9" t="s">
        <v>4046</v>
      </c>
      <c r="C413" s="9" t="s">
        <v>117</v>
      </c>
      <c r="D413" s="9" t="s">
        <v>4697</v>
      </c>
      <c r="E413" s="9" t="s">
        <v>4698</v>
      </c>
      <c r="H413" s="9" t="s">
        <v>4049</v>
      </c>
      <c r="I413" s="9">
        <v>3</v>
      </c>
      <c r="K413" s="9" t="s">
        <v>4138</v>
      </c>
    </row>
    <row r="414" spans="1:11" x14ac:dyDescent="0.2">
      <c r="A414" s="9" t="s">
        <v>4045</v>
      </c>
      <c r="B414" s="9" t="s">
        <v>4046</v>
      </c>
      <c r="C414" s="9" t="s">
        <v>308</v>
      </c>
      <c r="D414" s="9" t="s">
        <v>4699</v>
      </c>
      <c r="E414" s="9" t="s">
        <v>4700</v>
      </c>
      <c r="H414" s="9" t="s">
        <v>4049</v>
      </c>
      <c r="I414" s="9">
        <v>3</v>
      </c>
    </row>
    <row r="415" spans="1:11" x14ac:dyDescent="0.2">
      <c r="A415" s="9" t="s">
        <v>4045</v>
      </c>
      <c r="B415" s="9" t="s">
        <v>4046</v>
      </c>
      <c r="C415" s="9" t="s">
        <v>336</v>
      </c>
      <c r="D415" s="9" t="s">
        <v>4701</v>
      </c>
      <c r="E415" s="9" t="s">
        <v>4702</v>
      </c>
      <c r="H415" s="9" t="s">
        <v>4049</v>
      </c>
      <c r="I415" s="9">
        <v>3</v>
      </c>
    </row>
    <row r="416" spans="1:11" x14ac:dyDescent="0.2">
      <c r="A416" s="9" t="s">
        <v>4045</v>
      </c>
      <c r="B416" s="9" t="s">
        <v>4046</v>
      </c>
      <c r="C416" s="9" t="s">
        <v>4703</v>
      </c>
      <c r="D416" s="9" t="s">
        <v>4704</v>
      </c>
      <c r="E416" s="9" t="s">
        <v>4705</v>
      </c>
      <c r="G416" s="9" t="s">
        <v>4706</v>
      </c>
      <c r="H416" s="9" t="s">
        <v>4049</v>
      </c>
      <c r="I416" s="9">
        <v>3</v>
      </c>
    </row>
    <row r="417" spans="1:11" x14ac:dyDescent="0.2">
      <c r="A417" s="9" t="s">
        <v>4045</v>
      </c>
      <c r="B417" s="9" t="s">
        <v>4046</v>
      </c>
      <c r="C417" s="9" t="s">
        <v>4707</v>
      </c>
      <c r="D417" s="9" t="s">
        <v>4708</v>
      </c>
      <c r="E417" s="9" t="s">
        <v>4709</v>
      </c>
      <c r="G417" s="9" t="s">
        <v>4710</v>
      </c>
      <c r="H417" s="9" t="s">
        <v>4049</v>
      </c>
      <c r="I417" s="9">
        <v>3</v>
      </c>
    </row>
    <row r="418" spans="1:11" x14ac:dyDescent="0.2">
      <c r="A418" s="9" t="s">
        <v>4045</v>
      </c>
      <c r="B418" s="9" t="s">
        <v>4046</v>
      </c>
      <c r="C418" s="9" t="s">
        <v>4711</v>
      </c>
      <c r="D418" s="9" t="s">
        <v>4712</v>
      </c>
      <c r="H418" s="9" t="s">
        <v>4049</v>
      </c>
      <c r="I418" s="9">
        <v>4</v>
      </c>
      <c r="K418" s="9" t="s">
        <v>4138</v>
      </c>
    </row>
    <row r="419" spans="1:11" x14ac:dyDescent="0.2">
      <c r="A419" s="9" t="s">
        <v>4045</v>
      </c>
      <c r="B419" s="9" t="s">
        <v>4046</v>
      </c>
      <c r="C419" s="9" t="s">
        <v>4713</v>
      </c>
      <c r="D419" s="9" t="s">
        <v>4712</v>
      </c>
      <c r="H419" s="9" t="s">
        <v>4049</v>
      </c>
      <c r="I419" s="9">
        <v>1</v>
      </c>
      <c r="K419" s="9" t="s">
        <v>4138</v>
      </c>
    </row>
    <row r="420" spans="1:11" x14ac:dyDescent="0.2">
      <c r="A420" s="9" t="s">
        <v>4045</v>
      </c>
      <c r="B420" s="9" t="s">
        <v>4046</v>
      </c>
      <c r="C420" s="9" t="s">
        <v>4714</v>
      </c>
      <c r="D420" s="9" t="s">
        <v>4715</v>
      </c>
      <c r="H420" s="9" t="s">
        <v>4049</v>
      </c>
      <c r="I420" s="9">
        <v>1</v>
      </c>
      <c r="K420" s="9" t="s">
        <v>4138</v>
      </c>
    </row>
    <row r="421" spans="1:11" x14ac:dyDescent="0.2">
      <c r="A421" s="9" t="s">
        <v>4045</v>
      </c>
      <c r="B421" s="9" t="s">
        <v>4046</v>
      </c>
      <c r="C421" s="9" t="s">
        <v>223</v>
      </c>
      <c r="D421" s="9" t="s">
        <v>4715</v>
      </c>
      <c r="H421" s="9" t="s">
        <v>4049</v>
      </c>
      <c r="I421" s="9">
        <v>2</v>
      </c>
      <c r="K421" s="9" t="s">
        <v>4138</v>
      </c>
    </row>
    <row r="422" spans="1:11" x14ac:dyDescent="0.2">
      <c r="A422" s="9" t="s">
        <v>4278</v>
      </c>
      <c r="B422" s="9" t="s">
        <v>4279</v>
      </c>
      <c r="C422" s="9" t="s">
        <v>4716</v>
      </c>
      <c r="D422" s="9" t="s">
        <v>4717</v>
      </c>
      <c r="H422" s="9" t="s">
        <v>531</v>
      </c>
      <c r="I422" s="9">
        <v>3</v>
      </c>
      <c r="K422" s="9" t="s">
        <v>4173</v>
      </c>
    </row>
    <row r="423" spans="1:11" x14ac:dyDescent="0.2">
      <c r="A423" s="9" t="s">
        <v>4071</v>
      </c>
      <c r="B423" s="9" t="s">
        <v>4072</v>
      </c>
      <c r="C423" s="9" t="s">
        <v>4718</v>
      </c>
      <c r="D423" s="9" t="s">
        <v>4719</v>
      </c>
      <c r="H423" s="9" t="s">
        <v>531</v>
      </c>
      <c r="I423" s="9">
        <v>5</v>
      </c>
      <c r="K423" s="9" t="s">
        <v>4066</v>
      </c>
    </row>
    <row r="424" spans="1:11" x14ac:dyDescent="0.2">
      <c r="A424" s="9" t="s">
        <v>4045</v>
      </c>
      <c r="B424" s="9" t="s">
        <v>4046</v>
      </c>
      <c r="C424" s="9" t="s">
        <v>4720</v>
      </c>
      <c r="D424" s="9" t="s">
        <v>4721</v>
      </c>
      <c r="H424" s="9" t="s">
        <v>531</v>
      </c>
      <c r="I424" s="9">
        <v>2</v>
      </c>
      <c r="K424" s="9" t="s">
        <v>4166</v>
      </c>
    </row>
    <row r="425" spans="1:11" x14ac:dyDescent="0.2">
      <c r="A425" s="9" t="s">
        <v>4050</v>
      </c>
      <c r="B425" s="9" t="s">
        <v>4051</v>
      </c>
      <c r="C425" s="9" t="s">
        <v>4722</v>
      </c>
      <c r="D425" s="9" t="s">
        <v>4723</v>
      </c>
      <c r="H425" s="9" t="s">
        <v>531</v>
      </c>
      <c r="I425" s="9">
        <v>2</v>
      </c>
      <c r="K425" s="9" t="s">
        <v>4173</v>
      </c>
    </row>
    <row r="426" spans="1:11" x14ac:dyDescent="0.2">
      <c r="A426" s="9" t="s">
        <v>4045</v>
      </c>
      <c r="B426" s="9" t="s">
        <v>4046</v>
      </c>
      <c r="C426" s="9" t="s">
        <v>4724</v>
      </c>
      <c r="D426" s="9" t="s">
        <v>4725</v>
      </c>
      <c r="H426" s="9" t="s">
        <v>4049</v>
      </c>
      <c r="I426" s="9">
        <v>2</v>
      </c>
      <c r="K426" s="9" t="s">
        <v>4162</v>
      </c>
    </row>
    <row r="427" spans="1:11" x14ac:dyDescent="0.2">
      <c r="A427" s="9" t="s">
        <v>4045</v>
      </c>
      <c r="B427" s="9" t="s">
        <v>4046</v>
      </c>
      <c r="C427" s="9" t="s">
        <v>133</v>
      </c>
      <c r="D427" s="9" t="s">
        <v>3896</v>
      </c>
      <c r="H427" s="9" t="s">
        <v>4049</v>
      </c>
      <c r="I427" s="9">
        <v>2</v>
      </c>
      <c r="K427" s="9" t="s">
        <v>4162</v>
      </c>
    </row>
    <row r="428" spans="1:11" x14ac:dyDescent="0.2">
      <c r="A428" s="9" t="s">
        <v>4045</v>
      </c>
      <c r="B428" s="9" t="s">
        <v>4046</v>
      </c>
      <c r="C428" s="9" t="s">
        <v>4726</v>
      </c>
      <c r="D428" s="9" t="s">
        <v>3896</v>
      </c>
      <c r="H428" s="9" t="s">
        <v>4049</v>
      </c>
      <c r="I428" s="9">
        <v>16</v>
      </c>
      <c r="K428" s="9" t="s">
        <v>4162</v>
      </c>
    </row>
    <row r="429" spans="1:11" x14ac:dyDescent="0.2">
      <c r="A429" s="9" t="s">
        <v>4045</v>
      </c>
      <c r="B429" s="9" t="s">
        <v>4046</v>
      </c>
      <c r="C429" s="9" t="s">
        <v>283</v>
      </c>
      <c r="D429" s="9" t="s">
        <v>4727</v>
      </c>
      <c r="H429" s="9" t="s">
        <v>4049</v>
      </c>
      <c r="I429" s="9">
        <v>3</v>
      </c>
      <c r="K429" s="9" t="s">
        <v>4367</v>
      </c>
    </row>
    <row r="430" spans="1:11" x14ac:dyDescent="0.2">
      <c r="A430" s="9" t="s">
        <v>4045</v>
      </c>
      <c r="B430" s="9" t="s">
        <v>4046</v>
      </c>
      <c r="C430" s="9" t="s">
        <v>4728</v>
      </c>
      <c r="D430" s="9" t="s">
        <v>4729</v>
      </c>
      <c r="H430" s="9" t="s">
        <v>4049</v>
      </c>
      <c r="I430" s="9">
        <v>3</v>
      </c>
      <c r="K430" s="9" t="s">
        <v>4367</v>
      </c>
    </row>
    <row r="431" spans="1:11" x14ac:dyDescent="0.2">
      <c r="A431" s="9" t="s">
        <v>4045</v>
      </c>
      <c r="B431" s="9" t="s">
        <v>4046</v>
      </c>
      <c r="C431" s="9" t="s">
        <v>4730</v>
      </c>
      <c r="D431" s="9" t="s">
        <v>4731</v>
      </c>
      <c r="H431" s="9" t="s">
        <v>4049</v>
      </c>
      <c r="I431" s="9">
        <v>2</v>
      </c>
      <c r="K431" s="9" t="s">
        <v>4057</v>
      </c>
    </row>
    <row r="432" spans="1:11" x14ac:dyDescent="0.2">
      <c r="A432" s="9" t="s">
        <v>4045</v>
      </c>
      <c r="B432" s="9" t="s">
        <v>4046</v>
      </c>
      <c r="C432" s="9" t="s">
        <v>4732</v>
      </c>
      <c r="D432" s="9" t="s">
        <v>4731</v>
      </c>
      <c r="H432" s="9" t="s">
        <v>4049</v>
      </c>
      <c r="I432" s="9">
        <v>3</v>
      </c>
      <c r="K432" s="9" t="s">
        <v>4057</v>
      </c>
    </row>
    <row r="433" spans="1:11" x14ac:dyDescent="0.2">
      <c r="A433" s="9" t="s">
        <v>4045</v>
      </c>
      <c r="B433" s="9" t="s">
        <v>4046</v>
      </c>
      <c r="C433" s="9" t="s">
        <v>4733</v>
      </c>
      <c r="D433" s="9" t="s">
        <v>4731</v>
      </c>
      <c r="H433" s="9" t="s">
        <v>4049</v>
      </c>
      <c r="I433" s="9">
        <v>4</v>
      </c>
      <c r="K433" s="9" t="s">
        <v>4057</v>
      </c>
    </row>
    <row r="434" spans="1:11" x14ac:dyDescent="0.2">
      <c r="A434" s="9" t="s">
        <v>4045</v>
      </c>
      <c r="B434" s="9" t="s">
        <v>4046</v>
      </c>
      <c r="C434" s="9" t="s">
        <v>4734</v>
      </c>
      <c r="D434" s="9" t="s">
        <v>4735</v>
      </c>
      <c r="H434" s="9" t="s">
        <v>4049</v>
      </c>
      <c r="I434" s="9">
        <v>4</v>
      </c>
      <c r="K434" s="9" t="s">
        <v>4070</v>
      </c>
    </row>
    <row r="435" spans="1:11" x14ac:dyDescent="0.2">
      <c r="A435" s="9" t="s">
        <v>4045</v>
      </c>
      <c r="B435" s="9" t="s">
        <v>4046</v>
      </c>
      <c r="C435" s="9" t="s">
        <v>4736</v>
      </c>
      <c r="D435" s="9" t="s">
        <v>4735</v>
      </c>
      <c r="H435" s="9" t="s">
        <v>4049</v>
      </c>
      <c r="I435" s="9">
        <v>8</v>
      </c>
      <c r="K435" s="9" t="s">
        <v>4070</v>
      </c>
    </row>
    <row r="436" spans="1:11" x14ac:dyDescent="0.2">
      <c r="A436" s="9" t="s">
        <v>4045</v>
      </c>
      <c r="B436" s="9" t="s">
        <v>4046</v>
      </c>
      <c r="C436" s="9" t="s">
        <v>4737</v>
      </c>
      <c r="D436" s="9" t="s">
        <v>4738</v>
      </c>
      <c r="H436" s="9" t="s">
        <v>4049</v>
      </c>
      <c r="I436" s="9">
        <v>2</v>
      </c>
      <c r="K436" s="9" t="s">
        <v>4151</v>
      </c>
    </row>
    <row r="437" spans="1:11" x14ac:dyDescent="0.2">
      <c r="A437" s="9" t="s">
        <v>4045</v>
      </c>
      <c r="B437" s="9" t="s">
        <v>4046</v>
      </c>
      <c r="C437" s="9" t="s">
        <v>4739</v>
      </c>
      <c r="D437" s="9" t="s">
        <v>4738</v>
      </c>
      <c r="H437" s="9" t="s">
        <v>4049</v>
      </c>
      <c r="I437" s="9">
        <v>6</v>
      </c>
      <c r="K437" s="9" t="s">
        <v>4151</v>
      </c>
    </row>
    <row r="438" spans="1:11" x14ac:dyDescent="0.2">
      <c r="A438" s="9" t="s">
        <v>4045</v>
      </c>
      <c r="B438" s="9" t="s">
        <v>4046</v>
      </c>
      <c r="C438" s="9" t="s">
        <v>4740</v>
      </c>
      <c r="D438" s="9" t="s">
        <v>4738</v>
      </c>
      <c r="H438" s="9" t="s">
        <v>4049</v>
      </c>
      <c r="I438" s="9">
        <v>24</v>
      </c>
      <c r="K438" s="9" t="s">
        <v>4151</v>
      </c>
    </row>
    <row r="439" spans="1:11" x14ac:dyDescent="0.2">
      <c r="A439" s="9" t="s">
        <v>4045</v>
      </c>
      <c r="B439" s="9" t="s">
        <v>4046</v>
      </c>
      <c r="C439" s="9" t="s">
        <v>4741</v>
      </c>
      <c r="D439" s="9" t="s">
        <v>4742</v>
      </c>
      <c r="H439" s="9" t="s">
        <v>4049</v>
      </c>
      <c r="I439" s="9">
        <v>1</v>
      </c>
      <c r="K439" s="9" t="s">
        <v>4162</v>
      </c>
    </row>
    <row r="440" spans="1:11" x14ac:dyDescent="0.2">
      <c r="A440" s="9" t="s">
        <v>4045</v>
      </c>
      <c r="B440" s="9" t="s">
        <v>4046</v>
      </c>
      <c r="C440" s="9" t="s">
        <v>366</v>
      </c>
      <c r="D440" s="9" t="s">
        <v>4742</v>
      </c>
      <c r="H440" s="9" t="s">
        <v>4049</v>
      </c>
      <c r="I440" s="9">
        <v>2</v>
      </c>
      <c r="K440" s="9" t="s">
        <v>4162</v>
      </c>
    </row>
    <row r="441" spans="1:11" x14ac:dyDescent="0.2">
      <c r="A441" s="9" t="s">
        <v>4045</v>
      </c>
      <c r="B441" s="9" t="s">
        <v>4046</v>
      </c>
      <c r="C441" s="9" t="s">
        <v>340</v>
      </c>
      <c r="D441" s="9" t="s">
        <v>4743</v>
      </c>
      <c r="H441" s="9" t="s">
        <v>4049</v>
      </c>
      <c r="I441" s="9">
        <v>2</v>
      </c>
      <c r="K441" s="9" t="s">
        <v>4162</v>
      </c>
    </row>
    <row r="442" spans="1:11" x14ac:dyDescent="0.2">
      <c r="A442" s="9" t="s">
        <v>4045</v>
      </c>
      <c r="B442" s="9" t="s">
        <v>4046</v>
      </c>
      <c r="C442" s="9" t="s">
        <v>4744</v>
      </c>
      <c r="D442" s="9" t="s">
        <v>4745</v>
      </c>
      <c r="H442" s="9" t="s">
        <v>4049</v>
      </c>
      <c r="I442" s="9">
        <v>1</v>
      </c>
      <c r="K442" s="9" t="s">
        <v>4166</v>
      </c>
    </row>
    <row r="443" spans="1:11" x14ac:dyDescent="0.2">
      <c r="A443" s="9" t="s">
        <v>4045</v>
      </c>
      <c r="B443" s="9" t="s">
        <v>4046</v>
      </c>
      <c r="C443" s="9" t="s">
        <v>4746</v>
      </c>
      <c r="D443" s="9" t="s">
        <v>4745</v>
      </c>
      <c r="H443" s="9" t="s">
        <v>4049</v>
      </c>
      <c r="I443" s="9">
        <v>2</v>
      </c>
      <c r="K443" s="9" t="s">
        <v>4166</v>
      </c>
    </row>
    <row r="444" spans="1:11" x14ac:dyDescent="0.2">
      <c r="A444" s="9" t="s">
        <v>4045</v>
      </c>
      <c r="B444" s="9" t="s">
        <v>4046</v>
      </c>
      <c r="C444" s="9" t="s">
        <v>4747</v>
      </c>
      <c r="D444" s="9" t="s">
        <v>4748</v>
      </c>
      <c r="H444" s="9" t="s">
        <v>4049</v>
      </c>
      <c r="I444" s="9">
        <v>2</v>
      </c>
      <c r="K444" s="9" t="s">
        <v>4367</v>
      </c>
    </row>
    <row r="445" spans="1:11" x14ac:dyDescent="0.2">
      <c r="A445" s="9" t="s">
        <v>4045</v>
      </c>
      <c r="B445" s="9" t="s">
        <v>4046</v>
      </c>
      <c r="C445" s="9" t="s">
        <v>4749</v>
      </c>
      <c r="D445" s="9" t="s">
        <v>4750</v>
      </c>
      <c r="H445" s="9" t="s">
        <v>4049</v>
      </c>
      <c r="I445" s="9">
        <v>2</v>
      </c>
      <c r="K445" s="9" t="s">
        <v>4367</v>
      </c>
    </row>
    <row r="446" spans="1:11" x14ac:dyDescent="0.2">
      <c r="A446" s="9" t="s">
        <v>4045</v>
      </c>
      <c r="B446" s="9" t="s">
        <v>4046</v>
      </c>
      <c r="C446" s="9" t="s">
        <v>4751</v>
      </c>
      <c r="D446" s="9" t="s">
        <v>4752</v>
      </c>
      <c r="H446" s="9" t="s">
        <v>4049</v>
      </c>
      <c r="I446" s="9">
        <v>2</v>
      </c>
      <c r="K446" s="9" t="s">
        <v>4367</v>
      </c>
    </row>
    <row r="447" spans="1:11" x14ac:dyDescent="0.2">
      <c r="A447" s="9" t="s">
        <v>4045</v>
      </c>
      <c r="B447" s="9" t="s">
        <v>4046</v>
      </c>
      <c r="C447" s="9" t="s">
        <v>4753</v>
      </c>
      <c r="D447" s="9" t="s">
        <v>4754</v>
      </c>
      <c r="H447" s="9" t="s">
        <v>4049</v>
      </c>
      <c r="I447" s="9">
        <v>3</v>
      </c>
      <c r="K447" s="9" t="s">
        <v>4367</v>
      </c>
    </row>
    <row r="448" spans="1:11" x14ac:dyDescent="0.2">
      <c r="A448" s="9" t="s">
        <v>4071</v>
      </c>
      <c r="B448" s="9" t="s">
        <v>4072</v>
      </c>
      <c r="C448" s="9" t="s">
        <v>4755</v>
      </c>
      <c r="D448" s="9" t="s">
        <v>4756</v>
      </c>
      <c r="H448" s="9" t="s">
        <v>531</v>
      </c>
      <c r="I448" s="9">
        <v>0</v>
      </c>
      <c r="K448" s="9" t="s">
        <v>4204</v>
      </c>
    </row>
    <row r="449" spans="1:12" x14ac:dyDescent="0.2">
      <c r="A449" s="9" t="s">
        <v>4247</v>
      </c>
      <c r="B449" s="9" t="s">
        <v>4248</v>
      </c>
      <c r="C449" s="9" t="s">
        <v>4757</v>
      </c>
      <c r="D449" s="9" t="s">
        <v>4758</v>
      </c>
      <c r="H449" s="9" t="s">
        <v>531</v>
      </c>
      <c r="I449" s="9">
        <v>2</v>
      </c>
      <c r="K449" s="9" t="s">
        <v>4066</v>
      </c>
    </row>
    <row r="450" spans="1:12" x14ac:dyDescent="0.2">
      <c r="A450" s="9" t="s">
        <v>4045</v>
      </c>
      <c r="B450" s="9" t="s">
        <v>4046</v>
      </c>
      <c r="C450" s="9" t="s">
        <v>4759</v>
      </c>
      <c r="D450" s="9" t="s">
        <v>4760</v>
      </c>
      <c r="H450" s="9" t="s">
        <v>4049</v>
      </c>
      <c r="I450" s="9">
        <v>2</v>
      </c>
      <c r="K450" s="9" t="s">
        <v>4166</v>
      </c>
    </row>
    <row r="451" spans="1:12" x14ac:dyDescent="0.2">
      <c r="A451" s="9" t="s">
        <v>4045</v>
      </c>
      <c r="B451" s="9" t="s">
        <v>4046</v>
      </c>
      <c r="C451" s="9" t="s">
        <v>4761</v>
      </c>
      <c r="D451" s="9" t="s">
        <v>4760</v>
      </c>
      <c r="H451" s="9" t="s">
        <v>4049</v>
      </c>
      <c r="I451" s="9">
        <v>3</v>
      </c>
      <c r="K451" s="9" t="s">
        <v>4166</v>
      </c>
    </row>
    <row r="452" spans="1:12" x14ac:dyDescent="0.2">
      <c r="A452" s="9" t="s">
        <v>4045</v>
      </c>
      <c r="B452" s="9" t="s">
        <v>4046</v>
      </c>
      <c r="C452" s="9" t="s">
        <v>4762</v>
      </c>
      <c r="D452" s="9" t="s">
        <v>4763</v>
      </c>
      <c r="H452" s="9" t="s">
        <v>531</v>
      </c>
      <c r="I452" s="9">
        <v>3</v>
      </c>
      <c r="K452" s="9" t="s">
        <v>4066</v>
      </c>
    </row>
    <row r="453" spans="1:12" x14ac:dyDescent="0.2">
      <c r="A453" s="9" t="s">
        <v>4128</v>
      </c>
      <c r="B453" s="9" t="s">
        <v>4129</v>
      </c>
      <c r="C453" s="9" t="s">
        <v>4764</v>
      </c>
      <c r="D453" s="9" t="s">
        <v>4765</v>
      </c>
      <c r="H453" s="9" t="s">
        <v>531</v>
      </c>
      <c r="I453" s="9">
        <v>8</v>
      </c>
      <c r="K453" s="9" t="s">
        <v>4066</v>
      </c>
    </row>
    <row r="454" spans="1:12" x14ac:dyDescent="0.2">
      <c r="A454" s="9" t="s">
        <v>4045</v>
      </c>
      <c r="B454" s="9" t="s">
        <v>4046</v>
      </c>
      <c r="C454" s="9" t="s">
        <v>4766</v>
      </c>
      <c r="D454" s="9" t="s">
        <v>4767</v>
      </c>
      <c r="H454" s="9" t="s">
        <v>4049</v>
      </c>
      <c r="I454" s="9">
        <v>3</v>
      </c>
      <c r="K454" s="9" t="s">
        <v>4066</v>
      </c>
    </row>
    <row r="455" spans="1:12" x14ac:dyDescent="0.2">
      <c r="A455" s="9" t="s">
        <v>4045</v>
      </c>
      <c r="B455" s="9" t="s">
        <v>4046</v>
      </c>
      <c r="C455" s="9" t="s">
        <v>4768</v>
      </c>
      <c r="D455" s="9" t="s">
        <v>4769</v>
      </c>
      <c r="H455" s="9" t="s">
        <v>4049</v>
      </c>
      <c r="I455" s="9">
        <v>2</v>
      </c>
      <c r="K455" s="9" t="s">
        <v>4044</v>
      </c>
    </row>
    <row r="456" spans="1:12" x14ac:dyDescent="0.2">
      <c r="A456" s="9" t="s">
        <v>4770</v>
      </c>
      <c r="B456" s="9" t="s">
        <v>4771</v>
      </c>
      <c r="C456" s="9" t="s">
        <v>4772</v>
      </c>
      <c r="D456" s="9" t="s">
        <v>4773</v>
      </c>
      <c r="H456" s="9" t="s">
        <v>531</v>
      </c>
      <c r="I456" s="9">
        <v>1</v>
      </c>
      <c r="K456" s="9" t="s">
        <v>4061</v>
      </c>
    </row>
    <row r="457" spans="1:12" x14ac:dyDescent="0.2">
      <c r="A457" s="9" t="s">
        <v>4774</v>
      </c>
      <c r="B457" s="9" t="s">
        <v>4775</v>
      </c>
      <c r="C457" s="9" t="s">
        <v>4776</v>
      </c>
      <c r="D457" s="9" t="s">
        <v>4777</v>
      </c>
      <c r="H457" s="9" t="s">
        <v>531</v>
      </c>
      <c r="I457" s="9">
        <v>0</v>
      </c>
      <c r="K457" s="9" t="s">
        <v>4061</v>
      </c>
    </row>
    <row r="458" spans="1:12" x14ac:dyDescent="0.2">
      <c r="A458" s="9" t="s">
        <v>4081</v>
      </c>
      <c r="B458" s="9" t="s">
        <v>4082</v>
      </c>
      <c r="C458" s="9" t="s">
        <v>4778</v>
      </c>
      <c r="D458" s="9" t="s">
        <v>4061</v>
      </c>
      <c r="H458" s="9" t="s">
        <v>531</v>
      </c>
      <c r="I458" s="9">
        <v>2</v>
      </c>
      <c r="K458" s="9" t="s">
        <v>4061</v>
      </c>
    </row>
    <row r="459" spans="1:12" x14ac:dyDescent="0.2">
      <c r="A459" s="9" t="s">
        <v>4081</v>
      </c>
      <c r="B459" s="9" t="s">
        <v>4082</v>
      </c>
      <c r="C459" s="9" t="s">
        <v>4779</v>
      </c>
      <c r="D459" s="9" t="s">
        <v>4061</v>
      </c>
      <c r="H459" s="9" t="s">
        <v>531</v>
      </c>
      <c r="I459" s="9">
        <v>3</v>
      </c>
      <c r="K459" s="9" t="s">
        <v>4061</v>
      </c>
    </row>
    <row r="460" spans="1:12" x14ac:dyDescent="0.2">
      <c r="A460" s="9" t="s">
        <v>4081</v>
      </c>
      <c r="B460" s="9" t="s">
        <v>4082</v>
      </c>
      <c r="C460" s="9" t="s">
        <v>4780</v>
      </c>
      <c r="D460" s="9" t="s">
        <v>4781</v>
      </c>
      <c r="H460" s="9" t="s">
        <v>531</v>
      </c>
      <c r="I460" s="9">
        <v>0</v>
      </c>
      <c r="K460" s="9" t="s">
        <v>4170</v>
      </c>
    </row>
    <row r="461" spans="1:12" x14ac:dyDescent="0.2">
      <c r="A461" s="9" t="s">
        <v>4045</v>
      </c>
      <c r="B461" s="9" t="s">
        <v>4046</v>
      </c>
      <c r="C461" s="9" t="s">
        <v>54</v>
      </c>
      <c r="D461" s="9" t="s">
        <v>2632</v>
      </c>
      <c r="H461" s="9" t="s">
        <v>4049</v>
      </c>
      <c r="I461" s="9">
        <v>1</v>
      </c>
      <c r="K461" s="9" t="s">
        <v>4057</v>
      </c>
      <c r="L461" s="9" t="s">
        <v>3909</v>
      </c>
    </row>
    <row r="462" spans="1:12" x14ac:dyDescent="0.2">
      <c r="A462" s="9" t="s">
        <v>4045</v>
      </c>
      <c r="B462" s="9" t="s">
        <v>4046</v>
      </c>
      <c r="C462" s="9" t="s">
        <v>69</v>
      </c>
      <c r="D462" s="9" t="s">
        <v>2632</v>
      </c>
      <c r="H462" s="9" t="s">
        <v>4049</v>
      </c>
      <c r="I462" s="9">
        <v>2</v>
      </c>
      <c r="K462" s="9" t="s">
        <v>4057</v>
      </c>
      <c r="L462" s="9" t="s">
        <v>3909</v>
      </c>
    </row>
    <row r="463" spans="1:12" x14ac:dyDescent="0.2">
      <c r="A463" s="9" t="s">
        <v>4045</v>
      </c>
      <c r="B463" s="9" t="s">
        <v>4046</v>
      </c>
      <c r="C463" s="9" t="s">
        <v>4782</v>
      </c>
      <c r="D463" s="9" t="s">
        <v>2632</v>
      </c>
      <c r="H463" s="9" t="s">
        <v>4049</v>
      </c>
      <c r="I463" s="9">
        <v>24</v>
      </c>
      <c r="K463" s="9" t="s">
        <v>4057</v>
      </c>
    </row>
    <row r="464" spans="1:12" x14ac:dyDescent="0.2">
      <c r="A464" s="9" t="s">
        <v>4045</v>
      </c>
      <c r="B464" s="9" t="s">
        <v>4046</v>
      </c>
      <c r="C464" s="9" t="s">
        <v>57</v>
      </c>
      <c r="D464" s="9" t="s">
        <v>4783</v>
      </c>
      <c r="H464" s="9" t="s">
        <v>4049</v>
      </c>
      <c r="I464" s="9">
        <v>1</v>
      </c>
      <c r="K464" s="9" t="s">
        <v>4166</v>
      </c>
    </row>
    <row r="465" spans="1:11" x14ac:dyDescent="0.2">
      <c r="A465" s="9" t="s">
        <v>4045</v>
      </c>
      <c r="B465" s="9" t="s">
        <v>4046</v>
      </c>
      <c r="C465" s="9" t="s">
        <v>378</v>
      </c>
      <c r="D465" s="9" t="s">
        <v>4784</v>
      </c>
      <c r="E465" s="9" t="s">
        <v>4785</v>
      </c>
      <c r="F465" s="9" t="s">
        <v>4156</v>
      </c>
      <c r="G465" s="9" t="s">
        <v>4157</v>
      </c>
      <c r="H465" s="9" t="s">
        <v>4049</v>
      </c>
      <c r="I465" s="9">
        <v>2</v>
      </c>
      <c r="K465" s="9" t="s">
        <v>4151</v>
      </c>
    </row>
    <row r="466" spans="1:11" x14ac:dyDescent="0.2">
      <c r="A466" s="9" t="s">
        <v>4045</v>
      </c>
      <c r="B466" s="9" t="s">
        <v>4046</v>
      </c>
      <c r="C466" s="9" t="s">
        <v>4786</v>
      </c>
      <c r="D466" s="9" t="s">
        <v>4784</v>
      </c>
      <c r="H466" s="9" t="s">
        <v>4049</v>
      </c>
      <c r="I466" s="9">
        <v>24</v>
      </c>
      <c r="K466" s="9" t="s">
        <v>4151</v>
      </c>
    </row>
    <row r="467" spans="1:11" x14ac:dyDescent="0.2">
      <c r="A467" s="9" t="s">
        <v>4045</v>
      </c>
      <c r="B467" s="9" t="s">
        <v>4046</v>
      </c>
      <c r="C467" s="9" t="s">
        <v>4787</v>
      </c>
      <c r="D467" s="9" t="s">
        <v>4784</v>
      </c>
      <c r="H467" s="9" t="s">
        <v>4049</v>
      </c>
      <c r="I467" s="9">
        <v>32</v>
      </c>
      <c r="K467" s="9" t="s">
        <v>4151</v>
      </c>
    </row>
    <row r="468" spans="1:11" x14ac:dyDescent="0.2">
      <c r="A468" s="9" t="s">
        <v>4045</v>
      </c>
      <c r="B468" s="9" t="s">
        <v>4046</v>
      </c>
      <c r="C468" s="9" t="s">
        <v>4788</v>
      </c>
      <c r="D468" s="9" t="s">
        <v>4784</v>
      </c>
      <c r="H468" s="9" t="s">
        <v>4049</v>
      </c>
      <c r="I468" s="9">
        <v>40</v>
      </c>
      <c r="K468" s="9" t="s">
        <v>4151</v>
      </c>
    </row>
    <row r="469" spans="1:11" x14ac:dyDescent="0.2">
      <c r="A469" s="9" t="s">
        <v>4045</v>
      </c>
      <c r="B469" s="9" t="s">
        <v>4046</v>
      </c>
      <c r="C469" s="9" t="s">
        <v>4789</v>
      </c>
      <c r="D469" s="9" t="s">
        <v>4790</v>
      </c>
      <c r="E469" s="9" t="s">
        <v>4791</v>
      </c>
      <c r="F469" s="9" t="s">
        <v>4156</v>
      </c>
      <c r="G469" s="9" t="s">
        <v>4157</v>
      </c>
      <c r="H469" s="9" t="s">
        <v>4049</v>
      </c>
      <c r="I469" s="9">
        <v>2</v>
      </c>
      <c r="J469" s="9" t="s">
        <v>4792</v>
      </c>
      <c r="K469" s="9" t="s">
        <v>4151</v>
      </c>
    </row>
    <row r="470" spans="1:11" x14ac:dyDescent="0.2">
      <c r="A470" s="9" t="s">
        <v>4045</v>
      </c>
      <c r="B470" s="9" t="s">
        <v>4046</v>
      </c>
      <c r="C470" s="9" t="s">
        <v>4793</v>
      </c>
      <c r="D470" s="9" t="s">
        <v>4016</v>
      </c>
      <c r="E470" s="9" t="s">
        <v>4794</v>
      </c>
      <c r="F470" s="9" t="s">
        <v>4156</v>
      </c>
      <c r="G470" s="9" t="s">
        <v>4157</v>
      </c>
      <c r="H470" s="9" t="s">
        <v>4049</v>
      </c>
      <c r="I470" s="9">
        <v>2</v>
      </c>
      <c r="J470" s="9" t="s">
        <v>4792</v>
      </c>
      <c r="K470" s="9" t="s">
        <v>4151</v>
      </c>
    </row>
    <row r="471" spans="1:11" x14ac:dyDescent="0.2">
      <c r="A471" s="9" t="s">
        <v>4050</v>
      </c>
      <c r="B471" s="9" t="s">
        <v>4051</v>
      </c>
      <c r="C471" s="9" t="s">
        <v>200</v>
      </c>
      <c r="D471" s="9" t="s">
        <v>3911</v>
      </c>
      <c r="H471" s="9" t="s">
        <v>4054</v>
      </c>
      <c r="I471" s="9">
        <v>3</v>
      </c>
      <c r="K471" s="9" t="s">
        <v>4170</v>
      </c>
    </row>
    <row r="472" spans="1:11" x14ac:dyDescent="0.2">
      <c r="A472" s="9" t="s">
        <v>4050</v>
      </c>
      <c r="B472" s="9" t="s">
        <v>4051</v>
      </c>
      <c r="C472" s="9" t="s">
        <v>373</v>
      </c>
      <c r="D472" s="9" t="s">
        <v>3911</v>
      </c>
      <c r="H472" s="9" t="s">
        <v>4054</v>
      </c>
      <c r="I472" s="9">
        <v>1</v>
      </c>
      <c r="K472" s="9" t="s">
        <v>4170</v>
      </c>
    </row>
    <row r="473" spans="1:11" x14ac:dyDescent="0.2">
      <c r="A473" s="9" t="s">
        <v>4045</v>
      </c>
      <c r="B473" s="9" t="s">
        <v>4046</v>
      </c>
      <c r="C473" s="9" t="s">
        <v>4795</v>
      </c>
      <c r="D473" s="9" t="s">
        <v>4796</v>
      </c>
      <c r="H473" s="9" t="s">
        <v>4049</v>
      </c>
      <c r="I473" s="9">
        <v>1</v>
      </c>
      <c r="K473" s="9" t="s">
        <v>4151</v>
      </c>
    </row>
    <row r="474" spans="1:11" x14ac:dyDescent="0.2">
      <c r="A474" s="9" t="s">
        <v>4045</v>
      </c>
      <c r="B474" s="9" t="s">
        <v>4046</v>
      </c>
      <c r="C474" s="9" t="s">
        <v>4797</v>
      </c>
      <c r="D474" s="9" t="s">
        <v>4798</v>
      </c>
      <c r="H474" s="9" t="s">
        <v>4049</v>
      </c>
      <c r="I474" s="9">
        <v>3</v>
      </c>
      <c r="K474" s="9" t="s">
        <v>4367</v>
      </c>
    </row>
    <row r="475" spans="1:11" x14ac:dyDescent="0.2">
      <c r="A475" s="9" t="s">
        <v>4045</v>
      </c>
      <c r="B475" s="9" t="s">
        <v>4046</v>
      </c>
      <c r="C475" s="9" t="s">
        <v>4799</v>
      </c>
      <c r="D475" s="9" t="s">
        <v>4800</v>
      </c>
      <c r="H475" s="9" t="s">
        <v>4049</v>
      </c>
      <c r="I475" s="9">
        <v>2</v>
      </c>
      <c r="K475" s="9" t="s">
        <v>4367</v>
      </c>
    </row>
    <row r="476" spans="1:11" x14ac:dyDescent="0.2">
      <c r="A476" s="9" t="s">
        <v>4272</v>
      </c>
      <c r="B476" s="9" t="s">
        <v>4273</v>
      </c>
      <c r="C476" s="9" t="s">
        <v>4801</v>
      </c>
      <c r="D476" s="9" t="s">
        <v>4802</v>
      </c>
      <c r="H476" s="9" t="s">
        <v>4054</v>
      </c>
      <c r="I476" s="9">
        <v>2</v>
      </c>
      <c r="K476" s="9" t="s">
        <v>4179</v>
      </c>
    </row>
    <row r="477" spans="1:11" x14ac:dyDescent="0.2">
      <c r="A477" s="9" t="s">
        <v>4272</v>
      </c>
      <c r="B477" s="9" t="s">
        <v>4273</v>
      </c>
      <c r="C477" s="9" t="s">
        <v>4803</v>
      </c>
      <c r="D477" s="9" t="s">
        <v>4802</v>
      </c>
      <c r="H477" s="9" t="s">
        <v>4054</v>
      </c>
      <c r="I477" s="9">
        <v>3</v>
      </c>
      <c r="K477" s="9" t="s">
        <v>4179</v>
      </c>
    </row>
    <row r="478" spans="1:11" x14ac:dyDescent="0.2">
      <c r="A478" s="9" t="s">
        <v>4272</v>
      </c>
      <c r="B478" s="9" t="s">
        <v>4273</v>
      </c>
      <c r="C478" s="9" t="s">
        <v>4804</v>
      </c>
      <c r="D478" s="9" t="s">
        <v>4802</v>
      </c>
      <c r="H478" s="9" t="s">
        <v>4054</v>
      </c>
      <c r="I478" s="9">
        <v>4</v>
      </c>
      <c r="K478" s="9" t="s">
        <v>4179</v>
      </c>
    </row>
    <row r="479" spans="1:11" x14ac:dyDescent="0.2">
      <c r="A479" s="9" t="s">
        <v>4272</v>
      </c>
      <c r="B479" s="9" t="s">
        <v>4273</v>
      </c>
      <c r="C479" s="9" t="s">
        <v>4805</v>
      </c>
      <c r="D479" s="9" t="s">
        <v>4802</v>
      </c>
      <c r="H479" s="9" t="s">
        <v>4054</v>
      </c>
      <c r="I479" s="9">
        <v>1</v>
      </c>
      <c r="K479" s="9" t="s">
        <v>4179</v>
      </c>
    </row>
    <row r="480" spans="1:11" x14ac:dyDescent="0.2">
      <c r="A480" s="9" t="s">
        <v>4081</v>
      </c>
      <c r="B480" s="9" t="s">
        <v>4082</v>
      </c>
      <c r="C480" s="9" t="s">
        <v>4806</v>
      </c>
      <c r="D480" s="9" t="s">
        <v>4807</v>
      </c>
      <c r="E480" s="9" t="s">
        <v>4182</v>
      </c>
      <c r="F480" s="9" t="s">
        <v>4183</v>
      </c>
      <c r="G480" s="9" t="s">
        <v>4184</v>
      </c>
      <c r="H480" s="9" t="s">
        <v>4054</v>
      </c>
      <c r="I480" s="9">
        <v>10</v>
      </c>
      <c r="K480" s="9" t="s">
        <v>4179</v>
      </c>
    </row>
    <row r="481" spans="1:11" x14ac:dyDescent="0.2">
      <c r="A481" s="9" t="s">
        <v>4045</v>
      </c>
      <c r="B481" s="9" t="s">
        <v>4046</v>
      </c>
      <c r="C481" s="9" t="s">
        <v>4808</v>
      </c>
      <c r="D481" s="9" t="s">
        <v>4809</v>
      </c>
      <c r="H481" s="9" t="s">
        <v>4049</v>
      </c>
      <c r="I481" s="9">
        <v>2</v>
      </c>
      <c r="K481" s="9" t="s">
        <v>4237</v>
      </c>
    </row>
    <row r="482" spans="1:11" x14ac:dyDescent="0.2">
      <c r="A482" s="9" t="s">
        <v>4050</v>
      </c>
      <c r="B482" s="9" t="s">
        <v>4051</v>
      </c>
      <c r="C482" s="9" t="s">
        <v>4810</v>
      </c>
      <c r="D482" s="9" t="s">
        <v>4809</v>
      </c>
      <c r="H482" s="9" t="s">
        <v>531</v>
      </c>
      <c r="I482" s="9">
        <v>1</v>
      </c>
      <c r="K482" s="9" t="s">
        <v>4237</v>
      </c>
    </row>
    <row r="483" spans="1:11" x14ac:dyDescent="0.2">
      <c r="A483" s="9" t="s">
        <v>4045</v>
      </c>
      <c r="B483" s="9" t="s">
        <v>4046</v>
      </c>
      <c r="C483" s="9" t="s">
        <v>4811</v>
      </c>
      <c r="D483" s="9" t="s">
        <v>4812</v>
      </c>
      <c r="H483" s="9" t="s">
        <v>4049</v>
      </c>
      <c r="I483" s="9">
        <v>2</v>
      </c>
      <c r="K483" s="9" t="s">
        <v>4579</v>
      </c>
    </row>
    <row r="484" spans="1:11" x14ac:dyDescent="0.2">
      <c r="A484" s="9" t="s">
        <v>4045</v>
      </c>
      <c r="B484" s="9" t="s">
        <v>4046</v>
      </c>
      <c r="C484" s="9" t="s">
        <v>4813</v>
      </c>
      <c r="D484" s="9" t="s">
        <v>4812</v>
      </c>
      <c r="H484" s="9" t="s">
        <v>4049</v>
      </c>
      <c r="I484" s="9">
        <v>3</v>
      </c>
      <c r="K484" s="9" t="s">
        <v>4579</v>
      </c>
    </row>
    <row r="485" spans="1:11" x14ac:dyDescent="0.2">
      <c r="A485" s="9" t="s">
        <v>4045</v>
      </c>
      <c r="B485" s="9" t="s">
        <v>4046</v>
      </c>
      <c r="C485" s="9" t="s">
        <v>4814</v>
      </c>
      <c r="D485" s="9" t="s">
        <v>4815</v>
      </c>
      <c r="H485" s="9" t="s">
        <v>531</v>
      </c>
      <c r="I485" s="9">
        <v>0</v>
      </c>
      <c r="K485" s="9" t="s">
        <v>4151</v>
      </c>
    </row>
    <row r="486" spans="1:11" x14ac:dyDescent="0.2">
      <c r="A486" s="9" t="s">
        <v>4045</v>
      </c>
      <c r="B486" s="9" t="s">
        <v>4046</v>
      </c>
      <c r="C486" s="9" t="s">
        <v>4816</v>
      </c>
      <c r="D486" s="9" t="s">
        <v>4817</v>
      </c>
      <c r="H486" s="9" t="s">
        <v>4049</v>
      </c>
      <c r="I486" s="9">
        <v>8</v>
      </c>
      <c r="K486" s="9" t="s">
        <v>4057</v>
      </c>
    </row>
    <row r="487" spans="1:11" x14ac:dyDescent="0.2">
      <c r="A487" s="9" t="s">
        <v>4045</v>
      </c>
      <c r="B487" s="9" t="s">
        <v>4046</v>
      </c>
      <c r="C487" s="9" t="s">
        <v>4818</v>
      </c>
      <c r="D487" s="9" t="s">
        <v>4819</v>
      </c>
      <c r="H487" s="9" t="s">
        <v>4049</v>
      </c>
      <c r="I487" s="9">
        <v>2</v>
      </c>
      <c r="K487" s="9" t="s">
        <v>4166</v>
      </c>
    </row>
    <row r="488" spans="1:11" x14ac:dyDescent="0.2">
      <c r="A488" s="9" t="s">
        <v>4045</v>
      </c>
      <c r="B488" s="9" t="s">
        <v>4046</v>
      </c>
      <c r="C488" s="9" t="s">
        <v>4820</v>
      </c>
      <c r="D488" s="9" t="s">
        <v>4819</v>
      </c>
      <c r="H488" s="9" t="s">
        <v>4049</v>
      </c>
      <c r="I488" s="9">
        <v>8</v>
      </c>
      <c r="K488" s="9" t="s">
        <v>4166</v>
      </c>
    </row>
    <row r="489" spans="1:11" x14ac:dyDescent="0.2">
      <c r="A489" s="9" t="s">
        <v>4045</v>
      </c>
      <c r="B489" s="9" t="s">
        <v>4046</v>
      </c>
      <c r="C489" s="9" t="s">
        <v>4821</v>
      </c>
      <c r="D489" s="9" t="s">
        <v>4819</v>
      </c>
      <c r="H489" s="9" t="s">
        <v>4049</v>
      </c>
      <c r="I489" s="9">
        <v>24</v>
      </c>
      <c r="K489" s="9" t="s">
        <v>4166</v>
      </c>
    </row>
    <row r="490" spans="1:11" x14ac:dyDescent="0.2">
      <c r="A490" s="9" t="s">
        <v>4045</v>
      </c>
      <c r="B490" s="9" t="s">
        <v>4046</v>
      </c>
      <c r="C490" s="9" t="s">
        <v>4822</v>
      </c>
      <c r="D490" s="9" t="s">
        <v>4819</v>
      </c>
      <c r="H490" s="9" t="s">
        <v>4049</v>
      </c>
      <c r="I490" s="9">
        <v>40</v>
      </c>
      <c r="K490" s="9" t="s">
        <v>4166</v>
      </c>
    </row>
    <row r="491" spans="1:11" x14ac:dyDescent="0.2">
      <c r="A491" s="9" t="s">
        <v>4045</v>
      </c>
      <c r="B491" s="9" t="s">
        <v>4046</v>
      </c>
      <c r="C491" s="9" t="s">
        <v>4823</v>
      </c>
      <c r="D491" s="9" t="s">
        <v>4824</v>
      </c>
      <c r="H491" s="9" t="s">
        <v>531</v>
      </c>
      <c r="I491" s="9">
        <v>0</v>
      </c>
      <c r="K491" s="9" t="s">
        <v>4176</v>
      </c>
    </row>
    <row r="492" spans="1:11" x14ac:dyDescent="0.2">
      <c r="A492" s="9" t="s">
        <v>4045</v>
      </c>
      <c r="B492" s="9" t="s">
        <v>4046</v>
      </c>
      <c r="C492" s="9" t="s">
        <v>4825</v>
      </c>
      <c r="D492" s="9" t="s">
        <v>4019</v>
      </c>
      <c r="E492" s="9" t="s">
        <v>4826</v>
      </c>
      <c r="F492" s="9" t="s">
        <v>4156</v>
      </c>
      <c r="G492" s="9" t="s">
        <v>4157</v>
      </c>
      <c r="H492" s="9" t="s">
        <v>4049</v>
      </c>
      <c r="I492" s="9">
        <v>2</v>
      </c>
      <c r="J492" s="9" t="s">
        <v>4792</v>
      </c>
      <c r="K492" s="9" t="s">
        <v>4151</v>
      </c>
    </row>
    <row r="493" spans="1:11" x14ac:dyDescent="0.2">
      <c r="A493" s="9" t="s">
        <v>4045</v>
      </c>
      <c r="B493" s="9" t="s">
        <v>4046</v>
      </c>
      <c r="C493" s="9" t="s">
        <v>4827</v>
      </c>
      <c r="D493" s="9" t="s">
        <v>4828</v>
      </c>
      <c r="E493" s="9" t="s">
        <v>4829</v>
      </c>
      <c r="F493" s="9" t="s">
        <v>4156</v>
      </c>
      <c r="G493" s="9" t="s">
        <v>4157</v>
      </c>
      <c r="H493" s="9" t="s">
        <v>4049</v>
      </c>
      <c r="I493" s="9">
        <v>2</v>
      </c>
      <c r="J493" s="9" t="s">
        <v>4792</v>
      </c>
      <c r="K493" s="9" t="s">
        <v>4151</v>
      </c>
    </row>
    <row r="494" spans="1:11" x14ac:dyDescent="0.2">
      <c r="A494" s="9" t="s">
        <v>4045</v>
      </c>
      <c r="B494" s="9" t="s">
        <v>4046</v>
      </c>
      <c r="C494" s="9" t="s">
        <v>120</v>
      </c>
      <c r="D494" s="9" t="s">
        <v>4830</v>
      </c>
      <c r="H494" s="9" t="s">
        <v>4049</v>
      </c>
      <c r="I494" s="9">
        <v>2</v>
      </c>
      <c r="K494" s="9" t="s">
        <v>4162</v>
      </c>
    </row>
    <row r="495" spans="1:11" x14ac:dyDescent="0.2">
      <c r="A495" s="9" t="s">
        <v>4045</v>
      </c>
      <c r="B495" s="9" t="s">
        <v>4046</v>
      </c>
      <c r="C495" s="9" t="s">
        <v>4831</v>
      </c>
      <c r="D495" s="9" t="s">
        <v>4830</v>
      </c>
      <c r="H495" s="9" t="s">
        <v>4049</v>
      </c>
      <c r="I495" s="9">
        <v>3</v>
      </c>
      <c r="K495" s="9" t="s">
        <v>4162</v>
      </c>
    </row>
    <row r="496" spans="1:11" x14ac:dyDescent="0.2">
      <c r="A496" s="9" t="s">
        <v>4045</v>
      </c>
      <c r="B496" s="9" t="s">
        <v>4046</v>
      </c>
      <c r="C496" s="9" t="s">
        <v>4832</v>
      </c>
      <c r="D496" s="9" t="s">
        <v>4830</v>
      </c>
      <c r="H496" s="9" t="s">
        <v>4049</v>
      </c>
      <c r="I496" s="9">
        <v>4</v>
      </c>
      <c r="K496" s="9" t="s">
        <v>4162</v>
      </c>
    </row>
    <row r="497" spans="1:11" x14ac:dyDescent="0.2">
      <c r="A497" s="9" t="s">
        <v>4045</v>
      </c>
      <c r="B497" s="9" t="s">
        <v>4046</v>
      </c>
      <c r="C497" s="9" t="s">
        <v>4833</v>
      </c>
      <c r="D497" s="9" t="s">
        <v>4834</v>
      </c>
      <c r="H497" s="9" t="s">
        <v>531</v>
      </c>
      <c r="I497" s="9">
        <v>0</v>
      </c>
      <c r="K497" s="9" t="s">
        <v>4044</v>
      </c>
    </row>
    <row r="498" spans="1:11" x14ac:dyDescent="0.2">
      <c r="A498" s="9" t="s">
        <v>4050</v>
      </c>
      <c r="B498" s="9" t="s">
        <v>4051</v>
      </c>
      <c r="C498" s="9" t="s">
        <v>4835</v>
      </c>
      <c r="D498" s="9" t="s">
        <v>4057</v>
      </c>
      <c r="H498" s="9" t="s">
        <v>531</v>
      </c>
      <c r="I498" s="9">
        <v>3</v>
      </c>
      <c r="K498" s="9" t="s">
        <v>4057</v>
      </c>
    </row>
    <row r="499" spans="1:11" x14ac:dyDescent="0.2">
      <c r="A499" s="9" t="s">
        <v>4045</v>
      </c>
      <c r="B499" s="9" t="s">
        <v>4046</v>
      </c>
      <c r="C499" s="9" t="s">
        <v>4836</v>
      </c>
      <c r="D499" s="9" t="s">
        <v>4837</v>
      </c>
      <c r="H499" s="9" t="s">
        <v>531</v>
      </c>
      <c r="I499" s="9">
        <v>0</v>
      </c>
      <c r="K499" s="9" t="s">
        <v>4204</v>
      </c>
    </row>
    <row r="500" spans="1:11" x14ac:dyDescent="0.2">
      <c r="A500" s="9" t="s">
        <v>4050</v>
      </c>
      <c r="B500" s="9" t="s">
        <v>4051</v>
      </c>
      <c r="C500" s="9" t="s">
        <v>4838</v>
      </c>
      <c r="D500" s="9" t="s">
        <v>4839</v>
      </c>
      <c r="H500" s="9" t="s">
        <v>531</v>
      </c>
      <c r="I500" s="9">
        <v>1</v>
      </c>
      <c r="K500" s="9" t="s">
        <v>4367</v>
      </c>
    </row>
    <row r="501" spans="1:11" x14ac:dyDescent="0.2">
      <c r="A501" s="9" t="s">
        <v>4045</v>
      </c>
      <c r="B501" s="9" t="s">
        <v>4046</v>
      </c>
      <c r="C501" s="9" t="s">
        <v>4840</v>
      </c>
      <c r="D501" s="9" t="s">
        <v>4841</v>
      </c>
      <c r="H501" s="9" t="s">
        <v>4049</v>
      </c>
      <c r="I501" s="9">
        <v>2</v>
      </c>
      <c r="K501" s="9" t="s">
        <v>4151</v>
      </c>
    </row>
    <row r="502" spans="1:11" x14ac:dyDescent="0.2">
      <c r="A502" s="9" t="s">
        <v>4045</v>
      </c>
      <c r="B502" s="9" t="s">
        <v>4046</v>
      </c>
      <c r="C502" s="9" t="s">
        <v>4842</v>
      </c>
      <c r="D502" s="9" t="s">
        <v>4841</v>
      </c>
      <c r="H502" s="9" t="s">
        <v>4049</v>
      </c>
      <c r="I502" s="9">
        <v>3</v>
      </c>
      <c r="K502" s="9" t="s">
        <v>4151</v>
      </c>
    </row>
    <row r="503" spans="1:11" x14ac:dyDescent="0.2">
      <c r="A503" s="9" t="s">
        <v>4045</v>
      </c>
      <c r="B503" s="9" t="s">
        <v>4046</v>
      </c>
      <c r="C503" s="9" t="s">
        <v>4843</v>
      </c>
      <c r="D503" s="9" t="s">
        <v>4841</v>
      </c>
      <c r="H503" s="9" t="s">
        <v>4049</v>
      </c>
      <c r="I503" s="9">
        <v>4</v>
      </c>
      <c r="K503" s="9" t="s">
        <v>4151</v>
      </c>
    </row>
    <row r="504" spans="1:11" x14ac:dyDescent="0.2">
      <c r="A504" s="9" t="s">
        <v>4050</v>
      </c>
      <c r="B504" s="9" t="s">
        <v>4051</v>
      </c>
      <c r="C504" s="9" t="s">
        <v>4844</v>
      </c>
      <c r="D504" s="9" t="s">
        <v>4845</v>
      </c>
      <c r="H504" s="9" t="s">
        <v>531</v>
      </c>
      <c r="I504" s="9">
        <v>1</v>
      </c>
      <c r="K504" s="9" t="s">
        <v>4066</v>
      </c>
    </row>
    <row r="505" spans="1:11" x14ac:dyDescent="0.2">
      <c r="A505" s="9" t="s">
        <v>4128</v>
      </c>
      <c r="B505" s="9" t="s">
        <v>4129</v>
      </c>
      <c r="C505" s="9" t="s">
        <v>4846</v>
      </c>
      <c r="D505" s="9" t="s">
        <v>4847</v>
      </c>
      <c r="H505" s="9" t="s">
        <v>531</v>
      </c>
      <c r="I505" s="9">
        <v>8</v>
      </c>
      <c r="K505" s="9" t="s">
        <v>4066</v>
      </c>
    </row>
    <row r="506" spans="1:11" x14ac:dyDescent="0.2">
      <c r="A506" s="9" t="s">
        <v>4045</v>
      </c>
      <c r="B506" s="9" t="s">
        <v>4046</v>
      </c>
      <c r="C506" s="9" t="s">
        <v>4848</v>
      </c>
      <c r="D506" s="9" t="s">
        <v>4849</v>
      </c>
      <c r="H506" s="9" t="s">
        <v>4049</v>
      </c>
      <c r="I506" s="9">
        <v>8</v>
      </c>
      <c r="K506" s="9" t="s">
        <v>4367</v>
      </c>
    </row>
    <row r="507" spans="1:11" x14ac:dyDescent="0.2">
      <c r="A507" s="9" t="s">
        <v>4045</v>
      </c>
      <c r="B507" s="9" t="s">
        <v>4046</v>
      </c>
      <c r="C507" s="9" t="s">
        <v>4850</v>
      </c>
      <c r="D507" s="9" t="s">
        <v>4849</v>
      </c>
      <c r="H507" s="9" t="s">
        <v>4049</v>
      </c>
      <c r="I507" s="9">
        <v>2</v>
      </c>
      <c r="K507" s="9" t="s">
        <v>4367</v>
      </c>
    </row>
    <row r="508" spans="1:11" x14ac:dyDescent="0.2">
      <c r="A508" s="9" t="s">
        <v>4045</v>
      </c>
      <c r="B508" s="9" t="s">
        <v>4046</v>
      </c>
      <c r="C508" s="9" t="s">
        <v>4851</v>
      </c>
      <c r="D508" s="9" t="s">
        <v>4852</v>
      </c>
      <c r="H508" s="9" t="s">
        <v>4049</v>
      </c>
      <c r="I508" s="9">
        <v>2</v>
      </c>
      <c r="K508" s="9" t="s">
        <v>4151</v>
      </c>
    </row>
    <row r="509" spans="1:11" x14ac:dyDescent="0.2">
      <c r="A509" s="9" t="s">
        <v>4045</v>
      </c>
      <c r="B509" s="9" t="s">
        <v>4046</v>
      </c>
      <c r="C509" s="9" t="s">
        <v>4853</v>
      </c>
      <c r="D509" s="9" t="s">
        <v>4852</v>
      </c>
      <c r="H509" s="9" t="s">
        <v>4049</v>
      </c>
      <c r="I509" s="9">
        <v>3</v>
      </c>
      <c r="K509" s="9" t="s">
        <v>4151</v>
      </c>
    </row>
    <row r="510" spans="1:11" x14ac:dyDescent="0.2">
      <c r="A510" s="9" t="s">
        <v>4045</v>
      </c>
      <c r="B510" s="9" t="s">
        <v>4046</v>
      </c>
      <c r="C510" s="9" t="s">
        <v>4854</v>
      </c>
      <c r="D510" s="9" t="s">
        <v>4852</v>
      </c>
      <c r="H510" s="9" t="s">
        <v>4049</v>
      </c>
      <c r="I510" s="9">
        <v>4</v>
      </c>
      <c r="K510" s="9" t="s">
        <v>4151</v>
      </c>
    </row>
    <row r="511" spans="1:11" x14ac:dyDescent="0.2">
      <c r="A511" s="9" t="s">
        <v>4045</v>
      </c>
      <c r="B511" s="9" t="s">
        <v>4046</v>
      </c>
      <c r="C511" s="9" t="s">
        <v>4855</v>
      </c>
      <c r="D511" s="9" t="s">
        <v>4856</v>
      </c>
      <c r="H511" s="9" t="s">
        <v>4049</v>
      </c>
      <c r="I511" s="9">
        <v>2</v>
      </c>
      <c r="K511" s="9" t="s">
        <v>4066</v>
      </c>
    </row>
    <row r="512" spans="1:11" x14ac:dyDescent="0.2">
      <c r="A512" s="9" t="s">
        <v>4045</v>
      </c>
      <c r="B512" s="9" t="s">
        <v>4046</v>
      </c>
      <c r="C512" s="9" t="s">
        <v>4857</v>
      </c>
      <c r="D512" s="9" t="s">
        <v>4856</v>
      </c>
      <c r="H512" s="9" t="s">
        <v>4049</v>
      </c>
      <c r="I512" s="9">
        <v>3</v>
      </c>
      <c r="K512" s="9" t="s">
        <v>4066</v>
      </c>
    </row>
    <row r="513" spans="1:11" x14ac:dyDescent="0.2">
      <c r="A513" s="9" t="s">
        <v>4045</v>
      </c>
      <c r="B513" s="9" t="s">
        <v>4046</v>
      </c>
      <c r="C513" s="9" t="s">
        <v>4858</v>
      </c>
      <c r="D513" s="9" t="s">
        <v>4859</v>
      </c>
      <c r="H513" s="9" t="s">
        <v>4049</v>
      </c>
      <c r="I513" s="9">
        <v>2</v>
      </c>
      <c r="K513" s="9" t="s">
        <v>4057</v>
      </c>
    </row>
    <row r="514" spans="1:11" x14ac:dyDescent="0.2">
      <c r="A514" s="9" t="s">
        <v>4045</v>
      </c>
      <c r="B514" s="9" t="s">
        <v>4046</v>
      </c>
      <c r="C514" s="9" t="s">
        <v>4860</v>
      </c>
      <c r="D514" s="9" t="s">
        <v>4859</v>
      </c>
      <c r="H514" s="9" t="s">
        <v>4049</v>
      </c>
      <c r="I514" s="9">
        <v>3</v>
      </c>
      <c r="K514" s="9" t="s">
        <v>4057</v>
      </c>
    </row>
    <row r="515" spans="1:11" x14ac:dyDescent="0.2">
      <c r="A515" s="9" t="s">
        <v>4045</v>
      </c>
      <c r="B515" s="9" t="s">
        <v>4046</v>
      </c>
      <c r="C515" s="9" t="s">
        <v>4861</v>
      </c>
      <c r="D515" s="9" t="s">
        <v>4859</v>
      </c>
      <c r="H515" s="9" t="s">
        <v>4049</v>
      </c>
      <c r="I515" s="9">
        <v>4</v>
      </c>
      <c r="K515" s="9" t="s">
        <v>4057</v>
      </c>
    </row>
    <row r="516" spans="1:11" x14ac:dyDescent="0.2">
      <c r="A516" s="9" t="s">
        <v>4045</v>
      </c>
      <c r="B516" s="9" t="s">
        <v>4046</v>
      </c>
      <c r="C516" s="9" t="s">
        <v>4862</v>
      </c>
      <c r="D516" s="9" t="s">
        <v>4863</v>
      </c>
      <c r="H516" s="9" t="s">
        <v>4049</v>
      </c>
      <c r="I516" s="9">
        <v>2</v>
      </c>
      <c r="K516" s="9" t="s">
        <v>4162</v>
      </c>
    </row>
    <row r="517" spans="1:11" x14ac:dyDescent="0.2">
      <c r="A517" s="9" t="s">
        <v>4045</v>
      </c>
      <c r="B517" s="9" t="s">
        <v>4046</v>
      </c>
      <c r="C517" s="9" t="s">
        <v>4864</v>
      </c>
      <c r="D517" s="9" t="s">
        <v>4865</v>
      </c>
      <c r="H517" s="9" t="s">
        <v>4049</v>
      </c>
      <c r="I517" s="9">
        <v>2</v>
      </c>
      <c r="K517" s="9" t="s">
        <v>4166</v>
      </c>
    </row>
    <row r="518" spans="1:11" x14ac:dyDescent="0.2">
      <c r="A518" s="9" t="s">
        <v>4774</v>
      </c>
      <c r="B518" s="9" t="s">
        <v>4775</v>
      </c>
      <c r="C518" s="9" t="s">
        <v>4866</v>
      </c>
      <c r="D518" s="9" t="s">
        <v>4867</v>
      </c>
      <c r="H518" s="9" t="s">
        <v>4049</v>
      </c>
      <c r="I518" s="9">
        <v>2</v>
      </c>
      <c r="K518" s="9" t="s">
        <v>4237</v>
      </c>
    </row>
    <row r="519" spans="1:11" x14ac:dyDescent="0.2">
      <c r="A519" s="9" t="s">
        <v>4045</v>
      </c>
      <c r="B519" s="9" t="s">
        <v>4046</v>
      </c>
      <c r="C519" s="9" t="s">
        <v>4868</v>
      </c>
      <c r="D519" s="9" t="s">
        <v>4869</v>
      </c>
      <c r="H519" s="9" t="s">
        <v>531</v>
      </c>
      <c r="I519" s="9">
        <v>0</v>
      </c>
      <c r="K519" s="9" t="s">
        <v>4237</v>
      </c>
    </row>
    <row r="520" spans="1:11" x14ac:dyDescent="0.2">
      <c r="A520" s="9" t="s">
        <v>4774</v>
      </c>
      <c r="B520" s="9" t="s">
        <v>4775</v>
      </c>
      <c r="C520" s="9" t="s">
        <v>4870</v>
      </c>
      <c r="D520" s="9" t="s">
        <v>4775</v>
      </c>
      <c r="H520" s="9" t="s">
        <v>531</v>
      </c>
      <c r="I520" s="9">
        <v>1</v>
      </c>
      <c r="K520" s="9" t="s">
        <v>4237</v>
      </c>
    </row>
    <row r="521" spans="1:11" x14ac:dyDescent="0.2">
      <c r="A521" s="9" t="s">
        <v>4774</v>
      </c>
      <c r="B521" s="9" t="s">
        <v>4775</v>
      </c>
      <c r="C521" s="9" t="s">
        <v>4871</v>
      </c>
      <c r="D521" s="9" t="s">
        <v>4775</v>
      </c>
      <c r="H521" s="9" t="s">
        <v>531</v>
      </c>
      <c r="I521" s="9">
        <v>2</v>
      </c>
      <c r="K521" s="9" t="s">
        <v>4237</v>
      </c>
    </row>
    <row r="522" spans="1:11" x14ac:dyDescent="0.2">
      <c r="A522" s="9" t="s">
        <v>4774</v>
      </c>
      <c r="B522" s="9" t="s">
        <v>4775</v>
      </c>
      <c r="C522" s="9" t="s">
        <v>4872</v>
      </c>
      <c r="D522" s="9" t="s">
        <v>4775</v>
      </c>
      <c r="H522" s="9" t="s">
        <v>531</v>
      </c>
      <c r="I522" s="9">
        <v>3</v>
      </c>
      <c r="K522" s="9" t="s">
        <v>4237</v>
      </c>
    </row>
    <row r="523" spans="1:11" x14ac:dyDescent="0.2">
      <c r="A523" s="9" t="s">
        <v>4774</v>
      </c>
      <c r="B523" s="9" t="s">
        <v>4775</v>
      </c>
      <c r="C523" s="9" t="s">
        <v>4873</v>
      </c>
      <c r="D523" s="9" t="s">
        <v>4775</v>
      </c>
      <c r="H523" s="9" t="s">
        <v>531</v>
      </c>
      <c r="I523" s="9">
        <v>7</v>
      </c>
      <c r="K523" s="9" t="s">
        <v>4237</v>
      </c>
    </row>
    <row r="524" spans="1:11" x14ac:dyDescent="0.2">
      <c r="A524" s="9" t="s">
        <v>4774</v>
      </c>
      <c r="B524" s="9" t="s">
        <v>4775</v>
      </c>
      <c r="C524" s="9" t="s">
        <v>4874</v>
      </c>
      <c r="D524" s="9" t="s">
        <v>4775</v>
      </c>
      <c r="H524" s="9" t="s">
        <v>531</v>
      </c>
      <c r="I524" s="9">
        <v>8</v>
      </c>
      <c r="K524" s="9" t="s">
        <v>4237</v>
      </c>
    </row>
    <row r="525" spans="1:11" x14ac:dyDescent="0.2">
      <c r="A525" s="9" t="s">
        <v>4774</v>
      </c>
      <c r="B525" s="9" t="s">
        <v>4775</v>
      </c>
      <c r="C525" s="9" t="s">
        <v>4875</v>
      </c>
      <c r="D525" s="9" t="s">
        <v>4775</v>
      </c>
      <c r="H525" s="9" t="s">
        <v>531</v>
      </c>
      <c r="I525" s="9">
        <v>16</v>
      </c>
      <c r="K525" s="9" t="s">
        <v>4237</v>
      </c>
    </row>
    <row r="526" spans="1:11" x14ac:dyDescent="0.2">
      <c r="A526" s="9" t="s">
        <v>4045</v>
      </c>
      <c r="B526" s="9" t="s">
        <v>4046</v>
      </c>
      <c r="C526" s="9" t="s">
        <v>4876</v>
      </c>
      <c r="D526" s="9" t="s">
        <v>4877</v>
      </c>
      <c r="H526" s="9" t="s">
        <v>531</v>
      </c>
      <c r="I526" s="9">
        <v>2</v>
      </c>
      <c r="K526" s="9" t="s">
        <v>4237</v>
      </c>
    </row>
    <row r="527" spans="1:11" x14ac:dyDescent="0.2">
      <c r="A527" s="9" t="s">
        <v>4045</v>
      </c>
      <c r="B527" s="9" t="s">
        <v>4046</v>
      </c>
      <c r="C527" s="9" t="s">
        <v>4878</v>
      </c>
      <c r="D527" s="9" t="s">
        <v>3924</v>
      </c>
      <c r="H527" s="9" t="s">
        <v>4049</v>
      </c>
      <c r="I527" s="9">
        <v>2</v>
      </c>
      <c r="K527" s="9" t="s">
        <v>4166</v>
      </c>
    </row>
    <row r="528" spans="1:11" x14ac:dyDescent="0.2">
      <c r="A528" s="9" t="s">
        <v>4045</v>
      </c>
      <c r="B528" s="9" t="s">
        <v>4046</v>
      </c>
      <c r="C528" s="9" t="s">
        <v>4879</v>
      </c>
      <c r="D528" s="9" t="s">
        <v>3924</v>
      </c>
      <c r="H528" s="9" t="s">
        <v>4049</v>
      </c>
      <c r="I528" s="9">
        <v>3</v>
      </c>
      <c r="K528" s="9" t="s">
        <v>4166</v>
      </c>
    </row>
    <row r="529" spans="1:11" x14ac:dyDescent="0.2">
      <c r="A529" s="9" t="s">
        <v>4045</v>
      </c>
      <c r="B529" s="9" t="s">
        <v>4046</v>
      </c>
      <c r="C529" s="9" t="s">
        <v>4880</v>
      </c>
      <c r="D529" s="9" t="s">
        <v>3924</v>
      </c>
      <c r="H529" s="9" t="s">
        <v>4049</v>
      </c>
      <c r="I529" s="9">
        <v>4</v>
      </c>
      <c r="K529" s="9" t="s">
        <v>4166</v>
      </c>
    </row>
    <row r="530" spans="1:11" x14ac:dyDescent="0.2">
      <c r="A530" s="9" t="s">
        <v>4050</v>
      </c>
      <c r="B530" s="9" t="s">
        <v>4051</v>
      </c>
      <c r="C530" s="9" t="s">
        <v>4881</v>
      </c>
      <c r="D530" s="9" t="s">
        <v>4029</v>
      </c>
      <c r="H530" s="9" t="s">
        <v>4049</v>
      </c>
      <c r="I530" s="9">
        <v>2</v>
      </c>
      <c r="K530" s="9" t="s">
        <v>4029</v>
      </c>
    </row>
    <row r="531" spans="1:11" x14ac:dyDescent="0.2">
      <c r="A531" s="9" t="s">
        <v>4045</v>
      </c>
      <c r="B531" s="9" t="s">
        <v>4046</v>
      </c>
      <c r="C531" s="9" t="s">
        <v>4882</v>
      </c>
      <c r="D531" s="9" t="s">
        <v>4883</v>
      </c>
      <c r="H531" s="9" t="s">
        <v>4049</v>
      </c>
      <c r="I531" s="9">
        <v>8</v>
      </c>
      <c r="K531" s="9" t="s">
        <v>4061</v>
      </c>
    </row>
    <row r="532" spans="1:11" x14ac:dyDescent="0.2">
      <c r="A532" s="9" t="s">
        <v>4045</v>
      </c>
      <c r="B532" s="9" t="s">
        <v>4046</v>
      </c>
      <c r="C532" s="9" t="s">
        <v>76</v>
      </c>
      <c r="D532" s="9" t="s">
        <v>4883</v>
      </c>
      <c r="H532" s="9" t="s">
        <v>4049</v>
      </c>
      <c r="I532" s="9">
        <v>1</v>
      </c>
      <c r="K532" s="9" t="s">
        <v>4061</v>
      </c>
    </row>
    <row r="533" spans="1:11" x14ac:dyDescent="0.2">
      <c r="A533" s="9" t="s">
        <v>4045</v>
      </c>
      <c r="B533" s="9" t="s">
        <v>4046</v>
      </c>
      <c r="C533" s="9" t="s">
        <v>4884</v>
      </c>
      <c r="D533" s="9" t="s">
        <v>4883</v>
      </c>
      <c r="E533" s="9" t="s">
        <v>4885</v>
      </c>
      <c r="F533" s="9" t="s">
        <v>4183</v>
      </c>
      <c r="G533" s="9" t="s">
        <v>4184</v>
      </c>
      <c r="H533" s="9" t="s">
        <v>4049</v>
      </c>
      <c r="I533" s="9">
        <v>2</v>
      </c>
      <c r="K533" s="9" t="s">
        <v>4886</v>
      </c>
    </row>
    <row r="534" spans="1:11" x14ac:dyDescent="0.2">
      <c r="A534" s="9" t="s">
        <v>4045</v>
      </c>
      <c r="B534" s="9" t="s">
        <v>4046</v>
      </c>
      <c r="C534" s="9" t="s">
        <v>4887</v>
      </c>
      <c r="D534" s="9" t="s">
        <v>4888</v>
      </c>
      <c r="E534" s="9" t="s">
        <v>4885</v>
      </c>
      <c r="F534" s="9" t="s">
        <v>4183</v>
      </c>
      <c r="G534" s="9" t="s">
        <v>4184</v>
      </c>
      <c r="H534" s="9" t="s">
        <v>4049</v>
      </c>
      <c r="I534" s="9">
        <v>2</v>
      </c>
      <c r="K534" s="9" t="s">
        <v>4886</v>
      </c>
    </row>
    <row r="535" spans="1:11" x14ac:dyDescent="0.2">
      <c r="A535" s="9" t="s">
        <v>4045</v>
      </c>
      <c r="B535" s="9" t="s">
        <v>4046</v>
      </c>
      <c r="C535" s="9" t="s">
        <v>4889</v>
      </c>
      <c r="D535" s="9" t="s">
        <v>4890</v>
      </c>
      <c r="E535" s="9" t="s">
        <v>4885</v>
      </c>
      <c r="F535" s="9" t="s">
        <v>4183</v>
      </c>
      <c r="G535" s="9" t="s">
        <v>4184</v>
      </c>
      <c r="H535" s="9" t="s">
        <v>4049</v>
      </c>
      <c r="I535" s="9">
        <v>2</v>
      </c>
      <c r="K535" s="9" t="s">
        <v>4886</v>
      </c>
    </row>
    <row r="536" spans="1:11" x14ac:dyDescent="0.2">
      <c r="A536" s="9" t="s">
        <v>4045</v>
      </c>
      <c r="B536" s="9" t="s">
        <v>4046</v>
      </c>
      <c r="C536" s="9" t="s">
        <v>4891</v>
      </c>
      <c r="D536" s="9" t="s">
        <v>4892</v>
      </c>
      <c r="E536" s="9" t="s">
        <v>4885</v>
      </c>
      <c r="F536" s="9" t="s">
        <v>4183</v>
      </c>
      <c r="G536" s="9" t="s">
        <v>4184</v>
      </c>
      <c r="H536" s="9" t="s">
        <v>4049</v>
      </c>
      <c r="I536" s="9">
        <v>2</v>
      </c>
      <c r="K536" s="9" t="s">
        <v>4886</v>
      </c>
    </row>
    <row r="537" spans="1:11" x14ac:dyDescent="0.2">
      <c r="A537" s="9" t="s">
        <v>4770</v>
      </c>
      <c r="B537" s="9" t="s">
        <v>4771</v>
      </c>
      <c r="C537" s="9" t="s">
        <v>4893</v>
      </c>
      <c r="D537" s="9" t="s">
        <v>4894</v>
      </c>
      <c r="H537" s="9" t="s">
        <v>4054</v>
      </c>
      <c r="I537" s="9">
        <v>3</v>
      </c>
      <c r="K537" s="9" t="s">
        <v>4061</v>
      </c>
    </row>
    <row r="538" spans="1:11" x14ac:dyDescent="0.2">
      <c r="A538" s="9" t="s">
        <v>4045</v>
      </c>
      <c r="B538" s="9" t="s">
        <v>4046</v>
      </c>
      <c r="C538" s="9" t="s">
        <v>4895</v>
      </c>
      <c r="D538" s="9" t="s">
        <v>4896</v>
      </c>
      <c r="H538" s="9" t="s">
        <v>4049</v>
      </c>
      <c r="I538" s="9">
        <v>2</v>
      </c>
      <c r="K538" s="9" t="s">
        <v>4061</v>
      </c>
    </row>
    <row r="539" spans="1:11" x14ac:dyDescent="0.2">
      <c r="A539" s="9" t="s">
        <v>4770</v>
      </c>
      <c r="B539" s="9" t="s">
        <v>4771</v>
      </c>
      <c r="C539" s="9" t="s">
        <v>4897</v>
      </c>
      <c r="D539" s="9" t="s">
        <v>4898</v>
      </c>
      <c r="H539" s="9" t="s">
        <v>4054</v>
      </c>
      <c r="I539" s="9">
        <v>2</v>
      </c>
      <c r="K539" s="9" t="s">
        <v>4061</v>
      </c>
    </row>
    <row r="540" spans="1:11" x14ac:dyDescent="0.2">
      <c r="A540" s="9" t="s">
        <v>4770</v>
      </c>
      <c r="B540" s="9" t="s">
        <v>4771</v>
      </c>
      <c r="C540" s="9" t="s">
        <v>4899</v>
      </c>
      <c r="D540" s="9" t="s">
        <v>4898</v>
      </c>
      <c r="H540" s="9" t="s">
        <v>4054</v>
      </c>
      <c r="I540" s="9">
        <v>3</v>
      </c>
      <c r="K540" s="9" t="s">
        <v>4061</v>
      </c>
    </row>
    <row r="541" spans="1:11" x14ac:dyDescent="0.2">
      <c r="A541" s="9" t="s">
        <v>4770</v>
      </c>
      <c r="B541" s="9" t="s">
        <v>4771</v>
      </c>
      <c r="C541" s="9" t="s">
        <v>4900</v>
      </c>
      <c r="D541" s="9" t="s">
        <v>4898</v>
      </c>
      <c r="H541" s="9" t="s">
        <v>4054</v>
      </c>
      <c r="I541" s="9">
        <v>4</v>
      </c>
      <c r="K541" s="9" t="s">
        <v>4061</v>
      </c>
    </row>
    <row r="542" spans="1:11" x14ac:dyDescent="0.2">
      <c r="A542" s="9" t="s">
        <v>4081</v>
      </c>
      <c r="B542" s="9" t="s">
        <v>4082</v>
      </c>
      <c r="C542" s="9" t="s">
        <v>4901</v>
      </c>
      <c r="D542" s="9" t="s">
        <v>4902</v>
      </c>
      <c r="H542" s="9" t="s">
        <v>4049</v>
      </c>
      <c r="I542" s="9">
        <v>2</v>
      </c>
      <c r="K542" s="9" t="s">
        <v>4061</v>
      </c>
    </row>
    <row r="543" spans="1:11" x14ac:dyDescent="0.2">
      <c r="A543" s="9" t="s">
        <v>4081</v>
      </c>
      <c r="B543" s="9" t="s">
        <v>4082</v>
      </c>
      <c r="C543" s="9" t="s">
        <v>4903</v>
      </c>
      <c r="D543" s="9" t="s">
        <v>4902</v>
      </c>
      <c r="H543" s="9" t="s">
        <v>4049</v>
      </c>
      <c r="I543" s="9">
        <v>3</v>
      </c>
      <c r="K543" s="9" t="s">
        <v>4061</v>
      </c>
    </row>
    <row r="544" spans="1:11" x14ac:dyDescent="0.2">
      <c r="A544" s="9" t="s">
        <v>4081</v>
      </c>
      <c r="B544" s="9" t="s">
        <v>4082</v>
      </c>
      <c r="C544" s="9" t="s">
        <v>4904</v>
      </c>
      <c r="D544" s="9" t="s">
        <v>4902</v>
      </c>
      <c r="H544" s="9" t="s">
        <v>4049</v>
      </c>
      <c r="I544" s="9">
        <v>4</v>
      </c>
      <c r="K544" s="9" t="s">
        <v>4061</v>
      </c>
    </row>
    <row r="545" spans="1:11" x14ac:dyDescent="0.2">
      <c r="A545" s="9" t="s">
        <v>4045</v>
      </c>
      <c r="B545" s="9" t="s">
        <v>4046</v>
      </c>
      <c r="C545" s="9" t="s">
        <v>4905</v>
      </c>
      <c r="D545" s="9" t="s">
        <v>4906</v>
      </c>
      <c r="H545" s="9" t="s">
        <v>531</v>
      </c>
      <c r="I545" s="9">
        <v>0</v>
      </c>
      <c r="K545" s="9" t="s">
        <v>4170</v>
      </c>
    </row>
    <row r="546" spans="1:11" x14ac:dyDescent="0.2">
      <c r="A546" s="9" t="s">
        <v>4045</v>
      </c>
      <c r="B546" s="9" t="s">
        <v>4046</v>
      </c>
      <c r="C546" s="9" t="s">
        <v>4907</v>
      </c>
      <c r="D546" s="9" t="s">
        <v>4908</v>
      </c>
      <c r="H546" s="9" t="s">
        <v>4049</v>
      </c>
      <c r="I546" s="9">
        <v>2</v>
      </c>
      <c r="K546" s="9" t="s">
        <v>4367</v>
      </c>
    </row>
    <row r="547" spans="1:11" x14ac:dyDescent="0.2">
      <c r="A547" s="9" t="s">
        <v>4045</v>
      </c>
      <c r="B547" s="9" t="s">
        <v>4046</v>
      </c>
      <c r="C547" s="9" t="s">
        <v>4909</v>
      </c>
      <c r="D547" s="9" t="s">
        <v>4908</v>
      </c>
      <c r="H547" s="9" t="s">
        <v>4049</v>
      </c>
      <c r="I547" s="9">
        <v>2</v>
      </c>
      <c r="K547" s="9" t="s">
        <v>4367</v>
      </c>
    </row>
    <row r="548" spans="1:11" x14ac:dyDescent="0.2">
      <c r="A548" s="9" t="s">
        <v>4045</v>
      </c>
      <c r="B548" s="9" t="s">
        <v>4046</v>
      </c>
      <c r="C548" s="9" t="s">
        <v>4910</v>
      </c>
      <c r="D548" s="9" t="s">
        <v>4911</v>
      </c>
      <c r="H548" s="9" t="s">
        <v>4049</v>
      </c>
      <c r="I548" s="9">
        <v>96</v>
      </c>
      <c r="K548" s="9" t="s">
        <v>4166</v>
      </c>
    </row>
    <row r="549" spans="1:11" x14ac:dyDescent="0.2">
      <c r="A549" s="9" t="s">
        <v>4045</v>
      </c>
      <c r="B549" s="9" t="s">
        <v>4046</v>
      </c>
      <c r="C549" s="9" t="s">
        <v>4912</v>
      </c>
      <c r="D549" s="9" t="s">
        <v>4913</v>
      </c>
      <c r="H549" s="9" t="s">
        <v>4049</v>
      </c>
      <c r="I549" s="9">
        <v>96</v>
      </c>
      <c r="K549" s="9" t="s">
        <v>4166</v>
      </c>
    </row>
    <row r="550" spans="1:11" x14ac:dyDescent="0.2">
      <c r="A550" s="9" t="s">
        <v>4045</v>
      </c>
      <c r="B550" s="9" t="s">
        <v>4046</v>
      </c>
      <c r="C550" s="9" t="s">
        <v>4914</v>
      </c>
      <c r="D550" s="9" t="s">
        <v>4915</v>
      </c>
      <c r="H550" s="9" t="s">
        <v>4049</v>
      </c>
      <c r="I550" s="9">
        <v>16</v>
      </c>
      <c r="K550" s="9" t="s">
        <v>4166</v>
      </c>
    </row>
    <row r="551" spans="1:11" x14ac:dyDescent="0.2">
      <c r="A551" s="9" t="s">
        <v>4045</v>
      </c>
      <c r="B551" s="9" t="s">
        <v>4046</v>
      </c>
      <c r="C551" s="9" t="s">
        <v>4916</v>
      </c>
      <c r="D551" s="9" t="s">
        <v>4915</v>
      </c>
      <c r="H551" s="9" t="s">
        <v>4049</v>
      </c>
      <c r="I551" s="9">
        <v>40</v>
      </c>
      <c r="K551" s="9" t="s">
        <v>4166</v>
      </c>
    </row>
    <row r="552" spans="1:11" x14ac:dyDescent="0.2">
      <c r="A552" s="9" t="s">
        <v>4045</v>
      </c>
      <c r="B552" s="9" t="s">
        <v>4046</v>
      </c>
      <c r="C552" s="9" t="s">
        <v>4917</v>
      </c>
      <c r="D552" s="9" t="s">
        <v>4915</v>
      </c>
      <c r="H552" s="9" t="s">
        <v>4049</v>
      </c>
      <c r="I552" s="9">
        <v>56</v>
      </c>
      <c r="K552" s="9" t="s">
        <v>4166</v>
      </c>
    </row>
    <row r="553" spans="1:11" x14ac:dyDescent="0.2">
      <c r="A553" s="9" t="s">
        <v>4045</v>
      </c>
      <c r="B553" s="9" t="s">
        <v>4046</v>
      </c>
      <c r="C553" s="9" t="s">
        <v>4918</v>
      </c>
      <c r="D553" s="9" t="s">
        <v>4915</v>
      </c>
      <c r="H553" s="9" t="s">
        <v>4049</v>
      </c>
      <c r="I553" s="9">
        <v>24</v>
      </c>
      <c r="K553" s="9" t="s">
        <v>4166</v>
      </c>
    </row>
    <row r="554" spans="1:11" x14ac:dyDescent="0.2">
      <c r="A554" s="9" t="s">
        <v>4045</v>
      </c>
      <c r="B554" s="9" t="s">
        <v>4046</v>
      </c>
      <c r="C554" s="9" t="s">
        <v>4919</v>
      </c>
      <c r="D554" s="9" t="s">
        <v>4920</v>
      </c>
      <c r="H554" s="9" t="s">
        <v>4049</v>
      </c>
      <c r="I554" s="9">
        <v>40</v>
      </c>
      <c r="K554" s="9" t="s">
        <v>4166</v>
      </c>
    </row>
    <row r="555" spans="1:11" x14ac:dyDescent="0.2">
      <c r="A555" s="9" t="s">
        <v>4045</v>
      </c>
      <c r="B555" s="9" t="s">
        <v>4046</v>
      </c>
      <c r="C555" s="9" t="s">
        <v>4921</v>
      </c>
      <c r="D555" s="9" t="s">
        <v>4922</v>
      </c>
      <c r="H555" s="9" t="s">
        <v>4049</v>
      </c>
      <c r="I555" s="9">
        <v>15</v>
      </c>
      <c r="K555" s="9" t="s">
        <v>4166</v>
      </c>
    </row>
    <row r="556" spans="1:11" x14ac:dyDescent="0.2">
      <c r="A556" s="9" t="s">
        <v>4045</v>
      </c>
      <c r="B556" s="9" t="s">
        <v>4046</v>
      </c>
      <c r="C556" s="9" t="s">
        <v>4923</v>
      </c>
      <c r="D556" s="9" t="s">
        <v>4924</v>
      </c>
      <c r="H556" s="9" t="s">
        <v>4049</v>
      </c>
      <c r="I556" s="9">
        <v>44</v>
      </c>
      <c r="K556" s="9" t="s">
        <v>4166</v>
      </c>
    </row>
    <row r="557" spans="1:11" x14ac:dyDescent="0.2">
      <c r="A557" s="9" t="s">
        <v>4045</v>
      </c>
      <c r="B557" s="9" t="s">
        <v>4046</v>
      </c>
      <c r="C557" s="9" t="s">
        <v>4925</v>
      </c>
      <c r="D557" s="9" t="s">
        <v>4926</v>
      </c>
      <c r="H557" s="9" t="s">
        <v>4049</v>
      </c>
      <c r="I557" s="9">
        <v>15</v>
      </c>
      <c r="K557" s="9" t="s">
        <v>4166</v>
      </c>
    </row>
    <row r="558" spans="1:11" x14ac:dyDescent="0.2">
      <c r="A558" s="9" t="s">
        <v>4045</v>
      </c>
      <c r="B558" s="9" t="s">
        <v>4046</v>
      </c>
      <c r="C558" s="9" t="s">
        <v>4927</v>
      </c>
      <c r="D558" s="9" t="s">
        <v>4928</v>
      </c>
      <c r="H558" s="9" t="s">
        <v>4049</v>
      </c>
      <c r="I558" s="9">
        <v>40</v>
      </c>
      <c r="K558" s="9" t="s">
        <v>4166</v>
      </c>
    </row>
    <row r="559" spans="1:11" x14ac:dyDescent="0.2">
      <c r="A559" s="9" t="s">
        <v>4081</v>
      </c>
      <c r="B559" s="9" t="s">
        <v>4082</v>
      </c>
      <c r="C559" s="9" t="s">
        <v>4929</v>
      </c>
      <c r="D559" s="9" t="s">
        <v>4930</v>
      </c>
      <c r="H559" s="9" t="s">
        <v>4049</v>
      </c>
      <c r="I559" s="9">
        <v>2</v>
      </c>
      <c r="K559" s="9" t="s">
        <v>4931</v>
      </c>
    </row>
    <row r="560" spans="1:11" x14ac:dyDescent="0.2">
      <c r="A560" s="9" t="s">
        <v>4081</v>
      </c>
      <c r="B560" s="9" t="s">
        <v>4082</v>
      </c>
      <c r="C560" s="9" t="s">
        <v>4932</v>
      </c>
      <c r="D560" s="9" t="s">
        <v>4930</v>
      </c>
      <c r="H560" s="9" t="s">
        <v>4049</v>
      </c>
      <c r="I560" s="9">
        <v>3</v>
      </c>
      <c r="K560" s="9" t="s">
        <v>4931</v>
      </c>
    </row>
    <row r="561" spans="1:11" x14ac:dyDescent="0.2">
      <c r="A561" s="9" t="s">
        <v>4045</v>
      </c>
      <c r="B561" s="9" t="s">
        <v>4046</v>
      </c>
      <c r="C561" s="9" t="s">
        <v>4933</v>
      </c>
      <c r="D561" s="9" t="s">
        <v>4930</v>
      </c>
      <c r="H561" s="9" t="s">
        <v>4049</v>
      </c>
      <c r="I561" s="9">
        <v>2</v>
      </c>
      <c r="K561" s="9" t="s">
        <v>4931</v>
      </c>
    </row>
    <row r="562" spans="1:11" x14ac:dyDescent="0.2">
      <c r="A562" s="9" t="s">
        <v>4045</v>
      </c>
      <c r="B562" s="9" t="s">
        <v>4046</v>
      </c>
      <c r="C562" s="9" t="s">
        <v>4934</v>
      </c>
      <c r="D562" s="9" t="s">
        <v>4935</v>
      </c>
      <c r="H562" s="9" t="s">
        <v>531</v>
      </c>
      <c r="I562" s="9">
        <v>1</v>
      </c>
      <c r="K562" s="9" t="s">
        <v>4931</v>
      </c>
    </row>
    <row r="563" spans="1:11" x14ac:dyDescent="0.2">
      <c r="A563" s="9" t="s">
        <v>4278</v>
      </c>
      <c r="B563" s="9" t="s">
        <v>4279</v>
      </c>
      <c r="C563" s="9" t="s">
        <v>4936</v>
      </c>
      <c r="D563" s="9" t="s">
        <v>4937</v>
      </c>
      <c r="H563" s="9" t="s">
        <v>531</v>
      </c>
      <c r="I563" s="9">
        <v>3</v>
      </c>
      <c r="K563" s="9" t="s">
        <v>4173</v>
      </c>
    </row>
    <row r="564" spans="1:11" x14ac:dyDescent="0.2">
      <c r="A564" s="9" t="s">
        <v>4045</v>
      </c>
      <c r="B564" s="9" t="s">
        <v>4046</v>
      </c>
      <c r="C564" s="9" t="s">
        <v>207</v>
      </c>
      <c r="D564" s="9" t="s">
        <v>3930</v>
      </c>
      <c r="H564" s="9" t="s">
        <v>4049</v>
      </c>
      <c r="I564" s="9">
        <v>2</v>
      </c>
      <c r="K564" s="9" t="s">
        <v>4057</v>
      </c>
    </row>
    <row r="565" spans="1:11" x14ac:dyDescent="0.2">
      <c r="A565" s="9" t="s">
        <v>4045</v>
      </c>
      <c r="B565" s="9" t="s">
        <v>4046</v>
      </c>
      <c r="C565" s="9" t="s">
        <v>4938</v>
      </c>
      <c r="D565" s="9" t="s">
        <v>3930</v>
      </c>
      <c r="H565" s="9" t="s">
        <v>4049</v>
      </c>
      <c r="I565" s="9">
        <v>5</v>
      </c>
      <c r="K565" s="9" t="s">
        <v>4057</v>
      </c>
    </row>
    <row r="566" spans="1:11" x14ac:dyDescent="0.2">
      <c r="A566" s="9" t="s">
        <v>4045</v>
      </c>
      <c r="B566" s="9" t="s">
        <v>4046</v>
      </c>
      <c r="C566" s="9" t="s">
        <v>4939</v>
      </c>
      <c r="D566" s="9" t="s">
        <v>3930</v>
      </c>
      <c r="H566" s="9" t="s">
        <v>4049</v>
      </c>
      <c r="I566" s="9">
        <v>16</v>
      </c>
      <c r="K566" s="9" t="s">
        <v>4057</v>
      </c>
    </row>
    <row r="567" spans="1:11" x14ac:dyDescent="0.2">
      <c r="A567" s="9" t="s">
        <v>4045</v>
      </c>
      <c r="B567" s="9" t="s">
        <v>4046</v>
      </c>
      <c r="C567" s="9" t="s">
        <v>191</v>
      </c>
      <c r="D567" s="9" t="s">
        <v>3935</v>
      </c>
      <c r="H567" s="9" t="s">
        <v>4049</v>
      </c>
      <c r="I567" s="9">
        <v>2</v>
      </c>
      <c r="K567" s="9" t="s">
        <v>4057</v>
      </c>
    </row>
    <row r="568" spans="1:11" x14ac:dyDescent="0.2">
      <c r="A568" s="9" t="s">
        <v>4045</v>
      </c>
      <c r="B568" s="9" t="s">
        <v>4046</v>
      </c>
      <c r="C568" s="9" t="s">
        <v>4940</v>
      </c>
      <c r="D568" s="9" t="s">
        <v>4941</v>
      </c>
      <c r="H568" s="9" t="s">
        <v>4049</v>
      </c>
      <c r="I568" s="9">
        <v>4</v>
      </c>
      <c r="K568" s="9" t="s">
        <v>4166</v>
      </c>
    </row>
    <row r="569" spans="1:11" x14ac:dyDescent="0.2">
      <c r="A569" s="9" t="s">
        <v>4045</v>
      </c>
      <c r="B569" s="9" t="s">
        <v>4046</v>
      </c>
      <c r="C569" s="9" t="s">
        <v>4942</v>
      </c>
      <c r="D569" s="9" t="s">
        <v>4941</v>
      </c>
      <c r="H569" s="9" t="s">
        <v>4049</v>
      </c>
      <c r="I569" s="9">
        <v>8</v>
      </c>
      <c r="K569" s="9" t="s">
        <v>4166</v>
      </c>
    </row>
    <row r="570" spans="1:11" x14ac:dyDescent="0.2">
      <c r="A570" s="9" t="s">
        <v>4045</v>
      </c>
      <c r="B570" s="9" t="s">
        <v>4046</v>
      </c>
      <c r="C570" s="9" t="s">
        <v>51</v>
      </c>
      <c r="D570" s="9" t="s">
        <v>4943</v>
      </c>
      <c r="H570" s="9" t="s">
        <v>4049</v>
      </c>
      <c r="I570" s="9">
        <v>1</v>
      </c>
      <c r="K570" s="9" t="s">
        <v>4166</v>
      </c>
    </row>
    <row r="571" spans="1:11" x14ac:dyDescent="0.2">
      <c r="A571" s="9" t="s">
        <v>4045</v>
      </c>
      <c r="B571" s="9" t="s">
        <v>4046</v>
      </c>
      <c r="C571" s="9" t="s">
        <v>4944</v>
      </c>
      <c r="D571" s="9" t="s">
        <v>4943</v>
      </c>
      <c r="H571" s="9" t="s">
        <v>4049</v>
      </c>
      <c r="I571" s="9">
        <v>2</v>
      </c>
      <c r="K571" s="9" t="s">
        <v>4166</v>
      </c>
    </row>
    <row r="572" spans="1:11" x14ac:dyDescent="0.2">
      <c r="A572" s="9" t="s">
        <v>4045</v>
      </c>
      <c r="B572" s="9" t="s">
        <v>4046</v>
      </c>
      <c r="C572" s="9" t="s">
        <v>4945</v>
      </c>
      <c r="D572" s="9" t="s">
        <v>4943</v>
      </c>
      <c r="H572" s="9" t="s">
        <v>4049</v>
      </c>
      <c r="I572" s="9">
        <v>2</v>
      </c>
      <c r="K572" s="9" t="s">
        <v>4166</v>
      </c>
    </row>
    <row r="573" spans="1:11" x14ac:dyDescent="0.2">
      <c r="A573" s="9" t="s">
        <v>4045</v>
      </c>
      <c r="B573" s="9" t="s">
        <v>4046</v>
      </c>
      <c r="C573" s="9" t="s">
        <v>4946</v>
      </c>
      <c r="D573" s="9" t="s">
        <v>4943</v>
      </c>
      <c r="H573" s="9" t="s">
        <v>4049</v>
      </c>
      <c r="I573" s="9">
        <v>24</v>
      </c>
      <c r="K573" s="9" t="s">
        <v>4166</v>
      </c>
    </row>
    <row r="574" spans="1:11" x14ac:dyDescent="0.2">
      <c r="A574" s="9" t="s">
        <v>4045</v>
      </c>
      <c r="B574" s="9" t="s">
        <v>4046</v>
      </c>
      <c r="C574" s="9" t="s">
        <v>4947</v>
      </c>
      <c r="D574" s="9" t="s">
        <v>4948</v>
      </c>
      <c r="H574" s="9" t="s">
        <v>4049</v>
      </c>
      <c r="I574" s="9">
        <v>1</v>
      </c>
      <c r="K574" s="9" t="s">
        <v>4162</v>
      </c>
    </row>
    <row r="575" spans="1:11" x14ac:dyDescent="0.2">
      <c r="A575" s="9" t="s">
        <v>4045</v>
      </c>
      <c r="B575" s="9" t="s">
        <v>4046</v>
      </c>
      <c r="C575" s="9" t="s">
        <v>4949</v>
      </c>
      <c r="D575" s="9" t="s">
        <v>4948</v>
      </c>
      <c r="H575" s="9" t="s">
        <v>4049</v>
      </c>
      <c r="I575" s="9">
        <v>2</v>
      </c>
      <c r="K575" s="9" t="s">
        <v>4162</v>
      </c>
    </row>
    <row r="576" spans="1:11" x14ac:dyDescent="0.2">
      <c r="A576" s="9" t="s">
        <v>4045</v>
      </c>
      <c r="B576" s="9" t="s">
        <v>4046</v>
      </c>
      <c r="C576" s="9" t="s">
        <v>4950</v>
      </c>
      <c r="D576" s="9" t="s">
        <v>4951</v>
      </c>
      <c r="H576" s="9" t="s">
        <v>4049</v>
      </c>
      <c r="I576" s="9">
        <v>4</v>
      </c>
      <c r="K576" s="9" t="s">
        <v>4579</v>
      </c>
    </row>
    <row r="577" spans="1:12" x14ac:dyDescent="0.2">
      <c r="A577" s="9" t="s">
        <v>4045</v>
      </c>
      <c r="B577" s="9" t="s">
        <v>4046</v>
      </c>
      <c r="C577" s="9" t="s">
        <v>4952</v>
      </c>
      <c r="D577" s="9" t="s">
        <v>4951</v>
      </c>
      <c r="H577" s="9" t="s">
        <v>4049</v>
      </c>
      <c r="I577" s="9">
        <v>1</v>
      </c>
      <c r="K577" s="9" t="s">
        <v>4579</v>
      </c>
    </row>
    <row r="578" spans="1:12" x14ac:dyDescent="0.2">
      <c r="A578" s="9" t="s">
        <v>4045</v>
      </c>
      <c r="B578" s="9" t="s">
        <v>4046</v>
      </c>
      <c r="C578" s="9" t="s">
        <v>4953</v>
      </c>
      <c r="D578" s="9" t="s">
        <v>4954</v>
      </c>
      <c r="H578" s="9" t="s">
        <v>4049</v>
      </c>
      <c r="I578" s="9">
        <v>2</v>
      </c>
      <c r="K578" s="9" t="s">
        <v>4579</v>
      </c>
    </row>
    <row r="579" spans="1:12" x14ac:dyDescent="0.2">
      <c r="A579" s="9" t="s">
        <v>4045</v>
      </c>
      <c r="B579" s="9" t="s">
        <v>4046</v>
      </c>
      <c r="C579" s="9" t="s">
        <v>4955</v>
      </c>
      <c r="D579" s="9" t="s">
        <v>4956</v>
      </c>
      <c r="H579" s="9" t="s">
        <v>531</v>
      </c>
      <c r="I579" s="9">
        <v>4</v>
      </c>
      <c r="K579" s="9" t="s">
        <v>4166</v>
      </c>
    </row>
    <row r="580" spans="1:12" x14ac:dyDescent="0.2">
      <c r="A580" s="9" t="s">
        <v>4045</v>
      </c>
      <c r="B580" s="9" t="s">
        <v>4046</v>
      </c>
      <c r="C580" s="9" t="s">
        <v>4957</v>
      </c>
      <c r="D580" s="9" t="s">
        <v>4958</v>
      </c>
      <c r="H580" s="9" t="s">
        <v>531</v>
      </c>
      <c r="I580" s="9">
        <v>2</v>
      </c>
      <c r="K580" s="9" t="s">
        <v>4061</v>
      </c>
    </row>
    <row r="581" spans="1:12" x14ac:dyDescent="0.2">
      <c r="A581" s="9" t="s">
        <v>4278</v>
      </c>
      <c r="B581" s="9" t="s">
        <v>4279</v>
      </c>
      <c r="C581" s="9" t="s">
        <v>4959</v>
      </c>
      <c r="D581" s="9" t="s">
        <v>4960</v>
      </c>
      <c r="H581" s="9" t="s">
        <v>531</v>
      </c>
      <c r="I581" s="9">
        <v>3</v>
      </c>
      <c r="K581" s="9" t="s">
        <v>4173</v>
      </c>
    </row>
    <row r="582" spans="1:12" x14ac:dyDescent="0.2">
      <c r="A582" s="9" t="s">
        <v>4045</v>
      </c>
      <c r="B582" s="9" t="s">
        <v>4046</v>
      </c>
      <c r="C582" s="9" t="s">
        <v>4961</v>
      </c>
      <c r="D582" s="9" t="s">
        <v>4962</v>
      </c>
      <c r="H582" s="9" t="s">
        <v>531</v>
      </c>
      <c r="I582" s="9">
        <v>0</v>
      </c>
      <c r="K582" s="9" t="s">
        <v>4304</v>
      </c>
    </row>
    <row r="583" spans="1:12" x14ac:dyDescent="0.2">
      <c r="A583" s="9" t="s">
        <v>4045</v>
      </c>
      <c r="B583" s="9" t="s">
        <v>4046</v>
      </c>
      <c r="C583" s="9" t="s">
        <v>4963</v>
      </c>
      <c r="D583" s="9" t="s">
        <v>4964</v>
      </c>
      <c r="H583" s="9" t="s">
        <v>531</v>
      </c>
      <c r="I583" s="9">
        <v>2</v>
      </c>
      <c r="K583" s="9" t="s">
        <v>4304</v>
      </c>
    </row>
    <row r="584" spans="1:12" x14ac:dyDescent="0.2">
      <c r="A584" s="9" t="s">
        <v>4045</v>
      </c>
      <c r="B584" s="9" t="s">
        <v>4046</v>
      </c>
      <c r="C584" s="9" t="s">
        <v>4965</v>
      </c>
      <c r="D584" s="9" t="s">
        <v>4966</v>
      </c>
      <c r="H584" s="9" t="s">
        <v>531</v>
      </c>
      <c r="I584" s="9">
        <v>3</v>
      </c>
      <c r="K584" s="9" t="s">
        <v>4304</v>
      </c>
    </row>
    <row r="585" spans="1:12" x14ac:dyDescent="0.2">
      <c r="A585" s="9" t="s">
        <v>4045</v>
      </c>
      <c r="B585" s="9" t="s">
        <v>4046</v>
      </c>
      <c r="C585" s="9" t="s">
        <v>4967</v>
      </c>
      <c r="D585" s="9" t="s">
        <v>4968</v>
      </c>
      <c r="H585" s="9" t="s">
        <v>4049</v>
      </c>
      <c r="I585" s="9">
        <v>1</v>
      </c>
      <c r="K585" s="9" t="s">
        <v>4166</v>
      </c>
    </row>
    <row r="586" spans="1:12" x14ac:dyDescent="0.2">
      <c r="A586" s="9" t="s">
        <v>4045</v>
      </c>
      <c r="B586" s="9" t="s">
        <v>4046</v>
      </c>
      <c r="C586" s="9" t="s">
        <v>4969</v>
      </c>
      <c r="D586" s="9" t="s">
        <v>4968</v>
      </c>
      <c r="H586" s="9" t="s">
        <v>4049</v>
      </c>
      <c r="I586" s="9">
        <v>2</v>
      </c>
      <c r="K586" s="9" t="s">
        <v>4166</v>
      </c>
    </row>
    <row r="587" spans="1:12" x14ac:dyDescent="0.2">
      <c r="A587" s="9" t="s">
        <v>4045</v>
      </c>
      <c r="B587" s="9" t="s">
        <v>4046</v>
      </c>
      <c r="C587" s="9" t="s">
        <v>4970</v>
      </c>
      <c r="D587" s="9" t="s">
        <v>4971</v>
      </c>
      <c r="H587" s="9" t="s">
        <v>4049</v>
      </c>
      <c r="I587" s="9">
        <v>1</v>
      </c>
      <c r="K587" s="9" t="s">
        <v>4057</v>
      </c>
    </row>
    <row r="588" spans="1:12" x14ac:dyDescent="0.2">
      <c r="A588" s="9" t="s">
        <v>4045</v>
      </c>
      <c r="B588" s="9" t="s">
        <v>4046</v>
      </c>
      <c r="C588" s="9" t="s">
        <v>4972</v>
      </c>
      <c r="D588" s="9" t="s">
        <v>4971</v>
      </c>
      <c r="H588" s="9" t="s">
        <v>4049</v>
      </c>
      <c r="I588" s="9">
        <v>2</v>
      </c>
      <c r="K588" s="9" t="s">
        <v>4057</v>
      </c>
    </row>
    <row r="589" spans="1:12" x14ac:dyDescent="0.2">
      <c r="A589" s="9" t="s">
        <v>4045</v>
      </c>
      <c r="B589" s="9" t="s">
        <v>4046</v>
      </c>
      <c r="C589" s="9" t="s">
        <v>4973</v>
      </c>
      <c r="D589" s="9" t="s">
        <v>4974</v>
      </c>
      <c r="H589" s="9" t="s">
        <v>4049</v>
      </c>
      <c r="I589" s="9">
        <v>1</v>
      </c>
      <c r="K589" s="9" t="s">
        <v>4057</v>
      </c>
    </row>
    <row r="590" spans="1:12" x14ac:dyDescent="0.2">
      <c r="A590" s="9" t="s">
        <v>4045</v>
      </c>
      <c r="B590" s="9" t="s">
        <v>4046</v>
      </c>
      <c r="C590" s="9" t="s">
        <v>4975</v>
      </c>
      <c r="D590" s="9" t="s">
        <v>4974</v>
      </c>
      <c r="H590" s="9" t="s">
        <v>4049</v>
      </c>
      <c r="I590" s="9">
        <v>2</v>
      </c>
      <c r="K590" s="9" t="s">
        <v>4057</v>
      </c>
    </row>
    <row r="591" spans="1:12" x14ac:dyDescent="0.2">
      <c r="A591" s="9" t="s">
        <v>4045</v>
      </c>
      <c r="B591" s="9" t="s">
        <v>4046</v>
      </c>
      <c r="C591" s="9" t="s">
        <v>32</v>
      </c>
      <c r="D591" s="9" t="s">
        <v>4976</v>
      </c>
      <c r="E591" s="9" t="s">
        <v>4977</v>
      </c>
      <c r="H591" s="9" t="s">
        <v>4049</v>
      </c>
      <c r="I591" s="9">
        <v>1</v>
      </c>
      <c r="K591" s="9" t="s">
        <v>4166</v>
      </c>
      <c r="L591" s="9" t="s">
        <v>3961</v>
      </c>
    </row>
    <row r="592" spans="1:12" x14ac:dyDescent="0.2">
      <c r="A592" s="9" t="s">
        <v>4045</v>
      </c>
      <c r="B592" s="9" t="s">
        <v>4046</v>
      </c>
      <c r="C592" s="9" t="s">
        <v>237</v>
      </c>
      <c r="D592" s="9" t="s">
        <v>4976</v>
      </c>
      <c r="E592" s="9" t="s">
        <v>4977</v>
      </c>
      <c r="H592" s="9" t="s">
        <v>4049</v>
      </c>
      <c r="I592" s="9">
        <v>2</v>
      </c>
      <c r="K592" s="9" t="s">
        <v>4166</v>
      </c>
      <c r="L592" s="9" t="s">
        <v>3961</v>
      </c>
    </row>
    <row r="593" spans="1:11" x14ac:dyDescent="0.2">
      <c r="A593" s="9" t="s">
        <v>4045</v>
      </c>
      <c r="B593" s="9" t="s">
        <v>4046</v>
      </c>
      <c r="C593" s="9" t="s">
        <v>146</v>
      </c>
      <c r="D593" s="9" t="s">
        <v>4978</v>
      </c>
      <c r="E593" s="9" t="s">
        <v>4979</v>
      </c>
      <c r="H593" s="9" t="s">
        <v>4049</v>
      </c>
      <c r="I593" s="9">
        <v>1</v>
      </c>
      <c r="K593" s="9" t="s">
        <v>4166</v>
      </c>
    </row>
    <row r="594" spans="1:11" x14ac:dyDescent="0.2">
      <c r="A594" s="9" t="s">
        <v>4045</v>
      </c>
      <c r="B594" s="9" t="s">
        <v>4046</v>
      </c>
      <c r="C594" s="9" t="s">
        <v>84</v>
      </c>
      <c r="D594" s="9" t="s">
        <v>4978</v>
      </c>
      <c r="E594" s="9" t="s">
        <v>4979</v>
      </c>
      <c r="H594" s="9" t="s">
        <v>4049</v>
      </c>
      <c r="I594" s="9">
        <v>2</v>
      </c>
      <c r="K594" s="9" t="s">
        <v>4166</v>
      </c>
    </row>
    <row r="595" spans="1:11" x14ac:dyDescent="0.2">
      <c r="A595" s="9" t="s">
        <v>4045</v>
      </c>
      <c r="B595" s="9" t="s">
        <v>4046</v>
      </c>
      <c r="C595" s="9" t="s">
        <v>4980</v>
      </c>
      <c r="D595" s="9" t="s">
        <v>4981</v>
      </c>
      <c r="H595" s="9" t="s">
        <v>4049</v>
      </c>
      <c r="I595" s="9">
        <v>1</v>
      </c>
      <c r="K595" s="9" t="s">
        <v>4166</v>
      </c>
    </row>
    <row r="596" spans="1:11" x14ac:dyDescent="0.2">
      <c r="A596" s="9" t="s">
        <v>4045</v>
      </c>
      <c r="B596" s="9" t="s">
        <v>4046</v>
      </c>
      <c r="C596" s="9" t="s">
        <v>4982</v>
      </c>
      <c r="D596" s="9" t="s">
        <v>4983</v>
      </c>
      <c r="H596" s="9" t="s">
        <v>4049</v>
      </c>
      <c r="I596" s="9">
        <v>2</v>
      </c>
      <c r="K596" s="9" t="s">
        <v>4151</v>
      </c>
    </row>
    <row r="597" spans="1:11" x14ac:dyDescent="0.2">
      <c r="A597" s="9" t="s">
        <v>4045</v>
      </c>
      <c r="B597" s="9" t="s">
        <v>4046</v>
      </c>
      <c r="C597" s="9" t="s">
        <v>4984</v>
      </c>
      <c r="D597" s="9" t="s">
        <v>4983</v>
      </c>
      <c r="H597" s="9" t="s">
        <v>4049</v>
      </c>
      <c r="I597" s="9">
        <v>4</v>
      </c>
      <c r="K597" s="9" t="s">
        <v>4151</v>
      </c>
    </row>
    <row r="598" spans="1:11" x14ac:dyDescent="0.2">
      <c r="A598" s="9" t="s">
        <v>4045</v>
      </c>
      <c r="B598" s="9" t="s">
        <v>4046</v>
      </c>
      <c r="C598" s="9" t="s">
        <v>4985</v>
      </c>
      <c r="D598" s="9" t="s">
        <v>4986</v>
      </c>
      <c r="H598" s="9" t="s">
        <v>4049</v>
      </c>
      <c r="I598" s="9">
        <v>2</v>
      </c>
      <c r="K598" s="9" t="s">
        <v>4151</v>
      </c>
    </row>
    <row r="599" spans="1:11" x14ac:dyDescent="0.2">
      <c r="A599" s="9" t="s">
        <v>4045</v>
      </c>
      <c r="B599" s="9" t="s">
        <v>4046</v>
      </c>
      <c r="C599" s="9" t="s">
        <v>4987</v>
      </c>
      <c r="D599" s="9" t="s">
        <v>4986</v>
      </c>
      <c r="H599" s="9" t="s">
        <v>4049</v>
      </c>
      <c r="I599" s="9">
        <v>3</v>
      </c>
      <c r="K599" s="9" t="s">
        <v>4151</v>
      </c>
    </row>
    <row r="600" spans="1:11" x14ac:dyDescent="0.2">
      <c r="A600" s="9" t="s">
        <v>4045</v>
      </c>
      <c r="B600" s="9" t="s">
        <v>4046</v>
      </c>
      <c r="C600" s="9" t="s">
        <v>4988</v>
      </c>
      <c r="D600" s="9" t="s">
        <v>4986</v>
      </c>
      <c r="H600" s="9" t="s">
        <v>4049</v>
      </c>
      <c r="I600" s="9">
        <v>4</v>
      </c>
      <c r="K600" s="9" t="s">
        <v>4151</v>
      </c>
    </row>
    <row r="601" spans="1:11" x14ac:dyDescent="0.2">
      <c r="A601" s="9" t="s">
        <v>4045</v>
      </c>
      <c r="B601" s="9" t="s">
        <v>4046</v>
      </c>
      <c r="C601" s="9" t="s">
        <v>4989</v>
      </c>
      <c r="D601" s="9" t="s">
        <v>4990</v>
      </c>
      <c r="H601" s="9" t="s">
        <v>4049</v>
      </c>
      <c r="I601" s="9">
        <v>2</v>
      </c>
      <c r="K601" s="9" t="s">
        <v>4204</v>
      </c>
    </row>
    <row r="602" spans="1:11" x14ac:dyDescent="0.2">
      <c r="A602" s="9" t="s">
        <v>4045</v>
      </c>
      <c r="B602" s="9" t="s">
        <v>4046</v>
      </c>
      <c r="C602" s="9" t="s">
        <v>4991</v>
      </c>
      <c r="D602" s="9" t="s">
        <v>4992</v>
      </c>
      <c r="H602" s="9" t="s">
        <v>4049</v>
      </c>
      <c r="I602" s="9">
        <v>2</v>
      </c>
      <c r="K602" s="9" t="s">
        <v>4151</v>
      </c>
    </row>
    <row r="603" spans="1:11" x14ac:dyDescent="0.2">
      <c r="A603" s="9" t="s">
        <v>4045</v>
      </c>
      <c r="B603" s="9" t="s">
        <v>4046</v>
      </c>
      <c r="C603" s="9" t="s">
        <v>4993</v>
      </c>
      <c r="D603" s="9" t="s">
        <v>4994</v>
      </c>
      <c r="H603" s="9" t="s">
        <v>531</v>
      </c>
      <c r="I603" s="9">
        <v>2</v>
      </c>
      <c r="K603" s="9" t="s">
        <v>4173</v>
      </c>
    </row>
    <row r="604" spans="1:11" x14ac:dyDescent="0.2">
      <c r="A604" s="9" t="s">
        <v>4045</v>
      </c>
      <c r="B604" s="9" t="s">
        <v>4046</v>
      </c>
      <c r="C604" s="9" t="s">
        <v>4995</v>
      </c>
      <c r="D604" s="9" t="s">
        <v>4996</v>
      </c>
      <c r="H604" s="9" t="s">
        <v>4049</v>
      </c>
      <c r="I604" s="9">
        <v>9</v>
      </c>
      <c r="K604" s="9" t="s">
        <v>4237</v>
      </c>
    </row>
    <row r="605" spans="1:11" x14ac:dyDescent="0.2">
      <c r="A605" s="9" t="s">
        <v>4045</v>
      </c>
      <c r="B605" s="9" t="s">
        <v>4046</v>
      </c>
      <c r="C605" s="9" t="s">
        <v>4997</v>
      </c>
      <c r="D605" s="9" t="s">
        <v>4998</v>
      </c>
      <c r="H605" s="9" t="s">
        <v>531</v>
      </c>
      <c r="I605" s="9">
        <v>8</v>
      </c>
      <c r="K605" s="9" t="s">
        <v>4173</v>
      </c>
    </row>
    <row r="606" spans="1:11" x14ac:dyDescent="0.2">
      <c r="A606" s="9" t="s">
        <v>4045</v>
      </c>
      <c r="B606" s="9" t="s">
        <v>4046</v>
      </c>
      <c r="C606" s="9" t="s">
        <v>4999</v>
      </c>
      <c r="D606" s="9" t="s">
        <v>5000</v>
      </c>
      <c r="H606" s="9" t="s">
        <v>531</v>
      </c>
      <c r="I606" s="9">
        <v>0</v>
      </c>
      <c r="K606" s="9" t="s">
        <v>4173</v>
      </c>
    </row>
    <row r="607" spans="1:11" x14ac:dyDescent="0.2">
      <c r="A607" s="9" t="s">
        <v>4071</v>
      </c>
      <c r="B607" s="9" t="s">
        <v>4072</v>
      </c>
      <c r="C607" s="9" t="s">
        <v>5001</v>
      </c>
      <c r="D607" s="9" t="s">
        <v>5002</v>
      </c>
      <c r="H607" s="9" t="s">
        <v>531</v>
      </c>
      <c r="I607" s="9">
        <v>5</v>
      </c>
      <c r="K607" s="9" t="s">
        <v>4173</v>
      </c>
    </row>
    <row r="608" spans="1:11" x14ac:dyDescent="0.2">
      <c r="A608" s="9" t="s">
        <v>4128</v>
      </c>
      <c r="B608" s="9" t="s">
        <v>4129</v>
      </c>
      <c r="C608" s="9" t="s">
        <v>5003</v>
      </c>
      <c r="D608" s="9" t="s">
        <v>5004</v>
      </c>
      <c r="H608" s="9" t="s">
        <v>531</v>
      </c>
      <c r="I608" s="9">
        <v>8</v>
      </c>
      <c r="K608" s="9" t="s">
        <v>4173</v>
      </c>
    </row>
    <row r="609" spans="1:11" x14ac:dyDescent="0.2">
      <c r="A609" s="9" t="s">
        <v>4278</v>
      </c>
      <c r="B609" s="9" t="s">
        <v>4279</v>
      </c>
      <c r="C609" s="9" t="s">
        <v>5005</v>
      </c>
      <c r="D609" s="9" t="s">
        <v>5006</v>
      </c>
      <c r="H609" s="9" t="s">
        <v>531</v>
      </c>
      <c r="I609" s="9">
        <v>3</v>
      </c>
      <c r="K609" s="9" t="s">
        <v>4173</v>
      </c>
    </row>
    <row r="610" spans="1:11" x14ac:dyDescent="0.2">
      <c r="A610" s="9" t="s">
        <v>4045</v>
      </c>
      <c r="B610" s="9" t="s">
        <v>4046</v>
      </c>
      <c r="C610" s="9" t="s">
        <v>5007</v>
      </c>
      <c r="D610" s="9" t="s">
        <v>5008</v>
      </c>
      <c r="H610" s="9" t="s">
        <v>4049</v>
      </c>
      <c r="I610" s="9">
        <v>2</v>
      </c>
      <c r="K610" s="9" t="s">
        <v>4061</v>
      </c>
    </row>
    <row r="611" spans="1:11" x14ac:dyDescent="0.2">
      <c r="A611" s="9" t="s">
        <v>4045</v>
      </c>
      <c r="B611" s="9" t="s">
        <v>4046</v>
      </c>
      <c r="C611" s="9" t="s">
        <v>5009</v>
      </c>
      <c r="D611" s="9" t="s">
        <v>5010</v>
      </c>
      <c r="H611" s="9" t="s">
        <v>4049</v>
      </c>
      <c r="I611" s="9">
        <v>3</v>
      </c>
      <c r="K611" s="9" t="s">
        <v>4579</v>
      </c>
    </row>
    <row r="612" spans="1:11" x14ac:dyDescent="0.2">
      <c r="A612" s="9" t="s">
        <v>4045</v>
      </c>
      <c r="B612" s="9" t="s">
        <v>4046</v>
      </c>
      <c r="C612" s="9" t="s">
        <v>5011</v>
      </c>
      <c r="D612" s="9" t="s">
        <v>5012</v>
      </c>
      <c r="H612" s="9" t="s">
        <v>4049</v>
      </c>
      <c r="I612" s="9">
        <v>2</v>
      </c>
      <c r="K612" s="9" t="s">
        <v>4579</v>
      </c>
    </row>
    <row r="613" spans="1:11" x14ac:dyDescent="0.2">
      <c r="A613" s="9" t="s">
        <v>4045</v>
      </c>
      <c r="B613" s="9" t="s">
        <v>4046</v>
      </c>
      <c r="C613" s="9" t="s">
        <v>5013</v>
      </c>
      <c r="D613" s="9" t="s">
        <v>5012</v>
      </c>
      <c r="H613" s="9" t="s">
        <v>4049</v>
      </c>
      <c r="I613" s="9">
        <v>3</v>
      </c>
      <c r="K613" s="9" t="s">
        <v>4579</v>
      </c>
    </row>
    <row r="614" spans="1:11" x14ac:dyDescent="0.2">
      <c r="A614" s="9" t="s">
        <v>4045</v>
      </c>
      <c r="B614" s="9" t="s">
        <v>4046</v>
      </c>
      <c r="C614" s="9" t="s">
        <v>5014</v>
      </c>
      <c r="D614" s="9" t="s">
        <v>5012</v>
      </c>
      <c r="H614" s="9" t="s">
        <v>4049</v>
      </c>
      <c r="I614" s="9">
        <v>4</v>
      </c>
      <c r="K614" s="9" t="s">
        <v>4579</v>
      </c>
    </row>
    <row r="615" spans="1:11" x14ac:dyDescent="0.2">
      <c r="A615" s="9" t="s">
        <v>4272</v>
      </c>
      <c r="B615" s="9" t="s">
        <v>4273</v>
      </c>
      <c r="C615" s="9" t="s">
        <v>5015</v>
      </c>
      <c r="D615" s="9" t="s">
        <v>5016</v>
      </c>
      <c r="H615" s="9" t="s">
        <v>531</v>
      </c>
      <c r="I615" s="9">
        <v>3</v>
      </c>
      <c r="K615" s="9" t="s">
        <v>4179</v>
      </c>
    </row>
    <row r="616" spans="1:11" x14ac:dyDescent="0.2">
      <c r="A616" s="9" t="s">
        <v>4272</v>
      </c>
      <c r="B616" s="9" t="s">
        <v>4273</v>
      </c>
      <c r="C616" s="9" t="s">
        <v>5017</v>
      </c>
      <c r="D616" s="9" t="s">
        <v>5016</v>
      </c>
      <c r="H616" s="9" t="s">
        <v>531</v>
      </c>
      <c r="I616" s="9">
        <v>4</v>
      </c>
      <c r="K616" s="9" t="s">
        <v>4179</v>
      </c>
    </row>
    <row r="617" spans="1:11" x14ac:dyDescent="0.2">
      <c r="A617" s="9" t="s">
        <v>4272</v>
      </c>
      <c r="B617" s="9" t="s">
        <v>4273</v>
      </c>
      <c r="C617" s="9" t="s">
        <v>5018</v>
      </c>
      <c r="D617" s="9" t="s">
        <v>5016</v>
      </c>
      <c r="H617" s="9" t="s">
        <v>531</v>
      </c>
      <c r="I617" s="9">
        <v>2</v>
      </c>
      <c r="K617" s="9" t="s">
        <v>4179</v>
      </c>
    </row>
    <row r="618" spans="1:11" x14ac:dyDescent="0.2">
      <c r="A618" s="9" t="s">
        <v>4045</v>
      </c>
      <c r="B618" s="9" t="s">
        <v>4046</v>
      </c>
      <c r="C618" s="9" t="s">
        <v>160</v>
      </c>
      <c r="D618" s="9" t="s">
        <v>3952</v>
      </c>
      <c r="H618" s="9" t="s">
        <v>4049</v>
      </c>
      <c r="I618" s="9">
        <v>2</v>
      </c>
      <c r="K618" s="9" t="s">
        <v>4166</v>
      </c>
    </row>
    <row r="619" spans="1:11" x14ac:dyDescent="0.2">
      <c r="A619" s="9" t="s">
        <v>4045</v>
      </c>
      <c r="B619" s="9" t="s">
        <v>4046</v>
      </c>
      <c r="C619" s="9" t="s">
        <v>5019</v>
      </c>
      <c r="D619" s="9" t="s">
        <v>5020</v>
      </c>
      <c r="H619" s="9" t="s">
        <v>4049</v>
      </c>
      <c r="I619" s="9">
        <v>2</v>
      </c>
      <c r="K619" s="9" t="s">
        <v>4166</v>
      </c>
    </row>
    <row r="620" spans="1:11" x14ac:dyDescent="0.2">
      <c r="A620" s="9" t="s">
        <v>4045</v>
      </c>
      <c r="B620" s="9" t="s">
        <v>4046</v>
      </c>
      <c r="C620" s="9" t="s">
        <v>5021</v>
      </c>
      <c r="D620" s="9" t="s">
        <v>5022</v>
      </c>
      <c r="H620" s="9" t="s">
        <v>4049</v>
      </c>
      <c r="I620" s="9">
        <v>4</v>
      </c>
      <c r="K620" s="9" t="s">
        <v>4166</v>
      </c>
    </row>
    <row r="621" spans="1:11" x14ac:dyDescent="0.2">
      <c r="A621" s="9" t="s">
        <v>4247</v>
      </c>
      <c r="B621" s="9" t="s">
        <v>4248</v>
      </c>
      <c r="C621" s="9" t="s">
        <v>5023</v>
      </c>
      <c r="D621" s="9" t="s">
        <v>5024</v>
      </c>
      <c r="H621" s="9" t="s">
        <v>531</v>
      </c>
      <c r="I621" s="9">
        <v>0</v>
      </c>
      <c r="K621" s="9" t="s">
        <v>4066</v>
      </c>
    </row>
    <row r="622" spans="1:11" x14ac:dyDescent="0.2">
      <c r="A622" s="9" t="s">
        <v>4247</v>
      </c>
      <c r="B622" s="9" t="s">
        <v>4248</v>
      </c>
      <c r="C622" s="9" t="s">
        <v>5025</v>
      </c>
      <c r="D622" s="9" t="s">
        <v>5026</v>
      </c>
      <c r="H622" s="9" t="s">
        <v>531</v>
      </c>
      <c r="I622" s="9">
        <v>8</v>
      </c>
      <c r="K622" s="9" t="s">
        <v>4066</v>
      </c>
    </row>
    <row r="623" spans="1:11" x14ac:dyDescent="0.2">
      <c r="A623" s="9" t="s">
        <v>4247</v>
      </c>
      <c r="B623" s="9" t="s">
        <v>4248</v>
      </c>
      <c r="C623" s="9" t="s">
        <v>5027</v>
      </c>
      <c r="D623" s="9" t="s">
        <v>5028</v>
      </c>
      <c r="H623" s="9" t="s">
        <v>531</v>
      </c>
      <c r="I623" s="9">
        <v>8</v>
      </c>
      <c r="K623" s="9" t="s">
        <v>4066</v>
      </c>
    </row>
    <row r="624" spans="1:11" x14ac:dyDescent="0.2">
      <c r="A624" s="9" t="s">
        <v>4045</v>
      </c>
      <c r="B624" s="9" t="s">
        <v>4046</v>
      </c>
      <c r="C624" s="9" t="s">
        <v>5029</v>
      </c>
      <c r="D624" s="9" t="s">
        <v>5030</v>
      </c>
      <c r="H624" s="9" t="s">
        <v>4049</v>
      </c>
      <c r="I624" s="9">
        <v>3</v>
      </c>
      <c r="K624" s="9" t="s">
        <v>4066</v>
      </c>
    </row>
    <row r="625" spans="1:11" x14ac:dyDescent="0.2">
      <c r="A625" s="9" t="s">
        <v>4045</v>
      </c>
      <c r="B625" s="9" t="s">
        <v>4046</v>
      </c>
      <c r="C625" s="9" t="s">
        <v>5031</v>
      </c>
      <c r="D625" s="9" t="s">
        <v>5030</v>
      </c>
      <c r="H625" s="9" t="s">
        <v>4049</v>
      </c>
      <c r="I625" s="9">
        <v>4</v>
      </c>
      <c r="K625" s="9" t="s">
        <v>4066</v>
      </c>
    </row>
    <row r="626" spans="1:11" x14ac:dyDescent="0.2">
      <c r="A626" s="9" t="s">
        <v>4045</v>
      </c>
      <c r="B626" s="9" t="s">
        <v>4046</v>
      </c>
      <c r="C626" s="9" t="s">
        <v>5032</v>
      </c>
      <c r="D626" s="9" t="s">
        <v>5033</v>
      </c>
      <c r="H626" s="9" t="s">
        <v>4049</v>
      </c>
      <c r="I626" s="9">
        <v>2</v>
      </c>
      <c r="K626" s="9" t="s">
        <v>4066</v>
      </c>
    </row>
    <row r="627" spans="1:11" x14ac:dyDescent="0.2">
      <c r="A627" s="9" t="s">
        <v>4045</v>
      </c>
      <c r="B627" s="9" t="s">
        <v>4046</v>
      </c>
      <c r="C627" s="9" t="s">
        <v>5034</v>
      </c>
      <c r="D627" s="9" t="s">
        <v>5033</v>
      </c>
      <c r="H627" s="9" t="s">
        <v>4049</v>
      </c>
      <c r="I627" s="9">
        <v>3</v>
      </c>
      <c r="K627" s="9" t="s">
        <v>4066</v>
      </c>
    </row>
    <row r="628" spans="1:11" x14ac:dyDescent="0.2">
      <c r="A628" s="9" t="s">
        <v>4045</v>
      </c>
      <c r="B628" s="9" t="s">
        <v>4046</v>
      </c>
      <c r="C628" s="9" t="s">
        <v>5035</v>
      </c>
      <c r="D628" s="9" t="s">
        <v>5036</v>
      </c>
      <c r="H628" s="9" t="s">
        <v>4049</v>
      </c>
      <c r="I628" s="9">
        <v>2</v>
      </c>
      <c r="K628" s="9" t="s">
        <v>4367</v>
      </c>
    </row>
    <row r="629" spans="1:11" x14ac:dyDescent="0.2">
      <c r="A629" s="9" t="s">
        <v>4045</v>
      </c>
      <c r="B629" s="9" t="s">
        <v>4046</v>
      </c>
      <c r="C629" s="9" t="s">
        <v>5037</v>
      </c>
      <c r="D629" s="9" t="s">
        <v>5036</v>
      </c>
      <c r="H629" s="9" t="s">
        <v>4049</v>
      </c>
      <c r="I629" s="9">
        <v>8</v>
      </c>
      <c r="K629" s="9" t="s">
        <v>4367</v>
      </c>
    </row>
    <row r="630" spans="1:11" x14ac:dyDescent="0.2">
      <c r="A630" s="9" t="s">
        <v>4045</v>
      </c>
      <c r="B630" s="9" t="s">
        <v>4046</v>
      </c>
      <c r="C630" s="9" t="s">
        <v>5038</v>
      </c>
      <c r="D630" s="9" t="s">
        <v>5039</v>
      </c>
      <c r="H630" s="9" t="s">
        <v>4049</v>
      </c>
      <c r="I630" s="9">
        <v>2</v>
      </c>
      <c r="K630" s="9" t="s">
        <v>4367</v>
      </c>
    </row>
    <row r="631" spans="1:11" x14ac:dyDescent="0.2">
      <c r="A631" s="9" t="s">
        <v>4045</v>
      </c>
      <c r="B631" s="9" t="s">
        <v>4046</v>
      </c>
      <c r="C631" s="9" t="s">
        <v>5040</v>
      </c>
      <c r="D631" s="9" t="s">
        <v>5041</v>
      </c>
      <c r="H631" s="9" t="s">
        <v>4049</v>
      </c>
      <c r="I631" s="9">
        <v>1</v>
      </c>
      <c r="K631" s="9" t="s">
        <v>4151</v>
      </c>
    </row>
    <row r="632" spans="1:11" x14ac:dyDescent="0.2">
      <c r="A632" s="9" t="s">
        <v>4045</v>
      </c>
      <c r="B632" s="9" t="s">
        <v>4046</v>
      </c>
      <c r="C632" s="9" t="s">
        <v>5042</v>
      </c>
      <c r="D632" s="9" t="s">
        <v>5043</v>
      </c>
      <c r="H632" s="9" t="s">
        <v>4049</v>
      </c>
      <c r="I632" s="9">
        <v>3</v>
      </c>
      <c r="K632" s="9" t="s">
        <v>4170</v>
      </c>
    </row>
    <row r="633" spans="1:11" x14ac:dyDescent="0.2">
      <c r="A633" s="9" t="s">
        <v>4081</v>
      </c>
      <c r="B633" s="9" t="s">
        <v>4082</v>
      </c>
      <c r="C633" s="9" t="s">
        <v>5044</v>
      </c>
      <c r="D633" s="9" t="s">
        <v>5045</v>
      </c>
      <c r="H633" s="9" t="s">
        <v>531</v>
      </c>
      <c r="I633" s="9">
        <v>8</v>
      </c>
      <c r="K633" s="9" t="s">
        <v>4170</v>
      </c>
    </row>
    <row r="634" spans="1:11" x14ac:dyDescent="0.2">
      <c r="A634" s="9" t="s">
        <v>4045</v>
      </c>
      <c r="B634" s="9" t="s">
        <v>4046</v>
      </c>
      <c r="C634" s="9" t="s">
        <v>5046</v>
      </c>
      <c r="D634" s="9" t="s">
        <v>5047</v>
      </c>
      <c r="H634" s="9" t="s">
        <v>4049</v>
      </c>
      <c r="I634" s="9">
        <v>2</v>
      </c>
      <c r="K634" s="9" t="s">
        <v>4151</v>
      </c>
    </row>
    <row r="635" spans="1:11" x14ac:dyDescent="0.2">
      <c r="A635" s="9" t="s">
        <v>4045</v>
      </c>
      <c r="B635" s="9" t="s">
        <v>4046</v>
      </c>
      <c r="C635" s="9" t="s">
        <v>5048</v>
      </c>
      <c r="D635" s="9" t="s">
        <v>5047</v>
      </c>
      <c r="H635" s="9" t="s">
        <v>4049</v>
      </c>
      <c r="I635" s="9">
        <v>3</v>
      </c>
      <c r="K635" s="9" t="s">
        <v>4151</v>
      </c>
    </row>
    <row r="636" spans="1:11" x14ac:dyDescent="0.2">
      <c r="A636" s="9" t="s">
        <v>4272</v>
      </c>
      <c r="B636" s="9" t="s">
        <v>4273</v>
      </c>
      <c r="C636" s="9" t="s">
        <v>5049</v>
      </c>
      <c r="D636" s="9" t="s">
        <v>5050</v>
      </c>
      <c r="H636" s="9" t="s">
        <v>4054</v>
      </c>
      <c r="I636" s="9">
        <v>2</v>
      </c>
      <c r="K636" s="9" t="s">
        <v>4061</v>
      </c>
    </row>
    <row r="637" spans="1:11" x14ac:dyDescent="0.2">
      <c r="A637" s="9" t="s">
        <v>4272</v>
      </c>
      <c r="B637" s="9" t="s">
        <v>4273</v>
      </c>
      <c r="C637" s="9" t="s">
        <v>5051</v>
      </c>
      <c r="D637" s="9" t="s">
        <v>5050</v>
      </c>
      <c r="H637" s="9" t="s">
        <v>4054</v>
      </c>
      <c r="I637" s="9">
        <v>4</v>
      </c>
      <c r="K637" s="9" t="s">
        <v>4061</v>
      </c>
    </row>
    <row r="638" spans="1:11" x14ac:dyDescent="0.2">
      <c r="A638" s="9" t="s">
        <v>4272</v>
      </c>
      <c r="B638" s="9" t="s">
        <v>4273</v>
      </c>
      <c r="C638" s="9" t="s">
        <v>5052</v>
      </c>
      <c r="D638" s="9" t="s">
        <v>5050</v>
      </c>
      <c r="H638" s="9" t="s">
        <v>4054</v>
      </c>
      <c r="I638" s="9">
        <v>8</v>
      </c>
      <c r="K638" s="9" t="s">
        <v>4061</v>
      </c>
    </row>
    <row r="639" spans="1:11" x14ac:dyDescent="0.2">
      <c r="A639" s="9" t="s">
        <v>4128</v>
      </c>
      <c r="B639" s="9" t="s">
        <v>4129</v>
      </c>
      <c r="C639" s="9" t="s">
        <v>5053</v>
      </c>
      <c r="D639" s="9" t="s">
        <v>5054</v>
      </c>
      <c r="H639" s="9" t="s">
        <v>531</v>
      </c>
      <c r="I639" s="9">
        <v>4</v>
      </c>
      <c r="K639" s="9" t="s">
        <v>4066</v>
      </c>
    </row>
    <row r="640" spans="1:11" x14ac:dyDescent="0.2">
      <c r="A640" s="9" t="s">
        <v>4045</v>
      </c>
      <c r="B640" s="9" t="s">
        <v>4046</v>
      </c>
      <c r="C640" s="9" t="s">
        <v>5055</v>
      </c>
      <c r="D640" s="9" t="s">
        <v>5056</v>
      </c>
      <c r="H640" s="9" t="s">
        <v>4049</v>
      </c>
      <c r="I640" s="9">
        <v>2</v>
      </c>
      <c r="K640" s="9" t="s">
        <v>4066</v>
      </c>
    </row>
    <row r="641" spans="1:11" x14ac:dyDescent="0.2">
      <c r="A641" s="9" t="s">
        <v>4045</v>
      </c>
      <c r="B641" s="9" t="s">
        <v>4046</v>
      </c>
      <c r="C641" s="9" t="s">
        <v>5057</v>
      </c>
      <c r="D641" s="9" t="s">
        <v>5056</v>
      </c>
      <c r="H641" s="9" t="s">
        <v>4049</v>
      </c>
      <c r="I641" s="9">
        <v>3</v>
      </c>
      <c r="K641" s="9" t="s">
        <v>4066</v>
      </c>
    </row>
    <row r="642" spans="1:11" x14ac:dyDescent="0.2">
      <c r="A642" s="9" t="s">
        <v>4045</v>
      </c>
      <c r="B642" s="9" t="s">
        <v>4046</v>
      </c>
      <c r="C642" s="9" t="s">
        <v>5058</v>
      </c>
      <c r="D642" s="9" t="s">
        <v>5059</v>
      </c>
      <c r="H642" s="9" t="s">
        <v>531</v>
      </c>
      <c r="I642" s="9">
        <v>0</v>
      </c>
      <c r="K642" s="9" t="s">
        <v>4066</v>
      </c>
    </row>
    <row r="643" spans="1:11" x14ac:dyDescent="0.2">
      <c r="A643" s="9" t="s">
        <v>4045</v>
      </c>
      <c r="B643" s="9" t="s">
        <v>4046</v>
      </c>
      <c r="C643" s="9" t="s">
        <v>5060</v>
      </c>
      <c r="D643" s="9" t="s">
        <v>5061</v>
      </c>
      <c r="H643" s="9" t="s">
        <v>4049</v>
      </c>
      <c r="I643" s="9">
        <v>2</v>
      </c>
      <c r="K643" s="9" t="s">
        <v>4066</v>
      </c>
    </row>
    <row r="644" spans="1:11" x14ac:dyDescent="0.2">
      <c r="A644" s="9" t="s">
        <v>4045</v>
      </c>
      <c r="B644" s="9" t="s">
        <v>4046</v>
      </c>
      <c r="C644" s="9" t="s">
        <v>5062</v>
      </c>
      <c r="D644" s="9" t="s">
        <v>5063</v>
      </c>
      <c r="H644" s="9" t="s">
        <v>4049</v>
      </c>
      <c r="I644" s="9">
        <v>2</v>
      </c>
      <c r="K644" s="9" t="s">
        <v>4367</v>
      </c>
    </row>
    <row r="645" spans="1:11" x14ac:dyDescent="0.2">
      <c r="A645" s="9" t="s">
        <v>4045</v>
      </c>
      <c r="B645" s="9" t="s">
        <v>4046</v>
      </c>
      <c r="C645" s="9" t="s">
        <v>5064</v>
      </c>
      <c r="D645" s="9" t="s">
        <v>5063</v>
      </c>
      <c r="H645" s="9" t="s">
        <v>4049</v>
      </c>
      <c r="I645" s="9">
        <v>3</v>
      </c>
      <c r="K645" s="9" t="s">
        <v>4367</v>
      </c>
    </row>
    <row r="646" spans="1:11" x14ac:dyDescent="0.2">
      <c r="A646" s="9" t="s">
        <v>4045</v>
      </c>
      <c r="B646" s="9" t="s">
        <v>4046</v>
      </c>
      <c r="C646" s="9" t="s">
        <v>5065</v>
      </c>
      <c r="D646" s="9" t="s">
        <v>3982</v>
      </c>
      <c r="H646" s="9" t="s">
        <v>4049</v>
      </c>
      <c r="I646" s="9">
        <v>2</v>
      </c>
      <c r="K646" s="9" t="s">
        <v>4579</v>
      </c>
    </row>
    <row r="647" spans="1:11" x14ac:dyDescent="0.2">
      <c r="A647" s="9" t="s">
        <v>4045</v>
      </c>
      <c r="B647" s="9" t="s">
        <v>4046</v>
      </c>
      <c r="C647" s="9" t="s">
        <v>5066</v>
      </c>
      <c r="D647" s="9" t="s">
        <v>5067</v>
      </c>
      <c r="H647" s="9" t="s">
        <v>4049</v>
      </c>
      <c r="I647" s="9">
        <v>2</v>
      </c>
      <c r="K647" s="9" t="s">
        <v>4066</v>
      </c>
    </row>
    <row r="648" spans="1:11" x14ac:dyDescent="0.2">
      <c r="A648" s="9" t="s">
        <v>4045</v>
      </c>
      <c r="B648" s="9" t="s">
        <v>4046</v>
      </c>
      <c r="C648" s="9" t="s">
        <v>5068</v>
      </c>
      <c r="D648" s="9" t="s">
        <v>5067</v>
      </c>
      <c r="H648" s="9" t="s">
        <v>4049</v>
      </c>
      <c r="I648" s="9">
        <v>3</v>
      </c>
      <c r="K648" s="9" t="s">
        <v>4066</v>
      </c>
    </row>
    <row r="649" spans="1:11" x14ac:dyDescent="0.2">
      <c r="A649" s="9" t="s">
        <v>4045</v>
      </c>
      <c r="B649" s="9" t="s">
        <v>4046</v>
      </c>
      <c r="C649" s="9" t="s">
        <v>5069</v>
      </c>
      <c r="D649" s="9" t="s">
        <v>5067</v>
      </c>
      <c r="H649" s="9" t="s">
        <v>4049</v>
      </c>
      <c r="I649" s="9">
        <v>4</v>
      </c>
      <c r="K649" s="9" t="s">
        <v>4066</v>
      </c>
    </row>
    <row r="650" spans="1:11" x14ac:dyDescent="0.2">
      <c r="A650" s="9" t="s">
        <v>4045</v>
      </c>
      <c r="B650" s="9" t="s">
        <v>4046</v>
      </c>
      <c r="C650" s="9" t="s">
        <v>5070</v>
      </c>
      <c r="D650" s="9" t="s">
        <v>5071</v>
      </c>
      <c r="H650" s="9" t="s">
        <v>4049</v>
      </c>
      <c r="I650" s="9">
        <v>2</v>
      </c>
      <c r="K650" s="9" t="s">
        <v>4057</v>
      </c>
    </row>
    <row r="651" spans="1:11" x14ac:dyDescent="0.2">
      <c r="A651" s="9" t="s">
        <v>4045</v>
      </c>
      <c r="B651" s="9" t="s">
        <v>4046</v>
      </c>
      <c r="C651" s="9" t="s">
        <v>5072</v>
      </c>
      <c r="D651" s="9" t="s">
        <v>5071</v>
      </c>
      <c r="H651" s="9" t="s">
        <v>4049</v>
      </c>
      <c r="I651" s="9">
        <v>4</v>
      </c>
      <c r="K651" s="9" t="s">
        <v>4057</v>
      </c>
    </row>
    <row r="652" spans="1:11" x14ac:dyDescent="0.2">
      <c r="A652" s="9" t="s">
        <v>4045</v>
      </c>
      <c r="B652" s="9" t="s">
        <v>4046</v>
      </c>
      <c r="C652" s="9" t="s">
        <v>5073</v>
      </c>
      <c r="D652" s="9" t="s">
        <v>5074</v>
      </c>
      <c r="E652" s="9" t="s">
        <v>5074</v>
      </c>
      <c r="H652" s="9" t="s">
        <v>4049</v>
      </c>
      <c r="I652" s="9">
        <v>2</v>
      </c>
      <c r="K652" s="9" t="s">
        <v>4166</v>
      </c>
    </row>
    <row r="653" spans="1:11" x14ac:dyDescent="0.2">
      <c r="A653" s="9" t="s">
        <v>4045</v>
      </c>
      <c r="B653" s="9" t="s">
        <v>4046</v>
      </c>
      <c r="C653" s="9" t="s">
        <v>5075</v>
      </c>
      <c r="D653" s="9" t="s">
        <v>5074</v>
      </c>
      <c r="E653" s="9" t="s">
        <v>5074</v>
      </c>
      <c r="H653" s="9" t="s">
        <v>4049</v>
      </c>
      <c r="I653" s="9">
        <v>4</v>
      </c>
      <c r="K653" s="9" t="s">
        <v>4166</v>
      </c>
    </row>
    <row r="654" spans="1:11" x14ac:dyDescent="0.2">
      <c r="A654" s="9" t="s">
        <v>4045</v>
      </c>
      <c r="B654" s="9" t="s">
        <v>4046</v>
      </c>
      <c r="C654" s="9" t="s">
        <v>5076</v>
      </c>
      <c r="D654" s="9" t="s">
        <v>5077</v>
      </c>
      <c r="E654" s="9" t="s">
        <v>5077</v>
      </c>
      <c r="H654" s="9" t="s">
        <v>4049</v>
      </c>
      <c r="I654" s="9">
        <v>2</v>
      </c>
      <c r="K654" s="9" t="s">
        <v>4166</v>
      </c>
    </row>
    <row r="655" spans="1:11" x14ac:dyDescent="0.2">
      <c r="A655" s="9" t="s">
        <v>4045</v>
      </c>
      <c r="B655" s="9" t="s">
        <v>4046</v>
      </c>
      <c r="C655" s="9" t="s">
        <v>5078</v>
      </c>
      <c r="D655" s="9" t="s">
        <v>5077</v>
      </c>
      <c r="E655" s="9" t="s">
        <v>5077</v>
      </c>
      <c r="H655" s="9" t="s">
        <v>4049</v>
      </c>
      <c r="I655" s="9">
        <v>4</v>
      </c>
      <c r="K655" s="9" t="s">
        <v>4166</v>
      </c>
    </row>
    <row r="656" spans="1:11" x14ac:dyDescent="0.2">
      <c r="A656" s="9" t="s">
        <v>4045</v>
      </c>
      <c r="B656" s="9" t="s">
        <v>4046</v>
      </c>
      <c r="C656" s="9" t="s">
        <v>5079</v>
      </c>
      <c r="D656" s="9" t="s">
        <v>5080</v>
      </c>
      <c r="H656" s="9" t="s">
        <v>4049</v>
      </c>
      <c r="I656" s="9">
        <v>2</v>
      </c>
      <c r="K656" s="9" t="s">
        <v>4057</v>
      </c>
    </row>
    <row r="657" spans="1:11" x14ac:dyDescent="0.2">
      <c r="A657" s="9" t="s">
        <v>4045</v>
      </c>
      <c r="B657" s="9" t="s">
        <v>4046</v>
      </c>
      <c r="C657" s="9" t="s">
        <v>5081</v>
      </c>
      <c r="D657" s="9" t="s">
        <v>5080</v>
      </c>
      <c r="H657" s="9" t="s">
        <v>4049</v>
      </c>
      <c r="I657" s="9">
        <v>4</v>
      </c>
      <c r="K657" s="9" t="s">
        <v>4057</v>
      </c>
    </row>
    <row r="658" spans="1:11" x14ac:dyDescent="0.2">
      <c r="A658" s="9" t="s">
        <v>4045</v>
      </c>
      <c r="B658" s="9" t="s">
        <v>4046</v>
      </c>
      <c r="C658" s="9" t="s">
        <v>5082</v>
      </c>
      <c r="D658" s="9" t="s">
        <v>5083</v>
      </c>
      <c r="H658" s="9" t="s">
        <v>531</v>
      </c>
      <c r="I658" s="9">
        <v>3</v>
      </c>
      <c r="K658" s="9" t="s">
        <v>4170</v>
      </c>
    </row>
    <row r="659" spans="1:11" x14ac:dyDescent="0.2">
      <c r="A659" s="9" t="s">
        <v>4045</v>
      </c>
      <c r="B659" s="9" t="s">
        <v>4046</v>
      </c>
      <c r="C659" s="9" t="s">
        <v>5084</v>
      </c>
      <c r="D659" s="9" t="s">
        <v>5083</v>
      </c>
      <c r="H659" s="9" t="s">
        <v>531</v>
      </c>
      <c r="I659" s="9">
        <v>6</v>
      </c>
      <c r="K659" s="9" t="s">
        <v>4170</v>
      </c>
    </row>
    <row r="660" spans="1:11" x14ac:dyDescent="0.2">
      <c r="A660" s="9" t="s">
        <v>4045</v>
      </c>
      <c r="B660" s="9" t="s">
        <v>4046</v>
      </c>
      <c r="C660" s="9" t="s">
        <v>5085</v>
      </c>
      <c r="D660" s="9" t="s">
        <v>5083</v>
      </c>
      <c r="H660" s="9" t="s">
        <v>4049</v>
      </c>
      <c r="I660" s="9">
        <v>2</v>
      </c>
      <c r="K660" s="9" t="s">
        <v>4170</v>
      </c>
    </row>
    <row r="661" spans="1:11" x14ac:dyDescent="0.2">
      <c r="A661" s="9" t="s">
        <v>4045</v>
      </c>
      <c r="B661" s="9" t="s">
        <v>4046</v>
      </c>
      <c r="C661" s="9" t="s">
        <v>327</v>
      </c>
      <c r="D661" s="9" t="s">
        <v>3846</v>
      </c>
      <c r="H661" s="9" t="s">
        <v>4049</v>
      </c>
      <c r="I661" s="9">
        <v>2</v>
      </c>
      <c r="K661" s="9" t="s">
        <v>4151</v>
      </c>
    </row>
    <row r="662" spans="1:11" x14ac:dyDescent="0.2">
      <c r="A662" s="9" t="s">
        <v>4045</v>
      </c>
      <c r="B662" s="9" t="s">
        <v>4046</v>
      </c>
      <c r="C662" s="9" t="s">
        <v>5086</v>
      </c>
      <c r="D662" s="9" t="s">
        <v>3846</v>
      </c>
      <c r="H662" s="9" t="s">
        <v>4049</v>
      </c>
      <c r="I662" s="9">
        <v>3</v>
      </c>
      <c r="K662" s="9" t="s">
        <v>4151</v>
      </c>
    </row>
    <row r="663" spans="1:11" x14ac:dyDescent="0.2">
      <c r="A663" s="9" t="s">
        <v>4045</v>
      </c>
      <c r="B663" s="9" t="s">
        <v>4046</v>
      </c>
      <c r="C663" s="9" t="s">
        <v>5087</v>
      </c>
      <c r="D663" s="9" t="s">
        <v>3846</v>
      </c>
      <c r="H663" s="9" t="s">
        <v>4049</v>
      </c>
      <c r="I663" s="9">
        <v>4</v>
      </c>
      <c r="K663" s="9" t="s">
        <v>4151</v>
      </c>
    </row>
    <row r="664" spans="1:11" x14ac:dyDescent="0.2">
      <c r="A664" s="9" t="s">
        <v>4045</v>
      </c>
      <c r="B664" s="9" t="s">
        <v>4046</v>
      </c>
      <c r="C664" s="9" t="s">
        <v>5088</v>
      </c>
      <c r="D664" s="9" t="s">
        <v>5089</v>
      </c>
      <c r="H664" s="9" t="s">
        <v>4049</v>
      </c>
      <c r="I664" s="9">
        <v>2</v>
      </c>
      <c r="K664" s="9" t="s">
        <v>4151</v>
      </c>
    </row>
    <row r="665" spans="1:11" x14ac:dyDescent="0.2">
      <c r="A665" s="9" t="s">
        <v>4045</v>
      </c>
      <c r="B665" s="9" t="s">
        <v>4046</v>
      </c>
      <c r="C665" s="9" t="s">
        <v>5090</v>
      </c>
      <c r="D665" s="9" t="s">
        <v>5091</v>
      </c>
      <c r="E665" s="9" t="s">
        <v>5092</v>
      </c>
      <c r="F665" s="9" t="s">
        <v>4156</v>
      </c>
      <c r="G665" s="9" t="s">
        <v>5093</v>
      </c>
      <c r="H665" s="9" t="s">
        <v>4049</v>
      </c>
      <c r="I665" s="9">
        <v>2</v>
      </c>
      <c r="K665" s="9" t="s">
        <v>4151</v>
      </c>
    </row>
    <row r="666" spans="1:11" x14ac:dyDescent="0.2">
      <c r="A666" s="9" t="s">
        <v>4045</v>
      </c>
      <c r="B666" s="9" t="s">
        <v>4046</v>
      </c>
      <c r="C666" s="9" t="s">
        <v>5094</v>
      </c>
      <c r="D666" s="9" t="s">
        <v>3843</v>
      </c>
      <c r="E666" s="9" t="s">
        <v>5095</v>
      </c>
      <c r="F666" s="9" t="s">
        <v>4156</v>
      </c>
      <c r="G666" s="9" t="s">
        <v>5093</v>
      </c>
      <c r="H666" s="9" t="s">
        <v>4049</v>
      </c>
      <c r="I666" s="9">
        <v>2</v>
      </c>
      <c r="K666" s="9" t="s">
        <v>4151</v>
      </c>
    </row>
    <row r="667" spans="1:11" x14ac:dyDescent="0.2">
      <c r="A667" s="9" t="s">
        <v>4045</v>
      </c>
      <c r="B667" s="9" t="s">
        <v>4046</v>
      </c>
      <c r="C667" s="9" t="s">
        <v>5096</v>
      </c>
      <c r="D667" s="9" t="s">
        <v>5097</v>
      </c>
      <c r="E667" s="9" t="s">
        <v>5098</v>
      </c>
      <c r="F667" s="9" t="s">
        <v>4156</v>
      </c>
      <c r="G667" s="9" t="s">
        <v>4157</v>
      </c>
      <c r="H667" s="9" t="s">
        <v>4049</v>
      </c>
      <c r="I667" s="9">
        <v>2</v>
      </c>
      <c r="J667" s="9" t="s">
        <v>4792</v>
      </c>
      <c r="K667" s="9" t="s">
        <v>4151</v>
      </c>
    </row>
    <row r="668" spans="1:11" x14ac:dyDescent="0.2">
      <c r="A668" s="9" t="s">
        <v>4045</v>
      </c>
      <c r="B668" s="9" t="s">
        <v>4046</v>
      </c>
      <c r="C668" s="9" t="s">
        <v>4858</v>
      </c>
      <c r="D668" s="9" t="s">
        <v>4859</v>
      </c>
      <c r="E668" s="9" t="s">
        <v>5099</v>
      </c>
      <c r="F668" s="9" t="s">
        <v>4156</v>
      </c>
      <c r="G668" s="9" t="s">
        <v>4157</v>
      </c>
      <c r="H668" s="9" t="s">
        <v>4049</v>
      </c>
      <c r="I668" s="9">
        <v>2</v>
      </c>
      <c r="J668" s="9" t="s">
        <v>4792</v>
      </c>
      <c r="K668" s="9" t="s">
        <v>4151</v>
      </c>
    </row>
    <row r="669" spans="1:11" x14ac:dyDescent="0.2">
      <c r="A669" s="9" t="s">
        <v>4045</v>
      </c>
      <c r="B669" s="9" t="s">
        <v>4046</v>
      </c>
      <c r="C669" s="9" t="s">
        <v>5100</v>
      </c>
      <c r="D669" s="9" t="s">
        <v>5101</v>
      </c>
      <c r="E669" s="9" t="s">
        <v>5102</v>
      </c>
      <c r="F669" s="9" t="s">
        <v>4156</v>
      </c>
      <c r="G669" s="9" t="s">
        <v>4157</v>
      </c>
      <c r="H669" s="9" t="s">
        <v>4049</v>
      </c>
      <c r="I669" s="9">
        <v>2</v>
      </c>
      <c r="J669" s="9" t="s">
        <v>4792</v>
      </c>
      <c r="K669" s="9" t="s">
        <v>4151</v>
      </c>
    </row>
    <row r="670" spans="1:11" x14ac:dyDescent="0.2">
      <c r="A670" s="9" t="s">
        <v>4045</v>
      </c>
      <c r="B670" s="9" t="s">
        <v>4046</v>
      </c>
      <c r="C670" s="9" t="s">
        <v>5103</v>
      </c>
      <c r="D670" s="9" t="s">
        <v>5104</v>
      </c>
      <c r="E670" s="9" t="s">
        <v>5105</v>
      </c>
      <c r="F670" s="9" t="s">
        <v>4156</v>
      </c>
      <c r="G670" s="9" t="s">
        <v>4157</v>
      </c>
      <c r="H670" s="9" t="s">
        <v>4049</v>
      </c>
      <c r="I670" s="9">
        <v>2</v>
      </c>
      <c r="J670" s="9" t="s">
        <v>4792</v>
      </c>
      <c r="K670" s="9" t="s">
        <v>4151</v>
      </c>
    </row>
    <row r="671" spans="1:11" x14ac:dyDescent="0.2">
      <c r="A671" s="9" t="s">
        <v>4045</v>
      </c>
      <c r="B671" s="9" t="s">
        <v>4046</v>
      </c>
      <c r="C671" s="9" t="s">
        <v>5106</v>
      </c>
      <c r="D671" s="9" t="s">
        <v>5107</v>
      </c>
      <c r="E671" s="9" t="s">
        <v>5108</v>
      </c>
      <c r="F671" s="9" t="s">
        <v>4156</v>
      </c>
      <c r="G671" s="9" t="s">
        <v>4157</v>
      </c>
      <c r="H671" s="9" t="s">
        <v>4049</v>
      </c>
      <c r="I671" s="9">
        <v>2</v>
      </c>
      <c r="J671" s="9" t="s">
        <v>4792</v>
      </c>
      <c r="K671" s="9" t="s">
        <v>4151</v>
      </c>
    </row>
    <row r="672" spans="1:11" x14ac:dyDescent="0.2">
      <c r="A672" s="9" t="s">
        <v>4045</v>
      </c>
      <c r="B672" s="9" t="s">
        <v>4046</v>
      </c>
      <c r="C672" s="9" t="s">
        <v>5109</v>
      </c>
      <c r="D672" s="9" t="s">
        <v>5110</v>
      </c>
      <c r="E672" s="9" t="s">
        <v>5111</v>
      </c>
      <c r="F672" s="9" t="s">
        <v>4156</v>
      </c>
      <c r="G672" s="9" t="s">
        <v>4157</v>
      </c>
      <c r="H672" s="9" t="s">
        <v>4049</v>
      </c>
      <c r="I672" s="9">
        <v>2</v>
      </c>
      <c r="J672" s="9" t="s">
        <v>4792</v>
      </c>
      <c r="K672" s="9" t="s">
        <v>4151</v>
      </c>
    </row>
    <row r="673" spans="1:11" x14ac:dyDescent="0.2">
      <c r="A673" s="9" t="s">
        <v>4045</v>
      </c>
      <c r="B673" s="9" t="s">
        <v>4046</v>
      </c>
      <c r="C673" s="9" t="s">
        <v>5112</v>
      </c>
      <c r="D673" s="9" t="s">
        <v>5113</v>
      </c>
      <c r="E673" s="9" t="s">
        <v>5114</v>
      </c>
      <c r="F673" s="9" t="s">
        <v>4156</v>
      </c>
      <c r="G673" s="9" t="s">
        <v>4157</v>
      </c>
      <c r="H673" s="9" t="s">
        <v>4049</v>
      </c>
      <c r="I673" s="9">
        <v>2</v>
      </c>
      <c r="J673" s="9" t="s">
        <v>4792</v>
      </c>
      <c r="K673" s="9" t="s">
        <v>4151</v>
      </c>
    </row>
    <row r="674" spans="1:11" x14ac:dyDescent="0.2">
      <c r="A674" s="9" t="s">
        <v>4045</v>
      </c>
      <c r="B674" s="9" t="s">
        <v>4046</v>
      </c>
      <c r="C674" s="9" t="s">
        <v>5115</v>
      </c>
      <c r="D674" s="9" t="s">
        <v>5116</v>
      </c>
      <c r="E674" s="9" t="s">
        <v>5117</v>
      </c>
      <c r="F674" s="9" t="s">
        <v>4156</v>
      </c>
      <c r="G674" s="9" t="s">
        <v>4157</v>
      </c>
      <c r="H674" s="9" t="s">
        <v>4049</v>
      </c>
      <c r="I674" s="9">
        <v>2</v>
      </c>
      <c r="J674" s="9" t="s">
        <v>4792</v>
      </c>
      <c r="K674" s="9" t="s">
        <v>4151</v>
      </c>
    </row>
    <row r="675" spans="1:11" x14ac:dyDescent="0.2">
      <c r="A675" s="9" t="s">
        <v>4045</v>
      </c>
      <c r="B675" s="9" t="s">
        <v>4046</v>
      </c>
      <c r="C675" s="9" t="s">
        <v>5118</v>
      </c>
      <c r="D675" s="9" t="s">
        <v>5119</v>
      </c>
      <c r="E675" s="9" t="s">
        <v>5120</v>
      </c>
      <c r="F675" s="9" t="s">
        <v>4156</v>
      </c>
      <c r="G675" s="9" t="s">
        <v>4157</v>
      </c>
      <c r="H675" s="9" t="s">
        <v>4049</v>
      </c>
      <c r="I675" s="9">
        <v>2</v>
      </c>
      <c r="J675" s="9" t="s">
        <v>4792</v>
      </c>
      <c r="K675" s="9" t="s">
        <v>4151</v>
      </c>
    </row>
    <row r="676" spans="1:11" x14ac:dyDescent="0.2">
      <c r="A676" s="9" t="s">
        <v>4045</v>
      </c>
      <c r="B676" s="9" t="s">
        <v>4046</v>
      </c>
      <c r="C676" s="9" t="s">
        <v>5121</v>
      </c>
      <c r="D676" s="9" t="s">
        <v>5122</v>
      </c>
      <c r="E676" s="9" t="s">
        <v>5123</v>
      </c>
      <c r="F676" s="9" t="s">
        <v>4156</v>
      </c>
      <c r="G676" s="9" t="s">
        <v>4157</v>
      </c>
      <c r="H676" s="9" t="s">
        <v>4049</v>
      </c>
      <c r="I676" s="9">
        <v>2</v>
      </c>
      <c r="J676" s="9" t="s">
        <v>4792</v>
      </c>
      <c r="K676" s="9" t="s">
        <v>4151</v>
      </c>
    </row>
    <row r="677" spans="1:11" x14ac:dyDescent="0.2">
      <c r="A677" s="9" t="s">
        <v>4045</v>
      </c>
      <c r="B677" s="9" t="s">
        <v>4046</v>
      </c>
      <c r="C677" s="9" t="s">
        <v>5124</v>
      </c>
      <c r="D677" s="9" t="s">
        <v>5125</v>
      </c>
      <c r="E677" s="9" t="s">
        <v>5126</v>
      </c>
      <c r="F677" s="9" t="s">
        <v>4156</v>
      </c>
      <c r="G677" s="9" t="s">
        <v>4157</v>
      </c>
      <c r="H677" s="9" t="s">
        <v>4049</v>
      </c>
      <c r="I677" s="9">
        <v>2</v>
      </c>
      <c r="J677" s="9" t="s">
        <v>4792</v>
      </c>
      <c r="K677" s="9" t="s">
        <v>4151</v>
      </c>
    </row>
    <row r="678" spans="1:11" x14ac:dyDescent="0.2">
      <c r="A678" s="9" t="s">
        <v>4045</v>
      </c>
      <c r="B678" s="9" t="s">
        <v>4046</v>
      </c>
      <c r="C678" s="9" t="s">
        <v>5127</v>
      </c>
      <c r="D678" s="9" t="s">
        <v>5128</v>
      </c>
      <c r="E678" s="9" t="s">
        <v>5129</v>
      </c>
      <c r="F678" s="9" t="s">
        <v>4156</v>
      </c>
      <c r="G678" s="9" t="s">
        <v>4157</v>
      </c>
      <c r="H678" s="9" t="s">
        <v>4049</v>
      </c>
      <c r="I678" s="9">
        <v>2</v>
      </c>
      <c r="J678" s="9" t="s">
        <v>4792</v>
      </c>
      <c r="K678" s="9" t="s">
        <v>4151</v>
      </c>
    </row>
    <row r="679" spans="1:11" x14ac:dyDescent="0.2">
      <c r="A679" s="9" t="s">
        <v>4045</v>
      </c>
      <c r="B679" s="9" t="s">
        <v>4046</v>
      </c>
      <c r="C679" s="9" t="s">
        <v>5130</v>
      </c>
      <c r="D679" s="9" t="s">
        <v>5131</v>
      </c>
      <c r="E679" s="9" t="s">
        <v>5132</v>
      </c>
      <c r="F679" s="9" t="s">
        <v>4156</v>
      </c>
      <c r="G679" s="9" t="s">
        <v>5133</v>
      </c>
      <c r="H679" s="9" t="s">
        <v>4049</v>
      </c>
      <c r="I679" s="9">
        <v>2</v>
      </c>
      <c r="J679" s="9" t="s">
        <v>4792</v>
      </c>
      <c r="K679" s="9" t="s">
        <v>4151</v>
      </c>
    </row>
    <row r="680" spans="1:11" x14ac:dyDescent="0.2">
      <c r="A680" s="9" t="s">
        <v>4045</v>
      </c>
      <c r="B680" s="9" t="s">
        <v>4046</v>
      </c>
      <c r="C680" s="9" t="s">
        <v>5134</v>
      </c>
      <c r="D680" s="9" t="s">
        <v>5135</v>
      </c>
      <c r="E680" s="9" t="s">
        <v>5136</v>
      </c>
      <c r="F680" s="9" t="s">
        <v>4156</v>
      </c>
      <c r="G680" s="9" t="s">
        <v>5133</v>
      </c>
      <c r="H680" s="9" t="s">
        <v>4049</v>
      </c>
      <c r="I680" s="9">
        <v>2</v>
      </c>
      <c r="J680" s="9" t="s">
        <v>4792</v>
      </c>
      <c r="K680" s="9" t="s">
        <v>4151</v>
      </c>
    </row>
    <row r="681" spans="1:11" x14ac:dyDescent="0.2">
      <c r="A681" s="9" t="s">
        <v>4045</v>
      </c>
      <c r="B681" s="9" t="s">
        <v>4046</v>
      </c>
      <c r="C681" s="9" t="s">
        <v>5134</v>
      </c>
      <c r="D681" s="9" t="s">
        <v>5137</v>
      </c>
      <c r="E681" s="9" t="s">
        <v>5138</v>
      </c>
      <c r="F681" s="9" t="s">
        <v>4156</v>
      </c>
      <c r="G681" s="9" t="s">
        <v>5133</v>
      </c>
      <c r="H681" s="9" t="s">
        <v>4049</v>
      </c>
      <c r="I681" s="9">
        <v>2</v>
      </c>
      <c r="J681" s="9" t="s">
        <v>4792</v>
      </c>
      <c r="K681" s="9" t="s">
        <v>4151</v>
      </c>
    </row>
    <row r="682" spans="1:11" x14ac:dyDescent="0.2">
      <c r="A682" s="9" t="s">
        <v>4045</v>
      </c>
      <c r="B682" s="9" t="s">
        <v>4046</v>
      </c>
      <c r="C682" s="9" t="s">
        <v>5139</v>
      </c>
      <c r="D682" s="9" t="s">
        <v>5140</v>
      </c>
      <c r="E682" s="9" t="s">
        <v>5141</v>
      </c>
      <c r="F682" s="9" t="s">
        <v>4156</v>
      </c>
      <c r="G682" s="9" t="s">
        <v>5133</v>
      </c>
      <c r="H682" s="9" t="s">
        <v>4049</v>
      </c>
      <c r="I682" s="9">
        <v>2</v>
      </c>
      <c r="J682" s="9" t="s">
        <v>4792</v>
      </c>
      <c r="K682" s="9" t="s">
        <v>4151</v>
      </c>
    </row>
    <row r="683" spans="1:11" x14ac:dyDescent="0.2">
      <c r="A683" s="9" t="s">
        <v>4045</v>
      </c>
      <c r="B683" s="9" t="s">
        <v>4046</v>
      </c>
      <c r="C683" s="9" t="s">
        <v>5142</v>
      </c>
      <c r="D683" s="9" t="s">
        <v>5143</v>
      </c>
      <c r="E683" s="9" t="s">
        <v>5144</v>
      </c>
      <c r="F683" s="9" t="s">
        <v>4156</v>
      </c>
      <c r="G683" s="9" t="s">
        <v>5133</v>
      </c>
      <c r="H683" s="9" t="s">
        <v>4049</v>
      </c>
      <c r="I683" s="9">
        <v>2</v>
      </c>
      <c r="J683" s="9" t="s">
        <v>4792</v>
      </c>
      <c r="K683" s="9" t="s">
        <v>4151</v>
      </c>
    </row>
    <row r="684" spans="1:11" x14ac:dyDescent="0.2">
      <c r="A684" s="9" t="s">
        <v>4045</v>
      </c>
      <c r="B684" s="9" t="s">
        <v>4046</v>
      </c>
      <c r="C684" s="9" t="s">
        <v>5145</v>
      </c>
      <c r="D684" s="9" t="s">
        <v>5146</v>
      </c>
      <c r="E684" s="9" t="s">
        <v>5147</v>
      </c>
      <c r="F684" s="9" t="s">
        <v>4156</v>
      </c>
      <c r="G684" s="9" t="s">
        <v>5133</v>
      </c>
      <c r="H684" s="9" t="s">
        <v>4049</v>
      </c>
      <c r="I684" s="9">
        <v>2</v>
      </c>
      <c r="J684" s="9" t="s">
        <v>4792</v>
      </c>
      <c r="K684" s="9" t="s">
        <v>4151</v>
      </c>
    </row>
    <row r="685" spans="1:11" x14ac:dyDescent="0.2">
      <c r="A685" s="9" t="s">
        <v>4045</v>
      </c>
      <c r="B685" s="9" t="s">
        <v>4046</v>
      </c>
      <c r="C685" s="9" t="s">
        <v>5148</v>
      </c>
      <c r="D685" s="9" t="s">
        <v>5149</v>
      </c>
      <c r="E685" s="9" t="s">
        <v>5150</v>
      </c>
      <c r="F685" s="9" t="s">
        <v>4156</v>
      </c>
      <c r="G685" s="9" t="s">
        <v>5133</v>
      </c>
      <c r="H685" s="9" t="s">
        <v>4049</v>
      </c>
      <c r="I685" s="9">
        <v>2</v>
      </c>
      <c r="J685" s="9" t="s">
        <v>4792</v>
      </c>
      <c r="K685" s="9" t="s">
        <v>4151</v>
      </c>
    </row>
    <row r="686" spans="1:11" x14ac:dyDescent="0.2">
      <c r="A686" s="9" t="s">
        <v>4045</v>
      </c>
      <c r="B686" s="9" t="s">
        <v>4046</v>
      </c>
      <c r="C686" s="9" t="s">
        <v>5151</v>
      </c>
      <c r="D686" s="9" t="s">
        <v>5152</v>
      </c>
      <c r="E686" s="9" t="s">
        <v>5153</v>
      </c>
      <c r="F686" s="9" t="s">
        <v>4156</v>
      </c>
      <c r="G686" s="9" t="s">
        <v>5133</v>
      </c>
      <c r="H686" s="9" t="s">
        <v>4049</v>
      </c>
      <c r="I686" s="9">
        <v>2</v>
      </c>
      <c r="J686" s="9" t="s">
        <v>4792</v>
      </c>
      <c r="K686" s="9" t="s">
        <v>4151</v>
      </c>
    </row>
    <row r="687" spans="1:11" x14ac:dyDescent="0.2">
      <c r="A687" s="9" t="s">
        <v>4045</v>
      </c>
      <c r="B687" s="9" t="s">
        <v>4046</v>
      </c>
      <c r="C687" s="9" t="s">
        <v>5154</v>
      </c>
      <c r="D687" s="9" t="s">
        <v>5155</v>
      </c>
      <c r="E687" s="9" t="s">
        <v>5156</v>
      </c>
      <c r="F687" s="9" t="s">
        <v>4156</v>
      </c>
      <c r="G687" s="9" t="s">
        <v>5133</v>
      </c>
      <c r="H687" s="9" t="s">
        <v>4049</v>
      </c>
      <c r="I687" s="9">
        <v>2</v>
      </c>
      <c r="J687" s="9" t="s">
        <v>4792</v>
      </c>
      <c r="K687" s="9" t="s">
        <v>4151</v>
      </c>
    </row>
    <row r="688" spans="1:11" x14ac:dyDescent="0.2">
      <c r="A688" s="9" t="s">
        <v>4045</v>
      </c>
      <c r="B688" s="9" t="s">
        <v>4046</v>
      </c>
      <c r="C688" s="9" t="s">
        <v>5157</v>
      </c>
      <c r="D688" s="9" t="s">
        <v>5158</v>
      </c>
      <c r="E688" s="9" t="s">
        <v>5159</v>
      </c>
      <c r="F688" s="9" t="s">
        <v>4156</v>
      </c>
      <c r="G688" s="9" t="s">
        <v>5133</v>
      </c>
      <c r="H688" s="9" t="s">
        <v>4049</v>
      </c>
      <c r="I688" s="9">
        <v>2</v>
      </c>
      <c r="J688" s="9" t="s">
        <v>4792</v>
      </c>
      <c r="K688" s="9" t="s">
        <v>4151</v>
      </c>
    </row>
    <row r="689" spans="1:11" x14ac:dyDescent="0.2">
      <c r="A689" s="9" t="s">
        <v>4045</v>
      </c>
      <c r="B689" s="9" t="s">
        <v>4046</v>
      </c>
      <c r="C689" s="9" t="s">
        <v>5160</v>
      </c>
      <c r="D689" s="9" t="s">
        <v>5161</v>
      </c>
      <c r="E689" s="9" t="s">
        <v>5162</v>
      </c>
      <c r="F689" s="9" t="s">
        <v>4156</v>
      </c>
      <c r="G689" s="9" t="s">
        <v>5133</v>
      </c>
      <c r="H689" s="9" t="s">
        <v>4049</v>
      </c>
      <c r="I689" s="9">
        <v>2</v>
      </c>
      <c r="J689" s="9" t="s">
        <v>4792</v>
      </c>
      <c r="K689" s="9" t="s">
        <v>4151</v>
      </c>
    </row>
    <row r="690" spans="1:11" x14ac:dyDescent="0.2">
      <c r="A690" s="9" t="s">
        <v>4045</v>
      </c>
      <c r="B690" s="9" t="s">
        <v>4046</v>
      </c>
      <c r="C690" s="9" t="s">
        <v>5163</v>
      </c>
      <c r="D690" s="9" t="s">
        <v>5164</v>
      </c>
      <c r="E690" s="9" t="s">
        <v>5165</v>
      </c>
      <c r="F690" s="9" t="s">
        <v>4156</v>
      </c>
      <c r="G690" s="9" t="s">
        <v>5133</v>
      </c>
      <c r="H690" s="9" t="s">
        <v>4049</v>
      </c>
      <c r="I690" s="9">
        <v>2</v>
      </c>
      <c r="J690" s="9" t="s">
        <v>4792</v>
      </c>
      <c r="K690" s="9" t="s">
        <v>4151</v>
      </c>
    </row>
    <row r="691" spans="1:11" x14ac:dyDescent="0.2">
      <c r="A691" s="9" t="s">
        <v>4045</v>
      </c>
      <c r="B691" s="9" t="s">
        <v>4046</v>
      </c>
      <c r="C691" s="9" t="s">
        <v>5166</v>
      </c>
      <c r="D691" s="9" t="s">
        <v>5167</v>
      </c>
      <c r="E691" s="9" t="s">
        <v>5168</v>
      </c>
      <c r="F691" s="9" t="s">
        <v>4156</v>
      </c>
      <c r="G691" s="9" t="s">
        <v>5093</v>
      </c>
      <c r="H691" s="9" t="s">
        <v>4049</v>
      </c>
      <c r="I691" s="9">
        <v>2</v>
      </c>
      <c r="J691" s="9" t="s">
        <v>4792</v>
      </c>
      <c r="K691" s="9" t="s">
        <v>4151</v>
      </c>
    </row>
    <row r="692" spans="1:11" x14ac:dyDescent="0.2">
      <c r="A692" s="9" t="s">
        <v>4045</v>
      </c>
      <c r="B692" s="9" t="s">
        <v>4046</v>
      </c>
      <c r="C692" s="9" t="s">
        <v>5169</v>
      </c>
      <c r="D692" s="9" t="s">
        <v>5170</v>
      </c>
      <c r="E692" s="9" t="s">
        <v>5171</v>
      </c>
      <c r="F692" s="9" t="s">
        <v>4156</v>
      </c>
      <c r="G692" s="9" t="s">
        <v>5093</v>
      </c>
      <c r="H692" s="9" t="s">
        <v>4049</v>
      </c>
      <c r="I692" s="9">
        <v>2</v>
      </c>
      <c r="J692" s="9" t="s">
        <v>4792</v>
      </c>
      <c r="K692" s="9" t="s">
        <v>4151</v>
      </c>
    </row>
    <row r="693" spans="1:11" x14ac:dyDescent="0.2">
      <c r="A693" s="9" t="s">
        <v>4045</v>
      </c>
      <c r="B693" s="9" t="s">
        <v>4046</v>
      </c>
      <c r="C693" s="9" t="s">
        <v>5172</v>
      </c>
      <c r="D693" s="9" t="s">
        <v>5173</v>
      </c>
      <c r="E693" s="9" t="s">
        <v>5174</v>
      </c>
      <c r="F693" s="9" t="s">
        <v>4156</v>
      </c>
      <c r="G693" s="9" t="s">
        <v>5093</v>
      </c>
      <c r="H693" s="9" t="s">
        <v>4049</v>
      </c>
      <c r="I693" s="9">
        <v>2</v>
      </c>
      <c r="J693" s="9" t="s">
        <v>4792</v>
      </c>
      <c r="K693" s="9" t="s">
        <v>4151</v>
      </c>
    </row>
    <row r="694" spans="1:11" x14ac:dyDescent="0.2">
      <c r="A694" s="9" t="s">
        <v>4045</v>
      </c>
      <c r="B694" s="9" t="s">
        <v>4046</v>
      </c>
      <c r="C694" s="9" t="s">
        <v>5175</v>
      </c>
      <c r="D694" s="9" t="s">
        <v>5176</v>
      </c>
      <c r="E694" s="9" t="s">
        <v>5177</v>
      </c>
      <c r="F694" s="9" t="s">
        <v>4156</v>
      </c>
      <c r="G694" s="9" t="s">
        <v>5093</v>
      </c>
      <c r="H694" s="9" t="s">
        <v>4049</v>
      </c>
      <c r="I694" s="9">
        <v>2</v>
      </c>
      <c r="J694" s="9" t="s">
        <v>4792</v>
      </c>
      <c r="K694" s="9" t="s">
        <v>4151</v>
      </c>
    </row>
    <row r="695" spans="1:11" x14ac:dyDescent="0.2">
      <c r="A695" s="9" t="s">
        <v>4045</v>
      </c>
      <c r="B695" s="9" t="s">
        <v>4046</v>
      </c>
      <c r="C695" s="9" t="s">
        <v>5178</v>
      </c>
      <c r="D695" s="9" t="s">
        <v>5179</v>
      </c>
      <c r="E695" s="9" t="s">
        <v>5180</v>
      </c>
      <c r="F695" s="9" t="s">
        <v>4156</v>
      </c>
      <c r="G695" s="9" t="s">
        <v>5093</v>
      </c>
      <c r="H695" s="9" t="s">
        <v>4049</v>
      </c>
      <c r="I695" s="9">
        <v>2</v>
      </c>
      <c r="J695" s="9" t="s">
        <v>4792</v>
      </c>
      <c r="K695" s="9" t="s">
        <v>4151</v>
      </c>
    </row>
    <row r="696" spans="1:11" x14ac:dyDescent="0.2">
      <c r="A696" s="9" t="s">
        <v>4045</v>
      </c>
      <c r="B696" s="9" t="s">
        <v>4046</v>
      </c>
      <c r="C696" s="9" t="s">
        <v>5181</v>
      </c>
      <c r="D696" s="9" t="s">
        <v>5182</v>
      </c>
      <c r="E696" s="9" t="s">
        <v>5183</v>
      </c>
      <c r="F696" s="9" t="s">
        <v>4156</v>
      </c>
      <c r="G696" s="9" t="s">
        <v>5093</v>
      </c>
      <c r="H696" s="9" t="s">
        <v>4049</v>
      </c>
      <c r="I696" s="9">
        <v>2</v>
      </c>
      <c r="J696" s="9" t="s">
        <v>4792</v>
      </c>
      <c r="K696" s="9" t="s">
        <v>4151</v>
      </c>
    </row>
    <row r="697" spans="1:11" x14ac:dyDescent="0.2">
      <c r="A697" s="9" t="s">
        <v>4045</v>
      </c>
      <c r="B697" s="9" t="s">
        <v>4046</v>
      </c>
      <c r="C697" s="9" t="s">
        <v>5184</v>
      </c>
      <c r="D697" s="9" t="s">
        <v>5185</v>
      </c>
      <c r="E697" s="9" t="s">
        <v>5186</v>
      </c>
      <c r="F697" s="9" t="s">
        <v>4156</v>
      </c>
      <c r="G697" s="9" t="s">
        <v>5093</v>
      </c>
      <c r="H697" s="9" t="s">
        <v>4049</v>
      </c>
      <c r="I697" s="9">
        <v>2</v>
      </c>
      <c r="J697" s="9" t="s">
        <v>4792</v>
      </c>
      <c r="K697" s="9" t="s">
        <v>4151</v>
      </c>
    </row>
    <row r="698" spans="1:11" x14ac:dyDescent="0.2">
      <c r="A698" s="9" t="s">
        <v>4045</v>
      </c>
      <c r="B698" s="9" t="s">
        <v>4046</v>
      </c>
      <c r="C698" s="9" t="s">
        <v>5187</v>
      </c>
      <c r="D698" s="9" t="s">
        <v>5188</v>
      </c>
      <c r="E698" s="9" t="s">
        <v>5189</v>
      </c>
      <c r="F698" s="9" t="s">
        <v>4156</v>
      </c>
      <c r="G698" s="9" t="s">
        <v>5190</v>
      </c>
      <c r="H698" s="9" t="s">
        <v>4049</v>
      </c>
      <c r="I698" s="9">
        <v>2</v>
      </c>
      <c r="J698" s="9" t="s">
        <v>4792</v>
      </c>
      <c r="K698" s="9" t="s">
        <v>4151</v>
      </c>
    </row>
    <row r="699" spans="1:11" x14ac:dyDescent="0.2">
      <c r="A699" s="9" t="s">
        <v>4045</v>
      </c>
      <c r="B699" s="9" t="s">
        <v>4046</v>
      </c>
      <c r="C699" s="9" t="s">
        <v>5191</v>
      </c>
      <c r="D699" s="9" t="s">
        <v>5192</v>
      </c>
      <c r="E699" s="9" t="s">
        <v>5193</v>
      </c>
      <c r="F699" s="9" t="s">
        <v>4156</v>
      </c>
      <c r="G699" s="9" t="s">
        <v>5190</v>
      </c>
      <c r="H699" s="9" t="s">
        <v>4049</v>
      </c>
      <c r="I699" s="9">
        <v>2</v>
      </c>
      <c r="J699" s="9" t="s">
        <v>4792</v>
      </c>
      <c r="K699" s="9" t="s">
        <v>4151</v>
      </c>
    </row>
    <row r="700" spans="1:11" x14ac:dyDescent="0.2">
      <c r="A700" s="9" t="s">
        <v>4045</v>
      </c>
      <c r="B700" s="9" t="s">
        <v>4046</v>
      </c>
      <c r="C700" s="9" t="s">
        <v>5194</v>
      </c>
      <c r="D700" s="9" t="s">
        <v>5195</v>
      </c>
      <c r="E700" s="9" t="s">
        <v>5196</v>
      </c>
      <c r="F700" s="9" t="s">
        <v>4156</v>
      </c>
      <c r="G700" s="9" t="s">
        <v>5190</v>
      </c>
      <c r="H700" s="9" t="s">
        <v>4049</v>
      </c>
      <c r="I700" s="9">
        <v>2</v>
      </c>
      <c r="J700" s="9" t="s">
        <v>4792</v>
      </c>
      <c r="K700" s="9" t="s">
        <v>4151</v>
      </c>
    </row>
    <row r="701" spans="1:11" x14ac:dyDescent="0.2">
      <c r="A701" s="9" t="s">
        <v>4045</v>
      </c>
      <c r="B701" s="9" t="s">
        <v>4046</v>
      </c>
      <c r="C701" s="9" t="s">
        <v>5197</v>
      </c>
      <c r="D701" s="9" t="s">
        <v>5198</v>
      </c>
      <c r="E701" s="9" t="s">
        <v>5199</v>
      </c>
      <c r="F701" s="9" t="s">
        <v>4156</v>
      </c>
      <c r="G701" s="9" t="s">
        <v>5190</v>
      </c>
      <c r="H701" s="9" t="s">
        <v>4049</v>
      </c>
      <c r="I701" s="9">
        <v>2</v>
      </c>
      <c r="J701" s="9" t="s">
        <v>4792</v>
      </c>
      <c r="K701" s="9" t="s">
        <v>4151</v>
      </c>
    </row>
    <row r="702" spans="1:11" x14ac:dyDescent="0.2">
      <c r="A702" s="9" t="s">
        <v>4045</v>
      </c>
      <c r="B702" s="9" t="s">
        <v>4046</v>
      </c>
      <c r="C702" s="9" t="s">
        <v>5200</v>
      </c>
      <c r="D702" s="9" t="s">
        <v>5201</v>
      </c>
      <c r="E702" s="9" t="s">
        <v>5202</v>
      </c>
      <c r="F702" s="9" t="s">
        <v>4156</v>
      </c>
      <c r="G702" s="9" t="s">
        <v>5190</v>
      </c>
      <c r="H702" s="9" t="s">
        <v>4049</v>
      </c>
      <c r="I702" s="9">
        <v>2</v>
      </c>
      <c r="J702" s="9" t="s">
        <v>4792</v>
      </c>
      <c r="K702" s="9" t="s">
        <v>4151</v>
      </c>
    </row>
    <row r="703" spans="1:11" x14ac:dyDescent="0.2">
      <c r="A703" s="9" t="s">
        <v>4045</v>
      </c>
      <c r="B703" s="9" t="s">
        <v>4046</v>
      </c>
      <c r="C703" s="9" t="s">
        <v>5203</v>
      </c>
      <c r="D703" s="9" t="s">
        <v>5204</v>
      </c>
      <c r="E703" s="9" t="s">
        <v>5205</v>
      </c>
      <c r="F703" s="9" t="s">
        <v>4156</v>
      </c>
      <c r="G703" s="9" t="s">
        <v>5190</v>
      </c>
      <c r="H703" s="9" t="s">
        <v>4049</v>
      </c>
      <c r="I703" s="9">
        <v>2</v>
      </c>
      <c r="J703" s="9" t="s">
        <v>4792</v>
      </c>
      <c r="K703" s="9" t="s">
        <v>4151</v>
      </c>
    </row>
    <row r="704" spans="1:11" x14ac:dyDescent="0.2">
      <c r="A704" s="9" t="s">
        <v>4045</v>
      </c>
      <c r="B704" s="9" t="s">
        <v>4046</v>
      </c>
      <c r="C704" s="9" t="s">
        <v>5206</v>
      </c>
      <c r="D704" s="9" t="s">
        <v>5207</v>
      </c>
      <c r="E704" s="9" t="s">
        <v>5208</v>
      </c>
      <c r="F704" s="9" t="s">
        <v>4156</v>
      </c>
      <c r="G704" s="9" t="s">
        <v>5190</v>
      </c>
      <c r="H704" s="9" t="s">
        <v>4049</v>
      </c>
      <c r="I704" s="9">
        <v>2</v>
      </c>
      <c r="J704" s="9" t="s">
        <v>4792</v>
      </c>
      <c r="K704" s="9" t="s">
        <v>4151</v>
      </c>
    </row>
    <row r="705" spans="1:11" x14ac:dyDescent="0.2">
      <c r="A705" s="9" t="s">
        <v>4045</v>
      </c>
      <c r="B705" s="9" t="s">
        <v>4046</v>
      </c>
      <c r="C705" s="9" t="s">
        <v>5209</v>
      </c>
      <c r="D705" s="9" t="s">
        <v>5210</v>
      </c>
      <c r="E705" s="9" t="s">
        <v>5092</v>
      </c>
      <c r="F705" s="9" t="s">
        <v>4156</v>
      </c>
      <c r="G705" s="9" t="s">
        <v>5093</v>
      </c>
      <c r="H705" s="9" t="s">
        <v>4049</v>
      </c>
      <c r="I705" s="9">
        <v>2</v>
      </c>
      <c r="J705" s="9" t="s">
        <v>4792</v>
      </c>
      <c r="K705" s="9" t="s">
        <v>4151</v>
      </c>
    </row>
    <row r="706" spans="1:11" x14ac:dyDescent="0.2">
      <c r="A706" s="9" t="s">
        <v>4045</v>
      </c>
      <c r="B706" s="9" t="s">
        <v>4046</v>
      </c>
      <c r="C706" s="9" t="s">
        <v>5211</v>
      </c>
      <c r="D706" s="9" t="s">
        <v>5212</v>
      </c>
      <c r="E706" s="9" t="s">
        <v>5213</v>
      </c>
      <c r="F706" s="9" t="s">
        <v>4156</v>
      </c>
      <c r="G706" s="9" t="s">
        <v>5190</v>
      </c>
      <c r="H706" s="9" t="s">
        <v>4049</v>
      </c>
      <c r="I706" s="9">
        <v>2</v>
      </c>
      <c r="J706" s="9" t="s">
        <v>4792</v>
      </c>
      <c r="K706" s="9" t="s">
        <v>4151</v>
      </c>
    </row>
    <row r="707" spans="1:11" x14ac:dyDescent="0.2">
      <c r="A707" s="9" t="s">
        <v>4045</v>
      </c>
      <c r="B707" s="9" t="s">
        <v>4046</v>
      </c>
      <c r="C707" s="9" t="s">
        <v>5214</v>
      </c>
      <c r="D707" s="9" t="s">
        <v>5215</v>
      </c>
      <c r="E707" s="9" t="s">
        <v>5216</v>
      </c>
      <c r="F707" s="9" t="s">
        <v>4156</v>
      </c>
      <c r="G707" s="9" t="s">
        <v>4157</v>
      </c>
      <c r="H707" s="9" t="s">
        <v>4049</v>
      </c>
      <c r="I707" s="9">
        <v>2</v>
      </c>
      <c r="J707" s="9" t="s">
        <v>4792</v>
      </c>
      <c r="K707" s="9" t="s">
        <v>4151</v>
      </c>
    </row>
    <row r="708" spans="1:11" x14ac:dyDescent="0.2">
      <c r="A708" s="9" t="s">
        <v>4045</v>
      </c>
      <c r="B708" s="9" t="s">
        <v>4046</v>
      </c>
      <c r="C708" s="9" t="s">
        <v>5217</v>
      </c>
      <c r="D708" s="9" t="s">
        <v>5218</v>
      </c>
      <c r="E708" s="9" t="s">
        <v>5219</v>
      </c>
      <c r="F708" s="9" t="s">
        <v>4156</v>
      </c>
      <c r="G708" s="9" t="s">
        <v>5220</v>
      </c>
      <c r="H708" s="9" t="s">
        <v>4049</v>
      </c>
      <c r="I708" s="9">
        <v>2</v>
      </c>
      <c r="J708" s="9" t="s">
        <v>4792</v>
      </c>
      <c r="K708" s="9" t="s">
        <v>4151</v>
      </c>
    </row>
    <row r="709" spans="1:11" x14ac:dyDescent="0.2">
      <c r="A709" s="9" t="s">
        <v>4045</v>
      </c>
      <c r="B709" s="9" t="s">
        <v>4046</v>
      </c>
      <c r="C709" s="9" t="s">
        <v>5221</v>
      </c>
      <c r="D709" s="9" t="s">
        <v>5222</v>
      </c>
      <c r="E709" s="9" t="s">
        <v>5223</v>
      </c>
      <c r="F709" s="9" t="s">
        <v>4156</v>
      </c>
      <c r="G709" s="9" t="s">
        <v>5224</v>
      </c>
      <c r="H709" s="9" t="s">
        <v>4049</v>
      </c>
      <c r="I709" s="9">
        <v>2</v>
      </c>
      <c r="J709" s="9" t="s">
        <v>4792</v>
      </c>
      <c r="K709" s="9" t="s">
        <v>4151</v>
      </c>
    </row>
    <row r="710" spans="1:11" x14ac:dyDescent="0.2">
      <c r="A710" s="9" t="s">
        <v>4045</v>
      </c>
      <c r="B710" s="9" t="s">
        <v>4046</v>
      </c>
      <c r="C710" s="9" t="s">
        <v>5225</v>
      </c>
      <c r="D710" s="9" t="s">
        <v>5222</v>
      </c>
      <c r="E710" s="9" t="s">
        <v>5223</v>
      </c>
      <c r="F710" s="9" t="s">
        <v>4156</v>
      </c>
      <c r="G710" s="9" t="s">
        <v>5224</v>
      </c>
      <c r="H710" s="9" t="s">
        <v>4049</v>
      </c>
      <c r="I710" s="9">
        <v>8</v>
      </c>
      <c r="J710" s="9" t="s">
        <v>4792</v>
      </c>
      <c r="K710" s="9" t="s">
        <v>4151</v>
      </c>
    </row>
    <row r="711" spans="1:11" x14ac:dyDescent="0.2">
      <c r="A711" s="9" t="s">
        <v>4045</v>
      </c>
      <c r="B711" s="9" t="s">
        <v>4046</v>
      </c>
      <c r="C711" s="9" t="s">
        <v>5226</v>
      </c>
      <c r="D711" s="9" t="s">
        <v>5227</v>
      </c>
      <c r="E711" s="9" t="s">
        <v>5228</v>
      </c>
      <c r="F711" s="9" t="s">
        <v>4156</v>
      </c>
      <c r="G711" s="9" t="s">
        <v>4157</v>
      </c>
      <c r="H711" s="9" t="s">
        <v>4049</v>
      </c>
      <c r="I711" s="9">
        <v>2</v>
      </c>
      <c r="K711" s="9" t="s">
        <v>4151</v>
      </c>
    </row>
    <row r="712" spans="1:11" x14ac:dyDescent="0.2">
      <c r="A712" s="9" t="s">
        <v>4045</v>
      </c>
      <c r="B712" s="9" t="s">
        <v>4046</v>
      </c>
      <c r="C712" s="9" t="s">
        <v>5229</v>
      </c>
      <c r="D712" s="9" t="s">
        <v>5230</v>
      </c>
      <c r="E712" s="9" t="s">
        <v>5231</v>
      </c>
      <c r="F712" s="9" t="s">
        <v>4156</v>
      </c>
      <c r="G712" s="9" t="s">
        <v>5232</v>
      </c>
      <c r="H712" s="9" t="s">
        <v>4049</v>
      </c>
      <c r="I712" s="9">
        <v>2</v>
      </c>
      <c r="K712" s="9" t="s">
        <v>4151</v>
      </c>
    </row>
    <row r="713" spans="1:11" x14ac:dyDescent="0.2">
      <c r="A713" s="9" t="s">
        <v>4045</v>
      </c>
      <c r="B713" s="9" t="s">
        <v>4046</v>
      </c>
      <c r="C713" s="9" t="s">
        <v>5233</v>
      </c>
      <c r="D713" s="9" t="s">
        <v>5234</v>
      </c>
      <c r="E713" s="9" t="s">
        <v>5235</v>
      </c>
      <c r="F713" s="9" t="s">
        <v>4156</v>
      </c>
      <c r="G713" s="9" t="s">
        <v>5236</v>
      </c>
      <c r="H713" s="9" t="s">
        <v>4049</v>
      </c>
      <c r="I713" s="9">
        <v>2</v>
      </c>
      <c r="K713" s="9" t="s">
        <v>4151</v>
      </c>
    </row>
    <row r="714" spans="1:11" x14ac:dyDescent="0.2">
      <c r="A714" s="9" t="s">
        <v>4045</v>
      </c>
      <c r="B714" s="9" t="s">
        <v>4046</v>
      </c>
      <c r="C714" s="9" t="s">
        <v>5237</v>
      </c>
      <c r="D714" s="9" t="s">
        <v>5238</v>
      </c>
      <c r="E714" s="9" t="s">
        <v>5239</v>
      </c>
      <c r="F714" s="9" t="s">
        <v>4156</v>
      </c>
      <c r="G714" s="9" t="s">
        <v>5236</v>
      </c>
      <c r="H714" s="9" t="s">
        <v>4049</v>
      </c>
      <c r="I714" s="9">
        <v>2</v>
      </c>
      <c r="K714" s="9" t="s">
        <v>4151</v>
      </c>
    </row>
    <row r="715" spans="1:11" x14ac:dyDescent="0.2">
      <c r="A715" s="9" t="s">
        <v>4045</v>
      </c>
      <c r="B715" s="9" t="s">
        <v>4046</v>
      </c>
      <c r="C715" s="9" t="s">
        <v>5240</v>
      </c>
      <c r="D715" s="9" t="s">
        <v>5241</v>
      </c>
      <c r="E715" s="9" t="s">
        <v>5242</v>
      </c>
      <c r="F715" s="9" t="s">
        <v>4156</v>
      </c>
      <c r="G715" s="9" t="s">
        <v>5236</v>
      </c>
      <c r="H715" s="9" t="s">
        <v>4049</v>
      </c>
      <c r="I715" s="9">
        <v>2</v>
      </c>
      <c r="K715" s="9" t="s">
        <v>4151</v>
      </c>
    </row>
    <row r="716" spans="1:11" x14ac:dyDescent="0.2">
      <c r="A716" s="9" t="s">
        <v>4045</v>
      </c>
      <c r="B716" s="9" t="s">
        <v>4046</v>
      </c>
      <c r="C716" s="9" t="s">
        <v>5243</v>
      </c>
      <c r="D716" s="9" t="s">
        <v>5244</v>
      </c>
      <c r="E716" s="9" t="s">
        <v>5245</v>
      </c>
      <c r="F716" s="9" t="s">
        <v>4156</v>
      </c>
      <c r="G716" s="9" t="s">
        <v>5236</v>
      </c>
      <c r="H716" s="9" t="s">
        <v>4049</v>
      </c>
      <c r="I716" s="9">
        <v>2</v>
      </c>
      <c r="K716" s="9" t="s">
        <v>4151</v>
      </c>
    </row>
    <row r="717" spans="1:11" x14ac:dyDescent="0.2">
      <c r="A717" s="9" t="s">
        <v>4045</v>
      </c>
      <c r="B717" s="9" t="s">
        <v>4046</v>
      </c>
      <c r="C717" s="9" t="s">
        <v>5246</v>
      </c>
      <c r="D717" s="9" t="s">
        <v>5247</v>
      </c>
      <c r="E717" s="9" t="s">
        <v>5248</v>
      </c>
      <c r="F717" s="9" t="s">
        <v>4156</v>
      </c>
      <c r="G717" s="9" t="s">
        <v>5236</v>
      </c>
      <c r="H717" s="9" t="s">
        <v>4049</v>
      </c>
      <c r="I717" s="9">
        <v>2</v>
      </c>
      <c r="K717" s="9" t="s">
        <v>4151</v>
      </c>
    </row>
    <row r="718" spans="1:11" x14ac:dyDescent="0.2">
      <c r="A718" s="9" t="s">
        <v>4045</v>
      </c>
      <c r="B718" s="9" t="s">
        <v>4046</v>
      </c>
      <c r="C718" s="9" t="s">
        <v>5249</v>
      </c>
      <c r="D718" s="9" t="s">
        <v>5250</v>
      </c>
      <c r="E718" s="9" t="s">
        <v>5251</v>
      </c>
      <c r="F718" s="9" t="s">
        <v>4156</v>
      </c>
      <c r="G718" s="9" t="s">
        <v>4157</v>
      </c>
      <c r="H718" s="9" t="s">
        <v>4049</v>
      </c>
      <c r="I718" s="9">
        <v>2</v>
      </c>
      <c r="K718" s="9" t="s">
        <v>4151</v>
      </c>
    </row>
    <row r="719" spans="1:11" x14ac:dyDescent="0.2">
      <c r="A719" s="9" t="s">
        <v>4045</v>
      </c>
      <c r="B719" s="9" t="s">
        <v>4046</v>
      </c>
      <c r="C719" s="9" t="s">
        <v>5252</v>
      </c>
      <c r="D719" s="9" t="s">
        <v>5253</v>
      </c>
      <c r="E719" s="9" t="s">
        <v>5254</v>
      </c>
      <c r="F719" s="9" t="s">
        <v>4156</v>
      </c>
      <c r="G719" s="9" t="s">
        <v>4157</v>
      </c>
      <c r="H719" s="9" t="s">
        <v>4049</v>
      </c>
      <c r="I719" s="9">
        <v>2</v>
      </c>
      <c r="K719" s="9" t="s">
        <v>4151</v>
      </c>
    </row>
    <row r="720" spans="1:11" x14ac:dyDescent="0.2">
      <c r="A720" s="9" t="s">
        <v>4045</v>
      </c>
      <c r="B720" s="9" t="s">
        <v>4046</v>
      </c>
      <c r="C720" s="9" t="s">
        <v>5255</v>
      </c>
      <c r="D720" s="9" t="s">
        <v>5256</v>
      </c>
      <c r="E720" s="9" t="s">
        <v>5257</v>
      </c>
      <c r="F720" s="9" t="s">
        <v>4156</v>
      </c>
      <c r="G720" s="9" t="s">
        <v>4157</v>
      </c>
      <c r="H720" s="9" t="s">
        <v>4049</v>
      </c>
      <c r="I720" s="9">
        <v>2</v>
      </c>
      <c r="K720" s="9" t="s">
        <v>4151</v>
      </c>
    </row>
    <row r="721" spans="1:11" x14ac:dyDescent="0.2">
      <c r="A721" s="9" t="s">
        <v>4045</v>
      </c>
      <c r="B721" s="9" t="s">
        <v>4046</v>
      </c>
      <c r="C721" s="9" t="s">
        <v>5258</v>
      </c>
      <c r="D721" s="9" t="s">
        <v>5259</v>
      </c>
      <c r="E721" s="9" t="s">
        <v>5260</v>
      </c>
      <c r="F721" s="9" t="s">
        <v>5261</v>
      </c>
      <c r="H721" s="9" t="s">
        <v>4049</v>
      </c>
      <c r="I721" s="9">
        <v>1</v>
      </c>
      <c r="K721" s="9" t="s">
        <v>4166</v>
      </c>
    </row>
    <row r="722" spans="1:11" x14ac:dyDescent="0.2">
      <c r="A722" s="9" t="s">
        <v>4045</v>
      </c>
      <c r="B722" s="9" t="s">
        <v>4046</v>
      </c>
      <c r="C722" s="9" t="s">
        <v>5262</v>
      </c>
      <c r="D722" s="9" t="s">
        <v>5263</v>
      </c>
      <c r="E722" s="9" t="s">
        <v>5260</v>
      </c>
      <c r="F722" s="9" t="s">
        <v>5261</v>
      </c>
      <c r="H722" s="9" t="s">
        <v>4049</v>
      </c>
      <c r="I722" s="9">
        <v>1</v>
      </c>
      <c r="K722" s="9" t="s">
        <v>4166</v>
      </c>
    </row>
    <row r="723" spans="1:11" x14ac:dyDescent="0.2">
      <c r="A723" s="9" t="s">
        <v>4045</v>
      </c>
      <c r="B723" s="9" t="s">
        <v>4046</v>
      </c>
      <c r="C723" s="9" t="s">
        <v>5264</v>
      </c>
      <c r="D723" s="9" t="s">
        <v>5265</v>
      </c>
      <c r="E723" s="9" t="s">
        <v>5260</v>
      </c>
      <c r="F723" s="9" t="s">
        <v>5261</v>
      </c>
      <c r="H723" s="9" t="s">
        <v>4049</v>
      </c>
      <c r="I723" s="9">
        <v>1</v>
      </c>
      <c r="K723" s="9" t="s">
        <v>4166</v>
      </c>
    </row>
    <row r="724" spans="1:11" x14ac:dyDescent="0.2">
      <c r="A724" s="9" t="s">
        <v>4045</v>
      </c>
      <c r="B724" s="9" t="s">
        <v>4046</v>
      </c>
      <c r="C724" s="9" t="s">
        <v>5266</v>
      </c>
      <c r="D724" s="9" t="s">
        <v>5267</v>
      </c>
      <c r="E724" s="9" t="s">
        <v>5260</v>
      </c>
      <c r="F724" s="9" t="s">
        <v>5261</v>
      </c>
      <c r="H724" s="9" t="s">
        <v>4049</v>
      </c>
      <c r="I724" s="9">
        <v>1</v>
      </c>
      <c r="K724" s="9" t="s">
        <v>4166</v>
      </c>
    </row>
    <row r="725" spans="1:11" x14ac:dyDescent="0.2">
      <c r="A725" s="9" t="s">
        <v>4045</v>
      </c>
      <c r="B725" s="9" t="s">
        <v>4046</v>
      </c>
      <c r="C725" s="9" t="s">
        <v>5268</v>
      </c>
      <c r="D725" s="9" t="s">
        <v>5269</v>
      </c>
      <c r="E725" s="9" t="s">
        <v>5260</v>
      </c>
      <c r="F725" s="9" t="s">
        <v>5261</v>
      </c>
      <c r="H725" s="9" t="s">
        <v>4049</v>
      </c>
      <c r="I725" s="9">
        <v>2</v>
      </c>
      <c r="K725" s="9" t="s">
        <v>4166</v>
      </c>
    </row>
    <row r="726" spans="1:11" x14ac:dyDescent="0.2">
      <c r="A726" s="9" t="s">
        <v>4045</v>
      </c>
      <c r="B726" s="9" t="s">
        <v>4046</v>
      </c>
      <c r="C726" s="9" t="s">
        <v>5270</v>
      </c>
      <c r="D726" s="9" t="s">
        <v>5271</v>
      </c>
      <c r="E726" s="9" t="s">
        <v>5271</v>
      </c>
      <c r="F726" s="9" t="s">
        <v>5261</v>
      </c>
      <c r="H726" s="9" t="s">
        <v>4049</v>
      </c>
      <c r="I726" s="9">
        <v>1</v>
      </c>
      <c r="K726" s="9" t="s">
        <v>4166</v>
      </c>
    </row>
    <row r="727" spans="1:11" x14ac:dyDescent="0.2">
      <c r="A727" s="9" t="s">
        <v>4045</v>
      </c>
      <c r="B727" s="9" t="s">
        <v>4046</v>
      </c>
      <c r="C727" s="9" t="s">
        <v>5272</v>
      </c>
      <c r="D727" s="9" t="s">
        <v>5273</v>
      </c>
      <c r="E727" s="9" t="s">
        <v>5273</v>
      </c>
      <c r="F727" s="9" t="s">
        <v>5261</v>
      </c>
      <c r="H727" s="9" t="s">
        <v>4049</v>
      </c>
      <c r="I727" s="9">
        <v>1</v>
      </c>
      <c r="K727" s="9" t="s">
        <v>4166</v>
      </c>
    </row>
    <row r="728" spans="1:11" x14ac:dyDescent="0.2">
      <c r="A728" s="9" t="s">
        <v>4045</v>
      </c>
      <c r="B728" s="9" t="s">
        <v>4046</v>
      </c>
      <c r="C728" s="9" t="s">
        <v>5274</v>
      </c>
      <c r="D728" s="9" t="s">
        <v>5275</v>
      </c>
      <c r="E728" s="9" t="s">
        <v>5276</v>
      </c>
      <c r="F728" s="9" t="s">
        <v>4156</v>
      </c>
      <c r="G728" s="9" t="s">
        <v>5277</v>
      </c>
      <c r="H728" s="9" t="s">
        <v>4049</v>
      </c>
      <c r="I728" s="9">
        <v>1</v>
      </c>
      <c r="J728" s="9" t="s">
        <v>4792</v>
      </c>
      <c r="K728" s="9" t="s">
        <v>4151</v>
      </c>
    </row>
    <row r="729" spans="1:11" x14ac:dyDescent="0.2">
      <c r="A729" s="9" t="s">
        <v>4045</v>
      </c>
      <c r="B729" s="9" t="s">
        <v>4046</v>
      </c>
      <c r="C729" s="9" t="s">
        <v>5278</v>
      </c>
      <c r="D729" s="9" t="s">
        <v>5279</v>
      </c>
      <c r="E729" s="9" t="s">
        <v>5279</v>
      </c>
      <c r="F729" s="9" t="s">
        <v>4156</v>
      </c>
      <c r="G729" s="9" t="s">
        <v>3938</v>
      </c>
      <c r="H729" s="9" t="s">
        <v>4049</v>
      </c>
      <c r="I729" s="9">
        <v>1</v>
      </c>
      <c r="K729" s="9" t="s">
        <v>4057</v>
      </c>
    </row>
    <row r="730" spans="1:11" x14ac:dyDescent="0.2">
      <c r="A730" s="9" t="s">
        <v>4045</v>
      </c>
      <c r="B730" s="9" t="s">
        <v>4046</v>
      </c>
      <c r="C730" s="9" t="s">
        <v>5280</v>
      </c>
      <c r="D730" s="9" t="s">
        <v>5281</v>
      </c>
      <c r="E730" s="9" t="s">
        <v>5281</v>
      </c>
      <c r="F730" s="9" t="s">
        <v>4156</v>
      </c>
      <c r="H730" s="9" t="s">
        <v>4049</v>
      </c>
      <c r="I730" s="9">
        <v>1</v>
      </c>
      <c r="K730" s="9" t="s">
        <v>4057</v>
      </c>
    </row>
    <row r="731" spans="1:11" x14ac:dyDescent="0.2">
      <c r="A731" s="9" t="s">
        <v>4045</v>
      </c>
      <c r="B731" s="9" t="s">
        <v>4046</v>
      </c>
      <c r="C731" s="9" t="s">
        <v>5282</v>
      </c>
      <c r="D731" s="9" t="s">
        <v>5283</v>
      </c>
      <c r="E731" s="9" t="s">
        <v>5283</v>
      </c>
      <c r="F731" s="9" t="s">
        <v>4156</v>
      </c>
      <c r="H731" s="9" t="s">
        <v>4049</v>
      </c>
      <c r="I731" s="9">
        <v>1</v>
      </c>
      <c r="K731" s="9" t="s">
        <v>4057</v>
      </c>
    </row>
    <row r="732" spans="1:11" x14ac:dyDescent="0.2">
      <c r="A732" s="9" t="s">
        <v>4045</v>
      </c>
      <c r="B732" s="9" t="s">
        <v>4046</v>
      </c>
      <c r="C732" s="9" t="s">
        <v>5284</v>
      </c>
      <c r="D732" s="9" t="s">
        <v>3806</v>
      </c>
      <c r="F732" s="9" t="s">
        <v>4156</v>
      </c>
      <c r="H732" s="9" t="s">
        <v>4049</v>
      </c>
      <c r="I732" s="9">
        <v>2</v>
      </c>
      <c r="K732" s="9" t="s">
        <v>4162</v>
      </c>
    </row>
    <row r="733" spans="1:11" x14ac:dyDescent="0.2">
      <c r="A733" s="9" t="s">
        <v>4045</v>
      </c>
      <c r="B733" s="9" t="s">
        <v>4046</v>
      </c>
      <c r="C733" s="9" t="s">
        <v>5285</v>
      </c>
      <c r="D733" s="9" t="s">
        <v>5286</v>
      </c>
      <c r="F733" s="9" t="s">
        <v>4156</v>
      </c>
      <c r="H733" s="9" t="s">
        <v>4049</v>
      </c>
      <c r="I733" s="9">
        <v>2</v>
      </c>
      <c r="K733" s="9" t="s">
        <v>4162</v>
      </c>
    </row>
    <row r="734" spans="1:11" x14ac:dyDescent="0.2">
      <c r="A734" s="9" t="s">
        <v>4045</v>
      </c>
      <c r="B734" s="9" t="s">
        <v>4046</v>
      </c>
      <c r="C734" s="9" t="s">
        <v>5287</v>
      </c>
      <c r="D734" s="9" t="s">
        <v>5288</v>
      </c>
      <c r="F734" s="9" t="s">
        <v>4156</v>
      </c>
      <c r="H734" s="9" t="s">
        <v>4049</v>
      </c>
      <c r="I734" s="9">
        <v>2</v>
      </c>
      <c r="K734" s="9" t="s">
        <v>4162</v>
      </c>
    </row>
    <row r="735" spans="1:11" x14ac:dyDescent="0.2">
      <c r="A735" s="9" t="s">
        <v>4045</v>
      </c>
      <c r="B735" s="9" t="s">
        <v>4046</v>
      </c>
      <c r="C735" s="9" t="s">
        <v>5289</v>
      </c>
      <c r="D735" s="9" t="s">
        <v>5290</v>
      </c>
      <c r="F735" s="9" t="s">
        <v>4156</v>
      </c>
      <c r="H735" s="9" t="s">
        <v>4049</v>
      </c>
      <c r="I735" s="9">
        <v>2</v>
      </c>
      <c r="J735" s="9" t="s">
        <v>4792</v>
      </c>
      <c r="K735" s="9" t="s">
        <v>4151</v>
      </c>
    </row>
    <row r="736" spans="1:11" x14ac:dyDescent="0.2">
      <c r="A736" s="9" t="s">
        <v>4045</v>
      </c>
      <c r="B736" s="9" t="s">
        <v>4046</v>
      </c>
      <c r="C736" s="9" t="s">
        <v>5291</v>
      </c>
      <c r="D736" s="9" t="s">
        <v>5292</v>
      </c>
      <c r="F736" s="9" t="s">
        <v>4156</v>
      </c>
      <c r="H736" s="9" t="s">
        <v>4049</v>
      </c>
      <c r="I736" s="9">
        <v>2</v>
      </c>
      <c r="J736" s="9" t="s">
        <v>4792</v>
      </c>
      <c r="K736" s="9" t="s">
        <v>4151</v>
      </c>
    </row>
    <row r="737" spans="1:8" x14ac:dyDescent="0.2">
      <c r="A737" s="9" t="s">
        <v>4045</v>
      </c>
      <c r="B737" s="9" t="s">
        <v>4046</v>
      </c>
      <c r="C737" s="9" t="s">
        <v>152</v>
      </c>
      <c r="D737" s="9" t="s">
        <v>5293</v>
      </c>
      <c r="E737" s="9" t="s">
        <v>5294</v>
      </c>
      <c r="F737" s="9" t="s">
        <v>4156</v>
      </c>
      <c r="H737" s="9" t="s">
        <v>4049</v>
      </c>
    </row>
    <row r="738" spans="1:8" x14ac:dyDescent="0.2">
      <c r="A738" s="9" t="s">
        <v>4045</v>
      </c>
      <c r="B738" s="9" t="s">
        <v>4046</v>
      </c>
      <c r="C738" s="9" t="s">
        <v>130</v>
      </c>
      <c r="D738" s="9" t="s">
        <v>5295</v>
      </c>
      <c r="E738" s="9" t="s">
        <v>5296</v>
      </c>
      <c r="F738" s="9" t="s">
        <v>4156</v>
      </c>
      <c r="H738" s="9" t="s">
        <v>4049</v>
      </c>
    </row>
    <row r="739" spans="1:8" x14ac:dyDescent="0.2">
      <c r="A739" s="9" t="s">
        <v>4045</v>
      </c>
      <c r="B739" s="9" t="s">
        <v>4046</v>
      </c>
      <c r="C739" s="9" t="s">
        <v>437</v>
      </c>
      <c r="D739" s="9" t="s">
        <v>5297</v>
      </c>
      <c r="E739" s="9" t="s">
        <v>5298</v>
      </c>
      <c r="F739" s="9" t="s">
        <v>4156</v>
      </c>
      <c r="H739" s="9" t="s">
        <v>4049</v>
      </c>
    </row>
    <row r="740" spans="1:8" x14ac:dyDescent="0.2">
      <c r="A740" s="9" t="s">
        <v>4045</v>
      </c>
      <c r="B740" s="9" t="s">
        <v>4046</v>
      </c>
      <c r="C740" s="9" t="s">
        <v>5299</v>
      </c>
      <c r="D740" s="9" t="s">
        <v>5300</v>
      </c>
      <c r="E740" s="9" t="s">
        <v>5301</v>
      </c>
      <c r="F740" s="9" t="s">
        <v>4156</v>
      </c>
      <c r="H740" s="9" t="s">
        <v>4049</v>
      </c>
    </row>
    <row r="741" spans="1:8" x14ac:dyDescent="0.2">
      <c r="A741" s="9" t="s">
        <v>4045</v>
      </c>
      <c r="B741" s="9" t="s">
        <v>4046</v>
      </c>
      <c r="C741" s="9" t="s">
        <v>229</v>
      </c>
      <c r="D741" s="9" t="s">
        <v>5302</v>
      </c>
      <c r="E741" s="9" t="s">
        <v>5303</v>
      </c>
      <c r="F741" s="9" t="s">
        <v>4156</v>
      </c>
      <c r="H741" s="9" t="s">
        <v>4049</v>
      </c>
    </row>
    <row r="742" spans="1:8" x14ac:dyDescent="0.2">
      <c r="A742" s="9" t="s">
        <v>4045</v>
      </c>
      <c r="B742" s="9" t="s">
        <v>4046</v>
      </c>
      <c r="C742" s="9" t="s">
        <v>211</v>
      </c>
      <c r="D742" s="9" t="s">
        <v>5304</v>
      </c>
      <c r="E742" s="9" t="s">
        <v>305</v>
      </c>
      <c r="F742" s="9" t="s">
        <v>4156</v>
      </c>
      <c r="H742" s="9" t="s">
        <v>4049</v>
      </c>
    </row>
    <row r="743" spans="1:8" x14ac:dyDescent="0.2">
      <c r="A743" s="9" t="s">
        <v>4045</v>
      </c>
      <c r="B743" s="9" t="s">
        <v>4046</v>
      </c>
      <c r="C743" s="9" t="s">
        <v>5305</v>
      </c>
      <c r="D743" s="9" t="s">
        <v>5306</v>
      </c>
      <c r="E743" s="9" t="s">
        <v>5307</v>
      </c>
      <c r="F743" s="9" t="s">
        <v>4156</v>
      </c>
      <c r="H743" s="9" t="s">
        <v>4049</v>
      </c>
    </row>
    <row r="744" spans="1:8" x14ac:dyDescent="0.2">
      <c r="A744" s="9" t="s">
        <v>4045</v>
      </c>
      <c r="B744" s="9" t="s">
        <v>4046</v>
      </c>
      <c r="C744" s="9" t="s">
        <v>443</v>
      </c>
      <c r="D744" s="9" t="s">
        <v>5308</v>
      </c>
      <c r="E744" s="9" t="s">
        <v>5309</v>
      </c>
      <c r="F744" s="9" t="s">
        <v>4156</v>
      </c>
      <c r="H744" s="9" t="s">
        <v>4049</v>
      </c>
    </row>
    <row r="745" spans="1:8" x14ac:dyDescent="0.2">
      <c r="A745" s="9" t="s">
        <v>4045</v>
      </c>
      <c r="B745" s="9" t="s">
        <v>4046</v>
      </c>
      <c r="C745" s="9" t="s">
        <v>255</v>
      </c>
      <c r="D745" s="9" t="s">
        <v>5310</v>
      </c>
      <c r="E745" s="9" t="s">
        <v>5311</v>
      </c>
      <c r="F745" s="9" t="s">
        <v>4156</v>
      </c>
      <c r="H745" s="9" t="s">
        <v>4049</v>
      </c>
    </row>
    <row r="746" spans="1:8" x14ac:dyDescent="0.2">
      <c r="A746" s="9" t="s">
        <v>4045</v>
      </c>
      <c r="B746" s="9" t="s">
        <v>4046</v>
      </c>
      <c r="C746" s="9" t="s">
        <v>5312</v>
      </c>
      <c r="D746" s="9" t="s">
        <v>5313</v>
      </c>
      <c r="E746" s="9" t="s">
        <v>5314</v>
      </c>
      <c r="F746" s="9" t="s">
        <v>4156</v>
      </c>
      <c r="H746" s="9" t="s">
        <v>4049</v>
      </c>
    </row>
    <row r="747" spans="1:8" x14ac:dyDescent="0.2">
      <c r="A747" s="9" t="s">
        <v>4045</v>
      </c>
      <c r="B747" s="9" t="s">
        <v>4046</v>
      </c>
      <c r="C747" s="9" t="s">
        <v>5315</v>
      </c>
      <c r="D747" s="9" t="s">
        <v>5316</v>
      </c>
      <c r="E747" s="9" t="s">
        <v>5317</v>
      </c>
      <c r="F747" s="9" t="s">
        <v>4156</v>
      </c>
      <c r="H747" s="9" t="s">
        <v>4049</v>
      </c>
    </row>
    <row r="748" spans="1:8" x14ac:dyDescent="0.2">
      <c r="A748" s="9" t="s">
        <v>4045</v>
      </c>
      <c r="B748" s="9" t="s">
        <v>4046</v>
      </c>
      <c r="C748" s="9" t="s">
        <v>5318</v>
      </c>
      <c r="D748" s="9" t="s">
        <v>5319</v>
      </c>
      <c r="E748" s="9" t="s">
        <v>5320</v>
      </c>
      <c r="F748" s="9" t="s">
        <v>4156</v>
      </c>
      <c r="H748" s="9" t="s">
        <v>4049</v>
      </c>
    </row>
    <row r="749" spans="1:8" x14ac:dyDescent="0.2">
      <c r="A749" s="9" t="s">
        <v>4045</v>
      </c>
      <c r="B749" s="9" t="s">
        <v>4046</v>
      </c>
      <c r="C749" s="9" t="s">
        <v>5321</v>
      </c>
      <c r="D749" s="9" t="s">
        <v>5322</v>
      </c>
      <c r="E749" s="9" t="s">
        <v>5323</v>
      </c>
      <c r="F749" s="9" t="s">
        <v>4156</v>
      </c>
      <c r="H749" s="9" t="s">
        <v>4049</v>
      </c>
    </row>
    <row r="750" spans="1:8" x14ac:dyDescent="0.2">
      <c r="A750" s="9" t="s">
        <v>4045</v>
      </c>
      <c r="B750" s="9" t="s">
        <v>4046</v>
      </c>
      <c r="C750" s="9" t="s">
        <v>5324</v>
      </c>
      <c r="D750" s="9" t="s">
        <v>5325</v>
      </c>
      <c r="E750" s="9" t="s">
        <v>5326</v>
      </c>
      <c r="F750" s="9" t="s">
        <v>4156</v>
      </c>
      <c r="H750" s="9" t="s">
        <v>4049</v>
      </c>
    </row>
    <row r="751" spans="1:8" x14ac:dyDescent="0.2">
      <c r="A751" s="9" t="s">
        <v>4045</v>
      </c>
      <c r="B751" s="9" t="s">
        <v>4046</v>
      </c>
      <c r="C751" s="9" t="s">
        <v>265</v>
      </c>
      <c r="D751" s="9" t="s">
        <v>5327</v>
      </c>
      <c r="E751" s="9" t="s">
        <v>5328</v>
      </c>
      <c r="F751" s="9" t="s">
        <v>4156</v>
      </c>
      <c r="H751" s="9" t="s">
        <v>4049</v>
      </c>
    </row>
    <row r="752" spans="1:8" x14ac:dyDescent="0.2">
      <c r="A752" s="9" t="s">
        <v>4045</v>
      </c>
      <c r="B752" s="9" t="s">
        <v>4046</v>
      </c>
      <c r="C752" s="9" t="s">
        <v>227</v>
      </c>
      <c r="D752" s="9" t="s">
        <v>5329</v>
      </c>
      <c r="E752" s="9" t="s">
        <v>5330</v>
      </c>
      <c r="F752" s="9" t="s">
        <v>4156</v>
      </c>
      <c r="H752" s="9" t="s">
        <v>4049</v>
      </c>
    </row>
    <row r="753" spans="1:8" x14ac:dyDescent="0.2">
      <c r="A753" s="9" t="s">
        <v>4045</v>
      </c>
      <c r="B753" s="9" t="s">
        <v>4046</v>
      </c>
      <c r="C753" s="9" t="s">
        <v>197</v>
      </c>
      <c r="D753" s="9" t="s">
        <v>5331</v>
      </c>
      <c r="E753" s="9" t="s">
        <v>5332</v>
      </c>
      <c r="F753" s="9" t="s">
        <v>4156</v>
      </c>
      <c r="H753" s="9" t="s">
        <v>4049</v>
      </c>
    </row>
    <row r="754" spans="1:8" x14ac:dyDescent="0.2">
      <c r="A754" s="9" t="s">
        <v>4045</v>
      </c>
      <c r="B754" s="9" t="s">
        <v>4046</v>
      </c>
      <c r="C754" s="9" t="s">
        <v>402</v>
      </c>
      <c r="D754" s="9" t="s">
        <v>5333</v>
      </c>
      <c r="E754" s="9" t="s">
        <v>5334</v>
      </c>
      <c r="F754" s="9" t="s">
        <v>4156</v>
      </c>
      <c r="H754" s="9" t="s">
        <v>4049</v>
      </c>
    </row>
    <row r="755" spans="1:8" x14ac:dyDescent="0.2">
      <c r="A755" s="9" t="s">
        <v>4045</v>
      </c>
      <c r="B755" s="9" t="s">
        <v>4046</v>
      </c>
      <c r="C755" s="9" t="s">
        <v>5335</v>
      </c>
      <c r="D755" s="9" t="s">
        <v>5336</v>
      </c>
      <c r="E755" s="9" t="s">
        <v>5337</v>
      </c>
      <c r="F755" s="9" t="s">
        <v>4156</v>
      </c>
      <c r="H755" s="9" t="s">
        <v>4049</v>
      </c>
    </row>
    <row r="756" spans="1:8" x14ac:dyDescent="0.2">
      <c r="A756" s="9" t="s">
        <v>4045</v>
      </c>
      <c r="B756" s="9" t="s">
        <v>4046</v>
      </c>
      <c r="C756" s="9" t="s">
        <v>5338</v>
      </c>
      <c r="D756" s="9" t="s">
        <v>5339</v>
      </c>
      <c r="E756" s="9" t="s">
        <v>5340</v>
      </c>
      <c r="F756" s="9" t="s">
        <v>4156</v>
      </c>
      <c r="H756" s="9" t="s">
        <v>4049</v>
      </c>
    </row>
    <row r="757" spans="1:8" x14ac:dyDescent="0.2">
      <c r="A757" s="9" t="s">
        <v>4045</v>
      </c>
      <c r="B757" s="9" t="s">
        <v>4046</v>
      </c>
      <c r="C757" s="9" t="s">
        <v>90</v>
      </c>
      <c r="D757" s="9" t="s">
        <v>5341</v>
      </c>
      <c r="E757" s="9" t="s">
        <v>5342</v>
      </c>
      <c r="F757" s="9" t="s">
        <v>4156</v>
      </c>
      <c r="H757" s="9" t="s">
        <v>4049</v>
      </c>
    </row>
    <row r="758" spans="1:8" x14ac:dyDescent="0.2">
      <c r="A758" s="9" t="s">
        <v>4045</v>
      </c>
      <c r="B758" s="9" t="s">
        <v>4046</v>
      </c>
      <c r="C758" s="9" t="s">
        <v>186</v>
      </c>
      <c r="D758" s="9" t="s">
        <v>5343</v>
      </c>
      <c r="E758" s="9" t="s">
        <v>5344</v>
      </c>
      <c r="F758" s="9" t="s">
        <v>4156</v>
      </c>
      <c r="H758" s="9" t="s">
        <v>4049</v>
      </c>
    </row>
    <row r="759" spans="1:8" x14ac:dyDescent="0.2">
      <c r="A759" s="9" t="s">
        <v>4045</v>
      </c>
      <c r="B759" s="9" t="s">
        <v>4046</v>
      </c>
      <c r="C759" s="9" t="s">
        <v>137</v>
      </c>
      <c r="D759" s="9" t="s">
        <v>5345</v>
      </c>
      <c r="E759" s="9" t="s">
        <v>5346</v>
      </c>
      <c r="F759" s="9" t="s">
        <v>4156</v>
      </c>
      <c r="H759" s="9" t="s">
        <v>4049</v>
      </c>
    </row>
    <row r="760" spans="1:8" x14ac:dyDescent="0.2">
      <c r="A760" s="9" t="s">
        <v>4045</v>
      </c>
      <c r="B760" s="9" t="s">
        <v>4046</v>
      </c>
      <c r="C760" s="9" t="s">
        <v>239</v>
      </c>
      <c r="D760" s="9" t="s">
        <v>5347</v>
      </c>
      <c r="E760" s="9" t="s">
        <v>5348</v>
      </c>
      <c r="F760" s="9" t="s">
        <v>4156</v>
      </c>
      <c r="H760" s="9" t="s">
        <v>4049</v>
      </c>
    </row>
    <row r="761" spans="1:8" x14ac:dyDescent="0.2">
      <c r="A761" s="9" t="s">
        <v>4045</v>
      </c>
      <c r="B761" s="9" t="s">
        <v>4046</v>
      </c>
      <c r="C761" s="9" t="s">
        <v>5349</v>
      </c>
      <c r="D761" s="9" t="s">
        <v>5350</v>
      </c>
      <c r="E761" s="9" t="s">
        <v>5351</v>
      </c>
      <c r="F761" s="9" t="s">
        <v>4156</v>
      </c>
      <c r="H761" s="9" t="s">
        <v>4049</v>
      </c>
    </row>
    <row r="762" spans="1:8" x14ac:dyDescent="0.2">
      <c r="A762" s="9" t="s">
        <v>4045</v>
      </c>
      <c r="B762" s="9" t="s">
        <v>4046</v>
      </c>
      <c r="C762" s="9" t="s">
        <v>346</v>
      </c>
      <c r="D762" s="9" t="s">
        <v>5352</v>
      </c>
      <c r="E762" s="9" t="s">
        <v>5353</v>
      </c>
      <c r="F762" s="9" t="s">
        <v>4156</v>
      </c>
      <c r="H762" s="9" t="s">
        <v>4049</v>
      </c>
    </row>
    <row r="763" spans="1:8" x14ac:dyDescent="0.2">
      <c r="A763" s="9" t="s">
        <v>4045</v>
      </c>
      <c r="B763" s="9" t="s">
        <v>4046</v>
      </c>
      <c r="C763" s="9" t="s">
        <v>5354</v>
      </c>
      <c r="D763" s="9" t="s">
        <v>5355</v>
      </c>
      <c r="E763" s="9" t="s">
        <v>5356</v>
      </c>
      <c r="F763" s="9" t="s">
        <v>4156</v>
      </c>
      <c r="H763" s="9" t="s">
        <v>4049</v>
      </c>
    </row>
    <row r="764" spans="1:8" x14ac:dyDescent="0.2">
      <c r="A764" s="9" t="s">
        <v>4045</v>
      </c>
      <c r="B764" s="9" t="s">
        <v>4046</v>
      </c>
      <c r="C764" s="9" t="s">
        <v>5357</v>
      </c>
      <c r="D764" s="9" t="s">
        <v>5358</v>
      </c>
      <c r="E764" s="9" t="s">
        <v>5359</v>
      </c>
      <c r="F764" s="9" t="s">
        <v>4156</v>
      </c>
      <c r="H764" s="9" t="s">
        <v>4049</v>
      </c>
    </row>
    <row r="765" spans="1:8" x14ac:dyDescent="0.2">
      <c r="A765" s="9" t="s">
        <v>4045</v>
      </c>
      <c r="B765" s="9" t="s">
        <v>4046</v>
      </c>
      <c r="C765" s="9" t="s">
        <v>5360</v>
      </c>
      <c r="D765" s="9" t="s">
        <v>5361</v>
      </c>
      <c r="E765" s="9" t="s">
        <v>5362</v>
      </c>
      <c r="F765" s="9" t="s">
        <v>4156</v>
      </c>
      <c r="H765" s="9" t="s">
        <v>4049</v>
      </c>
    </row>
    <row r="766" spans="1:8" x14ac:dyDescent="0.2">
      <c r="A766" s="9" t="s">
        <v>4045</v>
      </c>
      <c r="B766" s="9" t="s">
        <v>4046</v>
      </c>
      <c r="C766" s="9" t="s">
        <v>5363</v>
      </c>
      <c r="D766" s="9" t="s">
        <v>5364</v>
      </c>
      <c r="E766" s="9" t="s">
        <v>5365</v>
      </c>
      <c r="F766" s="9" t="s">
        <v>4156</v>
      </c>
      <c r="H766" s="9" t="s">
        <v>4049</v>
      </c>
    </row>
    <row r="767" spans="1:8" x14ac:dyDescent="0.2">
      <c r="A767" s="9" t="s">
        <v>4045</v>
      </c>
      <c r="B767" s="9" t="s">
        <v>4046</v>
      </c>
      <c r="C767" s="9" t="s">
        <v>181</v>
      </c>
      <c r="D767" s="9" t="s">
        <v>5366</v>
      </c>
      <c r="E767" s="9" t="s">
        <v>5367</v>
      </c>
      <c r="F767" s="9" t="s">
        <v>4156</v>
      </c>
      <c r="H767" s="9" t="s">
        <v>4049</v>
      </c>
    </row>
    <row r="768" spans="1:8" x14ac:dyDescent="0.2">
      <c r="A768" s="9" t="s">
        <v>4045</v>
      </c>
      <c r="B768" s="9" t="s">
        <v>4046</v>
      </c>
      <c r="C768" s="9" t="s">
        <v>5368</v>
      </c>
      <c r="D768" s="9" t="s">
        <v>5369</v>
      </c>
      <c r="E768" s="9" t="s">
        <v>5370</v>
      </c>
      <c r="F768" s="9" t="s">
        <v>4156</v>
      </c>
      <c r="H768" s="9" t="s">
        <v>4049</v>
      </c>
    </row>
    <row r="769" spans="1:8" x14ac:dyDescent="0.2">
      <c r="A769" s="9" t="s">
        <v>4045</v>
      </c>
      <c r="B769" s="9" t="s">
        <v>4046</v>
      </c>
      <c r="C769" s="9" t="s">
        <v>5371</v>
      </c>
      <c r="D769" s="9" t="s">
        <v>5372</v>
      </c>
      <c r="E769" s="9" t="s">
        <v>5373</v>
      </c>
      <c r="F769" s="9" t="s">
        <v>4156</v>
      </c>
      <c r="H769" s="9" t="s">
        <v>4049</v>
      </c>
    </row>
    <row r="770" spans="1:8" x14ac:dyDescent="0.2">
      <c r="A770" s="9" t="s">
        <v>4045</v>
      </c>
      <c r="B770" s="9" t="s">
        <v>4046</v>
      </c>
      <c r="C770" s="9" t="s">
        <v>5374</v>
      </c>
      <c r="D770" s="9" t="s">
        <v>5375</v>
      </c>
      <c r="E770" s="9" t="s">
        <v>5376</v>
      </c>
      <c r="F770" s="9" t="s">
        <v>4156</v>
      </c>
      <c r="H770" s="9" t="s">
        <v>4049</v>
      </c>
    </row>
    <row r="771" spans="1:8" x14ac:dyDescent="0.2">
      <c r="A771" s="9" t="s">
        <v>4045</v>
      </c>
      <c r="B771" s="9" t="s">
        <v>4046</v>
      </c>
      <c r="C771" s="9" t="s">
        <v>189</v>
      </c>
      <c r="D771" s="9" t="s">
        <v>5377</v>
      </c>
      <c r="E771" s="9" t="s">
        <v>5378</v>
      </c>
      <c r="F771" s="9" t="s">
        <v>4156</v>
      </c>
      <c r="H771" s="9" t="s">
        <v>4049</v>
      </c>
    </row>
    <row r="772" spans="1:8" x14ac:dyDescent="0.2">
      <c r="A772" s="9" t="s">
        <v>4045</v>
      </c>
      <c r="B772" s="9" t="s">
        <v>4046</v>
      </c>
      <c r="C772" s="9" t="s">
        <v>5379</v>
      </c>
      <c r="D772" s="9" t="s">
        <v>5380</v>
      </c>
      <c r="E772" s="9" t="s">
        <v>5381</v>
      </c>
      <c r="F772" s="9" t="s">
        <v>4156</v>
      </c>
      <c r="H772" s="9" t="s">
        <v>4049</v>
      </c>
    </row>
    <row r="773" spans="1:8" x14ac:dyDescent="0.2">
      <c r="A773" s="9" t="s">
        <v>4045</v>
      </c>
      <c r="B773" s="9" t="s">
        <v>4046</v>
      </c>
      <c r="C773" s="9" t="s">
        <v>5382</v>
      </c>
      <c r="D773" s="9" t="s">
        <v>5383</v>
      </c>
      <c r="E773" s="9" t="s">
        <v>5384</v>
      </c>
      <c r="F773" s="9" t="s">
        <v>4156</v>
      </c>
      <c r="H773" s="9" t="s">
        <v>4049</v>
      </c>
    </row>
    <row r="774" spans="1:8" x14ac:dyDescent="0.2">
      <c r="A774" s="9" t="s">
        <v>4045</v>
      </c>
      <c r="B774" s="9" t="s">
        <v>4046</v>
      </c>
      <c r="C774" s="9" t="s">
        <v>5385</v>
      </c>
      <c r="D774" s="9" t="s">
        <v>5386</v>
      </c>
      <c r="E774" s="9" t="s">
        <v>5387</v>
      </c>
      <c r="F774" s="9" t="s">
        <v>4156</v>
      </c>
      <c r="H774" s="9" t="s">
        <v>4049</v>
      </c>
    </row>
    <row r="775" spans="1:8" x14ac:dyDescent="0.2">
      <c r="A775" s="9" t="s">
        <v>4045</v>
      </c>
      <c r="B775" s="9" t="s">
        <v>4046</v>
      </c>
      <c r="C775" s="9" t="s">
        <v>5388</v>
      </c>
      <c r="D775" s="9" t="s">
        <v>5389</v>
      </c>
      <c r="E775" s="9" t="s">
        <v>5390</v>
      </c>
      <c r="F775" s="9" t="s">
        <v>4156</v>
      </c>
      <c r="H775" s="9" t="s">
        <v>4049</v>
      </c>
    </row>
    <row r="776" spans="1:8" x14ac:dyDescent="0.2">
      <c r="A776" s="9" t="s">
        <v>4045</v>
      </c>
      <c r="B776" s="9" t="s">
        <v>4046</v>
      </c>
      <c r="C776" s="9" t="s">
        <v>5391</v>
      </c>
      <c r="D776" s="9" t="s">
        <v>5392</v>
      </c>
      <c r="E776" s="9" t="s">
        <v>5393</v>
      </c>
      <c r="F776" s="9" t="s">
        <v>4156</v>
      </c>
      <c r="H776" s="9" t="s">
        <v>4049</v>
      </c>
    </row>
    <row r="777" spans="1:8" x14ac:dyDescent="0.2">
      <c r="A777" s="9" t="s">
        <v>4045</v>
      </c>
      <c r="B777" s="9" t="s">
        <v>4046</v>
      </c>
      <c r="C777" s="9" t="s">
        <v>5394</v>
      </c>
      <c r="D777" s="9" t="s">
        <v>5395</v>
      </c>
      <c r="E777" s="9" t="s">
        <v>5396</v>
      </c>
      <c r="F777" s="9" t="s">
        <v>4156</v>
      </c>
      <c r="H777" s="9" t="s">
        <v>4049</v>
      </c>
    </row>
    <row r="778" spans="1:8" x14ac:dyDescent="0.2">
      <c r="A778" s="9" t="s">
        <v>4045</v>
      </c>
      <c r="B778" s="9" t="s">
        <v>4046</v>
      </c>
      <c r="C778" s="9" t="s">
        <v>5397</v>
      </c>
      <c r="D778" s="9" t="s">
        <v>5398</v>
      </c>
      <c r="E778" s="9" t="s">
        <v>5399</v>
      </c>
      <c r="F778" s="9" t="s">
        <v>4156</v>
      </c>
      <c r="H778" s="9" t="s">
        <v>4049</v>
      </c>
    </row>
    <row r="779" spans="1:8" x14ac:dyDescent="0.2">
      <c r="A779" s="9" t="s">
        <v>4045</v>
      </c>
      <c r="B779" s="9" t="s">
        <v>4046</v>
      </c>
      <c r="C779" s="9" t="s">
        <v>5400</v>
      </c>
      <c r="D779" s="9" t="s">
        <v>5401</v>
      </c>
      <c r="E779" s="9" t="s">
        <v>5402</v>
      </c>
      <c r="F779" s="9" t="s">
        <v>4156</v>
      </c>
      <c r="H779" s="9" t="s">
        <v>4049</v>
      </c>
    </row>
    <row r="780" spans="1:8" x14ac:dyDescent="0.2">
      <c r="A780" s="9" t="s">
        <v>4045</v>
      </c>
      <c r="B780" s="9" t="s">
        <v>4046</v>
      </c>
      <c r="C780" s="9" t="s">
        <v>5403</v>
      </c>
      <c r="D780" s="9" t="s">
        <v>5404</v>
      </c>
      <c r="E780" s="9" t="s">
        <v>5405</v>
      </c>
      <c r="F780" s="9" t="s">
        <v>4156</v>
      </c>
      <c r="H780" s="9" t="s">
        <v>4049</v>
      </c>
    </row>
    <row r="781" spans="1:8" x14ac:dyDescent="0.2">
      <c r="A781" s="9" t="s">
        <v>4045</v>
      </c>
      <c r="B781" s="9" t="s">
        <v>4046</v>
      </c>
      <c r="C781" s="9" t="s">
        <v>251</v>
      </c>
      <c r="D781" s="9" t="s">
        <v>5406</v>
      </c>
      <c r="E781" s="9" t="s">
        <v>5407</v>
      </c>
      <c r="F781" s="9" t="s">
        <v>4156</v>
      </c>
      <c r="H781" s="9" t="s">
        <v>4049</v>
      </c>
    </row>
    <row r="782" spans="1:8" x14ac:dyDescent="0.2">
      <c r="A782" s="9" t="s">
        <v>4045</v>
      </c>
      <c r="B782" s="9" t="s">
        <v>4046</v>
      </c>
      <c r="C782" s="9" t="s">
        <v>232</v>
      </c>
      <c r="D782" s="9" t="s">
        <v>5408</v>
      </c>
      <c r="E782" s="9" t="s">
        <v>5409</v>
      </c>
      <c r="F782" s="9" t="s">
        <v>4156</v>
      </c>
      <c r="H782" s="9" t="s">
        <v>4049</v>
      </c>
    </row>
    <row r="783" spans="1:8" x14ac:dyDescent="0.2">
      <c r="A783" s="9" t="s">
        <v>4045</v>
      </c>
      <c r="B783" s="9" t="s">
        <v>4046</v>
      </c>
      <c r="C783" s="9" t="s">
        <v>5410</v>
      </c>
      <c r="D783" s="9" t="s">
        <v>5411</v>
      </c>
      <c r="E783" s="9" t="s">
        <v>5412</v>
      </c>
      <c r="F783" s="9" t="s">
        <v>4156</v>
      </c>
      <c r="H783" s="9" t="s">
        <v>4049</v>
      </c>
    </row>
    <row r="784" spans="1:8" x14ac:dyDescent="0.2">
      <c r="A784" s="9" t="s">
        <v>4045</v>
      </c>
      <c r="B784" s="9" t="s">
        <v>4046</v>
      </c>
      <c r="C784" s="9" t="s">
        <v>5413</v>
      </c>
      <c r="D784" s="9" t="s">
        <v>5414</v>
      </c>
      <c r="E784" s="9" t="s">
        <v>5415</v>
      </c>
      <c r="F784" s="9" t="s">
        <v>4156</v>
      </c>
      <c r="H784" s="9" t="s">
        <v>4049</v>
      </c>
    </row>
    <row r="785" spans="1:10" x14ac:dyDescent="0.2">
      <c r="A785" s="9" t="s">
        <v>4045</v>
      </c>
      <c r="B785" s="9" t="s">
        <v>4046</v>
      </c>
    </row>
    <row r="786" spans="1:10" x14ac:dyDescent="0.2">
      <c r="A786" s="9" t="s">
        <v>4045</v>
      </c>
      <c r="B786" s="9" t="s">
        <v>4046</v>
      </c>
      <c r="C786" s="9" t="s">
        <v>5416</v>
      </c>
      <c r="D786" s="9" t="s">
        <v>5417</v>
      </c>
      <c r="E786" s="9" t="s">
        <v>5418</v>
      </c>
      <c r="H786" s="9" t="s">
        <v>4049</v>
      </c>
      <c r="I786" s="9">
        <v>8</v>
      </c>
      <c r="J786" s="9" t="s">
        <v>4792</v>
      </c>
    </row>
    <row r="787" spans="1:10" x14ac:dyDescent="0.2">
      <c r="A787" s="9" t="s">
        <v>4045</v>
      </c>
      <c r="B787" s="9" t="s">
        <v>4046</v>
      </c>
      <c r="C787" s="9" t="s">
        <v>5419</v>
      </c>
      <c r="D787" s="9" t="s">
        <v>5420</v>
      </c>
      <c r="E787" s="9" t="s">
        <v>5421</v>
      </c>
      <c r="F787" s="9" t="s">
        <v>4156</v>
      </c>
      <c r="H787" s="9" t="s">
        <v>4049</v>
      </c>
      <c r="I787" s="9">
        <v>2</v>
      </c>
      <c r="J787" s="9" t="s">
        <v>4792</v>
      </c>
    </row>
    <row r="788" spans="1:10" x14ac:dyDescent="0.2">
      <c r="A788" s="9" t="s">
        <v>4045</v>
      </c>
      <c r="B788" s="9" t="s">
        <v>4046</v>
      </c>
      <c r="C788" s="9" t="s">
        <v>5422</v>
      </c>
      <c r="D788" s="9" t="s">
        <v>5423</v>
      </c>
      <c r="E788" s="9" t="s">
        <v>5424</v>
      </c>
      <c r="F788" s="9" t="s">
        <v>4156</v>
      </c>
      <c r="H788" s="9" t="s">
        <v>4049</v>
      </c>
      <c r="I788" s="9">
        <v>2</v>
      </c>
      <c r="J788" s="9" t="s">
        <v>4792</v>
      </c>
    </row>
    <row r="789" spans="1:10" x14ac:dyDescent="0.2">
      <c r="A789" s="9" t="s">
        <v>4045</v>
      </c>
      <c r="B789" s="9" t="s">
        <v>4046</v>
      </c>
      <c r="C789" s="9" t="s">
        <v>5425</v>
      </c>
      <c r="D789" s="9" t="s">
        <v>5426</v>
      </c>
      <c r="E789" s="9" t="s">
        <v>5427</v>
      </c>
      <c r="F789" s="9" t="s">
        <v>4156</v>
      </c>
      <c r="H789" s="9" t="s">
        <v>4049</v>
      </c>
      <c r="I789" s="9">
        <v>8</v>
      </c>
      <c r="J789" s="9" t="s">
        <v>4792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336E5-4C23-4A8B-8AE5-985B247150C3}">
  <dimension ref="A1:A60"/>
  <sheetViews>
    <sheetView tabSelected="1" workbookViewId="0">
      <selection activeCell="C29" sqref="C29"/>
    </sheetView>
  </sheetViews>
  <sheetFormatPr baseColWidth="10" defaultColWidth="8.83203125" defaultRowHeight="15" x14ac:dyDescent="0.2"/>
  <cols>
    <col min="1" max="1" width="58.5" bestFit="1" customWidth="1"/>
  </cols>
  <sheetData>
    <row r="1" spans="1:1" x14ac:dyDescent="0.2">
      <c r="A1" t="s">
        <v>5428</v>
      </c>
    </row>
    <row r="2" spans="1:1" x14ac:dyDescent="0.2">
      <c r="A2" t="s">
        <v>5429</v>
      </c>
    </row>
    <row r="3" spans="1:1" x14ac:dyDescent="0.2">
      <c r="A3" t="s">
        <v>5430</v>
      </c>
    </row>
    <row r="4" spans="1:1" x14ac:dyDescent="0.2">
      <c r="A4" t="s">
        <v>5431</v>
      </c>
    </row>
    <row r="5" spans="1:1" x14ac:dyDescent="0.2">
      <c r="A5" t="s">
        <v>5432</v>
      </c>
    </row>
    <row r="6" spans="1:1" x14ac:dyDescent="0.2">
      <c r="A6" t="s">
        <v>5433</v>
      </c>
    </row>
    <row r="7" spans="1:1" x14ac:dyDescent="0.2">
      <c r="A7" t="s">
        <v>5434</v>
      </c>
    </row>
    <row r="8" spans="1:1" x14ac:dyDescent="0.2">
      <c r="A8" t="s">
        <v>5435</v>
      </c>
    </row>
    <row r="9" spans="1:1" x14ac:dyDescent="0.2">
      <c r="A9" t="s">
        <v>5436</v>
      </c>
    </row>
    <row r="10" spans="1:1" x14ac:dyDescent="0.2">
      <c r="A10" t="s">
        <v>98</v>
      </c>
    </row>
    <row r="11" spans="1:1" x14ac:dyDescent="0.2">
      <c r="A11" t="s">
        <v>40</v>
      </c>
    </row>
    <row r="12" spans="1:1" x14ac:dyDescent="0.2">
      <c r="A12" t="s">
        <v>236</v>
      </c>
    </row>
    <row r="13" spans="1:1" x14ac:dyDescent="0.2">
      <c r="A13" t="s">
        <v>67</v>
      </c>
    </row>
    <row r="14" spans="1:1" x14ac:dyDescent="0.2">
      <c r="A14" t="s">
        <v>101</v>
      </c>
    </row>
    <row r="15" spans="1:1" x14ac:dyDescent="0.2">
      <c r="A15" t="s">
        <v>314</v>
      </c>
    </row>
    <row r="16" spans="1:1" x14ac:dyDescent="0.2">
      <c r="A16" t="s">
        <v>95</v>
      </c>
    </row>
    <row r="17" spans="1:1" x14ac:dyDescent="0.2">
      <c r="A17" t="s">
        <v>185</v>
      </c>
    </row>
    <row r="18" spans="1:1" x14ac:dyDescent="0.2">
      <c r="A18" t="s">
        <v>222</v>
      </c>
    </row>
    <row r="19" spans="1:1" x14ac:dyDescent="0.2">
      <c r="A19" t="s">
        <v>113</v>
      </c>
    </row>
    <row r="20" spans="1:1" x14ac:dyDescent="0.2">
      <c r="A20" t="s">
        <v>30</v>
      </c>
    </row>
    <row r="21" spans="1:1" x14ac:dyDescent="0.2">
      <c r="A21" t="s">
        <v>5437</v>
      </c>
    </row>
    <row r="22" spans="1:1" x14ac:dyDescent="0.2">
      <c r="A22" t="s">
        <v>5438</v>
      </c>
    </row>
    <row r="23" spans="1:1" x14ac:dyDescent="0.2">
      <c r="A23" t="s">
        <v>5439</v>
      </c>
    </row>
    <row r="24" spans="1:1" x14ac:dyDescent="0.2">
      <c r="A24" t="s">
        <v>5440</v>
      </c>
    </row>
    <row r="25" spans="1:1" x14ac:dyDescent="0.2">
      <c r="A25" t="s">
        <v>5441</v>
      </c>
    </row>
    <row r="26" spans="1:1" x14ac:dyDescent="0.2">
      <c r="A26" t="s">
        <v>5442</v>
      </c>
    </row>
    <row r="27" spans="1:1" x14ac:dyDescent="0.2">
      <c r="A27" t="s">
        <v>5443</v>
      </c>
    </row>
    <row r="28" spans="1:1" x14ac:dyDescent="0.2">
      <c r="A28" t="s">
        <v>5444</v>
      </c>
    </row>
    <row r="29" spans="1:1" x14ac:dyDescent="0.2">
      <c r="A29" t="s">
        <v>5445</v>
      </c>
    </row>
    <row r="30" spans="1:1" x14ac:dyDescent="0.2">
      <c r="A30" t="s">
        <v>5446</v>
      </c>
    </row>
    <row r="31" spans="1:1" x14ac:dyDescent="0.2">
      <c r="A31" t="s">
        <v>5447</v>
      </c>
    </row>
    <row r="32" spans="1:1" x14ac:dyDescent="0.2">
      <c r="A32" t="s">
        <v>5448</v>
      </c>
    </row>
    <row r="33" spans="1:1" x14ac:dyDescent="0.2">
      <c r="A33" t="s">
        <v>5449</v>
      </c>
    </row>
    <row r="34" spans="1:1" x14ac:dyDescent="0.2">
      <c r="A34" t="s">
        <v>5450</v>
      </c>
    </row>
    <row r="35" spans="1:1" x14ac:dyDescent="0.2">
      <c r="A35" t="s">
        <v>5451</v>
      </c>
    </row>
    <row r="36" spans="1:1" x14ac:dyDescent="0.2">
      <c r="A36" t="s">
        <v>5452</v>
      </c>
    </row>
    <row r="37" spans="1:1" x14ac:dyDescent="0.2">
      <c r="A37" t="s">
        <v>5453</v>
      </c>
    </row>
    <row r="38" spans="1:1" x14ac:dyDescent="0.2">
      <c r="A38" t="s">
        <v>5454</v>
      </c>
    </row>
    <row r="39" spans="1:1" x14ac:dyDescent="0.2">
      <c r="A39" t="s">
        <v>5455</v>
      </c>
    </row>
    <row r="40" spans="1:1" x14ac:dyDescent="0.2">
      <c r="A40" t="s">
        <v>5456</v>
      </c>
    </row>
    <row r="41" spans="1:1" x14ac:dyDescent="0.2">
      <c r="A41" t="s">
        <v>5457</v>
      </c>
    </row>
    <row r="42" spans="1:1" x14ac:dyDescent="0.2">
      <c r="A42" t="s">
        <v>5458</v>
      </c>
    </row>
    <row r="43" spans="1:1" x14ac:dyDescent="0.2">
      <c r="A43" t="s">
        <v>5459</v>
      </c>
    </row>
    <row r="44" spans="1:1" x14ac:dyDescent="0.2">
      <c r="A44" t="s">
        <v>5460</v>
      </c>
    </row>
    <row r="45" spans="1:1" x14ac:dyDescent="0.2">
      <c r="A45" t="s">
        <v>5461</v>
      </c>
    </row>
    <row r="46" spans="1:1" x14ac:dyDescent="0.2">
      <c r="A46" t="s">
        <v>5462</v>
      </c>
    </row>
    <row r="47" spans="1:1" x14ac:dyDescent="0.2">
      <c r="A47" t="s">
        <v>5463</v>
      </c>
    </row>
    <row r="48" spans="1:1" x14ac:dyDescent="0.2">
      <c r="A48" t="s">
        <v>5464</v>
      </c>
    </row>
    <row r="49" spans="1:1" x14ac:dyDescent="0.2">
      <c r="A49" t="s">
        <v>5465</v>
      </c>
    </row>
    <row r="50" spans="1:1" x14ac:dyDescent="0.2">
      <c r="A50" t="s">
        <v>5466</v>
      </c>
    </row>
    <row r="51" spans="1:1" x14ac:dyDescent="0.2">
      <c r="A51" t="s">
        <v>5467</v>
      </c>
    </row>
    <row r="52" spans="1:1" x14ac:dyDescent="0.2">
      <c r="A52" t="s">
        <v>5468</v>
      </c>
    </row>
    <row r="53" spans="1:1" x14ac:dyDescent="0.2">
      <c r="A53" t="s">
        <v>5469</v>
      </c>
    </row>
    <row r="54" spans="1:1" x14ac:dyDescent="0.2">
      <c r="A54" t="s">
        <v>5470</v>
      </c>
    </row>
    <row r="55" spans="1:1" x14ac:dyDescent="0.2">
      <c r="A55" t="s">
        <v>5471</v>
      </c>
    </row>
    <row r="56" spans="1:1" x14ac:dyDescent="0.2">
      <c r="A56" t="s">
        <v>5472</v>
      </c>
    </row>
    <row r="57" spans="1:1" x14ac:dyDescent="0.2">
      <c r="A57" t="s">
        <v>5473</v>
      </c>
    </row>
    <row r="58" spans="1:1" x14ac:dyDescent="0.2">
      <c r="A58" t="s">
        <v>64</v>
      </c>
    </row>
    <row r="59" spans="1:1" x14ac:dyDescent="0.2">
      <c r="A59" t="s">
        <v>5474</v>
      </c>
    </row>
    <row r="60" spans="1:1" x14ac:dyDescent="0.2">
      <c r="A60" t="s">
        <v>5475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 Report</vt:lpstr>
      <vt:lpstr>01-Planning</vt:lpstr>
      <vt:lpstr>02-ETI</vt:lpstr>
      <vt:lpstr>03-LPT</vt:lpstr>
      <vt:lpstr>Tujuan</vt:lpstr>
      <vt:lpstr>Course &amp; Tujuan Baru</vt:lpstr>
      <vt:lpstr>Ruangan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fahim hadi</cp:lastModifiedBy>
  <cp:revision/>
  <dcterms:created xsi:type="dcterms:W3CDTF">2019-01-27T14:41:51Z</dcterms:created>
  <dcterms:modified xsi:type="dcterms:W3CDTF">2019-10-19T06:21:23Z</dcterms:modified>
  <cp:category/>
  <cp:contentStatus/>
</cp:coreProperties>
</file>