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codeName="ThisWorkbook"/>
  <xr:revisionPtr revIDLastSave="0" documentId="13_ncr:1_{FFACB2C1-86CB-48FA-A39F-B90349F802CA}" xr6:coauthVersionLast="45" xr6:coauthVersionMax="46" xr10:uidLastSave="{00000000-0000-0000-0000-000000000000}"/>
  <workbookProtection workbookAlgorithmName="SHA-512" workbookHashValue="AUDzPucSpGaNdGf/XCPr4WsAvBF5H5BLhFP3KtH7Zkfv+f4K288vA0ir73ZDYAfZf59cO6AP8cBvkCLbF5klJA==" workbookSaltValue="a2si7cMf10mtd63wMH3fnw==" workbookSpinCount="100000" lockStructure="1"/>
  <bookViews>
    <workbookView xWindow="-120" yWindow="-120" windowWidth="20730" windowHeight="11160" xr2:uid="{00000000-000D-0000-FFFF-FFFF00000000}"/>
  </bookViews>
  <sheets>
    <sheet name="Excel Sprint Project Tracker" sheetId="9" r:id="rId1"/>
  </sheets>
  <definedNames>
    <definedName name="prevWBS" localSheetId="0">'Excel Sprint Project Tracker'!$C1048576</definedName>
    <definedName name="_xlnm.Print_Area" localSheetId="0">'Excel Sprint Project Tracker'!$C$3:$AS$30</definedName>
    <definedName name="_xlnm.Print_Titles" localSheetId="0">'Excel Sprint Project Tracker'!$6:$8</definedName>
    <definedName name="valuevx">42.314159</definedName>
    <definedName name="vertex42_copyright" hidden="1">"© 2006-2018 Vertex42 LLC"</definedName>
    <definedName name="vertex42_id" hidden="1">"gantt-chart_L2.xlsx"</definedName>
    <definedName name="vertex42_title" hidden="1">"Gantt Chart Template"</definedName>
  </definedNames>
  <calcPr calcId="181029"/>
</workbook>
</file>

<file path=xl/calcChain.xml><?xml version="1.0" encoding="utf-8"?>
<calcChain xmlns="http://schemas.openxmlformats.org/spreadsheetml/2006/main">
  <c r="I10" i="9" l="1"/>
  <c r="G14" i="9" l="1"/>
  <c r="G13" i="9"/>
  <c r="G12" i="9"/>
  <c r="G19" i="9"/>
  <c r="G18" i="9"/>
  <c r="G17" i="9"/>
  <c r="G24" i="9"/>
  <c r="G23" i="9"/>
  <c r="G22" i="9"/>
  <c r="G29" i="9"/>
  <c r="G28" i="9"/>
  <c r="G27" i="9"/>
  <c r="E26" i="9"/>
  <c r="F26" i="9"/>
  <c r="G26" i="9" l="1"/>
  <c r="F11" i="9"/>
  <c r="E11" i="9"/>
  <c r="F16" i="9"/>
  <c r="E16" i="9"/>
  <c r="F21" i="9"/>
  <c r="E21" i="9"/>
  <c r="G21" i="9" l="1"/>
  <c r="G16" i="9"/>
  <c r="G11" i="9"/>
  <c r="F10" i="9"/>
  <c r="E10" i="9"/>
  <c r="G10" i="9" l="1"/>
  <c r="K5" i="9"/>
  <c r="O8" i="9" s="1"/>
  <c r="N8" i="9" s="1"/>
  <c r="M8" i="9" s="1"/>
  <c r="L8" i="9" s="1"/>
  <c r="K8" i="9" s="1"/>
  <c r="K9" i="9" l="1"/>
  <c r="N9" i="9"/>
  <c r="O9" i="9"/>
  <c r="M9" i="9"/>
  <c r="L9" i="9"/>
  <c r="P5" i="9"/>
  <c r="U5" i="9" s="1"/>
  <c r="Z5" i="9" s="1"/>
  <c r="P8" i="9"/>
  <c r="AE5" i="9" l="1"/>
  <c r="AJ5" i="9" s="1"/>
  <c r="AO5" i="9" s="1"/>
  <c r="Q8" i="9"/>
  <c r="P9" i="9"/>
  <c r="R8" i="9" l="1"/>
  <c r="Q9" i="9"/>
  <c r="S8" i="9" l="1"/>
  <c r="R9" i="9"/>
  <c r="T8" i="9" l="1"/>
  <c r="U8" i="9" s="1"/>
  <c r="V8" i="9" s="1"/>
  <c r="W8" i="9" s="1"/>
  <c r="X8" i="9" s="1"/>
  <c r="Y8" i="9" s="1"/>
  <c r="Z8" i="9" s="1"/>
  <c r="AA8" i="9" s="1"/>
  <c r="AB8" i="9" s="1"/>
  <c r="AC8" i="9" s="1"/>
  <c r="AD8" i="9" s="1"/>
  <c r="S9" i="9"/>
  <c r="AE8" i="9" l="1"/>
  <c r="AF8" i="9" s="1"/>
  <c r="T9" i="9"/>
  <c r="AE9" i="9" l="1"/>
  <c r="AG8" i="9"/>
  <c r="AF9" i="9"/>
  <c r="U9" i="9"/>
  <c r="AH8" i="9" l="1"/>
  <c r="AG9" i="9"/>
  <c r="V9" i="9"/>
  <c r="AI8" i="9" l="1"/>
  <c r="AJ8" i="9" s="1"/>
  <c r="AH9" i="9"/>
  <c r="W9" i="9"/>
  <c r="AJ9" i="9" l="1"/>
  <c r="AK8" i="9"/>
  <c r="AI9" i="9"/>
  <c r="X9" i="9"/>
  <c r="AK9" i="9" l="1"/>
  <c r="AL8" i="9"/>
  <c r="Y9" i="9"/>
  <c r="AL9" i="9" l="1"/>
  <c r="AM8" i="9"/>
  <c r="AM9" i="9" l="1"/>
  <c r="AN8" i="9"/>
  <c r="AN9" i="9" l="1"/>
  <c r="AO8" i="9"/>
  <c r="Z9" i="9"/>
  <c r="AP8" i="9" l="1"/>
  <c r="AO9" i="9"/>
  <c r="AA9" i="9"/>
  <c r="AQ8" i="9" l="1"/>
  <c r="AP9" i="9"/>
  <c r="AB9" i="9"/>
  <c r="AR8" i="9" l="1"/>
  <c r="AQ9" i="9"/>
  <c r="AC9" i="9"/>
  <c r="AS8" i="9" l="1"/>
  <c r="AS9" i="9" s="1"/>
  <c r="AR9" i="9"/>
  <c r="AD9" i="9"/>
</calcChain>
</file>

<file path=xl/sharedStrings.xml><?xml version="1.0" encoding="utf-8"?>
<sst xmlns="http://schemas.openxmlformats.org/spreadsheetml/2006/main" count="54" uniqueCount="36">
  <si>
    <t>Project Summary</t>
  </si>
  <si>
    <t>PROJECT START DATE</t>
  </si>
  <si>
    <t>Sprint</t>
  </si>
  <si>
    <t>Priority</t>
  </si>
  <si>
    <t>Start</t>
  </si>
  <si>
    <t>Finish</t>
  </si>
  <si>
    <t>Duration</t>
  </si>
  <si>
    <t>Status</t>
  </si>
  <si>
    <t>% 
Complete</t>
  </si>
  <si>
    <t>Task Completed</t>
  </si>
  <si>
    <t>Red</t>
  </si>
  <si>
    <t>Low</t>
  </si>
  <si>
    <t>Medium</t>
  </si>
  <si>
    <t>High</t>
  </si>
  <si>
    <t>SCROLL TO WEEK #</t>
  </si>
  <si>
    <t>Task in Progress</t>
  </si>
  <si>
    <t>Libur Hari Raya</t>
  </si>
  <si>
    <t>Membuat rancangan database dan menentukan relasi antar tabel</t>
  </si>
  <si>
    <t>Membuat tampilan static website</t>
  </si>
  <si>
    <t>UAT</t>
  </si>
  <si>
    <t>Go lIve Trial</t>
  </si>
  <si>
    <t>#1 Penyiapan database</t>
  </si>
  <si>
    <t>#2 Pengerjaan  Backend (Restful API) dengan Express Js</t>
  </si>
  <si>
    <t>#3 Pengerjaan Frontend (membuat halaman dan mengintegrasikan dengan backend)</t>
  </si>
  <si>
    <t>#4 Deploy, UAT, Go Live Trail</t>
  </si>
  <si>
    <t>Yellow</t>
  </si>
  <si>
    <t>Green</t>
  </si>
  <si>
    <t>Sprint Project Tracker Web Accounting</t>
  </si>
  <si>
    <t>Membuat model db dengan sequelize</t>
  </si>
  <si>
    <t>Analisis kebutuhan database</t>
  </si>
  <si>
    <t>Mendefinisikan end point yang dibutuhkan frontend</t>
  </si>
  <si>
    <t>Membuat fitur login, register, send email</t>
  </si>
  <si>
    <t>Membuat fitur CRUD, validasi data, dan conditonal rendering</t>
  </si>
  <si>
    <t>Mendefinisikan action dan reducer pada redux sebagai manajemen state.  Mengintegrasikan register, login, dan reset password</t>
  </si>
  <si>
    <t>Memberi fungsi conditional rendering, Integrasi halaman web dengan end point</t>
  </si>
  <si>
    <t>Build, deploy,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</si>
</sst>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d"/>
    <numFmt numFmtId="166" formatCode="mmm\-d"/>
    <numFmt numFmtId="167" formatCode="[$-F800]dddd\,\ mmmm\ dd\,\ yyyy"/>
    <numFmt numFmtId="168" formatCode="[$-409]d\-mmm\-yy;@"/>
  </numFmts>
  <fonts count="57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i/>
      <sz val="8"/>
      <color theme="0"/>
      <name val="Century Gothic"/>
      <family val="2"/>
    </font>
    <font>
      <i/>
      <sz val="10"/>
      <color theme="0"/>
      <name val="Century Gothic"/>
      <family val="2"/>
    </font>
    <font>
      <sz val="12"/>
      <name val="Century Gothic"/>
      <family val="2"/>
    </font>
    <font>
      <b/>
      <sz val="8"/>
      <color theme="4" tint="-0.249977111117893"/>
      <name val="Century Gothic"/>
      <family val="2"/>
    </font>
    <font>
      <b/>
      <sz val="8"/>
      <color theme="4" tint="-0.499984740745262"/>
      <name val="Century Gothic"/>
      <family val="2"/>
    </font>
    <font>
      <b/>
      <u/>
      <sz val="8"/>
      <color theme="4" tint="-0.499984740745262"/>
      <name val="Century Gothic"/>
      <family val="2"/>
    </font>
    <font>
      <sz val="8"/>
      <color theme="4" tint="-0.499984740745262"/>
      <name val="Century Gothic"/>
      <family val="2"/>
    </font>
    <font>
      <sz val="8"/>
      <name val="Century Gothic"/>
      <family val="2"/>
    </font>
    <font>
      <sz val="8"/>
      <color theme="0"/>
      <name val="Century Gothic"/>
      <family val="2"/>
    </font>
    <font>
      <sz val="11"/>
      <color theme="4" tint="-0.249977111117893"/>
      <name val="Century Gothic"/>
      <family val="2"/>
    </font>
    <font>
      <sz val="10"/>
      <color theme="4" tint="-0.249977111117893"/>
      <name val="Century Gothic"/>
      <family val="2"/>
    </font>
    <font>
      <sz val="9"/>
      <name val="Century Gothic"/>
      <family val="2"/>
    </font>
    <font>
      <sz val="14"/>
      <name val="Century Gothic"/>
      <family val="2"/>
    </font>
    <font>
      <sz val="9"/>
      <color rgb="FF000000"/>
      <name val="Century Gothic"/>
      <family val="2"/>
    </font>
    <font>
      <sz val="14"/>
      <color rgb="FF000000"/>
      <name val="Century Gothic"/>
      <family val="2"/>
    </font>
    <font>
      <b/>
      <sz val="10"/>
      <color theme="1" tint="0.34998626667073579"/>
      <name val="Century Gothic"/>
      <family val="2"/>
    </font>
    <font>
      <sz val="8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b/>
      <sz val="9"/>
      <name val="Century Gothic"/>
      <family val="2"/>
    </font>
    <font>
      <b/>
      <sz val="9"/>
      <color theme="0"/>
      <name val="Century Gothic"/>
      <family val="2"/>
    </font>
    <font>
      <b/>
      <i/>
      <sz val="8"/>
      <color theme="1" tint="0.249977111117893"/>
      <name val="Century Gothic"/>
      <family val="2"/>
    </font>
    <font>
      <b/>
      <sz val="9"/>
      <color theme="1" tint="0.34998626667073579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8"/>
      <color theme="1" tint="0.34998626667073579"/>
      <name val="Century Gothic"/>
      <family val="2"/>
    </font>
    <font>
      <sz val="22"/>
      <color theme="1" tint="0.34998626667073579"/>
      <name val="Century Gothic"/>
      <family val="2"/>
    </font>
    <font>
      <sz val="11"/>
      <color theme="1" tint="0.24994659260841701"/>
      <name val="Century Gothic"/>
      <family val="2"/>
    </font>
    <font>
      <sz val="9"/>
      <color theme="0" tint="-4.9989318521683403E-2"/>
      <name val="Century Gothic"/>
      <family val="2"/>
    </font>
    <font>
      <sz val="8"/>
      <color theme="1" tint="0.24994659260841701"/>
      <name val="Century Gothic"/>
      <family val="2"/>
    </font>
    <font>
      <b/>
      <sz val="13"/>
      <color theme="1" tint="0.24994659260841701"/>
      <name val="Arial"/>
      <family val="2"/>
      <scheme val="major"/>
    </font>
    <font>
      <sz val="13"/>
      <color theme="1" tint="0.24994659260841701"/>
      <name val="Century Gothic"/>
      <family val="2"/>
    </font>
    <font>
      <u/>
      <sz val="12"/>
      <color theme="0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4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8" fontId="54" fillId="0" borderId="0" applyFill="0" applyBorder="0" applyProtection="0">
      <alignment horizontal="left"/>
    </xf>
    <xf numFmtId="0" fontId="56" fillId="0" borderId="0" applyNumberFormat="0" applyFill="0" applyBorder="0" applyAlignment="0" applyProtection="0"/>
  </cellStyleXfs>
  <cellXfs count="78">
    <xf numFmtId="0" fontId="0" fillId="0" borderId="0" xfId="0"/>
    <xf numFmtId="0" fontId="22" fillId="21" borderId="0" xfId="0" applyNumberFormat="1" applyFont="1" applyFill="1" applyBorder="1" applyProtection="1">
      <protection locked="0"/>
    </xf>
    <xf numFmtId="0" fontId="22" fillId="21" borderId="0" xfId="0" applyFont="1" applyFill="1" applyProtection="1">
      <protection locked="0"/>
    </xf>
    <xf numFmtId="14" fontId="22" fillId="21" borderId="0" xfId="0" applyNumberFormat="1" applyFont="1" applyFill="1" applyProtection="1">
      <protection locked="0"/>
    </xf>
    <xf numFmtId="0" fontId="28" fillId="22" borderId="0" xfId="0" applyNumberFormat="1" applyFont="1" applyFill="1" applyBorder="1" applyAlignment="1" applyProtection="1">
      <alignment vertical="center"/>
      <protection locked="0"/>
    </xf>
    <xf numFmtId="0" fontId="29" fillId="22" borderId="0" xfId="34" applyNumberFormat="1" applyFont="1" applyFill="1" applyBorder="1" applyAlignment="1" applyProtection="1">
      <alignment horizontal="right" vertical="center"/>
      <protection locked="0"/>
    </xf>
    <xf numFmtId="0" fontId="28" fillId="22" borderId="0" xfId="0" applyFont="1" applyFill="1" applyBorder="1" applyAlignment="1" applyProtection="1">
      <alignment vertical="center"/>
      <protection locked="0"/>
    </xf>
    <xf numFmtId="0" fontId="30" fillId="22" borderId="0" xfId="0" applyFont="1" applyFill="1" applyBorder="1" applyAlignment="1" applyProtection="1">
      <alignment vertical="center"/>
      <protection locked="0"/>
    </xf>
    <xf numFmtId="0" fontId="22" fillId="23" borderId="0" xfId="0" applyFont="1" applyFill="1" applyProtection="1">
      <protection locked="0"/>
    </xf>
    <xf numFmtId="9" fontId="43" fillId="23" borderId="0" xfId="44" applyFont="1" applyFill="1" applyBorder="1" applyAlignment="1" applyProtection="1">
      <alignment horizontal="center" vertical="center"/>
    </xf>
    <xf numFmtId="15" fontId="43" fillId="23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24" borderId="12" xfId="43" applyNumberFormat="1" applyFont="1" applyFill="1" applyBorder="1" applyAlignment="1" applyProtection="1">
      <alignment horizontal="center" vertical="center"/>
      <protection hidden="1"/>
    </xf>
    <xf numFmtId="15" fontId="41" fillId="20" borderId="11" xfId="0" applyNumberFormat="1" applyFont="1" applyFill="1" applyBorder="1" applyAlignment="1" applyProtection="1">
      <alignment horizontal="center" vertical="center"/>
      <protection hidden="1"/>
    </xf>
    <xf numFmtId="0" fontId="41" fillId="20" borderId="12" xfId="43" applyNumberFormat="1" applyFont="1" applyFill="1" applyBorder="1" applyAlignment="1" applyProtection="1">
      <alignment horizontal="center" vertical="center"/>
      <protection hidden="1"/>
    </xf>
    <xf numFmtId="0" fontId="37" fillId="21" borderId="11" xfId="0" applyNumberFormat="1" applyFont="1" applyFill="1" applyBorder="1" applyAlignment="1" applyProtection="1">
      <alignment horizontal="center" vertical="center"/>
      <protection hidden="1"/>
    </xf>
    <xf numFmtId="165" fontId="40" fillId="22" borderId="18" xfId="0" applyNumberFormat="1" applyFont="1" applyFill="1" applyBorder="1" applyAlignment="1" applyProtection="1">
      <alignment horizontal="center" vertical="center" shrinkToFit="1"/>
      <protection hidden="1"/>
    </xf>
    <xf numFmtId="165" fontId="40" fillId="22" borderId="17" xfId="0" applyNumberFormat="1" applyFont="1" applyFill="1" applyBorder="1" applyAlignment="1" applyProtection="1">
      <alignment horizontal="center" vertical="center" shrinkToFit="1"/>
      <protection hidden="1"/>
    </xf>
    <xf numFmtId="165" fontId="40" fillId="20" borderId="15" xfId="0" applyNumberFormat="1" applyFont="1" applyFill="1" applyBorder="1" applyAlignment="1" applyProtection="1">
      <alignment horizontal="center" vertical="center" shrinkToFit="1"/>
      <protection hidden="1"/>
    </xf>
    <xf numFmtId="165" fontId="40" fillId="20" borderId="14" xfId="0" applyNumberFormat="1" applyFont="1" applyFill="1" applyBorder="1" applyAlignment="1" applyProtection="1">
      <alignment horizontal="center" vertical="center" shrinkToFit="1"/>
      <protection hidden="1"/>
    </xf>
    <xf numFmtId="0" fontId="22" fillId="23" borderId="0" xfId="0" applyNumberFormat="1" applyFont="1" applyFill="1" applyBorder="1" applyProtection="1">
      <protection locked="0"/>
    </xf>
    <xf numFmtId="0" fontId="22" fillId="23" borderId="0" xfId="0" applyNumberFormat="1" applyFont="1" applyFill="1" applyProtection="1">
      <protection locked="0"/>
    </xf>
    <xf numFmtId="0" fontId="22" fillId="21" borderId="0" xfId="0" applyNumberFormat="1" applyFont="1" applyFill="1" applyProtection="1">
      <protection locked="0"/>
    </xf>
    <xf numFmtId="0" fontId="23" fillId="21" borderId="0" xfId="0" applyFont="1" applyFill="1" applyProtection="1">
      <protection locked="0"/>
    </xf>
    <xf numFmtId="0" fontId="24" fillId="25" borderId="0" xfId="0" applyFont="1" applyFill="1" applyBorder="1" applyAlignment="1" applyProtection="1">
      <alignment vertical="center"/>
      <protection locked="0"/>
    </xf>
    <xf numFmtId="0" fontId="48" fillId="21" borderId="0" xfId="0" applyFont="1" applyFill="1" applyBorder="1" applyAlignment="1" applyProtection="1">
      <alignment horizontal="left" vertical="center" indent="1"/>
      <protection locked="0"/>
    </xf>
    <xf numFmtId="0" fontId="24" fillId="21" borderId="0" xfId="0" applyFont="1" applyFill="1" applyBorder="1" applyAlignment="1" applyProtection="1">
      <alignment vertical="center"/>
      <protection locked="0"/>
    </xf>
    <xf numFmtId="167" fontId="44" fillId="21" borderId="0" xfId="0" applyNumberFormat="1" applyFont="1" applyFill="1" applyBorder="1" applyAlignment="1" applyProtection="1">
      <alignment vertical="center"/>
      <protection locked="0"/>
    </xf>
    <xf numFmtId="0" fontId="24" fillId="26" borderId="0" xfId="0" applyFont="1" applyFill="1" applyBorder="1" applyAlignment="1" applyProtection="1">
      <alignment vertical="center"/>
      <protection locked="0"/>
    </xf>
    <xf numFmtId="0" fontId="25" fillId="21" borderId="0" xfId="34" applyFont="1" applyFill="1" applyAlignment="1" applyProtection="1">
      <alignment vertical="center"/>
      <protection locked="0"/>
    </xf>
    <xf numFmtId="0" fontId="26" fillId="21" borderId="0" xfId="0" applyFont="1" applyFill="1" applyBorder="1" applyAlignment="1" applyProtection="1">
      <alignment vertical="center"/>
      <protection locked="0"/>
    </xf>
    <xf numFmtId="0" fontId="24" fillId="21" borderId="19" xfId="0" applyFont="1" applyFill="1" applyBorder="1" applyAlignment="1" applyProtection="1">
      <alignment vertical="center"/>
      <protection locked="0"/>
    </xf>
    <xf numFmtId="0" fontId="27" fillId="22" borderId="0" xfId="0" applyNumberFormat="1" applyFont="1" applyFill="1" applyBorder="1" applyProtection="1">
      <protection locked="0"/>
    </xf>
    <xf numFmtId="0" fontId="31" fillId="23" borderId="0" xfId="0" applyFont="1" applyFill="1" applyBorder="1" applyAlignment="1" applyProtection="1">
      <alignment vertical="center"/>
      <protection locked="0"/>
    </xf>
    <xf numFmtId="0" fontId="49" fillId="22" borderId="0" xfId="0" applyFont="1" applyFill="1" applyBorder="1" applyAlignment="1" applyProtection="1">
      <alignment horizontal="center" vertical="center"/>
      <protection locked="0"/>
    </xf>
    <xf numFmtId="0" fontId="41" fillId="21" borderId="0" xfId="0" applyFont="1" applyFill="1" applyAlignment="1" applyProtection="1">
      <alignment horizontal="center" vertical="center"/>
      <protection locked="0"/>
    </xf>
    <xf numFmtId="0" fontId="22" fillId="22" borderId="0" xfId="0" applyFont="1" applyFill="1" applyProtection="1">
      <protection locked="0"/>
    </xf>
    <xf numFmtId="0" fontId="34" fillId="23" borderId="0" xfId="0" applyFont="1" applyFill="1" applyBorder="1" applyAlignment="1" applyProtection="1">
      <alignment vertical="center"/>
      <protection locked="0"/>
    </xf>
    <xf numFmtId="0" fontId="34" fillId="22" borderId="0" xfId="0" applyNumberFormat="1" applyFont="1" applyFill="1" applyBorder="1" applyAlignment="1" applyProtection="1">
      <alignment vertical="center"/>
      <protection locked="0"/>
    </xf>
    <xf numFmtId="0" fontId="33" fillId="22" borderId="0" xfId="0" applyFont="1" applyFill="1" applyBorder="1" applyAlignment="1" applyProtection="1">
      <alignment horizontal="right" vertical="center" indent="1"/>
      <protection locked="0"/>
    </xf>
    <xf numFmtId="0" fontId="34" fillId="22" borderId="0" xfId="0" applyFont="1" applyFill="1" applyAlignment="1" applyProtection="1">
      <alignment vertical="center"/>
      <protection locked="0"/>
    </xf>
    <xf numFmtId="0" fontId="43" fillId="23" borderId="14" xfId="0" applyFont="1" applyFill="1" applyBorder="1" applyAlignment="1" applyProtection="1">
      <alignment horizontal="left" vertical="center" indent="1"/>
      <protection locked="0"/>
    </xf>
    <xf numFmtId="0" fontId="43" fillId="23" borderId="14" xfId="0" applyFont="1" applyFill="1" applyBorder="1" applyAlignment="1" applyProtection="1">
      <alignment horizontal="left" vertical="center" wrapText="1" indent="1"/>
      <protection locked="0"/>
    </xf>
    <xf numFmtId="0" fontId="43" fillId="23" borderId="14" xfId="0" applyFont="1" applyFill="1" applyBorder="1" applyAlignment="1" applyProtection="1">
      <alignment horizontal="center" vertical="center" wrapText="1"/>
      <protection locked="0"/>
    </xf>
    <xf numFmtId="0" fontId="43" fillId="23" borderId="20" xfId="0" applyFont="1" applyFill="1" applyBorder="1" applyAlignment="1" applyProtection="1">
      <alignment horizontal="center" vertical="center" wrapText="1"/>
      <protection locked="0"/>
    </xf>
    <xf numFmtId="0" fontId="43" fillId="23" borderId="0" xfId="0" applyFont="1" applyFill="1" applyBorder="1" applyAlignment="1" applyProtection="1">
      <alignment horizontal="center" vertical="center" wrapText="1"/>
      <protection locked="0"/>
    </xf>
    <xf numFmtId="0" fontId="32" fillId="23" borderId="0" xfId="0" applyFont="1" applyFill="1" applyBorder="1" applyAlignment="1" applyProtection="1">
      <alignment horizontal="center" vertical="center" wrapText="1"/>
      <protection locked="0"/>
    </xf>
    <xf numFmtId="0" fontId="43" fillId="23" borderId="0" xfId="0" applyFont="1" applyFill="1" applyBorder="1" applyAlignment="1" applyProtection="1">
      <alignment horizontal="left" vertical="center" indent="1"/>
      <protection locked="0"/>
    </xf>
    <xf numFmtId="0" fontId="43" fillId="23" borderId="0" xfId="0" applyNumberFormat="1" applyFont="1" applyFill="1" applyBorder="1" applyAlignment="1" applyProtection="1">
      <alignment horizontal="center" vertical="center"/>
      <protection locked="0"/>
    </xf>
    <xf numFmtId="0" fontId="35" fillId="23" borderId="10" xfId="0" applyFont="1" applyFill="1" applyBorder="1" applyAlignment="1" applyProtection="1">
      <alignment horizontal="center" vertical="center"/>
      <protection locked="0"/>
    </xf>
    <xf numFmtId="0" fontId="42" fillId="20" borderId="12" xfId="0" applyFont="1" applyFill="1" applyBorder="1" applyAlignment="1" applyProtection="1">
      <alignment horizontal="left" vertical="center" indent="1"/>
      <protection locked="0"/>
    </xf>
    <xf numFmtId="0" fontId="35" fillId="20" borderId="12" xfId="0" applyFont="1" applyFill="1" applyBorder="1" applyAlignment="1" applyProtection="1">
      <alignment vertical="center"/>
      <protection locked="0"/>
    </xf>
    <xf numFmtId="0" fontId="41" fillId="20" borderId="12" xfId="43" applyNumberFormat="1" applyFont="1" applyFill="1" applyBorder="1" applyAlignment="1" applyProtection="1">
      <alignment horizontal="center" vertical="center"/>
      <protection locked="0"/>
    </xf>
    <xf numFmtId="9" fontId="46" fillId="20" borderId="12" xfId="44" applyFont="1" applyFill="1" applyBorder="1" applyAlignment="1" applyProtection="1">
      <alignment horizontal="center" vertical="center"/>
      <protection locked="0"/>
    </xf>
    <xf numFmtId="1" fontId="36" fillId="23" borderId="0" xfId="0" applyNumberFormat="1" applyFont="1" applyFill="1" applyBorder="1" applyAlignment="1" applyProtection="1">
      <alignment horizontal="center" vertical="center"/>
      <protection locked="0"/>
    </xf>
    <xf numFmtId="0" fontId="35" fillId="20" borderId="10" xfId="0" applyFont="1" applyFill="1" applyBorder="1" applyAlignment="1" applyProtection="1">
      <alignment horizontal="center" vertical="center"/>
      <protection locked="0"/>
    </xf>
    <xf numFmtId="0" fontId="35" fillId="21" borderId="10" xfId="0" applyFont="1" applyFill="1" applyBorder="1" applyAlignment="1" applyProtection="1">
      <alignment horizontal="left" vertical="center" wrapText="1" indent="1"/>
      <protection locked="0"/>
    </xf>
    <xf numFmtId="0" fontId="35" fillId="21" borderId="10" xfId="0" applyFont="1" applyFill="1" applyBorder="1" applyAlignment="1" applyProtection="1">
      <alignment vertical="center"/>
      <protection locked="0"/>
    </xf>
    <xf numFmtId="15" fontId="35" fillId="21" borderId="11" xfId="0" applyNumberFormat="1" applyFont="1" applyFill="1" applyBorder="1" applyAlignment="1" applyProtection="1">
      <alignment horizontal="center" vertical="center"/>
      <protection locked="0"/>
    </xf>
    <xf numFmtId="0" fontId="35" fillId="21" borderId="12" xfId="43" applyNumberFormat="1" applyFont="1" applyFill="1" applyBorder="1" applyAlignment="1" applyProtection="1">
      <alignment horizontal="center" vertical="center"/>
      <protection locked="0"/>
    </xf>
    <xf numFmtId="9" fontId="47" fillId="21" borderId="11" xfId="44" applyFont="1" applyFill="1" applyBorder="1" applyAlignment="1" applyProtection="1">
      <alignment horizontal="center" vertical="center"/>
      <protection locked="0"/>
    </xf>
    <xf numFmtId="1" fontId="38" fillId="23" borderId="0" xfId="0" applyNumberFormat="1" applyFont="1" applyFill="1" applyBorder="1" applyAlignment="1" applyProtection="1">
      <alignment horizontal="center" vertical="center"/>
      <protection locked="0"/>
    </xf>
    <xf numFmtId="0" fontId="35" fillId="21" borderId="10" xfId="0" applyFont="1" applyFill="1" applyBorder="1" applyAlignment="1" applyProtection="1">
      <alignment horizontal="center" vertical="center"/>
      <protection locked="0"/>
    </xf>
    <xf numFmtId="0" fontId="35" fillId="27" borderId="10" xfId="0" applyFont="1" applyFill="1" applyBorder="1" applyAlignment="1" applyProtection="1">
      <alignment horizontal="center" vertical="center"/>
      <protection locked="0"/>
    </xf>
    <xf numFmtId="0" fontId="35" fillId="21" borderId="10" xfId="0" applyFont="1" applyFill="1" applyBorder="1" applyAlignment="1" applyProtection="1">
      <alignment horizontal="left" vertical="top" wrapText="1" indent="1"/>
      <protection locked="0"/>
    </xf>
    <xf numFmtId="14" fontId="35" fillId="21" borderId="11" xfId="0" applyNumberFormat="1" applyFont="1" applyFill="1" applyBorder="1" applyAlignment="1" applyProtection="1">
      <alignment horizontal="center" vertical="center"/>
      <protection locked="0"/>
    </xf>
    <xf numFmtId="0" fontId="37" fillId="21" borderId="11" xfId="0" applyNumberFormat="1" applyFont="1" applyFill="1" applyBorder="1" applyAlignment="1" applyProtection="1">
      <alignment horizontal="center" vertical="center"/>
      <protection locked="0"/>
    </xf>
    <xf numFmtId="0" fontId="53" fillId="23" borderId="0" xfId="0" applyFont="1" applyFill="1" applyAlignment="1" applyProtection="1">
      <alignment vertical="center"/>
      <protection locked="0"/>
    </xf>
    <xf numFmtId="168" fontId="55" fillId="23" borderId="0" xfId="45" applyFont="1" applyFill="1" applyProtection="1">
      <alignment horizontal="left"/>
      <protection locked="0"/>
    </xf>
    <xf numFmtId="0" fontId="51" fillId="23" borderId="0" xfId="0" applyFont="1" applyFill="1" applyAlignment="1" applyProtection="1">
      <alignment horizontal="center"/>
      <protection locked="0"/>
    </xf>
    <xf numFmtId="0" fontId="51" fillId="23" borderId="0" xfId="0" applyFont="1" applyFill="1" applyAlignment="1" applyProtection="1">
      <alignment vertical="center"/>
      <protection locked="0"/>
    </xf>
    <xf numFmtId="0" fontId="52" fillId="23" borderId="0" xfId="0" applyFont="1" applyFill="1" applyAlignment="1" applyProtection="1">
      <alignment vertical="center"/>
      <protection locked="0"/>
    </xf>
    <xf numFmtId="0" fontId="22" fillId="27" borderId="0" xfId="0" applyFont="1" applyFill="1" applyProtection="1">
      <protection locked="0"/>
    </xf>
    <xf numFmtId="166" fontId="41" fillId="22" borderId="13" xfId="0" applyNumberFormat="1" applyFont="1" applyFill="1" applyBorder="1" applyAlignment="1" applyProtection="1">
      <alignment horizontal="center" vertical="center" shrinkToFit="1"/>
      <protection hidden="1"/>
    </xf>
    <xf numFmtId="0" fontId="50" fillId="21" borderId="0" xfId="0" applyNumberFormat="1" applyFont="1" applyFill="1" applyBorder="1" applyAlignment="1" applyProtection="1">
      <alignment horizontal="left" vertical="top"/>
      <protection locked="0"/>
    </xf>
    <xf numFmtId="15" fontId="41" fillId="21" borderId="0" xfId="0" applyNumberFormat="1" applyFont="1" applyFill="1" applyBorder="1" applyAlignment="1" applyProtection="1">
      <alignment horizontal="center" vertical="center" shrinkToFit="1"/>
      <protection locked="0"/>
    </xf>
    <xf numFmtId="166" fontId="41" fillId="22" borderId="16" xfId="0" applyNumberFormat="1" applyFont="1" applyFill="1" applyBorder="1" applyAlignment="1" applyProtection="1">
      <alignment horizontal="center" vertical="center" shrinkToFit="1"/>
      <protection hidden="1"/>
    </xf>
    <xf numFmtId="0" fontId="39" fillId="22" borderId="0" xfId="0" applyFont="1" applyFill="1" applyBorder="1" applyAlignment="1" applyProtection="1">
      <alignment horizontal="right" vertical="center" indent="1"/>
      <protection locked="0"/>
    </xf>
    <xf numFmtId="0" fontId="45" fillId="22" borderId="0" xfId="0" applyFont="1" applyFill="1" applyBorder="1" applyAlignment="1" applyProtection="1">
      <alignment horizontal="center" vertical="center"/>
      <protection locked="0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ctivity" xfId="45" xr:uid="{00000000-0005-0000-0000-000018000000}"/>
    <cellStyle name="Bad" xfId="25" builtinId="27" customBuiltin="1"/>
    <cellStyle name="Calculation" xfId="26" builtinId="22" customBuiltin="1"/>
    <cellStyle name="Check Cell" xfId="27" builtinId="23" customBuiltin="1"/>
    <cellStyle name="Currency" xfId="43" builtinId="4"/>
    <cellStyle name="Explanatory Text" xfId="28" builtinId="53" customBuiltin="1"/>
    <cellStyle name="Followed Hyperlink" xfId="46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4" builtinId="5"/>
    <cellStyle name="Title" xfId="40" builtinId="15" customBuiltin="1"/>
    <cellStyle name="Total" xfId="41" builtinId="25" customBuiltin="1"/>
    <cellStyle name="Warning Text" xfId="42" builtinId="11" customBuiltin="1"/>
  </cellStyles>
  <dxfs count="9"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4526491</xdr:colOff>
      <xdr:row>7</xdr:row>
      <xdr:rowOff>1587</xdr:rowOff>
    </xdr:from>
    <xdr:to>
      <xdr:col>7</xdr:col>
      <xdr:colOff>93133</xdr:colOff>
      <xdr:row>11</xdr:row>
      <xdr:rowOff>0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outlinePr summaryBelow="0"/>
    <pageSetUpPr fitToPage="1"/>
  </sheetPr>
  <dimension ref="B1:CD34"/>
  <sheetViews>
    <sheetView showGridLines="0" tabSelected="1" zoomScale="110" zoomScaleNormal="11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H22" sqref="H22"/>
    </sheetView>
  </sheetViews>
  <sheetFormatPr defaultColWidth="9.28515625" defaultRowHeight="13.5" outlineLevelRow="1" x14ac:dyDescent="0.25"/>
  <cols>
    <col min="1" max="1" width="3.42578125" style="8" customWidth="1"/>
    <col min="2" max="2" width="3" style="8" customWidth="1"/>
    <col min="3" max="3" width="75.42578125" style="19" bestFit="1" customWidth="1"/>
    <col min="4" max="4" width="10.140625" style="8" customWidth="1"/>
    <col min="5" max="5" width="10.7109375" style="20" customWidth="1"/>
    <col min="6" max="6" width="10.7109375" style="8" customWidth="1"/>
    <col min="7" max="7" width="12" style="8" customWidth="1"/>
    <col min="8" max="8" width="10.5703125" style="8" customWidth="1"/>
    <col min="9" max="9" width="14.28515625" style="8" customWidth="1"/>
    <col min="10" max="10" width="1.140625" style="8" customWidth="1"/>
    <col min="11" max="30" width="3.5703125" style="8" customWidth="1"/>
    <col min="31" max="45" width="3.28515625" style="8" customWidth="1"/>
    <col min="46" max="58" width="3.140625" style="8" customWidth="1"/>
    <col min="59" max="16384" width="9.28515625" style="8"/>
  </cols>
  <sheetData>
    <row r="1" spans="2:46" ht="16.899999999999999" customHeight="1" x14ac:dyDescent="0.25"/>
    <row r="2" spans="2:46" ht="17.649999999999999" customHeight="1" x14ac:dyDescent="0.25">
      <c r="B2" s="2"/>
      <c r="C2" s="1"/>
      <c r="D2" s="2"/>
      <c r="E2" s="2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2:46" ht="18" customHeight="1" x14ac:dyDescent="0.25">
      <c r="B3" s="2"/>
      <c r="C3" s="73" t="s">
        <v>27</v>
      </c>
      <c r="D3" s="73"/>
      <c r="E3" s="73"/>
      <c r="F3" s="73"/>
      <c r="G3" s="73"/>
      <c r="H3" s="73"/>
      <c r="I3" s="73"/>
      <c r="J3" s="22"/>
      <c r="K3" s="23"/>
      <c r="L3" s="24" t="s">
        <v>15</v>
      </c>
      <c r="M3" s="25"/>
      <c r="N3" s="25"/>
      <c r="O3" s="26"/>
      <c r="P3" s="25"/>
      <c r="Q3" s="27"/>
      <c r="R3" s="24" t="s">
        <v>9</v>
      </c>
      <c r="S3" s="25"/>
      <c r="T3" s="25"/>
      <c r="U3" s="25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"/>
    </row>
    <row r="4" spans="2:46" ht="23.65" customHeight="1" x14ac:dyDescent="0.25">
      <c r="B4" s="2"/>
      <c r="C4" s="73"/>
      <c r="D4" s="73"/>
      <c r="E4" s="73"/>
      <c r="F4" s="73"/>
      <c r="G4" s="73"/>
      <c r="H4" s="73"/>
      <c r="I4" s="73"/>
      <c r="J4" s="29"/>
      <c r="K4" s="30"/>
      <c r="L4" s="30"/>
      <c r="M4" s="30"/>
      <c r="N4" s="30"/>
      <c r="O4" s="30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"/>
    </row>
    <row r="5" spans="2:46" ht="6.75" customHeight="1" x14ac:dyDescent="0.25">
      <c r="B5" s="2"/>
      <c r="C5" s="31"/>
      <c r="D5" s="4"/>
      <c r="E5" s="5"/>
      <c r="F5" s="6"/>
      <c r="G5" s="7"/>
      <c r="H5" s="7"/>
      <c r="I5" s="7"/>
      <c r="J5" s="32"/>
      <c r="K5" s="72">
        <f>CHOOSE(WEEKDAY(D6+(H6-1)*7),5,4,3,2,1,0,6)+D6+(H6-1)*7</f>
        <v>44267</v>
      </c>
      <c r="L5" s="72"/>
      <c r="M5" s="72"/>
      <c r="N5" s="72"/>
      <c r="O5" s="72"/>
      <c r="P5" s="72">
        <f>K5+7</f>
        <v>44274</v>
      </c>
      <c r="Q5" s="72"/>
      <c r="R5" s="72"/>
      <c r="S5" s="72"/>
      <c r="T5" s="72"/>
      <c r="U5" s="72">
        <f>P5+7</f>
        <v>44281</v>
      </c>
      <c r="V5" s="72"/>
      <c r="W5" s="72"/>
      <c r="X5" s="72"/>
      <c r="Y5" s="72"/>
      <c r="Z5" s="72">
        <f>U5+7</f>
        <v>44288</v>
      </c>
      <c r="AA5" s="72"/>
      <c r="AB5" s="72"/>
      <c r="AC5" s="72"/>
      <c r="AD5" s="72"/>
      <c r="AE5" s="72">
        <f>Z5+7</f>
        <v>44295</v>
      </c>
      <c r="AF5" s="72"/>
      <c r="AG5" s="72"/>
      <c r="AH5" s="72"/>
      <c r="AI5" s="72"/>
      <c r="AJ5" s="72">
        <f>AE5+7</f>
        <v>44302</v>
      </c>
      <c r="AK5" s="72"/>
      <c r="AL5" s="72"/>
      <c r="AM5" s="72"/>
      <c r="AN5" s="72"/>
      <c r="AO5" s="72">
        <f>AJ5+7</f>
        <v>44309</v>
      </c>
      <c r="AP5" s="72"/>
      <c r="AQ5" s="72"/>
      <c r="AR5" s="72"/>
      <c r="AS5" s="72"/>
      <c r="AT5" s="2"/>
    </row>
    <row r="6" spans="2:46" ht="19.5" customHeight="1" x14ac:dyDescent="0.25">
      <c r="B6" s="2"/>
      <c r="C6" s="33" t="s">
        <v>1</v>
      </c>
      <c r="D6" s="74">
        <v>44266</v>
      </c>
      <c r="E6" s="74"/>
      <c r="F6" s="76" t="s">
        <v>14</v>
      </c>
      <c r="G6" s="76"/>
      <c r="H6" s="34">
        <v>1</v>
      </c>
      <c r="I6" s="35"/>
      <c r="J6" s="36"/>
      <c r="K6" s="75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2"/>
    </row>
    <row r="7" spans="2:46" ht="6.4" customHeight="1" x14ac:dyDescent="0.25">
      <c r="B7" s="2"/>
      <c r="C7" s="37"/>
      <c r="D7" s="38"/>
      <c r="E7" s="38"/>
      <c r="F7" s="38"/>
      <c r="G7" s="39"/>
      <c r="H7" s="39"/>
      <c r="I7" s="39"/>
      <c r="J7" s="36"/>
      <c r="K7" s="75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2"/>
    </row>
    <row r="8" spans="2:46" ht="30" customHeight="1" x14ac:dyDescent="0.25">
      <c r="B8" s="2"/>
      <c r="C8" s="40" t="s">
        <v>2</v>
      </c>
      <c r="D8" s="41" t="s">
        <v>3</v>
      </c>
      <c r="E8" s="42" t="s">
        <v>4</v>
      </c>
      <c r="F8" s="42" t="s">
        <v>5</v>
      </c>
      <c r="G8" s="43" t="s">
        <v>6</v>
      </c>
      <c r="H8" s="42" t="s">
        <v>7</v>
      </c>
      <c r="I8" s="44" t="s">
        <v>8</v>
      </c>
      <c r="J8" s="45"/>
      <c r="K8" s="15">
        <f t="shared" ref="K8:N8" si="0">L8-1</f>
        <v>44263</v>
      </c>
      <c r="L8" s="16">
        <f t="shared" si="0"/>
        <v>44264</v>
      </c>
      <c r="M8" s="16">
        <f t="shared" si="0"/>
        <v>44265</v>
      </c>
      <c r="N8" s="16">
        <f t="shared" si="0"/>
        <v>44266</v>
      </c>
      <c r="O8" s="16">
        <f>K5</f>
        <v>44267</v>
      </c>
      <c r="P8" s="16">
        <f>WORKDAY(O8,1)</f>
        <v>44270</v>
      </c>
      <c r="Q8" s="16">
        <f t="shared" ref="Q8:AS8" si="1">WORKDAY(P8,1)</f>
        <v>44271</v>
      </c>
      <c r="R8" s="16">
        <f t="shared" si="1"/>
        <v>44272</v>
      </c>
      <c r="S8" s="16">
        <f t="shared" si="1"/>
        <v>44273</v>
      </c>
      <c r="T8" s="16">
        <f t="shared" si="1"/>
        <v>44274</v>
      </c>
      <c r="U8" s="16">
        <f t="shared" si="1"/>
        <v>44277</v>
      </c>
      <c r="V8" s="16">
        <f t="shared" si="1"/>
        <v>44278</v>
      </c>
      <c r="W8" s="16">
        <f t="shared" si="1"/>
        <v>44279</v>
      </c>
      <c r="X8" s="16">
        <f t="shared" si="1"/>
        <v>44280</v>
      </c>
      <c r="Y8" s="16">
        <f t="shared" si="1"/>
        <v>44281</v>
      </c>
      <c r="Z8" s="16">
        <f t="shared" si="1"/>
        <v>44284</v>
      </c>
      <c r="AA8" s="16">
        <f t="shared" si="1"/>
        <v>44285</v>
      </c>
      <c r="AB8" s="16">
        <f t="shared" si="1"/>
        <v>44286</v>
      </c>
      <c r="AC8" s="16">
        <f t="shared" si="1"/>
        <v>44287</v>
      </c>
      <c r="AD8" s="16">
        <f t="shared" si="1"/>
        <v>44288</v>
      </c>
      <c r="AE8" s="16">
        <f t="shared" si="1"/>
        <v>44291</v>
      </c>
      <c r="AF8" s="16">
        <f t="shared" si="1"/>
        <v>44292</v>
      </c>
      <c r="AG8" s="16">
        <f t="shared" si="1"/>
        <v>44293</v>
      </c>
      <c r="AH8" s="16">
        <f t="shared" si="1"/>
        <v>44294</v>
      </c>
      <c r="AI8" s="16">
        <f t="shared" si="1"/>
        <v>44295</v>
      </c>
      <c r="AJ8" s="16">
        <f>WORKDAY(AI8,1)</f>
        <v>44298</v>
      </c>
      <c r="AK8" s="16">
        <f t="shared" ref="AK8" si="2">WORKDAY(AJ8,1)</f>
        <v>44299</v>
      </c>
      <c r="AL8" s="16">
        <f t="shared" ref="AL8" si="3">WORKDAY(AK8,1)</f>
        <v>44300</v>
      </c>
      <c r="AM8" s="16">
        <f t="shared" ref="AM8" si="4">WORKDAY(AL8,1)</f>
        <v>44301</v>
      </c>
      <c r="AN8" s="16">
        <f t="shared" ref="AN8" si="5">WORKDAY(AM8,1)</f>
        <v>44302</v>
      </c>
      <c r="AO8" s="16">
        <f>WORKDAY(AN8,1)</f>
        <v>44305</v>
      </c>
      <c r="AP8" s="16">
        <f t="shared" si="1"/>
        <v>44306</v>
      </c>
      <c r="AQ8" s="16">
        <f t="shared" si="1"/>
        <v>44307</v>
      </c>
      <c r="AR8" s="16">
        <f t="shared" si="1"/>
        <v>44308</v>
      </c>
      <c r="AS8" s="16">
        <f t="shared" si="1"/>
        <v>44309</v>
      </c>
      <c r="AT8" s="2"/>
    </row>
    <row r="9" spans="2:46" ht="16.899999999999999" customHeight="1" x14ac:dyDescent="0.25">
      <c r="B9" s="2"/>
      <c r="C9" s="77"/>
      <c r="D9" s="77"/>
      <c r="E9" s="77"/>
      <c r="F9" s="77"/>
      <c r="G9" s="77"/>
      <c r="H9" s="77"/>
      <c r="I9" s="77"/>
      <c r="J9" s="45"/>
      <c r="K9" s="17" t="str">
        <f>CHOOSE(WEEKDAY(K8,1),"S","M","T","W","T","F","S")</f>
        <v>M</v>
      </c>
      <c r="L9" s="18" t="str">
        <f t="shared" ref="L9:AD9" si="6">CHOOSE(WEEKDAY(L8,1),"S","M","T","W","T","F","S")</f>
        <v>T</v>
      </c>
      <c r="M9" s="18" t="str">
        <f t="shared" si="6"/>
        <v>W</v>
      </c>
      <c r="N9" s="18" t="str">
        <f t="shared" si="6"/>
        <v>T</v>
      </c>
      <c r="O9" s="18" t="str">
        <f t="shared" si="6"/>
        <v>F</v>
      </c>
      <c r="P9" s="18" t="str">
        <f t="shared" si="6"/>
        <v>M</v>
      </c>
      <c r="Q9" s="18" t="str">
        <f t="shared" si="6"/>
        <v>T</v>
      </c>
      <c r="R9" s="18" t="str">
        <f t="shared" si="6"/>
        <v>W</v>
      </c>
      <c r="S9" s="18" t="str">
        <f t="shared" si="6"/>
        <v>T</v>
      </c>
      <c r="T9" s="18" t="str">
        <f t="shared" si="6"/>
        <v>F</v>
      </c>
      <c r="U9" s="18" t="str">
        <f t="shared" si="6"/>
        <v>M</v>
      </c>
      <c r="V9" s="18" t="str">
        <f t="shared" si="6"/>
        <v>T</v>
      </c>
      <c r="W9" s="18" t="str">
        <f t="shared" si="6"/>
        <v>W</v>
      </c>
      <c r="X9" s="18" t="str">
        <f t="shared" si="6"/>
        <v>T</v>
      </c>
      <c r="Y9" s="18" t="str">
        <f t="shared" si="6"/>
        <v>F</v>
      </c>
      <c r="Z9" s="18" t="str">
        <f t="shared" si="6"/>
        <v>M</v>
      </c>
      <c r="AA9" s="18" t="str">
        <f t="shared" si="6"/>
        <v>T</v>
      </c>
      <c r="AB9" s="18" t="str">
        <f t="shared" si="6"/>
        <v>W</v>
      </c>
      <c r="AC9" s="18" t="str">
        <f t="shared" si="6"/>
        <v>T</v>
      </c>
      <c r="AD9" s="18" t="str">
        <f t="shared" si="6"/>
        <v>F</v>
      </c>
      <c r="AE9" s="18" t="str">
        <f t="shared" ref="AE9" si="7">CHOOSE(WEEKDAY(AE8,1),"S","M","T","W","T","F","S")</f>
        <v>M</v>
      </c>
      <c r="AF9" s="18" t="str">
        <f t="shared" ref="AF9" si="8">CHOOSE(WEEKDAY(AF8,1),"S","M","T","W","T","F","S")</f>
        <v>T</v>
      </c>
      <c r="AG9" s="18" t="str">
        <f t="shared" ref="AG9" si="9">CHOOSE(WEEKDAY(AG8,1),"S","M","T","W","T","F","S")</f>
        <v>W</v>
      </c>
      <c r="AH9" s="18" t="str">
        <f t="shared" ref="AH9" si="10">CHOOSE(WEEKDAY(AH8,1),"S","M","T","W","T","F","S")</f>
        <v>T</v>
      </c>
      <c r="AI9" s="18" t="str">
        <f t="shared" ref="AI9:AN9" si="11">CHOOSE(WEEKDAY(AI8,1),"S","M","T","W","T","F","S")</f>
        <v>F</v>
      </c>
      <c r="AJ9" s="18" t="str">
        <f t="shared" si="11"/>
        <v>M</v>
      </c>
      <c r="AK9" s="18" t="str">
        <f t="shared" si="11"/>
        <v>T</v>
      </c>
      <c r="AL9" s="18" t="str">
        <f t="shared" si="11"/>
        <v>W</v>
      </c>
      <c r="AM9" s="18" t="str">
        <f t="shared" si="11"/>
        <v>T</v>
      </c>
      <c r="AN9" s="18" t="str">
        <f t="shared" si="11"/>
        <v>F</v>
      </c>
      <c r="AO9" s="18" t="str">
        <f t="shared" ref="AO9" si="12">CHOOSE(WEEKDAY(AO8,1),"S","M","T","W","T","F","S")</f>
        <v>M</v>
      </c>
      <c r="AP9" s="18" t="str">
        <f t="shared" ref="AP9" si="13">CHOOSE(WEEKDAY(AP8,1),"S","M","T","W","T","F","S")</f>
        <v>T</v>
      </c>
      <c r="AQ9" s="18" t="str">
        <f t="shared" ref="AQ9" si="14">CHOOSE(WEEKDAY(AQ8,1),"S","M","T","W","T","F","S")</f>
        <v>W</v>
      </c>
      <c r="AR9" s="18" t="str">
        <f t="shared" ref="AR9" si="15">CHOOSE(WEEKDAY(AR8,1),"S","M","T","W","T","F","S")</f>
        <v>T</v>
      </c>
      <c r="AS9" s="18" t="str">
        <f t="shared" ref="AS9" si="16">CHOOSE(WEEKDAY(AS8,1),"S","M","T","W","T","F","S")</f>
        <v>F</v>
      </c>
      <c r="AT9" s="2"/>
    </row>
    <row r="10" spans="2:46" ht="19.5" customHeight="1" x14ac:dyDescent="0.25">
      <c r="B10" s="2"/>
      <c r="C10" s="46" t="s">
        <v>0</v>
      </c>
      <c r="D10" s="44"/>
      <c r="E10" s="10">
        <f>IF(MIN(E11:E30)&gt;0,MIN(E11:E30),"")</f>
        <v>44266</v>
      </c>
      <c r="F10" s="10">
        <f>IF(MAX(F11:F30)&gt;0,MAX(F11:F30),"")</f>
        <v>44309</v>
      </c>
      <c r="G10" s="11" t="str">
        <f>IF(OR(E10="",F10=""),"",NETWORKDAYS(E10,F10)&amp; " day(s)")</f>
        <v>32 day(s)</v>
      </c>
      <c r="H10" s="47"/>
      <c r="I10" s="9">
        <f>AVERAGE(I12:I30)</f>
        <v>0.55833333333333335</v>
      </c>
      <c r="J10" s="45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2"/>
    </row>
    <row r="11" spans="2:46" ht="18" x14ac:dyDescent="0.25">
      <c r="B11" s="2"/>
      <c r="C11" s="49" t="s">
        <v>21</v>
      </c>
      <c r="D11" s="50"/>
      <c r="E11" s="12">
        <f>IF(MIN(E12:E15)&gt;0,MIN(E12:E15),"")</f>
        <v>44266</v>
      </c>
      <c r="F11" s="12">
        <f>IF(MAX(F12:F15)&gt;0,MAX(F12:F15),"")</f>
        <v>44270</v>
      </c>
      <c r="G11" s="13" t="str">
        <f>IF(OR(E11="",F11=""),"",NETWORKDAYS(E11,F11)&amp; " day(s)")</f>
        <v>3 day(s)</v>
      </c>
      <c r="H11" s="51"/>
      <c r="I11" s="52"/>
      <c r="J11" s="53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2"/>
    </row>
    <row r="12" spans="2:46" ht="18" outlineLevel="1" x14ac:dyDescent="0.25">
      <c r="B12" s="2"/>
      <c r="C12" s="55" t="s">
        <v>29</v>
      </c>
      <c r="D12" s="56" t="s">
        <v>12</v>
      </c>
      <c r="E12" s="57">
        <v>44266</v>
      </c>
      <c r="F12" s="57">
        <v>44267</v>
      </c>
      <c r="G12" s="14" t="str">
        <f>IF(OR(E12=0,F12=0),"",NETWORKDAYS(E12,F12)&amp; " day(s)")</f>
        <v>2 day(s)</v>
      </c>
      <c r="H12" s="58" t="s">
        <v>25</v>
      </c>
      <c r="I12" s="59">
        <v>1</v>
      </c>
      <c r="J12" s="60"/>
      <c r="K12" s="61"/>
      <c r="L12" s="61"/>
      <c r="M12" s="61"/>
      <c r="N12" s="62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2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2"/>
    </row>
    <row r="13" spans="2:46" ht="18" outlineLevel="1" x14ac:dyDescent="0.25">
      <c r="B13" s="2"/>
      <c r="C13" s="55" t="s">
        <v>17</v>
      </c>
      <c r="D13" s="56" t="s">
        <v>12</v>
      </c>
      <c r="E13" s="57">
        <v>44267</v>
      </c>
      <c r="F13" s="57">
        <v>44268</v>
      </c>
      <c r="G13" s="14" t="str">
        <f>IF(OR(E13=0,F13=0),"",NETWORKDAYS(E13,F13)&amp; " day(s)")</f>
        <v>1 day(s)</v>
      </c>
      <c r="H13" s="58" t="s">
        <v>25</v>
      </c>
      <c r="I13" s="59">
        <v>1</v>
      </c>
      <c r="J13" s="60">
        <v>0</v>
      </c>
      <c r="K13" s="61"/>
      <c r="L13" s="61"/>
      <c r="M13" s="61"/>
      <c r="N13" s="62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2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2"/>
    </row>
    <row r="14" spans="2:46" ht="18" outlineLevel="1" x14ac:dyDescent="0.25">
      <c r="B14" s="2"/>
      <c r="C14" s="55" t="s">
        <v>28</v>
      </c>
      <c r="D14" s="56" t="s">
        <v>11</v>
      </c>
      <c r="E14" s="57">
        <v>44268</v>
      </c>
      <c r="F14" s="57">
        <v>44270</v>
      </c>
      <c r="G14" s="14" t="str">
        <f>IF(OR(E14=0,F14=0),"",NETWORKDAYS(E14,F14)&amp; " day(s)")</f>
        <v>1 day(s)</v>
      </c>
      <c r="H14" s="58" t="s">
        <v>26</v>
      </c>
      <c r="I14" s="59">
        <v>1</v>
      </c>
      <c r="J14" s="60"/>
      <c r="K14" s="61"/>
      <c r="L14" s="61"/>
      <c r="M14" s="61"/>
      <c r="N14" s="62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2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2"/>
    </row>
    <row r="15" spans="2:46" ht="18" outlineLevel="1" x14ac:dyDescent="0.25">
      <c r="B15" s="2"/>
      <c r="C15" s="55"/>
      <c r="D15" s="56"/>
      <c r="E15" s="57"/>
      <c r="F15" s="57"/>
      <c r="G15" s="14"/>
      <c r="H15" s="58"/>
      <c r="I15" s="59"/>
      <c r="J15" s="60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2"/>
    </row>
    <row r="16" spans="2:46" ht="18" x14ac:dyDescent="0.25">
      <c r="B16" s="2"/>
      <c r="C16" s="49" t="s">
        <v>22</v>
      </c>
      <c r="D16" s="50"/>
      <c r="E16" s="12">
        <f>IF(MIN(E17:E20)&gt;0,MIN(E17:E20),"")</f>
        <v>44271</v>
      </c>
      <c r="F16" s="12">
        <f>IF(MAX(F17:F20)&gt;0,MAX(F17:F20),"")</f>
        <v>44277</v>
      </c>
      <c r="G16" s="13" t="str">
        <f>IF(OR(E16="",F16=""),"",NETWORKDAYS(E16,F16)&amp; " day(s)")</f>
        <v>5 day(s)</v>
      </c>
      <c r="H16" s="51"/>
      <c r="I16" s="52"/>
      <c r="J16" s="53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2"/>
    </row>
    <row r="17" spans="2:82" ht="18" outlineLevel="1" x14ac:dyDescent="0.25">
      <c r="B17" s="2"/>
      <c r="C17" s="55" t="s">
        <v>30</v>
      </c>
      <c r="D17" s="56" t="s">
        <v>11</v>
      </c>
      <c r="E17" s="57">
        <v>44271</v>
      </c>
      <c r="F17" s="57">
        <v>44272</v>
      </c>
      <c r="G17" s="14" t="str">
        <f>IF(OR(E17=0,F17=0),"",NETWORKDAYS(E17,F17)&amp; " day(s)")</f>
        <v>2 day(s)</v>
      </c>
      <c r="H17" s="58" t="s">
        <v>26</v>
      </c>
      <c r="I17" s="59">
        <v>0.9</v>
      </c>
      <c r="J17" s="60"/>
      <c r="K17" s="61"/>
      <c r="L17" s="61"/>
      <c r="M17" s="61"/>
      <c r="N17" s="62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2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2"/>
    </row>
    <row r="18" spans="2:82" ht="18" outlineLevel="1" x14ac:dyDescent="0.25">
      <c r="B18" s="2"/>
      <c r="C18" s="55" t="s">
        <v>31</v>
      </c>
      <c r="D18" s="56" t="s">
        <v>13</v>
      </c>
      <c r="E18" s="57">
        <v>44272</v>
      </c>
      <c r="F18" s="57">
        <v>44273</v>
      </c>
      <c r="G18" s="14" t="str">
        <f>IF(OR(E18=0,F18=0),"",NETWORKDAYS(E18,F18)&amp; " day(s)")</f>
        <v>2 day(s)</v>
      </c>
      <c r="H18" s="58" t="s">
        <v>10</v>
      </c>
      <c r="I18" s="59">
        <v>0.9</v>
      </c>
      <c r="J18" s="60"/>
      <c r="K18" s="61"/>
      <c r="L18" s="61"/>
      <c r="M18" s="61"/>
      <c r="N18" s="62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2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2"/>
    </row>
    <row r="19" spans="2:82" ht="18" outlineLevel="1" x14ac:dyDescent="0.25">
      <c r="B19" s="2"/>
      <c r="C19" s="55" t="s">
        <v>32</v>
      </c>
      <c r="D19" s="56" t="s">
        <v>12</v>
      </c>
      <c r="E19" s="57">
        <v>44273</v>
      </c>
      <c r="F19" s="57">
        <v>44277</v>
      </c>
      <c r="G19" s="14" t="str">
        <f>IF(OR(E19=0,F19=0),"",NETWORKDAYS(E19,F19)&amp; " day(s)")</f>
        <v>3 day(s)</v>
      </c>
      <c r="H19" s="58" t="s">
        <v>25</v>
      </c>
      <c r="I19" s="59">
        <v>1</v>
      </c>
      <c r="J19" s="60"/>
      <c r="K19" s="61"/>
      <c r="L19" s="61"/>
      <c r="M19" s="61"/>
      <c r="N19" s="62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2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2"/>
    </row>
    <row r="20" spans="2:82" ht="18" outlineLevel="1" x14ac:dyDescent="0.25">
      <c r="B20" s="2"/>
      <c r="C20" s="55"/>
      <c r="D20" s="56"/>
      <c r="E20" s="57"/>
      <c r="F20" s="57"/>
      <c r="G20" s="14"/>
      <c r="H20" s="58"/>
      <c r="I20" s="59"/>
      <c r="J20" s="60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2"/>
    </row>
    <row r="21" spans="2:82" ht="18" x14ac:dyDescent="0.25">
      <c r="B21" s="2"/>
      <c r="C21" s="49" t="s">
        <v>23</v>
      </c>
      <c r="D21" s="50"/>
      <c r="E21" s="12">
        <f>IF(MIN(E22:E25)&gt;0,MIN(E22:E25),"")</f>
        <v>44278</v>
      </c>
      <c r="F21" s="12">
        <f>IF(MAX(F22:F25)&gt;0,MAX(F22:F25),"")</f>
        <v>44292</v>
      </c>
      <c r="G21" s="13" t="str">
        <f>IF(OR(E21="",F21=""),"",NETWORKDAYS(E21,F21)&amp; " day(s)")</f>
        <v>11 day(s)</v>
      </c>
      <c r="H21" s="51"/>
      <c r="I21" s="52"/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2"/>
    </row>
    <row r="22" spans="2:82" ht="18" outlineLevel="1" x14ac:dyDescent="0.25">
      <c r="B22" s="2"/>
      <c r="C22" s="55" t="s">
        <v>18</v>
      </c>
      <c r="D22" s="56" t="s">
        <v>12</v>
      </c>
      <c r="E22" s="57">
        <v>44278</v>
      </c>
      <c r="F22" s="57">
        <v>44285</v>
      </c>
      <c r="G22" s="14" t="str">
        <f>IF(OR(E22=0,F22=0),"",NETWORKDAYS(E22,F22)&amp; " day(s)")</f>
        <v>6 day(s)</v>
      </c>
      <c r="H22" s="58" t="s">
        <v>25</v>
      </c>
      <c r="I22" s="59">
        <v>0.9</v>
      </c>
      <c r="J22" s="60"/>
      <c r="K22" s="61"/>
      <c r="L22" s="61"/>
      <c r="M22" s="61"/>
      <c r="N22" s="62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2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2"/>
    </row>
    <row r="23" spans="2:82" ht="28.5" outlineLevel="1" x14ac:dyDescent="0.25">
      <c r="B23" s="2"/>
      <c r="C23" s="63" t="s">
        <v>33</v>
      </c>
      <c r="D23" s="56" t="s">
        <v>12</v>
      </c>
      <c r="E23" s="57">
        <v>44286</v>
      </c>
      <c r="F23" s="57">
        <v>44288</v>
      </c>
      <c r="G23" s="14" t="str">
        <f>IF(OR(E23=0,F23=0),"",NETWORKDAYS(E23,F23)&amp; " day(s)")</f>
        <v>3 day(s)</v>
      </c>
      <c r="H23" s="58" t="s">
        <v>25</v>
      </c>
      <c r="I23" s="59">
        <v>0</v>
      </c>
      <c r="J23" s="60"/>
      <c r="K23" s="61"/>
      <c r="L23" s="61"/>
      <c r="M23" s="61"/>
      <c r="N23" s="62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2"/>
    </row>
    <row r="24" spans="2:82" ht="18" outlineLevel="1" x14ac:dyDescent="0.25">
      <c r="B24" s="2"/>
      <c r="C24" s="63" t="s">
        <v>34</v>
      </c>
      <c r="D24" s="56" t="s">
        <v>13</v>
      </c>
      <c r="E24" s="57">
        <v>44288</v>
      </c>
      <c r="F24" s="57">
        <v>44292</v>
      </c>
      <c r="G24" s="14" t="str">
        <f>IF(OR(E24=0,F24=0),"",NETWORKDAYS(E24,F24)&amp; " day(s)")</f>
        <v>3 day(s)</v>
      </c>
      <c r="H24" s="58" t="s">
        <v>10</v>
      </c>
      <c r="I24" s="59">
        <v>0</v>
      </c>
      <c r="J24" s="60"/>
      <c r="K24" s="61"/>
      <c r="L24" s="61"/>
      <c r="M24" s="61"/>
      <c r="N24" s="62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2"/>
    </row>
    <row r="25" spans="2:82" ht="18" outlineLevel="1" x14ac:dyDescent="0.25">
      <c r="B25" s="2"/>
      <c r="C25" s="55"/>
      <c r="D25" s="56"/>
      <c r="E25" s="57"/>
      <c r="F25" s="57"/>
      <c r="G25" s="14"/>
      <c r="H25" s="58"/>
      <c r="I25" s="59"/>
      <c r="J25" s="60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2"/>
    </row>
    <row r="26" spans="2:82" ht="18" x14ac:dyDescent="0.25">
      <c r="B26" s="2"/>
      <c r="C26" s="49" t="s">
        <v>24</v>
      </c>
      <c r="D26" s="50"/>
      <c r="E26" s="12">
        <f>IF(MIN(E27:E30)&gt;0,MIN(E27:E30),"")</f>
        <v>44293</v>
      </c>
      <c r="F26" s="12">
        <f>IF(MAX(F27:F30)&gt;0,MAX(F27:F30),"")</f>
        <v>44309</v>
      </c>
      <c r="G26" s="13" t="str">
        <f>IF(OR(E26="",F26=""),"",NETWORKDAYS(E26,F26)&amp; " day(s)")</f>
        <v>13 day(s)</v>
      </c>
      <c r="H26" s="51"/>
      <c r="I26" s="52"/>
      <c r="J26" s="53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2"/>
    </row>
    <row r="27" spans="2:82" ht="18" outlineLevel="1" x14ac:dyDescent="0.25">
      <c r="B27" s="2"/>
      <c r="C27" s="55" t="s">
        <v>35</v>
      </c>
      <c r="D27" s="56" t="s">
        <v>12</v>
      </c>
      <c r="E27" s="57">
        <v>44293</v>
      </c>
      <c r="F27" s="57">
        <v>44298</v>
      </c>
      <c r="G27" s="14" t="str">
        <f>IF(OR(E27=0,F27=0),"",NETWORKDAYS(E27,F27)&amp; " day(s)")</f>
        <v>4 day(s)</v>
      </c>
      <c r="H27" s="58" t="s">
        <v>25</v>
      </c>
      <c r="I27" s="59">
        <v>0</v>
      </c>
      <c r="J27" s="60"/>
      <c r="K27" s="61"/>
      <c r="L27" s="61"/>
      <c r="M27" s="61"/>
      <c r="N27" s="62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2"/>
    </row>
    <row r="28" spans="2:82" ht="18" outlineLevel="1" x14ac:dyDescent="0.25">
      <c r="B28" s="2"/>
      <c r="C28" s="55" t="s">
        <v>19</v>
      </c>
      <c r="D28" s="56" t="s">
        <v>12</v>
      </c>
      <c r="E28" s="57">
        <v>44299</v>
      </c>
      <c r="F28" s="57">
        <v>44302</v>
      </c>
      <c r="G28" s="14" t="str">
        <f>IF(OR(E28=0,F28=0),"",NETWORKDAYS(E28,F28)&amp; " day(s)")</f>
        <v>4 day(s)</v>
      </c>
      <c r="H28" s="58" t="s">
        <v>25</v>
      </c>
      <c r="I28" s="59">
        <v>0</v>
      </c>
      <c r="J28" s="60"/>
      <c r="K28" s="61"/>
      <c r="L28" s="61"/>
      <c r="M28" s="61"/>
      <c r="N28" s="62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2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2"/>
    </row>
    <row r="29" spans="2:82" ht="18" outlineLevel="1" x14ac:dyDescent="0.25">
      <c r="B29" s="2"/>
      <c r="C29" s="55" t="s">
        <v>20</v>
      </c>
      <c r="D29" s="56" t="s">
        <v>11</v>
      </c>
      <c r="E29" s="57">
        <v>44305</v>
      </c>
      <c r="F29" s="57">
        <v>44309</v>
      </c>
      <c r="G29" s="14" t="str">
        <f>IF(OR(E29=0,F29=0),"",NETWORKDAYS(E29,F29)&amp; " day(s)")</f>
        <v>5 day(s)</v>
      </c>
      <c r="H29" s="58" t="s">
        <v>26</v>
      </c>
      <c r="I29" s="59">
        <v>0</v>
      </c>
      <c r="J29" s="60"/>
      <c r="K29" s="61"/>
      <c r="L29" s="61"/>
      <c r="M29" s="61"/>
      <c r="N29" s="62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2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2"/>
    </row>
    <row r="30" spans="2:82" ht="18" outlineLevel="1" x14ac:dyDescent="0.25">
      <c r="B30" s="2"/>
      <c r="C30" s="55"/>
      <c r="D30" s="56"/>
      <c r="E30" s="64"/>
      <c r="F30" s="64"/>
      <c r="G30" s="65"/>
      <c r="H30" s="58"/>
      <c r="I30" s="59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2"/>
    </row>
    <row r="31" spans="2:82" ht="19.5" customHeight="1" x14ac:dyDescent="0.25">
      <c r="B31" s="2"/>
      <c r="C31" s="1"/>
      <c r="D31" s="2"/>
      <c r="E31" s="3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2:82" s="69" customFormat="1" ht="17.25" x14ac:dyDescent="0.3">
      <c r="B32" s="66"/>
      <c r="C32" s="67"/>
      <c r="D32" s="67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CD32" s="70"/>
    </row>
    <row r="33" spans="2:4" x14ac:dyDescent="0.25">
      <c r="B33" s="71"/>
      <c r="C33" s="1" t="s">
        <v>16</v>
      </c>
    </row>
    <row r="34" spans="2:4" x14ac:dyDescent="0.25">
      <c r="B34" s="20"/>
      <c r="C34" s="20"/>
      <c r="D34" s="20"/>
    </row>
  </sheetData>
  <sheetProtection algorithmName="SHA-512" hashValue="gkHJOAZBg/zy+rX0URfTmr7EcXyE9XW+VfKdiJfVdhQPy8joEwS/5GsxkwPNlR79aHzzW0Brv9jnHCNmjaxibQ==" saltValue="++dleslkLhIFDsMDQ0ZwUg==" spinCount="100000" sheet="1" formatCells="0" formatColumns="0" formatRows="0" insertRows="0" deleteRows="0"/>
  <mergeCells count="11">
    <mergeCell ref="C3:I4"/>
    <mergeCell ref="D6:E6"/>
    <mergeCell ref="K5:O7"/>
    <mergeCell ref="F6:G6"/>
    <mergeCell ref="C9:I9"/>
    <mergeCell ref="AO5:AS7"/>
    <mergeCell ref="P5:T7"/>
    <mergeCell ref="U5:Y7"/>
    <mergeCell ref="Z5:AD7"/>
    <mergeCell ref="AE5:AI7"/>
    <mergeCell ref="AJ5:AN7"/>
  </mergeCells>
  <phoneticPr fontId="2" type="noConversion"/>
  <conditionalFormatting sqref="K8:AI8 AO8:AS8">
    <cfRule type="expression" dxfId="8" priority="135">
      <formula>$K$8=TODAY()</formula>
    </cfRule>
  </conditionalFormatting>
  <conditionalFormatting sqref="I10:I31">
    <cfRule type="dataBar" priority="16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{22DE5D61-BBBB-4FD4-BDE4-3CE4D96D6608}</x14:id>
        </ext>
      </extLst>
    </cfRule>
  </conditionalFormatting>
  <conditionalFormatting sqref="H12:H30">
    <cfRule type="cellIs" dxfId="7" priority="12" stopIfTrue="1" operator="equal">
      <formula>"Yellow"</formula>
    </cfRule>
    <cfRule type="cellIs" dxfId="6" priority="13" stopIfTrue="1" operator="equal">
      <formula>"Green"</formula>
    </cfRule>
    <cfRule type="cellIs" dxfId="5" priority="14" stopIfTrue="1" operator="equal">
      <formula>"Red"</formula>
    </cfRule>
  </conditionalFormatting>
  <conditionalFormatting sqref="AO11:AS31 K11:AI31">
    <cfRule type="expression" dxfId="4" priority="136">
      <formula>AND($I11&gt;5%, $E11&lt;=K$8,ROUNDDOWN(NETWORKDAYS($E11,$F11)*$I11,0)+$E11+1&gt;=K$8)</formula>
    </cfRule>
    <cfRule type="expression" dxfId="3" priority="137">
      <formula>AND(NOT(ISBLANK($E11)),$E11&lt;=K$8,$F11&gt;=K$8)</formula>
    </cfRule>
  </conditionalFormatting>
  <conditionalFormatting sqref="AJ8:AN8">
    <cfRule type="expression" dxfId="2" priority="1">
      <formula>$K$8=TODAY()</formula>
    </cfRule>
  </conditionalFormatting>
  <conditionalFormatting sqref="AJ11:AN31">
    <cfRule type="expression" dxfId="1" priority="2">
      <formula>AND($I11&gt;5%, $E11&lt;=AJ$8,ROUNDDOWN(NETWORKDAYS($E11,$F11)*$I11,0)+$E11+1&gt;=AJ$8)</formula>
    </cfRule>
    <cfRule type="expression" dxfId="0" priority="3">
      <formula>AND(NOT(ISBLANK($E11)),$E11&lt;=AJ$8,$F11&gt;=AJ$8)</formula>
    </cfRule>
  </conditionalFormatting>
  <dataValidations count="2">
    <dataValidation type="list" allowBlank="1" showInputMessage="1" showErrorMessage="1" sqref="D12:D14 D17:D19 D22:D24 D27:D29" xr:uid="{00000000-0002-0000-0000-000000000000}">
      <formula1>"Low, Medium,High"</formula1>
    </dataValidation>
    <dataValidation type="list" allowBlank="1" showInputMessage="1" showErrorMessage="1" sqref="H12:H14 H17:H19 H22:H24 H27:H29" xr:uid="{00000000-0002-0000-0000-000001000000}">
      <formula1>"Red, Yellow,Green"</formula1>
    </dataValidation>
  </dataValidations>
  <pageMargins left="0.25" right="0.25" top="0.5" bottom="0.5" header="0.5" footer="0.25"/>
  <pageSetup scale="61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DE5D61-BBBB-4FD4-BDE4-3CE4D96D6608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I10:I31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Excel Sprint Project Tracker</vt:lpstr>
      <vt:lpstr>'Excel Sprint Project Tracker'!prevWBS</vt:lpstr>
      <vt:lpstr>'Excel Sprint Project Tracker'!Print_Area</vt:lpstr>
      <vt:lpstr>'Excel Sprint Project Tracker'!Print_Titles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2018-07-12T14:52:49Z</dcterms:created>
  <dcterms:modified xsi:type="dcterms:W3CDTF">2021-03-29T10:34:22Z</dcterms:modified>
</cp:coreProperties>
</file>