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bookViews>
    <workbookView xWindow="0" yWindow="0" windowWidth="20490" windowHeight="7530"/>
  </bookViews>
  <sheets>
    <sheet name="Media" sheetId="1" r:id="rId1"/>
    <sheet name="Proporciones" sheetId="2" r:id="rId2"/>
    <sheet name="Tamaño de muestra" sheetId="3" r:id="rId3"/>
    <sheet name="Intervalo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G13" i="4" l="1"/>
  <c r="H3" i="4" s="1"/>
  <c r="H13" i="4"/>
  <c r="H2" i="4" s="1"/>
  <c r="H7" i="4"/>
  <c r="B7" i="4"/>
  <c r="B10" i="4" s="1"/>
  <c r="E7" i="4"/>
  <c r="E10" i="4" s="1"/>
  <c r="E9" i="3"/>
  <c r="E6" i="3"/>
  <c r="B6" i="3"/>
  <c r="B8" i="3" s="1"/>
  <c r="B9" i="3" s="1"/>
  <c r="B9" i="4" l="1"/>
  <c r="H9" i="4"/>
  <c r="E9" i="4"/>
  <c r="H10" i="4"/>
  <c r="B29" i="1"/>
  <c r="B11" i="2"/>
  <c r="B12" i="1"/>
  <c r="B4" i="2" l="1"/>
  <c r="B3" i="2" s="1"/>
  <c r="B10" i="2" s="1"/>
  <c r="B12" i="2" s="1"/>
  <c r="B14" i="2" s="1"/>
  <c r="C8" i="2"/>
  <c r="B28" i="1"/>
  <c r="B30" i="1" s="1"/>
  <c r="C26" i="1"/>
  <c r="B11" i="1"/>
  <c r="B13" i="1" s="1"/>
  <c r="B15" i="1" s="1"/>
  <c r="C9" i="1"/>
  <c r="B32" i="1" l="1"/>
</calcChain>
</file>

<file path=xl/sharedStrings.xml><?xml version="1.0" encoding="utf-8"?>
<sst xmlns="http://schemas.openxmlformats.org/spreadsheetml/2006/main" count="78" uniqueCount="40">
  <si>
    <t>σ: Conocida</t>
  </si>
  <si>
    <t>Muestra (n)</t>
  </si>
  <si>
    <r>
      <t xml:space="preserve">Ha: </t>
    </r>
    <r>
      <rPr>
        <sz val="11"/>
        <color theme="1"/>
        <rFont val="Calibri"/>
        <family val="2"/>
      </rPr>
      <t>μ</t>
    </r>
  </si>
  <si>
    <r>
      <t xml:space="preserve">Ho: </t>
    </r>
    <r>
      <rPr>
        <sz val="11"/>
        <color theme="1"/>
        <rFont val="Calibri"/>
        <family val="2"/>
      </rPr>
      <t xml:space="preserve">μ </t>
    </r>
  </si>
  <si>
    <t>=</t>
  </si>
  <si>
    <t>&lt;</t>
  </si>
  <si>
    <t>≠</t>
  </si>
  <si>
    <t>Zc</t>
  </si>
  <si>
    <t>P-valor</t>
  </si>
  <si>
    <t>Decisión</t>
  </si>
  <si>
    <r>
      <t>Desviacion (</t>
    </r>
    <r>
      <rPr>
        <b/>
        <sz val="11"/>
        <color theme="1"/>
        <rFont val="Calibri"/>
        <family val="2"/>
      </rPr>
      <t>σ)</t>
    </r>
  </si>
  <si>
    <r>
      <t>Media muestral (</t>
    </r>
    <r>
      <rPr>
        <b/>
        <sz val="11"/>
        <color theme="1"/>
        <rFont val="Calibri"/>
        <family val="2"/>
      </rPr>
      <t>Ῡ)</t>
    </r>
  </si>
  <si>
    <r>
      <t>Nivel de significancia (</t>
    </r>
    <r>
      <rPr>
        <b/>
        <sz val="11"/>
        <color theme="1"/>
        <rFont val="Calibri"/>
        <family val="2"/>
      </rPr>
      <t>α)</t>
    </r>
  </si>
  <si>
    <t>σ: Desconocida</t>
  </si>
  <si>
    <r>
      <t>Desviacion (S</t>
    </r>
    <r>
      <rPr>
        <b/>
        <sz val="11"/>
        <color theme="1"/>
        <rFont val="Calibri"/>
        <family val="2"/>
      </rPr>
      <t>)</t>
    </r>
  </si>
  <si>
    <t>Tc</t>
  </si>
  <si>
    <t>Proporciones</t>
  </si>
  <si>
    <t>Proporcion muestral (p)</t>
  </si>
  <si>
    <r>
      <t xml:space="preserve">Ho: </t>
    </r>
    <r>
      <rPr>
        <sz val="11"/>
        <color theme="1"/>
        <rFont val="Calibri"/>
        <family val="2"/>
      </rPr>
      <t>π</t>
    </r>
  </si>
  <si>
    <r>
      <t xml:space="preserve">Ha: </t>
    </r>
    <r>
      <rPr>
        <sz val="11"/>
        <color theme="1"/>
        <rFont val="Calibri"/>
        <family val="2"/>
      </rPr>
      <t>π</t>
    </r>
  </si>
  <si>
    <t>Zt</t>
  </si>
  <si>
    <t>Tt</t>
  </si>
  <si>
    <t>PROPORCIONES</t>
  </si>
  <si>
    <t>DESVIACION</t>
  </si>
  <si>
    <t>ERROR</t>
  </si>
  <si>
    <t>P (propor muestral)</t>
  </si>
  <si>
    <t>CONFIANZA</t>
  </si>
  <si>
    <t xml:space="preserve"> </t>
  </si>
  <si>
    <t>Z</t>
  </si>
  <si>
    <t>n (muestra)</t>
  </si>
  <si>
    <t>CONOCIDA</t>
  </si>
  <si>
    <t>DESCONOCIDA</t>
  </si>
  <si>
    <t>X barra media muestral</t>
  </si>
  <si>
    <t>X (MEDIA)</t>
  </si>
  <si>
    <t>n</t>
  </si>
  <si>
    <t>t</t>
  </si>
  <si>
    <t>LI</t>
  </si>
  <si>
    <t>LS</t>
  </si>
  <si>
    <t>desviacion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</si>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</sst>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0.0000%"/>
    <numFmt numFmtId="166" formatCode="0.0000"/>
    <numFmt numFmtId="167" formatCode="_-* #,##0.00\ _€_-;\-* #,##0.00\ _€_-;_-* &quot;-&quot;??\ _€_-;_-@_-"/>
    <numFmt numFmtId="168" formatCode="_(* #,##0_);_(* \(#,##0\);_(* &quot;-&quot;??_);_(@_)"/>
    <numFmt numFmtId="169" formatCode="_-* #,##0.0000\ _€_-;\-* #,##0.00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4" fillId="2" borderId="0" xfId="0" applyFont="1" applyFill="1"/>
    <xf numFmtId="0" fontId="3" fillId="0" borderId="0" xfId="0" applyFont="1"/>
    <xf numFmtId="10" fontId="0" fillId="0" borderId="0" xfId="1" applyNumberFormat="1" applyFont="1"/>
    <xf numFmtId="0" fontId="2" fillId="3" borderId="1" xfId="0" applyFont="1" applyFill="1" applyBorder="1"/>
    <xf numFmtId="9" fontId="2" fillId="3" borderId="1" xfId="0" applyNumberFormat="1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/>
    <xf numFmtId="9" fontId="0" fillId="3" borderId="1" xfId="0" applyNumberFormat="1" applyFill="1" applyBorder="1"/>
    <xf numFmtId="9" fontId="0" fillId="3" borderId="1" xfId="1" applyFont="1" applyFill="1" applyBorder="1"/>
    <xf numFmtId="10" fontId="2" fillId="3" borderId="1" xfId="1" applyNumberFormat="1" applyFont="1" applyFill="1" applyBorder="1"/>
    <xf numFmtId="165" fontId="2" fillId="4" borderId="0" xfId="1" applyNumberFormat="1" applyFont="1" applyFill="1"/>
    <xf numFmtId="166" fontId="2" fillId="4" borderId="0" xfId="0" applyNumberFormat="1" applyFont="1" applyFill="1"/>
    <xf numFmtId="0" fontId="2" fillId="0" borderId="1" xfId="0" applyFont="1" applyBorder="1"/>
    <xf numFmtId="0" fontId="0" fillId="0" borderId="1" xfId="0" applyBorder="1"/>
    <xf numFmtId="9" fontId="0" fillId="0" borderId="1" xfId="0" applyNumberFormat="1" applyBorder="1"/>
    <xf numFmtId="9" fontId="0" fillId="0" borderId="1" xfId="1" applyFont="1" applyBorder="1"/>
    <xf numFmtId="164" fontId="2" fillId="0" borderId="1" xfId="2" applyFont="1" applyBorder="1"/>
    <xf numFmtId="0" fontId="2" fillId="2" borderId="1" xfId="0" applyFont="1" applyFill="1" applyBorder="1"/>
    <xf numFmtId="164" fontId="2" fillId="2" borderId="1" xfId="2" applyFont="1" applyFill="1" applyBorder="1"/>
    <xf numFmtId="164" fontId="2" fillId="2" borderId="1" xfId="0" applyNumberFormat="1" applyFont="1" applyFill="1" applyBorder="1"/>
    <xf numFmtId="168" fontId="0" fillId="0" borderId="0" xfId="0" applyNumberFormat="1"/>
    <xf numFmtId="164" fontId="0" fillId="0" borderId="1" xfId="2" applyFont="1" applyBorder="1"/>
    <xf numFmtId="0" fontId="0" fillId="0" borderId="0" xfId="0" applyFill="1"/>
    <xf numFmtId="0" fontId="0" fillId="4" borderId="1" xfId="0" applyFill="1" applyBorder="1"/>
    <xf numFmtId="164" fontId="0" fillId="4" borderId="1" xfId="0" applyNumberFormat="1" applyFill="1" applyBorder="1"/>
    <xf numFmtId="10" fontId="0" fillId="4" borderId="1" xfId="1" applyNumberFormat="1" applyFont="1" applyFill="1" applyBorder="1"/>
    <xf numFmtId="167" fontId="0" fillId="4" borderId="1" xfId="0" applyNumberFormat="1" applyFill="1" applyBorder="1"/>
    <xf numFmtId="0" fontId="0" fillId="0" borderId="1" xfId="0" applyFill="1" applyBorder="1"/>
    <xf numFmtId="169" fontId="0" fillId="4" borderId="1" xfId="2" applyNumberFormat="1" applyFont="1" applyFill="1" applyBorder="1"/>
    <xf numFmtId="164" fontId="0" fillId="4" borderId="1" xfId="2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2"/>
  <sheetViews>
    <sheetView tabSelected="1" workbookViewId="0">
      <selection activeCell="C13" sqref="C13"/>
    </sheetView>
  </sheetViews>
  <sheetFormatPr baseColWidth="10" defaultRowHeight="15" x14ac:dyDescent="0.25"/>
  <cols>
    <col min="1" max="1" width="23.140625" bestFit="1" customWidth="1"/>
    <col min="2" max="2" width="13.140625" bestFit="1" customWidth="1"/>
  </cols>
  <sheetData>
    <row r="1" spans="1:3 16384:16384" x14ac:dyDescent="0.25">
      <c r="A1" s="1" t="s">
        <v>0</v>
      </c>
    </row>
    <row r="3" spans="1:3 16384:16384" x14ac:dyDescent="0.25">
      <c r="A3" s="4" t="s">
        <v>10</v>
      </c>
      <c r="B3" s="4">
        <v>0.05</v>
      </c>
      <c r="XFD3" s="2"/>
    </row>
    <row r="4" spans="1:3 16384:16384" x14ac:dyDescent="0.25">
      <c r="A4" s="4" t="s">
        <v>1</v>
      </c>
      <c r="B4" s="4">
        <v>100</v>
      </c>
    </row>
    <row r="5" spans="1:3 16384:16384" x14ac:dyDescent="0.25">
      <c r="A5" s="4" t="s">
        <v>11</v>
      </c>
      <c r="B5" s="4">
        <v>1.99</v>
      </c>
    </row>
    <row r="6" spans="1:3 16384:16384" x14ac:dyDescent="0.25">
      <c r="A6" s="4" t="s">
        <v>12</v>
      </c>
      <c r="B6" s="5">
        <v>0.05</v>
      </c>
    </row>
    <row r="8" spans="1:3 16384:16384" x14ac:dyDescent="0.25">
      <c r="A8" s="6" t="s">
        <v>3</v>
      </c>
      <c r="B8" s="7" t="s">
        <v>4</v>
      </c>
      <c r="C8" s="6">
        <v>2</v>
      </c>
    </row>
    <row r="9" spans="1:3 16384:16384" x14ac:dyDescent="0.25">
      <c r="A9" s="6" t="s">
        <v>2</v>
      </c>
      <c r="B9" s="7" t="s">
        <v>6</v>
      </c>
      <c r="C9" s="6">
        <f>+C8</f>
        <v>2</v>
      </c>
    </row>
    <row r="11" spans="1:3 16384:16384" x14ac:dyDescent="0.25">
      <c r="A11" s="8" t="s">
        <v>7</v>
      </c>
      <c r="B11" s="9">
        <f>+(B5-C8)/(B3/SQRT(B4))</f>
        <v>-2.0000000000000018</v>
      </c>
    </row>
    <row r="12" spans="1:3 16384:16384" x14ac:dyDescent="0.25">
      <c r="A12" s="8" t="s">
        <v>20</v>
      </c>
      <c r="B12" s="9">
        <f>+IF(B9="&lt;",_xlfn.NORM.S.INV(B6),IF(B9="&gt;",_xlfn.NORM.S.INV(1-B6),_xlfn.NORM.S.INV(B6/2)))</f>
        <v>-1.9599639845400538</v>
      </c>
    </row>
    <row r="13" spans="1:3 16384:16384" x14ac:dyDescent="0.25">
      <c r="A13" s="8" t="s">
        <v>8</v>
      </c>
      <c r="B13" s="13">
        <f>+IF(B9="&lt;",_xlfn.NORM.S.DIST(B11,1),IF(B9="&gt;",1-_xlfn.NORM.S.DIST(B11,1),_xlfn.NORM.S.DIST(-ABS(B11),1)*2))</f>
        <v>4.5500263896358195E-2</v>
      </c>
    </row>
    <row r="14" spans="1:3 16384:16384" x14ac:dyDescent="0.25">
      <c r="B14" s="3"/>
    </row>
    <row r="15" spans="1:3 16384:16384" x14ac:dyDescent="0.25">
      <c r="A15" s="8" t="s">
        <v>9</v>
      </c>
      <c r="B15" s="8" t="str">
        <f>+IF(B13&lt;B6,"Se rechaza Ho","Se acepta Ho")</f>
        <v>Se rechaza Ho</v>
      </c>
    </row>
    <row r="18" spans="1:3" x14ac:dyDescent="0.25">
      <c r="A18" s="1" t="s">
        <v>13</v>
      </c>
    </row>
    <row r="20" spans="1:3" x14ac:dyDescent="0.25">
      <c r="A20" s="4" t="s">
        <v>14</v>
      </c>
      <c r="B20" s="4">
        <v>0.8</v>
      </c>
    </row>
    <row r="21" spans="1:3" x14ac:dyDescent="0.25">
      <c r="A21" s="4" t="s">
        <v>1</v>
      </c>
      <c r="B21" s="4">
        <v>64</v>
      </c>
    </row>
    <row r="22" spans="1:3" x14ac:dyDescent="0.25">
      <c r="A22" s="4" t="s">
        <v>11</v>
      </c>
      <c r="B22" s="4">
        <v>3.57</v>
      </c>
    </row>
    <row r="23" spans="1:3" x14ac:dyDescent="0.25">
      <c r="A23" s="4" t="s">
        <v>12</v>
      </c>
      <c r="B23" s="5">
        <v>0.05</v>
      </c>
    </row>
    <row r="25" spans="1:3" x14ac:dyDescent="0.25">
      <c r="A25" s="6" t="s">
        <v>3</v>
      </c>
      <c r="B25" s="7" t="s">
        <v>4</v>
      </c>
      <c r="C25" s="6">
        <v>3.7</v>
      </c>
    </row>
    <row r="26" spans="1:3" x14ac:dyDescent="0.25">
      <c r="A26" s="6" t="s">
        <v>2</v>
      </c>
      <c r="B26" s="7" t="s">
        <v>5</v>
      </c>
      <c r="C26" s="6">
        <f>+C25</f>
        <v>3.7</v>
      </c>
    </row>
    <row r="28" spans="1:3" x14ac:dyDescent="0.25">
      <c r="A28" s="8" t="s">
        <v>15</v>
      </c>
      <c r="B28" s="9">
        <f>+(B22-C25)/(B20/SQRT(B21))</f>
        <v>-1.3000000000000034</v>
      </c>
    </row>
    <row r="29" spans="1:3" x14ac:dyDescent="0.25">
      <c r="A29" s="8" t="s">
        <v>21</v>
      </c>
      <c r="B29" s="14">
        <f>+IF(B26="&lt;",_xlfn.T.INV(B23,B21-1),IF(B26="&gt;",_xlfn.T.INV(1-B23,B21-1),_xlfn.T.INV(B23/2,B21-1)))</f>
        <v>-1.6694022217068125</v>
      </c>
    </row>
    <row r="30" spans="1:3" x14ac:dyDescent="0.25">
      <c r="A30" s="8" t="s">
        <v>8</v>
      </c>
      <c r="B30" s="13">
        <f>+IF(B26="&lt;",_xlfn.T.DIST(B28,B21-1,1),IF(B26="&gt;",1-_xlfn.T.DIST(B28,B21-1,1),_xlfn.T.DIST(-ABS(B28),B21-1,1)*2))</f>
        <v>9.9168620383486505E-2</v>
      </c>
    </row>
    <row r="31" spans="1:3" x14ac:dyDescent="0.25">
      <c r="B31" s="3"/>
    </row>
    <row r="32" spans="1:3" x14ac:dyDescent="0.25">
      <c r="A32" s="8" t="s">
        <v>9</v>
      </c>
      <c r="B32" s="8" t="str">
        <f>+IF(B30&lt;B23,"Se rechaza Ho","Se acepta Ho")</f>
        <v>Se acepta Ho</v>
      </c>
    </row>
  </sheetData>
  <dataValidations count="2">
    <dataValidation type="list" allowBlank="1" showInputMessage="1" showErrorMessage="1" promptTitle="Tipo de hipotesis" prompt="Seleccionar la hipotesis a probar_x000a_" sqref="B26">
      <formula1>"≠,&lt;,&gt;"</formula1>
    </dataValidation>
    <dataValidation type="list" allowBlank="1" showInputMessage="1" showErrorMessage="1" promptTitle="Tipo de hipotesis" prompt="Seleccionar la hipotesis a probar_x000a_" sqref="B9">
      <formula1>"≠,&lt;,&gt;"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8" sqref="B8"/>
    </sheetView>
  </sheetViews>
  <sheetFormatPr baseColWidth="10" defaultRowHeight="15" x14ac:dyDescent="0.25"/>
  <cols>
    <col min="1" max="1" width="24.85546875" bestFit="1" customWidth="1"/>
    <col min="2" max="2" width="12.28515625" bestFit="1" customWidth="1"/>
  </cols>
  <sheetData>
    <row r="1" spans="1:5" x14ac:dyDescent="0.25">
      <c r="A1" s="1" t="s">
        <v>16</v>
      </c>
    </row>
    <row r="3" spans="1:5" x14ac:dyDescent="0.25">
      <c r="A3" s="4" t="s">
        <v>17</v>
      </c>
      <c r="B3" s="12">
        <f>552/B4</f>
        <v>0.50969529085872578</v>
      </c>
    </row>
    <row r="4" spans="1:5" x14ac:dyDescent="0.25">
      <c r="A4" s="4" t="s">
        <v>1</v>
      </c>
      <c r="B4" s="4">
        <f>552+531</f>
        <v>1083</v>
      </c>
    </row>
    <row r="5" spans="1:5" x14ac:dyDescent="0.25">
      <c r="A5" s="4" t="s">
        <v>12</v>
      </c>
      <c r="B5" s="5">
        <v>0.05</v>
      </c>
    </row>
    <row r="7" spans="1:5" x14ac:dyDescent="0.25">
      <c r="A7" s="6" t="s">
        <v>18</v>
      </c>
      <c r="B7" s="7" t="s">
        <v>4</v>
      </c>
      <c r="C7" s="10">
        <v>0.5</v>
      </c>
      <c r="E7" s="2"/>
    </row>
    <row r="8" spans="1:5" x14ac:dyDescent="0.25">
      <c r="A8" s="6" t="s">
        <v>19</v>
      </c>
      <c r="B8" s="7" t="s">
        <v>6</v>
      </c>
      <c r="C8" s="11">
        <f>+C7</f>
        <v>0.5</v>
      </c>
      <c r="E8" t="s">
        <v>6</v>
      </c>
    </row>
    <row r="10" spans="1:5" x14ac:dyDescent="0.25">
      <c r="A10" s="8" t="s">
        <v>7</v>
      </c>
      <c r="B10" s="9">
        <f>+(B3-C7)/(SQRT(C7*(1-C7)/B4))</f>
        <v>0.63812398173590346</v>
      </c>
    </row>
    <row r="11" spans="1:5" x14ac:dyDescent="0.25">
      <c r="A11" s="8" t="s">
        <v>20</v>
      </c>
      <c r="B11" s="9">
        <f>+IF(B8="&lt;",_xlfn.NORM.S.INV(B5),IF(B8="&gt;",_xlfn.NORM.S.INV(1-B5),_xlfn.NORM.S.INV(B5/2)))</f>
        <v>-1.9599639845400538</v>
      </c>
    </row>
    <row r="12" spans="1:5" x14ac:dyDescent="0.25">
      <c r="A12" s="8" t="s">
        <v>8</v>
      </c>
      <c r="B12" s="13">
        <f>+IF(B8="&lt;",_xlfn.NORM.S.DIST(B10,1),IF(B8="&gt;",1-_xlfn.NORM.S.DIST(B10,1),_xlfn.NORM.S.DIST(-ABS(B10),1)/2))</f>
        <v>0.13084824415906901</v>
      </c>
    </row>
    <row r="13" spans="1:5" x14ac:dyDescent="0.25">
      <c r="B13" s="3"/>
    </row>
    <row r="14" spans="1:5" x14ac:dyDescent="0.25">
      <c r="A14" s="8" t="s">
        <v>9</v>
      </c>
      <c r="B14" s="8" t="str">
        <f>+IF(B12&lt;B5,"Se rechaza Ho","Se acepta Ho")</f>
        <v>Se acepta Ho</v>
      </c>
    </row>
  </sheetData>
  <dataValidations count="1">
    <dataValidation type="list" allowBlank="1" showInputMessage="1" showErrorMessage="1" promptTitle="Tipo de hipotesis" prompt="Seleccionar la hipotesis a probar_x000a_" sqref="B8">
      <formula1>"&gt;,&lt;,≠"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9"/>
    </sheetView>
  </sheetViews>
  <sheetFormatPr baseColWidth="10" defaultRowHeight="15" x14ac:dyDescent="0.25"/>
  <cols>
    <col min="1" max="1" width="18.42578125" bestFit="1" customWidth="1"/>
    <col min="4" max="4" width="12" bestFit="1" customWidth="1"/>
  </cols>
  <sheetData>
    <row r="1" spans="1:5" x14ac:dyDescent="0.25">
      <c r="A1" s="15" t="s">
        <v>22</v>
      </c>
      <c r="B1" s="16"/>
      <c r="D1" s="15" t="s">
        <v>23</v>
      </c>
      <c r="E1" s="16"/>
    </row>
    <row r="2" spans="1:5" x14ac:dyDescent="0.25">
      <c r="A2" s="16" t="s">
        <v>24</v>
      </c>
      <c r="B2" s="17">
        <v>0.05</v>
      </c>
      <c r="D2" s="16" t="s">
        <v>23</v>
      </c>
      <c r="E2" s="16">
        <v>5</v>
      </c>
    </row>
    <row r="3" spans="1:5" x14ac:dyDescent="0.25">
      <c r="A3" s="16" t="s">
        <v>25</v>
      </c>
      <c r="B3" s="18">
        <v>0.27</v>
      </c>
      <c r="D3" s="16" t="s">
        <v>24</v>
      </c>
      <c r="E3" s="16">
        <v>10</v>
      </c>
    </row>
    <row r="4" spans="1:5" x14ac:dyDescent="0.25">
      <c r="A4" s="16" t="s">
        <v>26</v>
      </c>
      <c r="B4" s="17">
        <v>0.99</v>
      </c>
      <c r="D4" s="16" t="s">
        <v>26</v>
      </c>
      <c r="E4" s="17">
        <v>0.95</v>
      </c>
    </row>
    <row r="5" spans="1:5" x14ac:dyDescent="0.25">
      <c r="A5" s="16"/>
      <c r="B5" s="16" t="s">
        <v>27</v>
      </c>
      <c r="D5" s="16"/>
      <c r="E5" s="16"/>
    </row>
    <row r="6" spans="1:5" x14ac:dyDescent="0.25">
      <c r="A6" s="15" t="s">
        <v>28</v>
      </c>
      <c r="B6" s="19">
        <f>_xlfn.NORM.S.INV(1-(1-B4)/2)</f>
        <v>2.5758293035488999</v>
      </c>
      <c r="D6" s="15" t="s">
        <v>28</v>
      </c>
      <c r="E6" s="19">
        <f>_xlfn.NORM.S.INV(1-(1-E4)/2)</f>
        <v>1.9599639845400536</v>
      </c>
    </row>
    <row r="7" spans="1:5" x14ac:dyDescent="0.25">
      <c r="A7" s="15"/>
      <c r="B7" s="15"/>
      <c r="D7" s="15"/>
      <c r="E7" s="15"/>
    </row>
    <row r="8" spans="1:5" x14ac:dyDescent="0.25">
      <c r="A8" s="20" t="s">
        <v>29</v>
      </c>
      <c r="B8" s="21">
        <f>+B6^2*B3*(1-B3)/(B2^2)</f>
        <v>523.09524802451222</v>
      </c>
      <c r="D8" s="20" t="s">
        <v>29</v>
      </c>
      <c r="E8" s="22">
        <f>+(E6*E2/E3)^2</f>
        <v>0.9603647051735309</v>
      </c>
    </row>
    <row r="9" spans="1:5" x14ac:dyDescent="0.25">
      <c r="B9" s="23">
        <f>+ROUNDUP(B8,0)</f>
        <v>524</v>
      </c>
      <c r="E9" s="23">
        <f>+ROUNDUP(E8,0)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" sqref="D1:E10"/>
    </sheetView>
  </sheetViews>
  <sheetFormatPr baseColWidth="10" defaultRowHeight="15" x14ac:dyDescent="0.25"/>
  <cols>
    <col min="1" max="1" width="21.7109375" bestFit="1" customWidth="1"/>
    <col min="4" max="4" width="18.42578125" bestFit="1" customWidth="1"/>
    <col min="7" max="7" width="12" bestFit="1" customWidth="1"/>
  </cols>
  <sheetData>
    <row r="1" spans="1:10" x14ac:dyDescent="0.25">
      <c r="A1" s="33" t="s">
        <v>30</v>
      </c>
      <c r="B1" s="34"/>
      <c r="D1" s="33" t="s">
        <v>22</v>
      </c>
      <c r="E1" s="34"/>
      <c r="G1" s="33" t="s">
        <v>31</v>
      </c>
      <c r="H1" s="34"/>
    </row>
    <row r="2" spans="1:10" x14ac:dyDescent="0.25">
      <c r="A2" s="16" t="s">
        <v>32</v>
      </c>
      <c r="B2" s="16">
        <v>0.995</v>
      </c>
      <c r="D2" s="16"/>
      <c r="E2" s="16"/>
      <c r="G2" s="16" t="s">
        <v>33</v>
      </c>
      <c r="H2" s="24">
        <f>+H13</f>
        <v>22.5</v>
      </c>
      <c r="J2">
        <v>26</v>
      </c>
    </row>
    <row r="3" spans="1:10" x14ac:dyDescent="0.25">
      <c r="A3" s="16" t="s">
        <v>23</v>
      </c>
      <c r="B3" s="16">
        <v>0.02</v>
      </c>
      <c r="D3" s="16" t="s">
        <v>25</v>
      </c>
      <c r="E3" s="18">
        <v>0.55000000000000004</v>
      </c>
      <c r="G3" s="16" t="s">
        <v>23</v>
      </c>
      <c r="H3" s="24">
        <f>+G13</f>
        <v>3.869184440588755</v>
      </c>
      <c r="J3">
        <v>28</v>
      </c>
    </row>
    <row r="4" spans="1:10" x14ac:dyDescent="0.25">
      <c r="A4" s="16" t="s">
        <v>29</v>
      </c>
      <c r="B4" s="16">
        <v>50</v>
      </c>
      <c r="D4" s="16" t="s">
        <v>34</v>
      </c>
      <c r="E4" s="16">
        <v>1000</v>
      </c>
      <c r="G4" s="16" t="s">
        <v>34</v>
      </c>
      <c r="H4" s="16">
        <v>23</v>
      </c>
      <c r="J4">
        <v>20</v>
      </c>
    </row>
    <row r="5" spans="1:10" x14ac:dyDescent="0.25">
      <c r="A5" s="16" t="s">
        <v>26</v>
      </c>
      <c r="B5" s="17">
        <v>0.99</v>
      </c>
      <c r="D5" s="16" t="s">
        <v>26</v>
      </c>
      <c r="E5" s="17">
        <v>0.95</v>
      </c>
      <c r="G5" s="16" t="s">
        <v>26</v>
      </c>
      <c r="H5" s="17">
        <v>0.95</v>
      </c>
      <c r="J5">
        <v>20</v>
      </c>
    </row>
    <row r="6" spans="1:10" x14ac:dyDescent="0.25">
      <c r="A6" s="16"/>
      <c r="B6" s="16"/>
      <c r="D6" s="16"/>
      <c r="E6" s="16" t="s">
        <v>27</v>
      </c>
      <c r="G6" s="16"/>
      <c r="H6" s="16"/>
      <c r="J6">
        <v>21</v>
      </c>
    </row>
    <row r="7" spans="1:10" x14ac:dyDescent="0.25">
      <c r="A7" s="26" t="s">
        <v>28</v>
      </c>
      <c r="B7" s="32">
        <f>_xlfn.NORM.S.INV(1-(1-B5)/2)</f>
        <v>2.5758293035488999</v>
      </c>
      <c r="D7" s="26" t="s">
        <v>28</v>
      </c>
      <c r="E7" s="32">
        <f>_xlfn.NORM.S.INV(1-(1-E5)/2)</f>
        <v>1.9599639845400536</v>
      </c>
      <c r="G7" s="26" t="s">
        <v>35</v>
      </c>
      <c r="H7" s="31">
        <f>_xlfn.T.INV(1-(1-H5)/2,H4-1)</f>
        <v>2.0738730679040249</v>
      </c>
      <c r="J7">
        <v>22</v>
      </c>
    </row>
    <row r="8" spans="1:10" x14ac:dyDescent="0.25">
      <c r="A8" s="16"/>
      <c r="B8" s="16"/>
      <c r="D8" s="16"/>
      <c r="E8" s="16"/>
      <c r="G8" s="16"/>
      <c r="H8" s="16"/>
      <c r="J8">
        <v>25</v>
      </c>
    </row>
    <row r="9" spans="1:10" x14ac:dyDescent="0.25">
      <c r="A9" s="26" t="s">
        <v>36</v>
      </c>
      <c r="B9" s="27">
        <f>+B2-B7*B3/(B4^0.5)</f>
        <v>0.98771445452912621</v>
      </c>
      <c r="D9" s="26" t="s">
        <v>36</v>
      </c>
      <c r="E9" s="28">
        <f>E3-E7*(E3*(1-E3)/E4)^0.5</f>
        <v>0.51916558646379352</v>
      </c>
      <c r="G9" s="26" t="s">
        <v>36</v>
      </c>
      <c r="H9" s="29">
        <f>+H2-H7*H3/(H4^0.5)</f>
        <v>20.826839179590777</v>
      </c>
      <c r="J9">
        <v>25</v>
      </c>
    </row>
    <row r="10" spans="1:10" x14ac:dyDescent="0.25">
      <c r="A10" s="26" t="s">
        <v>37</v>
      </c>
      <c r="B10" s="27">
        <f>+B2+B7*B3/(B4^0.5)</f>
        <v>1.0022855454708739</v>
      </c>
      <c r="D10" s="26" t="s">
        <v>37</v>
      </c>
      <c r="E10" s="28">
        <f>E3+E7*(E3*(1-E3)/E4)^0.5</f>
        <v>0.58083441353620657</v>
      </c>
      <c r="G10" s="26" t="s">
        <v>37</v>
      </c>
      <c r="H10" s="29">
        <f>+H2+H7*H3/(H4^0.5)</f>
        <v>24.173160820409223</v>
      </c>
      <c r="J10">
        <v>18</v>
      </c>
    </row>
    <row r="11" spans="1:10" x14ac:dyDescent="0.25">
      <c r="A11" s="25"/>
      <c r="B11" s="25"/>
      <c r="G11" s="30"/>
      <c r="H11" s="30"/>
      <c r="J11">
        <v>25</v>
      </c>
    </row>
    <row r="12" spans="1:10" x14ac:dyDescent="0.25">
      <c r="A12" s="25"/>
      <c r="B12" s="25"/>
      <c r="C12" s="25"/>
      <c r="G12" s="16" t="s">
        <v>38</v>
      </c>
      <c r="H12" s="16" t="s">
        <v>39</v>
      </c>
      <c r="I12" s="25"/>
      <c r="J12">
        <v>15</v>
      </c>
    </row>
    <row r="13" spans="1:10" x14ac:dyDescent="0.25">
      <c r="C13" s="25"/>
      <c r="G13" s="16">
        <f>+_xlfn.STDEV.S(J1:J19)</f>
        <v>3.869184440588755</v>
      </c>
      <c r="H13" s="16">
        <f>+AVERAGE(J1:J19)</f>
        <v>22.5</v>
      </c>
      <c r="J13">
        <v>20</v>
      </c>
    </row>
    <row r="14" spans="1:10" x14ac:dyDescent="0.25">
      <c r="J14">
        <v>18</v>
      </c>
    </row>
    <row r="15" spans="1:10" x14ac:dyDescent="0.25">
      <c r="J15">
        <v>20</v>
      </c>
    </row>
    <row r="16" spans="1:10" x14ac:dyDescent="0.25">
      <c r="J16">
        <v>25</v>
      </c>
    </row>
    <row r="17" spans="10:10" x14ac:dyDescent="0.25">
      <c r="J17">
        <v>25</v>
      </c>
    </row>
    <row r="18" spans="10:10" x14ac:dyDescent="0.25">
      <c r="J18">
        <v>22</v>
      </c>
    </row>
    <row r="19" spans="10:10" x14ac:dyDescent="0.25">
      <c r="J19">
        <v>30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Media</vt:lpstr>
      <vt:lpstr>Proporciones</vt:lpstr>
      <vt:lpstr>Tamaño de muestra</vt:lpstr>
      <vt:lpstr>Intervalos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Montes</dc:creator>
  <cp:lastModifiedBy>andres montes gomez</cp:lastModifiedBy>
  <dcterms:created xsi:type="dcterms:W3CDTF">2015-05-13T15:16:00Z</dcterms:created>
  <dcterms:modified xsi:type="dcterms:W3CDTF">2016-11-17T14:04:06Z</dcterms:modified>
</cp:coreProperties>
</file>