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852724B-8F1C-4797-B552-6003971554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ACTIBIL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1" i="1" l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AD70" i="1"/>
  <c r="AE70" i="1" s="1"/>
  <c r="AC70" i="1"/>
  <c r="AG76" i="1"/>
  <c r="AA73" i="1"/>
  <c r="AA74" i="1" s="1"/>
  <c r="AG64" i="1"/>
  <c r="AF64" i="1"/>
  <c r="B64" i="1" s="1"/>
  <c r="AE37" i="1"/>
  <c r="AD37" i="1"/>
  <c r="AE35" i="1"/>
  <c r="B35" i="1" s="1"/>
  <c r="AD35" i="1"/>
  <c r="AE34" i="1"/>
  <c r="AD34" i="1"/>
  <c r="AE33" i="1"/>
  <c r="B33" i="1" s="1"/>
  <c r="AD33" i="1"/>
  <c r="AD32" i="1"/>
  <c r="AE31" i="1"/>
  <c r="AD31" i="1"/>
  <c r="AF30" i="1"/>
  <c r="AE30" i="1"/>
  <c r="AE29" i="1"/>
  <c r="AD29" i="1"/>
  <c r="AD28" i="1"/>
  <c r="AE27" i="1"/>
  <c r="AD27" i="1"/>
  <c r="B27" i="1" s="1"/>
  <c r="Z18" i="1"/>
  <c r="AG74" i="1"/>
  <c r="AF74" i="1"/>
  <c r="AE74" i="1"/>
  <c r="AD74" i="1"/>
  <c r="AC74" i="1"/>
  <c r="AB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G80" i="1"/>
  <c r="B69" i="1"/>
  <c r="B68" i="1"/>
  <c r="B67" i="1"/>
  <c r="B66" i="1"/>
  <c r="B65" i="1"/>
  <c r="B63" i="1"/>
  <c r="B62" i="1"/>
  <c r="B61" i="1"/>
  <c r="B60" i="1"/>
  <c r="B59" i="1"/>
  <c r="B58" i="1"/>
  <c r="AG47" i="1"/>
  <c r="AG56" i="1" s="1"/>
  <c r="B48" i="1"/>
  <c r="B46" i="1"/>
  <c r="B45" i="1"/>
  <c r="B44" i="1"/>
  <c r="C47" i="1"/>
  <c r="AG38" i="1"/>
  <c r="AF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7" i="1"/>
  <c r="B36" i="1"/>
  <c r="B34" i="1"/>
  <c r="B32" i="1"/>
  <c r="B31" i="1"/>
  <c r="B30" i="1"/>
  <c r="B29" i="1"/>
  <c r="B28" i="1"/>
  <c r="B26" i="1"/>
  <c r="B25" i="1"/>
  <c r="B24" i="1"/>
  <c r="B23" i="1"/>
  <c r="B22" i="1"/>
  <c r="B11" i="1"/>
  <c r="C13" i="1"/>
  <c r="C18" i="1" s="1"/>
  <c r="D13" i="1"/>
  <c r="D18" i="1" s="1"/>
  <c r="E13" i="1"/>
  <c r="E18" i="1" s="1"/>
  <c r="F13" i="1"/>
  <c r="F18" i="1" s="1"/>
  <c r="G13" i="1"/>
  <c r="G18" i="1" s="1"/>
  <c r="H13" i="1"/>
  <c r="H18" i="1" s="1"/>
  <c r="I13" i="1"/>
  <c r="I18" i="1" s="1"/>
  <c r="J13" i="1"/>
  <c r="J18" i="1" s="1"/>
  <c r="K13" i="1"/>
  <c r="K18" i="1" s="1"/>
  <c r="L13" i="1"/>
  <c r="L18" i="1" s="1"/>
  <c r="M13" i="1"/>
  <c r="M18" i="1" s="1"/>
  <c r="N13" i="1"/>
  <c r="N18" i="1" s="1"/>
  <c r="O13" i="1"/>
  <c r="O18" i="1" s="1"/>
  <c r="P13" i="1"/>
  <c r="P18" i="1" s="1"/>
  <c r="Q13" i="1"/>
  <c r="Q18" i="1" s="1"/>
  <c r="R13" i="1"/>
  <c r="R18" i="1" s="1"/>
  <c r="S13" i="1"/>
  <c r="S18" i="1" s="1"/>
  <c r="T13" i="1"/>
  <c r="T18" i="1" s="1"/>
  <c r="U13" i="1"/>
  <c r="U18" i="1" s="1"/>
  <c r="V13" i="1"/>
  <c r="V18" i="1" s="1"/>
  <c r="W13" i="1"/>
  <c r="W18" i="1" s="1"/>
  <c r="X13" i="1"/>
  <c r="X18" i="1" s="1"/>
  <c r="Y13" i="1"/>
  <c r="Y18" i="1" s="1"/>
  <c r="Z13" i="1"/>
  <c r="AA13" i="1"/>
  <c r="AA18" i="1" s="1"/>
  <c r="AB13" i="1"/>
  <c r="AB18" i="1" s="1"/>
  <c r="AC13" i="1"/>
  <c r="AC18" i="1" s="1"/>
  <c r="AD13" i="1"/>
  <c r="AD18" i="1" s="1"/>
  <c r="AE13" i="1"/>
  <c r="AE18" i="1" s="1"/>
  <c r="AF13" i="1"/>
  <c r="AF18" i="1" s="1"/>
  <c r="AG12" i="1"/>
  <c r="B12" i="1" s="1"/>
  <c r="B70" i="1" l="1"/>
  <c r="P80" i="1"/>
  <c r="K80" i="1"/>
  <c r="N80" i="1"/>
  <c r="N82" i="1" s="1"/>
  <c r="R80" i="1"/>
  <c r="R82" i="1" s="1"/>
  <c r="AD38" i="1"/>
  <c r="AE38" i="1"/>
  <c r="B38" i="1"/>
  <c r="AG13" i="1"/>
  <c r="AG18" i="1" s="1"/>
  <c r="AG82" i="1" s="1"/>
  <c r="B13" i="1"/>
  <c r="B18" i="1" s="1"/>
  <c r="Q47" i="1"/>
  <c r="Q56" i="1" s="1"/>
  <c r="P47" i="1"/>
  <c r="P56" i="1" s="1"/>
  <c r="O47" i="1"/>
  <c r="O56" i="1" s="1"/>
  <c r="O80" i="1" s="1"/>
  <c r="O82" i="1" s="1"/>
  <c r="N47" i="1"/>
  <c r="N56" i="1" s="1"/>
  <c r="M47" i="1"/>
  <c r="M56" i="1" s="1"/>
  <c r="L47" i="1"/>
  <c r="L56" i="1" s="1"/>
  <c r="K47" i="1"/>
  <c r="K56" i="1" s="1"/>
  <c r="J47" i="1"/>
  <c r="J56" i="1" s="1"/>
  <c r="J80" i="1" s="1"/>
  <c r="J82" i="1" s="1"/>
  <c r="I47" i="1"/>
  <c r="I56" i="1" s="1"/>
  <c r="I80" i="1" s="1"/>
  <c r="I82" i="1" s="1"/>
  <c r="H47" i="1"/>
  <c r="H56" i="1" s="1"/>
  <c r="G47" i="1"/>
  <c r="G56" i="1" s="1"/>
  <c r="F47" i="1"/>
  <c r="F56" i="1" s="1"/>
  <c r="F80" i="1" s="1"/>
  <c r="F82" i="1" s="1"/>
  <c r="E47" i="1"/>
  <c r="E56" i="1" s="1"/>
  <c r="E80" i="1" s="1"/>
  <c r="E82" i="1"/>
  <c r="D47" i="1"/>
  <c r="D56" i="1" s="1"/>
  <c r="C55" i="1"/>
  <c r="B55" i="1" s="1"/>
  <c r="X47" i="1"/>
  <c r="X56" i="1" s="1"/>
  <c r="X80" i="1" s="1"/>
  <c r="X82" i="1" s="1"/>
  <c r="B49" i="1"/>
  <c r="B50" i="1"/>
  <c r="B51" i="1"/>
  <c r="B52" i="1"/>
  <c r="B53" i="1"/>
  <c r="B54" i="1"/>
  <c r="R47" i="1"/>
  <c r="R56" i="1" s="1"/>
  <c r="S47" i="1"/>
  <c r="S56" i="1" s="1"/>
  <c r="S80" i="1" s="1"/>
  <c r="S82" i="1" s="1"/>
  <c r="T47" i="1"/>
  <c r="T56" i="1" s="1"/>
  <c r="U47" i="1"/>
  <c r="U56" i="1" s="1"/>
  <c r="U80" i="1" s="1"/>
  <c r="U82" i="1"/>
  <c r="V47" i="1"/>
  <c r="V56" i="1" s="1"/>
  <c r="W47" i="1"/>
  <c r="W56" i="1" s="1"/>
  <c r="W80" i="1" s="1"/>
  <c r="W82" i="1" s="1"/>
  <c r="Y47" i="1"/>
  <c r="Y56" i="1" s="1"/>
  <c r="Y80" i="1" s="1"/>
  <c r="Y82" i="1" s="1"/>
  <c r="Z47" i="1"/>
  <c r="Z56" i="1" s="1"/>
  <c r="AA47" i="1"/>
  <c r="AA56" i="1" s="1"/>
  <c r="AA80" i="1" s="1"/>
  <c r="AA82" i="1" s="1"/>
  <c r="AB47" i="1"/>
  <c r="AB56" i="1" s="1"/>
  <c r="AB80" i="1" s="1"/>
  <c r="AB82" i="1" s="1"/>
  <c r="AC47" i="1"/>
  <c r="AC56" i="1" s="1"/>
  <c r="AD47" i="1"/>
  <c r="AD56" i="1" s="1"/>
  <c r="AE47" i="1"/>
  <c r="AE56" i="1" s="1"/>
  <c r="AF47" i="1"/>
  <c r="AF56" i="1" s="1"/>
  <c r="B42" i="1"/>
  <c r="B43" i="1"/>
  <c r="B41" i="1"/>
  <c r="AE80" i="1" l="1"/>
  <c r="AE82" i="1" s="1"/>
  <c r="D80" i="1"/>
  <c r="D82" i="1" s="1"/>
  <c r="M82" i="1"/>
  <c r="M80" i="1"/>
  <c r="P82" i="1"/>
  <c r="AC80" i="1"/>
  <c r="AC82" i="1" s="1"/>
  <c r="Z80" i="1"/>
  <c r="Z82" i="1" s="1"/>
  <c r="L80" i="1"/>
  <c r="L82" i="1" s="1"/>
  <c r="T80" i="1"/>
  <c r="T82" i="1" s="1"/>
  <c r="AD80" i="1"/>
  <c r="AD82" i="1" s="1"/>
  <c r="K82" i="1"/>
  <c r="Q80" i="1"/>
  <c r="Q82" i="1" s="1"/>
  <c r="B80" i="1"/>
  <c r="AF80" i="1"/>
  <c r="V80" i="1"/>
  <c r="V82" i="1" s="1"/>
  <c r="H80" i="1"/>
  <c r="H82" i="1" s="1"/>
  <c r="G80" i="1"/>
  <c r="G82" i="1" s="1"/>
  <c r="AF82" i="1"/>
  <c r="B47" i="1"/>
  <c r="B56" i="1" s="1"/>
  <c r="C56" i="1"/>
  <c r="C80" i="1" s="1"/>
  <c r="C82" i="1" s="1"/>
  <c r="C84" i="1" s="1"/>
  <c r="D84" i="1" l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</calcChain>
</file>

<file path=xl/sharedStrings.xml><?xml version="1.0" encoding="utf-8"?>
<sst xmlns="http://schemas.openxmlformats.org/spreadsheetml/2006/main" count="104" uniqueCount="99">
  <si>
    <t>Ventas total</t>
  </si>
  <si>
    <t>Costos Financieros</t>
  </si>
  <si>
    <t>Total directos</t>
  </si>
  <si>
    <t>TOTAL</t>
  </si>
  <si>
    <t>cuotas inciales</t>
  </si>
  <si>
    <t xml:space="preserve">Desembolso Credito </t>
  </si>
  <si>
    <t>Aportes socios</t>
  </si>
  <si>
    <t>Total Lote</t>
  </si>
  <si>
    <t>TOTAL EGRESOS</t>
  </si>
  <si>
    <t>TOTAL INGRESOS</t>
  </si>
  <si>
    <t>FLUJO DE CAJA DEL PERIODO</t>
  </si>
  <si>
    <t>FLUJO DE CAJA ACUMULADO</t>
  </si>
  <si>
    <t>SALDO CREDITO</t>
  </si>
  <si>
    <t>Pago Credito Constructor</t>
  </si>
  <si>
    <t>Devolucion Aportes Socios</t>
  </si>
  <si>
    <t>OTROS INDIRECTOS</t>
  </si>
  <si>
    <t>TOTAL HONORARIOS</t>
  </si>
  <si>
    <t>TIEMPO</t>
  </si>
  <si>
    <t>RECAUDO ADICIONAL</t>
  </si>
  <si>
    <t>Cuotas Finales + Ventas Finales</t>
  </si>
  <si>
    <t>GERENCIA</t>
  </si>
  <si>
    <t>ESTRUCTURACION</t>
  </si>
  <si>
    <t xml:space="preserve">VENTAS </t>
  </si>
  <si>
    <t>CONSTRUCCIÓN</t>
  </si>
  <si>
    <t>TASA</t>
  </si>
  <si>
    <t>DISEÑO ARQUITECTONICO</t>
  </si>
  <si>
    <t>INTERVENTORIA, PRESUPUESTO, PROGRAMACIÓN Y CONTOL</t>
  </si>
  <si>
    <t>TOTAL HONORARIOS GRUPO</t>
  </si>
  <si>
    <t>DISEÑO ELECTRICO</t>
  </si>
  <si>
    <t>DISEÑO ESTRUCTURAL</t>
  </si>
  <si>
    <t>REVISION ESTRUCTURAL</t>
  </si>
  <si>
    <t>DISEÑO HIDROSANITARIO</t>
  </si>
  <si>
    <t>LEVANTAMIENTO TOPOGRÁFICO</t>
  </si>
  <si>
    <t>ESTUDIO DE SUELOS</t>
  </si>
  <si>
    <t>OTROS DISEÑOS</t>
  </si>
  <si>
    <t>TOTAL HONORARIOS TÉCNICOS</t>
  </si>
  <si>
    <t>ADECUACIÓN SALA DE VENTAS</t>
  </si>
  <si>
    <t>PUBLICIDAD</t>
  </si>
  <si>
    <t>CONST. Y LIQUID.DE SOCIEDAD</t>
  </si>
  <si>
    <t>CURADURIA</t>
  </si>
  <si>
    <t>IMPUESTO DE CONSTRUCCION Y URBANISMO</t>
  </si>
  <si>
    <t>INDUSTRIA Y COMERCIO</t>
  </si>
  <si>
    <t>NOTARIALES Y REGISTRO</t>
  </si>
  <si>
    <t>TASA DE ASEO Y PREDIAL LOTE</t>
  </si>
  <si>
    <t>IMPUESTO 4x1000</t>
  </si>
  <si>
    <t>FIDUCIA</t>
  </si>
  <si>
    <t>REGLAMENTO DE P.H.</t>
  </si>
  <si>
    <t>IMPREVISTOS SOBRE INGRESOS</t>
  </si>
  <si>
    <t>CREDITO CONSTRUCTOR</t>
  </si>
  <si>
    <t>TOTAL FINANCIEROS</t>
  </si>
  <si>
    <t xml:space="preserve"> </t>
  </si>
  <si>
    <t>MES 0 mar-18</t>
  </si>
  <si>
    <t>MES 1 abri8l-18</t>
  </si>
  <si>
    <t>MES 2 mayo-18</t>
  </si>
  <si>
    <t>MES 3 junio-18</t>
  </si>
  <si>
    <t>MES 4 jul-18</t>
  </si>
  <si>
    <t>MES 5 agos-18</t>
  </si>
  <si>
    <t>MES 6 sep18</t>
  </si>
  <si>
    <t>MES 7 oct-18</t>
  </si>
  <si>
    <t>MES 8 nov-18</t>
  </si>
  <si>
    <t>MES 9 dic-18</t>
  </si>
  <si>
    <t>MES 10 ene-19</t>
  </si>
  <si>
    <t>MES 11 fe-19</t>
  </si>
  <si>
    <t>MES 12 marz-19</t>
  </si>
  <si>
    <t>MES 13 abril-19</t>
  </si>
  <si>
    <t>MES 14-mayo-19</t>
  </si>
  <si>
    <t>MES 15-jun-19</t>
  </si>
  <si>
    <t>MES 16-jul-19</t>
  </si>
  <si>
    <t>MES 17-agos-19</t>
  </si>
  <si>
    <t>MES 18-sep-19</t>
  </si>
  <si>
    <t>MES 19-oct-19</t>
  </si>
  <si>
    <t>MES 20-nov-19</t>
  </si>
  <si>
    <t>MES 21-dic-19</t>
  </si>
  <si>
    <t>Mes-22 Ene-20</t>
  </si>
  <si>
    <t>MES 23-Feb-20</t>
  </si>
  <si>
    <t>Mes 24-marz-20</t>
  </si>
  <si>
    <t>MES 25-abril-20</t>
  </si>
  <si>
    <t>MES 26-may-20</t>
  </si>
  <si>
    <t>MES 27-jun-20</t>
  </si>
  <si>
    <t>MES 28-jul-20</t>
  </si>
  <si>
    <t>MES 29-agost20</t>
  </si>
  <si>
    <t>MES 30-sep20</t>
  </si>
  <si>
    <t>Preliminares</t>
  </si>
  <si>
    <t>Fundaciones y excavaciones</t>
  </si>
  <si>
    <t>Estructura</t>
  </si>
  <si>
    <t>Mamposteria</t>
  </si>
  <si>
    <t>Acueducto y alcantarillado</t>
  </si>
  <si>
    <t xml:space="preserve">Energía </t>
  </si>
  <si>
    <t>Revoques</t>
  </si>
  <si>
    <t>Cielo falso en drywall</t>
  </si>
  <si>
    <t>Carpinteria metálica</t>
  </si>
  <si>
    <t>Estuco y pintura</t>
  </si>
  <si>
    <t>Enchapes</t>
  </si>
  <si>
    <t>Pisos</t>
  </si>
  <si>
    <t>Carpintería de madera</t>
  </si>
  <si>
    <t>Dotaciones</t>
  </si>
  <si>
    <t>Otros por torre</t>
  </si>
  <si>
    <t>Provisión de escalamiento</t>
  </si>
  <si>
    <t>CONTINGENCIA COVID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</si>
</sst>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9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0"/>
      <color theme="6"/>
      <name val="Arial"/>
      <family val="2"/>
    </font>
    <font>
      <b/>
      <sz val="10"/>
      <color theme="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3" fontId="3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/>
    <xf numFmtId="3" fontId="2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3" fontId="3" fillId="2" borderId="1" xfId="0" applyNumberFormat="1" applyFont="1" applyFill="1" applyBorder="1"/>
    <xf numFmtId="41" fontId="0" fillId="0" borderId="0" xfId="1" applyFont="1" applyFill="1" applyBorder="1"/>
    <xf numFmtId="9" fontId="0" fillId="0" borderId="0" xfId="2" applyFont="1" applyFill="1" applyBorder="1"/>
    <xf numFmtId="0" fontId="5" fillId="0" borderId="0" xfId="0" applyFont="1" applyFill="1" applyBorder="1" applyAlignment="1">
      <alignment horizontal="center"/>
    </xf>
    <xf numFmtId="41" fontId="5" fillId="0" borderId="0" xfId="1" applyFont="1" applyFill="1" applyBorder="1" applyAlignment="1">
      <alignment horizontal="center"/>
    </xf>
    <xf numFmtId="41" fontId="0" fillId="0" borderId="0" xfId="1" applyNumberFormat="1" applyFont="1" applyFill="1" applyBorder="1"/>
    <xf numFmtId="9" fontId="0" fillId="0" borderId="0" xfId="1" applyNumberFormat="1" applyFont="1" applyFill="1" applyBorder="1"/>
    <xf numFmtId="0" fontId="6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2" xfId="0" applyFont="1" applyFill="1" applyBorder="1" applyAlignment="1">
      <alignment horizontal="center"/>
    </xf>
    <xf numFmtId="41" fontId="0" fillId="4" borderId="0" xfId="1" applyFont="1" applyFill="1" applyBorder="1"/>
    <xf numFmtId="3" fontId="0" fillId="0" borderId="0" xfId="0" applyNumberFormat="1" applyFill="1" applyBorder="1"/>
    <xf numFmtId="41" fontId="0" fillId="5" borderId="0" xfId="1" applyFont="1" applyFill="1" applyBorder="1"/>
    <xf numFmtId="41" fontId="6" fillId="4" borderId="0" xfId="1" applyFont="1" applyFill="1" applyBorder="1"/>
    <xf numFmtId="9" fontId="0" fillId="5" borderId="0" xfId="2" applyFont="1" applyFill="1" applyBorder="1"/>
    <xf numFmtId="41" fontId="6" fillId="5" borderId="0" xfId="1" applyFont="1" applyFill="1" applyBorder="1"/>
    <xf numFmtId="3" fontId="8" fillId="6" borderId="1" xfId="0" applyNumberFormat="1" applyFont="1" applyFill="1" applyBorder="1"/>
    <xf numFmtId="41" fontId="7" fillId="5" borderId="0" xfId="1" applyFont="1" applyFill="1" applyBorder="1"/>
    <xf numFmtId="41" fontId="5" fillId="5" borderId="0" xfId="1" applyFont="1" applyFill="1" applyBorder="1" applyAlignment="1">
      <alignment horizontal="center"/>
    </xf>
    <xf numFmtId="3" fontId="9" fillId="6" borderId="1" xfId="0" applyNumberFormat="1" applyFont="1" applyFill="1" applyBorder="1"/>
    <xf numFmtId="3" fontId="2" fillId="6" borderId="1" xfId="0" applyNumberFormat="1" applyFont="1" applyFill="1" applyBorder="1"/>
    <xf numFmtId="41" fontId="0" fillId="5" borderId="0" xfId="1" applyNumberFormat="1" applyFont="1" applyFill="1" applyBorder="1"/>
    <xf numFmtId="3" fontId="3" fillId="4" borderId="1" xfId="0" applyNumberFormat="1" applyFont="1" applyFill="1" applyBorder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0"/>
  <sheetViews>
    <sheetView showGridLines="0" tabSelected="1" zoomScaleNormal="100" workbookViewId="0">
      <pane xSplit="1" ySplit="5" topLeftCell="AA63" activePane="bottomRight" state="frozen"/>
      <selection pane="topRight" activeCell="B1" sqref="B1"/>
      <selection pane="bottomLeft" activeCell="A6" sqref="A6"/>
      <selection pane="bottomRight" activeCell="B71" sqref="B71:AG71"/>
    </sheetView>
  </sheetViews>
  <sheetFormatPr baseColWidth="10" defaultRowHeight="15" x14ac:dyDescent="0.25"/>
  <cols>
    <col min="1" max="1" width="60.7109375" style="3" bestFit="1" customWidth="1"/>
    <col min="2" max="2" width="23.5703125" style="3" bestFit="1" customWidth="1"/>
    <col min="3" max="3" width="17.42578125" style="13" bestFit="1" customWidth="1"/>
    <col min="4" max="7" width="17.140625" style="13" bestFit="1" customWidth="1"/>
    <col min="8" max="8" width="28.140625" style="13" customWidth="1"/>
    <col min="9" max="16" width="17.140625" style="13" bestFit="1" customWidth="1"/>
    <col min="17" max="17" width="17.140625" style="22" bestFit="1" customWidth="1"/>
    <col min="18" max="33" width="17.140625" style="13" bestFit="1" customWidth="1"/>
    <col min="34" max="34" width="13.5703125" style="13" bestFit="1" customWidth="1"/>
    <col min="35" max="35" width="10.5703125" style="3" bestFit="1" customWidth="1"/>
    <col min="36" max="36" width="9.42578125" style="3" bestFit="1" customWidth="1"/>
    <col min="37" max="16384" width="11.42578125" style="3"/>
  </cols>
  <sheetData>
    <row r="1" spans="1:40" x14ac:dyDescent="0.25">
      <c r="A1" s="19" t="s">
        <v>20</v>
      </c>
      <c r="B1" s="3" t="s">
        <v>17</v>
      </c>
      <c r="C1" s="13">
        <v>24</v>
      </c>
      <c r="Q1" s="24"/>
    </row>
    <row r="2" spans="1:40" x14ac:dyDescent="0.25">
      <c r="A2" s="19" t="s">
        <v>21</v>
      </c>
      <c r="B2" s="3" t="s">
        <v>18</v>
      </c>
      <c r="C2" s="18">
        <v>0.1</v>
      </c>
      <c r="Q2" s="24"/>
    </row>
    <row r="3" spans="1:40" x14ac:dyDescent="0.25">
      <c r="A3" s="19" t="s">
        <v>22</v>
      </c>
      <c r="B3" s="3" t="s">
        <v>24</v>
      </c>
      <c r="C3" s="18">
        <v>7.0000000000000001E-3</v>
      </c>
      <c r="D3" s="14">
        <v>1.6E-2</v>
      </c>
      <c r="E3" s="14">
        <v>2.1999999999999999E-2</v>
      </c>
      <c r="F3" s="14">
        <v>2.7E-2</v>
      </c>
      <c r="G3" s="14">
        <v>3.1E-2</v>
      </c>
      <c r="H3" s="14">
        <v>3.5999999999999997E-2</v>
      </c>
      <c r="I3" s="14">
        <v>4.8000000000000001E-2</v>
      </c>
      <c r="J3" s="14">
        <v>0.05</v>
      </c>
      <c r="K3" s="14">
        <v>0.05</v>
      </c>
      <c r="L3" s="14">
        <v>5.3499999999999999E-2</v>
      </c>
      <c r="M3" s="14">
        <v>5.5500000000000001E-2</v>
      </c>
      <c r="N3" s="14">
        <v>5.5500000000000001E-2</v>
      </c>
      <c r="O3" s="14">
        <v>5.5500000000000001E-2</v>
      </c>
      <c r="P3" s="14">
        <v>5.5500000000000001E-2</v>
      </c>
      <c r="Q3" s="26">
        <v>5.5500000000000001E-2</v>
      </c>
      <c r="R3" s="14">
        <v>5.5500000000000001E-2</v>
      </c>
      <c r="S3" s="14">
        <v>5.5500000000000001E-2</v>
      </c>
      <c r="T3" s="14">
        <v>5.5500000000000001E-2</v>
      </c>
      <c r="U3" s="14">
        <v>5.5500000000000001E-2</v>
      </c>
      <c r="V3" s="14">
        <v>5.2999999999999999E-2</v>
      </c>
      <c r="W3" s="14">
        <v>4.2000000000000003E-2</v>
      </c>
      <c r="X3" s="14">
        <v>0.03</v>
      </c>
      <c r="Y3" s="14">
        <v>2.1999999999999999E-2</v>
      </c>
      <c r="Z3" s="14">
        <v>1.2999999999999999E-2</v>
      </c>
      <c r="AA3" s="14">
        <v>7.0000000000000001E-3</v>
      </c>
    </row>
    <row r="4" spans="1:40" x14ac:dyDescent="0.25">
      <c r="A4" s="19" t="s">
        <v>23</v>
      </c>
      <c r="D4" s="14">
        <v>1.6E-2</v>
      </c>
      <c r="E4" s="14">
        <v>3.7999999999999999E-2</v>
      </c>
      <c r="F4" s="14">
        <v>6.5000000000000002E-2</v>
      </c>
      <c r="G4" s="14">
        <v>9.6000000000000002E-2</v>
      </c>
      <c r="H4" s="14">
        <v>0.13200000000000001</v>
      </c>
      <c r="I4" s="14">
        <v>0.18</v>
      </c>
      <c r="J4" s="14">
        <v>0.22999999999999998</v>
      </c>
      <c r="K4" s="14">
        <v>0.27999999999999997</v>
      </c>
      <c r="L4" s="14">
        <v>0.33349999999999996</v>
      </c>
      <c r="M4" s="14">
        <v>0.38899999999999996</v>
      </c>
      <c r="N4" s="14">
        <v>0.44449999999999995</v>
      </c>
      <c r="O4" s="14">
        <v>0.49999999999999994</v>
      </c>
      <c r="P4" s="14">
        <v>0.55549999999999999</v>
      </c>
      <c r="Q4" s="26">
        <v>0.61099999999999999</v>
      </c>
      <c r="R4" s="14">
        <v>0.66649999999999998</v>
      </c>
      <c r="S4" s="14">
        <v>0.72199999999999998</v>
      </c>
      <c r="T4" s="14">
        <v>0.77749999999999997</v>
      </c>
      <c r="U4" s="14">
        <v>0.83299999999999996</v>
      </c>
      <c r="V4" s="14">
        <v>0.88600000000000001</v>
      </c>
      <c r="W4" s="14">
        <v>0.92800000000000005</v>
      </c>
      <c r="X4" s="14">
        <v>0.95800000000000007</v>
      </c>
      <c r="Y4" s="14">
        <v>0.98000000000000009</v>
      </c>
      <c r="Z4" s="14">
        <v>0.9930000000000001</v>
      </c>
      <c r="AA4" s="14">
        <v>1</v>
      </c>
    </row>
    <row r="5" spans="1:40" x14ac:dyDescent="0.25">
      <c r="A5" s="19"/>
      <c r="B5" s="3" t="s">
        <v>3</v>
      </c>
      <c r="C5" s="13" t="s">
        <v>51</v>
      </c>
      <c r="D5" s="13" t="s">
        <v>52</v>
      </c>
      <c r="E5" s="13" t="s">
        <v>53</v>
      </c>
      <c r="F5" s="13" t="s">
        <v>54</v>
      </c>
      <c r="G5" s="13" t="s">
        <v>55</v>
      </c>
      <c r="H5" s="13" t="s">
        <v>56</v>
      </c>
      <c r="I5" s="13" t="s">
        <v>57</v>
      </c>
      <c r="J5" s="13" t="s">
        <v>58</v>
      </c>
      <c r="K5" s="13" t="s">
        <v>59</v>
      </c>
      <c r="L5" s="13" t="s">
        <v>60</v>
      </c>
      <c r="M5" s="13" t="s">
        <v>61</v>
      </c>
      <c r="N5" s="13" t="s">
        <v>62</v>
      </c>
      <c r="O5" s="13" t="s">
        <v>63</v>
      </c>
      <c r="P5" s="13" t="s">
        <v>64</v>
      </c>
      <c r="Q5" s="24" t="s">
        <v>65</v>
      </c>
      <c r="R5" s="13" t="s">
        <v>66</v>
      </c>
      <c r="S5" s="13" t="s">
        <v>67</v>
      </c>
      <c r="T5" s="13" t="s">
        <v>68</v>
      </c>
      <c r="U5" s="13" t="s">
        <v>69</v>
      </c>
      <c r="V5" s="13" t="s">
        <v>70</v>
      </c>
      <c r="W5" s="13" t="s">
        <v>71</v>
      </c>
      <c r="X5" s="13" t="s">
        <v>72</v>
      </c>
      <c r="Y5" s="13" t="s">
        <v>73</v>
      </c>
      <c r="Z5" s="13" t="s">
        <v>74</v>
      </c>
      <c r="AA5" s="13" t="s">
        <v>75</v>
      </c>
      <c r="AB5" s="13" t="s">
        <v>76</v>
      </c>
      <c r="AC5" s="13" t="s">
        <v>77</v>
      </c>
      <c r="AD5" s="13" t="s">
        <v>78</v>
      </c>
      <c r="AE5" s="13" t="s">
        <v>79</v>
      </c>
      <c r="AF5" s="13" t="s">
        <v>80</v>
      </c>
      <c r="AG5" s="13" t="s">
        <v>81</v>
      </c>
      <c r="AI5" s="13"/>
      <c r="AJ5" s="13"/>
      <c r="AK5" s="13"/>
      <c r="AL5" s="13"/>
      <c r="AM5" s="13"/>
      <c r="AN5" s="13"/>
    </row>
    <row r="6" spans="1:40" x14ac:dyDescent="0.25">
      <c r="Q6" s="24"/>
      <c r="AI6" s="13"/>
      <c r="AJ6" s="13"/>
      <c r="AK6" s="13"/>
      <c r="AL6" s="13"/>
      <c r="AM6" s="13"/>
      <c r="AN6" s="13"/>
    </row>
    <row r="7" spans="1:40" x14ac:dyDescent="0.25">
      <c r="Q7" s="24"/>
      <c r="AI7" s="13"/>
      <c r="AJ7" s="13"/>
      <c r="AK7" s="13"/>
      <c r="AL7" s="13"/>
      <c r="AM7" s="13"/>
      <c r="AN7" s="13"/>
    </row>
    <row r="8" spans="1:40" x14ac:dyDescent="0.25">
      <c r="Q8" s="24"/>
      <c r="AI8" s="13"/>
      <c r="AJ8" s="13"/>
      <c r="AK8" s="13"/>
      <c r="AL8" s="13"/>
      <c r="AM8" s="13"/>
      <c r="AN8" s="13"/>
    </row>
    <row r="9" spans="1:40" x14ac:dyDescent="0.25">
      <c r="Q9" s="24"/>
      <c r="AI9" s="13"/>
      <c r="AJ9" s="13"/>
      <c r="AK9" s="13"/>
      <c r="AL9" s="13"/>
      <c r="AM9" s="13"/>
      <c r="AN9" s="13"/>
    </row>
    <row r="10" spans="1:40" x14ac:dyDescent="0.25">
      <c r="Q10" s="24"/>
      <c r="AI10" s="13"/>
      <c r="AJ10" s="13"/>
      <c r="AK10" s="13"/>
      <c r="AL10" s="13"/>
      <c r="AM10" s="13"/>
      <c r="AN10" s="13"/>
    </row>
    <row r="11" spans="1:40" x14ac:dyDescent="0.25">
      <c r="A11" s="3" t="s">
        <v>4</v>
      </c>
      <c r="B11" s="12">
        <f>+SUM(C11:Z11)</f>
        <v>4509378063.4111528</v>
      </c>
      <c r="C11" s="13">
        <v>400113302</v>
      </c>
      <c r="D11" s="13">
        <v>180000000</v>
      </c>
      <c r="E11" s="13">
        <v>242973159</v>
      </c>
      <c r="F11" s="13">
        <v>205670209</v>
      </c>
      <c r="G11" s="13">
        <v>153932457</v>
      </c>
      <c r="H11" s="13">
        <v>293304109</v>
      </c>
      <c r="I11" s="13">
        <v>162888947</v>
      </c>
      <c r="J11" s="13">
        <v>160810632</v>
      </c>
      <c r="K11" s="13">
        <v>194556209</v>
      </c>
      <c r="L11" s="13">
        <v>209394743</v>
      </c>
      <c r="M11" s="13">
        <v>148431505</v>
      </c>
      <c r="N11" s="13">
        <v>175480360</v>
      </c>
      <c r="O11" s="13">
        <v>197234591.8458012</v>
      </c>
      <c r="P11" s="13">
        <v>145858936.1646823</v>
      </c>
      <c r="Q11" s="24">
        <v>121403576.410836</v>
      </c>
      <c r="R11" s="13">
        <v>153425042.41083598</v>
      </c>
      <c r="S11" s="13">
        <v>160991148.65698999</v>
      </c>
      <c r="T11" s="13">
        <v>163152893.29874802</v>
      </c>
      <c r="U11" s="13">
        <v>170718999.544902</v>
      </c>
      <c r="V11" s="13">
        <v>176771884.541825</v>
      </c>
      <c r="W11" s="13">
        <v>184337990.78797901</v>
      </c>
      <c r="X11" s="13">
        <v>157036309.52644056</v>
      </c>
      <c r="Y11" s="13">
        <v>183517681.38797903</v>
      </c>
      <c r="Z11" s="13">
        <v>167373376.83413303</v>
      </c>
      <c r="AI11" s="13"/>
      <c r="AJ11" s="13"/>
      <c r="AK11" s="13"/>
      <c r="AL11" s="13"/>
      <c r="AM11" s="13"/>
      <c r="AN11" s="13"/>
    </row>
    <row r="12" spans="1:40" ht="15.75" customHeight="1" x14ac:dyDescent="0.25">
      <c r="A12" s="3" t="s">
        <v>19</v>
      </c>
      <c r="B12" s="12">
        <f>+SUM(C12:AG12)</f>
        <v>11524219813.336201</v>
      </c>
      <c r="Q12" s="24"/>
      <c r="AG12" s="13">
        <f>1920703302.2227*6</f>
        <v>11524219813.336201</v>
      </c>
      <c r="AI12" s="13"/>
      <c r="AJ12" s="13"/>
      <c r="AK12" s="13"/>
      <c r="AL12" s="13"/>
      <c r="AM12" s="13"/>
      <c r="AN12" s="13"/>
    </row>
    <row r="13" spans="1:40" ht="15.75" customHeight="1" x14ac:dyDescent="0.25">
      <c r="A13" s="10" t="s">
        <v>0</v>
      </c>
      <c r="B13" s="11">
        <f>SUM(B11:B12)</f>
        <v>16033597876.747353</v>
      </c>
      <c r="C13" s="11">
        <f t="shared" ref="C13:AG13" si="0">SUM(C11:C12)</f>
        <v>400113302</v>
      </c>
      <c r="D13" s="11">
        <f t="shared" si="0"/>
        <v>180000000</v>
      </c>
      <c r="E13" s="11">
        <f t="shared" si="0"/>
        <v>242973159</v>
      </c>
      <c r="F13" s="11">
        <f t="shared" si="0"/>
        <v>205670209</v>
      </c>
      <c r="G13" s="11">
        <f t="shared" si="0"/>
        <v>153932457</v>
      </c>
      <c r="H13" s="11">
        <f t="shared" si="0"/>
        <v>293304109</v>
      </c>
      <c r="I13" s="11">
        <f t="shared" si="0"/>
        <v>162888947</v>
      </c>
      <c r="J13" s="11">
        <f t="shared" si="0"/>
        <v>160810632</v>
      </c>
      <c r="K13" s="11">
        <f t="shared" si="0"/>
        <v>194556209</v>
      </c>
      <c r="L13" s="11">
        <f t="shared" si="0"/>
        <v>209394743</v>
      </c>
      <c r="M13" s="11">
        <f t="shared" si="0"/>
        <v>148431505</v>
      </c>
      <c r="N13" s="11">
        <f t="shared" si="0"/>
        <v>175480360</v>
      </c>
      <c r="O13" s="11">
        <f t="shared" si="0"/>
        <v>197234591.8458012</v>
      </c>
      <c r="P13" s="11">
        <f t="shared" si="0"/>
        <v>145858936.1646823</v>
      </c>
      <c r="Q13" s="11">
        <f t="shared" si="0"/>
        <v>121403576.410836</v>
      </c>
      <c r="R13" s="11">
        <f t="shared" si="0"/>
        <v>153425042.41083598</v>
      </c>
      <c r="S13" s="11">
        <f t="shared" si="0"/>
        <v>160991148.65698999</v>
      </c>
      <c r="T13" s="11">
        <f t="shared" si="0"/>
        <v>163152893.29874802</v>
      </c>
      <c r="U13" s="11">
        <f t="shared" si="0"/>
        <v>170718999.544902</v>
      </c>
      <c r="V13" s="11">
        <f t="shared" si="0"/>
        <v>176771884.541825</v>
      </c>
      <c r="W13" s="11">
        <f t="shared" si="0"/>
        <v>184337990.78797901</v>
      </c>
      <c r="X13" s="11">
        <f t="shared" si="0"/>
        <v>157036309.52644056</v>
      </c>
      <c r="Y13" s="11">
        <f t="shared" si="0"/>
        <v>183517681.38797903</v>
      </c>
      <c r="Z13" s="11">
        <f t="shared" si="0"/>
        <v>167373376.83413303</v>
      </c>
      <c r="AA13" s="11">
        <f t="shared" si="0"/>
        <v>0</v>
      </c>
      <c r="AB13" s="11">
        <f t="shared" si="0"/>
        <v>0</v>
      </c>
      <c r="AC13" s="11">
        <f t="shared" si="0"/>
        <v>0</v>
      </c>
      <c r="AD13" s="11">
        <f t="shared" si="0"/>
        <v>0</v>
      </c>
      <c r="AE13" s="11">
        <f t="shared" si="0"/>
        <v>0</v>
      </c>
      <c r="AF13" s="11">
        <f t="shared" si="0"/>
        <v>0</v>
      </c>
      <c r="AG13" s="11">
        <f t="shared" si="0"/>
        <v>11524219813.336201</v>
      </c>
    </row>
    <row r="14" spans="1:40" x14ac:dyDescent="0.25">
      <c r="A14" s="2"/>
      <c r="B14" s="1"/>
      <c r="Q14" s="24"/>
    </row>
    <row r="15" spans="1:40" x14ac:dyDescent="0.25">
      <c r="A15" s="3" t="s">
        <v>5</v>
      </c>
      <c r="B15" s="12">
        <v>8600000000</v>
      </c>
      <c r="C15" s="13">
        <v>750000000</v>
      </c>
      <c r="H15" s="13">
        <v>1620000000</v>
      </c>
      <c r="K15" s="13">
        <v>400000000</v>
      </c>
      <c r="L15" s="13">
        <v>300000000</v>
      </c>
      <c r="N15" s="13">
        <v>310000000</v>
      </c>
      <c r="O15" s="13">
        <v>230000000</v>
      </c>
      <c r="P15" s="13">
        <v>240000000</v>
      </c>
      <c r="Q15" s="13">
        <v>460000000</v>
      </c>
      <c r="R15" s="13">
        <v>350000000</v>
      </c>
      <c r="S15" s="13">
        <v>380000000</v>
      </c>
      <c r="T15" s="13">
        <v>290000000</v>
      </c>
      <c r="U15" s="13">
        <v>350000000</v>
      </c>
      <c r="V15" s="13">
        <v>487000000</v>
      </c>
      <c r="W15" s="13">
        <v>486600000</v>
      </c>
      <c r="X15" s="13">
        <v>486600000</v>
      </c>
      <c r="Y15" s="13">
        <v>486600000</v>
      </c>
      <c r="Z15" s="13">
        <v>486600000</v>
      </c>
      <c r="AA15" s="13">
        <v>486600000</v>
      </c>
      <c r="AI15" s="13"/>
      <c r="AJ15" s="13"/>
      <c r="AK15" s="13"/>
      <c r="AL15" s="13"/>
      <c r="AM15" s="13"/>
      <c r="AN15" s="13"/>
    </row>
    <row r="16" spans="1:40" x14ac:dyDescent="0.25">
      <c r="A16" s="3" t="s">
        <v>6</v>
      </c>
      <c r="B16" s="12">
        <v>2300000000</v>
      </c>
      <c r="C16" s="13">
        <v>1500000000</v>
      </c>
      <c r="E16" s="13">
        <v>200000000</v>
      </c>
      <c r="F16" s="13">
        <v>200000000</v>
      </c>
      <c r="Q16" s="27"/>
      <c r="T16" s="13">
        <v>200000000</v>
      </c>
      <c r="U16" s="13">
        <v>200000000</v>
      </c>
      <c r="AI16" s="13"/>
      <c r="AJ16" s="13"/>
      <c r="AK16" s="13"/>
      <c r="AL16" s="13"/>
      <c r="AM16" s="13"/>
      <c r="AN16" s="13"/>
    </row>
    <row r="17" spans="1:40" x14ac:dyDescent="0.25">
      <c r="Q17" s="27"/>
      <c r="AI17" s="13"/>
      <c r="AJ17" s="13"/>
      <c r="AK17" s="13"/>
      <c r="AL17" s="13"/>
      <c r="AM17" s="13"/>
      <c r="AN17" s="13"/>
    </row>
    <row r="18" spans="1:40" ht="15.75" customHeight="1" x14ac:dyDescent="0.25">
      <c r="A18" s="10" t="s">
        <v>9</v>
      </c>
      <c r="B18" s="11">
        <f>+SUM(B13:B16)</f>
        <v>26933597876.747353</v>
      </c>
      <c r="C18" s="11">
        <f>+SUM(C13:C16)</f>
        <v>2650113302</v>
      </c>
      <c r="D18" s="11">
        <f t="shared" ref="D18:AG18" si="1">+SUM(D13:D16)</f>
        <v>180000000</v>
      </c>
      <c r="E18" s="11">
        <f t="shared" si="1"/>
        <v>442973159</v>
      </c>
      <c r="F18" s="11">
        <f t="shared" si="1"/>
        <v>405670209</v>
      </c>
      <c r="G18" s="11">
        <f t="shared" si="1"/>
        <v>153932457</v>
      </c>
      <c r="H18" s="11">
        <f t="shared" si="1"/>
        <v>1913304109</v>
      </c>
      <c r="I18" s="11">
        <f t="shared" si="1"/>
        <v>162888947</v>
      </c>
      <c r="J18" s="11">
        <f t="shared" si="1"/>
        <v>160810632</v>
      </c>
      <c r="K18" s="11">
        <f t="shared" si="1"/>
        <v>594556209</v>
      </c>
      <c r="L18" s="11">
        <f t="shared" si="1"/>
        <v>509394743</v>
      </c>
      <c r="M18" s="11">
        <f t="shared" si="1"/>
        <v>148431505</v>
      </c>
      <c r="N18" s="11">
        <f t="shared" si="1"/>
        <v>485480360</v>
      </c>
      <c r="O18" s="11">
        <f t="shared" si="1"/>
        <v>427234591.84580123</v>
      </c>
      <c r="P18" s="11">
        <f t="shared" si="1"/>
        <v>385858936.16468227</v>
      </c>
      <c r="Q18" s="11">
        <f t="shared" si="1"/>
        <v>581403576.41083598</v>
      </c>
      <c r="R18" s="11">
        <f t="shared" si="1"/>
        <v>503425042.41083598</v>
      </c>
      <c r="S18" s="11">
        <f t="shared" si="1"/>
        <v>540991148.65699005</v>
      </c>
      <c r="T18" s="11">
        <f t="shared" si="1"/>
        <v>653152893.29874802</v>
      </c>
      <c r="U18" s="11">
        <f t="shared" si="1"/>
        <v>720718999.54490197</v>
      </c>
      <c r="V18" s="11">
        <f t="shared" si="1"/>
        <v>663771884.54182506</v>
      </c>
      <c r="W18" s="11">
        <f t="shared" si="1"/>
        <v>670937990.78797901</v>
      </c>
      <c r="X18" s="11">
        <f t="shared" si="1"/>
        <v>643636309.52644062</v>
      </c>
      <c r="Y18" s="11">
        <f t="shared" si="1"/>
        <v>670117681.38797903</v>
      </c>
      <c r="Z18" s="11">
        <f>+SUM(Z13:Z16)</f>
        <v>653973376.83413303</v>
      </c>
      <c r="AA18" s="11">
        <f t="shared" si="1"/>
        <v>486600000</v>
      </c>
      <c r="AB18" s="11">
        <f t="shared" si="1"/>
        <v>0</v>
      </c>
      <c r="AC18" s="11">
        <f t="shared" si="1"/>
        <v>0</v>
      </c>
      <c r="AD18" s="11">
        <f t="shared" si="1"/>
        <v>0</v>
      </c>
      <c r="AE18" s="11">
        <f t="shared" si="1"/>
        <v>0</v>
      </c>
      <c r="AF18" s="11">
        <f t="shared" si="1"/>
        <v>0</v>
      </c>
      <c r="AG18" s="11">
        <f t="shared" si="1"/>
        <v>11524219813.336201</v>
      </c>
    </row>
    <row r="19" spans="1:40" x14ac:dyDescent="0.25">
      <c r="A19" s="2"/>
      <c r="B19" s="1"/>
      <c r="Q19" s="24"/>
    </row>
    <row r="20" spans="1:40" ht="15.75" customHeight="1" x14ac:dyDescent="0.25">
      <c r="A20" s="10" t="s">
        <v>7</v>
      </c>
      <c r="B20" s="11">
        <v>1500000000</v>
      </c>
      <c r="C20" s="11">
        <v>1500000000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28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40" x14ac:dyDescent="0.25">
      <c r="A21" s="2"/>
      <c r="B21" s="1"/>
      <c r="Q21" s="27"/>
    </row>
    <row r="22" spans="1:40" x14ac:dyDescent="0.25">
      <c r="A22" s="5" t="s">
        <v>82</v>
      </c>
      <c r="B22" s="34">
        <f>+SUM(C22:AG22)</f>
        <v>75846000</v>
      </c>
      <c r="D22" s="13">
        <v>75846000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27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</row>
    <row r="23" spans="1:40" x14ac:dyDescent="0.25">
      <c r="A23" s="5" t="s">
        <v>83</v>
      </c>
      <c r="B23" s="34">
        <f t="shared" ref="B23:B37" si="2">+SUM(C23:AG23)</f>
        <v>1400129984</v>
      </c>
      <c r="D23" s="13">
        <v>0</v>
      </c>
      <c r="E23" s="13">
        <v>280025996.80000001</v>
      </c>
      <c r="F23" s="13">
        <v>280025996.80000001</v>
      </c>
      <c r="G23" s="13">
        <v>280025996.80000001</v>
      </c>
      <c r="H23" s="13">
        <v>280025996.80000001</v>
      </c>
      <c r="I23" s="13">
        <v>280025996.80000001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24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</row>
    <row r="24" spans="1:40" x14ac:dyDescent="0.25">
      <c r="A24" s="5" t="s">
        <v>84</v>
      </c>
      <c r="B24" s="34">
        <f t="shared" si="2"/>
        <v>3059600000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339955555.55555558</v>
      </c>
      <c r="K24" s="13">
        <v>339955555.55555558</v>
      </c>
      <c r="L24" s="13">
        <v>339955555.55555558</v>
      </c>
      <c r="M24" s="13">
        <v>339955555.55555558</v>
      </c>
      <c r="N24" s="13">
        <v>339955555.55555558</v>
      </c>
      <c r="O24" s="13">
        <v>339955555.55555558</v>
      </c>
      <c r="P24" s="13">
        <v>339955555.55555558</v>
      </c>
      <c r="Q24" s="24">
        <v>339955555.55555558</v>
      </c>
      <c r="R24" s="13">
        <v>339955555.55555558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</row>
    <row r="25" spans="1:40" x14ac:dyDescent="0.25">
      <c r="A25" s="5" t="s">
        <v>85</v>
      </c>
      <c r="B25" s="34">
        <f t="shared" si="2"/>
        <v>563640000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O25" s="13">
        <v>70455000</v>
      </c>
      <c r="P25" s="13">
        <v>70455000</v>
      </c>
      <c r="Q25" s="24">
        <v>70455000</v>
      </c>
      <c r="R25" s="13">
        <v>70455000</v>
      </c>
      <c r="S25" s="13">
        <v>70455000</v>
      </c>
      <c r="T25" s="13">
        <v>70455000</v>
      </c>
      <c r="U25" s="13">
        <v>70455000</v>
      </c>
      <c r="V25" s="13">
        <v>70455000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</row>
    <row r="26" spans="1:40" x14ac:dyDescent="0.25">
      <c r="A26" s="5" t="s">
        <v>86</v>
      </c>
      <c r="B26" s="34">
        <f t="shared" si="2"/>
        <v>179099998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O26" s="13">
        <v>16281818</v>
      </c>
      <c r="P26" s="13">
        <v>16281818</v>
      </c>
      <c r="Q26" s="24">
        <v>16281818</v>
      </c>
      <c r="R26" s="13">
        <v>16281818</v>
      </c>
      <c r="S26" s="13">
        <v>16281818</v>
      </c>
      <c r="T26" s="13">
        <v>16281818</v>
      </c>
      <c r="U26" s="13">
        <v>16281818</v>
      </c>
      <c r="V26" s="13">
        <v>16281818</v>
      </c>
      <c r="W26" s="13">
        <v>16281818</v>
      </c>
      <c r="X26" s="13">
        <v>16281818</v>
      </c>
      <c r="Y26" s="13">
        <v>16281818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</row>
    <row r="27" spans="1:40" x14ac:dyDescent="0.25">
      <c r="A27" s="5" t="s">
        <v>87</v>
      </c>
      <c r="B27" s="34">
        <f t="shared" si="2"/>
        <v>339467002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O27" s="13">
        <v>24247643</v>
      </c>
      <c r="P27" s="13">
        <v>24247643</v>
      </c>
      <c r="Q27" s="24">
        <v>24247643</v>
      </c>
      <c r="R27" s="13">
        <v>24247643</v>
      </c>
      <c r="S27" s="13">
        <v>24247643</v>
      </c>
      <c r="T27" s="13">
        <v>24247643</v>
      </c>
      <c r="U27" s="13">
        <v>24247643</v>
      </c>
      <c r="V27" s="13">
        <v>24247643</v>
      </c>
      <c r="W27" s="13">
        <v>24247643</v>
      </c>
      <c r="X27" s="13">
        <v>24247643</v>
      </c>
      <c r="Y27" s="13">
        <v>24247643</v>
      </c>
      <c r="Z27" s="13">
        <v>24247643</v>
      </c>
      <c r="AA27" s="13">
        <v>0</v>
      </c>
      <c r="AB27" s="13">
        <v>0</v>
      </c>
      <c r="AC27" s="13">
        <v>0</v>
      </c>
      <c r="AD27" s="13">
        <f>+Y27</f>
        <v>24247643</v>
      </c>
      <c r="AE27" s="13">
        <f>+Z27</f>
        <v>24247643</v>
      </c>
      <c r="AF27" s="13">
        <v>0</v>
      </c>
      <c r="AG27" s="13">
        <v>0</v>
      </c>
    </row>
    <row r="28" spans="1:40" x14ac:dyDescent="0.25">
      <c r="A28" s="5" t="s">
        <v>88</v>
      </c>
      <c r="B28" s="34">
        <f t="shared" si="2"/>
        <v>340560000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Q28" s="24"/>
      <c r="R28" s="13">
        <v>34056000</v>
      </c>
      <c r="S28" s="13">
        <v>34056000</v>
      </c>
      <c r="T28" s="13">
        <v>34056000</v>
      </c>
      <c r="U28" s="13">
        <v>34056000</v>
      </c>
      <c r="V28" s="13">
        <v>34056000</v>
      </c>
      <c r="W28" s="13">
        <v>34056000</v>
      </c>
      <c r="X28" s="13">
        <v>34056000</v>
      </c>
      <c r="Y28" s="13">
        <v>34056000</v>
      </c>
      <c r="Z28" s="13">
        <v>34056000</v>
      </c>
      <c r="AA28" s="13">
        <v>0</v>
      </c>
      <c r="AB28" s="13">
        <v>0</v>
      </c>
      <c r="AC28" s="13">
        <v>0</v>
      </c>
      <c r="AD28" s="13">
        <f>+Z28</f>
        <v>34056000</v>
      </c>
      <c r="AE28" s="13">
        <v>0</v>
      </c>
      <c r="AF28" s="13">
        <v>0</v>
      </c>
      <c r="AG28" s="13">
        <v>0</v>
      </c>
    </row>
    <row r="29" spans="1:40" x14ac:dyDescent="0.25">
      <c r="A29" s="5" t="s">
        <v>89</v>
      </c>
      <c r="B29" s="34">
        <f t="shared" si="2"/>
        <v>242969996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24">
        <v>0</v>
      </c>
      <c r="S29" s="13">
        <v>12787895</v>
      </c>
      <c r="T29" s="13">
        <v>25575789</v>
      </c>
      <c r="U29" s="13">
        <v>25575789</v>
      </c>
      <c r="V29" s="13">
        <v>25575789</v>
      </c>
      <c r="W29" s="13">
        <v>25575789</v>
      </c>
      <c r="X29" s="13">
        <v>25575789</v>
      </c>
      <c r="Y29" s="13">
        <v>25575789</v>
      </c>
      <c r="Z29" s="13">
        <v>25575789</v>
      </c>
      <c r="AA29" s="13">
        <v>0</v>
      </c>
      <c r="AB29" s="13">
        <v>0</v>
      </c>
      <c r="AC29" s="13">
        <v>0</v>
      </c>
      <c r="AD29" s="13">
        <f>+Y29</f>
        <v>25575789</v>
      </c>
      <c r="AE29" s="13">
        <f>+Z29</f>
        <v>25575789</v>
      </c>
      <c r="AF29" s="13">
        <v>0</v>
      </c>
      <c r="AG29" s="13">
        <v>0</v>
      </c>
    </row>
    <row r="30" spans="1:40" x14ac:dyDescent="0.25">
      <c r="A30" s="5" t="s">
        <v>90</v>
      </c>
      <c r="B30" s="34">
        <f t="shared" si="2"/>
        <v>480000000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Q30" s="24"/>
      <c r="R30" s="13">
        <v>20000000</v>
      </c>
      <c r="S30" s="13">
        <v>40000000</v>
      </c>
      <c r="T30" s="13">
        <v>40000000</v>
      </c>
      <c r="U30" s="13">
        <v>40000000</v>
      </c>
      <c r="V30" s="13">
        <v>40000000</v>
      </c>
      <c r="W30" s="13">
        <v>40000000</v>
      </c>
      <c r="X30" s="13">
        <v>40000000</v>
      </c>
      <c r="Y30" s="13">
        <v>40000000</v>
      </c>
      <c r="Z30" s="13">
        <v>40000000</v>
      </c>
      <c r="AA30" s="13">
        <v>0</v>
      </c>
      <c r="AB30" s="13">
        <v>0</v>
      </c>
      <c r="AC30" s="13">
        <v>0</v>
      </c>
      <c r="AD30" s="13">
        <v>60000000</v>
      </c>
      <c r="AE30" s="13">
        <f>+Y30</f>
        <v>40000000</v>
      </c>
      <c r="AF30" s="13">
        <f>+Z30</f>
        <v>40000000</v>
      </c>
      <c r="AG30" s="13">
        <v>0</v>
      </c>
    </row>
    <row r="31" spans="1:40" x14ac:dyDescent="0.25">
      <c r="A31" s="5" t="s">
        <v>91</v>
      </c>
      <c r="B31" s="34">
        <f t="shared" si="2"/>
        <v>271040000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24">
        <v>0</v>
      </c>
      <c r="R31" s="13">
        <v>0</v>
      </c>
      <c r="S31" s="13">
        <v>27104000</v>
      </c>
      <c r="T31" s="13">
        <v>27104000</v>
      </c>
      <c r="U31" s="13">
        <v>27104000</v>
      </c>
      <c r="V31" s="13">
        <v>27104000</v>
      </c>
      <c r="W31" s="13">
        <v>27104000</v>
      </c>
      <c r="X31" s="13">
        <v>27104000</v>
      </c>
      <c r="Y31" s="13">
        <v>27104000</v>
      </c>
      <c r="Z31" s="13">
        <v>27104000</v>
      </c>
      <c r="AA31" s="13">
        <v>0</v>
      </c>
      <c r="AB31" s="13">
        <v>0</v>
      </c>
      <c r="AC31" s="13">
        <v>0</v>
      </c>
      <c r="AD31" s="13">
        <f>+Y31</f>
        <v>27104000</v>
      </c>
      <c r="AE31" s="13">
        <f>+Z31</f>
        <v>27104000</v>
      </c>
      <c r="AF31" s="13">
        <v>0</v>
      </c>
      <c r="AG31" s="13">
        <v>0</v>
      </c>
    </row>
    <row r="32" spans="1:40" x14ac:dyDescent="0.25">
      <c r="A32" s="5" t="s">
        <v>92</v>
      </c>
      <c r="B32" s="34">
        <f t="shared" si="2"/>
        <v>97906401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24">
        <v>0</v>
      </c>
      <c r="R32" s="13">
        <v>0</v>
      </c>
      <c r="S32" s="13">
        <v>10878489</v>
      </c>
      <c r="T32" s="13">
        <v>10878489</v>
      </c>
      <c r="U32" s="13">
        <v>10878489</v>
      </c>
      <c r="V32" s="13">
        <v>10878489</v>
      </c>
      <c r="W32" s="13">
        <v>10878489</v>
      </c>
      <c r="X32" s="13">
        <v>10878489</v>
      </c>
      <c r="Y32" s="13">
        <v>10878489</v>
      </c>
      <c r="Z32" s="13">
        <v>10878489</v>
      </c>
      <c r="AA32" s="13">
        <v>0</v>
      </c>
      <c r="AB32" s="13">
        <v>0</v>
      </c>
      <c r="AC32" s="13">
        <v>0</v>
      </c>
      <c r="AD32" s="13">
        <f>+Z32</f>
        <v>10878489</v>
      </c>
      <c r="AE32" s="13">
        <v>0</v>
      </c>
      <c r="AF32" s="13">
        <v>0</v>
      </c>
      <c r="AG32" s="13">
        <v>0</v>
      </c>
    </row>
    <row r="33" spans="1:33" x14ac:dyDescent="0.25">
      <c r="A33" s="5" t="s">
        <v>93</v>
      </c>
      <c r="B33" s="34">
        <f t="shared" si="2"/>
        <v>379907000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24">
        <v>0</v>
      </c>
      <c r="R33" s="13">
        <v>34537000</v>
      </c>
      <c r="S33" s="13">
        <v>34537000</v>
      </c>
      <c r="T33" s="13">
        <v>34537000</v>
      </c>
      <c r="U33" s="13">
        <v>34537000</v>
      </c>
      <c r="V33" s="13">
        <v>34537000</v>
      </c>
      <c r="W33" s="13">
        <v>34537000</v>
      </c>
      <c r="X33" s="13">
        <v>34537000</v>
      </c>
      <c r="Y33" s="13">
        <v>34537000</v>
      </c>
      <c r="Z33" s="13">
        <v>34537000</v>
      </c>
      <c r="AA33" s="13">
        <v>0</v>
      </c>
      <c r="AB33" s="13">
        <v>0</v>
      </c>
      <c r="AC33" s="13">
        <v>0</v>
      </c>
      <c r="AD33" s="13">
        <f>+Y33</f>
        <v>34537000</v>
      </c>
      <c r="AE33" s="13">
        <f t="shared" ref="AE33:AE35" si="3">+Z33</f>
        <v>34537000</v>
      </c>
      <c r="AF33" s="13">
        <v>0</v>
      </c>
      <c r="AG33" s="13">
        <v>0</v>
      </c>
    </row>
    <row r="34" spans="1:33" x14ac:dyDescent="0.25">
      <c r="A34" s="5" t="s">
        <v>94</v>
      </c>
      <c r="B34" s="34">
        <f t="shared" si="2"/>
        <v>480277633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24">
        <v>0</v>
      </c>
      <c r="R34" s="13">
        <v>0</v>
      </c>
      <c r="S34" s="13">
        <v>25537000</v>
      </c>
      <c r="T34" s="13">
        <v>50526737</v>
      </c>
      <c r="U34" s="13">
        <v>50526737</v>
      </c>
      <c r="V34" s="13">
        <v>50526737</v>
      </c>
      <c r="W34" s="13">
        <v>50526737</v>
      </c>
      <c r="X34" s="13">
        <v>50526737</v>
      </c>
      <c r="Y34" s="13">
        <v>50526737</v>
      </c>
      <c r="Z34" s="13">
        <v>50526737</v>
      </c>
      <c r="AA34" s="13">
        <v>0</v>
      </c>
      <c r="AB34" s="13">
        <v>0</v>
      </c>
      <c r="AC34" s="13">
        <v>0</v>
      </c>
      <c r="AD34" s="13">
        <f t="shared" ref="AD34:AD35" si="4">+Y34</f>
        <v>50526737</v>
      </c>
      <c r="AE34" s="13">
        <f t="shared" si="3"/>
        <v>50526737</v>
      </c>
      <c r="AF34" s="13">
        <v>0</v>
      </c>
      <c r="AG34" s="13">
        <v>0</v>
      </c>
    </row>
    <row r="35" spans="1:33" x14ac:dyDescent="0.25">
      <c r="A35" s="5" t="s">
        <v>95</v>
      </c>
      <c r="B35" s="34">
        <f t="shared" si="2"/>
        <v>288000000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11520000</v>
      </c>
      <c r="Q35" s="24">
        <v>23040000</v>
      </c>
      <c r="R35" s="13">
        <v>23040000</v>
      </c>
      <c r="S35" s="13">
        <v>23040000</v>
      </c>
      <c r="T35" s="13">
        <v>23040000</v>
      </c>
      <c r="U35" s="13">
        <v>23040000</v>
      </c>
      <c r="V35" s="13">
        <v>23040000</v>
      </c>
      <c r="W35" s="13">
        <v>23040000</v>
      </c>
      <c r="X35" s="13">
        <v>23040000</v>
      </c>
      <c r="Y35" s="13">
        <v>23040000</v>
      </c>
      <c r="Z35" s="13">
        <v>23040000</v>
      </c>
      <c r="AA35" s="13">
        <v>0</v>
      </c>
      <c r="AB35" s="13">
        <v>0</v>
      </c>
      <c r="AC35" s="13">
        <v>0</v>
      </c>
      <c r="AD35" s="13">
        <f t="shared" si="4"/>
        <v>23040000</v>
      </c>
      <c r="AE35" s="13">
        <f t="shared" si="3"/>
        <v>23040000</v>
      </c>
      <c r="AF35" s="13">
        <v>0</v>
      </c>
      <c r="AG35" s="13">
        <v>0</v>
      </c>
    </row>
    <row r="36" spans="1:33" x14ac:dyDescent="0.25">
      <c r="A36" s="5" t="s">
        <v>96</v>
      </c>
      <c r="B36" s="34">
        <f t="shared" si="2"/>
        <v>651500000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43433333.333333336</v>
      </c>
      <c r="M36" s="13">
        <v>43433333.333333336</v>
      </c>
      <c r="N36" s="13">
        <v>43433333.333333336</v>
      </c>
      <c r="O36" s="13">
        <v>43433333.333333336</v>
      </c>
      <c r="P36" s="13">
        <v>43433333.333333336</v>
      </c>
      <c r="Q36" s="24">
        <v>43433333.333333336</v>
      </c>
      <c r="R36" s="13">
        <v>43433333.333333336</v>
      </c>
      <c r="S36" s="13">
        <v>43433333.333333336</v>
      </c>
      <c r="T36" s="13">
        <v>43433333.333333336</v>
      </c>
      <c r="U36" s="13">
        <v>43433333.333333336</v>
      </c>
      <c r="V36" s="13">
        <v>43433333.333333336</v>
      </c>
      <c r="W36" s="13">
        <v>43433333.333333336</v>
      </c>
      <c r="X36" s="13">
        <v>43433333.333333336</v>
      </c>
      <c r="Y36" s="13">
        <v>43433333.333333336</v>
      </c>
      <c r="Z36" s="13">
        <v>43433333.333333336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</row>
    <row r="37" spans="1:33" x14ac:dyDescent="0.25">
      <c r="A37" s="5" t="s">
        <v>97</v>
      </c>
      <c r="B37" s="34">
        <f t="shared" si="2"/>
        <v>391035672</v>
      </c>
      <c r="D37" s="3"/>
      <c r="E37" s="13">
        <v>16293153</v>
      </c>
      <c r="F37" s="13">
        <v>16293153</v>
      </c>
      <c r="G37" s="13">
        <v>16293153</v>
      </c>
      <c r="H37" s="13">
        <v>16293153</v>
      </c>
      <c r="I37" s="13">
        <v>16293153</v>
      </c>
      <c r="J37" s="13">
        <v>16293153</v>
      </c>
      <c r="K37" s="13">
        <v>16293153</v>
      </c>
      <c r="L37" s="13">
        <v>16293153</v>
      </c>
      <c r="M37" s="13">
        <v>16293153</v>
      </c>
      <c r="N37" s="13">
        <v>16293153</v>
      </c>
      <c r="O37" s="13">
        <v>16293153</v>
      </c>
      <c r="P37" s="13">
        <v>16293153</v>
      </c>
      <c r="Q37" s="24">
        <v>16293153</v>
      </c>
      <c r="R37" s="13">
        <v>16293153</v>
      </c>
      <c r="S37" s="13">
        <v>16293153</v>
      </c>
      <c r="T37" s="13">
        <v>16293153</v>
      </c>
      <c r="U37" s="13">
        <v>16293153</v>
      </c>
      <c r="V37" s="13">
        <v>16293153</v>
      </c>
      <c r="W37" s="13">
        <v>16293153</v>
      </c>
      <c r="X37" s="13">
        <v>16293153</v>
      </c>
      <c r="Y37" s="13">
        <v>16293153</v>
      </c>
      <c r="Z37" s="13">
        <v>16293153</v>
      </c>
      <c r="AA37" s="13">
        <v>0</v>
      </c>
      <c r="AB37" s="13">
        <v>0</v>
      </c>
      <c r="AC37" s="13">
        <v>0</v>
      </c>
      <c r="AD37" s="13">
        <f>+Y37</f>
        <v>16293153</v>
      </c>
      <c r="AE37" s="13">
        <f>+Z37</f>
        <v>16293153</v>
      </c>
      <c r="AF37" s="13">
        <v>0</v>
      </c>
      <c r="AG37" s="13">
        <v>0</v>
      </c>
    </row>
    <row r="38" spans="1:33" ht="15.75" customHeight="1" x14ac:dyDescent="0.25">
      <c r="A38" s="10" t="s">
        <v>2</v>
      </c>
      <c r="B38" s="11">
        <f>SUM(B22:B37)</f>
        <v>9240979686</v>
      </c>
      <c r="C38" s="11">
        <f t="shared" ref="C38:AG38" si="5">SUM(C22:C37)</f>
        <v>0</v>
      </c>
      <c r="D38" s="11">
        <f t="shared" si="5"/>
        <v>75846000</v>
      </c>
      <c r="E38" s="11">
        <f t="shared" si="5"/>
        <v>296319149.80000001</v>
      </c>
      <c r="F38" s="11">
        <f t="shared" si="5"/>
        <v>296319149.80000001</v>
      </c>
      <c r="G38" s="11">
        <f t="shared" si="5"/>
        <v>296319149.80000001</v>
      </c>
      <c r="H38" s="11">
        <f t="shared" si="5"/>
        <v>296319149.80000001</v>
      </c>
      <c r="I38" s="11">
        <f t="shared" si="5"/>
        <v>296319149.80000001</v>
      </c>
      <c r="J38" s="11">
        <f t="shared" si="5"/>
        <v>356248708.55555558</v>
      </c>
      <c r="K38" s="11">
        <f t="shared" si="5"/>
        <v>356248708.55555558</v>
      </c>
      <c r="L38" s="11">
        <f t="shared" si="5"/>
        <v>399682041.8888889</v>
      </c>
      <c r="M38" s="11">
        <f t="shared" si="5"/>
        <v>399682041.8888889</v>
      </c>
      <c r="N38" s="11">
        <f t="shared" si="5"/>
        <v>399682041.8888889</v>
      </c>
      <c r="O38" s="11">
        <f t="shared" si="5"/>
        <v>510666502.8888889</v>
      </c>
      <c r="P38" s="11">
        <f t="shared" si="5"/>
        <v>522186502.8888889</v>
      </c>
      <c r="Q38" s="11">
        <f t="shared" si="5"/>
        <v>533706502.8888889</v>
      </c>
      <c r="R38" s="11">
        <f t="shared" si="5"/>
        <v>622299502.88888896</v>
      </c>
      <c r="S38" s="11">
        <f t="shared" si="5"/>
        <v>378651331.33333331</v>
      </c>
      <c r="T38" s="11">
        <f t="shared" si="5"/>
        <v>416428962.33333331</v>
      </c>
      <c r="U38" s="11">
        <f t="shared" si="5"/>
        <v>416428962.33333331</v>
      </c>
      <c r="V38" s="11">
        <f t="shared" si="5"/>
        <v>416428962.33333331</v>
      </c>
      <c r="W38" s="11">
        <f t="shared" si="5"/>
        <v>345973962.33333331</v>
      </c>
      <c r="X38" s="11">
        <f t="shared" si="5"/>
        <v>345973962.33333331</v>
      </c>
      <c r="Y38" s="11">
        <f t="shared" si="5"/>
        <v>345973962.33333331</v>
      </c>
      <c r="Z38" s="11">
        <f t="shared" si="5"/>
        <v>329692144.33333331</v>
      </c>
      <c r="AA38" s="11">
        <f t="shared" si="5"/>
        <v>0</v>
      </c>
      <c r="AB38" s="11">
        <f t="shared" si="5"/>
        <v>0</v>
      </c>
      <c r="AC38" s="11">
        <f t="shared" si="5"/>
        <v>0</v>
      </c>
      <c r="AD38" s="11">
        <f t="shared" si="5"/>
        <v>306258811</v>
      </c>
      <c r="AE38" s="11">
        <f t="shared" si="5"/>
        <v>241324322</v>
      </c>
      <c r="AF38" s="11">
        <f t="shared" si="5"/>
        <v>40000000</v>
      </c>
      <c r="AG38" s="11">
        <f t="shared" si="5"/>
        <v>0</v>
      </c>
    </row>
    <row r="39" spans="1:33" x14ac:dyDescent="0.25">
      <c r="Q39" s="24"/>
    </row>
    <row r="40" spans="1:33" x14ac:dyDescent="0.25">
      <c r="A40" s="21"/>
      <c r="B40" s="4"/>
      <c r="Q40" s="24"/>
    </row>
    <row r="41" spans="1:33" x14ac:dyDescent="0.25">
      <c r="A41" s="5" t="s">
        <v>20</v>
      </c>
      <c r="B41" s="12">
        <f>SUM(C41:AG41)</f>
        <v>481007936.31000006</v>
      </c>
      <c r="D41" s="17">
        <v>8742775.0342141893</v>
      </c>
      <c r="E41" s="17">
        <v>8742775.0342141893</v>
      </c>
      <c r="F41" s="17">
        <v>8742775.0342141893</v>
      </c>
      <c r="G41" s="17">
        <v>8742775.0342141893</v>
      </c>
      <c r="H41" s="17">
        <v>8742775.0342141893</v>
      </c>
      <c r="I41" s="17">
        <v>8742775.0342141893</v>
      </c>
      <c r="J41" s="17">
        <v>8742775.0342141893</v>
      </c>
      <c r="K41" s="17">
        <v>8742775.0342141893</v>
      </c>
      <c r="L41" s="17">
        <v>8742775.0342141893</v>
      </c>
      <c r="M41" s="17">
        <v>8742775.0342141893</v>
      </c>
      <c r="N41" s="17">
        <v>8742775.0342141893</v>
      </c>
      <c r="O41" s="17">
        <v>8742775.0342141893</v>
      </c>
      <c r="P41" s="17">
        <v>8742775.0342141893</v>
      </c>
      <c r="Q41" s="33">
        <v>8742775.0342141893</v>
      </c>
      <c r="R41" s="17">
        <v>8742775.0342141893</v>
      </c>
      <c r="S41" s="17">
        <v>8742775.0342141893</v>
      </c>
      <c r="T41" s="17">
        <v>8742775.0342141893</v>
      </c>
      <c r="U41" s="17">
        <v>8742775.0342141893</v>
      </c>
      <c r="V41" s="17">
        <v>8742775.0342141893</v>
      </c>
      <c r="W41" s="17">
        <v>8742775.0342141893</v>
      </c>
      <c r="X41" s="17">
        <v>8742775.0342141893</v>
      </c>
      <c r="Y41" s="17">
        <v>8742775.0342141893</v>
      </c>
      <c r="Z41" s="17">
        <v>8742775.0342141893</v>
      </c>
      <c r="AA41" s="17">
        <v>8742775.0342141893</v>
      </c>
      <c r="AG41" s="13">
        <v>271181335.48885947</v>
      </c>
    </row>
    <row r="42" spans="1:33" x14ac:dyDescent="0.25">
      <c r="A42" s="5" t="s">
        <v>21</v>
      </c>
      <c r="B42" s="12">
        <f t="shared" ref="B42:B43" si="6">SUM(C42:AG42)</f>
        <v>160335978.77000004</v>
      </c>
      <c r="D42" s="13">
        <v>2914258.3447380629</v>
      </c>
      <c r="E42" s="13">
        <v>2914258.3447380629</v>
      </c>
      <c r="F42" s="13">
        <v>2914258.3447380629</v>
      </c>
      <c r="G42" s="13">
        <v>2914258.3447380629</v>
      </c>
      <c r="H42" s="13">
        <v>2914258.3447380629</v>
      </c>
      <c r="I42" s="13">
        <v>2914258.3447380629</v>
      </c>
      <c r="J42" s="13">
        <v>2914258.3447380629</v>
      </c>
      <c r="K42" s="13">
        <v>2914258.3447380629</v>
      </c>
      <c r="L42" s="13">
        <v>2914258.3447380629</v>
      </c>
      <c r="M42" s="13">
        <v>2914258.3447380629</v>
      </c>
      <c r="N42" s="13">
        <v>2914258.3447380629</v>
      </c>
      <c r="O42" s="13">
        <v>2914258.3447380629</v>
      </c>
      <c r="P42" s="13">
        <v>2914258.3447380629</v>
      </c>
      <c r="Q42" s="24">
        <v>2914258.3447380629</v>
      </c>
      <c r="R42" s="13">
        <v>2914258.3447380629</v>
      </c>
      <c r="S42" s="13">
        <v>2914258.3447380629</v>
      </c>
      <c r="T42" s="13">
        <v>2914258.3447380629</v>
      </c>
      <c r="U42" s="13">
        <v>2914258.3447380629</v>
      </c>
      <c r="V42" s="13">
        <v>2914258.3447380629</v>
      </c>
      <c r="W42" s="13">
        <v>2914258.3447380629</v>
      </c>
      <c r="X42" s="13">
        <v>2914258.3447380629</v>
      </c>
      <c r="Y42" s="13">
        <v>2914258.3447380629</v>
      </c>
      <c r="Z42" s="13">
        <v>2914258.3447380629</v>
      </c>
      <c r="AA42" s="13">
        <v>2914258.3447380629</v>
      </c>
      <c r="AG42" s="13">
        <v>90393778.496286497</v>
      </c>
    </row>
    <row r="43" spans="1:33" x14ac:dyDescent="0.25">
      <c r="A43" s="5" t="s">
        <v>22</v>
      </c>
      <c r="B43" s="12">
        <f t="shared" si="6"/>
        <v>481007936.31000006</v>
      </c>
      <c r="D43" s="17">
        <v>8742775.0342141893</v>
      </c>
      <c r="E43" s="17">
        <v>8742775.0342141893</v>
      </c>
      <c r="F43" s="17">
        <v>8742775.0342141893</v>
      </c>
      <c r="G43" s="17">
        <v>8742775.0342141893</v>
      </c>
      <c r="H43" s="17">
        <v>8742775.0342141893</v>
      </c>
      <c r="I43" s="17">
        <v>8742775.0342141893</v>
      </c>
      <c r="J43" s="17">
        <v>8742775.0342141893</v>
      </c>
      <c r="K43" s="17">
        <v>8742775.0342141893</v>
      </c>
      <c r="L43" s="17">
        <v>8742775.0342141893</v>
      </c>
      <c r="M43" s="17">
        <v>8742775.0342141893</v>
      </c>
      <c r="N43" s="17">
        <v>8742775.0342141893</v>
      </c>
      <c r="O43" s="17">
        <v>8742775.0342141893</v>
      </c>
      <c r="P43" s="17">
        <v>8742775.0342141893</v>
      </c>
      <c r="Q43" s="33">
        <v>8742775.0342141893</v>
      </c>
      <c r="R43" s="17">
        <v>8742775.0342141893</v>
      </c>
      <c r="S43" s="17">
        <v>8742775.0342141893</v>
      </c>
      <c r="T43" s="17">
        <v>8742775.0342141893</v>
      </c>
      <c r="U43" s="17">
        <v>8742775.0342141893</v>
      </c>
      <c r="V43" s="17">
        <v>8742775.0342141893</v>
      </c>
      <c r="W43" s="17">
        <v>8742775.0342141893</v>
      </c>
      <c r="X43" s="17">
        <v>8742775.0342141893</v>
      </c>
      <c r="Y43" s="17">
        <v>8742775.0342141893</v>
      </c>
      <c r="Z43" s="17">
        <v>8742775.0342141893</v>
      </c>
      <c r="AA43" s="17">
        <v>8742775.0342141893</v>
      </c>
      <c r="AG43" s="13">
        <v>271181335.48885947</v>
      </c>
    </row>
    <row r="44" spans="1:33" x14ac:dyDescent="0.25">
      <c r="A44" s="5" t="s">
        <v>23</v>
      </c>
      <c r="B44" s="12">
        <f>SUM(C44:AG44)</f>
        <v>656939925.5999999</v>
      </c>
      <c r="D44" s="13">
        <v>12070682.294750227</v>
      </c>
      <c r="E44" s="13">
        <v>12070682.294750227</v>
      </c>
      <c r="F44" s="13">
        <v>12070682.294750227</v>
      </c>
      <c r="G44" s="13">
        <v>12070682.294750227</v>
      </c>
      <c r="H44" s="13">
        <v>12070682.294750227</v>
      </c>
      <c r="I44" s="13">
        <v>12070682.294750227</v>
      </c>
      <c r="J44" s="13">
        <v>12070682.294750227</v>
      </c>
      <c r="K44" s="13">
        <v>12070682.294750227</v>
      </c>
      <c r="L44" s="13">
        <v>12070682.294750227</v>
      </c>
      <c r="M44" s="13">
        <v>12070682.294750227</v>
      </c>
      <c r="N44" s="13">
        <v>12070682.294750227</v>
      </c>
      <c r="O44" s="13">
        <v>12070682.294750227</v>
      </c>
      <c r="P44" s="13">
        <v>12070682.294750227</v>
      </c>
      <c r="Q44" s="24">
        <v>12070682.294750227</v>
      </c>
      <c r="R44" s="13">
        <v>12070682.294750227</v>
      </c>
      <c r="S44" s="13">
        <v>12070682.294750227</v>
      </c>
      <c r="T44" s="13">
        <v>12070682.294750227</v>
      </c>
      <c r="U44" s="13">
        <v>12070682.294750227</v>
      </c>
      <c r="V44" s="13">
        <v>12070682.294750227</v>
      </c>
      <c r="W44" s="13">
        <v>12070682.294750227</v>
      </c>
      <c r="X44" s="13">
        <v>12070682.294750227</v>
      </c>
      <c r="Y44" s="13">
        <v>12070682.294750227</v>
      </c>
      <c r="Z44" s="13">
        <v>12070682.294750227</v>
      </c>
      <c r="AA44" s="13">
        <v>12070682.294750227</v>
      </c>
      <c r="AG44" s="13">
        <v>367243550.5259946</v>
      </c>
    </row>
    <row r="45" spans="1:33" x14ac:dyDescent="0.25">
      <c r="A45" s="5" t="s">
        <v>25</v>
      </c>
      <c r="B45" s="12">
        <f>SUM(C45:AG45)</f>
        <v>80167989.385000005</v>
      </c>
      <c r="C45" s="13">
        <v>80167989.385000005</v>
      </c>
      <c r="Q45" s="24"/>
    </row>
    <row r="46" spans="1:33" x14ac:dyDescent="0.25">
      <c r="A46" s="5" t="s">
        <v>26</v>
      </c>
      <c r="B46" s="12">
        <f>SUM(C46:AG46)</f>
        <v>123176236.05000004</v>
      </c>
      <c r="D46" s="13">
        <v>5132343.1687500002</v>
      </c>
      <c r="E46" s="13">
        <v>5132343.1687500002</v>
      </c>
      <c r="F46" s="13">
        <v>5132343.1687500002</v>
      </c>
      <c r="G46" s="13">
        <v>5132343.1687500002</v>
      </c>
      <c r="H46" s="13">
        <v>5132343.1687500002</v>
      </c>
      <c r="I46" s="13">
        <v>5132343.1687500002</v>
      </c>
      <c r="J46" s="13">
        <v>5132343.1687500002</v>
      </c>
      <c r="K46" s="13">
        <v>5132343.1687500002</v>
      </c>
      <c r="L46" s="13">
        <v>5132343.1687500002</v>
      </c>
      <c r="M46" s="13">
        <v>5132343.1687500002</v>
      </c>
      <c r="N46" s="13">
        <v>5132343.1687500002</v>
      </c>
      <c r="O46" s="13">
        <v>5132343.1687500002</v>
      </c>
      <c r="P46" s="13">
        <v>5132343.1687500002</v>
      </c>
      <c r="Q46" s="24">
        <v>5132343.1687500002</v>
      </c>
      <c r="R46" s="13">
        <v>5132343.1687500002</v>
      </c>
      <c r="S46" s="13">
        <v>5132343.1687500002</v>
      </c>
      <c r="T46" s="13">
        <v>5132343.1687500002</v>
      </c>
      <c r="U46" s="13">
        <v>5132343.1687500002</v>
      </c>
      <c r="V46" s="13">
        <v>5132343.1687500002</v>
      </c>
      <c r="W46" s="13">
        <v>5132343.1687500002</v>
      </c>
      <c r="X46" s="13">
        <v>5132343.1687500002</v>
      </c>
      <c r="Y46" s="13">
        <v>5132343.1687500002</v>
      </c>
      <c r="Z46" s="13">
        <v>5132343.1687500002</v>
      </c>
      <c r="AA46" s="13">
        <v>5132343.1687500002</v>
      </c>
    </row>
    <row r="47" spans="1:33" ht="15.75" customHeight="1" x14ac:dyDescent="0.25">
      <c r="A47" s="6" t="s">
        <v>27</v>
      </c>
      <c r="B47" s="7">
        <f>SUM(B41:B46)</f>
        <v>1982636002.4250002</v>
      </c>
      <c r="C47" s="7">
        <f>SUM(C41:C46)</f>
        <v>80167989.385000005</v>
      </c>
      <c r="D47" s="7">
        <f t="shared" ref="D47:AF47" si="7">SUM(D41:D46)</f>
        <v>37602833.876666673</v>
      </c>
      <c r="E47" s="7">
        <f t="shared" si="7"/>
        <v>37602833.876666673</v>
      </c>
      <c r="F47" s="7">
        <f t="shared" si="7"/>
        <v>37602833.876666673</v>
      </c>
      <c r="G47" s="7">
        <f t="shared" si="7"/>
        <v>37602833.876666673</v>
      </c>
      <c r="H47" s="7">
        <f t="shared" si="7"/>
        <v>37602833.876666673</v>
      </c>
      <c r="I47" s="7">
        <f t="shared" si="7"/>
        <v>37602833.876666673</v>
      </c>
      <c r="J47" s="7">
        <f t="shared" si="7"/>
        <v>37602833.876666673</v>
      </c>
      <c r="K47" s="7">
        <f t="shared" si="7"/>
        <v>37602833.876666673</v>
      </c>
      <c r="L47" s="7">
        <f t="shared" si="7"/>
        <v>37602833.876666673</v>
      </c>
      <c r="M47" s="7">
        <f t="shared" si="7"/>
        <v>37602833.876666673</v>
      </c>
      <c r="N47" s="7">
        <f t="shared" si="7"/>
        <v>37602833.876666673</v>
      </c>
      <c r="O47" s="7">
        <f t="shared" si="7"/>
        <v>37602833.876666673</v>
      </c>
      <c r="P47" s="7">
        <f t="shared" si="7"/>
        <v>37602833.876666673</v>
      </c>
      <c r="Q47" s="7">
        <f t="shared" si="7"/>
        <v>37602833.876666673</v>
      </c>
      <c r="R47" s="7">
        <f t="shared" si="7"/>
        <v>37602833.876666673</v>
      </c>
      <c r="S47" s="7">
        <f t="shared" si="7"/>
        <v>37602833.876666673</v>
      </c>
      <c r="T47" s="7">
        <f t="shared" si="7"/>
        <v>37602833.876666673</v>
      </c>
      <c r="U47" s="7">
        <f t="shared" si="7"/>
        <v>37602833.876666673</v>
      </c>
      <c r="V47" s="7">
        <f t="shared" si="7"/>
        <v>37602833.876666673</v>
      </c>
      <c r="W47" s="7">
        <f t="shared" si="7"/>
        <v>37602833.876666673</v>
      </c>
      <c r="X47" s="7">
        <f t="shared" si="7"/>
        <v>37602833.876666673</v>
      </c>
      <c r="Y47" s="7">
        <f t="shared" si="7"/>
        <v>37602833.876666673</v>
      </c>
      <c r="Z47" s="7">
        <f t="shared" si="7"/>
        <v>37602833.876666673</v>
      </c>
      <c r="AA47" s="7">
        <f t="shared" si="7"/>
        <v>37602833.876666673</v>
      </c>
      <c r="AB47" s="7">
        <f t="shared" si="7"/>
        <v>0</v>
      </c>
      <c r="AC47" s="7">
        <f t="shared" si="7"/>
        <v>0</v>
      </c>
      <c r="AD47" s="7">
        <f t="shared" si="7"/>
        <v>0</v>
      </c>
      <c r="AE47" s="7">
        <f t="shared" si="7"/>
        <v>0</v>
      </c>
      <c r="AF47" s="7">
        <f t="shared" si="7"/>
        <v>0</v>
      </c>
      <c r="AG47" s="7">
        <f>SUM(AG41:AG46)</f>
        <v>1000000000</v>
      </c>
    </row>
    <row r="48" spans="1:33" x14ac:dyDescent="0.25">
      <c r="A48" s="5" t="s">
        <v>28</v>
      </c>
      <c r="B48" s="12">
        <f>SUM(C48:AG48)</f>
        <v>9539990.736815</v>
      </c>
      <c r="C48" s="13">
        <v>9539990.736815</v>
      </c>
      <c r="Q48" s="24"/>
    </row>
    <row r="49" spans="1:33" x14ac:dyDescent="0.25">
      <c r="A49" s="5" t="s">
        <v>29</v>
      </c>
      <c r="B49" s="12">
        <f t="shared" ref="B49:B54" si="8">SUM(C49:AG49)</f>
        <v>92064919.00973399</v>
      </c>
      <c r="C49" s="13">
        <v>92064919.00973399</v>
      </c>
      <c r="Q49" s="24"/>
    </row>
    <row r="50" spans="1:33" x14ac:dyDescent="0.25">
      <c r="A50" s="5" t="s">
        <v>30</v>
      </c>
      <c r="B50" s="12">
        <f t="shared" si="8"/>
        <v>44894074.055600002</v>
      </c>
      <c r="C50" s="13">
        <v>44894074.055600002</v>
      </c>
      <c r="Q50" s="24"/>
    </row>
    <row r="51" spans="1:33" x14ac:dyDescent="0.25">
      <c r="A51" s="5" t="s">
        <v>31</v>
      </c>
      <c r="B51" s="12">
        <f t="shared" si="8"/>
        <v>9299486.7686599996</v>
      </c>
      <c r="C51" s="13">
        <v>9299486.7686599996</v>
      </c>
      <c r="Q51" s="24"/>
    </row>
    <row r="52" spans="1:33" x14ac:dyDescent="0.25">
      <c r="A52" s="5" t="s">
        <v>32</v>
      </c>
      <c r="B52" s="12">
        <f t="shared" si="8"/>
        <v>4649743.3843299998</v>
      </c>
      <c r="C52" s="13">
        <v>4649743.3843299998</v>
      </c>
      <c r="Q52" s="24"/>
    </row>
    <row r="53" spans="1:33" x14ac:dyDescent="0.25">
      <c r="A53" s="5" t="s">
        <v>33</v>
      </c>
      <c r="B53" s="12">
        <f t="shared" si="8"/>
        <v>21645357.133950002</v>
      </c>
      <c r="C53" s="13">
        <v>21645357.133950002</v>
      </c>
      <c r="Q53" s="24"/>
    </row>
    <row r="54" spans="1:33" x14ac:dyDescent="0.25">
      <c r="A54" s="5" t="s">
        <v>34</v>
      </c>
      <c r="B54" s="12">
        <f t="shared" si="8"/>
        <v>18598973.537319999</v>
      </c>
      <c r="C54" s="13">
        <v>18598973.537319999</v>
      </c>
      <c r="Q54" s="24"/>
    </row>
    <row r="55" spans="1:33" ht="15.75" customHeight="1" x14ac:dyDescent="0.25">
      <c r="A55" s="6" t="s">
        <v>35</v>
      </c>
      <c r="B55" s="7">
        <f>+SUM(C55:AG55)</f>
        <v>200692544.62640899</v>
      </c>
      <c r="C55" s="7">
        <f>SUM(C48:C54)</f>
        <v>200692544.62640899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</row>
    <row r="56" spans="1:33" ht="15.75" customHeight="1" x14ac:dyDescent="0.25">
      <c r="A56" s="10" t="s">
        <v>16</v>
      </c>
      <c r="B56" s="11">
        <f>+B47+B55</f>
        <v>2183328547.0514092</v>
      </c>
      <c r="C56" s="11">
        <f t="shared" ref="C56:AF56" si="9">+C47+C55</f>
        <v>280860534.01140898</v>
      </c>
      <c r="D56" s="11">
        <f t="shared" si="9"/>
        <v>37602833.876666673</v>
      </c>
      <c r="E56" s="11">
        <f t="shared" si="9"/>
        <v>37602833.876666673</v>
      </c>
      <c r="F56" s="11">
        <f t="shared" si="9"/>
        <v>37602833.876666673</v>
      </c>
      <c r="G56" s="11">
        <f t="shared" si="9"/>
        <v>37602833.876666673</v>
      </c>
      <c r="H56" s="11">
        <f t="shared" si="9"/>
        <v>37602833.876666673</v>
      </c>
      <c r="I56" s="11">
        <f t="shared" si="9"/>
        <v>37602833.876666673</v>
      </c>
      <c r="J56" s="11">
        <f t="shared" si="9"/>
        <v>37602833.876666673</v>
      </c>
      <c r="K56" s="11">
        <f t="shared" si="9"/>
        <v>37602833.876666673</v>
      </c>
      <c r="L56" s="11">
        <f t="shared" si="9"/>
        <v>37602833.876666673</v>
      </c>
      <c r="M56" s="11">
        <f t="shared" si="9"/>
        <v>37602833.876666673</v>
      </c>
      <c r="N56" s="11">
        <f t="shared" si="9"/>
        <v>37602833.876666673</v>
      </c>
      <c r="O56" s="11">
        <f t="shared" si="9"/>
        <v>37602833.876666673</v>
      </c>
      <c r="P56" s="11">
        <f t="shared" si="9"/>
        <v>37602833.876666673</v>
      </c>
      <c r="Q56" s="11">
        <f t="shared" si="9"/>
        <v>37602833.876666673</v>
      </c>
      <c r="R56" s="11">
        <f t="shared" si="9"/>
        <v>37602833.876666673</v>
      </c>
      <c r="S56" s="11">
        <f t="shared" si="9"/>
        <v>37602833.876666673</v>
      </c>
      <c r="T56" s="11">
        <f t="shared" si="9"/>
        <v>37602833.876666673</v>
      </c>
      <c r="U56" s="11">
        <f t="shared" si="9"/>
        <v>37602833.876666673</v>
      </c>
      <c r="V56" s="11">
        <f t="shared" si="9"/>
        <v>37602833.876666673</v>
      </c>
      <c r="W56" s="11">
        <f t="shared" si="9"/>
        <v>37602833.876666673</v>
      </c>
      <c r="X56" s="11">
        <f t="shared" si="9"/>
        <v>37602833.876666673</v>
      </c>
      <c r="Y56" s="11">
        <f t="shared" si="9"/>
        <v>37602833.876666673</v>
      </c>
      <c r="Z56" s="11">
        <f t="shared" si="9"/>
        <v>37602833.876666673</v>
      </c>
      <c r="AA56" s="11">
        <f t="shared" si="9"/>
        <v>37602833.876666673</v>
      </c>
      <c r="AB56" s="11">
        <f t="shared" si="9"/>
        <v>0</v>
      </c>
      <c r="AC56" s="11">
        <f t="shared" si="9"/>
        <v>0</v>
      </c>
      <c r="AD56" s="11">
        <f t="shared" si="9"/>
        <v>0</v>
      </c>
      <c r="AE56" s="11">
        <f t="shared" si="9"/>
        <v>0</v>
      </c>
      <c r="AF56" s="11">
        <f t="shared" si="9"/>
        <v>0</v>
      </c>
      <c r="AG56" s="11">
        <f>+AG47+AG55</f>
        <v>1000000000</v>
      </c>
    </row>
    <row r="57" spans="1:33" x14ac:dyDescent="0.25">
      <c r="A57" s="8"/>
      <c r="B57" s="8"/>
      <c r="Q57" s="24"/>
    </row>
    <row r="58" spans="1:33" x14ac:dyDescent="0.25">
      <c r="A58" s="5" t="s">
        <v>36</v>
      </c>
      <c r="B58" s="12">
        <f t="shared" ref="B58:B70" si="10">SUM(C58:AG58)</f>
        <v>120251984.0775</v>
      </c>
      <c r="C58" s="13">
        <v>120251984.0775</v>
      </c>
      <c r="Q58" s="24"/>
    </row>
    <row r="59" spans="1:33" x14ac:dyDescent="0.25">
      <c r="A59" s="5" t="s">
        <v>37</v>
      </c>
      <c r="B59" s="12">
        <f t="shared" si="10"/>
        <v>185989735.37319988</v>
      </c>
      <c r="C59" s="13">
        <v>92994867.6866</v>
      </c>
      <c r="D59" s="13">
        <v>3874786.1536083333</v>
      </c>
      <c r="E59" s="13">
        <v>3874786.1536083333</v>
      </c>
      <c r="F59" s="13">
        <v>3874786.1536083333</v>
      </c>
      <c r="G59" s="13">
        <v>3874786.1536083333</v>
      </c>
      <c r="H59" s="13">
        <v>3874786.1536083333</v>
      </c>
      <c r="I59" s="13">
        <v>3874786.1536083333</v>
      </c>
      <c r="J59" s="13">
        <v>3874786.1536083333</v>
      </c>
      <c r="K59" s="13">
        <v>3874786.1536083333</v>
      </c>
      <c r="L59" s="13">
        <v>3874786.1536083333</v>
      </c>
      <c r="M59" s="13">
        <v>3874786.1536083333</v>
      </c>
      <c r="N59" s="13">
        <v>3874786.1536083333</v>
      </c>
      <c r="O59" s="13">
        <v>3874786.1536083333</v>
      </c>
      <c r="P59" s="13">
        <v>3874786.1536083333</v>
      </c>
      <c r="Q59" s="24">
        <v>3874786.1536083333</v>
      </c>
      <c r="R59" s="13">
        <v>3874786.1536083333</v>
      </c>
      <c r="S59" s="13">
        <v>3874786.1536083333</v>
      </c>
      <c r="T59" s="13">
        <v>3874786.1536083333</v>
      </c>
      <c r="U59" s="13">
        <v>3874786.1536083333</v>
      </c>
      <c r="V59" s="13">
        <v>3874786.1536083333</v>
      </c>
      <c r="W59" s="13">
        <v>3874786.1536083333</v>
      </c>
      <c r="X59" s="13">
        <v>3874786.1536083333</v>
      </c>
      <c r="Y59" s="13">
        <v>3874786.1536083333</v>
      </c>
      <c r="Z59" s="13">
        <v>3874786.1536083333</v>
      </c>
      <c r="AA59" s="13">
        <v>3874786.1536083333</v>
      </c>
    </row>
    <row r="60" spans="1:33" x14ac:dyDescent="0.25">
      <c r="A60" s="9" t="s">
        <v>38</v>
      </c>
      <c r="B60" s="12">
        <f t="shared" si="10"/>
        <v>5000000</v>
      </c>
      <c r="C60" s="13">
        <v>5000000</v>
      </c>
      <c r="Q60" s="24"/>
    </row>
    <row r="61" spans="1:33" x14ac:dyDescent="0.25">
      <c r="A61" s="9" t="s">
        <v>39</v>
      </c>
      <c r="B61" s="12">
        <f t="shared" si="10"/>
        <v>0</v>
      </c>
      <c r="Q61" s="24"/>
    </row>
    <row r="62" spans="1:33" x14ac:dyDescent="0.25">
      <c r="A62" s="9" t="s">
        <v>40</v>
      </c>
      <c r="B62" s="12">
        <f t="shared" si="10"/>
        <v>850000000</v>
      </c>
      <c r="D62" s="13">
        <v>450000000</v>
      </c>
      <c r="E62" s="13">
        <v>400000000</v>
      </c>
      <c r="Q62" s="24"/>
    </row>
    <row r="63" spans="1:33" x14ac:dyDescent="0.25">
      <c r="A63" s="9" t="s">
        <v>41</v>
      </c>
      <c r="B63" s="12">
        <f t="shared" si="10"/>
        <v>147509100.46839997</v>
      </c>
      <c r="D63" s="13">
        <v>6146212.5195166664</v>
      </c>
      <c r="E63" s="13">
        <v>6146212.5195166664</v>
      </c>
      <c r="F63" s="13">
        <v>6146212.5195166664</v>
      </c>
      <c r="G63" s="13">
        <v>6146212.5195166664</v>
      </c>
      <c r="H63" s="13">
        <v>6146212.5195166664</v>
      </c>
      <c r="I63" s="13">
        <v>6146212.5195166664</v>
      </c>
      <c r="J63" s="13">
        <v>6146212.5195166664</v>
      </c>
      <c r="K63" s="13">
        <v>6146212.5195166664</v>
      </c>
      <c r="L63" s="13">
        <v>6146212.5195166664</v>
      </c>
      <c r="M63" s="13">
        <v>6146212.5195166664</v>
      </c>
      <c r="N63" s="13">
        <v>6146212.5195166664</v>
      </c>
      <c r="O63" s="13">
        <v>6146212.5195166664</v>
      </c>
      <c r="P63" s="13">
        <v>6146212.5195166664</v>
      </c>
      <c r="Q63" s="24">
        <v>6146212.5195166664</v>
      </c>
      <c r="R63" s="13">
        <v>6146212.5195166664</v>
      </c>
      <c r="S63" s="13">
        <v>6146212.5195166664</v>
      </c>
      <c r="T63" s="13">
        <v>6146212.5195166664</v>
      </c>
      <c r="U63" s="13">
        <v>6146212.5195166664</v>
      </c>
      <c r="V63" s="13">
        <v>6146212.5195166664</v>
      </c>
      <c r="W63" s="13">
        <v>6146212.5195166664</v>
      </c>
      <c r="X63" s="13">
        <v>6146212.5195166664</v>
      </c>
      <c r="Y63" s="13">
        <v>6146212.5195166664</v>
      </c>
      <c r="Z63" s="13">
        <v>6146212.5195166664</v>
      </c>
      <c r="AA63" s="13">
        <v>6146212.5195166664</v>
      </c>
    </row>
    <row r="64" spans="1:33" x14ac:dyDescent="0.25">
      <c r="A64" s="9" t="s">
        <v>42</v>
      </c>
      <c r="B64" s="12">
        <f t="shared" si="10"/>
        <v>132000000</v>
      </c>
      <c r="Q64" s="24"/>
      <c r="AF64" s="13">
        <f>132000000/2</f>
        <v>66000000</v>
      </c>
      <c r="AG64" s="13">
        <f>132000000/2</f>
        <v>66000000</v>
      </c>
    </row>
    <row r="65" spans="1:33" x14ac:dyDescent="0.25">
      <c r="A65" s="9" t="s">
        <v>43</v>
      </c>
      <c r="B65" s="12">
        <f t="shared" si="10"/>
        <v>131999999.99999999</v>
      </c>
      <c r="F65" s="13">
        <v>16499999.999999998</v>
      </c>
      <c r="I65" s="13">
        <v>16499999.999999998</v>
      </c>
      <c r="L65" s="13">
        <v>16499999.999999998</v>
      </c>
      <c r="O65" s="13">
        <v>16499999.999999998</v>
      </c>
      <c r="Q65" s="24"/>
      <c r="R65" s="13">
        <v>16499999.999999998</v>
      </c>
      <c r="U65" s="13">
        <v>16499999.999999998</v>
      </c>
      <c r="X65" s="13">
        <v>16499999.999999998</v>
      </c>
      <c r="AA65" s="13">
        <v>16499999.999999998</v>
      </c>
    </row>
    <row r="66" spans="1:33" x14ac:dyDescent="0.25">
      <c r="A66" s="9" t="s">
        <v>44</v>
      </c>
      <c r="B66" s="12">
        <f t="shared" si="10"/>
        <v>64134391.507999972</v>
      </c>
      <c r="D66" s="13">
        <v>2672266.3128333334</v>
      </c>
      <c r="E66" s="13">
        <v>2672266.3128333334</v>
      </c>
      <c r="F66" s="13">
        <v>2672266.3128333334</v>
      </c>
      <c r="G66" s="13">
        <v>2672266.3128333334</v>
      </c>
      <c r="H66" s="13">
        <v>2672266.3128333334</v>
      </c>
      <c r="I66" s="13">
        <v>2672266.3128333334</v>
      </c>
      <c r="J66" s="13">
        <v>2672266.3128333334</v>
      </c>
      <c r="K66" s="13">
        <v>2672266.3128333334</v>
      </c>
      <c r="L66" s="13">
        <v>2672266.3128333334</v>
      </c>
      <c r="M66" s="13">
        <v>2672266.3128333334</v>
      </c>
      <c r="N66" s="13">
        <v>2672266.3128333334</v>
      </c>
      <c r="O66" s="13">
        <v>2672266.3128333334</v>
      </c>
      <c r="P66" s="13">
        <v>2672266.3128333334</v>
      </c>
      <c r="Q66" s="24">
        <v>2672266.3128333334</v>
      </c>
      <c r="R66" s="13">
        <v>2672266.3128333334</v>
      </c>
      <c r="S66" s="13">
        <v>2672266.3128333334</v>
      </c>
      <c r="T66" s="13">
        <v>2672266.3128333334</v>
      </c>
      <c r="U66" s="13">
        <v>2672266.3128333334</v>
      </c>
      <c r="V66" s="13">
        <v>2672266.3128333334</v>
      </c>
      <c r="W66" s="13">
        <v>2672266.3128333334</v>
      </c>
      <c r="X66" s="13">
        <v>2672266.3128333334</v>
      </c>
      <c r="Y66" s="13">
        <v>2672266.3128333334</v>
      </c>
      <c r="Z66" s="13">
        <v>2672266.3128333334</v>
      </c>
      <c r="AA66" s="13">
        <v>2672266.3128333334</v>
      </c>
    </row>
    <row r="67" spans="1:33" x14ac:dyDescent="0.25">
      <c r="A67" s="9" t="s">
        <v>45</v>
      </c>
      <c r="B67" s="12">
        <f t="shared" si="10"/>
        <v>56117592.569500014</v>
      </c>
      <c r="D67" s="13">
        <v>2338233.0237291665</v>
      </c>
      <c r="E67" s="13">
        <v>2338233.0237291665</v>
      </c>
      <c r="F67" s="13">
        <v>2338233.0237291665</v>
      </c>
      <c r="G67" s="13">
        <v>2338233.0237291665</v>
      </c>
      <c r="H67" s="13">
        <v>2338233.0237291665</v>
      </c>
      <c r="I67" s="13">
        <v>2338233.0237291665</v>
      </c>
      <c r="J67" s="13">
        <v>2338233.0237291665</v>
      </c>
      <c r="K67" s="13">
        <v>2338233.0237291665</v>
      </c>
      <c r="L67" s="13">
        <v>2338233.0237291665</v>
      </c>
      <c r="M67" s="13">
        <v>2338233.0237291665</v>
      </c>
      <c r="N67" s="13">
        <v>2338233.0237291665</v>
      </c>
      <c r="O67" s="13">
        <v>2338233.0237291665</v>
      </c>
      <c r="P67" s="13">
        <v>2338233.0237291665</v>
      </c>
      <c r="Q67" s="24">
        <v>2338233.0237291665</v>
      </c>
      <c r="R67" s="13">
        <v>2338233.0237291665</v>
      </c>
      <c r="S67" s="13">
        <v>2338233.0237291665</v>
      </c>
      <c r="T67" s="13">
        <v>2338233.0237291665</v>
      </c>
      <c r="U67" s="13">
        <v>2338233.0237291665</v>
      </c>
      <c r="V67" s="13">
        <v>2338233.0237291665</v>
      </c>
      <c r="W67" s="13">
        <v>2338233.0237291665</v>
      </c>
      <c r="X67" s="13">
        <v>2338233.0237291665</v>
      </c>
      <c r="Y67" s="13">
        <v>2338233.0237291665</v>
      </c>
      <c r="Z67" s="13">
        <v>2338233.0237291665</v>
      </c>
      <c r="AA67" s="13">
        <v>2338233.0237291665</v>
      </c>
    </row>
    <row r="68" spans="1:33" x14ac:dyDescent="0.25">
      <c r="A68" s="9" t="s">
        <v>46</v>
      </c>
      <c r="B68" s="12">
        <f t="shared" si="10"/>
        <v>30000000</v>
      </c>
      <c r="Q68" s="24"/>
      <c r="W68" s="13">
        <v>30000000</v>
      </c>
    </row>
    <row r="69" spans="1:33" x14ac:dyDescent="0.25">
      <c r="A69" s="9" t="s">
        <v>47</v>
      </c>
      <c r="B69" s="12">
        <f t="shared" si="10"/>
        <v>160335978.77000001</v>
      </c>
      <c r="D69" s="13">
        <v>6680665.7820833335</v>
      </c>
      <c r="E69" s="13">
        <v>6680665.7820833335</v>
      </c>
      <c r="F69" s="13">
        <v>6680665.7820833335</v>
      </c>
      <c r="G69" s="13">
        <v>6680665.7820833335</v>
      </c>
      <c r="H69" s="13">
        <v>6680665.7820833335</v>
      </c>
      <c r="I69" s="13">
        <v>6680665.7820833335</v>
      </c>
      <c r="J69" s="13">
        <v>6680665.7820833335</v>
      </c>
      <c r="K69" s="13">
        <v>6680665.7820833335</v>
      </c>
      <c r="L69" s="13">
        <v>6680665.7820833335</v>
      </c>
      <c r="M69" s="13">
        <v>6680665.7820833335</v>
      </c>
      <c r="N69" s="13">
        <v>6680665.7820833335</v>
      </c>
      <c r="O69" s="13">
        <v>6680665.7820833335</v>
      </c>
      <c r="P69" s="13">
        <v>6680665.7820833335</v>
      </c>
      <c r="Q69" s="24">
        <v>6680665.7820833335</v>
      </c>
      <c r="R69" s="13">
        <v>6680665.7820833335</v>
      </c>
      <c r="S69" s="13">
        <v>6680665.7820833335</v>
      </c>
      <c r="T69" s="13">
        <v>6680665.7820833335</v>
      </c>
      <c r="U69" s="13">
        <v>6680665.7820833335</v>
      </c>
      <c r="V69" s="13">
        <v>6680665.7820833335</v>
      </c>
      <c r="W69" s="13">
        <v>6680665.7820833335</v>
      </c>
      <c r="X69" s="13">
        <v>6680665.7820833335</v>
      </c>
      <c r="Y69" s="13">
        <v>6680665.7820833335</v>
      </c>
      <c r="Z69" s="13">
        <v>6680665.7820833335</v>
      </c>
      <c r="AA69" s="13">
        <v>6680665.7820833335</v>
      </c>
    </row>
    <row r="70" spans="1:33" x14ac:dyDescent="0.25">
      <c r="A70" s="9" t="s">
        <v>98</v>
      </c>
      <c r="B70" s="12">
        <f t="shared" si="10"/>
        <v>33000000</v>
      </c>
      <c r="Q70" s="24"/>
      <c r="AA70" s="13">
        <v>15000000</v>
      </c>
      <c r="AB70" s="13">
        <v>4500000</v>
      </c>
      <c r="AC70" s="13">
        <f>+AB70</f>
        <v>4500000</v>
      </c>
      <c r="AD70" s="13">
        <f t="shared" ref="AD70:AE70" si="11">+AC70</f>
        <v>4500000</v>
      </c>
      <c r="AE70" s="13">
        <f t="shared" si="11"/>
        <v>4500000</v>
      </c>
    </row>
    <row r="71" spans="1:33" x14ac:dyDescent="0.25">
      <c r="A71" s="10" t="s">
        <v>15</v>
      </c>
      <c r="B71" s="11">
        <f>SUM(B58:B70)</f>
        <v>1916338782.7665997</v>
      </c>
      <c r="C71" s="11">
        <f t="shared" ref="C71:AG71" si="12">SUM(C58:C70)</f>
        <v>218246851.76410002</v>
      </c>
      <c r="D71" s="11">
        <f t="shared" si="12"/>
        <v>471712163.79177076</v>
      </c>
      <c r="E71" s="11">
        <f t="shared" si="12"/>
        <v>421712163.79177076</v>
      </c>
      <c r="F71" s="11">
        <f t="shared" si="12"/>
        <v>38212163.791770831</v>
      </c>
      <c r="G71" s="11">
        <f t="shared" si="12"/>
        <v>21712163.791770831</v>
      </c>
      <c r="H71" s="11">
        <f t="shared" si="12"/>
        <v>21712163.791770831</v>
      </c>
      <c r="I71" s="11">
        <f t="shared" si="12"/>
        <v>38212163.791770831</v>
      </c>
      <c r="J71" s="11">
        <f t="shared" si="12"/>
        <v>21712163.791770831</v>
      </c>
      <c r="K71" s="11">
        <f t="shared" si="12"/>
        <v>21712163.791770831</v>
      </c>
      <c r="L71" s="11">
        <f t="shared" si="12"/>
        <v>38212163.791770831</v>
      </c>
      <c r="M71" s="11">
        <f t="shared" si="12"/>
        <v>21712163.791770831</v>
      </c>
      <c r="N71" s="11">
        <f t="shared" si="12"/>
        <v>21712163.791770831</v>
      </c>
      <c r="O71" s="11">
        <f t="shared" si="12"/>
        <v>38212163.791770831</v>
      </c>
      <c r="P71" s="11">
        <f t="shared" si="12"/>
        <v>21712163.791770831</v>
      </c>
      <c r="Q71" s="11">
        <f t="shared" si="12"/>
        <v>21712163.791770831</v>
      </c>
      <c r="R71" s="11">
        <f t="shared" si="12"/>
        <v>38212163.791770831</v>
      </c>
      <c r="S71" s="11">
        <f t="shared" si="12"/>
        <v>21712163.791770831</v>
      </c>
      <c r="T71" s="11">
        <f t="shared" si="12"/>
        <v>21712163.791770831</v>
      </c>
      <c r="U71" s="11">
        <f t="shared" si="12"/>
        <v>38212163.791770831</v>
      </c>
      <c r="V71" s="11">
        <f t="shared" si="12"/>
        <v>21712163.791770831</v>
      </c>
      <c r="W71" s="11">
        <f t="shared" si="12"/>
        <v>51712163.791770831</v>
      </c>
      <c r="X71" s="11">
        <f t="shared" si="12"/>
        <v>38212163.791770831</v>
      </c>
      <c r="Y71" s="11">
        <f t="shared" si="12"/>
        <v>21712163.791770831</v>
      </c>
      <c r="Z71" s="11">
        <f t="shared" si="12"/>
        <v>21712163.791770831</v>
      </c>
      <c r="AA71" s="11">
        <f t="shared" si="12"/>
        <v>53212163.791770831</v>
      </c>
      <c r="AB71" s="11">
        <f t="shared" si="12"/>
        <v>4500000</v>
      </c>
      <c r="AC71" s="11">
        <f t="shared" si="12"/>
        <v>4500000</v>
      </c>
      <c r="AD71" s="11">
        <f t="shared" si="12"/>
        <v>4500000</v>
      </c>
      <c r="AE71" s="11">
        <f t="shared" si="12"/>
        <v>4500000</v>
      </c>
      <c r="AF71" s="11">
        <f t="shared" si="12"/>
        <v>66000000</v>
      </c>
      <c r="AG71" s="11">
        <f t="shared" si="12"/>
        <v>66000000</v>
      </c>
    </row>
    <row r="72" spans="1:33" x14ac:dyDescent="0.25">
      <c r="A72" s="8" t="s">
        <v>1</v>
      </c>
      <c r="B72" s="8"/>
      <c r="Q72" s="24"/>
    </row>
    <row r="73" spans="1:33" x14ac:dyDescent="0.25">
      <c r="A73" s="9" t="s">
        <v>48</v>
      </c>
      <c r="B73" s="12">
        <v>835290398.54393947</v>
      </c>
      <c r="C73" s="13">
        <v>0</v>
      </c>
      <c r="D73" s="13">
        <v>0</v>
      </c>
      <c r="E73" s="13">
        <v>0</v>
      </c>
      <c r="F73" s="13">
        <v>0</v>
      </c>
      <c r="G73" s="13">
        <v>5600000</v>
      </c>
      <c r="H73" s="13">
        <v>7700000</v>
      </c>
      <c r="I73" s="13">
        <v>10150000</v>
      </c>
      <c r="J73" s="13">
        <v>12950000</v>
      </c>
      <c r="K73" s="13">
        <v>15750000</v>
      </c>
      <c r="L73" s="13">
        <v>18900000</v>
      </c>
      <c r="M73" s="13">
        <v>22050000</v>
      </c>
      <c r="N73" s="13">
        <v>25900000</v>
      </c>
      <c r="O73" s="13">
        <v>29400000</v>
      </c>
      <c r="P73" s="13">
        <v>32550000</v>
      </c>
      <c r="Q73" s="24">
        <v>35700000</v>
      </c>
      <c r="R73" s="13">
        <v>39200000</v>
      </c>
      <c r="S73" s="13">
        <v>42350000</v>
      </c>
      <c r="T73" s="13">
        <v>45500000</v>
      </c>
      <c r="U73" s="13">
        <v>48650000</v>
      </c>
      <c r="V73" s="13">
        <v>51800000</v>
      </c>
      <c r="W73" s="13">
        <v>54600000</v>
      </c>
      <c r="X73" s="13">
        <v>56700000</v>
      </c>
      <c r="Y73" s="13">
        <v>57400000</v>
      </c>
      <c r="Z73" s="13">
        <v>57400000</v>
      </c>
      <c r="AA73" s="13">
        <f>57400000/2</f>
        <v>28700000</v>
      </c>
      <c r="AG73" s="13">
        <v>136340398.54393944</v>
      </c>
    </row>
    <row r="74" spans="1:33" x14ac:dyDescent="0.25">
      <c r="A74" s="10" t="s">
        <v>49</v>
      </c>
      <c r="B74" s="11">
        <f>+B73</f>
        <v>835290398.54393947</v>
      </c>
      <c r="C74" s="11">
        <f t="shared" ref="C74:AG74" si="13">+C73</f>
        <v>0</v>
      </c>
      <c r="D74" s="11">
        <f t="shared" si="13"/>
        <v>0</v>
      </c>
      <c r="E74" s="11">
        <f t="shared" si="13"/>
        <v>0</v>
      </c>
      <c r="F74" s="11">
        <f t="shared" si="13"/>
        <v>0</v>
      </c>
      <c r="G74" s="11">
        <f t="shared" si="13"/>
        <v>5600000</v>
      </c>
      <c r="H74" s="11">
        <f t="shared" si="13"/>
        <v>7700000</v>
      </c>
      <c r="I74" s="11">
        <f t="shared" si="13"/>
        <v>10150000</v>
      </c>
      <c r="J74" s="11">
        <f t="shared" si="13"/>
        <v>12950000</v>
      </c>
      <c r="K74" s="11">
        <f t="shared" si="13"/>
        <v>15750000</v>
      </c>
      <c r="L74" s="11">
        <f t="shared" si="13"/>
        <v>18900000</v>
      </c>
      <c r="M74" s="11">
        <f t="shared" si="13"/>
        <v>22050000</v>
      </c>
      <c r="N74" s="11">
        <f t="shared" si="13"/>
        <v>25900000</v>
      </c>
      <c r="O74" s="11">
        <f t="shared" si="13"/>
        <v>29400000</v>
      </c>
      <c r="P74" s="11">
        <f t="shared" si="13"/>
        <v>32550000</v>
      </c>
      <c r="Q74" s="11">
        <f t="shared" si="13"/>
        <v>35700000</v>
      </c>
      <c r="R74" s="11">
        <f t="shared" si="13"/>
        <v>39200000</v>
      </c>
      <c r="S74" s="11">
        <f t="shared" si="13"/>
        <v>42350000</v>
      </c>
      <c r="T74" s="11">
        <f t="shared" si="13"/>
        <v>45500000</v>
      </c>
      <c r="U74" s="11">
        <f t="shared" si="13"/>
        <v>48650000</v>
      </c>
      <c r="V74" s="11">
        <f t="shared" si="13"/>
        <v>51800000</v>
      </c>
      <c r="W74" s="11">
        <f t="shared" si="13"/>
        <v>54600000</v>
      </c>
      <c r="X74" s="11">
        <f t="shared" si="13"/>
        <v>56700000</v>
      </c>
      <c r="Y74" s="11">
        <f t="shared" si="13"/>
        <v>57400000</v>
      </c>
      <c r="Z74" s="11">
        <f t="shared" si="13"/>
        <v>57400000</v>
      </c>
      <c r="AA74" s="11">
        <f t="shared" si="13"/>
        <v>28700000</v>
      </c>
      <c r="AB74" s="11">
        <f t="shared" si="13"/>
        <v>0</v>
      </c>
      <c r="AC74" s="11">
        <f t="shared" si="13"/>
        <v>0</v>
      </c>
      <c r="AD74" s="11">
        <f t="shared" si="13"/>
        <v>0</v>
      </c>
      <c r="AE74" s="11">
        <f t="shared" si="13"/>
        <v>0</v>
      </c>
      <c r="AF74" s="11">
        <f t="shared" si="13"/>
        <v>0</v>
      </c>
      <c r="AG74" s="11">
        <f t="shared" si="13"/>
        <v>136340398.54393944</v>
      </c>
    </row>
    <row r="75" spans="1:33" x14ac:dyDescent="0.25">
      <c r="Q75" s="24"/>
    </row>
    <row r="76" spans="1:33" x14ac:dyDescent="0.25">
      <c r="A76" s="10" t="s">
        <v>13</v>
      </c>
      <c r="B76" s="11">
        <v>8600000000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32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>
        <f>1720000000*5</f>
        <v>8600000000</v>
      </c>
    </row>
    <row r="77" spans="1:33" x14ac:dyDescent="0.25">
      <c r="Q77" s="24"/>
    </row>
    <row r="78" spans="1:33" x14ac:dyDescent="0.25">
      <c r="A78" s="10" t="s">
        <v>14</v>
      </c>
      <c r="B78" s="11">
        <v>2300000000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3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>
        <v>2300000000</v>
      </c>
    </row>
    <row r="79" spans="1:33" x14ac:dyDescent="0.25">
      <c r="Q79" s="24"/>
    </row>
    <row r="80" spans="1:33" ht="15.75" customHeight="1" x14ac:dyDescent="0.25">
      <c r="A80" s="10" t="s">
        <v>8</v>
      </c>
      <c r="B80" s="11">
        <f>+B78+B76+B74+B71+B56+B38+B20</f>
        <v>26575937414.361946</v>
      </c>
      <c r="C80" s="11">
        <f>+C78+C76+C74+C71+C56+C38+C20</f>
        <v>1999107385.7755089</v>
      </c>
      <c r="D80" s="11">
        <f>+D78+D76+D74+D71+D56+D38+D20</f>
        <v>585160997.66843748</v>
      </c>
      <c r="E80" s="11">
        <f>+E78+E76+E74+E71+E56+E38+E20</f>
        <v>755634147.46843743</v>
      </c>
      <c r="F80" s="11">
        <f>+F78+F76+F74+F71+F56+F38+F20</f>
        <v>372134147.46843755</v>
      </c>
      <c r="G80" s="11">
        <f>+G78+G76+G74+G71+G56+G38+G20</f>
        <v>361234147.46843749</v>
      </c>
      <c r="H80" s="11">
        <f>+H78+H76+H74+H71+H56+H38+H20</f>
        <v>363334147.46843749</v>
      </c>
      <c r="I80" s="11">
        <f>+I78+I76+I74+I71+I56+I38+I20</f>
        <v>382284147.46843755</v>
      </c>
      <c r="J80" s="11">
        <f>+J78+J76+J74+J71+J56+J38+J20</f>
        <v>428513706.22399306</v>
      </c>
      <c r="K80" s="11">
        <f>+K78+K76+K74+K71+K56+K38+K20</f>
        <v>431313706.22399306</v>
      </c>
      <c r="L80" s="11">
        <f>+L78+L76+L74+L71+L56+L38+L20</f>
        <v>494397039.55732644</v>
      </c>
      <c r="M80" s="11">
        <f>+M78+M76+M74+M71+M56+M38+M20</f>
        <v>481047039.55732644</v>
      </c>
      <c r="N80" s="11">
        <f>+N78+N76+N74+N71+N56+N38+N20</f>
        <v>484897039.55732644</v>
      </c>
      <c r="O80" s="11">
        <f>+O78+O76+O74+O71+O56+O38+O20</f>
        <v>615881500.55732644</v>
      </c>
      <c r="P80" s="11">
        <f>+P78+P76+P74+P71+P56+P38+P20</f>
        <v>614051500.55732644</v>
      </c>
      <c r="Q80" s="11">
        <f>+Q78+Q76+Q74+Q71+Q56+Q38+Q20</f>
        <v>628721500.55732644</v>
      </c>
      <c r="R80" s="11">
        <f>+R78+R76+R74+R71+R56+R38+R20</f>
        <v>737314500.55732644</v>
      </c>
      <c r="S80" s="11">
        <f>+S78+S76+S74+S71+S56+S38+S20</f>
        <v>480316329.00177085</v>
      </c>
      <c r="T80" s="11">
        <f>+T78+T76+T74+T71+T56+T38+T20</f>
        <v>521243960.00177085</v>
      </c>
      <c r="U80" s="11">
        <f>+U78+U76+U74+U71+U56+U38+U20</f>
        <v>540893960.00177085</v>
      </c>
      <c r="V80" s="11">
        <f>+V78+V76+V74+V71+V56+V38+V20</f>
        <v>527543960.00177085</v>
      </c>
      <c r="W80" s="11">
        <f>+W78+W76+W74+W71+W56+W38+W20</f>
        <v>489888960.00177085</v>
      </c>
      <c r="X80" s="11">
        <f>+X78+X76+X74+X71+X56+X38+X20</f>
        <v>478488960.00177085</v>
      </c>
      <c r="Y80" s="11">
        <f>+Y78+Y76+Y74+Y71+Y56+Y38+Y20</f>
        <v>462688960.00177085</v>
      </c>
      <c r="Z80" s="11">
        <f>+Z78+Z76+Z74+Z71+Z56+Z38+Z20</f>
        <v>446407142.00177085</v>
      </c>
      <c r="AA80" s="11">
        <f>+AA78+AA76+AA74+AA71+AA56+AA38+AA20</f>
        <v>119514997.66843751</v>
      </c>
      <c r="AB80" s="11">
        <f>+AB78+AB76+AB74+AB71+AB56+AB38+AB20</f>
        <v>4500000</v>
      </c>
      <c r="AC80" s="11">
        <f>+AC78+AC76+AC74+AC71+AC56+AC38+AC20</f>
        <v>4500000</v>
      </c>
      <c r="AD80" s="11">
        <f>+AD78+AD76+AD74+AD71+AD56+AD38+AD20</f>
        <v>310758811</v>
      </c>
      <c r="AE80" s="11">
        <f>+AE78+AE76+AE74+AE71+AE56+AE38+AE20</f>
        <v>245824322</v>
      </c>
      <c r="AF80" s="11">
        <f>+AF78+AF76+AF74+AF71+AF56+AF38+AF20</f>
        <v>106000000</v>
      </c>
      <c r="AG80" s="11">
        <f>+AG78+AG76+AG74+AG71+AG56+AG38+AG20</f>
        <v>12102340398.54394</v>
      </c>
    </row>
    <row r="81" spans="1:34" x14ac:dyDescent="0.25">
      <c r="Q81" s="24"/>
    </row>
    <row r="82" spans="1:34" ht="15.75" customHeight="1" x14ac:dyDescent="0.25">
      <c r="A82" s="10" t="s">
        <v>10</v>
      </c>
      <c r="B82" s="11"/>
      <c r="C82" s="11">
        <f>C18-C80</f>
        <v>651005916.22449112</v>
      </c>
      <c r="D82" s="11">
        <f>D18-D80</f>
        <v>-405160997.66843748</v>
      </c>
      <c r="E82" s="11">
        <f>E18-E80</f>
        <v>-312660988.46843743</v>
      </c>
      <c r="F82" s="11">
        <f>F18-F80</f>
        <v>33536061.531562448</v>
      </c>
      <c r="G82" s="11">
        <f>G18-G80</f>
        <v>-207301690.46843749</v>
      </c>
      <c r="H82" s="11">
        <f>H18-H80</f>
        <v>1549969961.5315626</v>
      </c>
      <c r="I82" s="11">
        <f>I18-I80</f>
        <v>-219395200.46843755</v>
      </c>
      <c r="J82" s="11">
        <f>J18-J80</f>
        <v>-267703074.22399306</v>
      </c>
      <c r="K82" s="11">
        <f>K18-K80</f>
        <v>163242502.77600694</v>
      </c>
      <c r="L82" s="11">
        <f>L18-L80</f>
        <v>14997703.442673564</v>
      </c>
      <c r="M82" s="11">
        <f>M18-M80</f>
        <v>-332615534.55732644</v>
      </c>
      <c r="N82" s="11">
        <f>N18-N80</f>
        <v>583320.44267356396</v>
      </c>
      <c r="O82" s="11">
        <f>O18-O80</f>
        <v>-188646908.7115252</v>
      </c>
      <c r="P82" s="11">
        <f>P18-P80</f>
        <v>-228192564.39264417</v>
      </c>
      <c r="Q82" s="11">
        <f>Q18-Q80</f>
        <v>-47317924.146490455</v>
      </c>
      <c r="R82" s="11">
        <f>R18-R80</f>
        <v>-233889458.14649045</v>
      </c>
      <c r="S82" s="11">
        <f>S18-S80</f>
        <v>60674819.655219197</v>
      </c>
      <c r="T82" s="11">
        <f>T18-T80</f>
        <v>131908933.29697716</v>
      </c>
      <c r="U82" s="11">
        <f>U18-U80</f>
        <v>179825039.54313111</v>
      </c>
      <c r="V82" s="11">
        <f>V18-V80</f>
        <v>136227924.5400542</v>
      </c>
      <c r="W82" s="11">
        <f>W18-W80</f>
        <v>181049030.78620815</v>
      </c>
      <c r="X82" s="11">
        <f>X18-X80</f>
        <v>165147349.52466977</v>
      </c>
      <c r="Y82" s="11">
        <f>Y18-Y80</f>
        <v>207428721.38620818</v>
      </c>
      <c r="Z82" s="11">
        <f>Z18-Z80</f>
        <v>207566234.83236217</v>
      </c>
      <c r="AA82" s="11">
        <f>AA18-AA80</f>
        <v>367085002.33156252</v>
      </c>
      <c r="AB82" s="11">
        <f>AB18-AB80</f>
        <v>-4500000</v>
      </c>
      <c r="AC82" s="11">
        <f>AC18-AC80</f>
        <v>-4500000</v>
      </c>
      <c r="AD82" s="11">
        <f>AD18-AD80</f>
        <v>-310758811</v>
      </c>
      <c r="AE82" s="11">
        <f>AE18-AE80</f>
        <v>-245824322</v>
      </c>
      <c r="AF82" s="11">
        <f>AF18-AF80</f>
        <v>-106000000</v>
      </c>
      <c r="AG82" s="11">
        <f>AG18-AG80</f>
        <v>-578120585.20773888</v>
      </c>
    </row>
    <row r="83" spans="1:34" x14ac:dyDescent="0.25">
      <c r="Q83" s="27"/>
    </row>
    <row r="84" spans="1:34" ht="15.75" customHeight="1" x14ac:dyDescent="0.25">
      <c r="A84" s="10" t="s">
        <v>11</v>
      </c>
      <c r="B84" s="11">
        <v>1496765915.7472401</v>
      </c>
      <c r="C84" s="11">
        <f>C82</f>
        <v>651005916.22449112</v>
      </c>
      <c r="D84" s="11">
        <f>D82+C84</f>
        <v>245844918.55605364</v>
      </c>
      <c r="E84" s="11">
        <f t="shared" ref="E84:AG84" si="14">E82+D84</f>
        <v>-66816069.912383795</v>
      </c>
      <c r="F84" s="11">
        <f t="shared" si="14"/>
        <v>-33280008.380821347</v>
      </c>
      <c r="G84" s="11">
        <f t="shared" si="14"/>
        <v>-240581698.84925884</v>
      </c>
      <c r="H84" s="11">
        <f t="shared" si="14"/>
        <v>1309388262.6823037</v>
      </c>
      <c r="I84" s="11">
        <f t="shared" si="14"/>
        <v>1089993062.2138662</v>
      </c>
      <c r="J84" s="11">
        <f t="shared" si="14"/>
        <v>822289987.98987317</v>
      </c>
      <c r="K84" s="11">
        <f t="shared" si="14"/>
        <v>985532490.76588011</v>
      </c>
      <c r="L84" s="11">
        <f t="shared" si="14"/>
        <v>1000530194.2085537</v>
      </c>
      <c r="M84" s="11">
        <f t="shared" si="14"/>
        <v>667914659.65122724</v>
      </c>
      <c r="N84" s="11">
        <f t="shared" si="14"/>
        <v>668497980.0939008</v>
      </c>
      <c r="O84" s="11">
        <f t="shared" si="14"/>
        <v>479851071.3823756</v>
      </c>
      <c r="P84" s="11">
        <f t="shared" si="14"/>
        <v>251658506.98973143</v>
      </c>
      <c r="Q84" s="11">
        <f t="shared" si="14"/>
        <v>204340582.84324098</v>
      </c>
      <c r="R84" s="11">
        <f t="shared" si="14"/>
        <v>-29548875.303249478</v>
      </c>
      <c r="S84" s="11">
        <f t="shared" si="14"/>
        <v>31125944.351969719</v>
      </c>
      <c r="T84" s="11">
        <f t="shared" si="14"/>
        <v>163034877.64894688</v>
      </c>
      <c r="U84" s="11">
        <f t="shared" si="14"/>
        <v>342859917.19207799</v>
      </c>
      <c r="V84" s="11">
        <f t="shared" si="14"/>
        <v>479087841.7321322</v>
      </c>
      <c r="W84" s="11">
        <f t="shared" si="14"/>
        <v>660136872.51834035</v>
      </c>
      <c r="X84" s="11">
        <f t="shared" si="14"/>
        <v>825284222.04301012</v>
      </c>
      <c r="Y84" s="11">
        <f t="shared" si="14"/>
        <v>1032712943.4292183</v>
      </c>
      <c r="Z84" s="11">
        <f t="shared" si="14"/>
        <v>1240279178.2615805</v>
      </c>
      <c r="AA84" s="11">
        <f t="shared" si="14"/>
        <v>1607364180.593143</v>
      </c>
      <c r="AB84" s="11">
        <f t="shared" si="14"/>
        <v>1602864180.593143</v>
      </c>
      <c r="AC84" s="11">
        <f t="shared" si="14"/>
        <v>1598364180.593143</v>
      </c>
      <c r="AD84" s="11">
        <f t="shared" si="14"/>
        <v>1287605369.593143</v>
      </c>
      <c r="AE84" s="11">
        <f t="shared" si="14"/>
        <v>1041781047.593143</v>
      </c>
      <c r="AF84" s="11">
        <f t="shared" si="14"/>
        <v>935781047.59314299</v>
      </c>
      <c r="AG84" s="11">
        <f t="shared" si="14"/>
        <v>357660462.38540411</v>
      </c>
    </row>
    <row r="85" spans="1:34" x14ac:dyDescent="0.25">
      <c r="Q85" s="24"/>
    </row>
    <row r="86" spans="1:34" x14ac:dyDescent="0.25">
      <c r="B86" s="23"/>
      <c r="Q86" s="24"/>
      <c r="R86" s="24"/>
    </row>
    <row r="87" spans="1:34" ht="15.75" customHeight="1" x14ac:dyDescent="0.25">
      <c r="A87" s="10" t="s">
        <v>12</v>
      </c>
      <c r="Q87" s="24"/>
    </row>
    <row r="88" spans="1:34" x14ac:dyDescent="0.25">
      <c r="Q88" s="24"/>
    </row>
    <row r="89" spans="1:34" x14ac:dyDescent="0.25">
      <c r="C89" s="14"/>
      <c r="D89" s="14"/>
      <c r="E89" s="14"/>
      <c r="F89" s="14"/>
      <c r="G89" s="14"/>
      <c r="H89" s="14"/>
      <c r="I89" s="14" t="s">
        <v>50</v>
      </c>
      <c r="J89" s="14" t="s">
        <v>50</v>
      </c>
      <c r="K89" s="14"/>
      <c r="L89" s="14"/>
      <c r="M89" s="14"/>
      <c r="N89" s="14"/>
      <c r="O89" s="14"/>
      <c r="P89" s="14"/>
      <c r="Q89" s="26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1:34" x14ac:dyDescent="0.25">
      <c r="Q90" s="24"/>
    </row>
    <row r="91" spans="1:34" x14ac:dyDescent="0.25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26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1:34" x14ac:dyDescent="0.25">
      <c r="Q92" s="24"/>
    </row>
    <row r="93" spans="1:34" x14ac:dyDescent="0.25"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1:34" s="15" customFormat="1" x14ac:dyDescent="0.25">
      <c r="B94" s="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24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6"/>
    </row>
    <row r="95" spans="1:34" x14ac:dyDescent="0.25">
      <c r="Q95" s="24"/>
    </row>
    <row r="96" spans="1:34" x14ac:dyDescent="0.25">
      <c r="A96" s="20"/>
      <c r="Q96" s="24"/>
    </row>
    <row r="97" spans="17:17" x14ac:dyDescent="0.25">
      <c r="Q97" s="24"/>
    </row>
    <row r="98" spans="17:17" x14ac:dyDescent="0.25">
      <c r="Q98" s="24"/>
    </row>
    <row r="99" spans="17:17" x14ac:dyDescent="0.25">
      <c r="Q99" s="24"/>
    </row>
    <row r="100" spans="17:17" x14ac:dyDescent="0.25">
      <c r="Q100" s="24"/>
    </row>
    <row r="101" spans="17:17" x14ac:dyDescent="0.25">
      <c r="Q101" s="24"/>
    </row>
    <row r="102" spans="17:17" x14ac:dyDescent="0.25">
      <c r="Q102" s="24"/>
    </row>
    <row r="103" spans="17:17" x14ac:dyDescent="0.25">
      <c r="Q103" s="24"/>
    </row>
    <row r="104" spans="17:17" x14ac:dyDescent="0.25">
      <c r="Q104" s="24"/>
    </row>
    <row r="105" spans="17:17" x14ac:dyDescent="0.25">
      <c r="Q105" s="24"/>
    </row>
    <row r="106" spans="17:17" x14ac:dyDescent="0.25">
      <c r="Q106" s="24"/>
    </row>
    <row r="107" spans="17:17" x14ac:dyDescent="0.25">
      <c r="Q107" s="24"/>
    </row>
    <row r="108" spans="17:17" x14ac:dyDescent="0.25">
      <c r="Q108" s="24"/>
    </row>
    <row r="109" spans="17:17" x14ac:dyDescent="0.25">
      <c r="Q109" s="24"/>
    </row>
    <row r="110" spans="17:17" x14ac:dyDescent="0.25">
      <c r="Q110" s="24"/>
    </row>
    <row r="111" spans="17:17" x14ac:dyDescent="0.25">
      <c r="Q111" s="24"/>
    </row>
    <row r="112" spans="17:17" x14ac:dyDescent="0.25">
      <c r="Q112" s="24"/>
    </row>
    <row r="113" spans="17:17" x14ac:dyDescent="0.25">
      <c r="Q113" s="24"/>
    </row>
    <row r="114" spans="17:17" x14ac:dyDescent="0.25">
      <c r="Q114" s="24"/>
    </row>
    <row r="115" spans="17:17" x14ac:dyDescent="0.25">
      <c r="Q115" s="24"/>
    </row>
    <row r="116" spans="17:17" x14ac:dyDescent="0.25">
      <c r="Q116" s="24"/>
    </row>
    <row r="117" spans="17:17" x14ac:dyDescent="0.25">
      <c r="Q117" s="24"/>
    </row>
    <row r="118" spans="17:17" x14ac:dyDescent="0.25">
      <c r="Q118" s="24"/>
    </row>
    <row r="119" spans="17:17" x14ac:dyDescent="0.25">
      <c r="Q119" s="24"/>
    </row>
    <row r="120" spans="17:17" x14ac:dyDescent="0.25">
      <c r="Q120" s="24"/>
    </row>
    <row r="121" spans="17:17" x14ac:dyDescent="0.25">
      <c r="Q121" s="24"/>
    </row>
    <row r="122" spans="17:17" x14ac:dyDescent="0.25">
      <c r="Q122" s="24"/>
    </row>
    <row r="123" spans="17:17" x14ac:dyDescent="0.25">
      <c r="Q123" s="24"/>
    </row>
    <row r="124" spans="17:17" x14ac:dyDescent="0.25">
      <c r="Q124" s="24"/>
    </row>
    <row r="125" spans="17:17" x14ac:dyDescent="0.25">
      <c r="Q125" s="24"/>
    </row>
    <row r="126" spans="17:17" x14ac:dyDescent="0.25">
      <c r="Q126" s="24"/>
    </row>
    <row r="127" spans="17:17" x14ac:dyDescent="0.25">
      <c r="Q127" s="24"/>
    </row>
    <row r="128" spans="17:17" x14ac:dyDescent="0.25">
      <c r="Q128" s="24"/>
    </row>
    <row r="129" spans="17:17" x14ac:dyDescent="0.25">
      <c r="Q129" s="24"/>
    </row>
    <row r="130" spans="17:17" x14ac:dyDescent="0.25">
      <c r="Q130" s="24"/>
    </row>
    <row r="131" spans="17:17" x14ac:dyDescent="0.25">
      <c r="Q131" s="24"/>
    </row>
    <row r="132" spans="17:17" x14ac:dyDescent="0.25">
      <c r="Q132" s="24"/>
    </row>
    <row r="133" spans="17:17" x14ac:dyDescent="0.25">
      <c r="Q133" s="24"/>
    </row>
    <row r="134" spans="17:17" x14ac:dyDescent="0.25">
      <c r="Q134" s="24"/>
    </row>
    <row r="135" spans="17:17" x14ac:dyDescent="0.25">
      <c r="Q135" s="24"/>
    </row>
    <row r="136" spans="17:17" x14ac:dyDescent="0.25">
      <c r="Q136" s="24"/>
    </row>
    <row r="137" spans="17:17" x14ac:dyDescent="0.25">
      <c r="Q137" s="24"/>
    </row>
    <row r="138" spans="17:17" x14ac:dyDescent="0.25">
      <c r="Q138" s="24"/>
    </row>
    <row r="139" spans="17:17" x14ac:dyDescent="0.25">
      <c r="Q139" s="24"/>
    </row>
    <row r="140" spans="17:17" x14ac:dyDescent="0.25">
      <c r="Q140" s="24"/>
    </row>
    <row r="141" spans="17:17" x14ac:dyDescent="0.25">
      <c r="Q141" s="24"/>
    </row>
    <row r="142" spans="17:17" x14ac:dyDescent="0.25">
      <c r="Q142" s="24"/>
    </row>
    <row r="143" spans="17:17" x14ac:dyDescent="0.25">
      <c r="Q143" s="24"/>
    </row>
    <row r="144" spans="17:17" x14ac:dyDescent="0.25">
      <c r="Q144" s="24"/>
    </row>
    <row r="145" spans="17:17" x14ac:dyDescent="0.25">
      <c r="Q145" s="24"/>
    </row>
    <row r="146" spans="17:17" x14ac:dyDescent="0.25">
      <c r="Q146" s="24"/>
    </row>
    <row r="147" spans="17:17" x14ac:dyDescent="0.25">
      <c r="Q147" s="24"/>
    </row>
    <row r="148" spans="17:17" x14ac:dyDescent="0.25">
      <c r="Q148" s="24"/>
    </row>
    <row r="149" spans="17:17" x14ac:dyDescent="0.25">
      <c r="Q149" s="24"/>
    </row>
    <row r="150" spans="17:17" x14ac:dyDescent="0.25">
      <c r="Q150" s="24"/>
    </row>
    <row r="151" spans="17:17" x14ac:dyDescent="0.25">
      <c r="Q151" s="24"/>
    </row>
    <row r="152" spans="17:17" x14ac:dyDescent="0.25">
      <c r="Q152" s="24"/>
    </row>
    <row r="153" spans="17:17" x14ac:dyDescent="0.25">
      <c r="Q153" s="24"/>
    </row>
    <row r="154" spans="17:17" x14ac:dyDescent="0.25">
      <c r="Q154" s="24"/>
    </row>
    <row r="155" spans="17:17" x14ac:dyDescent="0.25">
      <c r="Q155" s="24"/>
    </row>
    <row r="156" spans="17:17" x14ac:dyDescent="0.25">
      <c r="Q156" s="24"/>
    </row>
    <row r="157" spans="17:17" x14ac:dyDescent="0.25">
      <c r="Q157" s="24"/>
    </row>
    <row r="158" spans="17:17" x14ac:dyDescent="0.25">
      <c r="Q158" s="24"/>
    </row>
    <row r="159" spans="17:17" x14ac:dyDescent="0.25">
      <c r="Q159" s="24"/>
    </row>
    <row r="160" spans="17:17" x14ac:dyDescent="0.25">
      <c r="Q160" s="24"/>
    </row>
    <row r="161" spans="17:17" x14ac:dyDescent="0.25">
      <c r="Q161" s="24"/>
    </row>
    <row r="162" spans="17:17" x14ac:dyDescent="0.25">
      <c r="Q162" s="24"/>
    </row>
    <row r="163" spans="17:17" x14ac:dyDescent="0.25">
      <c r="Q163" s="24"/>
    </row>
    <row r="164" spans="17:17" x14ac:dyDescent="0.25">
      <c r="Q164" s="24"/>
    </row>
    <row r="165" spans="17:17" x14ac:dyDescent="0.25">
      <c r="Q165" s="24"/>
    </row>
    <row r="166" spans="17:17" x14ac:dyDescent="0.25">
      <c r="Q166" s="24"/>
    </row>
    <row r="167" spans="17:17" x14ac:dyDescent="0.25">
      <c r="Q167" s="24"/>
    </row>
    <row r="168" spans="17:17" x14ac:dyDescent="0.25">
      <c r="Q168" s="27"/>
    </row>
    <row r="169" spans="17:17" x14ac:dyDescent="0.25">
      <c r="Q169" s="27"/>
    </row>
    <row r="170" spans="17:17" x14ac:dyDescent="0.25">
      <c r="Q170" s="27"/>
    </row>
    <row r="171" spans="17:17" x14ac:dyDescent="0.25">
      <c r="Q171" s="27"/>
    </row>
    <row r="172" spans="17:17" x14ac:dyDescent="0.25">
      <c r="Q172" s="27"/>
    </row>
    <row r="173" spans="17:17" x14ac:dyDescent="0.25">
      <c r="Q173" s="27"/>
    </row>
    <row r="174" spans="17:17" x14ac:dyDescent="0.25">
      <c r="Q174" s="27"/>
    </row>
    <row r="175" spans="17:17" x14ac:dyDescent="0.25">
      <c r="Q175" s="27"/>
    </row>
    <row r="176" spans="17:17" x14ac:dyDescent="0.25">
      <c r="Q176" s="27"/>
    </row>
    <row r="177" spans="17:17" x14ac:dyDescent="0.25">
      <c r="Q177" s="27"/>
    </row>
    <row r="178" spans="17:17" x14ac:dyDescent="0.25">
      <c r="Q178" s="27"/>
    </row>
    <row r="179" spans="17:17" x14ac:dyDescent="0.25">
      <c r="Q179" s="27"/>
    </row>
    <row r="180" spans="17:17" x14ac:dyDescent="0.25">
      <c r="Q180" s="27"/>
    </row>
    <row r="181" spans="17:17" x14ac:dyDescent="0.25">
      <c r="Q181" s="27"/>
    </row>
    <row r="182" spans="17:17" x14ac:dyDescent="0.25">
      <c r="Q182" s="27"/>
    </row>
    <row r="183" spans="17:17" x14ac:dyDescent="0.25">
      <c r="Q183" s="27"/>
    </row>
    <row r="184" spans="17:17" x14ac:dyDescent="0.25">
      <c r="Q184" s="27"/>
    </row>
    <row r="185" spans="17:17" x14ac:dyDescent="0.25">
      <c r="Q185" s="27"/>
    </row>
    <row r="186" spans="17:17" x14ac:dyDescent="0.25">
      <c r="Q186" s="27"/>
    </row>
    <row r="187" spans="17:17" x14ac:dyDescent="0.25">
      <c r="Q187" s="27"/>
    </row>
    <row r="188" spans="17:17" x14ac:dyDescent="0.25">
      <c r="Q188" s="27"/>
    </row>
    <row r="189" spans="17:17" x14ac:dyDescent="0.25">
      <c r="Q189" s="27"/>
    </row>
    <row r="190" spans="17:17" x14ac:dyDescent="0.25">
      <c r="Q190" s="27"/>
    </row>
    <row r="191" spans="17:17" x14ac:dyDescent="0.25">
      <c r="Q191" s="25"/>
    </row>
    <row r="192" spans="17:17" x14ac:dyDescent="0.25">
      <c r="Q192" s="25"/>
    </row>
    <row r="193" spans="17:17" x14ac:dyDescent="0.25">
      <c r="Q193" s="25"/>
    </row>
    <row r="194" spans="17:17" x14ac:dyDescent="0.25">
      <c r="Q194" s="27"/>
    </row>
    <row r="195" spans="17:17" x14ac:dyDescent="0.25">
      <c r="Q195" s="27"/>
    </row>
    <row r="196" spans="17:17" x14ac:dyDescent="0.25">
      <c r="Q196" s="27"/>
    </row>
    <row r="197" spans="17:17" x14ac:dyDescent="0.25">
      <c r="Q197" s="24"/>
    </row>
    <row r="198" spans="17:17" x14ac:dyDescent="0.25">
      <c r="Q198" s="24"/>
    </row>
    <row r="199" spans="17:17" x14ac:dyDescent="0.25">
      <c r="Q199" s="24"/>
    </row>
    <row r="200" spans="17:17" x14ac:dyDescent="0.25">
      <c r="Q200" s="24"/>
    </row>
    <row r="201" spans="17:17" x14ac:dyDescent="0.25">
      <c r="Q201" s="24"/>
    </row>
    <row r="202" spans="17:17" x14ac:dyDescent="0.25">
      <c r="Q202" s="24"/>
    </row>
    <row r="203" spans="17:17" x14ac:dyDescent="0.25">
      <c r="Q203" s="24"/>
    </row>
    <row r="204" spans="17:17" x14ac:dyDescent="0.25">
      <c r="Q204" s="24"/>
    </row>
    <row r="205" spans="17:17" x14ac:dyDescent="0.25">
      <c r="Q205" s="24"/>
    </row>
    <row r="206" spans="17:17" x14ac:dyDescent="0.25">
      <c r="Q206" s="24"/>
    </row>
    <row r="207" spans="17:17" x14ac:dyDescent="0.25">
      <c r="Q207" s="24"/>
    </row>
    <row r="208" spans="17:17" x14ac:dyDescent="0.25">
      <c r="Q208" s="24"/>
    </row>
    <row r="209" spans="17:17" x14ac:dyDescent="0.25">
      <c r="Q209" s="24"/>
    </row>
    <row r="210" spans="17:17" x14ac:dyDescent="0.25">
      <c r="Q210" s="24"/>
    </row>
    <row r="211" spans="17:17" x14ac:dyDescent="0.25">
      <c r="Q211" s="24"/>
    </row>
    <row r="212" spans="17:17" x14ac:dyDescent="0.25">
      <c r="Q212" s="24"/>
    </row>
    <row r="213" spans="17:17" x14ac:dyDescent="0.25">
      <c r="Q213" s="24"/>
    </row>
    <row r="214" spans="17:17" x14ac:dyDescent="0.25">
      <c r="Q214" s="24"/>
    </row>
    <row r="215" spans="17:17" x14ac:dyDescent="0.25">
      <c r="Q215" s="24"/>
    </row>
    <row r="216" spans="17:17" x14ac:dyDescent="0.25">
      <c r="Q216" s="24"/>
    </row>
    <row r="217" spans="17:17" x14ac:dyDescent="0.25">
      <c r="Q217" s="24"/>
    </row>
    <row r="218" spans="17:17" x14ac:dyDescent="0.25">
      <c r="Q218" s="24"/>
    </row>
    <row r="219" spans="17:17" x14ac:dyDescent="0.25">
      <c r="Q219" s="24"/>
    </row>
    <row r="220" spans="17:17" x14ac:dyDescent="0.25">
      <c r="Q220" s="24"/>
    </row>
    <row r="221" spans="17:17" x14ac:dyDescent="0.25">
      <c r="Q221" s="24"/>
    </row>
    <row r="222" spans="17:17" x14ac:dyDescent="0.25">
      <c r="Q222" s="24"/>
    </row>
    <row r="223" spans="17:17" x14ac:dyDescent="0.25">
      <c r="Q223" s="24"/>
    </row>
    <row r="224" spans="17:17" x14ac:dyDescent="0.25">
      <c r="Q224" s="24"/>
    </row>
    <row r="225" spans="17:17" x14ac:dyDescent="0.25">
      <c r="Q225" s="24"/>
    </row>
    <row r="226" spans="17:17" x14ac:dyDescent="0.25">
      <c r="Q226" s="24"/>
    </row>
    <row r="227" spans="17:17" x14ac:dyDescent="0.25">
      <c r="Q227" s="24"/>
    </row>
    <row r="228" spans="17:17" x14ac:dyDescent="0.25">
      <c r="Q228" s="24"/>
    </row>
    <row r="229" spans="17:17" x14ac:dyDescent="0.25">
      <c r="Q229" s="24"/>
    </row>
    <row r="230" spans="17:17" x14ac:dyDescent="0.25">
      <c r="Q230" s="24"/>
    </row>
    <row r="231" spans="17:17" x14ac:dyDescent="0.25">
      <c r="Q231" s="24"/>
    </row>
    <row r="232" spans="17:17" x14ac:dyDescent="0.25">
      <c r="Q232" s="24"/>
    </row>
    <row r="233" spans="17:17" x14ac:dyDescent="0.25">
      <c r="Q233" s="24"/>
    </row>
    <row r="234" spans="17:17" x14ac:dyDescent="0.25">
      <c r="Q234" s="24"/>
    </row>
    <row r="235" spans="17:17" x14ac:dyDescent="0.25">
      <c r="Q235" s="24"/>
    </row>
    <row r="236" spans="17:17" x14ac:dyDescent="0.25">
      <c r="Q236" s="24"/>
    </row>
    <row r="237" spans="17:17" x14ac:dyDescent="0.25">
      <c r="Q237" s="24"/>
    </row>
    <row r="238" spans="17:17" x14ac:dyDescent="0.25">
      <c r="Q238" s="24"/>
    </row>
    <row r="239" spans="17:17" x14ac:dyDescent="0.25">
      <c r="Q239" s="24"/>
    </row>
    <row r="240" spans="17:17" x14ac:dyDescent="0.25">
      <c r="Q240" s="27"/>
    </row>
    <row r="241" spans="17:17" x14ac:dyDescent="0.25">
      <c r="Q241" s="27"/>
    </row>
    <row r="242" spans="17:17" x14ac:dyDescent="0.25">
      <c r="Q242" s="27"/>
    </row>
    <row r="243" spans="17:17" x14ac:dyDescent="0.25">
      <c r="Q243" s="27"/>
    </row>
    <row r="244" spans="17:17" x14ac:dyDescent="0.25">
      <c r="Q244" s="27"/>
    </row>
    <row r="245" spans="17:17" x14ac:dyDescent="0.25">
      <c r="Q245" s="27"/>
    </row>
    <row r="246" spans="17:17" x14ac:dyDescent="0.25">
      <c r="Q246" s="27"/>
    </row>
    <row r="247" spans="17:17" x14ac:dyDescent="0.25">
      <c r="Q247" s="27"/>
    </row>
    <row r="248" spans="17:17" x14ac:dyDescent="0.25">
      <c r="Q248" s="27"/>
    </row>
    <row r="249" spans="17:17" x14ac:dyDescent="0.25">
      <c r="Q249" s="27"/>
    </row>
    <row r="250" spans="17:17" x14ac:dyDescent="0.25">
      <c r="Q250" s="24"/>
    </row>
    <row r="251" spans="17:17" x14ac:dyDescent="0.25">
      <c r="Q251" s="24"/>
    </row>
    <row r="252" spans="17:17" x14ac:dyDescent="0.25">
      <c r="Q252" s="24"/>
    </row>
    <row r="253" spans="17:17" x14ac:dyDescent="0.25">
      <c r="Q253" s="24"/>
    </row>
    <row r="254" spans="17:17" x14ac:dyDescent="0.25">
      <c r="Q254" s="24"/>
    </row>
    <row r="255" spans="17:17" x14ac:dyDescent="0.25">
      <c r="Q255" s="24"/>
    </row>
    <row r="256" spans="17:17" x14ac:dyDescent="0.25">
      <c r="Q256" s="24"/>
    </row>
    <row r="257" spans="17:17" x14ac:dyDescent="0.25">
      <c r="Q257" s="24"/>
    </row>
    <row r="258" spans="17:17" x14ac:dyDescent="0.25">
      <c r="Q258" s="24"/>
    </row>
    <row r="259" spans="17:17" x14ac:dyDescent="0.25">
      <c r="Q259" s="24"/>
    </row>
    <row r="260" spans="17:17" x14ac:dyDescent="0.25">
      <c r="Q260" s="24"/>
    </row>
    <row r="261" spans="17:17" x14ac:dyDescent="0.25">
      <c r="Q261" s="24"/>
    </row>
    <row r="262" spans="17:17" x14ac:dyDescent="0.25">
      <c r="Q262" s="24"/>
    </row>
    <row r="263" spans="17:17" x14ac:dyDescent="0.25">
      <c r="Q263" s="24"/>
    </row>
    <row r="264" spans="17:17" x14ac:dyDescent="0.25">
      <c r="Q264" s="24"/>
    </row>
    <row r="265" spans="17:17" x14ac:dyDescent="0.25">
      <c r="Q265" s="24"/>
    </row>
    <row r="266" spans="17:17" x14ac:dyDescent="0.25">
      <c r="Q266" s="29"/>
    </row>
    <row r="267" spans="17:17" x14ac:dyDescent="0.25">
      <c r="Q267" s="29"/>
    </row>
    <row r="268" spans="17:17" x14ac:dyDescent="0.25">
      <c r="Q268" s="29"/>
    </row>
    <row r="269" spans="17:17" x14ac:dyDescent="0.25">
      <c r="Q269" s="29"/>
    </row>
    <row r="270" spans="17:17" x14ac:dyDescent="0.25">
      <c r="Q270" s="29"/>
    </row>
    <row r="271" spans="17:17" x14ac:dyDescent="0.25">
      <c r="Q271" s="29"/>
    </row>
    <row r="272" spans="17:17" x14ac:dyDescent="0.25">
      <c r="Q272" s="29"/>
    </row>
    <row r="273" spans="17:17" x14ac:dyDescent="0.25">
      <c r="Q273" s="29"/>
    </row>
    <row r="274" spans="17:17" x14ac:dyDescent="0.25">
      <c r="Q274" s="29"/>
    </row>
    <row r="275" spans="17:17" x14ac:dyDescent="0.25">
      <c r="Q275" s="29"/>
    </row>
    <row r="276" spans="17:17" x14ac:dyDescent="0.25">
      <c r="Q276" s="29"/>
    </row>
    <row r="277" spans="17:17" x14ac:dyDescent="0.25">
      <c r="Q277" s="29"/>
    </row>
    <row r="278" spans="17:17" x14ac:dyDescent="0.25">
      <c r="Q278" s="29"/>
    </row>
    <row r="279" spans="17:17" x14ac:dyDescent="0.25">
      <c r="Q279" s="29"/>
    </row>
    <row r="280" spans="17:17" x14ac:dyDescent="0.25">
      <c r="Q280" s="29"/>
    </row>
    <row r="281" spans="17:17" x14ac:dyDescent="0.25">
      <c r="Q281" s="24"/>
    </row>
    <row r="282" spans="17:17" x14ac:dyDescent="0.25">
      <c r="Q282" s="24"/>
    </row>
    <row r="283" spans="17:17" x14ac:dyDescent="0.25">
      <c r="Q283" s="24"/>
    </row>
    <row r="284" spans="17:17" x14ac:dyDescent="0.25">
      <c r="Q284" s="24"/>
    </row>
    <row r="285" spans="17:17" x14ac:dyDescent="0.25">
      <c r="Q285" s="24"/>
    </row>
    <row r="286" spans="17:17" x14ac:dyDescent="0.25">
      <c r="Q286" s="24"/>
    </row>
    <row r="287" spans="17:17" x14ac:dyDescent="0.25">
      <c r="Q287" s="24"/>
    </row>
    <row r="288" spans="17:17" x14ac:dyDescent="0.25">
      <c r="Q288" s="24"/>
    </row>
    <row r="289" spans="16:17" x14ac:dyDescent="0.25">
      <c r="Q289" s="24"/>
    </row>
    <row r="290" spans="16:17" x14ac:dyDescent="0.25">
      <c r="Q290" s="24"/>
    </row>
    <row r="291" spans="16:17" x14ac:dyDescent="0.25">
      <c r="Q291" s="24"/>
    </row>
    <row r="292" spans="16:17" x14ac:dyDescent="0.25">
      <c r="P292" s="24"/>
      <c r="Q292" s="24"/>
    </row>
    <row r="293" spans="16:17" x14ac:dyDescent="0.25">
      <c r="P293" s="24"/>
      <c r="Q293" s="24"/>
    </row>
    <row r="294" spans="16:17" x14ac:dyDescent="0.25">
      <c r="P294" s="24"/>
      <c r="Q294" s="24"/>
    </row>
    <row r="295" spans="16:17" x14ac:dyDescent="0.25">
      <c r="P295" s="24"/>
      <c r="Q295" s="24"/>
    </row>
    <row r="296" spans="16:17" x14ac:dyDescent="0.25">
      <c r="P296" s="24"/>
      <c r="Q296" s="24"/>
    </row>
    <row r="297" spans="16:17" x14ac:dyDescent="0.25">
      <c r="P297" s="24"/>
      <c r="Q297" s="24"/>
    </row>
    <row r="298" spans="16:17" x14ac:dyDescent="0.25">
      <c r="P298" s="24"/>
      <c r="Q298" s="24"/>
    </row>
    <row r="299" spans="16:17" x14ac:dyDescent="0.25">
      <c r="P299" s="24"/>
      <c r="Q299" s="24"/>
    </row>
    <row r="300" spans="16:17" x14ac:dyDescent="0.25">
      <c r="P300" s="24"/>
      <c r="Q300" s="24"/>
    </row>
    <row r="301" spans="16:17" x14ac:dyDescent="0.25">
      <c r="P301" s="24"/>
      <c r="Q301" s="24"/>
    </row>
    <row r="302" spans="16:17" x14ac:dyDescent="0.25">
      <c r="Q302" s="24"/>
    </row>
    <row r="303" spans="16:17" x14ac:dyDescent="0.25">
      <c r="Q303" s="24"/>
    </row>
    <row r="304" spans="16:17" x14ac:dyDescent="0.25">
      <c r="Q304" s="24"/>
    </row>
    <row r="305" spans="17:17" x14ac:dyDescent="0.25">
      <c r="Q305" s="24"/>
    </row>
    <row r="306" spans="17:17" x14ac:dyDescent="0.25">
      <c r="Q306" s="24"/>
    </row>
    <row r="307" spans="17:17" x14ac:dyDescent="0.25">
      <c r="Q307" s="24"/>
    </row>
    <row r="308" spans="17:17" x14ac:dyDescent="0.25">
      <c r="Q308" s="24"/>
    </row>
    <row r="309" spans="17:17" x14ac:dyDescent="0.25">
      <c r="Q309" s="24"/>
    </row>
    <row r="310" spans="17:17" x14ac:dyDescent="0.25">
      <c r="Q310" s="24"/>
    </row>
    <row r="311" spans="17:17" x14ac:dyDescent="0.25">
      <c r="Q311" s="24"/>
    </row>
    <row r="312" spans="17:17" x14ac:dyDescent="0.25">
      <c r="Q312" s="24"/>
    </row>
    <row r="313" spans="17:17" x14ac:dyDescent="0.25">
      <c r="Q313" s="24"/>
    </row>
    <row r="314" spans="17:17" x14ac:dyDescent="0.25">
      <c r="Q314" s="24"/>
    </row>
    <row r="315" spans="17:17" x14ac:dyDescent="0.25">
      <c r="Q315" s="24"/>
    </row>
    <row r="316" spans="17:17" x14ac:dyDescent="0.25">
      <c r="Q316" s="24"/>
    </row>
    <row r="317" spans="17:17" x14ac:dyDescent="0.25">
      <c r="Q317" s="24"/>
    </row>
    <row r="318" spans="17:17" x14ac:dyDescent="0.25">
      <c r="Q318" s="24"/>
    </row>
    <row r="319" spans="17:17" x14ac:dyDescent="0.25">
      <c r="Q319" s="24"/>
    </row>
    <row r="320" spans="17:17" x14ac:dyDescent="0.25">
      <c r="Q320" s="24"/>
    </row>
    <row r="321" spans="17:17" x14ac:dyDescent="0.25">
      <c r="Q321" s="24"/>
    </row>
    <row r="322" spans="17:17" x14ac:dyDescent="0.25">
      <c r="Q322" s="24"/>
    </row>
    <row r="323" spans="17:17" x14ac:dyDescent="0.25">
      <c r="Q323" s="24"/>
    </row>
    <row r="324" spans="17:17" x14ac:dyDescent="0.25">
      <c r="Q324" s="24"/>
    </row>
    <row r="336" spans="17:17" x14ac:dyDescent="0.25">
      <c r="Q336" s="25"/>
    </row>
    <row r="337" spans="17:17" x14ac:dyDescent="0.25">
      <c r="Q337" s="25"/>
    </row>
    <row r="338" spans="17:17" x14ac:dyDescent="0.25">
      <c r="Q338" s="25"/>
    </row>
    <row r="339" spans="17:17" x14ac:dyDescent="0.25">
      <c r="Q339" s="25"/>
    </row>
    <row r="340" spans="17:17" x14ac:dyDescent="0.25">
      <c r="Q340" s="25"/>
    </row>
    <row r="341" spans="17:17" x14ac:dyDescent="0.25">
      <c r="Q341" s="25"/>
    </row>
    <row r="342" spans="17:17" x14ac:dyDescent="0.25">
      <c r="Q342" s="25"/>
    </row>
    <row r="343" spans="17:17" x14ac:dyDescent="0.25">
      <c r="Q343" s="25"/>
    </row>
    <row r="344" spans="17:17" x14ac:dyDescent="0.25">
      <c r="Q344" s="25"/>
    </row>
    <row r="345" spans="17:17" x14ac:dyDescent="0.25">
      <c r="Q345" s="25"/>
    </row>
    <row r="346" spans="17:17" x14ac:dyDescent="0.25">
      <c r="Q346" s="25"/>
    </row>
    <row r="347" spans="17:17" x14ac:dyDescent="0.25">
      <c r="Q347" s="25"/>
    </row>
    <row r="348" spans="17:17" x14ac:dyDescent="0.25">
      <c r="Q348" s="25"/>
    </row>
    <row r="349" spans="17:17" x14ac:dyDescent="0.25">
      <c r="Q349" s="25"/>
    </row>
    <row r="350" spans="17:17" x14ac:dyDescent="0.25">
      <c r="Q350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andres montes gomez</cp:lastModifiedBy>
  <dcterms:created xsi:type="dcterms:W3CDTF">2017-06-13T00:58:43Z</dcterms:created>
  <dcterms:modified xsi:type="dcterms:W3CDTF">2020-05-20T03:09:03Z</dcterms:modified>
</cp:coreProperties>
</file>