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Desktop\ARCHIVOS GITHUB\VALUATION PROJECTS\"/>
    </mc:Choice>
  </mc:AlternateContent>
  <xr:revisionPtr revIDLastSave="0" documentId="13_ncr:1_{CB0084EE-0AF3-41BA-A577-B2D43B93788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Osmin" sheetId="2" r:id="rId1"/>
    <sheet name="Osmin (Commissions)" sheetId="4" r:id="rId2"/>
    <sheet name="Osmin (50)" sheetId="5" r:id="rId3"/>
    <sheet name="Osmin (plus 50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5" l="1"/>
  <c r="A51" i="6"/>
  <c r="A50" i="6"/>
  <c r="A49" i="6"/>
  <c r="A48" i="6"/>
  <c r="A47" i="6"/>
  <c r="A46" i="6"/>
  <c r="A44" i="6"/>
  <c r="A43" i="6"/>
  <c r="A42" i="6"/>
  <c r="A41" i="6"/>
  <c r="A39" i="6"/>
  <c r="A38" i="6"/>
  <c r="A37" i="6"/>
  <c r="A36" i="6"/>
  <c r="A35" i="6"/>
  <c r="A34" i="6"/>
  <c r="A33" i="6"/>
  <c r="A32" i="6"/>
  <c r="A30" i="6"/>
  <c r="A29" i="6"/>
  <c r="A28" i="6"/>
  <c r="A27" i="6"/>
  <c r="A25" i="6"/>
  <c r="A24" i="6"/>
  <c r="A22" i="6"/>
  <c r="A21" i="6"/>
  <c r="A20" i="6"/>
  <c r="A19" i="6"/>
  <c r="A18" i="6"/>
  <c r="A16" i="6"/>
  <c r="A15" i="6"/>
  <c r="A13" i="6"/>
  <c r="A11" i="6"/>
  <c r="A10" i="6"/>
  <c r="A8" i="6"/>
  <c r="A7" i="6"/>
  <c r="A5" i="6"/>
  <c r="A4" i="6"/>
  <c r="A3" i="6"/>
  <c r="A51" i="5"/>
  <c r="A50" i="5"/>
  <c r="A49" i="5"/>
  <c r="A48" i="5"/>
  <c r="A47" i="5"/>
  <c r="A46" i="5"/>
  <c r="A43" i="5"/>
  <c r="A42" i="5"/>
  <c r="A41" i="5"/>
  <c r="A37" i="5"/>
  <c r="A36" i="5"/>
  <c r="A35" i="5"/>
  <c r="A34" i="5"/>
  <c r="A33" i="5"/>
  <c r="A32" i="5"/>
  <c r="A29" i="5"/>
  <c r="A25" i="5"/>
  <c r="A24" i="5"/>
  <c r="A22" i="5"/>
  <c r="A21" i="5"/>
  <c r="A20" i="5"/>
  <c r="A19" i="5"/>
  <c r="A18" i="5"/>
  <c r="A11" i="5"/>
  <c r="A8" i="5"/>
  <c r="A48" i="4"/>
  <c r="A47" i="4"/>
  <c r="A46" i="4"/>
  <c r="A44" i="4"/>
  <c r="A42" i="4"/>
  <c r="A41" i="4"/>
  <c r="A40" i="4"/>
  <c r="A39" i="4"/>
  <c r="A38" i="4"/>
  <c r="A37" i="4"/>
  <c r="A35" i="4"/>
  <c r="A34" i="4"/>
  <c r="A33" i="4"/>
  <c r="A32" i="4"/>
  <c r="A30" i="4"/>
  <c r="A29" i="4"/>
  <c r="A27" i="4"/>
  <c r="A26" i="4"/>
  <c r="A25" i="4"/>
  <c r="A24" i="4"/>
  <c r="A23" i="4"/>
  <c r="A21" i="4"/>
  <c r="A20" i="4"/>
  <c r="A19" i="4"/>
  <c r="A18" i="4"/>
  <c r="A16" i="4"/>
  <c r="A15" i="4"/>
  <c r="A14" i="4"/>
  <c r="A13" i="4"/>
  <c r="A11" i="4"/>
  <c r="A10" i="4"/>
  <c r="A9" i="4"/>
  <c r="A8" i="4"/>
  <c r="A5" i="4"/>
  <c r="A4" i="4"/>
  <c r="A3" i="4"/>
  <c r="A38" i="2"/>
  <c r="A20" i="2"/>
  <c r="A19" i="2"/>
  <c r="A15" i="2"/>
  <c r="A14" i="2"/>
  <c r="A10" i="2"/>
  <c r="A9" i="2"/>
  <c r="C19" i="6" l="1"/>
  <c r="C34" i="6" s="1"/>
  <c r="O38" i="6"/>
  <c r="AY23" i="6"/>
  <c r="AM22" i="6"/>
  <c r="AM25" i="6" s="1"/>
  <c r="AY25" i="6" s="1"/>
  <c r="C21" i="6"/>
  <c r="C36" i="6" s="1"/>
  <c r="C20" i="6"/>
  <c r="C35" i="6" s="1"/>
  <c r="C13" i="6"/>
  <c r="AM11" i="6"/>
  <c r="AY11" i="6" s="1"/>
  <c r="D10" i="6"/>
  <c r="D13" i="6" s="1"/>
  <c r="AM8" i="6"/>
  <c r="AY8" i="6" s="1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C5" i="6"/>
  <c r="I4" i="6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D3" i="6"/>
  <c r="D5" i="6" s="1"/>
  <c r="O38" i="5"/>
  <c r="AY7" i="6" l="1"/>
  <c r="AZ7" i="6" s="1"/>
  <c r="BA7" i="6" s="1"/>
  <c r="BB7" i="6" s="1"/>
  <c r="BC7" i="6" s="1"/>
  <c r="BD7" i="6" s="1"/>
  <c r="BE7" i="6" s="1"/>
  <c r="BF7" i="6" s="1"/>
  <c r="BG7" i="6" s="1"/>
  <c r="BH7" i="6" s="1"/>
  <c r="BI7" i="6" s="1"/>
  <c r="BJ7" i="6" s="1"/>
  <c r="E10" i="6"/>
  <c r="E13" i="6" s="1"/>
  <c r="AY22" i="6"/>
  <c r="D21" i="6"/>
  <c r="D36" i="6" s="1"/>
  <c r="D20" i="6"/>
  <c r="D35" i="6" s="1"/>
  <c r="E3" i="6"/>
  <c r="E5" i="6" s="1"/>
  <c r="E29" i="6" s="1"/>
  <c r="D33" i="6"/>
  <c r="D29" i="6"/>
  <c r="D28" i="6"/>
  <c r="F10" i="6"/>
  <c r="D19" i="6"/>
  <c r="E20" i="6"/>
  <c r="C33" i="6"/>
  <c r="C29" i="6"/>
  <c r="C28" i="6"/>
  <c r="E21" i="6"/>
  <c r="C21" i="5"/>
  <c r="D21" i="5" s="1"/>
  <c r="E21" i="5" s="1"/>
  <c r="F21" i="5" s="1"/>
  <c r="G21" i="5" s="1"/>
  <c r="H21" i="5" s="1"/>
  <c r="I21" i="5" s="1"/>
  <c r="J21" i="5" s="1"/>
  <c r="K21" i="5" s="1"/>
  <c r="L21" i="5" s="1"/>
  <c r="M21" i="5" s="1"/>
  <c r="N21" i="5" s="1"/>
  <c r="N36" i="5" s="1"/>
  <c r="C20" i="5"/>
  <c r="D20" i="5" s="1"/>
  <c r="E20" i="5" s="1"/>
  <c r="F20" i="5" s="1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AI20" i="5" s="1"/>
  <c r="AJ20" i="5" s="1"/>
  <c r="AK20" i="5" s="1"/>
  <c r="AL20" i="5" s="1"/>
  <c r="I4" i="5"/>
  <c r="J4" i="5" s="1"/>
  <c r="K4" i="5" s="1"/>
  <c r="C5" i="5"/>
  <c r="C29" i="5" s="1"/>
  <c r="C13" i="5"/>
  <c r="D10" i="5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AH10" i="5" s="1"/>
  <c r="AI10" i="5" s="1"/>
  <c r="AJ10" i="5" s="1"/>
  <c r="AK10" i="5" s="1"/>
  <c r="AL10" i="5" s="1"/>
  <c r="AM11" i="5"/>
  <c r="AY11" i="5" s="1"/>
  <c r="C19" i="5"/>
  <c r="C34" i="5" s="1"/>
  <c r="D3" i="5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AJ3" i="5" s="1"/>
  <c r="AK3" i="5" s="1"/>
  <c r="AL3" i="5" s="1"/>
  <c r="AM3" i="5" s="1"/>
  <c r="AY23" i="5"/>
  <c r="AM22" i="5"/>
  <c r="AM25" i="5" s="1"/>
  <c r="AY25" i="5" s="1"/>
  <c r="AM8" i="5"/>
  <c r="AY8" i="5" s="1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AY28" i="4"/>
  <c r="AM27" i="4"/>
  <c r="AM30" i="4" s="1"/>
  <c r="AY30" i="4" s="1"/>
  <c r="C26" i="4"/>
  <c r="C41" i="4" s="1"/>
  <c r="C25" i="4"/>
  <c r="C40" i="4" s="1"/>
  <c r="C24" i="4"/>
  <c r="AM21" i="4"/>
  <c r="AY21" i="4" s="1"/>
  <c r="E20" i="4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Z20" i="4" s="1"/>
  <c r="AA20" i="4" s="1"/>
  <c r="AB20" i="4" s="1"/>
  <c r="AC20" i="4" s="1"/>
  <c r="AD20" i="4" s="1"/>
  <c r="AE20" i="4" s="1"/>
  <c r="AF20" i="4" s="1"/>
  <c r="AG20" i="4" s="1"/>
  <c r="AH20" i="4" s="1"/>
  <c r="AI20" i="4" s="1"/>
  <c r="AJ20" i="4" s="1"/>
  <c r="AK20" i="4" s="1"/>
  <c r="AL20" i="4" s="1"/>
  <c r="AM20" i="4" s="1"/>
  <c r="AN20" i="4" s="1"/>
  <c r="AO20" i="4" s="1"/>
  <c r="AP20" i="4" s="1"/>
  <c r="AQ20" i="4" s="1"/>
  <c r="AR20" i="4" s="1"/>
  <c r="AS20" i="4" s="1"/>
  <c r="AT20" i="4" s="1"/>
  <c r="AU20" i="4" s="1"/>
  <c r="AV20" i="4" s="1"/>
  <c r="AW20" i="4" s="1"/>
  <c r="AX20" i="4" s="1"/>
  <c r="AY20" i="4" s="1"/>
  <c r="AZ20" i="4" s="1"/>
  <c r="BA20" i="4" s="1"/>
  <c r="BB20" i="4" s="1"/>
  <c r="BC20" i="4" s="1"/>
  <c r="BD20" i="4" s="1"/>
  <c r="BE20" i="4" s="1"/>
  <c r="BF20" i="4" s="1"/>
  <c r="BG20" i="4" s="1"/>
  <c r="BH20" i="4" s="1"/>
  <c r="BI20" i="4" s="1"/>
  <c r="BJ20" i="4" s="1"/>
  <c r="D20" i="4"/>
  <c r="D19" i="4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AM16" i="4"/>
  <c r="AY16" i="4" s="1"/>
  <c r="D15" i="4"/>
  <c r="E15" i="4" s="1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D14" i="4"/>
  <c r="E14" i="4" s="1"/>
  <c r="F14" i="4" s="1"/>
  <c r="G14" i="4" s="1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AB14" i="4" s="1"/>
  <c r="AC14" i="4" s="1"/>
  <c r="AD14" i="4" s="1"/>
  <c r="AE14" i="4" s="1"/>
  <c r="AF14" i="4" s="1"/>
  <c r="AG14" i="4" s="1"/>
  <c r="AH14" i="4" s="1"/>
  <c r="AI14" i="4" s="1"/>
  <c r="AJ14" i="4" s="1"/>
  <c r="AK14" i="4" s="1"/>
  <c r="AL14" i="4" s="1"/>
  <c r="AM11" i="4"/>
  <c r="AY11" i="4" s="1"/>
  <c r="D10" i="4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BB10" i="4" s="1"/>
  <c r="BC10" i="4" s="1"/>
  <c r="BD10" i="4" s="1"/>
  <c r="BE10" i="4" s="1"/>
  <c r="BF10" i="4" s="1"/>
  <c r="BG10" i="4" s="1"/>
  <c r="BH10" i="4" s="1"/>
  <c r="BI10" i="4" s="1"/>
  <c r="BJ10" i="4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BJ5" i="4"/>
  <c r="BI5" i="4"/>
  <c r="BH5" i="4"/>
  <c r="BG5" i="4"/>
  <c r="BF5" i="4"/>
  <c r="BE5" i="4"/>
  <c r="BD5" i="4"/>
  <c r="BC5" i="4"/>
  <c r="BB5" i="4"/>
  <c r="BA5" i="4"/>
  <c r="AZ5" i="4"/>
  <c r="AY5" i="4"/>
  <c r="AN4" i="4"/>
  <c r="AO4" i="4" s="1"/>
  <c r="C4" i="4"/>
  <c r="D3" i="4"/>
  <c r="E3" i="4" s="1"/>
  <c r="A42" i="2"/>
  <c r="A41" i="2"/>
  <c r="A40" i="2"/>
  <c r="A39" i="2"/>
  <c r="AM27" i="2"/>
  <c r="AY27" i="2" s="1"/>
  <c r="AY28" i="2"/>
  <c r="C26" i="2"/>
  <c r="C41" i="2" s="1"/>
  <c r="C25" i="2"/>
  <c r="C40" i="2" s="1"/>
  <c r="C24" i="2"/>
  <c r="C39" i="2" s="1"/>
  <c r="AM21" i="2"/>
  <c r="AY21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D19" i="2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AM16" i="2"/>
  <c r="AY16" i="2" s="1"/>
  <c r="AM11" i="2"/>
  <c r="AY11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AN4" i="2"/>
  <c r="BJ5" i="2"/>
  <c r="BI5" i="2"/>
  <c r="BH5" i="2"/>
  <c r="BG5" i="2"/>
  <c r="BF5" i="2"/>
  <c r="BE5" i="2"/>
  <c r="BD5" i="2"/>
  <c r="BC5" i="2"/>
  <c r="BB5" i="2"/>
  <c r="BA5" i="2"/>
  <c r="AZ5" i="2"/>
  <c r="AY5" i="2"/>
  <c r="C4" i="2"/>
  <c r="D3" i="2"/>
  <c r="AM14" i="4" l="1"/>
  <c r="AN14" i="4" s="1"/>
  <c r="AO14" i="4" s="1"/>
  <c r="AP14" i="4" s="1"/>
  <c r="AQ14" i="4" s="1"/>
  <c r="AR14" i="4" s="1"/>
  <c r="AS14" i="4" s="1"/>
  <c r="AT14" i="4" s="1"/>
  <c r="AU14" i="4" s="1"/>
  <c r="AV14" i="4" s="1"/>
  <c r="AW14" i="4" s="1"/>
  <c r="AX14" i="4" s="1"/>
  <c r="AY14" i="4" s="1"/>
  <c r="AZ14" i="4" s="1"/>
  <c r="BA14" i="4" s="1"/>
  <c r="BB14" i="4" s="1"/>
  <c r="BC14" i="4" s="1"/>
  <c r="BD14" i="4" s="1"/>
  <c r="BE14" i="4" s="1"/>
  <c r="BF14" i="4" s="1"/>
  <c r="BG14" i="4" s="1"/>
  <c r="BH14" i="4" s="1"/>
  <c r="BI14" i="4" s="1"/>
  <c r="BJ14" i="4" s="1"/>
  <c r="E33" i="6"/>
  <c r="F3" i="6"/>
  <c r="G3" i="6" s="1"/>
  <c r="C30" i="6"/>
  <c r="C24" i="6" s="1"/>
  <c r="C37" i="6" s="1"/>
  <c r="C39" i="6" s="1"/>
  <c r="E28" i="6"/>
  <c r="E30" i="6" s="1"/>
  <c r="E24" i="6" s="1"/>
  <c r="E37" i="6" s="1"/>
  <c r="P14" i="2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A16" i="5" s="1"/>
  <c r="AM38" i="5" s="1"/>
  <c r="O16" i="6"/>
  <c r="AA38" i="6" s="1"/>
  <c r="G10" i="6"/>
  <c r="F13" i="6"/>
  <c r="E36" i="6"/>
  <c r="F21" i="6"/>
  <c r="E35" i="6"/>
  <c r="F20" i="6"/>
  <c r="D30" i="6"/>
  <c r="D34" i="6"/>
  <c r="E19" i="6"/>
  <c r="C28" i="5"/>
  <c r="K13" i="5"/>
  <c r="H5" i="5"/>
  <c r="H29" i="5" s="1"/>
  <c r="L4" i="5"/>
  <c r="L5" i="5" s="1"/>
  <c r="K5" i="5"/>
  <c r="K28" i="5" s="1"/>
  <c r="D5" i="5"/>
  <c r="D28" i="5" s="1"/>
  <c r="C33" i="5"/>
  <c r="C36" i="5"/>
  <c r="D35" i="5"/>
  <c r="H35" i="5"/>
  <c r="L35" i="5"/>
  <c r="P35" i="5"/>
  <c r="T35" i="5"/>
  <c r="X35" i="5"/>
  <c r="AB35" i="5"/>
  <c r="AF35" i="5"/>
  <c r="AJ35" i="5"/>
  <c r="E36" i="5"/>
  <c r="I36" i="5"/>
  <c r="M36" i="5"/>
  <c r="G5" i="5"/>
  <c r="G28" i="5" s="1"/>
  <c r="E35" i="5"/>
  <c r="I35" i="5"/>
  <c r="M35" i="5"/>
  <c r="Q35" i="5"/>
  <c r="U35" i="5"/>
  <c r="Y35" i="5"/>
  <c r="AC35" i="5"/>
  <c r="AG35" i="5"/>
  <c r="AK35" i="5"/>
  <c r="F36" i="5"/>
  <c r="J36" i="5"/>
  <c r="AM20" i="5"/>
  <c r="C35" i="5"/>
  <c r="F35" i="5"/>
  <c r="J35" i="5"/>
  <c r="N35" i="5"/>
  <c r="R35" i="5"/>
  <c r="V35" i="5"/>
  <c r="Z35" i="5"/>
  <c r="AD35" i="5"/>
  <c r="AH35" i="5"/>
  <c r="AL35" i="5"/>
  <c r="G36" i="5"/>
  <c r="K36" i="5"/>
  <c r="G35" i="5"/>
  <c r="K35" i="5"/>
  <c r="O35" i="5"/>
  <c r="S35" i="5"/>
  <c r="W35" i="5"/>
  <c r="AA35" i="5"/>
  <c r="AE35" i="5"/>
  <c r="AI35" i="5"/>
  <c r="D36" i="5"/>
  <c r="H36" i="5"/>
  <c r="L36" i="5"/>
  <c r="O21" i="5"/>
  <c r="E5" i="5"/>
  <c r="I5" i="5"/>
  <c r="F5" i="5"/>
  <c r="J5" i="5"/>
  <c r="AM10" i="5"/>
  <c r="AN10" i="5" s="1"/>
  <c r="AO10" i="5" s="1"/>
  <c r="AP10" i="5" s="1"/>
  <c r="AQ10" i="5" s="1"/>
  <c r="AR10" i="5" s="1"/>
  <c r="AS10" i="5" s="1"/>
  <c r="AT10" i="5" s="1"/>
  <c r="AU10" i="5" s="1"/>
  <c r="AV10" i="5" s="1"/>
  <c r="AW10" i="5" s="1"/>
  <c r="AX10" i="5" s="1"/>
  <c r="AY10" i="5" s="1"/>
  <c r="AZ10" i="5" s="1"/>
  <c r="BA10" i="5" s="1"/>
  <c r="BB10" i="5" s="1"/>
  <c r="BC10" i="5" s="1"/>
  <c r="BD10" i="5" s="1"/>
  <c r="BE10" i="5" s="1"/>
  <c r="BF10" i="5" s="1"/>
  <c r="BG10" i="5" s="1"/>
  <c r="BH10" i="5" s="1"/>
  <c r="BI10" i="5" s="1"/>
  <c r="BJ10" i="5" s="1"/>
  <c r="BJ13" i="5" s="1"/>
  <c r="O13" i="5"/>
  <c r="G13" i="5"/>
  <c r="O16" i="5"/>
  <c r="AA38" i="5" s="1"/>
  <c r="S13" i="5"/>
  <c r="AA13" i="5"/>
  <c r="AI13" i="5"/>
  <c r="D13" i="5"/>
  <c r="H13" i="5"/>
  <c r="L13" i="5"/>
  <c r="P13" i="5"/>
  <c r="T13" i="5"/>
  <c r="X13" i="5"/>
  <c r="AB13" i="5"/>
  <c r="AF13" i="5"/>
  <c r="AJ13" i="5"/>
  <c r="W13" i="5"/>
  <c r="AE13" i="5"/>
  <c r="E13" i="5"/>
  <c r="I13" i="5"/>
  <c r="M13" i="5"/>
  <c r="Q13" i="5"/>
  <c r="U13" i="5"/>
  <c r="Y13" i="5"/>
  <c r="AC13" i="5"/>
  <c r="AG13" i="5"/>
  <c r="AK13" i="5"/>
  <c r="F13" i="5"/>
  <c r="J13" i="5"/>
  <c r="N13" i="5"/>
  <c r="R13" i="5"/>
  <c r="V13" i="5"/>
  <c r="Z13" i="5"/>
  <c r="AD13" i="5"/>
  <c r="AH13" i="5"/>
  <c r="AL13" i="5"/>
  <c r="AN3" i="5"/>
  <c r="AM15" i="2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AM20" i="2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D19" i="5"/>
  <c r="D34" i="5" s="1"/>
  <c r="AY22" i="5"/>
  <c r="P7" i="5"/>
  <c r="AP4" i="4"/>
  <c r="F3" i="4"/>
  <c r="E4" i="4"/>
  <c r="E5" i="4" s="1"/>
  <c r="P9" i="4"/>
  <c r="P19" i="4"/>
  <c r="D4" i="4"/>
  <c r="C39" i="4"/>
  <c r="D24" i="4"/>
  <c r="C5" i="4"/>
  <c r="D25" i="4"/>
  <c r="D26" i="4"/>
  <c r="AY27" i="4"/>
  <c r="P9" i="2"/>
  <c r="P19" i="2"/>
  <c r="C5" i="2"/>
  <c r="C38" i="2" s="1"/>
  <c r="D24" i="2"/>
  <c r="D26" i="2"/>
  <c r="AM30" i="2"/>
  <c r="AY30" i="2" s="1"/>
  <c r="D25" i="2"/>
  <c r="D4" i="2"/>
  <c r="E3" i="2"/>
  <c r="AO4" i="2"/>
  <c r="BB13" i="5" l="1"/>
  <c r="AY13" i="5"/>
  <c r="M4" i="5"/>
  <c r="AW13" i="5"/>
  <c r="AR13" i="5"/>
  <c r="C41" i="6"/>
  <c r="C42" i="6" s="1"/>
  <c r="F5" i="6"/>
  <c r="F29" i="6" s="1"/>
  <c r="AB14" i="2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M16" i="6" s="1"/>
  <c r="AY38" i="6" s="1"/>
  <c r="AA16" i="6"/>
  <c r="AM38" i="6" s="1"/>
  <c r="F35" i="6"/>
  <c r="G20" i="6"/>
  <c r="D24" i="6"/>
  <c r="D37" i="6" s="1"/>
  <c r="D39" i="6" s="1"/>
  <c r="D41" i="6" s="1"/>
  <c r="F36" i="6"/>
  <c r="G21" i="6"/>
  <c r="G13" i="6"/>
  <c r="H10" i="6"/>
  <c r="E34" i="6"/>
  <c r="E39" i="6" s="1"/>
  <c r="E41" i="6" s="1"/>
  <c r="F19" i="6"/>
  <c r="G5" i="6"/>
  <c r="H3" i="6"/>
  <c r="H33" i="5"/>
  <c r="C30" i="5"/>
  <c r="C24" i="5" s="1"/>
  <c r="C37" i="5" s="1"/>
  <c r="C39" i="5" s="1"/>
  <c r="H28" i="5"/>
  <c r="H30" i="5" s="1"/>
  <c r="BH13" i="5"/>
  <c r="L29" i="5"/>
  <c r="L33" i="5"/>
  <c r="F29" i="5"/>
  <c r="F33" i="5"/>
  <c r="BG13" i="5"/>
  <c r="I29" i="5"/>
  <c r="I33" i="5"/>
  <c r="P21" i="5"/>
  <c r="O36" i="5"/>
  <c r="G29" i="5"/>
  <c r="G30" i="5" s="1"/>
  <c r="G33" i="5"/>
  <c r="D29" i="5"/>
  <c r="D30" i="5" s="1"/>
  <c r="D33" i="5"/>
  <c r="E29" i="5"/>
  <c r="E33" i="5"/>
  <c r="K29" i="5"/>
  <c r="K30" i="5" s="1"/>
  <c r="K33" i="5"/>
  <c r="J29" i="5"/>
  <c r="J33" i="5"/>
  <c r="AN20" i="5"/>
  <c r="AM35" i="5"/>
  <c r="I28" i="5"/>
  <c r="E28" i="5"/>
  <c r="F28" i="5"/>
  <c r="L28" i="5"/>
  <c r="J28" i="5"/>
  <c r="M5" i="5"/>
  <c r="N4" i="5"/>
  <c r="AO3" i="5"/>
  <c r="AT13" i="5"/>
  <c r="BE13" i="5"/>
  <c r="AO13" i="5"/>
  <c r="AZ13" i="5"/>
  <c r="AM13" i="5"/>
  <c r="AX13" i="5"/>
  <c r="BI13" i="5"/>
  <c r="AS13" i="5"/>
  <c r="AQ13" i="5"/>
  <c r="BD13" i="5"/>
  <c r="AN13" i="5"/>
  <c r="AU13" i="5"/>
  <c r="BF13" i="5"/>
  <c r="AP13" i="5"/>
  <c r="BA13" i="5"/>
  <c r="AV13" i="5"/>
  <c r="BC13" i="5"/>
  <c r="E19" i="5"/>
  <c r="Q7" i="5"/>
  <c r="D39" i="4"/>
  <c r="E24" i="4"/>
  <c r="D5" i="4"/>
  <c r="F4" i="4"/>
  <c r="F5" i="4" s="1"/>
  <c r="G3" i="4"/>
  <c r="D41" i="4"/>
  <c r="E26" i="4"/>
  <c r="C33" i="4"/>
  <c r="C35" i="4" s="1"/>
  <c r="C43" i="4" s="1"/>
  <c r="C38" i="4"/>
  <c r="AQ4" i="4"/>
  <c r="Q9" i="4"/>
  <c r="D40" i="4"/>
  <c r="E25" i="4"/>
  <c r="O34" i="4"/>
  <c r="Q19" i="4"/>
  <c r="E38" i="4"/>
  <c r="Q34" i="4"/>
  <c r="E33" i="4"/>
  <c r="E35" i="4" s="1"/>
  <c r="E43" i="4" s="1"/>
  <c r="C33" i="2"/>
  <c r="C35" i="2" s="1"/>
  <c r="C29" i="2" s="1"/>
  <c r="C42" i="2" s="1"/>
  <c r="C43" i="2" s="1"/>
  <c r="C45" i="2" s="1"/>
  <c r="O34" i="2"/>
  <c r="D5" i="2"/>
  <c r="D33" i="2" s="1"/>
  <c r="D35" i="2" s="1"/>
  <c r="D38" i="2"/>
  <c r="P34" i="2"/>
  <c r="E26" i="2"/>
  <c r="D41" i="2"/>
  <c r="Q19" i="2"/>
  <c r="D40" i="2"/>
  <c r="E25" i="2"/>
  <c r="E24" i="2"/>
  <c r="D39" i="2"/>
  <c r="Q9" i="2"/>
  <c r="AP4" i="2"/>
  <c r="F3" i="2"/>
  <c r="E4" i="2"/>
  <c r="J30" i="5" l="1"/>
  <c r="C43" i="6"/>
  <c r="F28" i="6"/>
  <c r="F30" i="6" s="1"/>
  <c r="F24" i="6" s="1"/>
  <c r="F37" i="6" s="1"/>
  <c r="F33" i="6"/>
  <c r="AM16" i="5"/>
  <c r="AY38" i="5" s="1"/>
  <c r="AN14" i="2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Y16" i="6" s="1"/>
  <c r="G33" i="6"/>
  <c r="G29" i="6"/>
  <c r="G28" i="6"/>
  <c r="G35" i="6"/>
  <c r="H20" i="6"/>
  <c r="F34" i="6"/>
  <c r="G19" i="6"/>
  <c r="G36" i="6"/>
  <c r="H21" i="6"/>
  <c r="E42" i="6"/>
  <c r="E43" i="6" s="1"/>
  <c r="H5" i="6"/>
  <c r="I3" i="6"/>
  <c r="H13" i="6"/>
  <c r="I10" i="6"/>
  <c r="D42" i="6"/>
  <c r="D43" i="6" s="1"/>
  <c r="C41" i="5"/>
  <c r="C42" i="5" s="1"/>
  <c r="C43" i="5" s="1"/>
  <c r="L30" i="5"/>
  <c r="F30" i="5"/>
  <c r="F24" i="5" s="1"/>
  <c r="F37" i="5" s="1"/>
  <c r="E30" i="5"/>
  <c r="E24" i="5" s="1"/>
  <c r="I30" i="5"/>
  <c r="AO20" i="5"/>
  <c r="AN35" i="5"/>
  <c r="Q21" i="5"/>
  <c r="P36" i="5"/>
  <c r="M29" i="5"/>
  <c r="M33" i="5"/>
  <c r="F19" i="5"/>
  <c r="F34" i="5" s="1"/>
  <c r="E34" i="5"/>
  <c r="M28" i="5"/>
  <c r="N5" i="5"/>
  <c r="O4" i="5"/>
  <c r="AP3" i="5"/>
  <c r="R7" i="5"/>
  <c r="H3" i="4"/>
  <c r="G4" i="4"/>
  <c r="G5" i="4" s="1"/>
  <c r="D33" i="4"/>
  <c r="D35" i="4" s="1"/>
  <c r="D43" i="4" s="1"/>
  <c r="D38" i="4"/>
  <c r="E29" i="4"/>
  <c r="E42" i="4" s="1"/>
  <c r="E40" i="4"/>
  <c r="F25" i="4"/>
  <c r="R19" i="4"/>
  <c r="AR4" i="4"/>
  <c r="C29" i="4"/>
  <c r="C42" i="4" s="1"/>
  <c r="P34" i="4"/>
  <c r="E39" i="4"/>
  <c r="F24" i="4"/>
  <c r="R9" i="4"/>
  <c r="E41" i="4"/>
  <c r="F26" i="4"/>
  <c r="F38" i="4"/>
  <c r="R34" i="4"/>
  <c r="F33" i="4"/>
  <c r="F35" i="4" s="1"/>
  <c r="F43" i="4" s="1"/>
  <c r="C46" i="2"/>
  <c r="C47" i="2" s="1"/>
  <c r="F24" i="2"/>
  <c r="E39" i="2"/>
  <c r="R19" i="2"/>
  <c r="R9" i="2"/>
  <c r="F25" i="2"/>
  <c r="E40" i="2"/>
  <c r="D29" i="2"/>
  <c r="D42" i="2" s="1"/>
  <c r="D43" i="2" s="1"/>
  <c r="D45" i="2" s="1"/>
  <c r="D46" i="2" s="1"/>
  <c r="D47" i="2" s="1"/>
  <c r="E5" i="2"/>
  <c r="Q34" i="2" s="1"/>
  <c r="E38" i="2"/>
  <c r="AQ4" i="2"/>
  <c r="F26" i="2"/>
  <c r="E41" i="2"/>
  <c r="G3" i="2"/>
  <c r="F4" i="2"/>
  <c r="G19" i="5" l="1"/>
  <c r="G34" i="5" s="1"/>
  <c r="F39" i="5"/>
  <c r="F41" i="5" s="1"/>
  <c r="F42" i="5" s="1"/>
  <c r="F43" i="5" s="1"/>
  <c r="E33" i="2"/>
  <c r="E35" i="2" s="1"/>
  <c r="E29" i="2" s="1"/>
  <c r="E42" i="2" s="1"/>
  <c r="E43" i="2" s="1"/>
  <c r="E45" i="2" s="1"/>
  <c r="E46" i="2" s="1"/>
  <c r="E47" i="2" s="1"/>
  <c r="F39" i="6"/>
  <c r="F41" i="6" s="1"/>
  <c r="F42" i="6" s="1"/>
  <c r="F43" i="6" s="1"/>
  <c r="AZ14" i="2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AY16" i="5"/>
  <c r="I13" i="6"/>
  <c r="J10" i="6"/>
  <c r="G34" i="6"/>
  <c r="H19" i="6"/>
  <c r="G30" i="6"/>
  <c r="I5" i="6"/>
  <c r="J3" i="6"/>
  <c r="H33" i="6"/>
  <c r="H29" i="6"/>
  <c r="H28" i="6"/>
  <c r="H36" i="6"/>
  <c r="I21" i="6"/>
  <c r="H35" i="6"/>
  <c r="I20" i="6"/>
  <c r="R21" i="5"/>
  <c r="Q36" i="5"/>
  <c r="N29" i="5"/>
  <c r="N33" i="5"/>
  <c r="AP20" i="5"/>
  <c r="AO35" i="5"/>
  <c r="E37" i="5"/>
  <c r="M30" i="5"/>
  <c r="N28" i="5"/>
  <c r="P4" i="5"/>
  <c r="O5" i="5"/>
  <c r="AQ3" i="5"/>
  <c r="D24" i="5"/>
  <c r="G24" i="5"/>
  <c r="G37" i="5" s="1"/>
  <c r="H19" i="5"/>
  <c r="H34" i="5" s="1"/>
  <c r="S7" i="5"/>
  <c r="E44" i="4"/>
  <c r="E46" i="4" s="1"/>
  <c r="E47" i="4" s="1"/>
  <c r="E48" i="4" s="1"/>
  <c r="C44" i="4"/>
  <c r="C46" i="4" s="1"/>
  <c r="C47" i="4" s="1"/>
  <c r="C48" i="4" s="1"/>
  <c r="S9" i="4"/>
  <c r="AS4" i="4"/>
  <c r="I3" i="4"/>
  <c r="H4" i="4"/>
  <c r="H5" i="4" s="1"/>
  <c r="F29" i="4"/>
  <c r="F42" i="4" s="1"/>
  <c r="F40" i="4"/>
  <c r="G25" i="4"/>
  <c r="F41" i="4"/>
  <c r="G26" i="4"/>
  <c r="D29" i="4"/>
  <c r="D42" i="4" s="1"/>
  <c r="F39" i="4"/>
  <c r="G24" i="4"/>
  <c r="S19" i="4"/>
  <c r="G38" i="4"/>
  <c r="S34" i="4"/>
  <c r="G33" i="4"/>
  <c r="G35" i="4" s="1"/>
  <c r="G43" i="4" s="1"/>
  <c r="G26" i="2"/>
  <c r="F41" i="2"/>
  <c r="S9" i="2"/>
  <c r="F5" i="2"/>
  <c r="F33" i="2" s="1"/>
  <c r="F35" i="2" s="1"/>
  <c r="AR4" i="2"/>
  <c r="G24" i="2"/>
  <c r="F39" i="2"/>
  <c r="G25" i="2"/>
  <c r="F40" i="2"/>
  <c r="S19" i="2"/>
  <c r="H3" i="2"/>
  <c r="G4" i="2"/>
  <c r="H30" i="6" l="1"/>
  <c r="H24" i="6" s="1"/>
  <c r="H37" i="6" s="1"/>
  <c r="I35" i="6"/>
  <c r="J20" i="6"/>
  <c r="I36" i="6"/>
  <c r="J21" i="6"/>
  <c r="H34" i="6"/>
  <c r="I19" i="6"/>
  <c r="I33" i="6"/>
  <c r="I29" i="6"/>
  <c r="I28" i="6"/>
  <c r="J5" i="6"/>
  <c r="K3" i="6"/>
  <c r="K10" i="6"/>
  <c r="J13" i="6"/>
  <c r="G24" i="6"/>
  <c r="G37" i="6" s="1"/>
  <c r="G39" i="6" s="1"/>
  <c r="G41" i="6" s="1"/>
  <c r="G39" i="5"/>
  <c r="G41" i="5" s="1"/>
  <c r="G42" i="5" s="1"/>
  <c r="G43" i="5" s="1"/>
  <c r="E39" i="5"/>
  <c r="E41" i="5" s="1"/>
  <c r="E42" i="5" s="1"/>
  <c r="E43" i="5" s="1"/>
  <c r="N30" i="5"/>
  <c r="O29" i="5"/>
  <c r="O33" i="5"/>
  <c r="AQ20" i="5"/>
  <c r="AP35" i="5"/>
  <c r="S21" i="5"/>
  <c r="R36" i="5"/>
  <c r="D37" i="5"/>
  <c r="O28" i="5"/>
  <c r="P5" i="5"/>
  <c r="Q4" i="5"/>
  <c r="AR3" i="5"/>
  <c r="F44" i="4"/>
  <c r="F46" i="4" s="1"/>
  <c r="F47" i="4" s="1"/>
  <c r="F48" i="4" s="1"/>
  <c r="T7" i="5"/>
  <c r="I19" i="5"/>
  <c r="I34" i="5" s="1"/>
  <c r="H24" i="5"/>
  <c r="H37" i="5" s="1"/>
  <c r="D44" i="4"/>
  <c r="D46" i="4" s="1"/>
  <c r="D47" i="4" s="1"/>
  <c r="D48" i="4" s="1"/>
  <c r="G39" i="4"/>
  <c r="H24" i="4"/>
  <c r="G41" i="4"/>
  <c r="H26" i="4"/>
  <c r="H38" i="4"/>
  <c r="T34" i="4"/>
  <c r="H33" i="4"/>
  <c r="H35" i="4" s="1"/>
  <c r="H43" i="4" s="1"/>
  <c r="G29" i="4"/>
  <c r="G42" i="4" s="1"/>
  <c r="T19" i="4"/>
  <c r="J3" i="4"/>
  <c r="I4" i="4"/>
  <c r="I5" i="4" s="1"/>
  <c r="T9" i="4"/>
  <c r="G40" i="4"/>
  <c r="H25" i="4"/>
  <c r="AT4" i="4"/>
  <c r="T19" i="2"/>
  <c r="H24" i="2"/>
  <c r="G39" i="2"/>
  <c r="F29" i="2"/>
  <c r="F42" i="2" s="1"/>
  <c r="H26" i="2"/>
  <c r="G41" i="2"/>
  <c r="G5" i="2"/>
  <c r="G33" i="2" s="1"/>
  <c r="G35" i="2" s="1"/>
  <c r="AS4" i="2"/>
  <c r="H25" i="2"/>
  <c r="G40" i="2"/>
  <c r="R34" i="2"/>
  <c r="T9" i="2"/>
  <c r="F38" i="2"/>
  <c r="I3" i="2"/>
  <c r="H4" i="2"/>
  <c r="G38" i="2" l="1"/>
  <c r="I30" i="6"/>
  <c r="I24" i="6" s="1"/>
  <c r="I37" i="6" s="1"/>
  <c r="H39" i="6"/>
  <c r="H41" i="6" s="1"/>
  <c r="H42" i="6" s="1"/>
  <c r="H43" i="6" s="1"/>
  <c r="G42" i="6"/>
  <c r="G43" i="6" s="1"/>
  <c r="J35" i="6"/>
  <c r="K20" i="6"/>
  <c r="K5" i="6"/>
  <c r="L3" i="6"/>
  <c r="J36" i="6"/>
  <c r="K21" i="6"/>
  <c r="K13" i="6"/>
  <c r="L10" i="6"/>
  <c r="J33" i="6"/>
  <c r="J29" i="6"/>
  <c r="J28" i="6"/>
  <c r="I34" i="6"/>
  <c r="J19" i="6"/>
  <c r="H39" i="5"/>
  <c r="H41" i="5" s="1"/>
  <c r="H42" i="5" s="1"/>
  <c r="H43" i="5" s="1"/>
  <c r="D39" i="5"/>
  <c r="D41" i="5" s="1"/>
  <c r="D42" i="5" s="1"/>
  <c r="D43" i="5" s="1"/>
  <c r="O30" i="5"/>
  <c r="AR20" i="5"/>
  <c r="AQ35" i="5"/>
  <c r="T21" i="5"/>
  <c r="S36" i="5"/>
  <c r="P29" i="5"/>
  <c r="P33" i="5"/>
  <c r="P28" i="5"/>
  <c r="Q5" i="5"/>
  <c r="R4" i="5"/>
  <c r="AS3" i="5"/>
  <c r="G44" i="4"/>
  <c r="G46" i="4" s="1"/>
  <c r="G47" i="4" s="1"/>
  <c r="G48" i="4" s="1"/>
  <c r="U7" i="5"/>
  <c r="I24" i="5"/>
  <c r="I37" i="5" s="1"/>
  <c r="I39" i="5" s="1"/>
  <c r="J19" i="5"/>
  <c r="J34" i="5" s="1"/>
  <c r="U19" i="4"/>
  <c r="H29" i="4"/>
  <c r="H42" i="4" s="1"/>
  <c r="H39" i="4"/>
  <c r="I24" i="4"/>
  <c r="H40" i="4"/>
  <c r="I25" i="4"/>
  <c r="AU4" i="4"/>
  <c r="I38" i="4"/>
  <c r="U34" i="4"/>
  <c r="I33" i="4"/>
  <c r="I35" i="4" s="1"/>
  <c r="I43" i="4" s="1"/>
  <c r="H41" i="4"/>
  <c r="I26" i="4"/>
  <c r="U9" i="4"/>
  <c r="J4" i="4"/>
  <c r="K3" i="4"/>
  <c r="F43" i="2"/>
  <c r="F45" i="2" s="1"/>
  <c r="F46" i="2" s="1"/>
  <c r="F47" i="2" s="1"/>
  <c r="S34" i="2"/>
  <c r="I25" i="2"/>
  <c r="H40" i="2"/>
  <c r="I26" i="2"/>
  <c r="H41" i="2"/>
  <c r="I24" i="2"/>
  <c r="H39" i="2"/>
  <c r="H5" i="2"/>
  <c r="T34" i="2" s="1"/>
  <c r="H38" i="2"/>
  <c r="H33" i="2"/>
  <c r="H35" i="2" s="1"/>
  <c r="U9" i="2"/>
  <c r="AT4" i="2"/>
  <c r="G29" i="2"/>
  <c r="G42" i="2" s="1"/>
  <c r="G43" i="2" s="1"/>
  <c r="G45" i="2" s="1"/>
  <c r="U19" i="2"/>
  <c r="J3" i="2"/>
  <c r="I4" i="2"/>
  <c r="J30" i="6" l="1"/>
  <c r="J24" i="6" s="1"/>
  <c r="J37" i="6" s="1"/>
  <c r="I39" i="6"/>
  <c r="I41" i="6" s="1"/>
  <c r="I42" i="6" s="1"/>
  <c r="I43" i="6" s="1"/>
  <c r="J34" i="6"/>
  <c r="K19" i="6"/>
  <c r="K35" i="6"/>
  <c r="L20" i="6"/>
  <c r="L13" i="6"/>
  <c r="M10" i="6"/>
  <c r="M3" i="6"/>
  <c r="L5" i="6"/>
  <c r="K36" i="6"/>
  <c r="L21" i="6"/>
  <c r="K33" i="6"/>
  <c r="K29" i="6"/>
  <c r="K28" i="6"/>
  <c r="P30" i="5"/>
  <c r="Q29" i="5"/>
  <c r="Q33" i="5"/>
  <c r="U21" i="5"/>
  <c r="T36" i="5"/>
  <c r="AS20" i="5"/>
  <c r="AR35" i="5"/>
  <c r="Q28" i="5"/>
  <c r="R5" i="5"/>
  <c r="S4" i="5"/>
  <c r="AT3" i="5"/>
  <c r="H44" i="4"/>
  <c r="H46" i="4" s="1"/>
  <c r="H47" i="4" s="1"/>
  <c r="H48" i="4" s="1"/>
  <c r="I41" i="5"/>
  <c r="I42" i="5" s="1"/>
  <c r="I43" i="5" s="1"/>
  <c r="V7" i="5"/>
  <c r="K19" i="5"/>
  <c r="K34" i="5" s="1"/>
  <c r="K4" i="4"/>
  <c r="K5" i="4" s="1"/>
  <c r="L3" i="4"/>
  <c r="AV4" i="4"/>
  <c r="V9" i="4"/>
  <c r="J5" i="4"/>
  <c r="J38" i="4" s="1"/>
  <c r="I41" i="4"/>
  <c r="J26" i="4"/>
  <c r="I39" i="4"/>
  <c r="J24" i="4"/>
  <c r="V19" i="4"/>
  <c r="I29" i="4"/>
  <c r="I42" i="4" s="1"/>
  <c r="I40" i="4"/>
  <c r="J25" i="4"/>
  <c r="G46" i="2"/>
  <c r="G47" i="2" s="1"/>
  <c r="H29" i="2"/>
  <c r="H42" i="2" s="1"/>
  <c r="H43" i="2" s="1"/>
  <c r="H45" i="2" s="1"/>
  <c r="H46" i="2" s="1"/>
  <c r="H47" i="2" s="1"/>
  <c r="V19" i="2"/>
  <c r="V9" i="2"/>
  <c r="J24" i="2"/>
  <c r="I39" i="2"/>
  <c r="AU4" i="2"/>
  <c r="J25" i="2"/>
  <c r="I40" i="2"/>
  <c r="I5" i="2"/>
  <c r="I33" i="2" s="1"/>
  <c r="I35" i="2" s="1"/>
  <c r="J26" i="2"/>
  <c r="I41" i="2"/>
  <c r="K3" i="2"/>
  <c r="J4" i="2"/>
  <c r="K30" i="6" l="1"/>
  <c r="K24" i="6" s="1"/>
  <c r="K37" i="6" s="1"/>
  <c r="J39" i="6"/>
  <c r="J41" i="6" s="1"/>
  <c r="J42" i="6" s="1"/>
  <c r="J43" i="6" s="1"/>
  <c r="L33" i="6"/>
  <c r="L29" i="6"/>
  <c r="L28" i="6"/>
  <c r="M13" i="6"/>
  <c r="N10" i="6"/>
  <c r="M5" i="6"/>
  <c r="N3" i="6"/>
  <c r="K34" i="6"/>
  <c r="L19" i="6"/>
  <c r="L36" i="6"/>
  <c r="M21" i="6"/>
  <c r="L35" i="6"/>
  <c r="M20" i="6"/>
  <c r="V21" i="5"/>
  <c r="U36" i="5"/>
  <c r="AT20" i="5"/>
  <c r="AS35" i="5"/>
  <c r="R29" i="5"/>
  <c r="R33" i="5"/>
  <c r="Q30" i="5"/>
  <c r="R28" i="5"/>
  <c r="T4" i="5"/>
  <c r="S5" i="5"/>
  <c r="AU3" i="5"/>
  <c r="J24" i="5"/>
  <c r="W7" i="5"/>
  <c r="L19" i="5"/>
  <c r="L34" i="5" s="1"/>
  <c r="I44" i="4"/>
  <c r="I46" i="4" s="1"/>
  <c r="I47" i="4" s="1"/>
  <c r="I48" i="4" s="1"/>
  <c r="W19" i="4"/>
  <c r="J41" i="4"/>
  <c r="K26" i="4"/>
  <c r="M3" i="4"/>
  <c r="L4" i="4"/>
  <c r="V34" i="4"/>
  <c r="AW4" i="4"/>
  <c r="K38" i="4"/>
  <c r="W34" i="4"/>
  <c r="K33" i="4"/>
  <c r="K35" i="4" s="1"/>
  <c r="K43" i="4" s="1"/>
  <c r="J39" i="4"/>
  <c r="K24" i="4"/>
  <c r="J40" i="4"/>
  <c r="K25" i="4"/>
  <c r="W9" i="4"/>
  <c r="J33" i="4"/>
  <c r="J35" i="4" s="1"/>
  <c r="J43" i="4" s="1"/>
  <c r="K24" i="2"/>
  <c r="J39" i="2"/>
  <c r="U34" i="2"/>
  <c r="K26" i="2"/>
  <c r="J41" i="2"/>
  <c r="I38" i="2"/>
  <c r="K25" i="2"/>
  <c r="J40" i="2"/>
  <c r="W9" i="2"/>
  <c r="I29" i="2"/>
  <c r="I42" i="2" s="1"/>
  <c r="AV4" i="2"/>
  <c r="W19" i="2"/>
  <c r="J5" i="2"/>
  <c r="J38" i="2" s="1"/>
  <c r="V34" i="2"/>
  <c r="L3" i="2"/>
  <c r="K4" i="2"/>
  <c r="K39" i="6" l="1"/>
  <c r="K41" i="6" s="1"/>
  <c r="K42" i="6" s="1"/>
  <c r="K43" i="6" s="1"/>
  <c r="M35" i="6"/>
  <c r="N20" i="6"/>
  <c r="L34" i="6"/>
  <c r="M19" i="6"/>
  <c r="M36" i="6"/>
  <c r="N21" i="6"/>
  <c r="N5" i="6"/>
  <c r="O3" i="6"/>
  <c r="O10" i="6"/>
  <c r="N13" i="6"/>
  <c r="M33" i="6"/>
  <c r="M29" i="6"/>
  <c r="M28" i="6"/>
  <c r="L30" i="6"/>
  <c r="AU20" i="5"/>
  <c r="AT35" i="5"/>
  <c r="S29" i="5"/>
  <c r="S33" i="5"/>
  <c r="T5" i="5"/>
  <c r="T28" i="5" s="1"/>
  <c r="U4" i="5"/>
  <c r="W21" i="5"/>
  <c r="V36" i="5"/>
  <c r="J37" i="5"/>
  <c r="S28" i="5"/>
  <c r="R30" i="5"/>
  <c r="AV3" i="5"/>
  <c r="X7" i="5"/>
  <c r="M19" i="5"/>
  <c r="M34" i="5" s="1"/>
  <c r="K24" i="5"/>
  <c r="X9" i="4"/>
  <c r="AX4" i="4"/>
  <c r="K39" i="4"/>
  <c r="L24" i="4"/>
  <c r="K40" i="4"/>
  <c r="L25" i="4"/>
  <c r="L5" i="4"/>
  <c r="L38" i="4" s="1"/>
  <c r="X19" i="4"/>
  <c r="N3" i="4"/>
  <c r="M4" i="4"/>
  <c r="M5" i="4" s="1"/>
  <c r="J29" i="4"/>
  <c r="J42" i="4" s="1"/>
  <c r="K29" i="4"/>
  <c r="K42" i="4" s="1"/>
  <c r="K41" i="4"/>
  <c r="L26" i="4"/>
  <c r="AW4" i="2"/>
  <c r="L24" i="2"/>
  <c r="K39" i="2"/>
  <c r="X19" i="2"/>
  <c r="X9" i="2"/>
  <c r="L26" i="2"/>
  <c r="K41" i="2"/>
  <c r="K5" i="2"/>
  <c r="K38" i="2" s="1"/>
  <c r="J33" i="2"/>
  <c r="J35" i="2" s="1"/>
  <c r="L25" i="2"/>
  <c r="K40" i="2"/>
  <c r="I43" i="2"/>
  <c r="I45" i="2" s="1"/>
  <c r="I46" i="2" s="1"/>
  <c r="I47" i="2" s="1"/>
  <c r="M3" i="2"/>
  <c r="L4" i="2"/>
  <c r="M30" i="6" l="1"/>
  <c r="M24" i="6" s="1"/>
  <c r="M37" i="6" s="1"/>
  <c r="O13" i="6"/>
  <c r="P10" i="6"/>
  <c r="N35" i="6"/>
  <c r="O20" i="6"/>
  <c r="O5" i="6"/>
  <c r="P3" i="6"/>
  <c r="N33" i="6"/>
  <c r="N29" i="6"/>
  <c r="N28" i="6"/>
  <c r="M34" i="6"/>
  <c r="N19" i="6"/>
  <c r="L24" i="6"/>
  <c r="L37" i="6" s="1"/>
  <c r="L39" i="6" s="1"/>
  <c r="L41" i="6" s="1"/>
  <c r="N36" i="6"/>
  <c r="O21" i="6"/>
  <c r="J39" i="5"/>
  <c r="J41" i="5" s="1"/>
  <c r="J42" i="5" s="1"/>
  <c r="J43" i="5" s="1"/>
  <c r="X21" i="5"/>
  <c r="W36" i="5"/>
  <c r="V4" i="5"/>
  <c r="U5" i="5"/>
  <c r="T29" i="5"/>
  <c r="T30" i="5" s="1"/>
  <c r="T33" i="5"/>
  <c r="AV20" i="5"/>
  <c r="AU35" i="5"/>
  <c r="K37" i="5"/>
  <c r="S30" i="5"/>
  <c r="AW3" i="5"/>
  <c r="K44" i="4"/>
  <c r="K46" i="4" s="1"/>
  <c r="K47" i="4" s="1"/>
  <c r="K48" i="4" s="1"/>
  <c r="L24" i="5"/>
  <c r="M24" i="5"/>
  <c r="M37" i="5" s="1"/>
  <c r="N19" i="5"/>
  <c r="N34" i="5" s="1"/>
  <c r="Y7" i="5"/>
  <c r="J44" i="4"/>
  <c r="J46" i="4" s="1"/>
  <c r="J47" i="4" s="1"/>
  <c r="J48" i="4" s="1"/>
  <c r="Y19" i="4"/>
  <c r="X34" i="4"/>
  <c r="L39" i="4"/>
  <c r="M24" i="4"/>
  <c r="L41" i="4"/>
  <c r="M26" i="4"/>
  <c r="M38" i="4"/>
  <c r="Y34" i="4"/>
  <c r="M33" i="4"/>
  <c r="M35" i="4" s="1"/>
  <c r="M43" i="4" s="1"/>
  <c r="N4" i="4"/>
  <c r="O3" i="4"/>
  <c r="L40" i="4"/>
  <c r="M25" i="4"/>
  <c r="L33" i="4"/>
  <c r="L35" i="4" s="1"/>
  <c r="L43" i="4" s="1"/>
  <c r="Y9" i="4"/>
  <c r="W34" i="2"/>
  <c r="K33" i="2"/>
  <c r="K35" i="2" s="1"/>
  <c r="K29" i="2" s="1"/>
  <c r="K42" i="2" s="1"/>
  <c r="K43" i="2" s="1"/>
  <c r="K45" i="2" s="1"/>
  <c r="M25" i="2"/>
  <c r="L40" i="2"/>
  <c r="Y19" i="2"/>
  <c r="L5" i="2"/>
  <c r="L33" i="2" s="1"/>
  <c r="L35" i="2" s="1"/>
  <c r="AX4" i="2"/>
  <c r="J29" i="2"/>
  <c r="J42" i="2" s="1"/>
  <c r="J43" i="2" s="1"/>
  <c r="J45" i="2" s="1"/>
  <c r="M26" i="2"/>
  <c r="L41" i="2"/>
  <c r="Y9" i="2"/>
  <c r="M24" i="2"/>
  <c r="L39" i="2"/>
  <c r="N3" i="2"/>
  <c r="M4" i="2"/>
  <c r="X34" i="2" l="1"/>
  <c r="N30" i="6"/>
  <c r="N24" i="6" s="1"/>
  <c r="N37" i="6" s="1"/>
  <c r="M39" i="6"/>
  <c r="M41" i="6" s="1"/>
  <c r="M42" i="6" s="1"/>
  <c r="M43" i="6" s="1"/>
  <c r="L42" i="6"/>
  <c r="L43" i="6" s="1"/>
  <c r="O33" i="6"/>
  <c r="O29" i="6"/>
  <c r="O28" i="6"/>
  <c r="O36" i="6"/>
  <c r="P21" i="6"/>
  <c r="N34" i="6"/>
  <c r="O19" i="6"/>
  <c r="P13" i="6"/>
  <c r="Q10" i="6"/>
  <c r="Q3" i="6"/>
  <c r="P5" i="6"/>
  <c r="O35" i="6"/>
  <c r="P20" i="6"/>
  <c r="M39" i="5"/>
  <c r="M41" i="5" s="1"/>
  <c r="M42" i="5" s="1"/>
  <c r="M43" i="5" s="1"/>
  <c r="K39" i="5"/>
  <c r="K41" i="5" s="1"/>
  <c r="K42" i="5" s="1"/>
  <c r="K43" i="5" s="1"/>
  <c r="AW20" i="5"/>
  <c r="AV35" i="5"/>
  <c r="W4" i="5"/>
  <c r="V5" i="5"/>
  <c r="Y21" i="5"/>
  <c r="X36" i="5"/>
  <c r="U29" i="5"/>
  <c r="U33" i="5"/>
  <c r="U28" i="5"/>
  <c r="L37" i="5"/>
  <c r="AX3" i="5"/>
  <c r="L38" i="2"/>
  <c r="Z7" i="5"/>
  <c r="N24" i="5"/>
  <c r="N37" i="5" s="1"/>
  <c r="N39" i="5" s="1"/>
  <c r="O19" i="5"/>
  <c r="O34" i="5" s="1"/>
  <c r="M40" i="4"/>
  <c r="N25" i="4"/>
  <c r="M39" i="4"/>
  <c r="N24" i="4"/>
  <c r="Z9" i="4"/>
  <c r="M29" i="4"/>
  <c r="M42" i="4" s="1"/>
  <c r="N5" i="4"/>
  <c r="N38" i="4" s="1"/>
  <c r="M41" i="4"/>
  <c r="N26" i="4"/>
  <c r="Z19" i="4"/>
  <c r="L29" i="4"/>
  <c r="L42" i="4" s="1"/>
  <c r="O5" i="4"/>
  <c r="P3" i="4"/>
  <c r="J46" i="2"/>
  <c r="J47" i="2" s="1"/>
  <c r="K46" i="2"/>
  <c r="K47" i="2" s="1"/>
  <c r="M5" i="2"/>
  <c r="M38" i="2" s="1"/>
  <c r="Y34" i="2"/>
  <c r="Z9" i="2"/>
  <c r="N26" i="2"/>
  <c r="M41" i="2"/>
  <c r="Z19" i="2"/>
  <c r="N24" i="2"/>
  <c r="M39" i="2"/>
  <c r="L29" i="2"/>
  <c r="L42" i="2" s="1"/>
  <c r="N25" i="2"/>
  <c r="M40" i="2"/>
  <c r="N4" i="2"/>
  <c r="N5" i="2" s="1"/>
  <c r="O3" i="2"/>
  <c r="L43" i="2" l="1"/>
  <c r="L45" i="2" s="1"/>
  <c r="L46" i="2" s="1"/>
  <c r="L47" i="2" s="1"/>
  <c r="M44" i="4"/>
  <c r="M46" i="4" s="1"/>
  <c r="M47" i="4" s="1"/>
  <c r="M48" i="4" s="1"/>
  <c r="N39" i="6"/>
  <c r="N41" i="6" s="1"/>
  <c r="N42" i="6" s="1"/>
  <c r="N43" i="6" s="1"/>
  <c r="P35" i="6"/>
  <c r="Q20" i="6"/>
  <c r="O34" i="6"/>
  <c r="P19" i="6"/>
  <c r="O30" i="6"/>
  <c r="P33" i="6"/>
  <c r="P29" i="6"/>
  <c r="P28" i="6"/>
  <c r="Q13" i="6"/>
  <c r="R10" i="6"/>
  <c r="Q5" i="6"/>
  <c r="R3" i="6"/>
  <c r="P36" i="6"/>
  <c r="Q21" i="6"/>
  <c r="L39" i="5"/>
  <c r="L41" i="5" s="1"/>
  <c r="L42" i="5" s="1"/>
  <c r="L43" i="5" s="1"/>
  <c r="U30" i="5"/>
  <c r="V29" i="5"/>
  <c r="V33" i="5"/>
  <c r="V28" i="5"/>
  <c r="W5" i="5"/>
  <c r="X4" i="5"/>
  <c r="Z21" i="5"/>
  <c r="Y36" i="5"/>
  <c r="AX20" i="5"/>
  <c r="AW35" i="5"/>
  <c r="AY3" i="5"/>
  <c r="N33" i="4"/>
  <c r="N35" i="4" s="1"/>
  <c r="N43" i="4" s="1"/>
  <c r="N41" i="5"/>
  <c r="N42" i="5" s="1"/>
  <c r="N43" i="5" s="1"/>
  <c r="AA7" i="5"/>
  <c r="P19" i="5"/>
  <c r="P34" i="5" s="1"/>
  <c r="O24" i="5"/>
  <c r="O37" i="5" s="1"/>
  <c r="O39" i="5" s="1"/>
  <c r="L44" i="4"/>
  <c r="L46" i="4" s="1"/>
  <c r="L47" i="4" s="1"/>
  <c r="L48" i="4" s="1"/>
  <c r="N40" i="4"/>
  <c r="O25" i="4"/>
  <c r="O38" i="4"/>
  <c r="O33" i="4"/>
  <c r="O35" i="4" s="1"/>
  <c r="O43" i="4" s="1"/>
  <c r="AA34" i="4"/>
  <c r="AA9" i="4"/>
  <c r="Z34" i="4"/>
  <c r="N39" i="4"/>
  <c r="O24" i="4"/>
  <c r="N41" i="4"/>
  <c r="O26" i="4"/>
  <c r="P5" i="4"/>
  <c r="Q3" i="4"/>
  <c r="AA19" i="4"/>
  <c r="M33" i="2"/>
  <c r="M35" i="2" s="1"/>
  <c r="M29" i="2" s="1"/>
  <c r="M42" i="2" s="1"/>
  <c r="M43" i="2" s="1"/>
  <c r="M45" i="2" s="1"/>
  <c r="M46" i="2" s="1"/>
  <c r="M47" i="2" s="1"/>
  <c r="O25" i="2"/>
  <c r="N40" i="2"/>
  <c r="O24" i="2"/>
  <c r="N39" i="2"/>
  <c r="N41" i="2"/>
  <c r="O26" i="2"/>
  <c r="AA9" i="2"/>
  <c r="Z34" i="2"/>
  <c r="N38" i="2"/>
  <c r="N33" i="2"/>
  <c r="N35" i="2" s="1"/>
  <c r="AA19" i="2"/>
  <c r="O5" i="2"/>
  <c r="P3" i="2"/>
  <c r="P30" i="6" l="1"/>
  <c r="P24" i="6" s="1"/>
  <c r="P37" i="6" s="1"/>
  <c r="Q36" i="6"/>
  <c r="R21" i="6"/>
  <c r="S10" i="6"/>
  <c r="R13" i="6"/>
  <c r="Q35" i="6"/>
  <c r="R20" i="6"/>
  <c r="O24" i="6"/>
  <c r="O37" i="6" s="1"/>
  <c r="O39" i="6" s="1"/>
  <c r="O41" i="6" s="1"/>
  <c r="R5" i="6"/>
  <c r="S3" i="6"/>
  <c r="P34" i="6"/>
  <c r="Q19" i="6"/>
  <c r="Q33" i="6"/>
  <c r="Q28" i="6"/>
  <c r="Q29" i="6"/>
  <c r="V30" i="5"/>
  <c r="AA21" i="5"/>
  <c r="Z36" i="5"/>
  <c r="Y4" i="5"/>
  <c r="X5" i="5"/>
  <c r="AY20" i="5"/>
  <c r="AX35" i="5"/>
  <c r="W29" i="5"/>
  <c r="W33" i="5"/>
  <c r="W28" i="5"/>
  <c r="AZ3" i="5"/>
  <c r="N29" i="4"/>
  <c r="N42" i="4" s="1"/>
  <c r="N44" i="4" s="1"/>
  <c r="N46" i="4" s="1"/>
  <c r="N47" i="4" s="1"/>
  <c r="N48" i="4" s="1"/>
  <c r="O41" i="5"/>
  <c r="O42" i="5" s="1"/>
  <c r="O43" i="5" s="1"/>
  <c r="AB7" i="5"/>
  <c r="P24" i="5"/>
  <c r="Q19" i="5"/>
  <c r="Q34" i="5" s="1"/>
  <c r="O40" i="4"/>
  <c r="P25" i="4"/>
  <c r="AB9" i="4"/>
  <c r="R3" i="4"/>
  <c r="Q5" i="4"/>
  <c r="O39" i="4"/>
  <c r="P24" i="4"/>
  <c r="P33" i="4"/>
  <c r="P35" i="4" s="1"/>
  <c r="P43" i="4" s="1"/>
  <c r="P38" i="4"/>
  <c r="AB34" i="4"/>
  <c r="O29" i="4"/>
  <c r="O42" i="4" s="1"/>
  <c r="AB19" i="4"/>
  <c r="O41" i="4"/>
  <c r="P26" i="4"/>
  <c r="O33" i="2"/>
  <c r="O35" i="2" s="1"/>
  <c r="AA34" i="2"/>
  <c r="O38" i="2"/>
  <c r="AB19" i="2"/>
  <c r="AB9" i="2"/>
  <c r="P24" i="2"/>
  <c r="O39" i="2"/>
  <c r="O41" i="2"/>
  <c r="P26" i="2"/>
  <c r="N29" i="2"/>
  <c r="N42" i="2" s="1"/>
  <c r="N43" i="2" s="1"/>
  <c r="N45" i="2" s="1"/>
  <c r="P25" i="2"/>
  <c r="O40" i="2"/>
  <c r="P5" i="2"/>
  <c r="Q3" i="2"/>
  <c r="O44" i="4" l="1"/>
  <c r="O46" i="4" s="1"/>
  <c r="O47" i="4" s="1"/>
  <c r="O48" i="4" s="1"/>
  <c r="P39" i="6"/>
  <c r="P41" i="6" s="1"/>
  <c r="P42" i="6" s="1"/>
  <c r="P43" i="6" s="1"/>
  <c r="O42" i="6"/>
  <c r="O43" i="6" s="1"/>
  <c r="Q34" i="6"/>
  <c r="R19" i="6"/>
  <c r="S5" i="6"/>
  <c r="T3" i="6"/>
  <c r="R35" i="6"/>
  <c r="S20" i="6"/>
  <c r="S13" i="6"/>
  <c r="T10" i="6"/>
  <c r="R33" i="6"/>
  <c r="R28" i="6"/>
  <c r="R29" i="6"/>
  <c r="R36" i="6"/>
  <c r="S21" i="6"/>
  <c r="Q30" i="6"/>
  <c r="W30" i="5"/>
  <c r="AZ20" i="5"/>
  <c r="AY35" i="5"/>
  <c r="AB21" i="5"/>
  <c r="AA36" i="5"/>
  <c r="X29" i="5"/>
  <c r="X33" i="5"/>
  <c r="X28" i="5"/>
  <c r="Y5" i="5"/>
  <c r="Z4" i="5"/>
  <c r="P37" i="5"/>
  <c r="BA3" i="5"/>
  <c r="AC7" i="5"/>
  <c r="Q24" i="5"/>
  <c r="Q37" i="5" s="1"/>
  <c r="Q39" i="5" s="1"/>
  <c r="R19" i="5"/>
  <c r="R34" i="5" s="1"/>
  <c r="P41" i="4"/>
  <c r="Q26" i="4"/>
  <c r="AC34" i="4"/>
  <c r="Q33" i="4"/>
  <c r="Q35" i="4" s="1"/>
  <c r="Q43" i="4" s="1"/>
  <c r="Q38" i="4"/>
  <c r="P40" i="4"/>
  <c r="Q25" i="4"/>
  <c r="P29" i="4"/>
  <c r="P42" i="4" s="1"/>
  <c r="R5" i="4"/>
  <c r="S3" i="4"/>
  <c r="AC19" i="4"/>
  <c r="P39" i="4"/>
  <c r="Q24" i="4"/>
  <c r="AC9" i="4"/>
  <c r="N46" i="2"/>
  <c r="N47" i="2" s="1"/>
  <c r="P38" i="2"/>
  <c r="AB34" i="2"/>
  <c r="P33" i="2"/>
  <c r="P35" i="2" s="1"/>
  <c r="Q25" i="2"/>
  <c r="P40" i="2"/>
  <c r="P41" i="2"/>
  <c r="Q26" i="2"/>
  <c r="AC9" i="2"/>
  <c r="Q24" i="2"/>
  <c r="P39" i="2"/>
  <c r="AC19" i="2"/>
  <c r="O29" i="2"/>
  <c r="O42" i="2" s="1"/>
  <c r="O43" i="2" s="1"/>
  <c r="O45" i="2" s="1"/>
  <c r="R3" i="2"/>
  <c r="Q5" i="2"/>
  <c r="S33" i="6" l="1"/>
  <c r="S29" i="6"/>
  <c r="S28" i="6"/>
  <c r="Q24" i="6"/>
  <c r="Q37" i="6" s="1"/>
  <c r="Q39" i="6" s="1"/>
  <c r="Q41" i="6" s="1"/>
  <c r="R30" i="6"/>
  <c r="S35" i="6"/>
  <c r="T20" i="6"/>
  <c r="R34" i="6"/>
  <c r="S19" i="6"/>
  <c r="S36" i="6"/>
  <c r="T21" i="6"/>
  <c r="T13" i="6"/>
  <c r="U10" i="6"/>
  <c r="U3" i="6"/>
  <c r="T5" i="6"/>
  <c r="P39" i="5"/>
  <c r="P41" i="5" s="1"/>
  <c r="P42" i="5" s="1"/>
  <c r="P43" i="5" s="1"/>
  <c r="X30" i="5"/>
  <c r="AC21" i="5"/>
  <c r="AB36" i="5"/>
  <c r="AA4" i="5"/>
  <c r="Z5" i="5"/>
  <c r="BA20" i="5"/>
  <c r="AZ35" i="5"/>
  <c r="Y29" i="5"/>
  <c r="Y33" i="5"/>
  <c r="Y28" i="5"/>
  <c r="BB3" i="5"/>
  <c r="P44" i="4"/>
  <c r="P46" i="4" s="1"/>
  <c r="P47" i="4" s="1"/>
  <c r="P48" i="4" s="1"/>
  <c r="Q41" i="5"/>
  <c r="Q42" i="5" s="1"/>
  <c r="Q43" i="5" s="1"/>
  <c r="S19" i="5"/>
  <c r="S34" i="5" s="1"/>
  <c r="R24" i="5"/>
  <c r="AD7" i="5"/>
  <c r="Q29" i="4"/>
  <c r="Q42" i="4" s="1"/>
  <c r="Q41" i="4"/>
  <c r="R26" i="4"/>
  <c r="Q39" i="4"/>
  <c r="R24" i="4"/>
  <c r="S5" i="4"/>
  <c r="T3" i="4"/>
  <c r="Q40" i="4"/>
  <c r="R25" i="4"/>
  <c r="AD34" i="4"/>
  <c r="R33" i="4"/>
  <c r="R35" i="4" s="1"/>
  <c r="R43" i="4" s="1"/>
  <c r="R38" i="4"/>
  <c r="AD9" i="4"/>
  <c r="AD19" i="4"/>
  <c r="AD19" i="2"/>
  <c r="R25" i="2"/>
  <c r="Q40" i="2"/>
  <c r="R24" i="2"/>
  <c r="Q39" i="2"/>
  <c r="P29" i="2"/>
  <c r="P42" i="2" s="1"/>
  <c r="P43" i="2" s="1"/>
  <c r="P45" i="2" s="1"/>
  <c r="P46" i="2" s="1"/>
  <c r="P47" i="2" s="1"/>
  <c r="AD9" i="2"/>
  <c r="O46" i="2"/>
  <c r="O47" i="2" s="1"/>
  <c r="R26" i="2"/>
  <c r="Q41" i="2"/>
  <c r="AC34" i="2"/>
  <c r="Q33" i="2"/>
  <c r="Q35" i="2" s="1"/>
  <c r="Q38" i="2"/>
  <c r="S3" i="2"/>
  <c r="R5" i="2"/>
  <c r="S30" i="6" l="1"/>
  <c r="S24" i="6" s="1"/>
  <c r="S37" i="6" s="1"/>
  <c r="Q42" i="6"/>
  <c r="Q43" i="6" s="1"/>
  <c r="U13" i="6"/>
  <c r="V10" i="6"/>
  <c r="S34" i="6"/>
  <c r="T19" i="6"/>
  <c r="R24" i="6"/>
  <c r="R37" i="6" s="1"/>
  <c r="R39" i="6" s="1"/>
  <c r="R41" i="6" s="1"/>
  <c r="T33" i="6"/>
  <c r="T29" i="6"/>
  <c r="T28" i="6"/>
  <c r="U5" i="6"/>
  <c r="V3" i="6"/>
  <c r="T36" i="6"/>
  <c r="U21" i="6"/>
  <c r="T35" i="6"/>
  <c r="U20" i="6"/>
  <c r="Y30" i="5"/>
  <c r="BB20" i="5"/>
  <c r="BA35" i="5"/>
  <c r="AD21" i="5"/>
  <c r="AC36" i="5"/>
  <c r="Z29" i="5"/>
  <c r="Z33" i="5"/>
  <c r="Z28" i="5"/>
  <c r="AA5" i="5"/>
  <c r="AB4" i="5"/>
  <c r="R37" i="5"/>
  <c r="BC3" i="5"/>
  <c r="T19" i="5"/>
  <c r="T34" i="5" s="1"/>
  <c r="AE7" i="5"/>
  <c r="S24" i="5"/>
  <c r="Q44" i="4"/>
  <c r="Q46" i="4" s="1"/>
  <c r="Q47" i="4" s="1"/>
  <c r="Q48" i="4" s="1"/>
  <c r="AE19" i="4"/>
  <c r="R40" i="4"/>
  <c r="S25" i="4"/>
  <c r="R39" i="4"/>
  <c r="S24" i="4"/>
  <c r="R29" i="4"/>
  <c r="R42" i="4" s="1"/>
  <c r="U3" i="4"/>
  <c r="T5" i="4"/>
  <c r="R41" i="4"/>
  <c r="S26" i="4"/>
  <c r="AE9" i="4"/>
  <c r="AE34" i="4"/>
  <c r="S38" i="4"/>
  <c r="S33" i="4"/>
  <c r="S35" i="4" s="1"/>
  <c r="S43" i="4" s="1"/>
  <c r="S25" i="2"/>
  <c r="R40" i="2"/>
  <c r="S26" i="2"/>
  <c r="R41" i="2"/>
  <c r="R38" i="2"/>
  <c r="R33" i="2"/>
  <c r="R35" i="2" s="1"/>
  <c r="AD34" i="2"/>
  <c r="Q29" i="2"/>
  <c r="Q42" i="2" s="1"/>
  <c r="Q43" i="2" s="1"/>
  <c r="Q45" i="2" s="1"/>
  <c r="Q46" i="2" s="1"/>
  <c r="Q47" i="2" s="1"/>
  <c r="AE9" i="2"/>
  <c r="S24" i="2"/>
  <c r="R39" i="2"/>
  <c r="AE19" i="2"/>
  <c r="T3" i="2"/>
  <c r="S5" i="2"/>
  <c r="S39" i="6" l="1"/>
  <c r="S41" i="6" s="1"/>
  <c r="S42" i="6" s="1"/>
  <c r="S43" i="6" s="1"/>
  <c r="T30" i="6"/>
  <c r="T24" i="6" s="1"/>
  <c r="T37" i="6" s="1"/>
  <c r="R42" i="6"/>
  <c r="R43" i="6" s="1"/>
  <c r="U35" i="6"/>
  <c r="V20" i="6"/>
  <c r="W3" i="6"/>
  <c r="V5" i="6"/>
  <c r="T34" i="6"/>
  <c r="U19" i="6"/>
  <c r="W10" i="6"/>
  <c r="V13" i="6"/>
  <c r="U33" i="6"/>
  <c r="U28" i="6"/>
  <c r="U29" i="6"/>
  <c r="U36" i="6"/>
  <c r="V21" i="6"/>
  <c r="R39" i="5"/>
  <c r="R41" i="5" s="1"/>
  <c r="R42" i="5" s="1"/>
  <c r="R43" i="5" s="1"/>
  <c r="Z30" i="5"/>
  <c r="AE21" i="5"/>
  <c r="AD36" i="5"/>
  <c r="AC4" i="5"/>
  <c r="AB5" i="5"/>
  <c r="BC20" i="5"/>
  <c r="BB35" i="5"/>
  <c r="AA29" i="5"/>
  <c r="AA33" i="5"/>
  <c r="AA28" i="5"/>
  <c r="S37" i="5"/>
  <c r="BD3" i="5"/>
  <c r="R44" i="4"/>
  <c r="R46" i="4" s="1"/>
  <c r="R47" i="4" s="1"/>
  <c r="R48" i="4" s="1"/>
  <c r="AF7" i="5"/>
  <c r="U19" i="5"/>
  <c r="U34" i="5" s="1"/>
  <c r="T24" i="5"/>
  <c r="T37" i="5" s="1"/>
  <c r="T39" i="5" s="1"/>
  <c r="V3" i="4"/>
  <c r="U5" i="4"/>
  <c r="AF19" i="4"/>
  <c r="S41" i="4"/>
  <c r="T26" i="4"/>
  <c r="S40" i="4"/>
  <c r="T25" i="4"/>
  <c r="S29" i="4"/>
  <c r="S42" i="4" s="1"/>
  <c r="AF9" i="4"/>
  <c r="AF34" i="4"/>
  <c r="T38" i="4"/>
  <c r="T33" i="4"/>
  <c r="T35" i="4" s="1"/>
  <c r="T43" i="4" s="1"/>
  <c r="S39" i="4"/>
  <c r="T24" i="4"/>
  <c r="T26" i="2"/>
  <c r="S41" i="2"/>
  <c r="AE34" i="2"/>
  <c r="S38" i="2"/>
  <c r="S33" i="2"/>
  <c r="S35" i="2" s="1"/>
  <c r="R29" i="2"/>
  <c r="R42" i="2" s="1"/>
  <c r="R43" i="2" s="1"/>
  <c r="R45" i="2" s="1"/>
  <c r="AF19" i="2"/>
  <c r="T24" i="2"/>
  <c r="S39" i="2"/>
  <c r="AF9" i="2"/>
  <c r="T25" i="2"/>
  <c r="S40" i="2"/>
  <c r="U3" i="2"/>
  <c r="T5" i="2"/>
  <c r="T39" i="6" l="1"/>
  <c r="T41" i="6" s="1"/>
  <c r="T42" i="6" s="1"/>
  <c r="T43" i="6" s="1"/>
  <c r="S44" i="4"/>
  <c r="S46" i="4" s="1"/>
  <c r="S47" i="4" s="1"/>
  <c r="S48" i="4" s="1"/>
  <c r="U30" i="6"/>
  <c r="U24" i="6" s="1"/>
  <c r="U37" i="6" s="1"/>
  <c r="V33" i="6"/>
  <c r="V28" i="6"/>
  <c r="V29" i="6"/>
  <c r="W13" i="6"/>
  <c r="X10" i="6"/>
  <c r="W5" i="6"/>
  <c r="X3" i="6"/>
  <c r="V36" i="6"/>
  <c r="W21" i="6"/>
  <c r="U34" i="6"/>
  <c r="V19" i="6"/>
  <c r="V35" i="6"/>
  <c r="W20" i="6"/>
  <c r="S39" i="5"/>
  <c r="S41" i="5" s="1"/>
  <c r="S42" i="5" s="1"/>
  <c r="S43" i="5" s="1"/>
  <c r="AA30" i="5"/>
  <c r="BD20" i="5"/>
  <c r="BC35" i="5"/>
  <c r="AB29" i="5"/>
  <c r="AB33" i="5"/>
  <c r="AB28" i="5"/>
  <c r="AF21" i="5"/>
  <c r="AE36" i="5"/>
  <c r="AD4" i="5"/>
  <c r="AC5" i="5"/>
  <c r="BE3" i="5"/>
  <c r="T41" i="5"/>
  <c r="T42" i="5" s="1"/>
  <c r="T43" i="5" s="1"/>
  <c r="V19" i="5"/>
  <c r="V34" i="5" s="1"/>
  <c r="U24" i="5"/>
  <c r="AG7" i="5"/>
  <c r="W3" i="4"/>
  <c r="V5" i="4"/>
  <c r="T29" i="4"/>
  <c r="T42" i="4" s="1"/>
  <c r="AG9" i="4"/>
  <c r="T40" i="4"/>
  <c r="U25" i="4"/>
  <c r="AG19" i="4"/>
  <c r="T39" i="4"/>
  <c r="U24" i="4"/>
  <c r="T41" i="4"/>
  <c r="U26" i="4"/>
  <c r="AG34" i="4"/>
  <c r="U38" i="4"/>
  <c r="U33" i="4"/>
  <c r="U35" i="4" s="1"/>
  <c r="U43" i="4" s="1"/>
  <c r="R46" i="2"/>
  <c r="R47" i="2" s="1"/>
  <c r="U25" i="2"/>
  <c r="T40" i="2"/>
  <c r="T33" i="2"/>
  <c r="T35" i="2" s="1"/>
  <c r="AF34" i="2"/>
  <c r="T38" i="2"/>
  <c r="U24" i="2"/>
  <c r="T39" i="2"/>
  <c r="AG9" i="2"/>
  <c r="AG19" i="2"/>
  <c r="S29" i="2"/>
  <c r="S42" i="2" s="1"/>
  <c r="S43" i="2" s="1"/>
  <c r="S45" i="2" s="1"/>
  <c r="U26" i="2"/>
  <c r="T41" i="2"/>
  <c r="V3" i="2"/>
  <c r="U5" i="2"/>
  <c r="V30" i="6" l="1"/>
  <c r="V24" i="6" s="1"/>
  <c r="V37" i="6" s="1"/>
  <c r="U39" i="6"/>
  <c r="U41" i="6" s="1"/>
  <c r="U42" i="6" s="1"/>
  <c r="U43" i="6" s="1"/>
  <c r="W33" i="6"/>
  <c r="W29" i="6"/>
  <c r="W28" i="6"/>
  <c r="V34" i="6"/>
  <c r="W19" i="6"/>
  <c r="W36" i="6"/>
  <c r="X21" i="6"/>
  <c r="X13" i="6"/>
  <c r="Y10" i="6"/>
  <c r="W35" i="6"/>
  <c r="X20" i="6"/>
  <c r="Y3" i="6"/>
  <c r="X5" i="6"/>
  <c r="AG21" i="5"/>
  <c r="AF36" i="5"/>
  <c r="AC29" i="5"/>
  <c r="AC33" i="5"/>
  <c r="AC28" i="5"/>
  <c r="AB30" i="5"/>
  <c r="BE20" i="5"/>
  <c r="BD35" i="5"/>
  <c r="AE4" i="5"/>
  <c r="AD5" i="5"/>
  <c r="U37" i="5"/>
  <c r="BF3" i="5"/>
  <c r="T44" i="4"/>
  <c r="T46" i="4" s="1"/>
  <c r="T47" i="4" s="1"/>
  <c r="T48" i="4" s="1"/>
  <c r="W19" i="5"/>
  <c r="W34" i="5" s="1"/>
  <c r="V24" i="5"/>
  <c r="V37" i="5" s="1"/>
  <c r="V39" i="5" s="1"/>
  <c r="AH7" i="5"/>
  <c r="AH19" i="4"/>
  <c r="AH9" i="4"/>
  <c r="V38" i="4"/>
  <c r="V33" i="4"/>
  <c r="V35" i="4" s="1"/>
  <c r="V43" i="4" s="1"/>
  <c r="AH34" i="4"/>
  <c r="W5" i="4"/>
  <c r="X3" i="4"/>
  <c r="U40" i="4"/>
  <c r="V25" i="4"/>
  <c r="U39" i="4"/>
  <c r="V24" i="4"/>
  <c r="U29" i="4"/>
  <c r="U42" i="4" s="1"/>
  <c r="U41" i="4"/>
  <c r="V26" i="4"/>
  <c r="S46" i="2"/>
  <c r="S47" i="2" s="1"/>
  <c r="V26" i="2"/>
  <c r="U41" i="2"/>
  <c r="AH19" i="2"/>
  <c r="T29" i="2"/>
  <c r="T42" i="2" s="1"/>
  <c r="T43" i="2" s="1"/>
  <c r="T45" i="2" s="1"/>
  <c r="T46" i="2" s="1"/>
  <c r="T47" i="2" s="1"/>
  <c r="V25" i="2"/>
  <c r="U40" i="2"/>
  <c r="AH9" i="2"/>
  <c r="U38" i="2"/>
  <c r="U33" i="2"/>
  <c r="U35" i="2" s="1"/>
  <c r="AG34" i="2"/>
  <c r="V24" i="2"/>
  <c r="U39" i="2"/>
  <c r="W3" i="2"/>
  <c r="V5" i="2"/>
  <c r="U44" i="4" l="1"/>
  <c r="U46" i="4" s="1"/>
  <c r="U47" i="4" s="1"/>
  <c r="U48" i="4" s="1"/>
  <c r="V39" i="6"/>
  <c r="V41" i="6" s="1"/>
  <c r="V42" i="6" s="1"/>
  <c r="V43" i="6" s="1"/>
  <c r="X35" i="6"/>
  <c r="Y20" i="6"/>
  <c r="X36" i="6"/>
  <c r="Y21" i="6"/>
  <c r="X33" i="6"/>
  <c r="X29" i="6"/>
  <c r="X28" i="6"/>
  <c r="Y5" i="6"/>
  <c r="Z3" i="6"/>
  <c r="Y13" i="6"/>
  <c r="Z10" i="6"/>
  <c r="W34" i="6"/>
  <c r="X19" i="6"/>
  <c r="W30" i="6"/>
  <c r="U39" i="5"/>
  <c r="U41" i="5" s="1"/>
  <c r="U42" i="5" s="1"/>
  <c r="U43" i="5" s="1"/>
  <c r="AC30" i="5"/>
  <c r="AD29" i="5"/>
  <c r="AD33" i="5"/>
  <c r="AD28" i="5"/>
  <c r="BF20" i="5"/>
  <c r="BE35" i="5"/>
  <c r="AF4" i="5"/>
  <c r="AE5" i="5"/>
  <c r="AH21" i="5"/>
  <c r="AG36" i="5"/>
  <c r="BG3" i="5"/>
  <c r="V41" i="5"/>
  <c r="V42" i="5" s="1"/>
  <c r="V43" i="5" s="1"/>
  <c r="W24" i="5"/>
  <c r="X19" i="5"/>
  <c r="X34" i="5" s="1"/>
  <c r="AI7" i="5"/>
  <c r="AI34" i="4"/>
  <c r="W38" i="4"/>
  <c r="W33" i="4"/>
  <c r="W35" i="4" s="1"/>
  <c r="W43" i="4" s="1"/>
  <c r="V40" i="4"/>
  <c r="W25" i="4"/>
  <c r="AI9" i="4"/>
  <c r="V29" i="4"/>
  <c r="V42" i="4" s="1"/>
  <c r="V41" i="4"/>
  <c r="W26" i="4"/>
  <c r="V39" i="4"/>
  <c r="W24" i="4"/>
  <c r="Y3" i="4"/>
  <c r="X5" i="4"/>
  <c r="AI19" i="4"/>
  <c r="AI9" i="2"/>
  <c r="W26" i="2"/>
  <c r="V41" i="2"/>
  <c r="U29" i="2"/>
  <c r="U42" i="2" s="1"/>
  <c r="U43" i="2" s="1"/>
  <c r="U45" i="2" s="1"/>
  <c r="U46" i="2" s="1"/>
  <c r="U47" i="2" s="1"/>
  <c r="V33" i="2"/>
  <c r="V35" i="2" s="1"/>
  <c r="V38" i="2"/>
  <c r="AH34" i="2"/>
  <c r="W24" i="2"/>
  <c r="V39" i="2"/>
  <c r="W25" i="2"/>
  <c r="V40" i="2"/>
  <c r="AI19" i="2"/>
  <c r="X3" i="2"/>
  <c r="W5" i="2"/>
  <c r="X30" i="6" l="1"/>
  <c r="X24" i="6" s="1"/>
  <c r="X37" i="6" s="1"/>
  <c r="X39" i="6" s="1"/>
  <c r="X41" i="6" s="1"/>
  <c r="X34" i="6"/>
  <c r="Y19" i="6"/>
  <c r="Z5" i="6"/>
  <c r="AA3" i="6"/>
  <c r="Y35" i="6"/>
  <c r="Z20" i="6"/>
  <c r="Y33" i="6"/>
  <c r="Y29" i="6"/>
  <c r="Y28" i="6"/>
  <c r="AA10" i="6"/>
  <c r="Z13" i="6"/>
  <c r="Y36" i="6"/>
  <c r="Z21" i="6"/>
  <c r="W24" i="6"/>
  <c r="W37" i="6" s="1"/>
  <c r="W39" i="6" s="1"/>
  <c r="W41" i="6" s="1"/>
  <c r="AE29" i="5"/>
  <c r="AE33" i="5"/>
  <c r="AE28" i="5"/>
  <c r="AD30" i="5"/>
  <c r="AG4" i="5"/>
  <c r="AF5" i="5"/>
  <c r="AI21" i="5"/>
  <c r="AH36" i="5"/>
  <c r="BG20" i="5"/>
  <c r="BF35" i="5"/>
  <c r="W37" i="5"/>
  <c r="BH3" i="5"/>
  <c r="V44" i="4"/>
  <c r="V46" i="4" s="1"/>
  <c r="V47" i="4" s="1"/>
  <c r="V48" i="4" s="1"/>
  <c r="X24" i="5"/>
  <c r="AJ7" i="5"/>
  <c r="Y19" i="5"/>
  <c r="Y34" i="5" s="1"/>
  <c r="AJ34" i="4"/>
  <c r="X38" i="4"/>
  <c r="X33" i="4"/>
  <c r="X35" i="4" s="1"/>
  <c r="X43" i="4" s="1"/>
  <c r="W41" i="4"/>
  <c r="X26" i="4"/>
  <c r="AJ9" i="4"/>
  <c r="W29" i="4"/>
  <c r="W42" i="4" s="1"/>
  <c r="Z3" i="4"/>
  <c r="Y5" i="4"/>
  <c r="AJ19" i="4"/>
  <c r="W39" i="4"/>
  <c r="X24" i="4"/>
  <c r="W40" i="4"/>
  <c r="X25" i="4"/>
  <c r="AI34" i="2"/>
  <c r="W33" i="2"/>
  <c r="W35" i="2" s="1"/>
  <c r="W38" i="2"/>
  <c r="X24" i="2"/>
  <c r="W39" i="2"/>
  <c r="V29" i="2"/>
  <c r="V42" i="2" s="1"/>
  <c r="V43" i="2" s="1"/>
  <c r="V45" i="2" s="1"/>
  <c r="X26" i="2"/>
  <c r="W41" i="2"/>
  <c r="AJ19" i="2"/>
  <c r="X25" i="2"/>
  <c r="W40" i="2"/>
  <c r="AJ9" i="2"/>
  <c r="Y3" i="2"/>
  <c r="X5" i="2"/>
  <c r="W44" i="4" l="1"/>
  <c r="W46" i="4" s="1"/>
  <c r="W47" i="4" s="1"/>
  <c r="W48" i="4" s="1"/>
  <c r="X42" i="6"/>
  <c r="X43" i="6" s="1"/>
  <c r="W42" i="6"/>
  <c r="W43" i="6" s="1"/>
  <c r="AA13" i="6"/>
  <c r="AB10" i="6"/>
  <c r="Z35" i="6"/>
  <c r="AA20" i="6"/>
  <c r="Z33" i="6"/>
  <c r="Z28" i="6"/>
  <c r="Z29" i="6"/>
  <c r="Y30" i="6"/>
  <c r="Y34" i="6"/>
  <c r="Z19" i="6"/>
  <c r="Z36" i="6"/>
  <c r="AA21" i="6"/>
  <c r="AA5" i="6"/>
  <c r="AB3" i="6"/>
  <c r="W39" i="5"/>
  <c r="W41" i="5" s="1"/>
  <c r="W42" i="5" s="1"/>
  <c r="W43" i="5" s="1"/>
  <c r="AE30" i="5"/>
  <c r="AJ21" i="5"/>
  <c r="AI36" i="5"/>
  <c r="BH20" i="5"/>
  <c r="BG35" i="5"/>
  <c r="AF29" i="5"/>
  <c r="AF33" i="5"/>
  <c r="AF28" i="5"/>
  <c r="AH4" i="5"/>
  <c r="AG5" i="5"/>
  <c r="X37" i="5"/>
  <c r="BI3" i="5"/>
  <c r="AK7" i="5"/>
  <c r="Z19" i="5"/>
  <c r="Z34" i="5" s="1"/>
  <c r="Y24" i="5"/>
  <c r="Y37" i="5" s="1"/>
  <c r="Y39" i="5" s="1"/>
  <c r="X41" i="4"/>
  <c r="Y26" i="4"/>
  <c r="X39" i="4"/>
  <c r="Y24" i="4"/>
  <c r="AK34" i="4"/>
  <c r="Y33" i="4"/>
  <c r="Y35" i="4" s="1"/>
  <c r="Y43" i="4" s="1"/>
  <c r="Y38" i="4"/>
  <c r="Z5" i="4"/>
  <c r="AA3" i="4"/>
  <c r="AK9" i="4"/>
  <c r="X29" i="4"/>
  <c r="X42" i="4" s="1"/>
  <c r="X40" i="4"/>
  <c r="Y25" i="4"/>
  <c r="AK19" i="4"/>
  <c r="V46" i="2"/>
  <c r="V47" i="2" s="1"/>
  <c r="W29" i="2"/>
  <c r="W42" i="2" s="1"/>
  <c r="W43" i="2" s="1"/>
  <c r="W45" i="2" s="1"/>
  <c r="AK9" i="2"/>
  <c r="AK19" i="2"/>
  <c r="AJ34" i="2"/>
  <c r="X38" i="2"/>
  <c r="X33" i="2"/>
  <c r="X35" i="2" s="1"/>
  <c r="Y25" i="2"/>
  <c r="X40" i="2"/>
  <c r="Y26" i="2"/>
  <c r="X41" i="2"/>
  <c r="Y24" i="2"/>
  <c r="X39" i="2"/>
  <c r="Z3" i="2"/>
  <c r="Y5" i="2"/>
  <c r="Z30" i="6" l="1"/>
  <c r="Z24" i="6" s="1"/>
  <c r="Z37" i="6" s="1"/>
  <c r="AA36" i="6"/>
  <c r="AB21" i="6"/>
  <c r="Y24" i="6"/>
  <c r="Y37" i="6" s="1"/>
  <c r="Y39" i="6" s="1"/>
  <c r="Y41" i="6" s="1"/>
  <c r="AA35" i="6"/>
  <c r="AB20" i="6"/>
  <c r="AC3" i="6"/>
  <c r="AB5" i="6"/>
  <c r="AA33" i="6"/>
  <c r="AA29" i="6"/>
  <c r="AA28" i="6"/>
  <c r="Z34" i="6"/>
  <c r="AA19" i="6"/>
  <c r="AB13" i="6"/>
  <c r="AC10" i="6"/>
  <c r="X39" i="5"/>
  <c r="X41" i="5" s="1"/>
  <c r="X42" i="5" s="1"/>
  <c r="X43" i="5" s="1"/>
  <c r="AF30" i="5"/>
  <c r="BI20" i="5"/>
  <c r="BH35" i="5"/>
  <c r="AG29" i="5"/>
  <c r="AG33" i="5"/>
  <c r="AG28" i="5"/>
  <c r="AH5" i="5"/>
  <c r="AI4" i="5"/>
  <c r="AK21" i="5"/>
  <c r="AJ36" i="5"/>
  <c r="BJ3" i="5"/>
  <c r="X44" i="4"/>
  <c r="X46" i="4" s="1"/>
  <c r="X47" i="4" s="1"/>
  <c r="X48" i="4" s="1"/>
  <c r="Y41" i="5"/>
  <c r="Y42" i="5" s="1"/>
  <c r="Y43" i="5" s="1"/>
  <c r="AA19" i="5"/>
  <c r="AA34" i="5" s="1"/>
  <c r="Z24" i="5"/>
  <c r="Z37" i="5" s="1"/>
  <c r="Z39" i="5" s="1"/>
  <c r="AL7" i="5"/>
  <c r="AL19" i="4"/>
  <c r="AA5" i="4"/>
  <c r="AB3" i="4"/>
  <c r="Y41" i="4"/>
  <c r="Z26" i="4"/>
  <c r="AL9" i="4"/>
  <c r="Y39" i="4"/>
  <c r="Z24" i="4"/>
  <c r="AL34" i="4"/>
  <c r="Z38" i="4"/>
  <c r="Z33" i="4"/>
  <c r="Z35" i="4" s="1"/>
  <c r="Z43" i="4" s="1"/>
  <c r="Y40" i="4"/>
  <c r="Z25" i="4"/>
  <c r="Y29" i="4"/>
  <c r="Y42" i="4" s="1"/>
  <c r="W46" i="2"/>
  <c r="W47" i="2" s="1"/>
  <c r="Z26" i="2"/>
  <c r="Y41" i="2"/>
  <c r="AL19" i="2"/>
  <c r="X29" i="2"/>
  <c r="X42" i="2" s="1"/>
  <c r="X43" i="2" s="1"/>
  <c r="X45" i="2" s="1"/>
  <c r="X46" i="2" s="1"/>
  <c r="X47" i="2" s="1"/>
  <c r="Y38" i="2"/>
  <c r="AK34" i="2"/>
  <c r="Y33" i="2"/>
  <c r="Y35" i="2" s="1"/>
  <c r="Z24" i="2"/>
  <c r="Y39" i="2"/>
  <c r="Z25" i="2"/>
  <c r="Y40" i="2"/>
  <c r="AL9" i="2"/>
  <c r="Z5" i="2"/>
  <c r="AA3" i="2"/>
  <c r="Y44" i="4" l="1"/>
  <c r="Y46" i="4" s="1"/>
  <c r="Y47" i="4" s="1"/>
  <c r="Y48" i="4" s="1"/>
  <c r="Z39" i="6"/>
  <c r="Z41" i="6" s="1"/>
  <c r="Z42" i="6" s="1"/>
  <c r="Z43" i="6" s="1"/>
  <c r="Y42" i="6"/>
  <c r="Y43" i="6" s="1"/>
  <c r="AB33" i="6"/>
  <c r="AB29" i="6"/>
  <c r="AB28" i="6"/>
  <c r="AA30" i="6"/>
  <c r="AC5" i="6"/>
  <c r="AD3" i="6"/>
  <c r="AB35" i="6"/>
  <c r="AC20" i="6"/>
  <c r="AB36" i="6"/>
  <c r="AC21" i="6"/>
  <c r="AC13" i="6"/>
  <c r="AD10" i="6"/>
  <c r="AA34" i="6"/>
  <c r="AB19" i="6"/>
  <c r="AG30" i="5"/>
  <c r="AH29" i="5"/>
  <c r="AH33" i="5"/>
  <c r="AH28" i="5"/>
  <c r="AL21" i="5"/>
  <c r="AK36" i="5"/>
  <c r="BJ20" i="5"/>
  <c r="BJ35" i="5" s="1"/>
  <c r="BI35" i="5"/>
  <c r="AI5" i="5"/>
  <c r="AJ4" i="5"/>
  <c r="Z41" i="5"/>
  <c r="Z42" i="5" s="1"/>
  <c r="Z43" i="5" s="1"/>
  <c r="AM7" i="5"/>
  <c r="AB19" i="5"/>
  <c r="AB34" i="5" s="1"/>
  <c r="AA24" i="5"/>
  <c r="Z40" i="4"/>
  <c r="AA25" i="4"/>
  <c r="Z41" i="4"/>
  <c r="AA26" i="4"/>
  <c r="AM19" i="4"/>
  <c r="AM9" i="4"/>
  <c r="AC3" i="4"/>
  <c r="AB5" i="4"/>
  <c r="Z29" i="4"/>
  <c r="Z42" i="4" s="1"/>
  <c r="Z39" i="4"/>
  <c r="AA24" i="4"/>
  <c r="AM34" i="4"/>
  <c r="AA33" i="4"/>
  <c r="AA35" i="4" s="1"/>
  <c r="AA43" i="4" s="1"/>
  <c r="AA38" i="4"/>
  <c r="Z41" i="2"/>
  <c r="AA26" i="2"/>
  <c r="Z38" i="2"/>
  <c r="AL34" i="2"/>
  <c r="Z33" i="2"/>
  <c r="Z35" i="2" s="1"/>
  <c r="Z40" i="2"/>
  <c r="AA25" i="2"/>
  <c r="AM19" i="2"/>
  <c r="AM9" i="2"/>
  <c r="Z39" i="2"/>
  <c r="AA24" i="2"/>
  <c r="Y29" i="2"/>
  <c r="Y42" i="2" s="1"/>
  <c r="Y43" i="2" s="1"/>
  <c r="Y45" i="2" s="1"/>
  <c r="Y46" i="2" s="1"/>
  <c r="Y47" i="2" s="1"/>
  <c r="AB3" i="2"/>
  <c r="AA5" i="2"/>
  <c r="AE10" i="6" l="1"/>
  <c r="AD13" i="6"/>
  <c r="AC35" i="6"/>
  <c r="AD20" i="6"/>
  <c r="AA24" i="6"/>
  <c r="AA37" i="6" s="1"/>
  <c r="AA39" i="6" s="1"/>
  <c r="AA41" i="6" s="1"/>
  <c r="AB30" i="6"/>
  <c r="AB34" i="6"/>
  <c r="AC19" i="6"/>
  <c r="AC36" i="6"/>
  <c r="AD21" i="6"/>
  <c r="AD5" i="6"/>
  <c r="AE3" i="6"/>
  <c r="AC33" i="6"/>
  <c r="AC29" i="6"/>
  <c r="AC28" i="6"/>
  <c r="AM21" i="5"/>
  <c r="AL36" i="5"/>
  <c r="AH30" i="5"/>
  <c r="AK4" i="5"/>
  <c r="AJ5" i="5"/>
  <c r="AI29" i="5"/>
  <c r="AI33" i="5"/>
  <c r="AI28" i="5"/>
  <c r="AA37" i="5"/>
  <c r="AC19" i="5"/>
  <c r="AC34" i="5" s="1"/>
  <c r="AN7" i="5"/>
  <c r="AB24" i="5"/>
  <c r="Z44" i="4"/>
  <c r="Z46" i="4" s="1"/>
  <c r="Z47" i="4" s="1"/>
  <c r="Z48" i="4" s="1"/>
  <c r="AN34" i="4"/>
  <c r="AB33" i="4"/>
  <c r="AB35" i="4" s="1"/>
  <c r="AB43" i="4" s="1"/>
  <c r="AB38" i="4"/>
  <c r="AN19" i="4"/>
  <c r="AO19" i="4" s="1"/>
  <c r="AP19" i="4" s="1"/>
  <c r="AQ19" i="4" s="1"/>
  <c r="AR19" i="4" s="1"/>
  <c r="AS19" i="4" s="1"/>
  <c r="AT19" i="4" s="1"/>
  <c r="AU19" i="4" s="1"/>
  <c r="AV19" i="4" s="1"/>
  <c r="AW19" i="4" s="1"/>
  <c r="AX19" i="4" s="1"/>
  <c r="AY19" i="4" s="1"/>
  <c r="AA40" i="4"/>
  <c r="AB25" i="4"/>
  <c r="AD3" i="4"/>
  <c r="AC5" i="4"/>
  <c r="AA29" i="4"/>
  <c r="AA42" i="4" s="1"/>
  <c r="AN9" i="4"/>
  <c r="AA41" i="4"/>
  <c r="AB26" i="4"/>
  <c r="AA39" i="4"/>
  <c r="AB24" i="4"/>
  <c r="AA38" i="2"/>
  <c r="AM34" i="2"/>
  <c r="AA33" i="2"/>
  <c r="AA35" i="2" s="1"/>
  <c r="Z29" i="2"/>
  <c r="Z42" i="2" s="1"/>
  <c r="Z43" i="2" s="1"/>
  <c r="Z45" i="2" s="1"/>
  <c r="AB24" i="2"/>
  <c r="AA39" i="2"/>
  <c r="AB26" i="2"/>
  <c r="AA41" i="2"/>
  <c r="AN9" i="2"/>
  <c r="AN19" i="2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B25" i="2"/>
  <c r="AA40" i="2"/>
  <c r="AC3" i="2"/>
  <c r="AB5" i="2"/>
  <c r="AA44" i="4" l="1"/>
  <c r="AA46" i="4" s="1"/>
  <c r="AA47" i="4" s="1"/>
  <c r="AA48" i="4" s="1"/>
  <c r="AC30" i="6"/>
  <c r="AC24" i="6" s="1"/>
  <c r="AC37" i="6" s="1"/>
  <c r="AA42" i="6"/>
  <c r="AA43" i="6" s="1"/>
  <c r="AD36" i="6"/>
  <c r="AE21" i="6"/>
  <c r="AB24" i="6"/>
  <c r="AB37" i="6" s="1"/>
  <c r="AB39" i="6" s="1"/>
  <c r="AB41" i="6" s="1"/>
  <c r="AE5" i="6"/>
  <c r="AF3" i="6"/>
  <c r="AC34" i="6"/>
  <c r="AD19" i="6"/>
  <c r="AE13" i="6"/>
  <c r="AF10" i="6"/>
  <c r="AD33" i="6"/>
  <c r="AD29" i="6"/>
  <c r="AD28" i="6"/>
  <c r="AD35" i="6"/>
  <c r="AE20" i="6"/>
  <c r="AA39" i="5"/>
  <c r="AA41" i="5" s="1"/>
  <c r="AA42" i="5" s="1"/>
  <c r="AA43" i="5" s="1"/>
  <c r="AI30" i="5"/>
  <c r="AL4" i="5"/>
  <c r="AK5" i="5"/>
  <c r="AJ29" i="5"/>
  <c r="AJ33" i="5"/>
  <c r="AJ28" i="5"/>
  <c r="AN21" i="5"/>
  <c r="AM36" i="5"/>
  <c r="AB37" i="5"/>
  <c r="AD19" i="5"/>
  <c r="AD34" i="5" s="1"/>
  <c r="AC24" i="5"/>
  <c r="AO7" i="5"/>
  <c r="AO9" i="4"/>
  <c r="AD5" i="4"/>
  <c r="AE3" i="4"/>
  <c r="AY38" i="4"/>
  <c r="AZ19" i="4"/>
  <c r="AB41" i="4"/>
  <c r="AC26" i="4"/>
  <c r="AB40" i="4"/>
  <c r="AC25" i="4"/>
  <c r="AB39" i="4"/>
  <c r="AC24" i="4"/>
  <c r="AO34" i="4"/>
  <c r="AC33" i="4"/>
  <c r="AC35" i="4" s="1"/>
  <c r="AC43" i="4" s="1"/>
  <c r="AC38" i="4"/>
  <c r="AB29" i="4"/>
  <c r="AB42" i="4" s="1"/>
  <c r="AB33" i="2"/>
  <c r="AB35" i="2" s="1"/>
  <c r="AB38" i="2"/>
  <c r="AN34" i="2"/>
  <c r="AC25" i="2"/>
  <c r="AB40" i="2"/>
  <c r="AO9" i="2"/>
  <c r="AC24" i="2"/>
  <c r="AB39" i="2"/>
  <c r="AA29" i="2"/>
  <c r="AA42" i="2" s="1"/>
  <c r="AA43" i="2" s="1"/>
  <c r="AA45" i="2" s="1"/>
  <c r="Z46" i="2"/>
  <c r="Z47" i="2" s="1"/>
  <c r="AZ19" i="2"/>
  <c r="AY38" i="2"/>
  <c r="AC26" i="2"/>
  <c r="AB41" i="2"/>
  <c r="AD3" i="2"/>
  <c r="AC5" i="2"/>
  <c r="AD30" i="6" l="1"/>
  <c r="AD24" i="6" s="1"/>
  <c r="AD37" i="6" s="1"/>
  <c r="AC39" i="6"/>
  <c r="AC41" i="6" s="1"/>
  <c r="AC42" i="6" s="1"/>
  <c r="AC43" i="6" s="1"/>
  <c r="AB42" i="6"/>
  <c r="AB43" i="6" s="1"/>
  <c r="AE35" i="6"/>
  <c r="AF20" i="6"/>
  <c r="AE33" i="6"/>
  <c r="AE29" i="6"/>
  <c r="AE28" i="6"/>
  <c r="AE36" i="6"/>
  <c r="AF21" i="6"/>
  <c r="AD34" i="6"/>
  <c r="AE19" i="6"/>
  <c r="AF13" i="6"/>
  <c r="AG10" i="6"/>
  <c r="AG3" i="6"/>
  <c r="AF5" i="6"/>
  <c r="AB39" i="5"/>
  <c r="AB41" i="5" s="1"/>
  <c r="AB42" i="5" s="1"/>
  <c r="AB43" i="5" s="1"/>
  <c r="AJ30" i="5"/>
  <c r="AO21" i="5"/>
  <c r="AN36" i="5"/>
  <c r="AK29" i="5"/>
  <c r="AK33" i="5"/>
  <c r="AK28" i="5"/>
  <c r="AL5" i="5"/>
  <c r="AM4" i="5"/>
  <c r="AC37" i="5"/>
  <c r="AB44" i="4"/>
  <c r="AB46" i="4" s="1"/>
  <c r="AB47" i="4" s="1"/>
  <c r="AB48" i="4" s="1"/>
  <c r="AE19" i="5"/>
  <c r="AE34" i="5" s="1"/>
  <c r="AD24" i="5"/>
  <c r="AP7" i="5"/>
  <c r="AC40" i="4"/>
  <c r="AD25" i="4"/>
  <c r="AZ38" i="4"/>
  <c r="BA19" i="4"/>
  <c r="AP9" i="4"/>
  <c r="AC41" i="4"/>
  <c r="AD26" i="4"/>
  <c r="AE5" i="4"/>
  <c r="AF3" i="4"/>
  <c r="AC39" i="4"/>
  <c r="AD24" i="4"/>
  <c r="AC29" i="4"/>
  <c r="AC42" i="4" s="1"/>
  <c r="AP34" i="4"/>
  <c r="AD38" i="4"/>
  <c r="AD33" i="4"/>
  <c r="AD35" i="4" s="1"/>
  <c r="AD43" i="4" s="1"/>
  <c r="AA46" i="2"/>
  <c r="AA47" i="2" s="1"/>
  <c r="AD25" i="2"/>
  <c r="AC40" i="2"/>
  <c r="BA19" i="2"/>
  <c r="AZ38" i="2"/>
  <c r="AP9" i="2"/>
  <c r="AD24" i="2"/>
  <c r="AC39" i="2"/>
  <c r="AC38" i="2"/>
  <c r="AC33" i="2"/>
  <c r="AC35" i="2" s="1"/>
  <c r="AO34" i="2"/>
  <c r="AD26" i="2"/>
  <c r="AC41" i="2"/>
  <c r="AB29" i="2"/>
  <c r="AB42" i="2" s="1"/>
  <c r="AB43" i="2" s="1"/>
  <c r="AB45" i="2" s="1"/>
  <c r="AB46" i="2" s="1"/>
  <c r="AB47" i="2" s="1"/>
  <c r="AE3" i="2"/>
  <c r="AD5" i="2"/>
  <c r="AC44" i="4" l="1"/>
  <c r="AC46" i="4" s="1"/>
  <c r="AC47" i="4" s="1"/>
  <c r="AC48" i="4" s="1"/>
  <c r="AE30" i="6"/>
  <c r="AE24" i="6" s="1"/>
  <c r="AE37" i="6" s="1"/>
  <c r="AD39" i="6"/>
  <c r="AD41" i="6" s="1"/>
  <c r="AD42" i="6" s="1"/>
  <c r="AD43" i="6" s="1"/>
  <c r="AF33" i="6"/>
  <c r="AF29" i="6"/>
  <c r="AF28" i="6"/>
  <c r="AF36" i="6"/>
  <c r="AG21" i="6"/>
  <c r="AG5" i="6"/>
  <c r="AH3" i="6"/>
  <c r="AG13" i="6"/>
  <c r="AH10" i="6"/>
  <c r="AE34" i="6"/>
  <c r="AF19" i="6"/>
  <c r="AF35" i="6"/>
  <c r="AG20" i="6"/>
  <c r="AC39" i="5"/>
  <c r="AC41" i="5" s="1"/>
  <c r="AC42" i="5" s="1"/>
  <c r="AC43" i="5" s="1"/>
  <c r="AK30" i="5"/>
  <c r="AM5" i="5"/>
  <c r="AN4" i="5"/>
  <c r="AL29" i="5"/>
  <c r="AL33" i="5"/>
  <c r="AL28" i="5"/>
  <c r="AP21" i="5"/>
  <c r="AO36" i="5"/>
  <c r="AD37" i="5"/>
  <c r="AQ7" i="5"/>
  <c r="AF19" i="5"/>
  <c r="AF34" i="5" s="1"/>
  <c r="AE24" i="5"/>
  <c r="AE37" i="5" s="1"/>
  <c r="AE39" i="5" s="1"/>
  <c r="AD39" i="4"/>
  <c r="AE24" i="4"/>
  <c r="AD41" i="4"/>
  <c r="AE26" i="4"/>
  <c r="AQ9" i="4"/>
  <c r="AD40" i="4"/>
  <c r="AE25" i="4"/>
  <c r="AD29" i="4"/>
  <c r="AD42" i="4" s="1"/>
  <c r="AF5" i="4"/>
  <c r="AG3" i="4"/>
  <c r="BA38" i="4"/>
  <c r="BB19" i="4"/>
  <c r="AQ34" i="4"/>
  <c r="AE33" i="4"/>
  <c r="AE35" i="4" s="1"/>
  <c r="AE43" i="4" s="1"/>
  <c r="AE38" i="4"/>
  <c r="AE26" i="2"/>
  <c r="AD41" i="2"/>
  <c r="AQ9" i="2"/>
  <c r="AE24" i="2"/>
  <c r="AD39" i="2"/>
  <c r="AC29" i="2"/>
  <c r="AC42" i="2" s="1"/>
  <c r="AC43" i="2" s="1"/>
  <c r="AC45" i="2" s="1"/>
  <c r="AC46" i="2" s="1"/>
  <c r="AC47" i="2" s="1"/>
  <c r="BB19" i="2"/>
  <c r="BA38" i="2"/>
  <c r="AE25" i="2"/>
  <c r="AD40" i="2"/>
  <c r="AD33" i="2"/>
  <c r="AD35" i="2" s="1"/>
  <c r="AD38" i="2"/>
  <c r="AP34" i="2"/>
  <c r="AF3" i="2"/>
  <c r="AE5" i="2"/>
  <c r="AD44" i="4" l="1"/>
  <c r="AD46" i="4" s="1"/>
  <c r="AD47" i="4" s="1"/>
  <c r="AD48" i="4" s="1"/>
  <c r="AE39" i="6"/>
  <c r="AE41" i="6" s="1"/>
  <c r="AE42" i="6" s="1"/>
  <c r="AE43" i="6" s="1"/>
  <c r="AI10" i="6"/>
  <c r="AH13" i="6"/>
  <c r="AG36" i="6"/>
  <c r="AH21" i="6"/>
  <c r="AG35" i="6"/>
  <c r="AH20" i="6"/>
  <c r="AF34" i="6"/>
  <c r="AG19" i="6"/>
  <c r="AH5" i="6"/>
  <c r="AI3" i="6"/>
  <c r="AG33" i="6"/>
  <c r="AG28" i="6"/>
  <c r="AG29" i="6"/>
  <c r="AF30" i="6"/>
  <c r="AD39" i="5"/>
  <c r="AD41" i="5" s="1"/>
  <c r="AD42" i="5" s="1"/>
  <c r="AD43" i="5" s="1"/>
  <c r="AQ21" i="5"/>
  <c r="AP36" i="5"/>
  <c r="AO4" i="5"/>
  <c r="AN5" i="5"/>
  <c r="AL30" i="5"/>
  <c r="AM29" i="5"/>
  <c r="AM33" i="5"/>
  <c r="AM28" i="5"/>
  <c r="AE41" i="5"/>
  <c r="AE42" i="5" s="1"/>
  <c r="AE43" i="5" s="1"/>
  <c r="AG19" i="5"/>
  <c r="AG34" i="5" s="1"/>
  <c r="AR7" i="5"/>
  <c r="AF24" i="5"/>
  <c r="AF37" i="5" s="1"/>
  <c r="AF39" i="5" s="1"/>
  <c r="AR9" i="4"/>
  <c r="AE29" i="4"/>
  <c r="AE42" i="4" s="1"/>
  <c r="AH3" i="4"/>
  <c r="AG5" i="4"/>
  <c r="AE40" i="4"/>
  <c r="AF25" i="4"/>
  <c r="AE41" i="4"/>
  <c r="AF26" i="4"/>
  <c r="AR34" i="4"/>
  <c r="AF33" i="4"/>
  <c r="AF35" i="4" s="1"/>
  <c r="AF43" i="4" s="1"/>
  <c r="AF38" i="4"/>
  <c r="BB38" i="4"/>
  <c r="BC19" i="4"/>
  <c r="AE39" i="4"/>
  <c r="AF24" i="4"/>
  <c r="AF25" i="2"/>
  <c r="AE40" i="2"/>
  <c r="AE38" i="2"/>
  <c r="AQ34" i="2"/>
  <c r="AE33" i="2"/>
  <c r="AE35" i="2" s="1"/>
  <c r="AR9" i="2"/>
  <c r="AD29" i="2"/>
  <c r="AD42" i="2" s="1"/>
  <c r="AD43" i="2" s="1"/>
  <c r="AD45" i="2" s="1"/>
  <c r="BC19" i="2"/>
  <c r="BB38" i="2"/>
  <c r="AF24" i="2"/>
  <c r="AE39" i="2"/>
  <c r="AF26" i="2"/>
  <c r="AE41" i="2"/>
  <c r="AG3" i="2"/>
  <c r="AF5" i="2"/>
  <c r="AH33" i="6" l="1"/>
  <c r="AH29" i="6"/>
  <c r="AH28" i="6"/>
  <c r="AG30" i="6"/>
  <c r="AG34" i="6"/>
  <c r="AH19" i="6"/>
  <c r="AI13" i="6"/>
  <c r="AJ10" i="6"/>
  <c r="AH36" i="6"/>
  <c r="AI21" i="6"/>
  <c r="AF24" i="6"/>
  <c r="AF37" i="6" s="1"/>
  <c r="AF39" i="6" s="1"/>
  <c r="AF41" i="6" s="1"/>
  <c r="AI5" i="6"/>
  <c r="AJ3" i="6"/>
  <c r="AH35" i="6"/>
  <c r="AI20" i="6"/>
  <c r="AM30" i="5"/>
  <c r="AN29" i="5"/>
  <c r="AN33" i="5"/>
  <c r="AN28" i="5"/>
  <c r="AP4" i="5"/>
  <c r="AO5" i="5"/>
  <c r="AR21" i="5"/>
  <c r="AQ36" i="5"/>
  <c r="AE44" i="4"/>
  <c r="AE46" i="4" s="1"/>
  <c r="AE47" i="4" s="1"/>
  <c r="AE48" i="4" s="1"/>
  <c r="AF41" i="5"/>
  <c r="AF42" i="5" s="1"/>
  <c r="AF43" i="5" s="1"/>
  <c r="AH19" i="5"/>
  <c r="AH34" i="5" s="1"/>
  <c r="AG24" i="5"/>
  <c r="AS7" i="5"/>
  <c r="AI3" i="4"/>
  <c r="AH5" i="4"/>
  <c r="AS9" i="4"/>
  <c r="BC38" i="4"/>
  <c r="BD19" i="4"/>
  <c r="AF29" i="4"/>
  <c r="AF42" i="4" s="1"/>
  <c r="AF40" i="4"/>
  <c r="AG25" i="4"/>
  <c r="AF39" i="4"/>
  <c r="AG24" i="4"/>
  <c r="AF41" i="4"/>
  <c r="AG26" i="4"/>
  <c r="AS34" i="4"/>
  <c r="AG33" i="4"/>
  <c r="AG35" i="4" s="1"/>
  <c r="AG43" i="4" s="1"/>
  <c r="AG38" i="4"/>
  <c r="AD46" i="2"/>
  <c r="AD47" i="2" s="1"/>
  <c r="AG26" i="2"/>
  <c r="AF41" i="2"/>
  <c r="BD19" i="2"/>
  <c r="BC38" i="2"/>
  <c r="AG24" i="2"/>
  <c r="AF39" i="2"/>
  <c r="AR34" i="2"/>
  <c r="AF33" i="2"/>
  <c r="AF35" i="2" s="1"/>
  <c r="AF38" i="2"/>
  <c r="AS9" i="2"/>
  <c r="AE29" i="2"/>
  <c r="AE42" i="2" s="1"/>
  <c r="AE43" i="2" s="1"/>
  <c r="AE45" i="2" s="1"/>
  <c r="AG25" i="2"/>
  <c r="AF40" i="2"/>
  <c r="AH3" i="2"/>
  <c r="AG5" i="2"/>
  <c r="AH30" i="6" l="1"/>
  <c r="AH24" i="6" s="1"/>
  <c r="AH37" i="6" s="1"/>
  <c r="AF42" i="6"/>
  <c r="AF43" i="6" s="1"/>
  <c r="AK3" i="6"/>
  <c r="AJ5" i="6"/>
  <c r="AI36" i="6"/>
  <c r="AJ21" i="6"/>
  <c r="AI33" i="6"/>
  <c r="AI29" i="6"/>
  <c r="AI28" i="6"/>
  <c r="AH34" i="6"/>
  <c r="AI19" i="6"/>
  <c r="AI35" i="6"/>
  <c r="AJ20" i="6"/>
  <c r="AJ13" i="6"/>
  <c r="AK10" i="6"/>
  <c r="AG24" i="6"/>
  <c r="AG37" i="6" s="1"/>
  <c r="AG39" i="6" s="1"/>
  <c r="AG41" i="6" s="1"/>
  <c r="AN30" i="5"/>
  <c r="AS21" i="5"/>
  <c r="AR36" i="5"/>
  <c r="AO29" i="5"/>
  <c r="AO33" i="5"/>
  <c r="AO28" i="5"/>
  <c r="AQ4" i="5"/>
  <c r="AP5" i="5"/>
  <c r="AG37" i="5"/>
  <c r="AF44" i="4"/>
  <c r="AF46" i="4" s="1"/>
  <c r="AF47" i="4" s="1"/>
  <c r="AF48" i="4" s="1"/>
  <c r="AI19" i="5"/>
  <c r="AI34" i="5" s="1"/>
  <c r="AT7" i="5"/>
  <c r="AH24" i="5"/>
  <c r="AI5" i="4"/>
  <c r="AJ3" i="4"/>
  <c r="AG29" i="4"/>
  <c r="AG42" i="4" s="1"/>
  <c r="AG41" i="4"/>
  <c r="AH26" i="4"/>
  <c r="AT9" i="4"/>
  <c r="AG39" i="4"/>
  <c r="AH24" i="4"/>
  <c r="AG40" i="4"/>
  <c r="AH25" i="4"/>
  <c r="BD38" i="4"/>
  <c r="BE19" i="4"/>
  <c r="AT34" i="4"/>
  <c r="AH33" i="4"/>
  <c r="AH35" i="4" s="1"/>
  <c r="AH43" i="4" s="1"/>
  <c r="AH38" i="4"/>
  <c r="AE46" i="2"/>
  <c r="AE47" i="2" s="1"/>
  <c r="AH24" i="2"/>
  <c r="AG39" i="2"/>
  <c r="AH25" i="2"/>
  <c r="AG40" i="2"/>
  <c r="AF29" i="2"/>
  <c r="AF42" i="2" s="1"/>
  <c r="AF43" i="2" s="1"/>
  <c r="AF45" i="2" s="1"/>
  <c r="AF46" i="2" s="1"/>
  <c r="AF47" i="2" s="1"/>
  <c r="AH26" i="2"/>
  <c r="AG41" i="2"/>
  <c r="AG38" i="2"/>
  <c r="AG33" i="2"/>
  <c r="AG35" i="2" s="1"/>
  <c r="AS34" i="2"/>
  <c r="AT9" i="2"/>
  <c r="BE19" i="2"/>
  <c r="BD38" i="2"/>
  <c r="AI3" i="2"/>
  <c r="AH5" i="2"/>
  <c r="AH39" i="6" l="1"/>
  <c r="AH41" i="6" s="1"/>
  <c r="AH42" i="6" s="1"/>
  <c r="AH43" i="6" s="1"/>
  <c r="AG42" i="6"/>
  <c r="AG43" i="6" s="1"/>
  <c r="AJ33" i="6"/>
  <c r="AJ29" i="6"/>
  <c r="AJ28" i="6"/>
  <c r="AJ35" i="6"/>
  <c r="AK20" i="6"/>
  <c r="AI30" i="6"/>
  <c r="AK5" i="6"/>
  <c r="AL3" i="6"/>
  <c r="AK13" i="6"/>
  <c r="AL10" i="6"/>
  <c r="AJ36" i="6"/>
  <c r="AK21" i="6"/>
  <c r="AI34" i="6"/>
  <c r="AJ19" i="6"/>
  <c r="AG39" i="5"/>
  <c r="AG41" i="5" s="1"/>
  <c r="AG42" i="5" s="1"/>
  <c r="AG43" i="5" s="1"/>
  <c r="AO30" i="5"/>
  <c r="AP29" i="5"/>
  <c r="AP33" i="5"/>
  <c r="AP28" i="5"/>
  <c r="AR4" i="5"/>
  <c r="AQ5" i="5"/>
  <c r="AT21" i="5"/>
  <c r="AS36" i="5"/>
  <c r="AH37" i="5"/>
  <c r="AG44" i="4"/>
  <c r="AG46" i="4" s="1"/>
  <c r="AG47" i="4" s="1"/>
  <c r="AG48" i="4" s="1"/>
  <c r="AI24" i="5"/>
  <c r="AI37" i="5" s="1"/>
  <c r="AI39" i="5" s="1"/>
  <c r="AJ19" i="5"/>
  <c r="AJ34" i="5" s="1"/>
  <c r="AU7" i="5"/>
  <c r="AH29" i="4"/>
  <c r="AH42" i="4" s="1"/>
  <c r="AH40" i="4"/>
  <c r="AI25" i="4"/>
  <c r="AU34" i="4"/>
  <c r="AI33" i="4"/>
  <c r="AI35" i="4" s="1"/>
  <c r="AI43" i="4" s="1"/>
  <c r="AI38" i="4"/>
  <c r="BE38" i="4"/>
  <c r="BF19" i="4"/>
  <c r="AU9" i="4"/>
  <c r="AH39" i="4"/>
  <c r="AI24" i="4"/>
  <c r="AH41" i="4"/>
  <c r="AI26" i="4"/>
  <c r="AJ5" i="4"/>
  <c r="AK3" i="4"/>
  <c r="AH38" i="2"/>
  <c r="AH33" i="2"/>
  <c r="AH35" i="2" s="1"/>
  <c r="AT34" i="2"/>
  <c r="AI25" i="2"/>
  <c r="AH40" i="2"/>
  <c r="AU9" i="2"/>
  <c r="AI26" i="2"/>
  <c r="AH41" i="2"/>
  <c r="AI24" i="2"/>
  <c r="AH39" i="2"/>
  <c r="BF19" i="2"/>
  <c r="BE38" i="2"/>
  <c r="AG29" i="2"/>
  <c r="AG42" i="2" s="1"/>
  <c r="AG43" i="2" s="1"/>
  <c r="AG45" i="2" s="1"/>
  <c r="AG46" i="2" s="1"/>
  <c r="AG47" i="2" s="1"/>
  <c r="AJ3" i="2"/>
  <c r="AI5" i="2"/>
  <c r="AK36" i="6" l="1"/>
  <c r="AL21" i="6"/>
  <c r="AL5" i="6"/>
  <c r="AM3" i="6"/>
  <c r="AK33" i="6"/>
  <c r="AK29" i="6"/>
  <c r="AK28" i="6"/>
  <c r="AJ30" i="6"/>
  <c r="AJ34" i="6"/>
  <c r="AK19" i="6"/>
  <c r="AM10" i="6"/>
  <c r="AL13" i="6"/>
  <c r="AI24" i="6"/>
  <c r="AI37" i="6" s="1"/>
  <c r="AI39" i="6" s="1"/>
  <c r="AI41" i="6" s="1"/>
  <c r="AK35" i="6"/>
  <c r="AL20" i="6"/>
  <c r="AH39" i="5"/>
  <c r="AH41" i="5" s="1"/>
  <c r="AH42" i="5" s="1"/>
  <c r="AH43" i="5" s="1"/>
  <c r="AS4" i="5"/>
  <c r="AR5" i="5"/>
  <c r="AP30" i="5"/>
  <c r="AU21" i="5"/>
  <c r="AT36" i="5"/>
  <c r="AQ29" i="5"/>
  <c r="AQ33" i="5"/>
  <c r="AQ28" i="5"/>
  <c r="AH44" i="4"/>
  <c r="AH46" i="4" s="1"/>
  <c r="AH47" i="4" s="1"/>
  <c r="AH48" i="4" s="1"/>
  <c r="AI41" i="5"/>
  <c r="AJ24" i="5"/>
  <c r="AJ37" i="5" s="1"/>
  <c r="AJ39" i="5" s="1"/>
  <c r="AK19" i="5"/>
  <c r="AK34" i="5" s="1"/>
  <c r="AV7" i="5"/>
  <c r="AV34" i="4"/>
  <c r="AJ33" i="4"/>
  <c r="AJ35" i="4" s="1"/>
  <c r="AJ43" i="4" s="1"/>
  <c r="AJ38" i="4"/>
  <c r="AV9" i="4"/>
  <c r="AI29" i="4"/>
  <c r="AI42" i="4" s="1"/>
  <c r="AI44" i="4" s="1"/>
  <c r="AI41" i="4"/>
  <c r="AJ26" i="4"/>
  <c r="BF38" i="4"/>
  <c r="BG19" i="4"/>
  <c r="AI40" i="4"/>
  <c r="AJ25" i="4"/>
  <c r="AK5" i="4"/>
  <c r="AL3" i="4"/>
  <c r="AI39" i="4"/>
  <c r="AJ24" i="4"/>
  <c r="AJ24" i="2"/>
  <c r="AI39" i="2"/>
  <c r="AI38" i="2"/>
  <c r="AI33" i="2"/>
  <c r="AI35" i="2" s="1"/>
  <c r="AU34" i="2"/>
  <c r="AV9" i="2"/>
  <c r="BG19" i="2"/>
  <c r="BF38" i="2"/>
  <c r="AJ26" i="2"/>
  <c r="AI41" i="2"/>
  <c r="AH29" i="2"/>
  <c r="AH42" i="2" s="1"/>
  <c r="AH43" i="2" s="1"/>
  <c r="AH45" i="2" s="1"/>
  <c r="AJ25" i="2"/>
  <c r="AI40" i="2"/>
  <c r="AK3" i="2"/>
  <c r="AJ5" i="2"/>
  <c r="AI42" i="6" l="1"/>
  <c r="AI43" i="6" s="1"/>
  <c r="AL35" i="6"/>
  <c r="AM20" i="6"/>
  <c r="AJ24" i="6"/>
  <c r="AJ37" i="6" s="1"/>
  <c r="AJ39" i="6" s="1"/>
  <c r="AJ41" i="6" s="1"/>
  <c r="AM5" i="6"/>
  <c r="AN3" i="6"/>
  <c r="AM13" i="6"/>
  <c r="AN10" i="6"/>
  <c r="AK30" i="6"/>
  <c r="AL33" i="6"/>
  <c r="AL29" i="6"/>
  <c r="AL28" i="6"/>
  <c r="AK34" i="6"/>
  <c r="AL19" i="6"/>
  <c r="AL36" i="6"/>
  <c r="AM21" i="6"/>
  <c r="AQ30" i="5"/>
  <c r="AV21" i="5"/>
  <c r="AU36" i="5"/>
  <c r="AR29" i="5"/>
  <c r="AR33" i="5"/>
  <c r="AR28" i="5"/>
  <c r="AT4" i="5"/>
  <c r="AS5" i="5"/>
  <c r="AJ41" i="5"/>
  <c r="AJ42" i="5" s="1"/>
  <c r="AJ43" i="5" s="1"/>
  <c r="AI42" i="5"/>
  <c r="AI43" i="5" s="1"/>
  <c r="AK24" i="5"/>
  <c r="AK37" i="5" s="1"/>
  <c r="AW7" i="5"/>
  <c r="AL19" i="5"/>
  <c r="AL34" i="5" s="1"/>
  <c r="AI46" i="4"/>
  <c r="AI47" i="4" s="1"/>
  <c r="AI48" i="4" s="1"/>
  <c r="AJ29" i="4"/>
  <c r="AJ42" i="4" s="1"/>
  <c r="AJ39" i="4"/>
  <c r="AK24" i="4"/>
  <c r="AJ41" i="4"/>
  <c r="AK26" i="4"/>
  <c r="AM3" i="4"/>
  <c r="AL5" i="4"/>
  <c r="AW9" i="4"/>
  <c r="AJ40" i="4"/>
  <c r="AK25" i="4"/>
  <c r="AW34" i="4"/>
  <c r="AK33" i="4"/>
  <c r="AK35" i="4" s="1"/>
  <c r="AK43" i="4" s="1"/>
  <c r="AK38" i="4"/>
  <c r="BG38" i="4"/>
  <c r="BH19" i="4"/>
  <c r="AH46" i="2"/>
  <c r="AH47" i="2" s="1"/>
  <c r="BH19" i="2"/>
  <c r="BG38" i="2"/>
  <c r="AI29" i="2"/>
  <c r="AI42" i="2" s="1"/>
  <c r="AI43" i="2" s="1"/>
  <c r="AI45" i="2" s="1"/>
  <c r="AK25" i="2"/>
  <c r="AJ40" i="2"/>
  <c r="AV34" i="2"/>
  <c r="AJ33" i="2"/>
  <c r="AJ35" i="2" s="1"/>
  <c r="AJ38" i="2"/>
  <c r="AK26" i="2"/>
  <c r="AJ41" i="2"/>
  <c r="AW9" i="2"/>
  <c r="AK24" i="2"/>
  <c r="AJ39" i="2"/>
  <c r="AL3" i="2"/>
  <c r="AK5" i="2"/>
  <c r="AL30" i="6" l="1"/>
  <c r="AL24" i="6" s="1"/>
  <c r="AJ42" i="6"/>
  <c r="AJ43" i="6" s="1"/>
  <c r="AL34" i="6"/>
  <c r="AM19" i="6"/>
  <c r="AO3" i="6"/>
  <c r="AN5" i="6"/>
  <c r="AM35" i="6"/>
  <c r="AN20" i="6"/>
  <c r="AM36" i="6"/>
  <c r="AN21" i="6"/>
  <c r="AK24" i="6"/>
  <c r="AK37" i="6" s="1"/>
  <c r="AK39" i="6" s="1"/>
  <c r="AK41" i="6" s="1"/>
  <c r="AM33" i="6"/>
  <c r="AM29" i="6"/>
  <c r="AM28" i="6"/>
  <c r="AN13" i="6"/>
  <c r="AO10" i="6"/>
  <c r="AK39" i="5"/>
  <c r="AK41" i="5" s="1"/>
  <c r="AK42" i="5" s="1"/>
  <c r="AK43" i="5" s="1"/>
  <c r="AR30" i="5"/>
  <c r="AS29" i="5"/>
  <c r="AS33" i="5"/>
  <c r="AS28" i="5"/>
  <c r="AU4" i="5"/>
  <c r="AT5" i="5"/>
  <c r="AW21" i="5"/>
  <c r="AV36" i="5"/>
  <c r="AM19" i="5"/>
  <c r="AM34" i="5" s="1"/>
  <c r="AL24" i="5"/>
  <c r="AL37" i="5" s="1"/>
  <c r="AL39" i="5" s="1"/>
  <c r="AX7" i="5"/>
  <c r="AJ44" i="4"/>
  <c r="AJ46" i="4" s="1"/>
  <c r="AJ47" i="4" s="1"/>
  <c r="AJ48" i="4" s="1"/>
  <c r="AX9" i="4"/>
  <c r="AK40" i="4"/>
  <c r="AL25" i="4"/>
  <c r="AX34" i="4"/>
  <c r="AL33" i="4"/>
  <c r="AL35" i="4" s="1"/>
  <c r="AL43" i="4" s="1"/>
  <c r="AL38" i="4"/>
  <c r="AK39" i="4"/>
  <c r="AL24" i="4"/>
  <c r="AM5" i="4"/>
  <c r="AN3" i="4"/>
  <c r="BH38" i="4"/>
  <c r="BI19" i="4"/>
  <c r="AK29" i="4"/>
  <c r="AK42" i="4" s="1"/>
  <c r="AK41" i="4"/>
  <c r="AL26" i="4"/>
  <c r="AI46" i="2"/>
  <c r="AI47" i="2" s="1"/>
  <c r="AX9" i="2"/>
  <c r="AJ29" i="2"/>
  <c r="AJ42" i="2" s="1"/>
  <c r="AJ43" i="2" s="1"/>
  <c r="AJ45" i="2" s="1"/>
  <c r="AJ46" i="2" s="1"/>
  <c r="AJ47" i="2" s="1"/>
  <c r="AL25" i="2"/>
  <c r="AK40" i="2"/>
  <c r="BI19" i="2"/>
  <c r="BH38" i="2"/>
  <c r="AL24" i="2"/>
  <c r="AK39" i="2"/>
  <c r="AW34" i="2"/>
  <c r="AK38" i="2"/>
  <c r="AK33" i="2"/>
  <c r="AK35" i="2" s="1"/>
  <c r="AL26" i="2"/>
  <c r="AK41" i="2"/>
  <c r="AL5" i="2"/>
  <c r="AM3" i="2"/>
  <c r="AK44" i="4" l="1"/>
  <c r="AK46" i="4" s="1"/>
  <c r="AK47" i="4" s="1"/>
  <c r="AK48" i="4" s="1"/>
  <c r="AM30" i="6"/>
  <c r="AK42" i="6"/>
  <c r="AK43" i="6" s="1"/>
  <c r="AM34" i="6"/>
  <c r="AN19" i="6"/>
  <c r="AO13" i="6"/>
  <c r="AP10" i="6"/>
  <c r="AN36" i="6"/>
  <c r="AO21" i="6"/>
  <c r="AN33" i="6"/>
  <c r="AN29" i="6"/>
  <c r="AN28" i="6"/>
  <c r="AL37" i="6"/>
  <c r="AL39" i="6" s="1"/>
  <c r="AL41" i="6" s="1"/>
  <c r="AM24" i="6"/>
  <c r="AO5" i="6"/>
  <c r="AP3" i="6"/>
  <c r="AN35" i="6"/>
  <c r="AO20" i="6"/>
  <c r="AV4" i="5"/>
  <c r="AU5" i="5"/>
  <c r="AS30" i="5"/>
  <c r="AX21" i="5"/>
  <c r="AW36" i="5"/>
  <c r="AT29" i="5"/>
  <c r="AT33" i="5"/>
  <c r="AT28" i="5"/>
  <c r="AY7" i="5"/>
  <c r="AL41" i="5"/>
  <c r="AM24" i="5"/>
  <c r="AM37" i="5" s="1"/>
  <c r="AM39" i="5" s="1"/>
  <c r="AN19" i="5"/>
  <c r="AN34" i="5" s="1"/>
  <c r="AN5" i="4"/>
  <c r="AO3" i="4"/>
  <c r="AL40" i="4"/>
  <c r="AM25" i="4"/>
  <c r="AY9" i="4"/>
  <c r="AM33" i="4"/>
  <c r="AM35" i="4" s="1"/>
  <c r="AM43" i="4" s="1"/>
  <c r="AM38" i="4"/>
  <c r="AL41" i="4"/>
  <c r="AM26" i="4"/>
  <c r="BI38" i="4"/>
  <c r="BJ19" i="4"/>
  <c r="BJ38" i="4" s="1"/>
  <c r="AL29" i="4"/>
  <c r="AL39" i="4"/>
  <c r="AM24" i="4"/>
  <c r="AL33" i="2"/>
  <c r="AL35" i="2" s="1"/>
  <c r="AL38" i="2"/>
  <c r="AX34" i="2"/>
  <c r="BJ19" i="2"/>
  <c r="BJ38" i="2" s="1"/>
  <c r="BI38" i="2"/>
  <c r="AL41" i="2"/>
  <c r="AM26" i="2"/>
  <c r="AK29" i="2"/>
  <c r="AK42" i="2" s="1"/>
  <c r="AK43" i="2" s="1"/>
  <c r="AK45" i="2" s="1"/>
  <c r="AK46" i="2" s="1"/>
  <c r="AK47" i="2" s="1"/>
  <c r="AL39" i="2"/>
  <c r="AM24" i="2"/>
  <c r="AL40" i="2"/>
  <c r="AM25" i="2"/>
  <c r="AY9" i="2"/>
  <c r="AN3" i="2"/>
  <c r="AM5" i="2"/>
  <c r="AN30" i="6" l="1"/>
  <c r="AO33" i="6"/>
  <c r="AO28" i="6"/>
  <c r="AO29" i="6"/>
  <c r="AO35" i="6"/>
  <c r="AP20" i="6"/>
  <c r="AQ10" i="6"/>
  <c r="AP13" i="6"/>
  <c r="AM37" i="6"/>
  <c r="AM39" i="6" s="1"/>
  <c r="AM41" i="6" s="1"/>
  <c r="AN24" i="6"/>
  <c r="AP5" i="6"/>
  <c r="AQ3" i="6"/>
  <c r="AL42" i="6"/>
  <c r="AL43" i="6" s="1"/>
  <c r="AO36" i="6"/>
  <c r="AP21" i="6"/>
  <c r="AN34" i="6"/>
  <c r="AO19" i="6"/>
  <c r="AT30" i="5"/>
  <c r="AY21" i="5"/>
  <c r="AX36" i="5"/>
  <c r="AU29" i="5"/>
  <c r="AU33" i="5"/>
  <c r="AU28" i="5"/>
  <c r="AW4" i="5"/>
  <c r="AV5" i="5"/>
  <c r="AL42" i="5"/>
  <c r="AL43" i="5" s="1"/>
  <c r="AO19" i="5"/>
  <c r="AO34" i="5" s="1"/>
  <c r="AM41" i="5"/>
  <c r="AN24" i="5"/>
  <c r="AN37" i="5" s="1"/>
  <c r="AN39" i="5" s="1"/>
  <c r="AZ7" i="5"/>
  <c r="AM39" i="4"/>
  <c r="AN24" i="4"/>
  <c r="AY33" i="4"/>
  <c r="AZ9" i="4"/>
  <c r="AP3" i="4"/>
  <c r="AO5" i="4"/>
  <c r="AM40" i="4"/>
  <c r="AN25" i="4"/>
  <c r="AN38" i="4"/>
  <c r="AN33" i="4"/>
  <c r="AN35" i="4" s="1"/>
  <c r="AN43" i="4" s="1"/>
  <c r="AL42" i="4"/>
  <c r="AM29" i="4"/>
  <c r="AM41" i="4"/>
  <c r="AN26" i="4"/>
  <c r="AM38" i="2"/>
  <c r="AM33" i="2"/>
  <c r="AM35" i="2" s="1"/>
  <c r="AN25" i="2"/>
  <c r="AM40" i="2"/>
  <c r="AN24" i="2"/>
  <c r="AM39" i="2"/>
  <c r="AN26" i="2"/>
  <c r="AM41" i="2"/>
  <c r="AZ9" i="2"/>
  <c r="AY33" i="2"/>
  <c r="AL29" i="2"/>
  <c r="AO3" i="2"/>
  <c r="AN5" i="2"/>
  <c r="AO30" i="6" l="1"/>
  <c r="AP33" i="6"/>
  <c r="AP29" i="6"/>
  <c r="AP28" i="6"/>
  <c r="AO34" i="6"/>
  <c r="AP19" i="6"/>
  <c r="AQ13" i="6"/>
  <c r="AR10" i="6"/>
  <c r="AN37" i="6"/>
  <c r="AN39" i="6" s="1"/>
  <c r="AN41" i="6" s="1"/>
  <c r="AO24" i="6"/>
  <c r="AP35" i="6"/>
  <c r="AQ20" i="6"/>
  <c r="AP36" i="6"/>
  <c r="AQ21" i="6"/>
  <c r="AQ5" i="6"/>
  <c r="AR3" i="6"/>
  <c r="AM42" i="6"/>
  <c r="AM43" i="6" s="1"/>
  <c r="AV29" i="5"/>
  <c r="AV33" i="5"/>
  <c r="AV28" i="5"/>
  <c r="AX4" i="5"/>
  <c r="AW5" i="5"/>
  <c r="AU30" i="5"/>
  <c r="AZ21" i="5"/>
  <c r="AY36" i="5"/>
  <c r="AM42" i="5"/>
  <c r="AM43" i="5" s="1"/>
  <c r="AN41" i="5"/>
  <c r="AO24" i="5"/>
  <c r="AO37" i="5" s="1"/>
  <c r="AO39" i="5" s="1"/>
  <c r="BA7" i="5"/>
  <c r="AP19" i="5"/>
  <c r="AP34" i="5" s="1"/>
  <c r="AL44" i="4"/>
  <c r="AL46" i="4" s="1"/>
  <c r="AL47" i="4" s="1"/>
  <c r="AL48" i="4" s="1"/>
  <c r="AO38" i="4"/>
  <c r="AO33" i="4"/>
  <c r="AO35" i="4" s="1"/>
  <c r="AO43" i="4" s="1"/>
  <c r="AN39" i="4"/>
  <c r="AO24" i="4"/>
  <c r="AN41" i="4"/>
  <c r="AO26" i="4"/>
  <c r="AN40" i="4"/>
  <c r="AO25" i="4"/>
  <c r="AP5" i="4"/>
  <c r="AQ3" i="4"/>
  <c r="AM42" i="4"/>
  <c r="AN29" i="4"/>
  <c r="AZ33" i="4"/>
  <c r="BA9" i="4"/>
  <c r="BA9" i="2"/>
  <c r="AZ33" i="2"/>
  <c r="AO25" i="2"/>
  <c r="AN40" i="2"/>
  <c r="AM29" i="2"/>
  <c r="AL42" i="2"/>
  <c r="AL43" i="2" s="1"/>
  <c r="AL45" i="2" s="1"/>
  <c r="AO24" i="2"/>
  <c r="AN39" i="2"/>
  <c r="AO26" i="2"/>
  <c r="AN41" i="2"/>
  <c r="AN38" i="2"/>
  <c r="AN33" i="2"/>
  <c r="AN35" i="2" s="1"/>
  <c r="AP3" i="2"/>
  <c r="AO5" i="2"/>
  <c r="AP30" i="6" l="1"/>
  <c r="AN42" i="6"/>
  <c r="AN43" i="6" s="1"/>
  <c r="AQ33" i="6"/>
  <c r="AQ29" i="6"/>
  <c r="AQ28" i="6"/>
  <c r="AQ35" i="6"/>
  <c r="AR20" i="6"/>
  <c r="AR13" i="6"/>
  <c r="AS10" i="6"/>
  <c r="AQ36" i="6"/>
  <c r="AR21" i="6"/>
  <c r="AO37" i="6"/>
  <c r="AO39" i="6" s="1"/>
  <c r="AO41" i="6" s="1"/>
  <c r="AP24" i="6"/>
  <c r="AP34" i="6"/>
  <c r="AQ19" i="6"/>
  <c r="AS3" i="6"/>
  <c r="AR5" i="6"/>
  <c r="AY4" i="5"/>
  <c r="AX5" i="5"/>
  <c r="BA21" i="5"/>
  <c r="AZ36" i="5"/>
  <c r="AV30" i="5"/>
  <c r="AW29" i="5"/>
  <c r="AW33" i="5"/>
  <c r="AW28" i="5"/>
  <c r="AQ19" i="5"/>
  <c r="AQ34" i="5" s="1"/>
  <c r="BB7" i="5"/>
  <c r="AN42" i="5"/>
  <c r="AN43" i="5" s="1"/>
  <c r="AO41" i="5"/>
  <c r="AP24" i="5"/>
  <c r="AP37" i="5" s="1"/>
  <c r="AP39" i="5" s="1"/>
  <c r="AM44" i="4"/>
  <c r="AM46" i="4" s="1"/>
  <c r="AM47" i="4" s="1"/>
  <c r="AM48" i="4" s="1"/>
  <c r="AN42" i="4"/>
  <c r="AO29" i="4"/>
  <c r="AO40" i="4"/>
  <c r="AP25" i="4"/>
  <c r="AO39" i="4"/>
  <c r="AP24" i="4"/>
  <c r="BA33" i="4"/>
  <c r="BB9" i="4"/>
  <c r="AR3" i="4"/>
  <c r="AQ5" i="4"/>
  <c r="AO41" i="4"/>
  <c r="AP26" i="4"/>
  <c r="AP38" i="4"/>
  <c r="AP33" i="4"/>
  <c r="AP35" i="4" s="1"/>
  <c r="AP43" i="4" s="1"/>
  <c r="AP24" i="2"/>
  <c r="AO39" i="2"/>
  <c r="AP26" i="2"/>
  <c r="AO41" i="2"/>
  <c r="AP25" i="2"/>
  <c r="AO40" i="2"/>
  <c r="AL46" i="2"/>
  <c r="AL47" i="2" s="1"/>
  <c r="AO38" i="2"/>
  <c r="AO33" i="2"/>
  <c r="AO35" i="2" s="1"/>
  <c r="AN29" i="2"/>
  <c r="AM42" i="2"/>
  <c r="AM43" i="2" s="1"/>
  <c r="AM45" i="2" s="1"/>
  <c r="BB9" i="2"/>
  <c r="BA33" i="2"/>
  <c r="AQ3" i="2"/>
  <c r="AP5" i="2"/>
  <c r="AR36" i="6" l="1"/>
  <c r="AS21" i="6"/>
  <c r="AQ34" i="6"/>
  <c r="AR19" i="6"/>
  <c r="AR33" i="6"/>
  <c r="AR29" i="6"/>
  <c r="AR28" i="6"/>
  <c r="AR35" i="6"/>
  <c r="AS20" i="6"/>
  <c r="AS5" i="6"/>
  <c r="AT3" i="6"/>
  <c r="AP37" i="6"/>
  <c r="AP39" i="6" s="1"/>
  <c r="AP41" i="6" s="1"/>
  <c r="AQ24" i="6"/>
  <c r="AO42" i="6"/>
  <c r="AO43" i="6" s="1"/>
  <c r="AS13" i="6"/>
  <c r="AT10" i="6"/>
  <c r="AQ30" i="6"/>
  <c r="AW30" i="5"/>
  <c r="BB21" i="5"/>
  <c r="BA36" i="5"/>
  <c r="AX29" i="5"/>
  <c r="AX33" i="5"/>
  <c r="AX28" i="5"/>
  <c r="AZ4" i="5"/>
  <c r="AY5" i="5"/>
  <c r="AP41" i="5"/>
  <c r="AQ24" i="5"/>
  <c r="AQ37" i="5" s="1"/>
  <c r="AQ39" i="5" s="1"/>
  <c r="AO42" i="5"/>
  <c r="AO43" i="5" s="1"/>
  <c r="BC7" i="5"/>
  <c r="AR19" i="5"/>
  <c r="AR34" i="5" s="1"/>
  <c r="AN44" i="4"/>
  <c r="AN46" i="4" s="1"/>
  <c r="AN47" i="4" s="1"/>
  <c r="AN48" i="4" s="1"/>
  <c r="AR5" i="4"/>
  <c r="AS3" i="4"/>
  <c r="AP41" i="4"/>
  <c r="AQ26" i="4"/>
  <c r="BB33" i="4"/>
  <c r="BC9" i="4"/>
  <c r="AP40" i="4"/>
  <c r="AQ25" i="4"/>
  <c r="AQ38" i="4"/>
  <c r="AQ33" i="4"/>
  <c r="AQ35" i="4" s="1"/>
  <c r="AQ43" i="4" s="1"/>
  <c r="AP39" i="4"/>
  <c r="AQ24" i="4"/>
  <c r="AO42" i="4"/>
  <c r="AP29" i="4"/>
  <c r="BC9" i="2"/>
  <c r="BB33" i="2"/>
  <c r="AP38" i="2"/>
  <c r="AP33" i="2"/>
  <c r="AP35" i="2" s="1"/>
  <c r="AM46" i="2"/>
  <c r="AM47" i="2" s="1"/>
  <c r="AQ26" i="2"/>
  <c r="AP41" i="2"/>
  <c r="AO29" i="2"/>
  <c r="AN42" i="2"/>
  <c r="AN43" i="2" s="1"/>
  <c r="AN45" i="2" s="1"/>
  <c r="AN46" i="2" s="1"/>
  <c r="AN47" i="2" s="1"/>
  <c r="AQ25" i="2"/>
  <c r="AP40" i="2"/>
  <c r="AQ24" i="2"/>
  <c r="AP39" i="2"/>
  <c r="AR3" i="2"/>
  <c r="AQ5" i="2"/>
  <c r="AR30" i="6" l="1"/>
  <c r="AS33" i="6"/>
  <c r="AS29" i="6"/>
  <c r="AS28" i="6"/>
  <c r="AT5" i="6"/>
  <c r="AU3" i="6"/>
  <c r="AU10" i="6"/>
  <c r="AT13" i="6"/>
  <c r="AQ37" i="6"/>
  <c r="AQ39" i="6" s="1"/>
  <c r="AQ41" i="6" s="1"/>
  <c r="AR24" i="6"/>
  <c r="AS35" i="6"/>
  <c r="AT20" i="6"/>
  <c r="AS36" i="6"/>
  <c r="AT21" i="6"/>
  <c r="AP42" i="6"/>
  <c r="AP43" i="6" s="1"/>
  <c r="AR34" i="6"/>
  <c r="AS19" i="6"/>
  <c r="AX30" i="5"/>
  <c r="AY29" i="5"/>
  <c r="AY33" i="5"/>
  <c r="AY28" i="5"/>
  <c r="BA4" i="5"/>
  <c r="AZ5" i="5"/>
  <c r="BC21" i="5"/>
  <c r="BB36" i="5"/>
  <c r="AP42" i="5"/>
  <c r="AP43" i="5" s="1"/>
  <c r="AS19" i="5"/>
  <c r="AS34" i="5" s="1"/>
  <c r="AQ41" i="5"/>
  <c r="AR24" i="5"/>
  <c r="AR37" i="5" s="1"/>
  <c r="AR39" i="5" s="1"/>
  <c r="BD7" i="5"/>
  <c r="AO44" i="4"/>
  <c r="AO46" i="4" s="1"/>
  <c r="AO47" i="4" s="1"/>
  <c r="AO48" i="4" s="1"/>
  <c r="AT3" i="4"/>
  <c r="AS5" i="4"/>
  <c r="AP42" i="4"/>
  <c r="AQ29" i="4"/>
  <c r="AQ40" i="4"/>
  <c r="AR25" i="4"/>
  <c r="AQ41" i="4"/>
  <c r="AR26" i="4"/>
  <c r="AR38" i="4"/>
  <c r="AR33" i="4"/>
  <c r="AR35" i="4" s="1"/>
  <c r="AR43" i="4" s="1"/>
  <c r="AQ39" i="4"/>
  <c r="AR24" i="4"/>
  <c r="BC33" i="4"/>
  <c r="BD9" i="4"/>
  <c r="AR24" i="2"/>
  <c r="AQ39" i="2"/>
  <c r="AQ38" i="2"/>
  <c r="AQ33" i="2"/>
  <c r="AQ35" i="2" s="1"/>
  <c r="AR25" i="2"/>
  <c r="AQ40" i="2"/>
  <c r="AP29" i="2"/>
  <c r="AO42" i="2"/>
  <c r="AO43" i="2" s="1"/>
  <c r="AO45" i="2" s="1"/>
  <c r="AO46" i="2" s="1"/>
  <c r="AO47" i="2" s="1"/>
  <c r="AR26" i="2"/>
  <c r="AQ41" i="2"/>
  <c r="BD9" i="2"/>
  <c r="BC33" i="2"/>
  <c r="AS3" i="2"/>
  <c r="AR5" i="2"/>
  <c r="AQ42" i="6" l="1"/>
  <c r="AQ43" i="6" s="1"/>
  <c r="AR37" i="6"/>
  <c r="AR39" i="6" s="1"/>
  <c r="AR41" i="6" s="1"/>
  <c r="AS24" i="6"/>
  <c r="AU5" i="6"/>
  <c r="AV3" i="6"/>
  <c r="AT35" i="6"/>
  <c r="AU20" i="6"/>
  <c r="AT33" i="6"/>
  <c r="AT29" i="6"/>
  <c r="AT28" i="6"/>
  <c r="AS34" i="6"/>
  <c r="AT19" i="6"/>
  <c r="AT36" i="6"/>
  <c r="AU21" i="6"/>
  <c r="AU13" i="6"/>
  <c r="AV10" i="6"/>
  <c r="AS30" i="6"/>
  <c r="BB4" i="5"/>
  <c r="BA5" i="5"/>
  <c r="AY30" i="5"/>
  <c r="BD21" i="5"/>
  <c r="BC36" i="5"/>
  <c r="AZ29" i="5"/>
  <c r="AZ33" i="5"/>
  <c r="AZ28" i="5"/>
  <c r="AT19" i="5"/>
  <c r="AT34" i="5" s="1"/>
  <c r="BE7" i="5"/>
  <c r="AR41" i="5"/>
  <c r="AS24" i="5"/>
  <c r="AS37" i="5" s="1"/>
  <c r="AS39" i="5" s="1"/>
  <c r="AQ42" i="5"/>
  <c r="AQ43" i="5" s="1"/>
  <c r="AP44" i="4"/>
  <c r="AP46" i="4" s="1"/>
  <c r="AP47" i="4" s="1"/>
  <c r="AP48" i="4" s="1"/>
  <c r="AS38" i="4"/>
  <c r="AS33" i="4"/>
  <c r="AS35" i="4" s="1"/>
  <c r="AS43" i="4" s="1"/>
  <c r="AR41" i="4"/>
  <c r="AS26" i="4"/>
  <c r="AU3" i="4"/>
  <c r="AT5" i="4"/>
  <c r="BD33" i="4"/>
  <c r="BE9" i="4"/>
  <c r="AR39" i="4"/>
  <c r="AS24" i="4"/>
  <c r="AQ42" i="4"/>
  <c r="AR29" i="4"/>
  <c r="AR40" i="4"/>
  <c r="AS25" i="4"/>
  <c r="BE9" i="2"/>
  <c r="BD33" i="2"/>
  <c r="AS26" i="2"/>
  <c r="AR41" i="2"/>
  <c r="AR38" i="2"/>
  <c r="AR33" i="2"/>
  <c r="AR35" i="2" s="1"/>
  <c r="AQ29" i="2"/>
  <c r="AP42" i="2"/>
  <c r="AP43" i="2" s="1"/>
  <c r="AP45" i="2" s="1"/>
  <c r="AS25" i="2"/>
  <c r="AR40" i="2"/>
  <c r="AS24" i="2"/>
  <c r="AR39" i="2"/>
  <c r="AT3" i="2"/>
  <c r="AS5" i="2"/>
  <c r="AR42" i="6" l="1"/>
  <c r="AR43" i="6" s="1"/>
  <c r="AW3" i="6"/>
  <c r="AV5" i="6"/>
  <c r="AT34" i="6"/>
  <c r="AU19" i="6"/>
  <c r="AU33" i="6"/>
  <c r="AU29" i="6"/>
  <c r="AU28" i="6"/>
  <c r="AV13" i="6"/>
  <c r="AW10" i="6"/>
  <c r="AU35" i="6"/>
  <c r="AV20" i="6"/>
  <c r="AU36" i="6"/>
  <c r="AV21" i="6"/>
  <c r="AT30" i="6"/>
  <c r="AS37" i="6"/>
  <c r="AS39" i="6" s="1"/>
  <c r="AS41" i="6" s="1"/>
  <c r="AT24" i="6"/>
  <c r="AZ30" i="5"/>
  <c r="BE21" i="5"/>
  <c r="BD36" i="5"/>
  <c r="BA29" i="5"/>
  <c r="BA33" i="5"/>
  <c r="BA28" i="5"/>
  <c r="BC4" i="5"/>
  <c r="BB5" i="5"/>
  <c r="AR42" i="5"/>
  <c r="AR43" i="5" s="1"/>
  <c r="BF7" i="5"/>
  <c r="AU19" i="5"/>
  <c r="AU34" i="5" s="1"/>
  <c r="AS41" i="5"/>
  <c r="AT24" i="5"/>
  <c r="AT37" i="5" s="1"/>
  <c r="AT39" i="5" s="1"/>
  <c r="AQ44" i="4"/>
  <c r="AQ46" i="4" s="1"/>
  <c r="AQ47" i="4" s="1"/>
  <c r="AQ48" i="4" s="1"/>
  <c r="AS40" i="4"/>
  <c r="AT25" i="4"/>
  <c r="AS39" i="4"/>
  <c r="AT24" i="4"/>
  <c r="AT38" i="4"/>
  <c r="AT33" i="4"/>
  <c r="AT35" i="4" s="1"/>
  <c r="AT43" i="4" s="1"/>
  <c r="AU5" i="4"/>
  <c r="AV3" i="4"/>
  <c r="AR42" i="4"/>
  <c r="AS29" i="4"/>
  <c r="BE33" i="4"/>
  <c r="BF9" i="4"/>
  <c r="AS41" i="4"/>
  <c r="AT26" i="4"/>
  <c r="AP46" i="2"/>
  <c r="AP47" i="2" s="1"/>
  <c r="AT25" i="2"/>
  <c r="AS40" i="2"/>
  <c r="AT24" i="2"/>
  <c r="AS39" i="2"/>
  <c r="AR29" i="2"/>
  <c r="AQ42" i="2"/>
  <c r="AQ43" i="2" s="1"/>
  <c r="AQ45" i="2" s="1"/>
  <c r="BF9" i="2"/>
  <c r="BE33" i="2"/>
  <c r="AS38" i="2"/>
  <c r="AS33" i="2"/>
  <c r="AS35" i="2" s="1"/>
  <c r="AT26" i="2"/>
  <c r="AS41" i="2"/>
  <c r="AU3" i="2"/>
  <c r="AT5" i="2"/>
  <c r="AS42" i="6" l="1"/>
  <c r="AS43" i="6" s="1"/>
  <c r="AW13" i="6"/>
  <c r="AX10" i="6"/>
  <c r="AV35" i="6"/>
  <c r="AW20" i="6"/>
  <c r="AU34" i="6"/>
  <c r="AV19" i="6"/>
  <c r="AW5" i="6"/>
  <c r="AX3" i="6"/>
  <c r="AV36" i="6"/>
  <c r="AW21" i="6"/>
  <c r="AU30" i="6"/>
  <c r="AT37" i="6"/>
  <c r="AT39" i="6" s="1"/>
  <c r="AT41" i="6" s="1"/>
  <c r="AU24" i="6"/>
  <c r="AV33" i="6"/>
  <c r="AV29" i="6"/>
  <c r="AV28" i="6"/>
  <c r="BB29" i="5"/>
  <c r="BB33" i="5"/>
  <c r="BB28" i="5"/>
  <c r="BD4" i="5"/>
  <c r="BC5" i="5"/>
  <c r="BA30" i="5"/>
  <c r="BF21" i="5"/>
  <c r="BE36" i="5"/>
  <c r="AS42" i="5"/>
  <c r="AS43" i="5" s="1"/>
  <c r="AT41" i="5"/>
  <c r="AU24" i="5"/>
  <c r="AU37" i="5" s="1"/>
  <c r="AU39" i="5" s="1"/>
  <c r="AV19" i="5"/>
  <c r="AV34" i="5" s="1"/>
  <c r="BG7" i="5"/>
  <c r="AR44" i="4"/>
  <c r="AR46" i="4" s="1"/>
  <c r="AR47" i="4" s="1"/>
  <c r="AR48" i="4" s="1"/>
  <c r="AV5" i="4"/>
  <c r="AW3" i="4"/>
  <c r="AT39" i="4"/>
  <c r="AU24" i="4"/>
  <c r="AT41" i="4"/>
  <c r="AU26" i="4"/>
  <c r="AS42" i="4"/>
  <c r="AT29" i="4"/>
  <c r="AU38" i="4"/>
  <c r="AU33" i="4"/>
  <c r="AU35" i="4" s="1"/>
  <c r="AU43" i="4" s="1"/>
  <c r="AT40" i="4"/>
  <c r="AU25" i="4"/>
  <c r="BF33" i="4"/>
  <c r="BG9" i="4"/>
  <c r="AU26" i="2"/>
  <c r="AT41" i="2"/>
  <c r="AT38" i="2"/>
  <c r="AT33" i="2"/>
  <c r="AT35" i="2" s="1"/>
  <c r="BG9" i="2"/>
  <c r="BF33" i="2"/>
  <c r="AU24" i="2"/>
  <c r="AT39" i="2"/>
  <c r="AQ46" i="2"/>
  <c r="AQ47" i="2" s="1"/>
  <c r="AS29" i="2"/>
  <c r="AR42" i="2"/>
  <c r="AR43" i="2" s="1"/>
  <c r="AR45" i="2" s="1"/>
  <c r="AR46" i="2" s="1"/>
  <c r="AR47" i="2" s="1"/>
  <c r="AU25" i="2"/>
  <c r="AT40" i="2"/>
  <c r="AV3" i="2"/>
  <c r="AU5" i="2"/>
  <c r="AV30" i="6" l="1"/>
  <c r="AT42" i="6"/>
  <c r="AT43" i="6" s="1"/>
  <c r="AW33" i="6"/>
  <c r="AW28" i="6"/>
  <c r="AW29" i="6"/>
  <c r="AX5" i="6"/>
  <c r="AY3" i="6"/>
  <c r="AY10" i="6"/>
  <c r="AX13" i="6"/>
  <c r="AW35" i="6"/>
  <c r="AX20" i="6"/>
  <c r="AW36" i="6"/>
  <c r="AX21" i="6"/>
  <c r="AU37" i="6"/>
  <c r="AU39" i="6" s="1"/>
  <c r="AU41" i="6" s="1"/>
  <c r="AV24" i="6"/>
  <c r="AV34" i="6"/>
  <c r="AW19" i="6"/>
  <c r="BE4" i="5"/>
  <c r="BD5" i="5"/>
  <c r="BG21" i="5"/>
  <c r="BF36" i="5"/>
  <c r="BB30" i="5"/>
  <c r="BC29" i="5"/>
  <c r="BC33" i="5"/>
  <c r="BC28" i="5"/>
  <c r="AT42" i="5"/>
  <c r="AT43" i="5" s="1"/>
  <c r="AW19" i="5"/>
  <c r="AW34" i="5" s="1"/>
  <c r="BH7" i="5"/>
  <c r="AU41" i="5"/>
  <c r="AV24" i="5"/>
  <c r="AV37" i="5" s="1"/>
  <c r="AV39" i="5" s="1"/>
  <c r="AS44" i="4"/>
  <c r="AS46" i="4" s="1"/>
  <c r="AS47" i="4" s="1"/>
  <c r="AS48" i="4" s="1"/>
  <c r="AV38" i="4"/>
  <c r="AV33" i="4"/>
  <c r="AV35" i="4" s="1"/>
  <c r="AV43" i="4" s="1"/>
  <c r="AU40" i="4"/>
  <c r="AV25" i="4"/>
  <c r="AT42" i="4"/>
  <c r="AU29" i="4"/>
  <c r="AU39" i="4"/>
  <c r="AV24" i="4"/>
  <c r="BG33" i="4"/>
  <c r="BH9" i="4"/>
  <c r="AU41" i="4"/>
  <c r="AV26" i="4"/>
  <c r="AX3" i="4"/>
  <c r="AX5" i="4" s="1"/>
  <c r="AW5" i="4"/>
  <c r="AV24" i="2"/>
  <c r="AU39" i="2"/>
  <c r="AT29" i="2"/>
  <c r="AS42" i="2"/>
  <c r="AS43" i="2" s="1"/>
  <c r="AS45" i="2" s="1"/>
  <c r="AS46" i="2" s="1"/>
  <c r="AS47" i="2" s="1"/>
  <c r="BH9" i="2"/>
  <c r="BG33" i="2"/>
  <c r="AV26" i="2"/>
  <c r="AU41" i="2"/>
  <c r="AV25" i="2"/>
  <c r="AU40" i="2"/>
  <c r="AU38" i="2"/>
  <c r="AU33" i="2"/>
  <c r="AU35" i="2" s="1"/>
  <c r="AW3" i="2"/>
  <c r="AV5" i="2"/>
  <c r="AW30" i="6" l="1"/>
  <c r="AY5" i="6"/>
  <c r="AZ3" i="6"/>
  <c r="AU42" i="6"/>
  <c r="AU43" i="6" s="1"/>
  <c r="AX36" i="6"/>
  <c r="AY21" i="6"/>
  <c r="AV37" i="6"/>
  <c r="AV39" i="6" s="1"/>
  <c r="AV41" i="6" s="1"/>
  <c r="AW24" i="6"/>
  <c r="AX33" i="6"/>
  <c r="AX29" i="6"/>
  <c r="AX28" i="6"/>
  <c r="AW34" i="6"/>
  <c r="AX19" i="6"/>
  <c r="AX35" i="6"/>
  <c r="AY20" i="6"/>
  <c r="AY13" i="6"/>
  <c r="AZ10" i="6"/>
  <c r="BC30" i="5"/>
  <c r="BH21" i="5"/>
  <c r="BG36" i="5"/>
  <c r="BD29" i="5"/>
  <c r="BD33" i="5"/>
  <c r="BD28" i="5"/>
  <c r="BF4" i="5"/>
  <c r="BE5" i="5"/>
  <c r="AU42" i="5"/>
  <c r="AU43" i="5" s="1"/>
  <c r="AV41" i="5"/>
  <c r="AW24" i="5"/>
  <c r="AW37" i="5" s="1"/>
  <c r="AW39" i="5" s="1"/>
  <c r="BI7" i="5"/>
  <c r="AX19" i="5"/>
  <c r="AX34" i="5" s="1"/>
  <c r="AT44" i="4"/>
  <c r="AT46" i="4" s="1"/>
  <c r="AT47" i="4" s="1"/>
  <c r="AT48" i="4" s="1"/>
  <c r="BH33" i="4"/>
  <c r="BI9" i="4"/>
  <c r="AU42" i="4"/>
  <c r="AV29" i="4"/>
  <c r="AW38" i="4"/>
  <c r="AW33" i="4"/>
  <c r="AW35" i="4" s="1"/>
  <c r="AW43" i="4" s="1"/>
  <c r="AX38" i="4"/>
  <c r="AY34" i="4"/>
  <c r="AX33" i="4"/>
  <c r="AX35" i="4" s="1"/>
  <c r="AX43" i="4" s="1"/>
  <c r="AV41" i="4"/>
  <c r="AW26" i="4"/>
  <c r="AV39" i="4"/>
  <c r="AW24" i="4"/>
  <c r="AV40" i="4"/>
  <c r="AW25" i="4"/>
  <c r="AV38" i="2"/>
  <c r="AV33" i="2"/>
  <c r="AV35" i="2" s="1"/>
  <c r="AW25" i="2"/>
  <c r="AV40" i="2"/>
  <c r="BI9" i="2"/>
  <c r="BH33" i="2"/>
  <c r="AW24" i="2"/>
  <c r="AV39" i="2"/>
  <c r="AW26" i="2"/>
  <c r="AV41" i="2"/>
  <c r="AU29" i="2"/>
  <c r="AT42" i="2"/>
  <c r="AT43" i="2" s="1"/>
  <c r="AT45" i="2" s="1"/>
  <c r="AX3" i="2"/>
  <c r="AX5" i="2" s="1"/>
  <c r="AW5" i="2"/>
  <c r="AX30" i="6" l="1"/>
  <c r="AV42" i="6"/>
  <c r="AV43" i="6" s="1"/>
  <c r="AZ13" i="6"/>
  <c r="BA10" i="6"/>
  <c r="AX34" i="6"/>
  <c r="AY19" i="6"/>
  <c r="AY36" i="6"/>
  <c r="AZ21" i="6"/>
  <c r="BA3" i="6"/>
  <c r="AZ5" i="6"/>
  <c r="AW37" i="6"/>
  <c r="AW39" i="6" s="1"/>
  <c r="AW41" i="6" s="1"/>
  <c r="AX24" i="6"/>
  <c r="AY33" i="6"/>
  <c r="AY29" i="6"/>
  <c r="AY28" i="6"/>
  <c r="AY35" i="6"/>
  <c r="AZ20" i="6"/>
  <c r="BD30" i="5"/>
  <c r="BE29" i="5"/>
  <c r="BE33" i="5"/>
  <c r="BE28" i="5"/>
  <c r="BG4" i="5"/>
  <c r="BF5" i="5"/>
  <c r="BI21" i="5"/>
  <c r="BH36" i="5"/>
  <c r="AV42" i="5"/>
  <c r="AV43" i="5" s="1"/>
  <c r="AY19" i="5"/>
  <c r="AY34" i="5" s="1"/>
  <c r="AW41" i="5"/>
  <c r="AX24" i="5"/>
  <c r="AX37" i="5" s="1"/>
  <c r="AX39" i="5" s="1"/>
  <c r="BJ7" i="5"/>
  <c r="AU44" i="4"/>
  <c r="AU46" i="4" s="1"/>
  <c r="AU47" i="4" s="1"/>
  <c r="AU48" i="4" s="1"/>
  <c r="AW40" i="4"/>
  <c r="AX25" i="4"/>
  <c r="AW41" i="4"/>
  <c r="AX26" i="4"/>
  <c r="AV42" i="4"/>
  <c r="AW29" i="4"/>
  <c r="AW39" i="4"/>
  <c r="AX24" i="4"/>
  <c r="AZ34" i="4"/>
  <c r="AY35" i="4"/>
  <c r="AY43" i="4" s="1"/>
  <c r="BI33" i="4"/>
  <c r="BJ9" i="4"/>
  <c r="BJ33" i="4" s="1"/>
  <c r="AX38" i="2"/>
  <c r="AX33" i="2"/>
  <c r="AX35" i="2" s="1"/>
  <c r="AY34" i="2"/>
  <c r="AX26" i="2"/>
  <c r="AW41" i="2"/>
  <c r="AT46" i="2"/>
  <c r="AT47" i="2" s="1"/>
  <c r="AV29" i="2"/>
  <c r="AU42" i="2"/>
  <c r="AU43" i="2" s="1"/>
  <c r="AU45" i="2" s="1"/>
  <c r="BJ9" i="2"/>
  <c r="BJ33" i="2" s="1"/>
  <c r="BI33" i="2"/>
  <c r="AW38" i="2"/>
  <c r="AW33" i="2"/>
  <c r="AW35" i="2" s="1"/>
  <c r="AX24" i="2"/>
  <c r="AW39" i="2"/>
  <c r="AX25" i="2"/>
  <c r="AW40" i="2"/>
  <c r="AY30" i="6" l="1"/>
  <c r="AW42" i="6"/>
  <c r="AW43" i="6" s="1"/>
  <c r="AZ36" i="6"/>
  <c r="BA21" i="6"/>
  <c r="BA13" i="6"/>
  <c r="BB10" i="6"/>
  <c r="AZ35" i="6"/>
  <c r="BA20" i="6"/>
  <c r="AZ33" i="6"/>
  <c r="AZ29" i="6"/>
  <c r="AZ28" i="6"/>
  <c r="AY34" i="6"/>
  <c r="AZ19" i="6"/>
  <c r="AX37" i="6"/>
  <c r="AX39" i="6" s="1"/>
  <c r="AX41" i="6" s="1"/>
  <c r="AY24" i="6"/>
  <c r="BA5" i="6"/>
  <c r="BB3" i="6"/>
  <c r="BH4" i="5"/>
  <c r="BG5" i="5"/>
  <c r="BE30" i="5"/>
  <c r="BJ21" i="5"/>
  <c r="BJ36" i="5" s="1"/>
  <c r="BI36" i="5"/>
  <c r="BF29" i="5"/>
  <c r="BF33" i="5"/>
  <c r="BF28" i="5"/>
  <c r="AW42" i="5"/>
  <c r="AW43" i="5" s="1"/>
  <c r="AX41" i="5"/>
  <c r="AY24" i="5"/>
  <c r="AY37" i="5" s="1"/>
  <c r="AY39" i="5" s="1"/>
  <c r="AZ19" i="5"/>
  <c r="AZ34" i="5" s="1"/>
  <c r="AV44" i="4"/>
  <c r="AV46" i="4" s="1"/>
  <c r="AV47" i="4" s="1"/>
  <c r="AV48" i="4" s="1"/>
  <c r="BA34" i="4"/>
  <c r="AZ35" i="4"/>
  <c r="AZ43" i="4" s="1"/>
  <c r="AW42" i="4"/>
  <c r="AX29" i="4"/>
  <c r="AX41" i="4"/>
  <c r="AY26" i="4"/>
  <c r="AX39" i="4"/>
  <c r="AY24" i="4"/>
  <c r="AX40" i="4"/>
  <c r="AY25" i="4"/>
  <c r="AW29" i="2"/>
  <c r="AV42" i="2"/>
  <c r="AV43" i="2" s="1"/>
  <c r="AV45" i="2" s="1"/>
  <c r="AV46" i="2" s="1"/>
  <c r="AV47" i="2" s="1"/>
  <c r="AX39" i="2"/>
  <c r="AY24" i="2"/>
  <c r="AU46" i="2"/>
  <c r="AU47" i="2" s="1"/>
  <c r="AX41" i="2"/>
  <c r="AY26" i="2"/>
  <c r="AZ34" i="2"/>
  <c r="AY35" i="2"/>
  <c r="AX40" i="2"/>
  <c r="AY25" i="2"/>
  <c r="AX42" i="6" l="1"/>
  <c r="AX43" i="6" s="1"/>
  <c r="AZ34" i="6"/>
  <c r="BA19" i="6"/>
  <c r="BC10" i="6"/>
  <c r="BB13" i="6"/>
  <c r="BA33" i="6"/>
  <c r="BA29" i="6"/>
  <c r="BA28" i="6"/>
  <c r="BB5" i="6"/>
  <c r="BC3" i="6"/>
  <c r="AY37" i="6"/>
  <c r="AY39" i="6" s="1"/>
  <c r="AY41" i="6" s="1"/>
  <c r="AZ24" i="6"/>
  <c r="AZ30" i="6"/>
  <c r="BA35" i="6"/>
  <c r="BB20" i="6"/>
  <c r="BA36" i="6"/>
  <c r="BB21" i="6"/>
  <c r="BF30" i="5"/>
  <c r="BG29" i="5"/>
  <c r="BG33" i="5"/>
  <c r="BG28" i="5"/>
  <c r="BI4" i="5"/>
  <c r="BH5" i="5"/>
  <c r="AX42" i="5"/>
  <c r="AX43" i="5" s="1"/>
  <c r="BA19" i="5"/>
  <c r="BA34" i="5" s="1"/>
  <c r="AY41" i="5"/>
  <c r="AZ24" i="5"/>
  <c r="AZ37" i="5" s="1"/>
  <c r="AZ39" i="5" s="1"/>
  <c r="AW44" i="4"/>
  <c r="AW46" i="4" s="1"/>
  <c r="AW47" i="4" s="1"/>
  <c r="AW48" i="4" s="1"/>
  <c r="AY40" i="4"/>
  <c r="AZ25" i="4"/>
  <c r="AY41" i="4"/>
  <c r="AZ26" i="4"/>
  <c r="AY39" i="4"/>
  <c r="AZ24" i="4"/>
  <c r="AX42" i="4"/>
  <c r="AY29" i="4"/>
  <c r="BB34" i="4"/>
  <c r="BA35" i="4"/>
  <c r="BA43" i="4" s="1"/>
  <c r="BA34" i="2"/>
  <c r="AZ35" i="2"/>
  <c r="AZ24" i="2"/>
  <c r="AY39" i="2"/>
  <c r="AZ25" i="2"/>
  <c r="AY40" i="2"/>
  <c r="AZ26" i="2"/>
  <c r="AY41" i="2"/>
  <c r="AX29" i="2"/>
  <c r="AW42" i="2"/>
  <c r="AW43" i="2" s="1"/>
  <c r="AW45" i="2" s="1"/>
  <c r="AW46" i="2" s="1"/>
  <c r="AW47" i="2" s="1"/>
  <c r="BA30" i="6" l="1"/>
  <c r="AY42" i="6"/>
  <c r="AY43" i="6" s="1"/>
  <c r="BB36" i="6"/>
  <c r="BC21" i="6"/>
  <c r="BB33" i="6"/>
  <c r="BB29" i="6"/>
  <c r="BB28" i="6"/>
  <c r="BC13" i="6"/>
  <c r="BD10" i="6"/>
  <c r="AZ37" i="6"/>
  <c r="AZ39" i="6" s="1"/>
  <c r="AZ41" i="6" s="1"/>
  <c r="BA24" i="6"/>
  <c r="BB35" i="6"/>
  <c r="BC20" i="6"/>
  <c r="BC5" i="6"/>
  <c r="BD3" i="6"/>
  <c r="BA34" i="6"/>
  <c r="BB19" i="6"/>
  <c r="BG30" i="5"/>
  <c r="BJ4" i="5"/>
  <c r="BJ5" i="5" s="1"/>
  <c r="BI5" i="5"/>
  <c r="BH29" i="5"/>
  <c r="BH33" i="5"/>
  <c r="BH28" i="5"/>
  <c r="AY42" i="5"/>
  <c r="AY43" i="5" s="1"/>
  <c r="BA24" i="5"/>
  <c r="BA37" i="5" s="1"/>
  <c r="BA39" i="5" s="1"/>
  <c r="BB19" i="5"/>
  <c r="BB34" i="5" s="1"/>
  <c r="AZ41" i="5"/>
  <c r="AX44" i="4"/>
  <c r="AX46" i="4" s="1"/>
  <c r="AX47" i="4" s="1"/>
  <c r="AX48" i="4" s="1"/>
  <c r="AZ40" i="4"/>
  <c r="BA25" i="4"/>
  <c r="AY42" i="4"/>
  <c r="AZ29" i="4"/>
  <c r="AZ41" i="4"/>
  <c r="BA26" i="4"/>
  <c r="BC34" i="4"/>
  <c r="BB35" i="4"/>
  <c r="BB43" i="4" s="1"/>
  <c r="AZ39" i="4"/>
  <c r="BA24" i="4"/>
  <c r="BA26" i="2"/>
  <c r="AZ41" i="2"/>
  <c r="BA24" i="2"/>
  <c r="AZ39" i="2"/>
  <c r="AY29" i="2"/>
  <c r="AX42" i="2"/>
  <c r="AX43" i="2" s="1"/>
  <c r="AX45" i="2" s="1"/>
  <c r="BA25" i="2"/>
  <c r="AZ40" i="2"/>
  <c r="BB34" i="2"/>
  <c r="BA35" i="2"/>
  <c r="BB30" i="6" l="1"/>
  <c r="AZ42" i="6"/>
  <c r="AZ43" i="6" s="1"/>
  <c r="BC35" i="6"/>
  <c r="BD20" i="6"/>
  <c r="BD13" i="6"/>
  <c r="BE10" i="6"/>
  <c r="BE3" i="6"/>
  <c r="BD5" i="6"/>
  <c r="BA37" i="6"/>
  <c r="BA39" i="6" s="1"/>
  <c r="BA41" i="6" s="1"/>
  <c r="BB24" i="6"/>
  <c r="BB34" i="6"/>
  <c r="BC19" i="6"/>
  <c r="BC33" i="6"/>
  <c r="BC29" i="6"/>
  <c r="BC28" i="6"/>
  <c r="BC36" i="6"/>
  <c r="BD21" i="6"/>
  <c r="BH30" i="5"/>
  <c r="BI29" i="5"/>
  <c r="BI33" i="5"/>
  <c r="BI28" i="5"/>
  <c r="BJ29" i="5"/>
  <c r="BJ33" i="5"/>
  <c r="BJ28" i="5"/>
  <c r="BA41" i="5"/>
  <c r="BB24" i="5"/>
  <c r="BB37" i="5" s="1"/>
  <c r="BB39" i="5" s="1"/>
  <c r="AZ42" i="5"/>
  <c r="AZ43" i="5" s="1"/>
  <c r="BC19" i="5"/>
  <c r="BC34" i="5" s="1"/>
  <c r="AY44" i="4"/>
  <c r="AY46" i="4" s="1"/>
  <c r="AY47" i="4" s="1"/>
  <c r="AY48" i="4" s="1"/>
  <c r="BA40" i="4"/>
  <c r="BB25" i="4"/>
  <c r="BA39" i="4"/>
  <c r="BB24" i="4"/>
  <c r="BA41" i="4"/>
  <c r="BB26" i="4"/>
  <c r="BD34" i="4"/>
  <c r="BC35" i="4"/>
  <c r="BC43" i="4" s="1"/>
  <c r="AZ42" i="4"/>
  <c r="BA29" i="4"/>
  <c r="BB25" i="2"/>
  <c r="BA40" i="2"/>
  <c r="BB24" i="2"/>
  <c r="BA39" i="2"/>
  <c r="BC34" i="2"/>
  <c r="BB35" i="2"/>
  <c r="AX46" i="2"/>
  <c r="AX47" i="2" s="1"/>
  <c r="AZ29" i="2"/>
  <c r="AY42" i="2"/>
  <c r="AY43" i="2" s="1"/>
  <c r="AY45" i="2" s="1"/>
  <c r="BB26" i="2"/>
  <c r="BA41" i="2"/>
  <c r="BC30" i="6" l="1"/>
  <c r="BE5" i="6"/>
  <c r="BF3" i="6"/>
  <c r="BD35" i="6"/>
  <c r="BE20" i="6"/>
  <c r="BD36" i="6"/>
  <c r="BE21" i="6"/>
  <c r="BB37" i="6"/>
  <c r="BB39" i="6" s="1"/>
  <c r="BB41" i="6" s="1"/>
  <c r="BC24" i="6"/>
  <c r="BA42" i="6"/>
  <c r="BA43" i="6" s="1"/>
  <c r="BE13" i="6"/>
  <c r="BF10" i="6"/>
  <c r="BC34" i="6"/>
  <c r="BD19" i="6"/>
  <c r="BD33" i="6"/>
  <c r="BD29" i="6"/>
  <c r="BD28" i="6"/>
  <c r="BJ30" i="5"/>
  <c r="BI30" i="5"/>
  <c r="BB41" i="5"/>
  <c r="BC24" i="5"/>
  <c r="BC37" i="5" s="1"/>
  <c r="BC39" i="5" s="1"/>
  <c r="BA42" i="5"/>
  <c r="BA43" i="5" s="1"/>
  <c r="BD19" i="5"/>
  <c r="BD34" i="5" s="1"/>
  <c r="AZ44" i="4"/>
  <c r="AZ46" i="4" s="1"/>
  <c r="AZ47" i="4" s="1"/>
  <c r="AZ48" i="4" s="1"/>
  <c r="BB39" i="4"/>
  <c r="BC24" i="4"/>
  <c r="BA42" i="4"/>
  <c r="BB29" i="4"/>
  <c r="BE34" i="4"/>
  <c r="BD35" i="4"/>
  <c r="BD43" i="4" s="1"/>
  <c r="BB41" i="4"/>
  <c r="BC26" i="4"/>
  <c r="BB40" i="4"/>
  <c r="BC25" i="4"/>
  <c r="AY46" i="2"/>
  <c r="AY47" i="2" s="1"/>
  <c r="BC24" i="2"/>
  <c r="BB39" i="2"/>
  <c r="BD34" i="2"/>
  <c r="BC35" i="2"/>
  <c r="BC25" i="2"/>
  <c r="BB40" i="2"/>
  <c r="BA29" i="2"/>
  <c r="AZ42" i="2"/>
  <c r="AZ43" i="2" s="1"/>
  <c r="AZ45" i="2" s="1"/>
  <c r="AZ46" i="2" s="1"/>
  <c r="AZ47" i="2" s="1"/>
  <c r="BC26" i="2"/>
  <c r="BB41" i="2"/>
  <c r="BD30" i="6" l="1"/>
  <c r="BB42" i="6"/>
  <c r="BB43" i="6" s="1"/>
  <c r="BE36" i="6"/>
  <c r="BF21" i="6"/>
  <c r="BF5" i="6"/>
  <c r="BG3" i="6"/>
  <c r="BE33" i="6"/>
  <c r="BE28" i="6"/>
  <c r="BE29" i="6"/>
  <c r="BG10" i="6"/>
  <c r="BF13" i="6"/>
  <c r="BC37" i="6"/>
  <c r="BC39" i="6" s="1"/>
  <c r="BC41" i="6" s="1"/>
  <c r="BD24" i="6"/>
  <c r="BE35" i="6"/>
  <c r="BF20" i="6"/>
  <c r="BD34" i="6"/>
  <c r="BE19" i="6"/>
  <c r="BC41" i="5"/>
  <c r="BD24" i="5"/>
  <c r="BD37" i="5" s="1"/>
  <c r="BD39" i="5" s="1"/>
  <c r="BB42" i="5"/>
  <c r="BB43" i="5" s="1"/>
  <c r="BE19" i="5"/>
  <c r="BE34" i="5" s="1"/>
  <c r="BA44" i="4"/>
  <c r="BA46" i="4" s="1"/>
  <c r="BA47" i="4" s="1"/>
  <c r="BA48" i="4" s="1"/>
  <c r="BF34" i="4"/>
  <c r="BE35" i="4"/>
  <c r="BE43" i="4" s="1"/>
  <c r="BC41" i="4"/>
  <c r="BD26" i="4"/>
  <c r="BB42" i="4"/>
  <c r="BC29" i="4"/>
  <c r="BC40" i="4"/>
  <c r="BD25" i="4"/>
  <c r="BC39" i="4"/>
  <c r="BD24" i="4"/>
  <c r="BD26" i="2"/>
  <c r="BC41" i="2"/>
  <c r="BD25" i="2"/>
  <c r="BC40" i="2"/>
  <c r="BB29" i="2"/>
  <c r="BA42" i="2"/>
  <c r="BA43" i="2" s="1"/>
  <c r="BA45" i="2" s="1"/>
  <c r="BA46" i="2" s="1"/>
  <c r="BA47" i="2" s="1"/>
  <c r="BD24" i="2"/>
  <c r="BC39" i="2"/>
  <c r="BE34" i="2"/>
  <c r="BD35" i="2"/>
  <c r="BC42" i="6" l="1"/>
  <c r="BC43" i="6" s="1"/>
  <c r="BD37" i="6"/>
  <c r="BD39" i="6" s="1"/>
  <c r="BD41" i="6" s="1"/>
  <c r="BE24" i="6"/>
  <c r="BG5" i="6"/>
  <c r="BH3" i="6"/>
  <c r="BF33" i="6"/>
  <c r="BF29" i="6"/>
  <c r="BF28" i="6"/>
  <c r="BF35" i="6"/>
  <c r="BG20" i="6"/>
  <c r="BE30" i="6"/>
  <c r="BF36" i="6"/>
  <c r="BG21" i="6"/>
  <c r="BE34" i="6"/>
  <c r="BF19" i="6"/>
  <c r="BG13" i="6"/>
  <c r="BH10" i="6"/>
  <c r="BE24" i="5"/>
  <c r="BE37" i="5" s="1"/>
  <c r="BE39" i="5" s="1"/>
  <c r="BF19" i="5"/>
  <c r="BF34" i="5" s="1"/>
  <c r="BD41" i="5"/>
  <c r="BC42" i="5"/>
  <c r="BC43" i="5" s="1"/>
  <c r="BB44" i="4"/>
  <c r="BB46" i="4" s="1"/>
  <c r="BB47" i="4" s="1"/>
  <c r="BB48" i="4" s="1"/>
  <c r="BD40" i="4"/>
  <c r="BE25" i="4"/>
  <c r="BC42" i="4"/>
  <c r="BC44" i="4" s="1"/>
  <c r="BC46" i="4" s="1"/>
  <c r="BD29" i="4"/>
  <c r="BD39" i="4"/>
  <c r="BE24" i="4"/>
  <c r="BD41" i="4"/>
  <c r="BE26" i="4"/>
  <c r="BG34" i="4"/>
  <c r="BF35" i="4"/>
  <c r="BF43" i="4" s="1"/>
  <c r="BE25" i="2"/>
  <c r="BD40" i="2"/>
  <c r="BC29" i="2"/>
  <c r="BB42" i="2"/>
  <c r="BB43" i="2" s="1"/>
  <c r="BB45" i="2" s="1"/>
  <c r="BF34" i="2"/>
  <c r="BE35" i="2"/>
  <c r="BE24" i="2"/>
  <c r="BD39" i="2"/>
  <c r="BE26" i="2"/>
  <c r="BD41" i="2"/>
  <c r="BD42" i="6" l="1"/>
  <c r="BD43" i="6" s="1"/>
  <c r="BG35" i="6"/>
  <c r="BH20" i="6"/>
  <c r="BH13" i="6"/>
  <c r="BI10" i="6"/>
  <c r="BG36" i="6"/>
  <c r="BH21" i="6"/>
  <c r="BI3" i="6"/>
  <c r="BH5" i="6"/>
  <c r="BF30" i="6"/>
  <c r="BG33" i="6"/>
  <c r="BG29" i="6"/>
  <c r="BG28" i="6"/>
  <c r="BF34" i="6"/>
  <c r="BG19" i="6"/>
  <c r="BE37" i="6"/>
  <c r="BE39" i="6" s="1"/>
  <c r="BE41" i="6" s="1"/>
  <c r="BF24" i="6"/>
  <c r="BD42" i="5"/>
  <c r="BD43" i="5" s="1"/>
  <c r="BF24" i="5"/>
  <c r="BF37" i="5" s="1"/>
  <c r="BF39" i="5" s="1"/>
  <c r="BG19" i="5"/>
  <c r="BG34" i="5" s="1"/>
  <c r="BE41" i="5"/>
  <c r="BE40" i="4"/>
  <c r="BF25" i="4"/>
  <c r="BE41" i="4"/>
  <c r="BF26" i="4"/>
  <c r="BD42" i="4"/>
  <c r="BE29" i="4"/>
  <c r="BC47" i="4"/>
  <c r="BC48" i="4" s="1"/>
  <c r="BH34" i="4"/>
  <c r="BG35" i="4"/>
  <c r="BG43" i="4" s="1"/>
  <c r="BE39" i="4"/>
  <c r="BF24" i="4"/>
  <c r="BF26" i="2"/>
  <c r="BE41" i="2"/>
  <c r="BG34" i="2"/>
  <c r="BF35" i="2"/>
  <c r="BB46" i="2"/>
  <c r="BB47" i="2" s="1"/>
  <c r="BF25" i="2"/>
  <c r="BE40" i="2"/>
  <c r="BF24" i="2"/>
  <c r="BE39" i="2"/>
  <c r="BD29" i="2"/>
  <c r="BC42" i="2"/>
  <c r="BC43" i="2" s="1"/>
  <c r="BC45" i="2" s="1"/>
  <c r="BF37" i="6" l="1"/>
  <c r="BF39" i="6" s="1"/>
  <c r="BF41" i="6" s="1"/>
  <c r="BG24" i="6"/>
  <c r="BH35" i="6"/>
  <c r="BI20" i="6"/>
  <c r="BG30" i="6"/>
  <c r="BH33" i="6"/>
  <c r="BH29" i="6"/>
  <c r="BH28" i="6"/>
  <c r="BI13" i="6"/>
  <c r="BJ10" i="6"/>
  <c r="BJ13" i="6" s="1"/>
  <c r="BE42" i="6"/>
  <c r="BE43" i="6" s="1"/>
  <c r="BI5" i="6"/>
  <c r="BJ3" i="6"/>
  <c r="BJ5" i="6" s="1"/>
  <c r="BG34" i="6"/>
  <c r="BH19" i="6"/>
  <c r="BH36" i="6"/>
  <c r="BI21" i="6"/>
  <c r="BE42" i="5"/>
  <c r="BE43" i="5" s="1"/>
  <c r="BF41" i="5"/>
  <c r="BG24" i="5"/>
  <c r="BG37" i="5" s="1"/>
  <c r="BG39" i="5" s="1"/>
  <c r="BH19" i="5"/>
  <c r="BH34" i="5" s="1"/>
  <c r="BD44" i="4"/>
  <c r="BD46" i="4" s="1"/>
  <c r="BD47" i="4" s="1"/>
  <c r="BD48" i="4" s="1"/>
  <c r="BE42" i="4"/>
  <c r="BE44" i="4" s="1"/>
  <c r="BE46" i="4" s="1"/>
  <c r="BF29" i="4"/>
  <c r="BI34" i="4"/>
  <c r="BH35" i="4"/>
  <c r="BH43" i="4" s="1"/>
  <c r="BF40" i="4"/>
  <c r="BG25" i="4"/>
  <c r="BF39" i="4"/>
  <c r="BG24" i="4"/>
  <c r="BF41" i="4"/>
  <c r="BG26" i="4"/>
  <c r="BE29" i="2"/>
  <c r="BD42" i="2"/>
  <c r="BD43" i="2" s="1"/>
  <c r="BD45" i="2" s="1"/>
  <c r="BD46" i="2" s="1"/>
  <c r="BD47" i="2" s="1"/>
  <c r="BG24" i="2"/>
  <c r="BF39" i="2"/>
  <c r="BH34" i="2"/>
  <c r="BG35" i="2"/>
  <c r="BG25" i="2"/>
  <c r="BF40" i="2"/>
  <c r="BC46" i="2"/>
  <c r="BC47" i="2" s="1"/>
  <c r="BG26" i="2"/>
  <c r="BF41" i="2"/>
  <c r="BJ33" i="6" l="1"/>
  <c r="BJ29" i="6"/>
  <c r="BJ28" i="6"/>
  <c r="BF42" i="6"/>
  <c r="BF43" i="6" s="1"/>
  <c r="BI33" i="6"/>
  <c r="BI29" i="6"/>
  <c r="BI28" i="6"/>
  <c r="BG37" i="6"/>
  <c r="BG39" i="6" s="1"/>
  <c r="BG41" i="6" s="1"/>
  <c r="BH24" i="6"/>
  <c r="BH34" i="6"/>
  <c r="BI19" i="6"/>
  <c r="BH30" i="6"/>
  <c r="BI35" i="6"/>
  <c r="BJ20" i="6"/>
  <c r="BJ35" i="6" s="1"/>
  <c r="BI36" i="6"/>
  <c r="BJ21" i="6"/>
  <c r="BJ36" i="6" s="1"/>
  <c r="BG41" i="5"/>
  <c r="BH24" i="5"/>
  <c r="BH37" i="5" s="1"/>
  <c r="BH39" i="5" s="1"/>
  <c r="BF42" i="5"/>
  <c r="BF43" i="5" s="1"/>
  <c r="BI19" i="5"/>
  <c r="BI34" i="5" s="1"/>
  <c r="BE47" i="4"/>
  <c r="BE48" i="4" s="1"/>
  <c r="BG39" i="4"/>
  <c r="BH24" i="4"/>
  <c r="BG41" i="4"/>
  <c r="BH26" i="4"/>
  <c r="BJ34" i="4"/>
  <c r="BJ35" i="4" s="1"/>
  <c r="BJ43" i="4" s="1"/>
  <c r="BI35" i="4"/>
  <c r="BI43" i="4" s="1"/>
  <c r="BG40" i="4"/>
  <c r="BH25" i="4"/>
  <c r="BF42" i="4"/>
  <c r="BG29" i="4"/>
  <c r="BH26" i="2"/>
  <c r="BG41" i="2"/>
  <c r="BH24" i="2"/>
  <c r="BG39" i="2"/>
  <c r="BI34" i="2"/>
  <c r="BH35" i="2"/>
  <c r="BH25" i="2"/>
  <c r="BG40" i="2"/>
  <c r="BF29" i="2"/>
  <c r="BE42" i="2"/>
  <c r="BE43" i="2" s="1"/>
  <c r="BE45" i="2" s="1"/>
  <c r="BE46" i="2" s="1"/>
  <c r="BE47" i="2" s="1"/>
  <c r="BJ30" i="6" l="1"/>
  <c r="BI30" i="6"/>
  <c r="BG42" i="6"/>
  <c r="BG43" i="6" s="1"/>
  <c r="BH37" i="6"/>
  <c r="BH39" i="6" s="1"/>
  <c r="BH41" i="6" s="1"/>
  <c r="BI24" i="6"/>
  <c r="BI34" i="6"/>
  <c r="BJ19" i="6"/>
  <c r="BJ34" i="6" s="1"/>
  <c r="BG42" i="5"/>
  <c r="BG43" i="5" s="1"/>
  <c r="BJ19" i="5"/>
  <c r="BJ34" i="5" s="1"/>
  <c r="BH41" i="5"/>
  <c r="BI24" i="5"/>
  <c r="BI37" i="5" s="1"/>
  <c r="BI39" i="5" s="1"/>
  <c r="BF44" i="4"/>
  <c r="BF46" i="4" s="1"/>
  <c r="BF47" i="4" s="1"/>
  <c r="BF48" i="4" s="1"/>
  <c r="BH40" i="4"/>
  <c r="BI25" i="4"/>
  <c r="BH39" i="4"/>
  <c r="BI24" i="4"/>
  <c r="BH41" i="4"/>
  <c r="BI26" i="4"/>
  <c r="BG42" i="4"/>
  <c r="BH29" i="4"/>
  <c r="BI25" i="2"/>
  <c r="BH40" i="2"/>
  <c r="BI24" i="2"/>
  <c r="BH39" i="2"/>
  <c r="BG29" i="2"/>
  <c r="BF42" i="2"/>
  <c r="BF43" i="2" s="1"/>
  <c r="BF45" i="2" s="1"/>
  <c r="BJ34" i="2"/>
  <c r="BJ35" i="2" s="1"/>
  <c r="BI35" i="2"/>
  <c r="BI26" i="2"/>
  <c r="BH41" i="2"/>
  <c r="BH42" i="6" l="1"/>
  <c r="BH43" i="6" s="1"/>
  <c r="BI37" i="6"/>
  <c r="BI39" i="6" s="1"/>
  <c r="BI41" i="6" s="1"/>
  <c r="BJ24" i="6"/>
  <c r="BJ37" i="6" s="1"/>
  <c r="BJ39" i="6" s="1"/>
  <c r="BJ41" i="6" s="1"/>
  <c r="BH42" i="5"/>
  <c r="BH43" i="5" s="1"/>
  <c r="BI41" i="5"/>
  <c r="BJ24" i="5"/>
  <c r="BG44" i="4"/>
  <c r="BG46" i="4" s="1"/>
  <c r="BG47" i="4" s="1"/>
  <c r="BG48" i="4" s="1"/>
  <c r="BH42" i="4"/>
  <c r="BI29" i="4"/>
  <c r="BI41" i="4"/>
  <c r="BJ26" i="4"/>
  <c r="BJ41" i="4" s="1"/>
  <c r="BI40" i="4"/>
  <c r="BJ25" i="4"/>
  <c r="BJ40" i="4" s="1"/>
  <c r="BI39" i="4"/>
  <c r="BJ24" i="4"/>
  <c r="BJ39" i="4" s="1"/>
  <c r="BF46" i="2"/>
  <c r="BF47" i="2" s="1"/>
  <c r="BJ26" i="2"/>
  <c r="BJ41" i="2" s="1"/>
  <c r="BI41" i="2"/>
  <c r="BH29" i="2"/>
  <c r="BG42" i="2"/>
  <c r="BG43" i="2" s="1"/>
  <c r="BG45" i="2" s="1"/>
  <c r="BJ24" i="2"/>
  <c r="BJ39" i="2" s="1"/>
  <c r="BI39" i="2"/>
  <c r="BJ25" i="2"/>
  <c r="BJ40" i="2" s="1"/>
  <c r="BI40" i="2"/>
  <c r="BJ42" i="6" l="1"/>
  <c r="BJ43" i="6" s="1"/>
  <c r="BI42" i="6"/>
  <c r="BI43" i="6" s="1"/>
  <c r="B47" i="6" s="1"/>
  <c r="BJ37" i="5"/>
  <c r="BI42" i="5"/>
  <c r="BI43" i="5" s="1"/>
  <c r="BH44" i="4"/>
  <c r="BH46" i="4" s="1"/>
  <c r="BH47" i="4" s="1"/>
  <c r="BH48" i="4" s="1"/>
  <c r="BI42" i="4"/>
  <c r="BJ29" i="4"/>
  <c r="BJ42" i="4" s="1"/>
  <c r="BG46" i="2"/>
  <c r="BG47" i="2" s="1"/>
  <c r="BI29" i="2"/>
  <c r="BH42" i="2"/>
  <c r="BH43" i="2" s="1"/>
  <c r="BH45" i="2" s="1"/>
  <c r="BH46" i="2" s="1"/>
  <c r="BH47" i="2" s="1"/>
  <c r="B48" i="6" l="1"/>
  <c r="B49" i="6"/>
  <c r="BJ39" i="5"/>
  <c r="BJ41" i="5" s="1"/>
  <c r="BJ42" i="5" s="1"/>
  <c r="BJ43" i="5" s="1"/>
  <c r="BI44" i="4"/>
  <c r="BI46" i="4" s="1"/>
  <c r="BI47" i="4" s="1"/>
  <c r="BI48" i="4" s="1"/>
  <c r="BJ44" i="4"/>
  <c r="BJ46" i="4" s="1"/>
  <c r="BJ47" i="4" s="1"/>
  <c r="BJ48" i="4" s="1"/>
  <c r="BJ29" i="2"/>
  <c r="BJ42" i="2" s="1"/>
  <c r="BJ43" i="2" s="1"/>
  <c r="BJ45" i="2" s="1"/>
  <c r="BI42" i="2"/>
  <c r="BI43" i="2" s="1"/>
  <c r="BI45" i="2" s="1"/>
  <c r="BI46" i="2" s="1"/>
  <c r="BI47" i="2" s="1"/>
  <c r="B50" i="6" l="1"/>
  <c r="B72" i="6"/>
  <c r="B54" i="6"/>
  <c r="B51" i="6"/>
  <c r="B49" i="5"/>
  <c r="B48" i="5"/>
  <c r="B47" i="5"/>
  <c r="B72" i="5" s="1"/>
  <c r="B52" i="4"/>
  <c r="B53" i="4"/>
  <c r="B54" i="4"/>
  <c r="BJ46" i="2"/>
  <c r="BJ47" i="2" s="1"/>
  <c r="B51" i="2" s="1"/>
  <c r="B50" i="5" l="1"/>
  <c r="B51" i="5"/>
  <c r="B54" i="5"/>
  <c r="B55" i="4"/>
  <c r="B77" i="4"/>
  <c r="B59" i="4"/>
  <c r="B56" i="4"/>
  <c r="B76" i="2"/>
  <c r="B53" i="2"/>
  <c r="B52" i="2"/>
  <c r="B54" i="2" l="1"/>
  <c r="B55" i="2"/>
  <c r="B58" i="2"/>
</calcChain>
</file>

<file path=xl/sharedStrings.xml><?xml version="1.0" encoding="utf-8"?>
<sst xmlns="http://schemas.openxmlformats.org/spreadsheetml/2006/main" count="68" uniqueCount="51">
  <si>
    <t>Rentabilidad Mensual</t>
  </si>
  <si>
    <t>VPN</t>
  </si>
  <si>
    <t>Rentabilidad promedio</t>
  </si>
  <si>
    <t>Desviacion promedio</t>
  </si>
  <si>
    <t>Coeficiente de Variacion</t>
  </si>
  <si>
    <t>Beneficio mensual</t>
  </si>
  <si>
    <t>PRECIO FRANQUICIA HASTA 50 MTS</t>
  </si>
  <si>
    <t>PRECIO FRANQUICIA MAS DE 50 MTS</t>
  </si>
  <si>
    <t>PRECIO RENOVACION HASTA 50 MTS</t>
  </si>
  <si>
    <t>PRECIO RENOVACION MAS DE 50 MTS</t>
  </si>
  <si>
    <t>Sales</t>
  </si>
  <si>
    <t>50 mts</t>
  </si>
  <si>
    <t>More than 50 mts</t>
  </si>
  <si>
    <t>Sale price</t>
  </si>
  <si>
    <t>Increase rate</t>
  </si>
  <si>
    <t>Anual payment</t>
  </si>
  <si>
    <t>Variable cost</t>
  </si>
  <si>
    <t>Fix Expenses</t>
  </si>
  <si>
    <t>Salary</t>
  </si>
  <si>
    <t>Rent</t>
  </si>
  <si>
    <t>Services</t>
  </si>
  <si>
    <t>Variable Expenses</t>
  </si>
  <si>
    <t>Incomes</t>
  </si>
  <si>
    <t>Franchise Sale</t>
  </si>
  <si>
    <t>Franchise Reneval</t>
  </si>
  <si>
    <t>TOTAL INCOMES</t>
  </si>
  <si>
    <t>EXPENSES</t>
  </si>
  <si>
    <t>TOTAL EXPENSES</t>
  </si>
  <si>
    <t>EARNING BEFORE TAXES</t>
  </si>
  <si>
    <t>TAXES</t>
  </si>
  <si>
    <t>NET INCOME</t>
  </si>
  <si>
    <t>Other expenses</t>
  </si>
  <si>
    <t>Monthly profitability</t>
  </si>
  <si>
    <t>NPV</t>
  </si>
  <si>
    <t>Average profitability</t>
  </si>
  <si>
    <t>Average desviation</t>
  </si>
  <si>
    <t>CV</t>
  </si>
  <si>
    <t>Monthly Profit</t>
  </si>
  <si>
    <t>FRANCHIES PRICE 50 MTS</t>
  </si>
  <si>
    <t>FRANCHIES PRICE MORE THAN 50 MTS</t>
  </si>
  <si>
    <t>RENEVAL PRICE 50 MTS</t>
  </si>
  <si>
    <t>RENEVAL PRICE MORE THAN 50 MTS</t>
  </si>
  <si>
    <t>Suscriptions per turn</t>
  </si>
  <si>
    <t>Shifts per day</t>
  </si>
  <si>
    <t>Monthly clients</t>
  </si>
  <si>
    <t>Article Sales</t>
  </si>
  <si>
    <t>Articles Cost</t>
  </si>
  <si>
    <t>Suscriptions</t>
  </si>
  <si>
    <t>Initial Investment</t>
  </si>
  <si>
    <t>MONTHLY PAYMENT</t>
  </si>
  <si>
    <t>INITIAL SUSCRIPTIONS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</si>
</sst>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&quot;$&quot;#,##0.00;[Red]\-&quot;$&quot;#,##0.00"/>
    <numFmt numFmtId="165" formatCode="_-&quot;$&quot;* #,##0_-;\-&quot;$&quot;* #,##0_-;_-&quot;$&quot;* &quot;-&quot;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0" fillId="0" borderId="0" xfId="1" applyFont="1"/>
    <xf numFmtId="0" fontId="0" fillId="0" borderId="0" xfId="0" applyFont="1"/>
    <xf numFmtId="165" fontId="2" fillId="0" borderId="0" xfId="1" applyFont="1"/>
    <xf numFmtId="9" fontId="2" fillId="0" borderId="0" xfId="1" applyNumberFormat="1" applyFont="1"/>
    <xf numFmtId="165" fontId="1" fillId="0" borderId="0" xfId="1" applyFont="1"/>
    <xf numFmtId="9" fontId="1" fillId="0" borderId="0" xfId="1" applyNumberFormat="1" applyFont="1"/>
    <xf numFmtId="0" fontId="2" fillId="0" borderId="0" xfId="1" applyNumberFormat="1" applyFont="1"/>
    <xf numFmtId="9" fontId="0" fillId="0" borderId="0" xfId="0" applyNumberFormat="1" applyFont="1"/>
    <xf numFmtId="165" fontId="0" fillId="0" borderId="0" xfId="0" applyNumberFormat="1" applyFont="1"/>
    <xf numFmtId="0" fontId="2" fillId="2" borderId="1" xfId="0" applyFont="1" applyFill="1" applyBorder="1"/>
    <xf numFmtId="9" fontId="2" fillId="2" borderId="1" xfId="0" applyNumberFormat="1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1" xfId="1" applyFont="1" applyFill="1" applyBorder="1"/>
    <xf numFmtId="10" fontId="2" fillId="2" borderId="1" xfId="3" applyNumberFormat="1" applyFont="1" applyFill="1" applyBorder="1"/>
    <xf numFmtId="164" fontId="2" fillId="2" borderId="1" xfId="3" applyNumberFormat="1" applyFont="1" applyFill="1" applyBorder="1"/>
    <xf numFmtId="165" fontId="0" fillId="5" borderId="0" xfId="1" applyFont="1" applyFill="1"/>
    <xf numFmtId="165" fontId="0" fillId="6" borderId="0" xfId="1" applyFont="1" applyFill="1"/>
    <xf numFmtId="165" fontId="0" fillId="7" borderId="0" xfId="1" applyFont="1" applyFill="1"/>
    <xf numFmtId="164" fontId="0" fillId="5" borderId="0" xfId="1" applyNumberFormat="1" applyFont="1" applyFill="1"/>
    <xf numFmtId="41" fontId="0" fillId="0" borderId="0" xfId="2" applyFont="1"/>
    <xf numFmtId="41" fontId="0" fillId="7" borderId="0" xfId="2" applyFont="1" applyFill="1"/>
    <xf numFmtId="165" fontId="0" fillId="5" borderId="0" xfId="1" applyNumberFormat="1" applyFont="1" applyFill="1"/>
    <xf numFmtId="166" fontId="1" fillId="0" borderId="0" xfId="1" applyNumberFormat="1" applyFont="1"/>
    <xf numFmtId="165" fontId="4" fillId="3" borderId="0" xfId="0" applyNumberFormat="1" applyFont="1" applyFill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4">
    <cellStyle name="Millares [0]" xfId="2" builtinId="6"/>
    <cellStyle name="Moneda [0]" xfId="1" builtinId="7"/>
    <cellStyle name="Normal" xfId="0" builtinId="0"/>
    <cellStyle name="Porcentaje" xfId="3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E201-996C-4CBF-8EE0-6580BB6C70EE}">
  <dimension ref="A1:BJ90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48" sqref="A48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6" width="15.28515625" style="2" bestFit="1" customWidth="1"/>
    <col min="17" max="38" width="13.5703125" style="2" bestFit="1" customWidth="1"/>
    <col min="39" max="62" width="12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1" customFormat="1" x14ac:dyDescent="0.25">
      <c r="A3" s="1" t="s">
        <v>10</v>
      </c>
      <c r="C3" s="1">
        <v>2</v>
      </c>
      <c r="D3" s="1">
        <f>+C3</f>
        <v>2</v>
      </c>
      <c r="E3" s="1">
        <f t="shared" ref="E3:N3" si="0">+D3</f>
        <v>2</v>
      </c>
      <c r="F3" s="1">
        <f t="shared" si="0"/>
        <v>2</v>
      </c>
      <c r="G3" s="1">
        <f t="shared" si="0"/>
        <v>2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2</v>
      </c>
      <c r="M3" s="1">
        <f t="shared" si="0"/>
        <v>2</v>
      </c>
      <c r="N3" s="1">
        <f t="shared" si="0"/>
        <v>2</v>
      </c>
      <c r="O3" s="1">
        <f>+N3+1</f>
        <v>3</v>
      </c>
      <c r="P3" s="1">
        <f>+O3</f>
        <v>3</v>
      </c>
      <c r="Q3" s="1">
        <f t="shared" ref="Q3:Z3" si="1">+P3</f>
        <v>3</v>
      </c>
      <c r="R3" s="1">
        <f t="shared" si="1"/>
        <v>3</v>
      </c>
      <c r="S3" s="1">
        <f t="shared" si="1"/>
        <v>3</v>
      </c>
      <c r="T3" s="1">
        <f t="shared" si="1"/>
        <v>3</v>
      </c>
      <c r="U3" s="1">
        <f t="shared" si="1"/>
        <v>3</v>
      </c>
      <c r="V3" s="1">
        <f t="shared" si="1"/>
        <v>3</v>
      </c>
      <c r="W3" s="1">
        <f t="shared" si="1"/>
        <v>3</v>
      </c>
      <c r="X3" s="1">
        <f t="shared" si="1"/>
        <v>3</v>
      </c>
      <c r="Y3" s="1">
        <f t="shared" si="1"/>
        <v>3</v>
      </c>
      <c r="Z3" s="1">
        <f t="shared" si="1"/>
        <v>3</v>
      </c>
      <c r="AA3" s="1">
        <f>+Z3-1</f>
        <v>2</v>
      </c>
      <c r="AB3" s="1">
        <f>+AA3</f>
        <v>2</v>
      </c>
      <c r="AC3" s="1">
        <f t="shared" ref="AC3:AL3" si="2">+AB3</f>
        <v>2</v>
      </c>
      <c r="AD3" s="1">
        <f t="shared" si="2"/>
        <v>2</v>
      </c>
      <c r="AE3" s="1">
        <f t="shared" si="2"/>
        <v>2</v>
      </c>
      <c r="AF3" s="1">
        <f t="shared" si="2"/>
        <v>2</v>
      </c>
      <c r="AG3" s="1">
        <f t="shared" si="2"/>
        <v>2</v>
      </c>
      <c r="AH3" s="1">
        <f t="shared" si="2"/>
        <v>2</v>
      </c>
      <c r="AI3" s="1">
        <f t="shared" si="2"/>
        <v>2</v>
      </c>
      <c r="AJ3" s="1">
        <f t="shared" si="2"/>
        <v>2</v>
      </c>
      <c r="AK3" s="1">
        <f t="shared" si="2"/>
        <v>2</v>
      </c>
      <c r="AL3" s="1">
        <f t="shared" si="2"/>
        <v>2</v>
      </c>
      <c r="AM3" s="1">
        <f>+AL3-1</f>
        <v>1</v>
      </c>
      <c r="AN3" s="1">
        <f>+AM3</f>
        <v>1</v>
      </c>
      <c r="AO3" s="1">
        <f t="shared" ref="AO3:AX3" si="3">+AN3</f>
        <v>1</v>
      </c>
      <c r="AP3" s="1">
        <f t="shared" si="3"/>
        <v>1</v>
      </c>
      <c r="AQ3" s="1">
        <f t="shared" si="3"/>
        <v>1</v>
      </c>
      <c r="AR3" s="1">
        <f t="shared" si="3"/>
        <v>1</v>
      </c>
      <c r="AS3" s="1">
        <f t="shared" si="3"/>
        <v>1</v>
      </c>
      <c r="AT3" s="1">
        <f t="shared" si="3"/>
        <v>1</v>
      </c>
      <c r="AU3" s="1">
        <f t="shared" si="3"/>
        <v>1</v>
      </c>
      <c r="AV3" s="1">
        <f t="shared" si="3"/>
        <v>1</v>
      </c>
      <c r="AW3" s="1">
        <f t="shared" si="3"/>
        <v>1</v>
      </c>
      <c r="AX3" s="1">
        <f t="shared" si="3"/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s="3" customFormat="1" x14ac:dyDescent="0.25">
      <c r="A4" s="3" t="s">
        <v>11</v>
      </c>
      <c r="C4" s="3">
        <f t="shared" ref="C4:N4" si="4">+C3/2</f>
        <v>1</v>
      </c>
      <c r="D4" s="3">
        <f t="shared" si="4"/>
        <v>1</v>
      </c>
      <c r="E4" s="3">
        <f t="shared" si="4"/>
        <v>1</v>
      </c>
      <c r="F4" s="3">
        <f t="shared" si="4"/>
        <v>1</v>
      </c>
      <c r="G4" s="3">
        <f t="shared" si="4"/>
        <v>1</v>
      </c>
      <c r="H4" s="3">
        <f t="shared" si="4"/>
        <v>1</v>
      </c>
      <c r="I4" s="3">
        <f t="shared" si="4"/>
        <v>1</v>
      </c>
      <c r="J4" s="3">
        <f t="shared" si="4"/>
        <v>1</v>
      </c>
      <c r="K4" s="3">
        <f t="shared" si="4"/>
        <v>1</v>
      </c>
      <c r="L4" s="3">
        <f t="shared" si="4"/>
        <v>1</v>
      </c>
      <c r="M4" s="3">
        <f t="shared" si="4"/>
        <v>1</v>
      </c>
      <c r="N4" s="3">
        <f t="shared" si="4"/>
        <v>1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f>+AM4</f>
        <v>1</v>
      </c>
      <c r="AO4" s="3">
        <f t="shared" ref="AO4:AX4" si="5">+AN4</f>
        <v>1</v>
      </c>
      <c r="AP4" s="3">
        <f t="shared" si="5"/>
        <v>1</v>
      </c>
      <c r="AQ4" s="3">
        <f t="shared" si="5"/>
        <v>1</v>
      </c>
      <c r="AR4" s="3">
        <f t="shared" si="5"/>
        <v>1</v>
      </c>
      <c r="AS4" s="3">
        <f t="shared" si="5"/>
        <v>1</v>
      </c>
      <c r="AT4" s="3">
        <f t="shared" si="5"/>
        <v>1</v>
      </c>
      <c r="AU4" s="3">
        <f t="shared" si="5"/>
        <v>1</v>
      </c>
      <c r="AV4" s="3">
        <f t="shared" si="5"/>
        <v>1</v>
      </c>
      <c r="AW4" s="3">
        <f t="shared" si="5"/>
        <v>1</v>
      </c>
      <c r="AX4" s="3">
        <f t="shared" si="5"/>
        <v>1</v>
      </c>
    </row>
    <row r="5" spans="1:62" s="3" customFormat="1" x14ac:dyDescent="0.25">
      <c r="A5" s="3" t="s">
        <v>12</v>
      </c>
      <c r="C5" s="3">
        <f t="shared" ref="C5:AH5" si="6">+C3-C4</f>
        <v>1</v>
      </c>
      <c r="D5" s="3">
        <f t="shared" si="6"/>
        <v>1</v>
      </c>
      <c r="E5" s="3">
        <f t="shared" si="6"/>
        <v>1</v>
      </c>
      <c r="F5" s="3">
        <f t="shared" si="6"/>
        <v>1</v>
      </c>
      <c r="G5" s="3">
        <f t="shared" si="6"/>
        <v>1</v>
      </c>
      <c r="H5" s="3">
        <f t="shared" si="6"/>
        <v>1</v>
      </c>
      <c r="I5" s="3">
        <f t="shared" si="6"/>
        <v>1</v>
      </c>
      <c r="J5" s="3">
        <f t="shared" si="6"/>
        <v>1</v>
      </c>
      <c r="K5" s="3">
        <f t="shared" si="6"/>
        <v>1</v>
      </c>
      <c r="L5" s="3">
        <f t="shared" si="6"/>
        <v>1</v>
      </c>
      <c r="M5" s="3">
        <f t="shared" si="6"/>
        <v>1</v>
      </c>
      <c r="N5" s="3">
        <f t="shared" si="6"/>
        <v>1</v>
      </c>
      <c r="O5" s="3">
        <f t="shared" si="6"/>
        <v>1</v>
      </c>
      <c r="P5" s="3">
        <f t="shared" si="6"/>
        <v>1</v>
      </c>
      <c r="Q5" s="3">
        <f t="shared" si="6"/>
        <v>1</v>
      </c>
      <c r="R5" s="3">
        <f t="shared" si="6"/>
        <v>1</v>
      </c>
      <c r="S5" s="3">
        <f t="shared" si="6"/>
        <v>1</v>
      </c>
      <c r="T5" s="3">
        <f t="shared" si="6"/>
        <v>1</v>
      </c>
      <c r="U5" s="3">
        <f t="shared" si="6"/>
        <v>1</v>
      </c>
      <c r="V5" s="3">
        <f t="shared" si="6"/>
        <v>1</v>
      </c>
      <c r="W5" s="3">
        <f t="shared" si="6"/>
        <v>1</v>
      </c>
      <c r="X5" s="3">
        <f t="shared" si="6"/>
        <v>1</v>
      </c>
      <c r="Y5" s="3">
        <f t="shared" si="6"/>
        <v>1</v>
      </c>
      <c r="Z5" s="3">
        <f t="shared" si="6"/>
        <v>1</v>
      </c>
      <c r="AA5" s="3">
        <f t="shared" si="6"/>
        <v>1</v>
      </c>
      <c r="AB5" s="3">
        <f t="shared" si="6"/>
        <v>1</v>
      </c>
      <c r="AC5" s="3">
        <f t="shared" si="6"/>
        <v>1</v>
      </c>
      <c r="AD5" s="3">
        <f t="shared" si="6"/>
        <v>1</v>
      </c>
      <c r="AE5" s="3">
        <f t="shared" si="6"/>
        <v>1</v>
      </c>
      <c r="AF5" s="3">
        <f t="shared" si="6"/>
        <v>1</v>
      </c>
      <c r="AG5" s="3">
        <f t="shared" si="6"/>
        <v>1</v>
      </c>
      <c r="AH5" s="3">
        <f t="shared" si="6"/>
        <v>1</v>
      </c>
      <c r="AI5" s="3">
        <f t="shared" ref="AI5:BN5" si="7">+AI3-AI4</f>
        <v>1</v>
      </c>
      <c r="AJ5" s="3">
        <f t="shared" si="7"/>
        <v>1</v>
      </c>
      <c r="AK5" s="3">
        <f t="shared" si="7"/>
        <v>1</v>
      </c>
      <c r="AL5" s="3">
        <f t="shared" si="7"/>
        <v>1</v>
      </c>
      <c r="AM5" s="3">
        <f t="shared" si="7"/>
        <v>0</v>
      </c>
      <c r="AN5" s="3">
        <f t="shared" si="7"/>
        <v>0</v>
      </c>
      <c r="AO5" s="3">
        <f t="shared" si="7"/>
        <v>0</v>
      </c>
      <c r="AP5" s="3">
        <f t="shared" si="7"/>
        <v>0</v>
      </c>
      <c r="AQ5" s="3">
        <f t="shared" si="7"/>
        <v>0</v>
      </c>
      <c r="AR5" s="3">
        <f t="shared" si="7"/>
        <v>0</v>
      </c>
      <c r="AS5" s="3">
        <f t="shared" si="7"/>
        <v>0</v>
      </c>
      <c r="AT5" s="3">
        <f t="shared" si="7"/>
        <v>0</v>
      </c>
      <c r="AU5" s="3">
        <f t="shared" si="7"/>
        <v>0</v>
      </c>
      <c r="AV5" s="3">
        <f t="shared" si="7"/>
        <v>0</v>
      </c>
      <c r="AW5" s="3">
        <f t="shared" si="7"/>
        <v>0</v>
      </c>
      <c r="AX5" s="3">
        <f t="shared" si="7"/>
        <v>0</v>
      </c>
      <c r="AY5" s="3">
        <f t="shared" si="7"/>
        <v>0</v>
      </c>
      <c r="AZ5" s="3">
        <f t="shared" si="7"/>
        <v>0</v>
      </c>
      <c r="BA5" s="3">
        <f t="shared" si="7"/>
        <v>0</v>
      </c>
      <c r="BB5" s="3">
        <f t="shared" si="7"/>
        <v>0</v>
      </c>
      <c r="BC5" s="3">
        <f t="shared" si="7"/>
        <v>0</v>
      </c>
      <c r="BD5" s="3">
        <f t="shared" si="7"/>
        <v>0</v>
      </c>
      <c r="BE5" s="3">
        <f t="shared" si="7"/>
        <v>0</v>
      </c>
      <c r="BF5" s="3">
        <f t="shared" si="7"/>
        <v>0</v>
      </c>
      <c r="BG5" s="3">
        <f t="shared" si="7"/>
        <v>0</v>
      </c>
      <c r="BH5" s="3">
        <f t="shared" si="7"/>
        <v>0</v>
      </c>
      <c r="BI5" s="3">
        <f t="shared" si="7"/>
        <v>0</v>
      </c>
      <c r="BJ5" s="3">
        <f t="shared" si="7"/>
        <v>0</v>
      </c>
    </row>
    <row r="6" spans="1:62" s="3" customFormat="1" x14ac:dyDescent="0.25"/>
    <row r="7" spans="1:62" s="3" customFormat="1" x14ac:dyDescent="0.25"/>
    <row r="8" spans="1:62" s="1" customFormat="1" x14ac:dyDescent="0.25">
      <c r="A8" s="1" t="s">
        <v>13</v>
      </c>
    </row>
    <row r="9" spans="1:62" x14ac:dyDescent="0.25">
      <c r="A9" s="3" t="str">
        <f>+A4</f>
        <v>50 mts</v>
      </c>
      <c r="C9" s="2">
        <v>20000000</v>
      </c>
      <c r="D9" s="2">
        <f>+C9</f>
        <v>20000000</v>
      </c>
      <c r="E9" s="2">
        <f t="shared" ref="E9:H9" si="8">+D9</f>
        <v>20000000</v>
      </c>
      <c r="F9" s="2">
        <f t="shared" si="8"/>
        <v>20000000</v>
      </c>
      <c r="G9" s="2">
        <f t="shared" si="8"/>
        <v>20000000</v>
      </c>
      <c r="H9" s="2">
        <f t="shared" si="8"/>
        <v>20000000</v>
      </c>
      <c r="I9" s="2">
        <f>+H9*(1+$I$11)</f>
        <v>22000000</v>
      </c>
      <c r="J9" s="2">
        <f>+I9</f>
        <v>22000000</v>
      </c>
      <c r="K9" s="2">
        <f t="shared" ref="K9:N9" si="9">+J9</f>
        <v>22000000</v>
      </c>
      <c r="L9" s="2">
        <f t="shared" si="9"/>
        <v>22000000</v>
      </c>
      <c r="M9" s="2">
        <f t="shared" si="9"/>
        <v>22000000</v>
      </c>
      <c r="N9" s="2">
        <f t="shared" si="9"/>
        <v>22000000</v>
      </c>
      <c r="O9" s="2">
        <f>+N9*(1+O11)</f>
        <v>23100000</v>
      </c>
      <c r="P9" s="2">
        <f>+O9</f>
        <v>23100000</v>
      </c>
      <c r="Q9" s="2">
        <f t="shared" ref="Q9:Z9" si="10">+P9</f>
        <v>23100000</v>
      </c>
      <c r="R9" s="2">
        <f t="shared" si="10"/>
        <v>23100000</v>
      </c>
      <c r="S9" s="2">
        <f t="shared" si="10"/>
        <v>23100000</v>
      </c>
      <c r="T9" s="2">
        <f t="shared" si="10"/>
        <v>23100000</v>
      </c>
      <c r="U9" s="2">
        <f t="shared" si="10"/>
        <v>23100000</v>
      </c>
      <c r="V9" s="2">
        <f t="shared" si="10"/>
        <v>23100000</v>
      </c>
      <c r="W9" s="2">
        <f t="shared" si="10"/>
        <v>23100000</v>
      </c>
      <c r="X9" s="2">
        <f t="shared" si="10"/>
        <v>23100000</v>
      </c>
      <c r="Y9" s="2">
        <f t="shared" si="10"/>
        <v>23100000</v>
      </c>
      <c r="Z9" s="2">
        <f t="shared" si="10"/>
        <v>23100000</v>
      </c>
      <c r="AA9" s="2">
        <f>+Z9*(1+AA11)</f>
        <v>23793000</v>
      </c>
      <c r="AB9" s="2">
        <f>+AA9</f>
        <v>23793000</v>
      </c>
      <c r="AC9" s="2">
        <f t="shared" ref="AC9:AL9" si="11">+AB9</f>
        <v>23793000</v>
      </c>
      <c r="AD9" s="2">
        <f t="shared" si="11"/>
        <v>23793000</v>
      </c>
      <c r="AE9" s="2">
        <f t="shared" si="11"/>
        <v>23793000</v>
      </c>
      <c r="AF9" s="2">
        <f t="shared" si="11"/>
        <v>23793000</v>
      </c>
      <c r="AG9" s="2">
        <f t="shared" si="11"/>
        <v>23793000</v>
      </c>
      <c r="AH9" s="2">
        <f t="shared" si="11"/>
        <v>23793000</v>
      </c>
      <c r="AI9" s="2">
        <f t="shared" si="11"/>
        <v>23793000</v>
      </c>
      <c r="AJ9" s="2">
        <f t="shared" si="11"/>
        <v>23793000</v>
      </c>
      <c r="AK9" s="2">
        <f t="shared" si="11"/>
        <v>23793000</v>
      </c>
      <c r="AL9" s="2">
        <f t="shared" si="11"/>
        <v>23793000</v>
      </c>
      <c r="AM9" s="2">
        <f>+AL9*(1+AM11)</f>
        <v>24506790</v>
      </c>
      <c r="AN9" s="2">
        <f>+AM9</f>
        <v>24506790</v>
      </c>
      <c r="AO9" s="2">
        <f t="shared" ref="AO9:AX9" si="12">+AN9</f>
        <v>24506790</v>
      </c>
      <c r="AP9" s="2">
        <f t="shared" si="12"/>
        <v>24506790</v>
      </c>
      <c r="AQ9" s="2">
        <f t="shared" si="12"/>
        <v>24506790</v>
      </c>
      <c r="AR9" s="2">
        <f t="shared" si="12"/>
        <v>24506790</v>
      </c>
      <c r="AS9" s="2">
        <f t="shared" si="12"/>
        <v>24506790</v>
      </c>
      <c r="AT9" s="2">
        <f t="shared" si="12"/>
        <v>24506790</v>
      </c>
      <c r="AU9" s="2">
        <f t="shared" si="12"/>
        <v>24506790</v>
      </c>
      <c r="AV9" s="2">
        <f t="shared" si="12"/>
        <v>24506790</v>
      </c>
      <c r="AW9" s="2">
        <f t="shared" si="12"/>
        <v>24506790</v>
      </c>
      <c r="AX9" s="2">
        <f t="shared" si="12"/>
        <v>24506790</v>
      </c>
      <c r="AY9" s="2">
        <f>+AX9*(1+AY11)</f>
        <v>25241993.699999999</v>
      </c>
      <c r="AZ9" s="2">
        <f>+AY9</f>
        <v>25241993.699999999</v>
      </c>
      <c r="BA9" s="2">
        <f t="shared" ref="BA9:BJ9" si="13">+AZ9</f>
        <v>25241993.699999999</v>
      </c>
      <c r="BB9" s="2">
        <f t="shared" si="13"/>
        <v>25241993.699999999</v>
      </c>
      <c r="BC9" s="2">
        <f t="shared" si="13"/>
        <v>25241993.699999999</v>
      </c>
      <c r="BD9" s="2">
        <f t="shared" si="13"/>
        <v>25241993.699999999</v>
      </c>
      <c r="BE9" s="2">
        <f t="shared" si="13"/>
        <v>25241993.699999999</v>
      </c>
      <c r="BF9" s="2">
        <f t="shared" si="13"/>
        <v>25241993.699999999</v>
      </c>
      <c r="BG9" s="2">
        <f t="shared" si="13"/>
        <v>25241993.699999999</v>
      </c>
      <c r="BH9" s="2">
        <f t="shared" si="13"/>
        <v>25241993.699999999</v>
      </c>
      <c r="BI9" s="2">
        <f t="shared" si="13"/>
        <v>25241993.699999999</v>
      </c>
      <c r="BJ9" s="2">
        <f t="shared" si="13"/>
        <v>25241993.699999999</v>
      </c>
    </row>
    <row r="10" spans="1:62" x14ac:dyDescent="0.25">
      <c r="A10" s="3" t="str">
        <f>+A5</f>
        <v>More than 50 mts</v>
      </c>
      <c r="C10" s="2">
        <v>40000000</v>
      </c>
      <c r="D10" s="2">
        <f>+C10</f>
        <v>40000000</v>
      </c>
      <c r="E10" s="2">
        <f t="shared" ref="E10:H10" si="14">+D10</f>
        <v>40000000</v>
      </c>
      <c r="F10" s="2">
        <f t="shared" si="14"/>
        <v>40000000</v>
      </c>
      <c r="G10" s="2">
        <f t="shared" si="14"/>
        <v>40000000</v>
      </c>
      <c r="H10" s="2">
        <f t="shared" si="14"/>
        <v>40000000</v>
      </c>
      <c r="I10" s="2">
        <f>+H10*(1+$I$11)</f>
        <v>44000000</v>
      </c>
      <c r="J10" s="2">
        <f>+I10</f>
        <v>44000000</v>
      </c>
      <c r="K10" s="2">
        <f t="shared" ref="K10:N10" si="15">+J10</f>
        <v>44000000</v>
      </c>
      <c r="L10" s="2">
        <f t="shared" si="15"/>
        <v>44000000</v>
      </c>
      <c r="M10" s="2">
        <f t="shared" si="15"/>
        <v>44000000</v>
      </c>
      <c r="N10" s="2">
        <f t="shared" si="15"/>
        <v>44000000</v>
      </c>
      <c r="O10" s="2">
        <f>+N10*(1+O11)</f>
        <v>46200000</v>
      </c>
      <c r="P10" s="2">
        <f>+O10</f>
        <v>46200000</v>
      </c>
      <c r="Q10" s="2">
        <f t="shared" ref="Q10:Z10" si="16">+P10</f>
        <v>46200000</v>
      </c>
      <c r="R10" s="2">
        <f t="shared" si="16"/>
        <v>46200000</v>
      </c>
      <c r="S10" s="2">
        <f t="shared" si="16"/>
        <v>46200000</v>
      </c>
      <c r="T10" s="2">
        <f t="shared" si="16"/>
        <v>46200000</v>
      </c>
      <c r="U10" s="2">
        <f t="shared" si="16"/>
        <v>46200000</v>
      </c>
      <c r="V10" s="2">
        <f t="shared" si="16"/>
        <v>46200000</v>
      </c>
      <c r="W10" s="2">
        <f t="shared" si="16"/>
        <v>46200000</v>
      </c>
      <c r="X10" s="2">
        <f t="shared" si="16"/>
        <v>46200000</v>
      </c>
      <c r="Y10" s="2">
        <f t="shared" si="16"/>
        <v>46200000</v>
      </c>
      <c r="Z10" s="2">
        <f t="shared" si="16"/>
        <v>46200000</v>
      </c>
      <c r="AA10" s="2">
        <f>+Z10*(1+AA11)</f>
        <v>47586000</v>
      </c>
      <c r="AB10" s="2">
        <f>+AA10</f>
        <v>47586000</v>
      </c>
      <c r="AC10" s="2">
        <f t="shared" ref="AC10:AL10" si="17">+AB10</f>
        <v>47586000</v>
      </c>
      <c r="AD10" s="2">
        <f t="shared" si="17"/>
        <v>47586000</v>
      </c>
      <c r="AE10" s="2">
        <f t="shared" si="17"/>
        <v>47586000</v>
      </c>
      <c r="AF10" s="2">
        <f t="shared" si="17"/>
        <v>47586000</v>
      </c>
      <c r="AG10" s="2">
        <f t="shared" si="17"/>
        <v>47586000</v>
      </c>
      <c r="AH10" s="2">
        <f t="shared" si="17"/>
        <v>47586000</v>
      </c>
      <c r="AI10" s="2">
        <f t="shared" si="17"/>
        <v>47586000</v>
      </c>
      <c r="AJ10" s="2">
        <f t="shared" si="17"/>
        <v>47586000</v>
      </c>
      <c r="AK10" s="2">
        <f t="shared" si="17"/>
        <v>47586000</v>
      </c>
      <c r="AL10" s="2">
        <f t="shared" si="17"/>
        <v>47586000</v>
      </c>
      <c r="AM10" s="2">
        <f>+AL10*(1+AM11)</f>
        <v>49013580</v>
      </c>
      <c r="AN10" s="2">
        <f>+AM10</f>
        <v>49013580</v>
      </c>
      <c r="AO10" s="2">
        <f t="shared" ref="AO10:AX10" si="18">+AN10</f>
        <v>49013580</v>
      </c>
      <c r="AP10" s="2">
        <f t="shared" si="18"/>
        <v>49013580</v>
      </c>
      <c r="AQ10" s="2">
        <f t="shared" si="18"/>
        <v>49013580</v>
      </c>
      <c r="AR10" s="2">
        <f t="shared" si="18"/>
        <v>49013580</v>
      </c>
      <c r="AS10" s="2">
        <f t="shared" si="18"/>
        <v>49013580</v>
      </c>
      <c r="AT10" s="2">
        <f t="shared" si="18"/>
        <v>49013580</v>
      </c>
      <c r="AU10" s="2">
        <f t="shared" si="18"/>
        <v>49013580</v>
      </c>
      <c r="AV10" s="2">
        <f t="shared" si="18"/>
        <v>49013580</v>
      </c>
      <c r="AW10" s="2">
        <f t="shared" si="18"/>
        <v>49013580</v>
      </c>
      <c r="AX10" s="2">
        <f t="shared" si="18"/>
        <v>49013580</v>
      </c>
      <c r="AY10" s="2">
        <f>+AX10*(1+AY11)</f>
        <v>50483987.399999999</v>
      </c>
      <c r="AZ10" s="2">
        <f>+AY10</f>
        <v>50483987.399999999</v>
      </c>
      <c r="BA10" s="2">
        <f t="shared" ref="BA10:BJ10" si="19">+AZ10</f>
        <v>50483987.399999999</v>
      </c>
      <c r="BB10" s="2">
        <f t="shared" si="19"/>
        <v>50483987.399999999</v>
      </c>
      <c r="BC10" s="2">
        <f t="shared" si="19"/>
        <v>50483987.399999999</v>
      </c>
      <c r="BD10" s="2">
        <f t="shared" si="19"/>
        <v>50483987.399999999</v>
      </c>
      <c r="BE10" s="2">
        <f t="shared" si="19"/>
        <v>50483987.399999999</v>
      </c>
      <c r="BF10" s="2">
        <f t="shared" si="19"/>
        <v>50483987.399999999</v>
      </c>
      <c r="BG10" s="2">
        <f t="shared" si="19"/>
        <v>50483987.399999999</v>
      </c>
      <c r="BH10" s="2">
        <f t="shared" si="19"/>
        <v>50483987.399999999</v>
      </c>
      <c r="BI10" s="2">
        <f t="shared" si="19"/>
        <v>50483987.399999999</v>
      </c>
      <c r="BJ10" s="2">
        <f t="shared" si="19"/>
        <v>50483987.399999999</v>
      </c>
    </row>
    <row r="11" spans="1:62" s="4" customFormat="1" x14ac:dyDescent="0.25">
      <c r="A11" s="1" t="s">
        <v>14</v>
      </c>
      <c r="B11" s="1"/>
      <c r="I11" s="5">
        <v>0.1</v>
      </c>
      <c r="O11" s="5">
        <v>0.05</v>
      </c>
      <c r="AA11" s="5">
        <v>0.03</v>
      </c>
      <c r="AM11" s="5">
        <f>+AA11</f>
        <v>0.03</v>
      </c>
      <c r="AY11" s="5">
        <f>+AM11</f>
        <v>0.03</v>
      </c>
    </row>
    <row r="13" spans="1:62" x14ac:dyDescent="0.25">
      <c r="A13" s="1" t="s">
        <v>15</v>
      </c>
    </row>
    <row r="14" spans="1:62" x14ac:dyDescent="0.25">
      <c r="A14" s="3" t="str">
        <f>+A9</f>
        <v>50 mts</v>
      </c>
      <c r="C14" s="2">
        <v>5000000</v>
      </c>
      <c r="D14" s="2">
        <f t="shared" ref="D14:H15" si="20">+C14</f>
        <v>5000000</v>
      </c>
      <c r="E14" s="2">
        <f t="shared" si="20"/>
        <v>5000000</v>
      </c>
      <c r="F14" s="2">
        <f t="shared" si="20"/>
        <v>5000000</v>
      </c>
      <c r="G14" s="2">
        <f t="shared" si="20"/>
        <v>5000000</v>
      </c>
      <c r="H14" s="2">
        <f t="shared" si="20"/>
        <v>5000000</v>
      </c>
      <c r="I14" s="2">
        <f>+H14*(1+$I$11)</f>
        <v>5500000</v>
      </c>
      <c r="J14" s="2">
        <f>+I14</f>
        <v>5500000</v>
      </c>
      <c r="K14" s="2">
        <f t="shared" ref="K14:N14" si="21">+J14</f>
        <v>5500000</v>
      </c>
      <c r="L14" s="2">
        <f t="shared" si="21"/>
        <v>5500000</v>
      </c>
      <c r="M14" s="2">
        <f t="shared" si="21"/>
        <v>5500000</v>
      </c>
      <c r="N14" s="2">
        <f t="shared" si="21"/>
        <v>5500000</v>
      </c>
      <c r="O14" s="2">
        <f>+N14*(1+O16)</f>
        <v>5775000</v>
      </c>
      <c r="P14" s="2">
        <f>+O14</f>
        <v>5775000</v>
      </c>
      <c r="Q14" s="2">
        <f t="shared" ref="Q14:Z14" si="22">+P14</f>
        <v>5775000</v>
      </c>
      <c r="R14" s="2">
        <f t="shared" si="22"/>
        <v>5775000</v>
      </c>
      <c r="S14" s="2">
        <f t="shared" si="22"/>
        <v>5775000</v>
      </c>
      <c r="T14" s="2">
        <f t="shared" si="22"/>
        <v>5775000</v>
      </c>
      <c r="U14" s="2">
        <f t="shared" si="22"/>
        <v>5775000</v>
      </c>
      <c r="V14" s="2">
        <f t="shared" si="22"/>
        <v>5775000</v>
      </c>
      <c r="W14" s="2">
        <f t="shared" si="22"/>
        <v>5775000</v>
      </c>
      <c r="X14" s="2">
        <f t="shared" si="22"/>
        <v>5775000</v>
      </c>
      <c r="Y14" s="2">
        <f t="shared" si="22"/>
        <v>5775000</v>
      </c>
      <c r="Z14" s="2">
        <f t="shared" si="22"/>
        <v>5775000</v>
      </c>
      <c r="AA14" s="2">
        <f>+Z14*(1+AA16)</f>
        <v>5948250</v>
      </c>
      <c r="AB14" s="2">
        <f>+AA14</f>
        <v>5948250</v>
      </c>
      <c r="AC14" s="2">
        <f t="shared" ref="AC14:AL14" si="23">+AB14</f>
        <v>5948250</v>
      </c>
      <c r="AD14" s="2">
        <f t="shared" si="23"/>
        <v>5948250</v>
      </c>
      <c r="AE14" s="2">
        <f t="shared" si="23"/>
        <v>5948250</v>
      </c>
      <c r="AF14" s="2">
        <f t="shared" si="23"/>
        <v>5948250</v>
      </c>
      <c r="AG14" s="2">
        <f t="shared" si="23"/>
        <v>5948250</v>
      </c>
      <c r="AH14" s="2">
        <f t="shared" si="23"/>
        <v>5948250</v>
      </c>
      <c r="AI14" s="2">
        <f t="shared" si="23"/>
        <v>5948250</v>
      </c>
      <c r="AJ14" s="2">
        <f t="shared" si="23"/>
        <v>5948250</v>
      </c>
      <c r="AK14" s="2">
        <f t="shared" si="23"/>
        <v>5948250</v>
      </c>
      <c r="AL14" s="2">
        <f t="shared" si="23"/>
        <v>5948250</v>
      </c>
      <c r="AM14" s="2">
        <f>+AL14*(1+AM16)</f>
        <v>6126697.5</v>
      </c>
      <c r="AN14" s="2">
        <f>+AM14</f>
        <v>6126697.5</v>
      </c>
      <c r="AO14" s="2">
        <f t="shared" ref="AO14:AX14" si="24">+AN14</f>
        <v>6126697.5</v>
      </c>
      <c r="AP14" s="2">
        <f t="shared" si="24"/>
        <v>6126697.5</v>
      </c>
      <c r="AQ14" s="2">
        <f t="shared" si="24"/>
        <v>6126697.5</v>
      </c>
      <c r="AR14" s="2">
        <f t="shared" si="24"/>
        <v>6126697.5</v>
      </c>
      <c r="AS14" s="2">
        <f t="shared" si="24"/>
        <v>6126697.5</v>
      </c>
      <c r="AT14" s="2">
        <f t="shared" si="24"/>
        <v>6126697.5</v>
      </c>
      <c r="AU14" s="2">
        <f t="shared" si="24"/>
        <v>6126697.5</v>
      </c>
      <c r="AV14" s="2">
        <f t="shared" si="24"/>
        <v>6126697.5</v>
      </c>
      <c r="AW14" s="2">
        <f t="shared" si="24"/>
        <v>6126697.5</v>
      </c>
      <c r="AX14" s="2">
        <f t="shared" si="24"/>
        <v>6126697.5</v>
      </c>
      <c r="AY14" s="2">
        <f>+AX14*(1+AY16)</f>
        <v>6310498.4249999998</v>
      </c>
      <c r="AZ14" s="2">
        <f>+AY14</f>
        <v>6310498.4249999998</v>
      </c>
      <c r="BA14" s="2">
        <f t="shared" ref="BA14:BJ14" si="25">+AZ14</f>
        <v>6310498.4249999998</v>
      </c>
      <c r="BB14" s="2">
        <f t="shared" si="25"/>
        <v>6310498.4249999998</v>
      </c>
      <c r="BC14" s="2">
        <f t="shared" si="25"/>
        <v>6310498.4249999998</v>
      </c>
      <c r="BD14" s="2">
        <f t="shared" si="25"/>
        <v>6310498.4249999998</v>
      </c>
      <c r="BE14" s="2">
        <f t="shared" si="25"/>
        <v>6310498.4249999998</v>
      </c>
      <c r="BF14" s="2">
        <f t="shared" si="25"/>
        <v>6310498.4249999998</v>
      </c>
      <c r="BG14" s="2">
        <f t="shared" si="25"/>
        <v>6310498.4249999998</v>
      </c>
      <c r="BH14" s="2">
        <f t="shared" si="25"/>
        <v>6310498.4249999998</v>
      </c>
      <c r="BI14" s="2">
        <f t="shared" si="25"/>
        <v>6310498.4249999998</v>
      </c>
      <c r="BJ14" s="2">
        <f t="shared" si="25"/>
        <v>6310498.4249999998</v>
      </c>
    </row>
    <row r="15" spans="1:62" x14ac:dyDescent="0.25">
      <c r="A15" s="3" t="str">
        <f>+A10</f>
        <v>More than 50 mts</v>
      </c>
      <c r="C15" s="2">
        <v>10000000</v>
      </c>
      <c r="D15" s="2">
        <f t="shared" si="20"/>
        <v>10000000</v>
      </c>
      <c r="E15" s="2">
        <f t="shared" si="20"/>
        <v>10000000</v>
      </c>
      <c r="F15" s="2">
        <f t="shared" si="20"/>
        <v>10000000</v>
      </c>
      <c r="G15" s="2">
        <f t="shared" si="20"/>
        <v>10000000</v>
      </c>
      <c r="H15" s="2">
        <f t="shared" si="20"/>
        <v>10000000</v>
      </c>
      <c r="I15" s="2">
        <f>+H15*(1+$I$11)</f>
        <v>11000000</v>
      </c>
      <c r="J15" s="2">
        <f>+I15</f>
        <v>11000000</v>
      </c>
      <c r="K15" s="2">
        <f t="shared" ref="K15:N15" si="26">+J15</f>
        <v>11000000</v>
      </c>
      <c r="L15" s="2">
        <f t="shared" si="26"/>
        <v>11000000</v>
      </c>
      <c r="M15" s="2">
        <f t="shared" si="26"/>
        <v>11000000</v>
      </c>
      <c r="N15" s="2">
        <f t="shared" si="26"/>
        <v>11000000</v>
      </c>
      <c r="O15" s="2">
        <f>+N15*(1+O16)</f>
        <v>11550000</v>
      </c>
      <c r="P15" s="2">
        <f>+O15</f>
        <v>11550000</v>
      </c>
      <c r="Q15" s="2">
        <f t="shared" ref="Q15:Z15" si="27">+P15</f>
        <v>11550000</v>
      </c>
      <c r="R15" s="2">
        <f t="shared" si="27"/>
        <v>11550000</v>
      </c>
      <c r="S15" s="2">
        <f t="shared" si="27"/>
        <v>11550000</v>
      </c>
      <c r="T15" s="2">
        <f t="shared" si="27"/>
        <v>11550000</v>
      </c>
      <c r="U15" s="2">
        <f t="shared" si="27"/>
        <v>11550000</v>
      </c>
      <c r="V15" s="2">
        <f t="shared" si="27"/>
        <v>11550000</v>
      </c>
      <c r="W15" s="2">
        <f t="shared" si="27"/>
        <v>11550000</v>
      </c>
      <c r="X15" s="2">
        <f t="shared" si="27"/>
        <v>11550000</v>
      </c>
      <c r="Y15" s="2">
        <f t="shared" si="27"/>
        <v>11550000</v>
      </c>
      <c r="Z15" s="2">
        <f t="shared" si="27"/>
        <v>11550000</v>
      </c>
      <c r="AA15" s="2">
        <f>+Z15*(1+AA16)</f>
        <v>11896500</v>
      </c>
      <c r="AB15" s="2">
        <f>+AA15</f>
        <v>11896500</v>
      </c>
      <c r="AC15" s="2">
        <f t="shared" ref="AC15:AL15" si="28">+AB15</f>
        <v>11896500</v>
      </c>
      <c r="AD15" s="2">
        <f t="shared" si="28"/>
        <v>11896500</v>
      </c>
      <c r="AE15" s="2">
        <f t="shared" si="28"/>
        <v>11896500</v>
      </c>
      <c r="AF15" s="2">
        <f t="shared" si="28"/>
        <v>11896500</v>
      </c>
      <c r="AG15" s="2">
        <f t="shared" si="28"/>
        <v>11896500</v>
      </c>
      <c r="AH15" s="2">
        <f t="shared" si="28"/>
        <v>11896500</v>
      </c>
      <c r="AI15" s="2">
        <f t="shared" si="28"/>
        <v>11896500</v>
      </c>
      <c r="AJ15" s="2">
        <f t="shared" si="28"/>
        <v>11896500</v>
      </c>
      <c r="AK15" s="2">
        <f t="shared" si="28"/>
        <v>11896500</v>
      </c>
      <c r="AL15" s="2">
        <f t="shared" si="28"/>
        <v>11896500</v>
      </c>
      <c r="AM15" s="2">
        <f>+AL15*(1+AM16)</f>
        <v>12253395</v>
      </c>
      <c r="AN15" s="2">
        <f>+AM15</f>
        <v>12253395</v>
      </c>
      <c r="AO15" s="2">
        <f t="shared" ref="AO15:AX15" si="29">+AN15</f>
        <v>12253395</v>
      </c>
      <c r="AP15" s="2">
        <f t="shared" si="29"/>
        <v>12253395</v>
      </c>
      <c r="AQ15" s="2">
        <f t="shared" si="29"/>
        <v>12253395</v>
      </c>
      <c r="AR15" s="2">
        <f t="shared" si="29"/>
        <v>12253395</v>
      </c>
      <c r="AS15" s="2">
        <f t="shared" si="29"/>
        <v>12253395</v>
      </c>
      <c r="AT15" s="2">
        <f t="shared" si="29"/>
        <v>12253395</v>
      </c>
      <c r="AU15" s="2">
        <f t="shared" si="29"/>
        <v>12253395</v>
      </c>
      <c r="AV15" s="2">
        <f t="shared" si="29"/>
        <v>12253395</v>
      </c>
      <c r="AW15" s="2">
        <f t="shared" si="29"/>
        <v>12253395</v>
      </c>
      <c r="AX15" s="2">
        <f t="shared" si="29"/>
        <v>12253395</v>
      </c>
      <c r="AY15" s="2">
        <f>+AX15*(1+AY16)</f>
        <v>12620996.85</v>
      </c>
      <c r="AZ15" s="2">
        <f>+AY15</f>
        <v>12620996.85</v>
      </c>
      <c r="BA15" s="2">
        <f t="shared" ref="BA15:BJ15" si="30">+AZ15</f>
        <v>12620996.85</v>
      </c>
      <c r="BB15" s="2">
        <f t="shared" si="30"/>
        <v>12620996.85</v>
      </c>
      <c r="BC15" s="2">
        <f t="shared" si="30"/>
        <v>12620996.85</v>
      </c>
      <c r="BD15" s="2">
        <f t="shared" si="30"/>
        <v>12620996.85</v>
      </c>
      <c r="BE15" s="2">
        <f t="shared" si="30"/>
        <v>12620996.85</v>
      </c>
      <c r="BF15" s="2">
        <f t="shared" si="30"/>
        <v>12620996.85</v>
      </c>
      <c r="BG15" s="2">
        <f t="shared" si="30"/>
        <v>12620996.85</v>
      </c>
      <c r="BH15" s="2">
        <f t="shared" si="30"/>
        <v>12620996.85</v>
      </c>
      <c r="BI15" s="2">
        <f t="shared" si="30"/>
        <v>12620996.85</v>
      </c>
      <c r="BJ15" s="2">
        <f t="shared" si="30"/>
        <v>12620996.85</v>
      </c>
    </row>
    <row r="16" spans="1:62" s="4" customFormat="1" x14ac:dyDescent="0.25">
      <c r="A16" s="1" t="s">
        <v>14</v>
      </c>
      <c r="B16" s="1"/>
      <c r="I16" s="5">
        <v>0.1</v>
      </c>
      <c r="O16" s="5">
        <v>0.05</v>
      </c>
      <c r="AA16" s="5">
        <v>0.03</v>
      </c>
      <c r="AM16" s="5">
        <f>+AA16</f>
        <v>0.03</v>
      </c>
      <c r="AY16" s="5">
        <f>+AM16</f>
        <v>0.03</v>
      </c>
    </row>
    <row r="18" spans="1:62" x14ac:dyDescent="0.25">
      <c r="A18" s="1" t="s">
        <v>16</v>
      </c>
    </row>
    <row r="19" spans="1:62" x14ac:dyDescent="0.25">
      <c r="A19" s="3" t="str">
        <f>+A14</f>
        <v>50 mts</v>
      </c>
      <c r="C19" s="2">
        <v>5000000</v>
      </c>
      <c r="D19" s="2">
        <f>+C19</f>
        <v>5000000</v>
      </c>
      <c r="E19" s="2">
        <f t="shared" ref="E19:N19" si="31">+D19</f>
        <v>5000000</v>
      </c>
      <c r="F19" s="2">
        <f t="shared" si="31"/>
        <v>5000000</v>
      </c>
      <c r="G19" s="2">
        <f t="shared" si="31"/>
        <v>5000000</v>
      </c>
      <c r="H19" s="2">
        <f t="shared" si="31"/>
        <v>5000000</v>
      </c>
      <c r="I19" s="2">
        <f t="shared" si="31"/>
        <v>5000000</v>
      </c>
      <c r="J19" s="2">
        <f t="shared" si="31"/>
        <v>5000000</v>
      </c>
      <c r="K19" s="2">
        <f t="shared" si="31"/>
        <v>5000000</v>
      </c>
      <c r="L19" s="2">
        <f t="shared" si="31"/>
        <v>5000000</v>
      </c>
      <c r="M19" s="2">
        <f t="shared" si="31"/>
        <v>5000000</v>
      </c>
      <c r="N19" s="2">
        <f t="shared" si="31"/>
        <v>5000000</v>
      </c>
      <c r="O19" s="2">
        <f>+N19*(1+O21)</f>
        <v>5250000</v>
      </c>
      <c r="P19" s="2">
        <f>+O19</f>
        <v>5250000</v>
      </c>
      <c r="Q19" s="2">
        <f t="shared" ref="Q19:Z19" si="32">+P19</f>
        <v>5250000</v>
      </c>
      <c r="R19" s="2">
        <f t="shared" si="32"/>
        <v>5250000</v>
      </c>
      <c r="S19" s="2">
        <f t="shared" si="32"/>
        <v>5250000</v>
      </c>
      <c r="T19" s="2">
        <f t="shared" si="32"/>
        <v>5250000</v>
      </c>
      <c r="U19" s="2">
        <f t="shared" si="32"/>
        <v>5250000</v>
      </c>
      <c r="V19" s="2">
        <f t="shared" si="32"/>
        <v>5250000</v>
      </c>
      <c r="W19" s="2">
        <f t="shared" si="32"/>
        <v>5250000</v>
      </c>
      <c r="X19" s="2">
        <f t="shared" si="32"/>
        <v>5250000</v>
      </c>
      <c r="Y19" s="2">
        <f t="shared" si="32"/>
        <v>5250000</v>
      </c>
      <c r="Z19" s="2">
        <f t="shared" si="32"/>
        <v>5250000</v>
      </c>
      <c r="AA19" s="2">
        <f>+Z19*(1+AA21)</f>
        <v>5407500</v>
      </c>
      <c r="AB19" s="2">
        <f>+AA19</f>
        <v>5407500</v>
      </c>
      <c r="AC19" s="2">
        <f t="shared" ref="AC19:AL19" si="33">+AB19</f>
        <v>5407500</v>
      </c>
      <c r="AD19" s="2">
        <f t="shared" si="33"/>
        <v>5407500</v>
      </c>
      <c r="AE19" s="2">
        <f t="shared" si="33"/>
        <v>5407500</v>
      </c>
      <c r="AF19" s="2">
        <f t="shared" si="33"/>
        <v>5407500</v>
      </c>
      <c r="AG19" s="2">
        <f t="shared" si="33"/>
        <v>5407500</v>
      </c>
      <c r="AH19" s="2">
        <f t="shared" si="33"/>
        <v>5407500</v>
      </c>
      <c r="AI19" s="2">
        <f t="shared" si="33"/>
        <v>5407500</v>
      </c>
      <c r="AJ19" s="2">
        <f t="shared" si="33"/>
        <v>5407500</v>
      </c>
      <c r="AK19" s="2">
        <f t="shared" si="33"/>
        <v>5407500</v>
      </c>
      <c r="AL19" s="2">
        <f t="shared" si="33"/>
        <v>5407500</v>
      </c>
      <c r="AM19" s="2">
        <f>+AL19*(1+AM21)</f>
        <v>5569725</v>
      </c>
      <c r="AN19" s="2">
        <f>+AM19</f>
        <v>5569725</v>
      </c>
      <c r="AO19" s="2">
        <f t="shared" ref="AO19:AX19" si="34">+AN19</f>
        <v>5569725</v>
      </c>
      <c r="AP19" s="2">
        <f t="shared" si="34"/>
        <v>5569725</v>
      </c>
      <c r="AQ19" s="2">
        <f t="shared" si="34"/>
        <v>5569725</v>
      </c>
      <c r="AR19" s="2">
        <f t="shared" si="34"/>
        <v>5569725</v>
      </c>
      <c r="AS19" s="2">
        <f t="shared" si="34"/>
        <v>5569725</v>
      </c>
      <c r="AT19" s="2">
        <f t="shared" si="34"/>
        <v>5569725</v>
      </c>
      <c r="AU19" s="2">
        <f t="shared" si="34"/>
        <v>5569725</v>
      </c>
      <c r="AV19" s="2">
        <f t="shared" si="34"/>
        <v>5569725</v>
      </c>
      <c r="AW19" s="2">
        <f t="shared" si="34"/>
        <v>5569725</v>
      </c>
      <c r="AX19" s="2">
        <f t="shared" si="34"/>
        <v>5569725</v>
      </c>
      <c r="AY19" s="2">
        <f>+AX19*(1+AY21)</f>
        <v>5736816.75</v>
      </c>
      <c r="AZ19" s="2">
        <f>+AY19</f>
        <v>5736816.75</v>
      </c>
      <c r="BA19" s="2">
        <f t="shared" ref="BA19:BJ19" si="35">+AZ19</f>
        <v>5736816.75</v>
      </c>
      <c r="BB19" s="2">
        <f t="shared" si="35"/>
        <v>5736816.75</v>
      </c>
      <c r="BC19" s="2">
        <f t="shared" si="35"/>
        <v>5736816.75</v>
      </c>
      <c r="BD19" s="2">
        <f t="shared" si="35"/>
        <v>5736816.75</v>
      </c>
      <c r="BE19" s="2">
        <f t="shared" si="35"/>
        <v>5736816.75</v>
      </c>
      <c r="BF19" s="2">
        <f t="shared" si="35"/>
        <v>5736816.75</v>
      </c>
      <c r="BG19" s="2">
        <f t="shared" si="35"/>
        <v>5736816.75</v>
      </c>
      <c r="BH19" s="2">
        <f t="shared" si="35"/>
        <v>5736816.75</v>
      </c>
      <c r="BI19" s="2">
        <f t="shared" si="35"/>
        <v>5736816.75</v>
      </c>
      <c r="BJ19" s="2">
        <f t="shared" si="35"/>
        <v>5736816.75</v>
      </c>
    </row>
    <row r="20" spans="1:62" x14ac:dyDescent="0.25">
      <c r="A20" s="3" t="str">
        <f>+A15</f>
        <v>More than 50 mts</v>
      </c>
      <c r="C20" s="2">
        <v>6000000</v>
      </c>
      <c r="D20" s="2">
        <f>+C20</f>
        <v>6000000</v>
      </c>
      <c r="E20" s="2">
        <f t="shared" ref="E20:N20" si="36">+D20</f>
        <v>6000000</v>
      </c>
      <c r="F20" s="2">
        <f t="shared" si="36"/>
        <v>6000000</v>
      </c>
      <c r="G20" s="2">
        <f t="shared" si="36"/>
        <v>6000000</v>
      </c>
      <c r="H20" s="2">
        <f t="shared" si="36"/>
        <v>6000000</v>
      </c>
      <c r="I20" s="2">
        <f t="shared" si="36"/>
        <v>6000000</v>
      </c>
      <c r="J20" s="2">
        <f t="shared" si="36"/>
        <v>6000000</v>
      </c>
      <c r="K20" s="2">
        <f t="shared" si="36"/>
        <v>6000000</v>
      </c>
      <c r="L20" s="2">
        <f t="shared" si="36"/>
        <v>6000000</v>
      </c>
      <c r="M20" s="2">
        <f t="shared" si="36"/>
        <v>6000000</v>
      </c>
      <c r="N20" s="2">
        <f t="shared" si="36"/>
        <v>6000000</v>
      </c>
      <c r="O20" s="2">
        <f>+N20*(1+O21)</f>
        <v>6300000</v>
      </c>
      <c r="P20" s="2">
        <f>+O20</f>
        <v>6300000</v>
      </c>
      <c r="Q20" s="2">
        <f t="shared" ref="Q20:Z20" si="37">+P20</f>
        <v>6300000</v>
      </c>
      <c r="R20" s="2">
        <f t="shared" si="37"/>
        <v>6300000</v>
      </c>
      <c r="S20" s="2">
        <f t="shared" si="37"/>
        <v>6300000</v>
      </c>
      <c r="T20" s="2">
        <f t="shared" si="37"/>
        <v>6300000</v>
      </c>
      <c r="U20" s="2">
        <f t="shared" si="37"/>
        <v>6300000</v>
      </c>
      <c r="V20" s="2">
        <f t="shared" si="37"/>
        <v>6300000</v>
      </c>
      <c r="W20" s="2">
        <f t="shared" si="37"/>
        <v>6300000</v>
      </c>
      <c r="X20" s="2">
        <f t="shared" si="37"/>
        <v>6300000</v>
      </c>
      <c r="Y20" s="2">
        <f t="shared" si="37"/>
        <v>6300000</v>
      </c>
      <c r="Z20" s="2">
        <f t="shared" si="37"/>
        <v>6300000</v>
      </c>
      <c r="AA20" s="2">
        <f>+Z20*(1+AA21)</f>
        <v>6489000</v>
      </c>
      <c r="AB20" s="2">
        <f>+AA20</f>
        <v>6489000</v>
      </c>
      <c r="AC20" s="2">
        <f t="shared" ref="AC20:AL20" si="38">+AB20</f>
        <v>6489000</v>
      </c>
      <c r="AD20" s="2">
        <f t="shared" si="38"/>
        <v>6489000</v>
      </c>
      <c r="AE20" s="2">
        <f t="shared" si="38"/>
        <v>6489000</v>
      </c>
      <c r="AF20" s="2">
        <f t="shared" si="38"/>
        <v>6489000</v>
      </c>
      <c r="AG20" s="2">
        <f t="shared" si="38"/>
        <v>6489000</v>
      </c>
      <c r="AH20" s="2">
        <f t="shared" si="38"/>
        <v>6489000</v>
      </c>
      <c r="AI20" s="2">
        <f t="shared" si="38"/>
        <v>6489000</v>
      </c>
      <c r="AJ20" s="2">
        <f t="shared" si="38"/>
        <v>6489000</v>
      </c>
      <c r="AK20" s="2">
        <f t="shared" si="38"/>
        <v>6489000</v>
      </c>
      <c r="AL20" s="2">
        <f t="shared" si="38"/>
        <v>6489000</v>
      </c>
      <c r="AM20" s="2">
        <f>+AL20*(1+AM21)</f>
        <v>6683670</v>
      </c>
      <c r="AN20" s="2">
        <f>+AM20</f>
        <v>6683670</v>
      </c>
      <c r="AO20" s="2">
        <f t="shared" ref="AO20:AX20" si="39">+AN20</f>
        <v>6683670</v>
      </c>
      <c r="AP20" s="2">
        <f t="shared" si="39"/>
        <v>6683670</v>
      </c>
      <c r="AQ20" s="2">
        <f t="shared" si="39"/>
        <v>6683670</v>
      </c>
      <c r="AR20" s="2">
        <f t="shared" si="39"/>
        <v>6683670</v>
      </c>
      <c r="AS20" s="2">
        <f t="shared" si="39"/>
        <v>6683670</v>
      </c>
      <c r="AT20" s="2">
        <f t="shared" si="39"/>
        <v>6683670</v>
      </c>
      <c r="AU20" s="2">
        <f t="shared" si="39"/>
        <v>6683670</v>
      </c>
      <c r="AV20" s="2">
        <f t="shared" si="39"/>
        <v>6683670</v>
      </c>
      <c r="AW20" s="2">
        <f t="shared" si="39"/>
        <v>6683670</v>
      </c>
      <c r="AX20" s="2">
        <f t="shared" si="39"/>
        <v>6683670</v>
      </c>
      <c r="AY20" s="2">
        <f>+AX20*(1+AY21)</f>
        <v>6884180.1000000006</v>
      </c>
      <c r="AZ20" s="2">
        <f>+AY20</f>
        <v>6884180.1000000006</v>
      </c>
      <c r="BA20" s="2">
        <f t="shared" ref="BA20:BJ20" si="40">+AZ20</f>
        <v>6884180.1000000006</v>
      </c>
      <c r="BB20" s="2">
        <f t="shared" si="40"/>
        <v>6884180.1000000006</v>
      </c>
      <c r="BC20" s="2">
        <f t="shared" si="40"/>
        <v>6884180.1000000006</v>
      </c>
      <c r="BD20" s="2">
        <f t="shared" si="40"/>
        <v>6884180.1000000006</v>
      </c>
      <c r="BE20" s="2">
        <f t="shared" si="40"/>
        <v>6884180.1000000006</v>
      </c>
      <c r="BF20" s="2">
        <f t="shared" si="40"/>
        <v>6884180.1000000006</v>
      </c>
      <c r="BG20" s="2">
        <f t="shared" si="40"/>
        <v>6884180.1000000006</v>
      </c>
      <c r="BH20" s="2">
        <f t="shared" si="40"/>
        <v>6884180.1000000006</v>
      </c>
      <c r="BI20" s="2">
        <f t="shared" si="40"/>
        <v>6884180.1000000006</v>
      </c>
      <c r="BJ20" s="2">
        <f t="shared" si="40"/>
        <v>6884180.1000000006</v>
      </c>
    </row>
    <row r="21" spans="1:62" s="4" customFormat="1" x14ac:dyDescent="0.25">
      <c r="A21" s="1" t="s">
        <v>14</v>
      </c>
      <c r="B21" s="1"/>
      <c r="I21" s="5"/>
      <c r="O21" s="5">
        <v>0.05</v>
      </c>
      <c r="AA21" s="5">
        <v>0.03</v>
      </c>
      <c r="AM21" s="5">
        <f>+AA21</f>
        <v>0.03</v>
      </c>
      <c r="AY21" s="5">
        <f>+AM21</f>
        <v>0.03</v>
      </c>
    </row>
    <row r="23" spans="1:62" x14ac:dyDescent="0.25">
      <c r="A23" s="1" t="s">
        <v>17</v>
      </c>
    </row>
    <row r="24" spans="1:62" x14ac:dyDescent="0.25">
      <c r="A24" s="3" t="s">
        <v>18</v>
      </c>
      <c r="B24" s="2">
        <v>1500000</v>
      </c>
      <c r="C24" s="2">
        <f>+B24*4</f>
        <v>6000000</v>
      </c>
      <c r="D24" s="2">
        <f>+C24</f>
        <v>6000000</v>
      </c>
      <c r="E24" s="2">
        <f t="shared" ref="E24:N24" si="41">+D24</f>
        <v>6000000</v>
      </c>
      <c r="F24" s="2">
        <f t="shared" si="41"/>
        <v>6000000</v>
      </c>
      <c r="G24" s="2">
        <f t="shared" si="41"/>
        <v>6000000</v>
      </c>
      <c r="H24" s="2">
        <f t="shared" si="41"/>
        <v>6000000</v>
      </c>
      <c r="I24" s="2">
        <f t="shared" si="41"/>
        <v>6000000</v>
      </c>
      <c r="J24" s="2">
        <f t="shared" si="41"/>
        <v>6000000</v>
      </c>
      <c r="K24" s="2">
        <f t="shared" si="41"/>
        <v>6000000</v>
      </c>
      <c r="L24" s="2">
        <f t="shared" si="41"/>
        <v>6000000</v>
      </c>
      <c r="M24" s="2">
        <f t="shared" si="41"/>
        <v>6000000</v>
      </c>
      <c r="N24" s="2">
        <f t="shared" si="41"/>
        <v>6000000</v>
      </c>
      <c r="O24" s="2">
        <f>+N24*(1+O27)</f>
        <v>6300000</v>
      </c>
      <c r="P24" s="2">
        <f>+O24</f>
        <v>6300000</v>
      </c>
      <c r="Q24" s="2">
        <f t="shared" ref="Q24:Z24" si="42">+P24</f>
        <v>6300000</v>
      </c>
      <c r="R24" s="2">
        <f t="shared" si="42"/>
        <v>6300000</v>
      </c>
      <c r="S24" s="2">
        <f t="shared" si="42"/>
        <v>6300000</v>
      </c>
      <c r="T24" s="2">
        <f t="shared" si="42"/>
        <v>6300000</v>
      </c>
      <c r="U24" s="2">
        <f t="shared" si="42"/>
        <v>6300000</v>
      </c>
      <c r="V24" s="2">
        <f t="shared" si="42"/>
        <v>6300000</v>
      </c>
      <c r="W24" s="2">
        <f t="shared" si="42"/>
        <v>6300000</v>
      </c>
      <c r="X24" s="2">
        <f t="shared" si="42"/>
        <v>6300000</v>
      </c>
      <c r="Y24" s="2">
        <f t="shared" si="42"/>
        <v>6300000</v>
      </c>
      <c r="Z24" s="2">
        <f t="shared" si="42"/>
        <v>6300000</v>
      </c>
      <c r="AA24" s="2">
        <f>+Z24*(1+AA27)</f>
        <v>6489000</v>
      </c>
      <c r="AB24" s="2">
        <f>+AA24</f>
        <v>6489000</v>
      </c>
      <c r="AC24" s="2">
        <f t="shared" ref="AC24:AL24" si="43">+AB24</f>
        <v>6489000</v>
      </c>
      <c r="AD24" s="2">
        <f t="shared" si="43"/>
        <v>6489000</v>
      </c>
      <c r="AE24" s="2">
        <f t="shared" si="43"/>
        <v>6489000</v>
      </c>
      <c r="AF24" s="2">
        <f t="shared" si="43"/>
        <v>6489000</v>
      </c>
      <c r="AG24" s="2">
        <f t="shared" si="43"/>
        <v>6489000</v>
      </c>
      <c r="AH24" s="2">
        <f t="shared" si="43"/>
        <v>6489000</v>
      </c>
      <c r="AI24" s="2">
        <f t="shared" si="43"/>
        <v>6489000</v>
      </c>
      <c r="AJ24" s="2">
        <f t="shared" si="43"/>
        <v>6489000</v>
      </c>
      <c r="AK24" s="2">
        <f t="shared" si="43"/>
        <v>6489000</v>
      </c>
      <c r="AL24" s="2">
        <f t="shared" si="43"/>
        <v>6489000</v>
      </c>
      <c r="AM24" s="2">
        <f>+AL24*(1+AM27)</f>
        <v>6683670</v>
      </c>
      <c r="AN24" s="2">
        <f>+AM24</f>
        <v>6683670</v>
      </c>
      <c r="AO24" s="2">
        <f t="shared" ref="AO24:AX24" si="44">+AN24</f>
        <v>6683670</v>
      </c>
      <c r="AP24" s="2">
        <f t="shared" si="44"/>
        <v>6683670</v>
      </c>
      <c r="AQ24" s="2">
        <f t="shared" si="44"/>
        <v>6683670</v>
      </c>
      <c r="AR24" s="2">
        <f t="shared" si="44"/>
        <v>6683670</v>
      </c>
      <c r="AS24" s="2">
        <f t="shared" si="44"/>
        <v>6683670</v>
      </c>
      <c r="AT24" s="2">
        <f t="shared" si="44"/>
        <v>6683670</v>
      </c>
      <c r="AU24" s="2">
        <f t="shared" si="44"/>
        <v>6683670</v>
      </c>
      <c r="AV24" s="2">
        <f t="shared" si="44"/>
        <v>6683670</v>
      </c>
      <c r="AW24" s="2">
        <f t="shared" si="44"/>
        <v>6683670</v>
      </c>
      <c r="AX24" s="2">
        <f t="shared" si="44"/>
        <v>6683670</v>
      </c>
      <c r="AY24" s="2">
        <f>+AX24*(1+AY27)</f>
        <v>6884180.1000000006</v>
      </c>
      <c r="AZ24" s="2">
        <f>+AY24</f>
        <v>6884180.1000000006</v>
      </c>
      <c r="BA24" s="2">
        <f t="shared" ref="BA24:BJ24" si="45">+AZ24</f>
        <v>6884180.1000000006</v>
      </c>
      <c r="BB24" s="2">
        <f t="shared" si="45"/>
        <v>6884180.1000000006</v>
      </c>
      <c r="BC24" s="2">
        <f t="shared" si="45"/>
        <v>6884180.1000000006</v>
      </c>
      <c r="BD24" s="2">
        <f t="shared" si="45"/>
        <v>6884180.1000000006</v>
      </c>
      <c r="BE24" s="2">
        <f t="shared" si="45"/>
        <v>6884180.1000000006</v>
      </c>
      <c r="BF24" s="2">
        <f t="shared" si="45"/>
        <v>6884180.1000000006</v>
      </c>
      <c r="BG24" s="2">
        <f t="shared" si="45"/>
        <v>6884180.1000000006</v>
      </c>
      <c r="BH24" s="2">
        <f t="shared" si="45"/>
        <v>6884180.1000000006</v>
      </c>
      <c r="BI24" s="2">
        <f t="shared" si="45"/>
        <v>6884180.1000000006</v>
      </c>
      <c r="BJ24" s="2">
        <f t="shared" si="45"/>
        <v>6884180.1000000006</v>
      </c>
    </row>
    <row r="25" spans="1:62" x14ac:dyDescent="0.25">
      <c r="A25" s="3" t="s">
        <v>19</v>
      </c>
      <c r="B25" s="2">
        <v>1300000</v>
      </c>
      <c r="C25" s="2">
        <f>+B25</f>
        <v>1300000</v>
      </c>
      <c r="D25" s="2">
        <f>+C25</f>
        <v>1300000</v>
      </c>
      <c r="E25" s="2">
        <f t="shared" ref="E25:N25" si="46">+D25</f>
        <v>1300000</v>
      </c>
      <c r="F25" s="2">
        <f t="shared" si="46"/>
        <v>1300000</v>
      </c>
      <c r="G25" s="2">
        <f t="shared" si="46"/>
        <v>1300000</v>
      </c>
      <c r="H25" s="2">
        <f t="shared" si="46"/>
        <v>1300000</v>
      </c>
      <c r="I25" s="2">
        <f t="shared" si="46"/>
        <v>1300000</v>
      </c>
      <c r="J25" s="2">
        <f t="shared" si="46"/>
        <v>1300000</v>
      </c>
      <c r="K25" s="2">
        <f t="shared" si="46"/>
        <v>1300000</v>
      </c>
      <c r="L25" s="2">
        <f t="shared" si="46"/>
        <v>1300000</v>
      </c>
      <c r="M25" s="2">
        <f t="shared" si="46"/>
        <v>1300000</v>
      </c>
      <c r="N25" s="2">
        <f t="shared" si="46"/>
        <v>1300000</v>
      </c>
      <c r="O25" s="2">
        <f>+N25*(1+O27)</f>
        <v>1365000</v>
      </c>
      <c r="P25" s="2">
        <f>+O25</f>
        <v>1365000</v>
      </c>
      <c r="Q25" s="2">
        <f t="shared" ref="Q25:Z25" si="47">+P25</f>
        <v>1365000</v>
      </c>
      <c r="R25" s="2">
        <f t="shared" si="47"/>
        <v>1365000</v>
      </c>
      <c r="S25" s="2">
        <f t="shared" si="47"/>
        <v>1365000</v>
      </c>
      <c r="T25" s="2">
        <f t="shared" si="47"/>
        <v>1365000</v>
      </c>
      <c r="U25" s="2">
        <f t="shared" si="47"/>
        <v>1365000</v>
      </c>
      <c r="V25" s="2">
        <f t="shared" si="47"/>
        <v>1365000</v>
      </c>
      <c r="W25" s="2">
        <f t="shared" si="47"/>
        <v>1365000</v>
      </c>
      <c r="X25" s="2">
        <f t="shared" si="47"/>
        <v>1365000</v>
      </c>
      <c r="Y25" s="2">
        <f t="shared" si="47"/>
        <v>1365000</v>
      </c>
      <c r="Z25" s="2">
        <f t="shared" si="47"/>
        <v>1365000</v>
      </c>
      <c r="AA25" s="2">
        <f>+Z25*(1+AA27)</f>
        <v>1405950</v>
      </c>
      <c r="AB25" s="2">
        <f>+AA25</f>
        <v>1405950</v>
      </c>
      <c r="AC25" s="2">
        <f t="shared" ref="AC25:AL25" si="48">+AB25</f>
        <v>1405950</v>
      </c>
      <c r="AD25" s="2">
        <f t="shared" si="48"/>
        <v>1405950</v>
      </c>
      <c r="AE25" s="2">
        <f t="shared" si="48"/>
        <v>1405950</v>
      </c>
      <c r="AF25" s="2">
        <f t="shared" si="48"/>
        <v>1405950</v>
      </c>
      <c r="AG25" s="2">
        <f t="shared" si="48"/>
        <v>1405950</v>
      </c>
      <c r="AH25" s="2">
        <f t="shared" si="48"/>
        <v>1405950</v>
      </c>
      <c r="AI25" s="2">
        <f t="shared" si="48"/>
        <v>1405950</v>
      </c>
      <c r="AJ25" s="2">
        <f t="shared" si="48"/>
        <v>1405950</v>
      </c>
      <c r="AK25" s="2">
        <f t="shared" si="48"/>
        <v>1405950</v>
      </c>
      <c r="AL25" s="2">
        <f t="shared" si="48"/>
        <v>1405950</v>
      </c>
      <c r="AM25" s="2">
        <f>+AL25*(1+AM27)</f>
        <v>1448128.5</v>
      </c>
      <c r="AN25" s="2">
        <f>+AM25</f>
        <v>1448128.5</v>
      </c>
      <c r="AO25" s="2">
        <f t="shared" ref="AO25:AX25" si="49">+AN25</f>
        <v>1448128.5</v>
      </c>
      <c r="AP25" s="2">
        <f t="shared" si="49"/>
        <v>1448128.5</v>
      </c>
      <c r="AQ25" s="2">
        <f t="shared" si="49"/>
        <v>1448128.5</v>
      </c>
      <c r="AR25" s="2">
        <f t="shared" si="49"/>
        <v>1448128.5</v>
      </c>
      <c r="AS25" s="2">
        <f t="shared" si="49"/>
        <v>1448128.5</v>
      </c>
      <c r="AT25" s="2">
        <f t="shared" si="49"/>
        <v>1448128.5</v>
      </c>
      <c r="AU25" s="2">
        <f t="shared" si="49"/>
        <v>1448128.5</v>
      </c>
      <c r="AV25" s="2">
        <f t="shared" si="49"/>
        <v>1448128.5</v>
      </c>
      <c r="AW25" s="2">
        <f t="shared" si="49"/>
        <v>1448128.5</v>
      </c>
      <c r="AX25" s="2">
        <f t="shared" si="49"/>
        <v>1448128.5</v>
      </c>
      <c r="AY25" s="2">
        <f>+AX25*(1+AY27)</f>
        <v>1491572.355</v>
      </c>
      <c r="AZ25" s="2">
        <f>+AY25</f>
        <v>1491572.355</v>
      </c>
      <c r="BA25" s="2">
        <f t="shared" ref="BA25:BJ25" si="50">+AZ25</f>
        <v>1491572.355</v>
      </c>
      <c r="BB25" s="2">
        <f t="shared" si="50"/>
        <v>1491572.355</v>
      </c>
      <c r="BC25" s="2">
        <f t="shared" si="50"/>
        <v>1491572.355</v>
      </c>
      <c r="BD25" s="2">
        <f t="shared" si="50"/>
        <v>1491572.355</v>
      </c>
      <c r="BE25" s="2">
        <f t="shared" si="50"/>
        <v>1491572.355</v>
      </c>
      <c r="BF25" s="2">
        <f t="shared" si="50"/>
        <v>1491572.355</v>
      </c>
      <c r="BG25" s="2">
        <f t="shared" si="50"/>
        <v>1491572.355</v>
      </c>
      <c r="BH25" s="2">
        <f t="shared" si="50"/>
        <v>1491572.355</v>
      </c>
      <c r="BI25" s="2">
        <f t="shared" si="50"/>
        <v>1491572.355</v>
      </c>
      <c r="BJ25" s="2">
        <f t="shared" si="50"/>
        <v>1491572.355</v>
      </c>
    </row>
    <row r="26" spans="1:62" x14ac:dyDescent="0.25">
      <c r="A26" s="3" t="s">
        <v>20</v>
      </c>
      <c r="B26" s="2">
        <v>600000</v>
      </c>
      <c r="C26" s="2">
        <f>+B26</f>
        <v>600000</v>
      </c>
      <c r="D26" s="2">
        <f t="shared" ref="D26:N26" si="51">+C26</f>
        <v>600000</v>
      </c>
      <c r="E26" s="2">
        <f t="shared" si="51"/>
        <v>600000</v>
      </c>
      <c r="F26" s="2">
        <f t="shared" si="51"/>
        <v>600000</v>
      </c>
      <c r="G26" s="2">
        <f t="shared" si="51"/>
        <v>600000</v>
      </c>
      <c r="H26" s="2">
        <f t="shared" si="51"/>
        <v>600000</v>
      </c>
      <c r="I26" s="2">
        <f t="shared" si="51"/>
        <v>600000</v>
      </c>
      <c r="J26" s="2">
        <f t="shared" si="51"/>
        <v>600000</v>
      </c>
      <c r="K26" s="2">
        <f t="shared" si="51"/>
        <v>600000</v>
      </c>
      <c r="L26" s="2">
        <f t="shared" si="51"/>
        <v>600000</v>
      </c>
      <c r="M26" s="2">
        <f t="shared" si="51"/>
        <v>600000</v>
      </c>
      <c r="N26" s="2">
        <f t="shared" si="51"/>
        <v>600000</v>
      </c>
      <c r="O26" s="2">
        <f>+N26*(1+O27)</f>
        <v>630000</v>
      </c>
      <c r="P26" s="2">
        <f>+O26</f>
        <v>630000</v>
      </c>
      <c r="Q26" s="2">
        <f t="shared" ref="Q26:Z26" si="52">+P26</f>
        <v>630000</v>
      </c>
      <c r="R26" s="2">
        <f t="shared" si="52"/>
        <v>630000</v>
      </c>
      <c r="S26" s="2">
        <f t="shared" si="52"/>
        <v>630000</v>
      </c>
      <c r="T26" s="2">
        <f t="shared" si="52"/>
        <v>630000</v>
      </c>
      <c r="U26" s="2">
        <f t="shared" si="52"/>
        <v>630000</v>
      </c>
      <c r="V26" s="2">
        <f t="shared" si="52"/>
        <v>630000</v>
      </c>
      <c r="W26" s="2">
        <f t="shared" si="52"/>
        <v>630000</v>
      </c>
      <c r="X26" s="2">
        <f t="shared" si="52"/>
        <v>630000</v>
      </c>
      <c r="Y26" s="2">
        <f t="shared" si="52"/>
        <v>630000</v>
      </c>
      <c r="Z26" s="2">
        <f t="shared" si="52"/>
        <v>630000</v>
      </c>
      <c r="AA26" s="2">
        <f>+Z26*(1+AA27)</f>
        <v>648900</v>
      </c>
      <c r="AB26" s="2">
        <f>+AA26</f>
        <v>648900</v>
      </c>
      <c r="AC26" s="2">
        <f t="shared" ref="AC26:AL26" si="53">+AB26</f>
        <v>648900</v>
      </c>
      <c r="AD26" s="2">
        <f t="shared" si="53"/>
        <v>648900</v>
      </c>
      <c r="AE26" s="2">
        <f t="shared" si="53"/>
        <v>648900</v>
      </c>
      <c r="AF26" s="2">
        <f t="shared" si="53"/>
        <v>648900</v>
      </c>
      <c r="AG26" s="2">
        <f t="shared" si="53"/>
        <v>648900</v>
      </c>
      <c r="AH26" s="2">
        <f t="shared" si="53"/>
        <v>648900</v>
      </c>
      <c r="AI26" s="2">
        <f t="shared" si="53"/>
        <v>648900</v>
      </c>
      <c r="AJ26" s="2">
        <f t="shared" si="53"/>
        <v>648900</v>
      </c>
      <c r="AK26" s="2">
        <f t="shared" si="53"/>
        <v>648900</v>
      </c>
      <c r="AL26" s="2">
        <f t="shared" si="53"/>
        <v>648900</v>
      </c>
      <c r="AM26" s="2">
        <f>+AL26*(1+AM27)</f>
        <v>668367</v>
      </c>
      <c r="AN26" s="2">
        <f>+AM26</f>
        <v>668367</v>
      </c>
      <c r="AO26" s="2">
        <f t="shared" ref="AO26:AX26" si="54">+AN26</f>
        <v>668367</v>
      </c>
      <c r="AP26" s="2">
        <f t="shared" si="54"/>
        <v>668367</v>
      </c>
      <c r="AQ26" s="2">
        <f t="shared" si="54"/>
        <v>668367</v>
      </c>
      <c r="AR26" s="2">
        <f t="shared" si="54"/>
        <v>668367</v>
      </c>
      <c r="AS26" s="2">
        <f t="shared" si="54"/>
        <v>668367</v>
      </c>
      <c r="AT26" s="2">
        <f t="shared" si="54"/>
        <v>668367</v>
      </c>
      <c r="AU26" s="2">
        <f t="shared" si="54"/>
        <v>668367</v>
      </c>
      <c r="AV26" s="2">
        <f t="shared" si="54"/>
        <v>668367</v>
      </c>
      <c r="AW26" s="2">
        <f t="shared" si="54"/>
        <v>668367</v>
      </c>
      <c r="AX26" s="2">
        <f t="shared" si="54"/>
        <v>668367</v>
      </c>
      <c r="AY26" s="2">
        <f>+AX26*(1+AY27)</f>
        <v>688418.01</v>
      </c>
      <c r="AZ26" s="2">
        <f>+AY26</f>
        <v>688418.01</v>
      </c>
      <c r="BA26" s="2">
        <f t="shared" ref="BA26:BJ26" si="55">+AZ26</f>
        <v>688418.01</v>
      </c>
      <c r="BB26" s="2">
        <f t="shared" si="55"/>
        <v>688418.01</v>
      </c>
      <c r="BC26" s="2">
        <f t="shared" si="55"/>
        <v>688418.01</v>
      </c>
      <c r="BD26" s="2">
        <f t="shared" si="55"/>
        <v>688418.01</v>
      </c>
      <c r="BE26" s="2">
        <f t="shared" si="55"/>
        <v>688418.01</v>
      </c>
      <c r="BF26" s="2">
        <f t="shared" si="55"/>
        <v>688418.01</v>
      </c>
      <c r="BG26" s="2">
        <f t="shared" si="55"/>
        <v>688418.01</v>
      </c>
      <c r="BH26" s="2">
        <f t="shared" si="55"/>
        <v>688418.01</v>
      </c>
      <c r="BI26" s="2">
        <f t="shared" si="55"/>
        <v>688418.01</v>
      </c>
      <c r="BJ26" s="2">
        <f t="shared" si="55"/>
        <v>688418.01</v>
      </c>
    </row>
    <row r="27" spans="1:62" x14ac:dyDescent="0.25">
      <c r="A27" s="1" t="s">
        <v>14</v>
      </c>
      <c r="B27" s="1"/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>
        <v>0.05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>
        <v>0.03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>
        <f>+AA27</f>
        <v>0.03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>
        <f>+AM27</f>
        <v>0.03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s="4" customFormat="1" x14ac:dyDescent="0.25">
      <c r="I28" s="5"/>
      <c r="O28" s="5"/>
      <c r="AA28" s="5">
        <v>0.03</v>
      </c>
      <c r="AM28" s="5"/>
      <c r="AY28" s="5">
        <f>+AM28</f>
        <v>0</v>
      </c>
    </row>
    <row r="29" spans="1:62" s="4" customFormat="1" x14ac:dyDescent="0.25">
      <c r="A29" s="8" t="s">
        <v>21</v>
      </c>
      <c r="C29" s="6">
        <f>+C35*$B$30</f>
        <v>3000000</v>
      </c>
      <c r="D29" s="6">
        <f>+D35*$B$30</f>
        <v>3000000</v>
      </c>
      <c r="E29" s="6">
        <f>+E35*$B$30</f>
        <v>3000000</v>
      </c>
      <c r="F29" s="6">
        <f>+F35*$B$30</f>
        <v>3000000</v>
      </c>
      <c r="G29" s="6">
        <f>+G35*$B$30</f>
        <v>3000000</v>
      </c>
      <c r="H29" s="6">
        <f>+H35*$B$30</f>
        <v>3000000</v>
      </c>
      <c r="I29" s="6">
        <f>+I35*$B$30</f>
        <v>3300000</v>
      </c>
      <c r="J29" s="6">
        <f>+J35*$B$30</f>
        <v>3300000</v>
      </c>
      <c r="K29" s="6">
        <f>+K35*$B$30</f>
        <v>3300000</v>
      </c>
      <c r="L29" s="6">
        <f>+L35*$B$30</f>
        <v>3300000</v>
      </c>
      <c r="M29" s="6">
        <f>+M35*$B$30</f>
        <v>3300000</v>
      </c>
      <c r="N29" s="6">
        <f>+N35*$B$30</f>
        <v>3300000</v>
      </c>
      <c r="O29" s="6">
        <f>+O35*$B$30</f>
        <v>5370000</v>
      </c>
      <c r="P29" s="6">
        <f>+P35*$B$30</f>
        <v>5370000</v>
      </c>
      <c r="Q29" s="6">
        <f>+Q35*$B$30</f>
        <v>5370000</v>
      </c>
      <c r="R29" s="6">
        <f>+R35*$B$30</f>
        <v>5370000</v>
      </c>
      <c r="S29" s="6">
        <f>+S35*$B$30</f>
        <v>5370000</v>
      </c>
      <c r="T29" s="6">
        <f>+T35*$B$30</f>
        <v>5370000</v>
      </c>
      <c r="U29" s="6">
        <f>+U35*$B$30</f>
        <v>5445000</v>
      </c>
      <c r="V29" s="6">
        <f>+V35*$B$30</f>
        <v>5445000</v>
      </c>
      <c r="W29" s="6">
        <f>+W35*$B$30</f>
        <v>5445000</v>
      </c>
      <c r="X29" s="6">
        <f>+X35*$B$30</f>
        <v>5445000</v>
      </c>
      <c r="Y29" s="6">
        <f>+Y35*$B$30</f>
        <v>5445000</v>
      </c>
      <c r="Z29" s="6">
        <f>+Z35*$B$30</f>
        <v>5445000</v>
      </c>
      <c r="AA29" s="6">
        <f>+AA35*$B$30</f>
        <v>5590200</v>
      </c>
      <c r="AB29" s="6">
        <f>+AB35*$B$30</f>
        <v>5590200</v>
      </c>
      <c r="AC29" s="6">
        <f>+AC35*$B$30</f>
        <v>5590200</v>
      </c>
      <c r="AD29" s="6">
        <f>+AD35*$B$30</f>
        <v>5590200</v>
      </c>
      <c r="AE29" s="6">
        <f>+AE35*$B$30</f>
        <v>5590200</v>
      </c>
      <c r="AF29" s="6">
        <f>+AF35*$B$30</f>
        <v>5590200</v>
      </c>
      <c r="AG29" s="6">
        <f>+AG35*$B$30</f>
        <v>5590200</v>
      </c>
      <c r="AH29" s="6">
        <f>+AH35*$B$30</f>
        <v>5590200</v>
      </c>
      <c r="AI29" s="6">
        <f>+AI35*$B$30</f>
        <v>5590200</v>
      </c>
      <c r="AJ29" s="6">
        <f>+AJ35*$B$30</f>
        <v>5590200</v>
      </c>
      <c r="AK29" s="6">
        <f>+AK35*$B$30</f>
        <v>5590200</v>
      </c>
      <c r="AL29" s="6">
        <f>+AL35*$B$30</f>
        <v>5590200</v>
      </c>
      <c r="AM29" s="6">
        <f>+AL29*(1+AM30)</f>
        <v>5757906</v>
      </c>
      <c r="AN29" s="6">
        <f>+AM29</f>
        <v>5757906</v>
      </c>
      <c r="AO29" s="6">
        <f t="shared" ref="AO29:BJ29" si="56">+AN29</f>
        <v>5757906</v>
      </c>
      <c r="AP29" s="6">
        <f t="shared" si="56"/>
        <v>5757906</v>
      </c>
      <c r="AQ29" s="6">
        <f t="shared" si="56"/>
        <v>5757906</v>
      </c>
      <c r="AR29" s="6">
        <f t="shared" si="56"/>
        <v>5757906</v>
      </c>
      <c r="AS29" s="6">
        <f t="shared" si="56"/>
        <v>5757906</v>
      </c>
      <c r="AT29" s="6">
        <f t="shared" si="56"/>
        <v>5757906</v>
      </c>
      <c r="AU29" s="6">
        <f t="shared" si="56"/>
        <v>5757906</v>
      </c>
      <c r="AV29" s="6">
        <f t="shared" si="56"/>
        <v>5757906</v>
      </c>
      <c r="AW29" s="6">
        <f t="shared" si="56"/>
        <v>5757906</v>
      </c>
      <c r="AX29" s="6">
        <f t="shared" si="56"/>
        <v>5757906</v>
      </c>
      <c r="AY29" s="6">
        <f t="shared" si="56"/>
        <v>5757906</v>
      </c>
      <c r="AZ29" s="6">
        <f t="shared" si="56"/>
        <v>5757906</v>
      </c>
      <c r="BA29" s="6">
        <f t="shared" si="56"/>
        <v>5757906</v>
      </c>
      <c r="BB29" s="6">
        <f t="shared" si="56"/>
        <v>5757906</v>
      </c>
      <c r="BC29" s="6">
        <f t="shared" si="56"/>
        <v>5757906</v>
      </c>
      <c r="BD29" s="6">
        <f t="shared" si="56"/>
        <v>5757906</v>
      </c>
      <c r="BE29" s="6">
        <f t="shared" si="56"/>
        <v>5757906</v>
      </c>
      <c r="BF29" s="6">
        <f t="shared" si="56"/>
        <v>5757906</v>
      </c>
      <c r="BG29" s="6">
        <f t="shared" si="56"/>
        <v>5757906</v>
      </c>
      <c r="BH29" s="6">
        <f t="shared" si="56"/>
        <v>5757906</v>
      </c>
      <c r="BI29" s="6">
        <f t="shared" si="56"/>
        <v>5757906</v>
      </c>
      <c r="BJ29" s="6">
        <f t="shared" si="56"/>
        <v>5757906</v>
      </c>
    </row>
    <row r="30" spans="1:62" x14ac:dyDescent="0.25">
      <c r="A30" s="1" t="s">
        <v>14</v>
      </c>
      <c r="B30" s="7">
        <v>0.05</v>
      </c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>
        <f>+AM27</f>
        <v>0.03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>
        <f>+AM30</f>
        <v>0.03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2" spans="1:62" x14ac:dyDescent="0.25">
      <c r="A32" s="1" t="s">
        <v>22</v>
      </c>
    </row>
    <row r="33" spans="1:62" x14ac:dyDescent="0.25">
      <c r="A33" s="3" t="s">
        <v>23</v>
      </c>
      <c r="C33" s="2">
        <f t="shared" ref="C33:AH33" si="57">+C4*C9+C5*C10</f>
        <v>60000000</v>
      </c>
      <c r="D33" s="2">
        <f t="shared" si="57"/>
        <v>60000000</v>
      </c>
      <c r="E33" s="2">
        <f t="shared" si="57"/>
        <v>60000000</v>
      </c>
      <c r="F33" s="2">
        <f t="shared" si="57"/>
        <v>60000000</v>
      </c>
      <c r="G33" s="2">
        <f t="shared" si="57"/>
        <v>60000000</v>
      </c>
      <c r="H33" s="2">
        <f t="shared" si="57"/>
        <v>60000000</v>
      </c>
      <c r="I33" s="2">
        <f t="shared" si="57"/>
        <v>66000000</v>
      </c>
      <c r="J33" s="2">
        <f t="shared" si="57"/>
        <v>66000000</v>
      </c>
      <c r="K33" s="2">
        <f t="shared" si="57"/>
        <v>66000000</v>
      </c>
      <c r="L33" s="2">
        <f t="shared" si="57"/>
        <v>66000000</v>
      </c>
      <c r="M33" s="2">
        <f t="shared" si="57"/>
        <v>66000000</v>
      </c>
      <c r="N33" s="2">
        <f t="shared" si="57"/>
        <v>66000000</v>
      </c>
      <c r="O33" s="2">
        <f t="shared" si="57"/>
        <v>92400000</v>
      </c>
      <c r="P33" s="2">
        <f t="shared" si="57"/>
        <v>92400000</v>
      </c>
      <c r="Q33" s="2">
        <f t="shared" si="57"/>
        <v>92400000</v>
      </c>
      <c r="R33" s="2">
        <f t="shared" si="57"/>
        <v>92400000</v>
      </c>
      <c r="S33" s="2">
        <f t="shared" si="57"/>
        <v>92400000</v>
      </c>
      <c r="T33" s="2">
        <f t="shared" si="57"/>
        <v>92400000</v>
      </c>
      <c r="U33" s="2">
        <f t="shared" si="57"/>
        <v>92400000</v>
      </c>
      <c r="V33" s="2">
        <f t="shared" si="57"/>
        <v>92400000</v>
      </c>
      <c r="W33" s="2">
        <f t="shared" si="57"/>
        <v>92400000</v>
      </c>
      <c r="X33" s="2">
        <f t="shared" si="57"/>
        <v>92400000</v>
      </c>
      <c r="Y33" s="2">
        <f t="shared" si="57"/>
        <v>92400000</v>
      </c>
      <c r="Z33" s="2">
        <f t="shared" si="57"/>
        <v>92400000</v>
      </c>
      <c r="AA33" s="2">
        <f t="shared" si="57"/>
        <v>71379000</v>
      </c>
      <c r="AB33" s="2">
        <f t="shared" si="57"/>
        <v>71379000</v>
      </c>
      <c r="AC33" s="2">
        <f t="shared" si="57"/>
        <v>71379000</v>
      </c>
      <c r="AD33" s="2">
        <f t="shared" si="57"/>
        <v>71379000</v>
      </c>
      <c r="AE33" s="2">
        <f t="shared" si="57"/>
        <v>71379000</v>
      </c>
      <c r="AF33" s="2">
        <f t="shared" si="57"/>
        <v>71379000</v>
      </c>
      <c r="AG33" s="2">
        <f t="shared" si="57"/>
        <v>71379000</v>
      </c>
      <c r="AH33" s="2">
        <f t="shared" si="57"/>
        <v>71379000</v>
      </c>
      <c r="AI33" s="2">
        <f t="shared" ref="AI33:BJ33" si="58">+AI4*AI9+AI5*AI10</f>
        <v>71379000</v>
      </c>
      <c r="AJ33" s="2">
        <f t="shared" si="58"/>
        <v>71379000</v>
      </c>
      <c r="AK33" s="2">
        <f t="shared" si="58"/>
        <v>71379000</v>
      </c>
      <c r="AL33" s="2">
        <f t="shared" si="58"/>
        <v>71379000</v>
      </c>
      <c r="AM33" s="2">
        <f t="shared" si="58"/>
        <v>24506790</v>
      </c>
      <c r="AN33" s="2">
        <f t="shared" si="58"/>
        <v>24506790</v>
      </c>
      <c r="AO33" s="2">
        <f t="shared" si="58"/>
        <v>24506790</v>
      </c>
      <c r="AP33" s="2">
        <f t="shared" si="58"/>
        <v>24506790</v>
      </c>
      <c r="AQ33" s="2">
        <f t="shared" si="58"/>
        <v>24506790</v>
      </c>
      <c r="AR33" s="2">
        <f t="shared" si="58"/>
        <v>24506790</v>
      </c>
      <c r="AS33" s="2">
        <f t="shared" si="58"/>
        <v>24506790</v>
      </c>
      <c r="AT33" s="2">
        <f t="shared" si="58"/>
        <v>24506790</v>
      </c>
      <c r="AU33" s="2">
        <f t="shared" si="58"/>
        <v>24506790</v>
      </c>
      <c r="AV33" s="2">
        <f t="shared" si="58"/>
        <v>24506790</v>
      </c>
      <c r="AW33" s="2">
        <f t="shared" si="58"/>
        <v>24506790</v>
      </c>
      <c r="AX33" s="2">
        <f t="shared" si="58"/>
        <v>24506790</v>
      </c>
      <c r="AY33" s="2">
        <f t="shared" si="58"/>
        <v>0</v>
      </c>
      <c r="AZ33" s="2">
        <f t="shared" si="58"/>
        <v>0</v>
      </c>
      <c r="BA33" s="2">
        <f t="shared" si="58"/>
        <v>0</v>
      </c>
      <c r="BB33" s="2">
        <f t="shared" si="58"/>
        <v>0</v>
      </c>
      <c r="BC33" s="2">
        <f t="shared" si="58"/>
        <v>0</v>
      </c>
      <c r="BD33" s="2">
        <f t="shared" si="58"/>
        <v>0</v>
      </c>
      <c r="BE33" s="2">
        <f t="shared" si="58"/>
        <v>0</v>
      </c>
      <c r="BF33" s="2">
        <f t="shared" si="58"/>
        <v>0</v>
      </c>
      <c r="BG33" s="2">
        <f t="shared" si="58"/>
        <v>0</v>
      </c>
      <c r="BH33" s="2">
        <f t="shared" si="58"/>
        <v>0</v>
      </c>
      <c r="BI33" s="2">
        <f t="shared" si="58"/>
        <v>0</v>
      </c>
      <c r="BJ33" s="2">
        <f t="shared" si="58"/>
        <v>0</v>
      </c>
    </row>
    <row r="34" spans="1:62" x14ac:dyDescent="0.25">
      <c r="A34" s="3" t="s">
        <v>24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f t="shared" ref="O34:Z34" si="59">+C4*C14+C5*C15</f>
        <v>15000000</v>
      </c>
      <c r="P34" s="2">
        <f t="shared" si="59"/>
        <v>15000000</v>
      </c>
      <c r="Q34" s="2">
        <f t="shared" si="59"/>
        <v>15000000</v>
      </c>
      <c r="R34" s="2">
        <f t="shared" si="59"/>
        <v>15000000</v>
      </c>
      <c r="S34" s="2">
        <f t="shared" si="59"/>
        <v>15000000</v>
      </c>
      <c r="T34" s="2">
        <f t="shared" si="59"/>
        <v>15000000</v>
      </c>
      <c r="U34" s="2">
        <f t="shared" si="59"/>
        <v>16500000</v>
      </c>
      <c r="V34" s="2">
        <f t="shared" si="59"/>
        <v>16500000</v>
      </c>
      <c r="W34" s="2">
        <f t="shared" si="59"/>
        <v>16500000</v>
      </c>
      <c r="X34" s="2">
        <f t="shared" si="59"/>
        <v>16500000</v>
      </c>
      <c r="Y34" s="2">
        <f t="shared" si="59"/>
        <v>16500000</v>
      </c>
      <c r="Z34" s="2">
        <f t="shared" si="59"/>
        <v>16500000</v>
      </c>
      <c r="AA34" s="2">
        <f t="shared" ref="AA34:AL34" si="60">+C4*O14+C5*O15+O4*O14+O5*O15</f>
        <v>40425000</v>
      </c>
      <c r="AB34" s="2">
        <f t="shared" si="60"/>
        <v>40425000</v>
      </c>
      <c r="AC34" s="2">
        <f t="shared" si="60"/>
        <v>40425000</v>
      </c>
      <c r="AD34" s="2">
        <f t="shared" si="60"/>
        <v>40425000</v>
      </c>
      <c r="AE34" s="2">
        <f t="shared" si="60"/>
        <v>40425000</v>
      </c>
      <c r="AF34" s="2">
        <f t="shared" si="60"/>
        <v>40425000</v>
      </c>
      <c r="AG34" s="2">
        <f t="shared" si="60"/>
        <v>40425000</v>
      </c>
      <c r="AH34" s="2">
        <f t="shared" si="60"/>
        <v>40425000</v>
      </c>
      <c r="AI34" s="2">
        <f t="shared" si="60"/>
        <v>40425000</v>
      </c>
      <c r="AJ34" s="2">
        <f t="shared" si="60"/>
        <v>40425000</v>
      </c>
      <c r="AK34" s="2">
        <f t="shared" si="60"/>
        <v>40425000</v>
      </c>
      <c r="AL34" s="2">
        <f t="shared" si="60"/>
        <v>40425000</v>
      </c>
      <c r="AM34" s="2">
        <f t="shared" ref="AM34:AX34" si="61">+SUMPRODUCT(C4:C5,AM14:AM15)+SUMPRODUCT(O4:O5,AM14:AM15)+SUMPRODUCT(AA4:AA5,AM14:AM15)</f>
        <v>61266975</v>
      </c>
      <c r="AN34" s="2">
        <f t="shared" si="61"/>
        <v>61266975</v>
      </c>
      <c r="AO34" s="2">
        <f t="shared" si="61"/>
        <v>61266975</v>
      </c>
      <c r="AP34" s="2">
        <f t="shared" si="61"/>
        <v>61266975</v>
      </c>
      <c r="AQ34" s="2">
        <f t="shared" si="61"/>
        <v>61266975</v>
      </c>
      <c r="AR34" s="2">
        <f t="shared" si="61"/>
        <v>61266975</v>
      </c>
      <c r="AS34" s="2">
        <f t="shared" si="61"/>
        <v>61266975</v>
      </c>
      <c r="AT34" s="2">
        <f t="shared" si="61"/>
        <v>61266975</v>
      </c>
      <c r="AU34" s="2">
        <f t="shared" si="61"/>
        <v>61266975</v>
      </c>
      <c r="AV34" s="2">
        <f t="shared" si="61"/>
        <v>61266975</v>
      </c>
      <c r="AW34" s="2">
        <f t="shared" si="61"/>
        <v>61266975</v>
      </c>
      <c r="AX34" s="2">
        <f t="shared" si="61"/>
        <v>61266975</v>
      </c>
      <c r="AY34" s="2">
        <f>+SUMPRODUCT(N4:N5,AY14:AY15)+SUMPRODUCT(Z4:Z5,AY14:AY15)+SUMPRODUCT(AL4:AL5,AY14:AY15)+SUMPRODUCT(AY14:AY15,AX4:AX5)</f>
        <v>69415482.674999997</v>
      </c>
      <c r="AZ34" s="2">
        <f>+AY34</f>
        <v>69415482.674999997</v>
      </c>
      <c r="BA34" s="2">
        <f t="shared" ref="BA34:BJ34" si="62">+AZ34</f>
        <v>69415482.674999997</v>
      </c>
      <c r="BB34" s="2">
        <f t="shared" si="62"/>
        <v>69415482.674999997</v>
      </c>
      <c r="BC34" s="2">
        <f t="shared" si="62"/>
        <v>69415482.674999997</v>
      </c>
      <c r="BD34" s="2">
        <f t="shared" si="62"/>
        <v>69415482.674999997</v>
      </c>
      <c r="BE34" s="2">
        <f t="shared" si="62"/>
        <v>69415482.674999997</v>
      </c>
      <c r="BF34" s="2">
        <f t="shared" si="62"/>
        <v>69415482.674999997</v>
      </c>
      <c r="BG34" s="2">
        <f t="shared" si="62"/>
        <v>69415482.674999997</v>
      </c>
      <c r="BH34" s="2">
        <f t="shared" si="62"/>
        <v>69415482.674999997</v>
      </c>
      <c r="BI34" s="2">
        <f t="shared" si="62"/>
        <v>69415482.674999997</v>
      </c>
      <c r="BJ34" s="2">
        <f t="shared" si="62"/>
        <v>69415482.674999997</v>
      </c>
    </row>
    <row r="35" spans="1:62" s="4" customFormat="1" x14ac:dyDescent="0.25">
      <c r="A35" s="1" t="s">
        <v>25</v>
      </c>
      <c r="B35" s="1"/>
      <c r="C35" s="4">
        <f>+C33+C34</f>
        <v>60000000</v>
      </c>
      <c r="D35" s="4">
        <f t="shared" ref="D35:BJ35" si="63">+D33+D34</f>
        <v>60000000</v>
      </c>
      <c r="E35" s="4">
        <f t="shared" si="63"/>
        <v>60000000</v>
      </c>
      <c r="F35" s="4">
        <f t="shared" si="63"/>
        <v>60000000</v>
      </c>
      <c r="G35" s="4">
        <f t="shared" si="63"/>
        <v>60000000</v>
      </c>
      <c r="H35" s="4">
        <f t="shared" si="63"/>
        <v>60000000</v>
      </c>
      <c r="I35" s="4">
        <f t="shared" si="63"/>
        <v>66000000</v>
      </c>
      <c r="J35" s="4">
        <f t="shared" si="63"/>
        <v>66000000</v>
      </c>
      <c r="K35" s="4">
        <f t="shared" si="63"/>
        <v>66000000</v>
      </c>
      <c r="L35" s="4">
        <f t="shared" si="63"/>
        <v>66000000</v>
      </c>
      <c r="M35" s="4">
        <f t="shared" si="63"/>
        <v>66000000</v>
      </c>
      <c r="N35" s="4">
        <f t="shared" si="63"/>
        <v>66000000</v>
      </c>
      <c r="O35" s="4">
        <f t="shared" si="63"/>
        <v>107400000</v>
      </c>
      <c r="P35" s="4">
        <f t="shared" si="63"/>
        <v>107400000</v>
      </c>
      <c r="Q35" s="4">
        <f t="shared" si="63"/>
        <v>107400000</v>
      </c>
      <c r="R35" s="4">
        <f t="shared" si="63"/>
        <v>107400000</v>
      </c>
      <c r="S35" s="4">
        <f t="shared" si="63"/>
        <v>107400000</v>
      </c>
      <c r="T35" s="4">
        <f t="shared" si="63"/>
        <v>107400000</v>
      </c>
      <c r="U35" s="4">
        <f t="shared" si="63"/>
        <v>108900000</v>
      </c>
      <c r="V35" s="4">
        <f t="shared" si="63"/>
        <v>108900000</v>
      </c>
      <c r="W35" s="4">
        <f t="shared" si="63"/>
        <v>108900000</v>
      </c>
      <c r="X35" s="4">
        <f t="shared" si="63"/>
        <v>108900000</v>
      </c>
      <c r="Y35" s="4">
        <f t="shared" si="63"/>
        <v>108900000</v>
      </c>
      <c r="Z35" s="4">
        <f t="shared" si="63"/>
        <v>108900000</v>
      </c>
      <c r="AA35" s="4">
        <f t="shared" si="63"/>
        <v>111804000</v>
      </c>
      <c r="AB35" s="4">
        <f t="shared" si="63"/>
        <v>111804000</v>
      </c>
      <c r="AC35" s="4">
        <f t="shared" si="63"/>
        <v>111804000</v>
      </c>
      <c r="AD35" s="4">
        <f t="shared" si="63"/>
        <v>111804000</v>
      </c>
      <c r="AE35" s="4">
        <f t="shared" si="63"/>
        <v>111804000</v>
      </c>
      <c r="AF35" s="4">
        <f t="shared" si="63"/>
        <v>111804000</v>
      </c>
      <c r="AG35" s="4">
        <f t="shared" si="63"/>
        <v>111804000</v>
      </c>
      <c r="AH35" s="4">
        <f t="shared" si="63"/>
        <v>111804000</v>
      </c>
      <c r="AI35" s="4">
        <f t="shared" si="63"/>
        <v>111804000</v>
      </c>
      <c r="AJ35" s="4">
        <f t="shared" si="63"/>
        <v>111804000</v>
      </c>
      <c r="AK35" s="4">
        <f t="shared" si="63"/>
        <v>111804000</v>
      </c>
      <c r="AL35" s="4">
        <f t="shared" si="63"/>
        <v>111804000</v>
      </c>
      <c r="AM35" s="4">
        <f t="shared" si="63"/>
        <v>85773765</v>
      </c>
      <c r="AN35" s="4">
        <f t="shared" si="63"/>
        <v>85773765</v>
      </c>
      <c r="AO35" s="4">
        <f t="shared" si="63"/>
        <v>85773765</v>
      </c>
      <c r="AP35" s="4">
        <f t="shared" si="63"/>
        <v>85773765</v>
      </c>
      <c r="AQ35" s="4">
        <f t="shared" si="63"/>
        <v>85773765</v>
      </c>
      <c r="AR35" s="4">
        <f t="shared" si="63"/>
        <v>85773765</v>
      </c>
      <c r="AS35" s="4">
        <f t="shared" si="63"/>
        <v>85773765</v>
      </c>
      <c r="AT35" s="4">
        <f t="shared" si="63"/>
        <v>85773765</v>
      </c>
      <c r="AU35" s="4">
        <f t="shared" si="63"/>
        <v>85773765</v>
      </c>
      <c r="AV35" s="4">
        <f t="shared" si="63"/>
        <v>85773765</v>
      </c>
      <c r="AW35" s="4">
        <f t="shared" si="63"/>
        <v>85773765</v>
      </c>
      <c r="AX35" s="4">
        <f t="shared" si="63"/>
        <v>85773765</v>
      </c>
      <c r="AY35" s="4">
        <f t="shared" si="63"/>
        <v>69415482.674999997</v>
      </c>
      <c r="AZ35" s="4">
        <f t="shared" si="63"/>
        <v>69415482.674999997</v>
      </c>
      <c r="BA35" s="4">
        <f t="shared" si="63"/>
        <v>69415482.674999997</v>
      </c>
      <c r="BB35" s="4">
        <f t="shared" si="63"/>
        <v>69415482.674999997</v>
      </c>
      <c r="BC35" s="4">
        <f t="shared" si="63"/>
        <v>69415482.674999997</v>
      </c>
      <c r="BD35" s="4">
        <f t="shared" si="63"/>
        <v>69415482.674999997</v>
      </c>
      <c r="BE35" s="4">
        <f t="shared" si="63"/>
        <v>69415482.674999997</v>
      </c>
      <c r="BF35" s="4">
        <f t="shared" si="63"/>
        <v>69415482.674999997</v>
      </c>
      <c r="BG35" s="4">
        <f t="shared" si="63"/>
        <v>69415482.674999997</v>
      </c>
      <c r="BH35" s="4">
        <f t="shared" si="63"/>
        <v>69415482.674999997</v>
      </c>
      <c r="BI35" s="4">
        <f t="shared" si="63"/>
        <v>69415482.674999997</v>
      </c>
      <c r="BJ35" s="4">
        <f t="shared" si="63"/>
        <v>69415482.674999997</v>
      </c>
    </row>
    <row r="37" spans="1:62" x14ac:dyDescent="0.25">
      <c r="A37" s="1" t="s">
        <v>26</v>
      </c>
    </row>
    <row r="38" spans="1:62" x14ac:dyDescent="0.25">
      <c r="A38" s="3" t="str">
        <f>+A18</f>
        <v>Variable cost</v>
      </c>
      <c r="C38" s="2">
        <f t="shared" ref="C38:AH38" si="64">+SUMPRODUCT(C4:C5,C19:C20)</f>
        <v>11000000</v>
      </c>
      <c r="D38" s="2">
        <f t="shared" si="64"/>
        <v>11000000</v>
      </c>
      <c r="E38" s="2">
        <f t="shared" si="64"/>
        <v>11000000</v>
      </c>
      <c r="F38" s="2">
        <f t="shared" si="64"/>
        <v>11000000</v>
      </c>
      <c r="G38" s="2">
        <f t="shared" si="64"/>
        <v>11000000</v>
      </c>
      <c r="H38" s="2">
        <f t="shared" si="64"/>
        <v>11000000</v>
      </c>
      <c r="I38" s="2">
        <f t="shared" si="64"/>
        <v>11000000</v>
      </c>
      <c r="J38" s="2">
        <f t="shared" si="64"/>
        <v>11000000</v>
      </c>
      <c r="K38" s="2">
        <f t="shared" si="64"/>
        <v>11000000</v>
      </c>
      <c r="L38" s="2">
        <f t="shared" si="64"/>
        <v>11000000</v>
      </c>
      <c r="M38" s="2">
        <f t="shared" si="64"/>
        <v>11000000</v>
      </c>
      <c r="N38" s="2">
        <f t="shared" si="64"/>
        <v>11000000</v>
      </c>
      <c r="O38" s="2">
        <f t="shared" si="64"/>
        <v>16800000</v>
      </c>
      <c r="P38" s="2">
        <f t="shared" si="64"/>
        <v>16800000</v>
      </c>
      <c r="Q38" s="2">
        <f t="shared" si="64"/>
        <v>16800000</v>
      </c>
      <c r="R38" s="2">
        <f t="shared" si="64"/>
        <v>16800000</v>
      </c>
      <c r="S38" s="2">
        <f t="shared" si="64"/>
        <v>16800000</v>
      </c>
      <c r="T38" s="2">
        <f t="shared" si="64"/>
        <v>16800000</v>
      </c>
      <c r="U38" s="2">
        <f t="shared" si="64"/>
        <v>16800000</v>
      </c>
      <c r="V38" s="2">
        <f t="shared" si="64"/>
        <v>16800000</v>
      </c>
      <c r="W38" s="2">
        <f t="shared" si="64"/>
        <v>16800000</v>
      </c>
      <c r="X38" s="2">
        <f t="shared" si="64"/>
        <v>16800000</v>
      </c>
      <c r="Y38" s="2">
        <f t="shared" si="64"/>
        <v>16800000</v>
      </c>
      <c r="Z38" s="2">
        <f t="shared" si="64"/>
        <v>16800000</v>
      </c>
      <c r="AA38" s="2">
        <f t="shared" si="64"/>
        <v>11896500</v>
      </c>
      <c r="AB38" s="2">
        <f t="shared" si="64"/>
        <v>11896500</v>
      </c>
      <c r="AC38" s="2">
        <f t="shared" si="64"/>
        <v>11896500</v>
      </c>
      <c r="AD38" s="2">
        <f t="shared" si="64"/>
        <v>11896500</v>
      </c>
      <c r="AE38" s="2">
        <f t="shared" si="64"/>
        <v>11896500</v>
      </c>
      <c r="AF38" s="2">
        <f t="shared" si="64"/>
        <v>11896500</v>
      </c>
      <c r="AG38" s="2">
        <f t="shared" si="64"/>
        <v>11896500</v>
      </c>
      <c r="AH38" s="2">
        <f t="shared" si="64"/>
        <v>11896500</v>
      </c>
      <c r="AI38" s="2">
        <f t="shared" ref="AI38:BJ38" si="65">+SUMPRODUCT(AI4:AI5,AI19:AI20)</f>
        <v>11896500</v>
      </c>
      <c r="AJ38" s="2">
        <f t="shared" si="65"/>
        <v>11896500</v>
      </c>
      <c r="AK38" s="2">
        <f t="shared" si="65"/>
        <v>11896500</v>
      </c>
      <c r="AL38" s="2">
        <f t="shared" si="65"/>
        <v>11896500</v>
      </c>
      <c r="AM38" s="2">
        <f t="shared" si="65"/>
        <v>5569725</v>
      </c>
      <c r="AN38" s="2">
        <f t="shared" si="65"/>
        <v>5569725</v>
      </c>
      <c r="AO38" s="2">
        <f t="shared" si="65"/>
        <v>5569725</v>
      </c>
      <c r="AP38" s="2">
        <f t="shared" si="65"/>
        <v>5569725</v>
      </c>
      <c r="AQ38" s="2">
        <f t="shared" si="65"/>
        <v>5569725</v>
      </c>
      <c r="AR38" s="2">
        <f t="shared" si="65"/>
        <v>5569725</v>
      </c>
      <c r="AS38" s="2">
        <f t="shared" si="65"/>
        <v>5569725</v>
      </c>
      <c r="AT38" s="2">
        <f t="shared" si="65"/>
        <v>5569725</v>
      </c>
      <c r="AU38" s="2">
        <f t="shared" si="65"/>
        <v>5569725</v>
      </c>
      <c r="AV38" s="2">
        <f t="shared" si="65"/>
        <v>5569725</v>
      </c>
      <c r="AW38" s="2">
        <f t="shared" si="65"/>
        <v>5569725</v>
      </c>
      <c r="AX38" s="2">
        <f t="shared" si="65"/>
        <v>5569725</v>
      </c>
      <c r="AY38" s="2">
        <f t="shared" si="65"/>
        <v>0</v>
      </c>
      <c r="AZ38" s="2">
        <f t="shared" si="65"/>
        <v>0</v>
      </c>
      <c r="BA38" s="2">
        <f t="shared" si="65"/>
        <v>0</v>
      </c>
      <c r="BB38" s="2">
        <f t="shared" si="65"/>
        <v>0</v>
      </c>
      <c r="BC38" s="2">
        <f t="shared" si="65"/>
        <v>0</v>
      </c>
      <c r="BD38" s="2">
        <f t="shared" si="65"/>
        <v>0</v>
      </c>
      <c r="BE38" s="2">
        <f t="shared" si="65"/>
        <v>0</v>
      </c>
      <c r="BF38" s="2">
        <f t="shared" si="65"/>
        <v>0</v>
      </c>
      <c r="BG38" s="2">
        <f t="shared" si="65"/>
        <v>0</v>
      </c>
      <c r="BH38" s="2">
        <f t="shared" si="65"/>
        <v>0</v>
      </c>
      <c r="BI38" s="2">
        <f t="shared" si="65"/>
        <v>0</v>
      </c>
      <c r="BJ38" s="2">
        <f t="shared" si="65"/>
        <v>0</v>
      </c>
    </row>
    <row r="39" spans="1:62" x14ac:dyDescent="0.25">
      <c r="A39" s="3" t="str">
        <f>+A24</f>
        <v>Salary</v>
      </c>
      <c r="C39" s="2">
        <f>+C24</f>
        <v>6000000</v>
      </c>
      <c r="D39" s="2">
        <f t="shared" ref="D39:BJ41" si="66">+D24</f>
        <v>6000000</v>
      </c>
      <c r="E39" s="2">
        <f t="shared" si="66"/>
        <v>6000000</v>
      </c>
      <c r="F39" s="2">
        <f t="shared" si="66"/>
        <v>6000000</v>
      </c>
      <c r="G39" s="2">
        <f t="shared" si="66"/>
        <v>6000000</v>
      </c>
      <c r="H39" s="2">
        <f t="shared" si="66"/>
        <v>6000000</v>
      </c>
      <c r="I39" s="2">
        <f t="shared" si="66"/>
        <v>6000000</v>
      </c>
      <c r="J39" s="2">
        <f t="shared" si="66"/>
        <v>6000000</v>
      </c>
      <c r="K39" s="2">
        <f t="shared" si="66"/>
        <v>6000000</v>
      </c>
      <c r="L39" s="2">
        <f t="shared" si="66"/>
        <v>6000000</v>
      </c>
      <c r="M39" s="2">
        <f t="shared" si="66"/>
        <v>6000000</v>
      </c>
      <c r="N39" s="2">
        <f t="shared" si="66"/>
        <v>6000000</v>
      </c>
      <c r="O39" s="2">
        <f t="shared" si="66"/>
        <v>6300000</v>
      </c>
      <c r="P39" s="2">
        <f t="shared" si="66"/>
        <v>6300000</v>
      </c>
      <c r="Q39" s="2">
        <f t="shared" si="66"/>
        <v>6300000</v>
      </c>
      <c r="R39" s="2">
        <f t="shared" si="66"/>
        <v>6300000</v>
      </c>
      <c r="S39" s="2">
        <f t="shared" si="66"/>
        <v>6300000</v>
      </c>
      <c r="T39" s="2">
        <f t="shared" si="66"/>
        <v>6300000</v>
      </c>
      <c r="U39" s="2">
        <f t="shared" si="66"/>
        <v>6300000</v>
      </c>
      <c r="V39" s="2">
        <f t="shared" si="66"/>
        <v>6300000</v>
      </c>
      <c r="W39" s="2">
        <f t="shared" si="66"/>
        <v>6300000</v>
      </c>
      <c r="X39" s="2">
        <f t="shared" si="66"/>
        <v>6300000</v>
      </c>
      <c r="Y39" s="2">
        <f t="shared" si="66"/>
        <v>6300000</v>
      </c>
      <c r="Z39" s="2">
        <f t="shared" si="66"/>
        <v>6300000</v>
      </c>
      <c r="AA39" s="2">
        <f t="shared" si="66"/>
        <v>6489000</v>
      </c>
      <c r="AB39" s="2">
        <f t="shared" si="66"/>
        <v>6489000</v>
      </c>
      <c r="AC39" s="2">
        <f t="shared" si="66"/>
        <v>6489000</v>
      </c>
      <c r="AD39" s="2">
        <f t="shared" si="66"/>
        <v>6489000</v>
      </c>
      <c r="AE39" s="2">
        <f t="shared" si="66"/>
        <v>6489000</v>
      </c>
      <c r="AF39" s="2">
        <f t="shared" si="66"/>
        <v>6489000</v>
      </c>
      <c r="AG39" s="2">
        <f t="shared" si="66"/>
        <v>6489000</v>
      </c>
      <c r="AH39" s="2">
        <f t="shared" si="66"/>
        <v>6489000</v>
      </c>
      <c r="AI39" s="2">
        <f t="shared" si="66"/>
        <v>6489000</v>
      </c>
      <c r="AJ39" s="2">
        <f t="shared" si="66"/>
        <v>6489000</v>
      </c>
      <c r="AK39" s="2">
        <f t="shared" si="66"/>
        <v>6489000</v>
      </c>
      <c r="AL39" s="2">
        <f t="shared" si="66"/>
        <v>6489000</v>
      </c>
      <c r="AM39" s="2">
        <f t="shared" si="66"/>
        <v>6683670</v>
      </c>
      <c r="AN39" s="2">
        <f t="shared" si="66"/>
        <v>6683670</v>
      </c>
      <c r="AO39" s="2">
        <f t="shared" si="66"/>
        <v>6683670</v>
      </c>
      <c r="AP39" s="2">
        <f t="shared" si="66"/>
        <v>6683670</v>
      </c>
      <c r="AQ39" s="2">
        <f t="shared" si="66"/>
        <v>6683670</v>
      </c>
      <c r="AR39" s="2">
        <f t="shared" si="66"/>
        <v>6683670</v>
      </c>
      <c r="AS39" s="2">
        <f t="shared" si="66"/>
        <v>6683670</v>
      </c>
      <c r="AT39" s="2">
        <f t="shared" si="66"/>
        <v>6683670</v>
      </c>
      <c r="AU39" s="2">
        <f t="shared" si="66"/>
        <v>6683670</v>
      </c>
      <c r="AV39" s="2">
        <f t="shared" si="66"/>
        <v>6683670</v>
      </c>
      <c r="AW39" s="2">
        <f t="shared" si="66"/>
        <v>6683670</v>
      </c>
      <c r="AX39" s="2">
        <f t="shared" si="66"/>
        <v>6683670</v>
      </c>
      <c r="AY39" s="2">
        <f t="shared" si="66"/>
        <v>6884180.1000000006</v>
      </c>
      <c r="AZ39" s="2">
        <f t="shared" si="66"/>
        <v>6884180.1000000006</v>
      </c>
      <c r="BA39" s="2">
        <f t="shared" si="66"/>
        <v>6884180.1000000006</v>
      </c>
      <c r="BB39" s="2">
        <f t="shared" si="66"/>
        <v>6884180.1000000006</v>
      </c>
      <c r="BC39" s="2">
        <f t="shared" si="66"/>
        <v>6884180.1000000006</v>
      </c>
      <c r="BD39" s="2">
        <f t="shared" si="66"/>
        <v>6884180.1000000006</v>
      </c>
      <c r="BE39" s="2">
        <f t="shared" si="66"/>
        <v>6884180.1000000006</v>
      </c>
      <c r="BF39" s="2">
        <f t="shared" si="66"/>
        <v>6884180.1000000006</v>
      </c>
      <c r="BG39" s="2">
        <f t="shared" si="66"/>
        <v>6884180.1000000006</v>
      </c>
      <c r="BH39" s="2">
        <f t="shared" si="66"/>
        <v>6884180.1000000006</v>
      </c>
      <c r="BI39" s="2">
        <f t="shared" si="66"/>
        <v>6884180.1000000006</v>
      </c>
      <c r="BJ39" s="2">
        <f t="shared" si="66"/>
        <v>6884180.1000000006</v>
      </c>
    </row>
    <row r="40" spans="1:62" x14ac:dyDescent="0.25">
      <c r="A40" s="3" t="str">
        <f t="shared" ref="A40:A41" si="67">+A25</f>
        <v>Rent</v>
      </c>
      <c r="C40" s="2">
        <f t="shared" ref="C40:R41" si="68">+C25</f>
        <v>1300000</v>
      </c>
      <c r="D40" s="2">
        <f t="shared" si="68"/>
        <v>1300000</v>
      </c>
      <c r="E40" s="2">
        <f t="shared" si="68"/>
        <v>1300000</v>
      </c>
      <c r="F40" s="2">
        <f t="shared" si="68"/>
        <v>1300000</v>
      </c>
      <c r="G40" s="2">
        <f t="shared" si="68"/>
        <v>1300000</v>
      </c>
      <c r="H40" s="2">
        <f t="shared" si="68"/>
        <v>1300000</v>
      </c>
      <c r="I40" s="2">
        <f t="shared" si="68"/>
        <v>1300000</v>
      </c>
      <c r="J40" s="2">
        <f t="shared" si="68"/>
        <v>1300000</v>
      </c>
      <c r="K40" s="2">
        <f t="shared" si="68"/>
        <v>1300000</v>
      </c>
      <c r="L40" s="2">
        <f t="shared" si="68"/>
        <v>1300000</v>
      </c>
      <c r="M40" s="2">
        <f t="shared" si="68"/>
        <v>1300000</v>
      </c>
      <c r="N40" s="2">
        <f t="shared" si="68"/>
        <v>1300000</v>
      </c>
      <c r="O40" s="2">
        <f t="shared" si="68"/>
        <v>1365000</v>
      </c>
      <c r="P40" s="2">
        <f t="shared" si="68"/>
        <v>1365000</v>
      </c>
      <c r="Q40" s="2">
        <f t="shared" si="68"/>
        <v>1365000</v>
      </c>
      <c r="R40" s="2">
        <f t="shared" si="68"/>
        <v>1365000</v>
      </c>
      <c r="S40" s="2">
        <f t="shared" si="66"/>
        <v>1365000</v>
      </c>
      <c r="T40" s="2">
        <f t="shared" si="66"/>
        <v>1365000</v>
      </c>
      <c r="U40" s="2">
        <f t="shared" si="66"/>
        <v>1365000</v>
      </c>
      <c r="V40" s="2">
        <f t="shared" si="66"/>
        <v>1365000</v>
      </c>
      <c r="W40" s="2">
        <f t="shared" si="66"/>
        <v>1365000</v>
      </c>
      <c r="X40" s="2">
        <f t="shared" si="66"/>
        <v>1365000</v>
      </c>
      <c r="Y40" s="2">
        <f t="shared" si="66"/>
        <v>1365000</v>
      </c>
      <c r="Z40" s="2">
        <f t="shared" si="66"/>
        <v>1365000</v>
      </c>
      <c r="AA40" s="2">
        <f t="shared" si="66"/>
        <v>1405950</v>
      </c>
      <c r="AB40" s="2">
        <f t="shared" si="66"/>
        <v>1405950</v>
      </c>
      <c r="AC40" s="2">
        <f t="shared" si="66"/>
        <v>1405950</v>
      </c>
      <c r="AD40" s="2">
        <f t="shared" si="66"/>
        <v>1405950</v>
      </c>
      <c r="AE40" s="2">
        <f t="shared" si="66"/>
        <v>1405950</v>
      </c>
      <c r="AF40" s="2">
        <f t="shared" si="66"/>
        <v>1405950</v>
      </c>
      <c r="AG40" s="2">
        <f t="shared" si="66"/>
        <v>1405950</v>
      </c>
      <c r="AH40" s="2">
        <f t="shared" si="66"/>
        <v>1405950</v>
      </c>
      <c r="AI40" s="2">
        <f t="shared" si="66"/>
        <v>1405950</v>
      </c>
      <c r="AJ40" s="2">
        <f t="shared" si="66"/>
        <v>1405950</v>
      </c>
      <c r="AK40" s="2">
        <f t="shared" si="66"/>
        <v>1405950</v>
      </c>
      <c r="AL40" s="2">
        <f t="shared" si="66"/>
        <v>1405950</v>
      </c>
      <c r="AM40" s="2">
        <f t="shared" si="66"/>
        <v>1448128.5</v>
      </c>
      <c r="AN40" s="2">
        <f t="shared" si="66"/>
        <v>1448128.5</v>
      </c>
      <c r="AO40" s="2">
        <f t="shared" si="66"/>
        <v>1448128.5</v>
      </c>
      <c r="AP40" s="2">
        <f t="shared" si="66"/>
        <v>1448128.5</v>
      </c>
      <c r="AQ40" s="2">
        <f t="shared" si="66"/>
        <v>1448128.5</v>
      </c>
      <c r="AR40" s="2">
        <f t="shared" si="66"/>
        <v>1448128.5</v>
      </c>
      <c r="AS40" s="2">
        <f t="shared" si="66"/>
        <v>1448128.5</v>
      </c>
      <c r="AT40" s="2">
        <f t="shared" si="66"/>
        <v>1448128.5</v>
      </c>
      <c r="AU40" s="2">
        <f t="shared" si="66"/>
        <v>1448128.5</v>
      </c>
      <c r="AV40" s="2">
        <f t="shared" si="66"/>
        <v>1448128.5</v>
      </c>
      <c r="AW40" s="2">
        <f t="shared" si="66"/>
        <v>1448128.5</v>
      </c>
      <c r="AX40" s="2">
        <f t="shared" si="66"/>
        <v>1448128.5</v>
      </c>
      <c r="AY40" s="2">
        <f t="shared" si="66"/>
        <v>1491572.355</v>
      </c>
      <c r="AZ40" s="2">
        <f t="shared" si="66"/>
        <v>1491572.355</v>
      </c>
      <c r="BA40" s="2">
        <f t="shared" si="66"/>
        <v>1491572.355</v>
      </c>
      <c r="BB40" s="2">
        <f t="shared" si="66"/>
        <v>1491572.355</v>
      </c>
      <c r="BC40" s="2">
        <f t="shared" si="66"/>
        <v>1491572.355</v>
      </c>
      <c r="BD40" s="2">
        <f t="shared" si="66"/>
        <v>1491572.355</v>
      </c>
      <c r="BE40" s="2">
        <f t="shared" si="66"/>
        <v>1491572.355</v>
      </c>
      <c r="BF40" s="2">
        <f t="shared" si="66"/>
        <v>1491572.355</v>
      </c>
      <c r="BG40" s="2">
        <f t="shared" si="66"/>
        <v>1491572.355</v>
      </c>
      <c r="BH40" s="2">
        <f t="shared" si="66"/>
        <v>1491572.355</v>
      </c>
      <c r="BI40" s="2">
        <f t="shared" si="66"/>
        <v>1491572.355</v>
      </c>
      <c r="BJ40" s="2">
        <f t="shared" si="66"/>
        <v>1491572.355</v>
      </c>
    </row>
    <row r="41" spans="1:62" x14ac:dyDescent="0.25">
      <c r="A41" s="3" t="str">
        <f t="shared" si="67"/>
        <v>Services</v>
      </c>
      <c r="C41" s="2">
        <f t="shared" si="68"/>
        <v>600000</v>
      </c>
      <c r="D41" s="2">
        <f t="shared" si="66"/>
        <v>600000</v>
      </c>
      <c r="E41" s="2">
        <f t="shared" si="66"/>
        <v>600000</v>
      </c>
      <c r="F41" s="2">
        <f t="shared" si="66"/>
        <v>600000</v>
      </c>
      <c r="G41" s="2">
        <f t="shared" si="66"/>
        <v>600000</v>
      </c>
      <c r="H41" s="2">
        <f t="shared" si="66"/>
        <v>600000</v>
      </c>
      <c r="I41" s="2">
        <f t="shared" si="66"/>
        <v>600000</v>
      </c>
      <c r="J41" s="2">
        <f t="shared" si="66"/>
        <v>600000</v>
      </c>
      <c r="K41" s="2">
        <f t="shared" si="66"/>
        <v>600000</v>
      </c>
      <c r="L41" s="2">
        <f t="shared" si="66"/>
        <v>600000</v>
      </c>
      <c r="M41" s="2">
        <f t="shared" si="66"/>
        <v>600000</v>
      </c>
      <c r="N41" s="2">
        <f t="shared" si="66"/>
        <v>600000</v>
      </c>
      <c r="O41" s="2">
        <f t="shared" si="66"/>
        <v>630000</v>
      </c>
      <c r="P41" s="2">
        <f t="shared" si="66"/>
        <v>630000</v>
      </c>
      <c r="Q41" s="2">
        <f t="shared" si="66"/>
        <v>630000</v>
      </c>
      <c r="R41" s="2">
        <f t="shared" si="66"/>
        <v>630000</v>
      </c>
      <c r="S41" s="2">
        <f t="shared" si="66"/>
        <v>630000</v>
      </c>
      <c r="T41" s="2">
        <f t="shared" si="66"/>
        <v>630000</v>
      </c>
      <c r="U41" s="2">
        <f t="shared" si="66"/>
        <v>630000</v>
      </c>
      <c r="V41" s="2">
        <f t="shared" si="66"/>
        <v>630000</v>
      </c>
      <c r="W41" s="2">
        <f t="shared" si="66"/>
        <v>630000</v>
      </c>
      <c r="X41" s="2">
        <f t="shared" si="66"/>
        <v>630000</v>
      </c>
      <c r="Y41" s="2">
        <f t="shared" si="66"/>
        <v>630000</v>
      </c>
      <c r="Z41" s="2">
        <f t="shared" si="66"/>
        <v>630000</v>
      </c>
      <c r="AA41" s="2">
        <f t="shared" si="66"/>
        <v>648900</v>
      </c>
      <c r="AB41" s="2">
        <f t="shared" si="66"/>
        <v>648900</v>
      </c>
      <c r="AC41" s="2">
        <f t="shared" si="66"/>
        <v>648900</v>
      </c>
      <c r="AD41" s="2">
        <f t="shared" si="66"/>
        <v>648900</v>
      </c>
      <c r="AE41" s="2">
        <f t="shared" si="66"/>
        <v>648900</v>
      </c>
      <c r="AF41" s="2">
        <f t="shared" si="66"/>
        <v>648900</v>
      </c>
      <c r="AG41" s="2">
        <f t="shared" si="66"/>
        <v>648900</v>
      </c>
      <c r="AH41" s="2">
        <f t="shared" si="66"/>
        <v>648900</v>
      </c>
      <c r="AI41" s="2">
        <f t="shared" si="66"/>
        <v>648900</v>
      </c>
      <c r="AJ41" s="2">
        <f t="shared" si="66"/>
        <v>648900</v>
      </c>
      <c r="AK41" s="2">
        <f t="shared" si="66"/>
        <v>648900</v>
      </c>
      <c r="AL41" s="2">
        <f t="shared" si="66"/>
        <v>648900</v>
      </c>
      <c r="AM41" s="2">
        <f t="shared" si="66"/>
        <v>668367</v>
      </c>
      <c r="AN41" s="2">
        <f t="shared" si="66"/>
        <v>668367</v>
      </c>
      <c r="AO41" s="2">
        <f t="shared" si="66"/>
        <v>668367</v>
      </c>
      <c r="AP41" s="2">
        <f t="shared" si="66"/>
        <v>668367</v>
      </c>
      <c r="AQ41" s="2">
        <f t="shared" si="66"/>
        <v>668367</v>
      </c>
      <c r="AR41" s="2">
        <f t="shared" si="66"/>
        <v>668367</v>
      </c>
      <c r="AS41" s="2">
        <f t="shared" si="66"/>
        <v>668367</v>
      </c>
      <c r="AT41" s="2">
        <f t="shared" si="66"/>
        <v>668367</v>
      </c>
      <c r="AU41" s="2">
        <f t="shared" si="66"/>
        <v>668367</v>
      </c>
      <c r="AV41" s="2">
        <f t="shared" si="66"/>
        <v>668367</v>
      </c>
      <c r="AW41" s="2">
        <f t="shared" si="66"/>
        <v>668367</v>
      </c>
      <c r="AX41" s="2">
        <f t="shared" si="66"/>
        <v>668367</v>
      </c>
      <c r="AY41" s="2">
        <f t="shared" si="66"/>
        <v>688418.01</v>
      </c>
      <c r="AZ41" s="2">
        <f t="shared" si="66"/>
        <v>688418.01</v>
      </c>
      <c r="BA41" s="2">
        <f t="shared" si="66"/>
        <v>688418.01</v>
      </c>
      <c r="BB41" s="2">
        <f t="shared" si="66"/>
        <v>688418.01</v>
      </c>
      <c r="BC41" s="2">
        <f t="shared" si="66"/>
        <v>688418.01</v>
      </c>
      <c r="BD41" s="2">
        <f t="shared" si="66"/>
        <v>688418.01</v>
      </c>
      <c r="BE41" s="2">
        <f t="shared" si="66"/>
        <v>688418.01</v>
      </c>
      <c r="BF41" s="2">
        <f t="shared" si="66"/>
        <v>688418.01</v>
      </c>
      <c r="BG41" s="2">
        <f t="shared" si="66"/>
        <v>688418.01</v>
      </c>
      <c r="BH41" s="2">
        <f t="shared" si="66"/>
        <v>688418.01</v>
      </c>
      <c r="BI41" s="2">
        <f t="shared" si="66"/>
        <v>688418.01</v>
      </c>
      <c r="BJ41" s="2">
        <f t="shared" si="66"/>
        <v>688418.01</v>
      </c>
    </row>
    <row r="42" spans="1:62" x14ac:dyDescent="0.25">
      <c r="A42" s="3" t="str">
        <f>+A29</f>
        <v>Variable Expenses</v>
      </c>
      <c r="C42" s="2">
        <f>+C29</f>
        <v>3000000</v>
      </c>
      <c r="D42" s="2">
        <f t="shared" ref="D42:BJ42" si="69">+D29</f>
        <v>3000000</v>
      </c>
      <c r="E42" s="2">
        <f t="shared" si="69"/>
        <v>3000000</v>
      </c>
      <c r="F42" s="2">
        <f t="shared" si="69"/>
        <v>3000000</v>
      </c>
      <c r="G42" s="2">
        <f t="shared" si="69"/>
        <v>3000000</v>
      </c>
      <c r="H42" s="2">
        <f t="shared" si="69"/>
        <v>3000000</v>
      </c>
      <c r="I42" s="2">
        <f t="shared" si="69"/>
        <v>3300000</v>
      </c>
      <c r="J42" s="2">
        <f t="shared" si="69"/>
        <v>3300000</v>
      </c>
      <c r="K42" s="2">
        <f t="shared" si="69"/>
        <v>3300000</v>
      </c>
      <c r="L42" s="2">
        <f t="shared" si="69"/>
        <v>3300000</v>
      </c>
      <c r="M42" s="2">
        <f t="shared" si="69"/>
        <v>3300000</v>
      </c>
      <c r="N42" s="2">
        <f t="shared" si="69"/>
        <v>3300000</v>
      </c>
      <c r="O42" s="2">
        <f t="shared" si="69"/>
        <v>5370000</v>
      </c>
      <c r="P42" s="2">
        <f t="shared" si="69"/>
        <v>5370000</v>
      </c>
      <c r="Q42" s="2">
        <f t="shared" si="69"/>
        <v>5370000</v>
      </c>
      <c r="R42" s="2">
        <f t="shared" si="69"/>
        <v>5370000</v>
      </c>
      <c r="S42" s="2">
        <f t="shared" si="69"/>
        <v>5370000</v>
      </c>
      <c r="T42" s="2">
        <f t="shared" si="69"/>
        <v>5370000</v>
      </c>
      <c r="U42" s="2">
        <f t="shared" si="69"/>
        <v>5445000</v>
      </c>
      <c r="V42" s="2">
        <f t="shared" si="69"/>
        <v>5445000</v>
      </c>
      <c r="W42" s="2">
        <f t="shared" si="69"/>
        <v>5445000</v>
      </c>
      <c r="X42" s="2">
        <f t="shared" si="69"/>
        <v>5445000</v>
      </c>
      <c r="Y42" s="2">
        <f t="shared" si="69"/>
        <v>5445000</v>
      </c>
      <c r="Z42" s="2">
        <f t="shared" si="69"/>
        <v>5445000</v>
      </c>
      <c r="AA42" s="2">
        <f t="shared" si="69"/>
        <v>5590200</v>
      </c>
      <c r="AB42" s="2">
        <f t="shared" si="69"/>
        <v>5590200</v>
      </c>
      <c r="AC42" s="2">
        <f t="shared" si="69"/>
        <v>5590200</v>
      </c>
      <c r="AD42" s="2">
        <f t="shared" si="69"/>
        <v>5590200</v>
      </c>
      <c r="AE42" s="2">
        <f t="shared" si="69"/>
        <v>5590200</v>
      </c>
      <c r="AF42" s="2">
        <f t="shared" si="69"/>
        <v>5590200</v>
      </c>
      <c r="AG42" s="2">
        <f t="shared" si="69"/>
        <v>5590200</v>
      </c>
      <c r="AH42" s="2">
        <f t="shared" si="69"/>
        <v>5590200</v>
      </c>
      <c r="AI42" s="2">
        <f t="shared" si="69"/>
        <v>5590200</v>
      </c>
      <c r="AJ42" s="2">
        <f t="shared" si="69"/>
        <v>5590200</v>
      </c>
      <c r="AK42" s="2">
        <f t="shared" si="69"/>
        <v>5590200</v>
      </c>
      <c r="AL42" s="2">
        <f t="shared" si="69"/>
        <v>5590200</v>
      </c>
      <c r="AM42" s="2">
        <f t="shared" si="69"/>
        <v>5757906</v>
      </c>
      <c r="AN42" s="2">
        <f t="shared" si="69"/>
        <v>5757906</v>
      </c>
      <c r="AO42" s="2">
        <f t="shared" si="69"/>
        <v>5757906</v>
      </c>
      <c r="AP42" s="2">
        <f t="shared" si="69"/>
        <v>5757906</v>
      </c>
      <c r="AQ42" s="2">
        <f t="shared" si="69"/>
        <v>5757906</v>
      </c>
      <c r="AR42" s="2">
        <f t="shared" si="69"/>
        <v>5757906</v>
      </c>
      <c r="AS42" s="2">
        <f t="shared" si="69"/>
        <v>5757906</v>
      </c>
      <c r="AT42" s="2">
        <f t="shared" si="69"/>
        <v>5757906</v>
      </c>
      <c r="AU42" s="2">
        <f t="shared" si="69"/>
        <v>5757906</v>
      </c>
      <c r="AV42" s="2">
        <f t="shared" si="69"/>
        <v>5757906</v>
      </c>
      <c r="AW42" s="2">
        <f t="shared" si="69"/>
        <v>5757906</v>
      </c>
      <c r="AX42" s="2">
        <f t="shared" si="69"/>
        <v>5757906</v>
      </c>
      <c r="AY42" s="2">
        <f t="shared" si="69"/>
        <v>5757906</v>
      </c>
      <c r="AZ42" s="2">
        <f t="shared" si="69"/>
        <v>5757906</v>
      </c>
      <c r="BA42" s="2">
        <f t="shared" si="69"/>
        <v>5757906</v>
      </c>
      <c r="BB42" s="2">
        <f t="shared" si="69"/>
        <v>5757906</v>
      </c>
      <c r="BC42" s="2">
        <f t="shared" si="69"/>
        <v>5757906</v>
      </c>
      <c r="BD42" s="2">
        <f t="shared" si="69"/>
        <v>5757906</v>
      </c>
      <c r="BE42" s="2">
        <f t="shared" si="69"/>
        <v>5757906</v>
      </c>
      <c r="BF42" s="2">
        <f t="shared" si="69"/>
        <v>5757906</v>
      </c>
      <c r="BG42" s="2">
        <f t="shared" si="69"/>
        <v>5757906</v>
      </c>
      <c r="BH42" s="2">
        <f t="shared" si="69"/>
        <v>5757906</v>
      </c>
      <c r="BI42" s="2">
        <f t="shared" si="69"/>
        <v>5757906</v>
      </c>
      <c r="BJ42" s="2">
        <f t="shared" si="69"/>
        <v>5757906</v>
      </c>
    </row>
    <row r="43" spans="1:62" x14ac:dyDescent="0.25">
      <c r="A43" s="1" t="s">
        <v>27</v>
      </c>
      <c r="B43" s="1"/>
      <c r="C43" s="4">
        <f>SUM(C38:C42)</f>
        <v>21900000</v>
      </c>
      <c r="D43" s="4">
        <f t="shared" ref="D43:BJ43" si="70">SUM(D38:D42)</f>
        <v>21900000</v>
      </c>
      <c r="E43" s="4">
        <f t="shared" si="70"/>
        <v>21900000</v>
      </c>
      <c r="F43" s="4">
        <f t="shared" si="70"/>
        <v>21900000</v>
      </c>
      <c r="G43" s="4">
        <f t="shared" si="70"/>
        <v>21900000</v>
      </c>
      <c r="H43" s="4">
        <f t="shared" si="70"/>
        <v>21900000</v>
      </c>
      <c r="I43" s="4">
        <f t="shared" si="70"/>
        <v>22200000</v>
      </c>
      <c r="J43" s="4">
        <f t="shared" si="70"/>
        <v>22200000</v>
      </c>
      <c r="K43" s="4">
        <f t="shared" si="70"/>
        <v>22200000</v>
      </c>
      <c r="L43" s="4">
        <f t="shared" si="70"/>
        <v>22200000</v>
      </c>
      <c r="M43" s="4">
        <f t="shared" si="70"/>
        <v>22200000</v>
      </c>
      <c r="N43" s="4">
        <f t="shared" si="70"/>
        <v>22200000</v>
      </c>
      <c r="O43" s="4">
        <f t="shared" si="70"/>
        <v>30465000</v>
      </c>
      <c r="P43" s="4">
        <f t="shared" si="70"/>
        <v>30465000</v>
      </c>
      <c r="Q43" s="4">
        <f t="shared" si="70"/>
        <v>30465000</v>
      </c>
      <c r="R43" s="4">
        <f t="shared" si="70"/>
        <v>30465000</v>
      </c>
      <c r="S43" s="4">
        <f t="shared" si="70"/>
        <v>30465000</v>
      </c>
      <c r="T43" s="4">
        <f t="shared" si="70"/>
        <v>30465000</v>
      </c>
      <c r="U43" s="4">
        <f t="shared" si="70"/>
        <v>30540000</v>
      </c>
      <c r="V43" s="4">
        <f t="shared" si="70"/>
        <v>30540000</v>
      </c>
      <c r="W43" s="4">
        <f t="shared" si="70"/>
        <v>30540000</v>
      </c>
      <c r="X43" s="4">
        <f t="shared" si="70"/>
        <v>30540000</v>
      </c>
      <c r="Y43" s="4">
        <f t="shared" si="70"/>
        <v>30540000</v>
      </c>
      <c r="Z43" s="4">
        <f t="shared" si="70"/>
        <v>30540000</v>
      </c>
      <c r="AA43" s="4">
        <f t="shared" si="70"/>
        <v>26030550</v>
      </c>
      <c r="AB43" s="4">
        <f t="shared" si="70"/>
        <v>26030550</v>
      </c>
      <c r="AC43" s="4">
        <f t="shared" si="70"/>
        <v>26030550</v>
      </c>
      <c r="AD43" s="4">
        <f t="shared" si="70"/>
        <v>26030550</v>
      </c>
      <c r="AE43" s="4">
        <f t="shared" si="70"/>
        <v>26030550</v>
      </c>
      <c r="AF43" s="4">
        <f t="shared" si="70"/>
        <v>26030550</v>
      </c>
      <c r="AG43" s="4">
        <f t="shared" si="70"/>
        <v>26030550</v>
      </c>
      <c r="AH43" s="4">
        <f t="shared" si="70"/>
        <v>26030550</v>
      </c>
      <c r="AI43" s="4">
        <f t="shared" si="70"/>
        <v>26030550</v>
      </c>
      <c r="AJ43" s="4">
        <f t="shared" si="70"/>
        <v>26030550</v>
      </c>
      <c r="AK43" s="4">
        <f t="shared" si="70"/>
        <v>26030550</v>
      </c>
      <c r="AL43" s="4">
        <f t="shared" si="70"/>
        <v>26030550</v>
      </c>
      <c r="AM43" s="4">
        <f t="shared" si="70"/>
        <v>20127796.5</v>
      </c>
      <c r="AN43" s="4">
        <f t="shared" si="70"/>
        <v>20127796.5</v>
      </c>
      <c r="AO43" s="4">
        <f t="shared" si="70"/>
        <v>20127796.5</v>
      </c>
      <c r="AP43" s="4">
        <f t="shared" si="70"/>
        <v>20127796.5</v>
      </c>
      <c r="AQ43" s="4">
        <f t="shared" si="70"/>
        <v>20127796.5</v>
      </c>
      <c r="AR43" s="4">
        <f t="shared" si="70"/>
        <v>20127796.5</v>
      </c>
      <c r="AS43" s="4">
        <f t="shared" si="70"/>
        <v>20127796.5</v>
      </c>
      <c r="AT43" s="4">
        <f t="shared" si="70"/>
        <v>20127796.5</v>
      </c>
      <c r="AU43" s="4">
        <f t="shared" si="70"/>
        <v>20127796.5</v>
      </c>
      <c r="AV43" s="4">
        <f t="shared" si="70"/>
        <v>20127796.5</v>
      </c>
      <c r="AW43" s="4">
        <f t="shared" si="70"/>
        <v>20127796.5</v>
      </c>
      <c r="AX43" s="4">
        <f t="shared" si="70"/>
        <v>20127796.5</v>
      </c>
      <c r="AY43" s="4">
        <f t="shared" si="70"/>
        <v>14822076.465</v>
      </c>
      <c r="AZ43" s="4">
        <f t="shared" si="70"/>
        <v>14822076.465</v>
      </c>
      <c r="BA43" s="4">
        <f t="shared" si="70"/>
        <v>14822076.465</v>
      </c>
      <c r="BB43" s="4">
        <f t="shared" si="70"/>
        <v>14822076.465</v>
      </c>
      <c r="BC43" s="4">
        <f t="shared" si="70"/>
        <v>14822076.465</v>
      </c>
      <c r="BD43" s="4">
        <f t="shared" si="70"/>
        <v>14822076.465</v>
      </c>
      <c r="BE43" s="4">
        <f t="shared" si="70"/>
        <v>14822076.465</v>
      </c>
      <c r="BF43" s="4">
        <f t="shared" si="70"/>
        <v>14822076.465</v>
      </c>
      <c r="BG43" s="4">
        <f t="shared" si="70"/>
        <v>14822076.465</v>
      </c>
      <c r="BH43" s="4">
        <f t="shared" si="70"/>
        <v>14822076.465</v>
      </c>
      <c r="BI43" s="4">
        <f t="shared" si="70"/>
        <v>14822076.465</v>
      </c>
      <c r="BJ43" s="4">
        <f t="shared" si="70"/>
        <v>14822076.465</v>
      </c>
    </row>
    <row r="45" spans="1:62" s="4" customFormat="1" x14ac:dyDescent="0.25">
      <c r="A45" s="1" t="s">
        <v>28</v>
      </c>
      <c r="B45" s="1"/>
      <c r="C45" s="4">
        <f>+C35-C43</f>
        <v>38100000</v>
      </c>
      <c r="D45" s="4">
        <f t="shared" ref="D45:BJ45" si="71">+D35-D43</f>
        <v>38100000</v>
      </c>
      <c r="E45" s="4">
        <f t="shared" si="71"/>
        <v>38100000</v>
      </c>
      <c r="F45" s="4">
        <f t="shared" si="71"/>
        <v>38100000</v>
      </c>
      <c r="G45" s="4">
        <f t="shared" si="71"/>
        <v>38100000</v>
      </c>
      <c r="H45" s="4">
        <f t="shared" si="71"/>
        <v>38100000</v>
      </c>
      <c r="I45" s="4">
        <f t="shared" si="71"/>
        <v>43800000</v>
      </c>
      <c r="J45" s="4">
        <f t="shared" si="71"/>
        <v>43800000</v>
      </c>
      <c r="K45" s="4">
        <f t="shared" si="71"/>
        <v>43800000</v>
      </c>
      <c r="L45" s="4">
        <f t="shared" si="71"/>
        <v>43800000</v>
      </c>
      <c r="M45" s="4">
        <f t="shared" si="71"/>
        <v>43800000</v>
      </c>
      <c r="N45" s="4">
        <f t="shared" si="71"/>
        <v>43800000</v>
      </c>
      <c r="O45" s="4">
        <f t="shared" si="71"/>
        <v>76935000</v>
      </c>
      <c r="P45" s="4">
        <f t="shared" si="71"/>
        <v>76935000</v>
      </c>
      <c r="Q45" s="4">
        <f t="shared" si="71"/>
        <v>76935000</v>
      </c>
      <c r="R45" s="4">
        <f t="shared" si="71"/>
        <v>76935000</v>
      </c>
      <c r="S45" s="4">
        <f t="shared" si="71"/>
        <v>76935000</v>
      </c>
      <c r="T45" s="4">
        <f t="shared" si="71"/>
        <v>76935000</v>
      </c>
      <c r="U45" s="4">
        <f t="shared" si="71"/>
        <v>78360000</v>
      </c>
      <c r="V45" s="4">
        <f t="shared" si="71"/>
        <v>78360000</v>
      </c>
      <c r="W45" s="4">
        <f t="shared" si="71"/>
        <v>78360000</v>
      </c>
      <c r="X45" s="4">
        <f t="shared" si="71"/>
        <v>78360000</v>
      </c>
      <c r="Y45" s="4">
        <f t="shared" si="71"/>
        <v>78360000</v>
      </c>
      <c r="Z45" s="4">
        <f t="shared" si="71"/>
        <v>78360000</v>
      </c>
      <c r="AA45" s="4">
        <f t="shared" si="71"/>
        <v>85773450</v>
      </c>
      <c r="AB45" s="4">
        <f t="shared" si="71"/>
        <v>85773450</v>
      </c>
      <c r="AC45" s="4">
        <f t="shared" si="71"/>
        <v>85773450</v>
      </c>
      <c r="AD45" s="4">
        <f t="shared" si="71"/>
        <v>85773450</v>
      </c>
      <c r="AE45" s="4">
        <f t="shared" si="71"/>
        <v>85773450</v>
      </c>
      <c r="AF45" s="4">
        <f t="shared" si="71"/>
        <v>85773450</v>
      </c>
      <c r="AG45" s="4">
        <f t="shared" si="71"/>
        <v>85773450</v>
      </c>
      <c r="AH45" s="4">
        <f t="shared" si="71"/>
        <v>85773450</v>
      </c>
      <c r="AI45" s="4">
        <f t="shared" si="71"/>
        <v>85773450</v>
      </c>
      <c r="AJ45" s="4">
        <f t="shared" si="71"/>
        <v>85773450</v>
      </c>
      <c r="AK45" s="4">
        <f t="shared" si="71"/>
        <v>85773450</v>
      </c>
      <c r="AL45" s="4">
        <f t="shared" si="71"/>
        <v>85773450</v>
      </c>
      <c r="AM45" s="4">
        <f t="shared" si="71"/>
        <v>65645968.5</v>
      </c>
      <c r="AN45" s="4">
        <f t="shared" si="71"/>
        <v>65645968.5</v>
      </c>
      <c r="AO45" s="4">
        <f t="shared" si="71"/>
        <v>65645968.5</v>
      </c>
      <c r="AP45" s="4">
        <f t="shared" si="71"/>
        <v>65645968.5</v>
      </c>
      <c r="AQ45" s="4">
        <f t="shared" si="71"/>
        <v>65645968.5</v>
      </c>
      <c r="AR45" s="4">
        <f t="shared" si="71"/>
        <v>65645968.5</v>
      </c>
      <c r="AS45" s="4">
        <f t="shared" si="71"/>
        <v>65645968.5</v>
      </c>
      <c r="AT45" s="4">
        <f t="shared" si="71"/>
        <v>65645968.5</v>
      </c>
      <c r="AU45" s="4">
        <f t="shared" si="71"/>
        <v>65645968.5</v>
      </c>
      <c r="AV45" s="4">
        <f t="shared" si="71"/>
        <v>65645968.5</v>
      </c>
      <c r="AW45" s="4">
        <f t="shared" si="71"/>
        <v>65645968.5</v>
      </c>
      <c r="AX45" s="4">
        <f t="shared" si="71"/>
        <v>65645968.5</v>
      </c>
      <c r="AY45" s="4">
        <f t="shared" si="71"/>
        <v>54593406.209999993</v>
      </c>
      <c r="AZ45" s="4">
        <f t="shared" si="71"/>
        <v>54593406.209999993</v>
      </c>
      <c r="BA45" s="4">
        <f t="shared" si="71"/>
        <v>54593406.209999993</v>
      </c>
      <c r="BB45" s="4">
        <f t="shared" si="71"/>
        <v>54593406.209999993</v>
      </c>
      <c r="BC45" s="4">
        <f t="shared" si="71"/>
        <v>54593406.209999993</v>
      </c>
      <c r="BD45" s="4">
        <f t="shared" si="71"/>
        <v>54593406.209999993</v>
      </c>
      <c r="BE45" s="4">
        <f t="shared" si="71"/>
        <v>54593406.209999993</v>
      </c>
      <c r="BF45" s="4">
        <f t="shared" si="71"/>
        <v>54593406.209999993</v>
      </c>
      <c r="BG45" s="4">
        <f t="shared" si="71"/>
        <v>54593406.209999993</v>
      </c>
      <c r="BH45" s="4">
        <f t="shared" si="71"/>
        <v>54593406.209999993</v>
      </c>
      <c r="BI45" s="4">
        <f t="shared" si="71"/>
        <v>54593406.209999993</v>
      </c>
      <c r="BJ45" s="4">
        <f t="shared" si="71"/>
        <v>54593406.209999993</v>
      </c>
    </row>
    <row r="46" spans="1:62" x14ac:dyDescent="0.25">
      <c r="A46" s="3" t="s">
        <v>29</v>
      </c>
      <c r="B46" s="9">
        <v>0.35</v>
      </c>
      <c r="C46" s="2">
        <f>+C45*$B$46</f>
        <v>13335000</v>
      </c>
      <c r="D46" s="2">
        <f t="shared" ref="D46:BJ46" si="72">+D45*$B$46</f>
        <v>13335000</v>
      </c>
      <c r="E46" s="2">
        <f t="shared" si="72"/>
        <v>13335000</v>
      </c>
      <c r="F46" s="2">
        <f t="shared" si="72"/>
        <v>13335000</v>
      </c>
      <c r="G46" s="2">
        <f t="shared" si="72"/>
        <v>13335000</v>
      </c>
      <c r="H46" s="2">
        <f t="shared" si="72"/>
        <v>13335000</v>
      </c>
      <c r="I46" s="2">
        <f t="shared" si="72"/>
        <v>15329999.999999998</v>
      </c>
      <c r="J46" s="2">
        <f t="shared" si="72"/>
        <v>15329999.999999998</v>
      </c>
      <c r="K46" s="2">
        <f t="shared" si="72"/>
        <v>15329999.999999998</v>
      </c>
      <c r="L46" s="2">
        <f t="shared" si="72"/>
        <v>15329999.999999998</v>
      </c>
      <c r="M46" s="2">
        <f t="shared" si="72"/>
        <v>15329999.999999998</v>
      </c>
      <c r="N46" s="2">
        <f t="shared" si="72"/>
        <v>15329999.999999998</v>
      </c>
      <c r="O46" s="2">
        <f t="shared" si="72"/>
        <v>26927250</v>
      </c>
      <c r="P46" s="2">
        <f t="shared" si="72"/>
        <v>26927250</v>
      </c>
      <c r="Q46" s="2">
        <f t="shared" si="72"/>
        <v>26927250</v>
      </c>
      <c r="R46" s="2">
        <f t="shared" si="72"/>
        <v>26927250</v>
      </c>
      <c r="S46" s="2">
        <f t="shared" si="72"/>
        <v>26927250</v>
      </c>
      <c r="T46" s="2">
        <f t="shared" si="72"/>
        <v>26927250</v>
      </c>
      <c r="U46" s="2">
        <f t="shared" si="72"/>
        <v>27426000</v>
      </c>
      <c r="V46" s="2">
        <f t="shared" si="72"/>
        <v>27426000</v>
      </c>
      <c r="W46" s="2">
        <f t="shared" si="72"/>
        <v>27426000</v>
      </c>
      <c r="X46" s="2">
        <f t="shared" si="72"/>
        <v>27426000</v>
      </c>
      <c r="Y46" s="2">
        <f t="shared" si="72"/>
        <v>27426000</v>
      </c>
      <c r="Z46" s="2">
        <f t="shared" si="72"/>
        <v>27426000</v>
      </c>
      <c r="AA46" s="2">
        <f t="shared" si="72"/>
        <v>30020707.499999996</v>
      </c>
      <c r="AB46" s="2">
        <f t="shared" si="72"/>
        <v>30020707.499999996</v>
      </c>
      <c r="AC46" s="2">
        <f t="shared" si="72"/>
        <v>30020707.499999996</v>
      </c>
      <c r="AD46" s="2">
        <f t="shared" si="72"/>
        <v>30020707.499999996</v>
      </c>
      <c r="AE46" s="2">
        <f t="shared" si="72"/>
        <v>30020707.499999996</v>
      </c>
      <c r="AF46" s="2">
        <f t="shared" si="72"/>
        <v>30020707.499999996</v>
      </c>
      <c r="AG46" s="2">
        <f t="shared" si="72"/>
        <v>30020707.499999996</v>
      </c>
      <c r="AH46" s="2">
        <f t="shared" si="72"/>
        <v>30020707.499999996</v>
      </c>
      <c r="AI46" s="2">
        <f t="shared" si="72"/>
        <v>30020707.499999996</v>
      </c>
      <c r="AJ46" s="2">
        <f t="shared" si="72"/>
        <v>30020707.499999996</v>
      </c>
      <c r="AK46" s="2">
        <f t="shared" si="72"/>
        <v>30020707.499999996</v>
      </c>
      <c r="AL46" s="2">
        <f t="shared" si="72"/>
        <v>30020707.499999996</v>
      </c>
      <c r="AM46" s="2">
        <f t="shared" si="72"/>
        <v>22976088.974999998</v>
      </c>
      <c r="AN46" s="2">
        <f t="shared" si="72"/>
        <v>22976088.974999998</v>
      </c>
      <c r="AO46" s="2">
        <f t="shared" si="72"/>
        <v>22976088.974999998</v>
      </c>
      <c r="AP46" s="2">
        <f t="shared" si="72"/>
        <v>22976088.974999998</v>
      </c>
      <c r="AQ46" s="2">
        <f t="shared" si="72"/>
        <v>22976088.974999998</v>
      </c>
      <c r="AR46" s="2">
        <f t="shared" si="72"/>
        <v>22976088.974999998</v>
      </c>
      <c r="AS46" s="2">
        <f t="shared" si="72"/>
        <v>22976088.974999998</v>
      </c>
      <c r="AT46" s="2">
        <f t="shared" si="72"/>
        <v>22976088.974999998</v>
      </c>
      <c r="AU46" s="2">
        <f t="shared" si="72"/>
        <v>22976088.974999998</v>
      </c>
      <c r="AV46" s="2">
        <f t="shared" si="72"/>
        <v>22976088.974999998</v>
      </c>
      <c r="AW46" s="2">
        <f t="shared" si="72"/>
        <v>22976088.974999998</v>
      </c>
      <c r="AX46" s="2">
        <f t="shared" si="72"/>
        <v>22976088.974999998</v>
      </c>
      <c r="AY46" s="2">
        <f t="shared" si="72"/>
        <v>19107692.173499998</v>
      </c>
      <c r="AZ46" s="2">
        <f t="shared" si="72"/>
        <v>19107692.173499998</v>
      </c>
      <c r="BA46" s="2">
        <f t="shared" si="72"/>
        <v>19107692.173499998</v>
      </c>
      <c r="BB46" s="2">
        <f t="shared" si="72"/>
        <v>19107692.173499998</v>
      </c>
      <c r="BC46" s="2">
        <f t="shared" si="72"/>
        <v>19107692.173499998</v>
      </c>
      <c r="BD46" s="2">
        <f t="shared" si="72"/>
        <v>19107692.173499998</v>
      </c>
      <c r="BE46" s="2">
        <f t="shared" si="72"/>
        <v>19107692.173499998</v>
      </c>
      <c r="BF46" s="2">
        <f t="shared" si="72"/>
        <v>19107692.173499998</v>
      </c>
      <c r="BG46" s="2">
        <f t="shared" si="72"/>
        <v>19107692.173499998</v>
      </c>
      <c r="BH46" s="2">
        <f t="shared" si="72"/>
        <v>19107692.173499998</v>
      </c>
      <c r="BI46" s="2">
        <f t="shared" si="72"/>
        <v>19107692.173499998</v>
      </c>
      <c r="BJ46" s="2">
        <f t="shared" si="72"/>
        <v>19107692.173499998</v>
      </c>
    </row>
    <row r="47" spans="1:62" s="4" customFormat="1" x14ac:dyDescent="0.25">
      <c r="A47" s="1" t="s">
        <v>30</v>
      </c>
      <c r="B47" s="1"/>
      <c r="C47" s="4">
        <f>+C45-C46</f>
        <v>24765000</v>
      </c>
      <c r="D47" s="4">
        <f t="shared" ref="D47:BJ47" si="73">+D45-D46</f>
        <v>24765000</v>
      </c>
      <c r="E47" s="4">
        <f t="shared" si="73"/>
        <v>24765000</v>
      </c>
      <c r="F47" s="4">
        <f t="shared" si="73"/>
        <v>24765000</v>
      </c>
      <c r="G47" s="4">
        <f t="shared" si="73"/>
        <v>24765000</v>
      </c>
      <c r="H47" s="4">
        <f t="shared" si="73"/>
        <v>24765000</v>
      </c>
      <c r="I47" s="4">
        <f t="shared" si="73"/>
        <v>28470000</v>
      </c>
      <c r="J47" s="4">
        <f t="shared" si="73"/>
        <v>28470000</v>
      </c>
      <c r="K47" s="4">
        <f t="shared" si="73"/>
        <v>28470000</v>
      </c>
      <c r="L47" s="4">
        <f t="shared" si="73"/>
        <v>28470000</v>
      </c>
      <c r="M47" s="4">
        <f t="shared" si="73"/>
        <v>28470000</v>
      </c>
      <c r="N47" s="4">
        <f t="shared" si="73"/>
        <v>28470000</v>
      </c>
      <c r="O47" s="4">
        <f t="shared" si="73"/>
        <v>50007750</v>
      </c>
      <c r="P47" s="4">
        <f t="shared" si="73"/>
        <v>50007750</v>
      </c>
      <c r="Q47" s="4">
        <f t="shared" si="73"/>
        <v>50007750</v>
      </c>
      <c r="R47" s="4">
        <f t="shared" si="73"/>
        <v>50007750</v>
      </c>
      <c r="S47" s="4">
        <f t="shared" si="73"/>
        <v>50007750</v>
      </c>
      <c r="T47" s="4">
        <f t="shared" si="73"/>
        <v>50007750</v>
      </c>
      <c r="U47" s="4">
        <f t="shared" si="73"/>
        <v>50934000</v>
      </c>
      <c r="V47" s="4">
        <f t="shared" si="73"/>
        <v>50934000</v>
      </c>
      <c r="W47" s="4">
        <f t="shared" si="73"/>
        <v>50934000</v>
      </c>
      <c r="X47" s="4">
        <f t="shared" si="73"/>
        <v>50934000</v>
      </c>
      <c r="Y47" s="4">
        <f t="shared" si="73"/>
        <v>50934000</v>
      </c>
      <c r="Z47" s="4">
        <f t="shared" si="73"/>
        <v>50934000</v>
      </c>
      <c r="AA47" s="4">
        <f t="shared" si="73"/>
        <v>55752742.5</v>
      </c>
      <c r="AB47" s="4">
        <f t="shared" si="73"/>
        <v>55752742.5</v>
      </c>
      <c r="AC47" s="4">
        <f t="shared" si="73"/>
        <v>55752742.5</v>
      </c>
      <c r="AD47" s="4">
        <f t="shared" si="73"/>
        <v>55752742.5</v>
      </c>
      <c r="AE47" s="4">
        <f t="shared" si="73"/>
        <v>55752742.5</v>
      </c>
      <c r="AF47" s="4">
        <f t="shared" si="73"/>
        <v>55752742.5</v>
      </c>
      <c r="AG47" s="4">
        <f t="shared" si="73"/>
        <v>55752742.5</v>
      </c>
      <c r="AH47" s="4">
        <f t="shared" si="73"/>
        <v>55752742.5</v>
      </c>
      <c r="AI47" s="4">
        <f t="shared" si="73"/>
        <v>55752742.5</v>
      </c>
      <c r="AJ47" s="4">
        <f t="shared" si="73"/>
        <v>55752742.5</v>
      </c>
      <c r="AK47" s="4">
        <f t="shared" si="73"/>
        <v>55752742.5</v>
      </c>
      <c r="AL47" s="4">
        <f t="shared" si="73"/>
        <v>55752742.5</v>
      </c>
      <c r="AM47" s="4">
        <f t="shared" si="73"/>
        <v>42669879.525000006</v>
      </c>
      <c r="AN47" s="4">
        <f t="shared" si="73"/>
        <v>42669879.525000006</v>
      </c>
      <c r="AO47" s="4">
        <f t="shared" si="73"/>
        <v>42669879.525000006</v>
      </c>
      <c r="AP47" s="4">
        <f t="shared" si="73"/>
        <v>42669879.525000006</v>
      </c>
      <c r="AQ47" s="4">
        <f t="shared" si="73"/>
        <v>42669879.525000006</v>
      </c>
      <c r="AR47" s="4">
        <f t="shared" si="73"/>
        <v>42669879.525000006</v>
      </c>
      <c r="AS47" s="4">
        <f t="shared" si="73"/>
        <v>42669879.525000006</v>
      </c>
      <c r="AT47" s="4">
        <f t="shared" si="73"/>
        <v>42669879.525000006</v>
      </c>
      <c r="AU47" s="4">
        <f t="shared" si="73"/>
        <v>42669879.525000006</v>
      </c>
      <c r="AV47" s="4">
        <f t="shared" si="73"/>
        <v>42669879.525000006</v>
      </c>
      <c r="AW47" s="4">
        <f t="shared" si="73"/>
        <v>42669879.525000006</v>
      </c>
      <c r="AX47" s="4">
        <f t="shared" si="73"/>
        <v>42669879.525000006</v>
      </c>
      <c r="AY47" s="4">
        <f t="shared" si="73"/>
        <v>35485714.036499992</v>
      </c>
      <c r="AZ47" s="4">
        <f t="shared" si="73"/>
        <v>35485714.036499992</v>
      </c>
      <c r="BA47" s="4">
        <f t="shared" si="73"/>
        <v>35485714.036499992</v>
      </c>
      <c r="BB47" s="4">
        <f t="shared" si="73"/>
        <v>35485714.036499992</v>
      </c>
      <c r="BC47" s="4">
        <f t="shared" si="73"/>
        <v>35485714.036499992</v>
      </c>
      <c r="BD47" s="4">
        <f t="shared" si="73"/>
        <v>35485714.036499992</v>
      </c>
      <c r="BE47" s="4">
        <f t="shared" si="73"/>
        <v>35485714.036499992</v>
      </c>
      <c r="BF47" s="4">
        <f t="shared" si="73"/>
        <v>35485714.036499992</v>
      </c>
      <c r="BG47" s="4">
        <f t="shared" si="73"/>
        <v>35485714.036499992</v>
      </c>
      <c r="BH47" s="4">
        <f t="shared" si="73"/>
        <v>35485714.036499992</v>
      </c>
      <c r="BI47" s="4">
        <f t="shared" si="73"/>
        <v>35485714.036499992</v>
      </c>
      <c r="BJ47" s="4">
        <f t="shared" si="73"/>
        <v>35485714.036499992</v>
      </c>
    </row>
    <row r="50" spans="1:16" x14ac:dyDescent="0.25">
      <c r="A50" s="11" t="s">
        <v>0</v>
      </c>
      <c r="B50" s="12">
        <v>0.05</v>
      </c>
    </row>
    <row r="51" spans="1:16" x14ac:dyDescent="0.25">
      <c r="A51" s="11" t="s">
        <v>1</v>
      </c>
      <c r="B51" s="13">
        <f>+NPV(B50,C47:BI47)+PV(B50,60,,-BJ47/B50)</f>
        <v>767144502.7763648</v>
      </c>
    </row>
    <row r="52" spans="1:16" x14ac:dyDescent="0.25">
      <c r="A52" s="11" t="s">
        <v>2</v>
      </c>
      <c r="B52" s="14">
        <f>+AVERAGE(C47:BJ47)</f>
        <v>42199342.212300017</v>
      </c>
    </row>
    <row r="53" spans="1:16" x14ac:dyDescent="0.25">
      <c r="A53" s="11" t="s">
        <v>3</v>
      </c>
      <c r="B53" s="15">
        <f>+_xlfn.STDEV.S(C47:BJ47)</f>
        <v>10517270.73967158</v>
      </c>
    </row>
    <row r="54" spans="1:16" x14ac:dyDescent="0.25">
      <c r="A54" s="11" t="s">
        <v>4</v>
      </c>
      <c r="B54" s="16">
        <f>+B53/B52</f>
        <v>0.24922830992863362</v>
      </c>
    </row>
    <row r="55" spans="1:16" x14ac:dyDescent="0.25">
      <c r="A55" s="11" t="s">
        <v>5</v>
      </c>
      <c r="B55" s="17">
        <f>-PMT(B50,60,B51)</f>
        <v>40526851.351729393</v>
      </c>
    </row>
    <row r="56" spans="1:16" ht="15.75" thickBot="1" x14ac:dyDescent="0.3"/>
    <row r="57" spans="1:16" ht="21.75" thickBot="1" x14ac:dyDescent="0.4">
      <c r="B57" s="27" t="s">
        <v>6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9"/>
    </row>
    <row r="58" spans="1:16" x14ac:dyDescent="0.25">
      <c r="A58" s="10"/>
      <c r="B58" s="18">
        <f>+B51</f>
        <v>767144502.7763648</v>
      </c>
      <c r="C58" s="20">
        <v>14000000</v>
      </c>
      <c r="D58" s="20">
        <v>15000000</v>
      </c>
      <c r="E58" s="20">
        <v>16000000</v>
      </c>
      <c r="F58" s="20">
        <v>17000000</v>
      </c>
      <c r="G58" s="20">
        <v>18000000</v>
      </c>
      <c r="H58" s="20">
        <v>19000000</v>
      </c>
      <c r="I58" s="20">
        <v>20000000</v>
      </c>
      <c r="J58" s="20">
        <v>21000000</v>
      </c>
      <c r="K58" s="20">
        <v>22000000</v>
      </c>
      <c r="L58" s="20">
        <v>23000000</v>
      </c>
      <c r="M58" s="20">
        <v>24000000</v>
      </c>
      <c r="N58" s="20">
        <v>25000000</v>
      </c>
      <c r="O58" s="20">
        <v>26000000</v>
      </c>
      <c r="P58" s="20">
        <v>27000000</v>
      </c>
    </row>
    <row r="59" spans="1:16" x14ac:dyDescent="0.25">
      <c r="A59" s="26" t="s">
        <v>7</v>
      </c>
      <c r="B59" s="19">
        <v>24000000</v>
      </c>
      <c r="C59" s="2">
        <f t="dataTable" ref="C59:P72" dt2D="1" dtr="1" r1="C9" r2="C10" ca="1"/>
        <v>494282825.7082845</v>
      </c>
      <c r="D59" s="2">
        <v>510132048.0444845</v>
      </c>
      <c r="E59" s="2">
        <v>525981270.38068444</v>
      </c>
      <c r="F59" s="2">
        <v>541830492.71688461</v>
      </c>
      <c r="G59" s="2">
        <v>557679715.05308473</v>
      </c>
      <c r="H59" s="2">
        <v>573528937.38928461</v>
      </c>
      <c r="I59" s="2">
        <v>589378159.72548497</v>
      </c>
      <c r="J59" s="2">
        <v>605227382.06168461</v>
      </c>
      <c r="K59" s="2">
        <v>621076604.39788496</v>
      </c>
      <c r="L59" s="2">
        <v>636925826.73408461</v>
      </c>
      <c r="M59" s="2">
        <v>652775049.07028461</v>
      </c>
      <c r="N59" s="2">
        <v>668624271.40648472</v>
      </c>
      <c r="O59" s="2">
        <v>684473493.74268532</v>
      </c>
      <c r="P59" s="2">
        <v>700322716.07888472</v>
      </c>
    </row>
    <row r="60" spans="1:16" x14ac:dyDescent="0.25">
      <c r="A60" s="26"/>
      <c r="B60" s="19">
        <v>26000000</v>
      </c>
      <c r="C60" s="2">
        <v>516503618.58964449</v>
      </c>
      <c r="D60" s="2">
        <v>532352840.92584449</v>
      </c>
      <c r="E60" s="2">
        <v>548202063.26204455</v>
      </c>
      <c r="F60" s="2">
        <v>564051285.59824455</v>
      </c>
      <c r="G60" s="2">
        <v>579900507.93444467</v>
      </c>
      <c r="H60" s="2">
        <v>595749730.27064455</v>
      </c>
      <c r="I60" s="2">
        <v>611598952.60684478</v>
      </c>
      <c r="J60" s="2">
        <v>627448174.94304514</v>
      </c>
      <c r="K60" s="2">
        <v>643297397.2792449</v>
      </c>
      <c r="L60" s="2">
        <v>659146619.61544454</v>
      </c>
      <c r="M60" s="2">
        <v>674995841.95164514</v>
      </c>
      <c r="N60" s="2">
        <v>690845064.2878449</v>
      </c>
      <c r="O60" s="2">
        <v>706694286.6240449</v>
      </c>
      <c r="P60" s="2">
        <v>722543508.96024489</v>
      </c>
    </row>
    <row r="61" spans="1:16" x14ac:dyDescent="0.25">
      <c r="A61" s="26"/>
      <c r="B61" s="19">
        <v>28000000</v>
      </c>
      <c r="C61" s="2">
        <v>538724411.47100449</v>
      </c>
      <c r="D61" s="2">
        <v>554573633.80720472</v>
      </c>
      <c r="E61" s="2">
        <v>570422856.14340496</v>
      </c>
      <c r="F61" s="2">
        <v>586272078.47960436</v>
      </c>
      <c r="G61" s="2">
        <v>602121300.81580472</v>
      </c>
      <c r="H61" s="2">
        <v>617970523.15200448</v>
      </c>
      <c r="I61" s="2">
        <v>633819745.48820472</v>
      </c>
      <c r="J61" s="2">
        <v>649668967.82440472</v>
      </c>
      <c r="K61" s="2">
        <v>665518190.16060519</v>
      </c>
      <c r="L61" s="2">
        <v>681367412.49680459</v>
      </c>
      <c r="M61" s="2">
        <v>697216634.83300507</v>
      </c>
      <c r="N61" s="2">
        <v>713065857.16920471</v>
      </c>
      <c r="O61" s="2">
        <v>728915079.50540495</v>
      </c>
      <c r="P61" s="2">
        <v>744764301.84160531</v>
      </c>
    </row>
    <row r="62" spans="1:16" x14ac:dyDescent="0.25">
      <c r="A62" s="26"/>
      <c r="B62" s="19">
        <v>30000000</v>
      </c>
      <c r="C62" s="2">
        <v>560945204.35236478</v>
      </c>
      <c r="D62" s="2">
        <v>576794426.6885643</v>
      </c>
      <c r="E62" s="2">
        <v>592643649.02476454</v>
      </c>
      <c r="F62" s="2">
        <v>608492871.36096478</v>
      </c>
      <c r="G62" s="2">
        <v>624342093.69716477</v>
      </c>
      <c r="H62" s="2">
        <v>640191316.03336442</v>
      </c>
      <c r="I62" s="2">
        <v>656040538.36956501</v>
      </c>
      <c r="J62" s="2">
        <v>671889760.70576489</v>
      </c>
      <c r="K62" s="2">
        <v>687738983.04196465</v>
      </c>
      <c r="L62" s="2">
        <v>703588205.37816489</v>
      </c>
      <c r="M62" s="2">
        <v>719437427.71436477</v>
      </c>
      <c r="N62" s="2">
        <v>735286650.05056524</v>
      </c>
      <c r="O62" s="2">
        <v>751135872.386765</v>
      </c>
      <c r="P62" s="2">
        <v>766985094.72296548</v>
      </c>
    </row>
    <row r="63" spans="1:16" x14ac:dyDescent="0.25">
      <c r="A63" s="26"/>
      <c r="B63" s="19">
        <v>32000000</v>
      </c>
      <c r="C63" s="2">
        <v>583165997.23372483</v>
      </c>
      <c r="D63" s="2">
        <v>599015219.56992471</v>
      </c>
      <c r="E63" s="2">
        <v>614864441.90612483</v>
      </c>
      <c r="F63" s="2">
        <v>630713664.24232459</v>
      </c>
      <c r="G63" s="2">
        <v>646562886.57852519</v>
      </c>
      <c r="H63" s="2">
        <v>662412108.91472483</v>
      </c>
      <c r="I63" s="2">
        <v>678261331.25092459</v>
      </c>
      <c r="J63" s="2">
        <v>694110553.58712471</v>
      </c>
      <c r="K63" s="2">
        <v>709959775.92332494</v>
      </c>
      <c r="L63" s="2">
        <v>725808998.25952506</v>
      </c>
      <c r="M63" s="2">
        <v>741658220.59572482</v>
      </c>
      <c r="N63" s="2">
        <v>757507442.93192494</v>
      </c>
      <c r="O63" s="2">
        <v>773356665.26812494</v>
      </c>
      <c r="P63" s="2">
        <v>789205887.60432518</v>
      </c>
    </row>
    <row r="64" spans="1:16" x14ac:dyDescent="0.25">
      <c r="A64" s="26"/>
      <c r="B64" s="19">
        <v>34000000</v>
      </c>
      <c r="C64" s="2">
        <v>605386790.11508465</v>
      </c>
      <c r="D64" s="2">
        <v>621236012.45128441</v>
      </c>
      <c r="E64" s="2">
        <v>637085234.78748512</v>
      </c>
      <c r="F64" s="2">
        <v>652934457.12368476</v>
      </c>
      <c r="G64" s="2">
        <v>668783679.45988476</v>
      </c>
      <c r="H64" s="2">
        <v>684632901.79608452</v>
      </c>
      <c r="I64" s="2">
        <v>700482124.13228464</v>
      </c>
      <c r="J64" s="2">
        <v>716331346.468485</v>
      </c>
      <c r="K64" s="2">
        <v>732180568.80468488</v>
      </c>
      <c r="L64" s="2">
        <v>748029791.14088488</v>
      </c>
      <c r="M64" s="2">
        <v>763879013.47708523</v>
      </c>
      <c r="N64" s="2">
        <v>779728235.81328499</v>
      </c>
      <c r="O64" s="2">
        <v>795577458.14948511</v>
      </c>
      <c r="P64" s="2">
        <v>811426680.48568511</v>
      </c>
    </row>
    <row r="65" spans="1:16" x14ac:dyDescent="0.25">
      <c r="A65" s="26"/>
      <c r="B65" s="19">
        <v>36000000</v>
      </c>
      <c r="C65" s="2">
        <v>627607582.99644482</v>
      </c>
      <c r="D65" s="2">
        <v>643456805.33264458</v>
      </c>
      <c r="E65" s="2">
        <v>659306027.66884458</v>
      </c>
      <c r="F65" s="2">
        <v>675155250.00504446</v>
      </c>
      <c r="G65" s="2">
        <v>691004472.34124458</v>
      </c>
      <c r="H65" s="2">
        <v>706853694.67744529</v>
      </c>
      <c r="I65" s="2">
        <v>722702917.01364493</v>
      </c>
      <c r="J65" s="2">
        <v>738552139.34984493</v>
      </c>
      <c r="K65" s="2">
        <v>754401361.68604469</v>
      </c>
      <c r="L65" s="2">
        <v>770250584.02224505</v>
      </c>
      <c r="M65" s="2">
        <v>786099806.35844505</v>
      </c>
      <c r="N65" s="2">
        <v>801949028.69464481</v>
      </c>
      <c r="O65" s="2">
        <v>817798251.03084493</v>
      </c>
      <c r="P65" s="2">
        <v>833647473.36704493</v>
      </c>
    </row>
    <row r="66" spans="1:16" x14ac:dyDescent="0.25">
      <c r="A66" s="26"/>
      <c r="B66" s="19">
        <v>38000000</v>
      </c>
      <c r="C66" s="2">
        <v>649828375.87780464</v>
      </c>
      <c r="D66" s="2">
        <v>665677598.21400476</v>
      </c>
      <c r="E66" s="2">
        <v>681526820.55020499</v>
      </c>
      <c r="F66" s="2">
        <v>697376042.88640499</v>
      </c>
      <c r="G66" s="2">
        <v>713225265.22260475</v>
      </c>
      <c r="H66" s="2">
        <v>729074487.55880487</v>
      </c>
      <c r="I66" s="2">
        <v>744923709.89500499</v>
      </c>
      <c r="J66" s="2">
        <v>760772932.23120487</v>
      </c>
      <c r="K66" s="2">
        <v>776622154.56740499</v>
      </c>
      <c r="L66" s="2">
        <v>792471376.90360487</v>
      </c>
      <c r="M66" s="2">
        <v>808320599.2398051</v>
      </c>
      <c r="N66" s="2">
        <v>824169821.57600522</v>
      </c>
      <c r="O66" s="2">
        <v>840019043.91220486</v>
      </c>
      <c r="P66" s="2">
        <v>855868266.24840474</v>
      </c>
    </row>
    <row r="67" spans="1:16" x14ac:dyDescent="0.25">
      <c r="A67" s="26"/>
      <c r="B67" s="19">
        <v>40000000</v>
      </c>
      <c r="C67" s="2">
        <v>672049168.75916493</v>
      </c>
      <c r="D67" s="2">
        <v>687898391.09536493</v>
      </c>
      <c r="E67" s="2">
        <v>703747613.43156457</v>
      </c>
      <c r="F67" s="2">
        <v>719596835.76776469</v>
      </c>
      <c r="G67" s="2">
        <v>735446058.10396492</v>
      </c>
      <c r="H67" s="2">
        <v>751295280.4401648</v>
      </c>
      <c r="I67" s="2">
        <v>767144502.7763648</v>
      </c>
      <c r="J67" s="2">
        <v>782993725.11256468</v>
      </c>
      <c r="K67" s="2">
        <v>798842947.44876504</v>
      </c>
      <c r="L67" s="2">
        <v>814692169.78496528</v>
      </c>
      <c r="M67" s="2">
        <v>830541392.1211648</v>
      </c>
      <c r="N67" s="2">
        <v>846390614.45736492</v>
      </c>
      <c r="O67" s="2">
        <v>862239836.79356563</v>
      </c>
      <c r="P67" s="2">
        <v>878089059.12976503</v>
      </c>
    </row>
    <row r="68" spans="1:16" x14ac:dyDescent="0.25">
      <c r="A68" s="26"/>
      <c r="B68" s="19">
        <v>42000000</v>
      </c>
      <c r="C68" s="2">
        <v>694269961.64052463</v>
      </c>
      <c r="D68" s="2">
        <v>710119183.97672486</v>
      </c>
      <c r="E68" s="2">
        <v>725968406.31292474</v>
      </c>
      <c r="F68" s="2">
        <v>741817628.64912474</v>
      </c>
      <c r="G68" s="2">
        <v>757666850.9853245</v>
      </c>
      <c r="H68" s="2">
        <v>773516073.32152462</v>
      </c>
      <c r="I68" s="2">
        <v>789365295.65772498</v>
      </c>
      <c r="J68" s="2">
        <v>805214517.99392509</v>
      </c>
      <c r="K68" s="2">
        <v>821063740.33012497</v>
      </c>
      <c r="L68" s="2">
        <v>836912962.66632473</v>
      </c>
      <c r="M68" s="2">
        <v>852762185.00252533</v>
      </c>
      <c r="N68" s="2">
        <v>868611407.33872509</v>
      </c>
      <c r="O68" s="2">
        <v>884460629.67492509</v>
      </c>
      <c r="P68" s="2">
        <v>900309852.01112556</v>
      </c>
    </row>
    <row r="69" spans="1:16" x14ac:dyDescent="0.25">
      <c r="A69" s="26"/>
      <c r="B69" s="19">
        <v>44000000</v>
      </c>
      <c r="C69" s="2">
        <v>716490754.52188468</v>
      </c>
      <c r="D69" s="2">
        <v>732339976.85808492</v>
      </c>
      <c r="E69" s="2">
        <v>748189199.19428492</v>
      </c>
      <c r="F69" s="2">
        <v>764038421.53048468</v>
      </c>
      <c r="G69" s="2">
        <v>779887643.86668479</v>
      </c>
      <c r="H69" s="2">
        <v>795736866.20288491</v>
      </c>
      <c r="I69" s="2">
        <v>811586088.53908479</v>
      </c>
      <c r="J69" s="2">
        <v>827435310.87528467</v>
      </c>
      <c r="K69" s="2">
        <v>843284533.21148539</v>
      </c>
      <c r="L69" s="2">
        <v>859133755.54768503</v>
      </c>
      <c r="M69" s="2">
        <v>874982977.88388526</v>
      </c>
      <c r="N69" s="2">
        <v>890832200.22008526</v>
      </c>
      <c r="O69" s="2">
        <v>906681422.55628562</v>
      </c>
      <c r="P69" s="2">
        <v>922530644.89248502</v>
      </c>
    </row>
    <row r="70" spans="1:16" x14ac:dyDescent="0.25">
      <c r="A70" s="26"/>
      <c r="B70" s="19">
        <v>46000000</v>
      </c>
      <c r="C70" s="2">
        <v>738711547.40324485</v>
      </c>
      <c r="D70" s="2">
        <v>754560769.73944485</v>
      </c>
      <c r="E70" s="2">
        <v>770409992.07564485</v>
      </c>
      <c r="F70" s="2">
        <v>786259214.41184473</v>
      </c>
      <c r="G70" s="2">
        <v>802108436.74804485</v>
      </c>
      <c r="H70" s="2">
        <v>817957659.08424461</v>
      </c>
      <c r="I70" s="2">
        <v>833806881.4204452</v>
      </c>
      <c r="J70" s="2">
        <v>849656103.75664496</v>
      </c>
      <c r="K70" s="2">
        <v>865505326.09284508</v>
      </c>
      <c r="L70" s="2">
        <v>881354548.42904556</v>
      </c>
      <c r="M70" s="2">
        <v>897203770.76524532</v>
      </c>
      <c r="N70" s="2">
        <v>913052993.10144508</v>
      </c>
      <c r="O70" s="2">
        <v>928902215.43764544</v>
      </c>
      <c r="P70" s="2">
        <v>944751437.77384543</v>
      </c>
    </row>
    <row r="71" spans="1:16" x14ac:dyDescent="0.25">
      <c r="A71" s="26"/>
      <c r="B71" s="19">
        <v>48000000</v>
      </c>
      <c r="C71" s="2">
        <v>760932340.28460503</v>
      </c>
      <c r="D71" s="2">
        <v>776781562.62080479</v>
      </c>
      <c r="E71" s="2">
        <v>792630784.95700443</v>
      </c>
      <c r="F71" s="2">
        <v>808480007.29320443</v>
      </c>
      <c r="G71" s="2">
        <v>824329229.62940526</v>
      </c>
      <c r="H71" s="2">
        <v>840178451.96560478</v>
      </c>
      <c r="I71" s="2">
        <v>856027674.30180466</v>
      </c>
      <c r="J71" s="2">
        <v>871876896.6380055</v>
      </c>
      <c r="K71" s="2">
        <v>887726118.97420537</v>
      </c>
      <c r="L71" s="2">
        <v>903575341.31040514</v>
      </c>
      <c r="M71" s="2">
        <v>919424563.64660561</v>
      </c>
      <c r="N71" s="2">
        <v>935273785.98280561</v>
      </c>
      <c r="O71" s="2">
        <v>951123008.31900549</v>
      </c>
      <c r="P71" s="2">
        <v>966972230.65520537</v>
      </c>
    </row>
    <row r="72" spans="1:16" x14ac:dyDescent="0.25">
      <c r="A72" s="26"/>
      <c r="B72" s="19">
        <v>50000000</v>
      </c>
      <c r="C72" s="2">
        <v>783153133.16596496</v>
      </c>
      <c r="D72" s="2">
        <v>799002355.50216436</v>
      </c>
      <c r="E72" s="2">
        <v>814851577.83836508</v>
      </c>
      <c r="F72" s="2">
        <v>830700800.17456472</v>
      </c>
      <c r="G72" s="2">
        <v>846550022.5107646</v>
      </c>
      <c r="H72" s="2">
        <v>862399244.84696507</v>
      </c>
      <c r="I72" s="2">
        <v>878248467.18316507</v>
      </c>
      <c r="J72" s="2">
        <v>894097689.51936471</v>
      </c>
      <c r="K72" s="2">
        <v>909946911.85556531</v>
      </c>
      <c r="L72" s="2">
        <v>925796134.19176519</v>
      </c>
      <c r="M72" s="2">
        <v>941645356.52796531</v>
      </c>
      <c r="N72" s="2">
        <v>957494578.86416543</v>
      </c>
      <c r="O72" s="2">
        <v>973343801.20036507</v>
      </c>
      <c r="P72" s="2">
        <v>989193023.5365653</v>
      </c>
    </row>
    <row r="73" spans="1:16" x14ac:dyDescent="0.25">
      <c r="B73" s="2"/>
    </row>
    <row r="74" spans="1:16" ht="15.75" thickBot="1" x14ac:dyDescent="0.3">
      <c r="B74" s="2"/>
    </row>
    <row r="75" spans="1:16" ht="21.75" thickBot="1" x14ac:dyDescent="0.4">
      <c r="B75" s="27" t="s">
        <v>8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9"/>
    </row>
    <row r="76" spans="1:16" x14ac:dyDescent="0.25">
      <c r="A76" s="10"/>
      <c r="B76" s="21">
        <f>+B51</f>
        <v>767144502.7763648</v>
      </c>
      <c r="C76" s="20">
        <v>3500000</v>
      </c>
      <c r="D76" s="20">
        <v>3750000</v>
      </c>
      <c r="E76" s="20">
        <v>4000000</v>
      </c>
      <c r="F76" s="20">
        <v>4250000</v>
      </c>
      <c r="G76" s="20">
        <v>4500000</v>
      </c>
      <c r="H76" s="20">
        <v>4750000</v>
      </c>
      <c r="I76" s="20">
        <v>5000000</v>
      </c>
      <c r="J76" s="20">
        <v>5250000</v>
      </c>
      <c r="K76" s="20">
        <v>5500000</v>
      </c>
      <c r="L76" s="20">
        <v>5750000</v>
      </c>
      <c r="M76" s="20">
        <v>6000000</v>
      </c>
      <c r="N76" s="20">
        <v>6250000</v>
      </c>
      <c r="O76" s="20">
        <v>6500000</v>
      </c>
      <c r="P76" s="20">
        <v>6750000</v>
      </c>
    </row>
    <row r="77" spans="1:16" x14ac:dyDescent="0.25">
      <c r="A77" s="26" t="s">
        <v>9</v>
      </c>
      <c r="B77" s="19">
        <v>6000000</v>
      </c>
      <c r="C77" s="2">
        <f t="dataTable" ref="C77:P90" dt2D="1" dtr="1" r1="C14" r2="C15"/>
        <v>674965990.59467232</v>
      </c>
      <c r="D77" s="2">
        <v>680267647.87497485</v>
      </c>
      <c r="E77" s="2">
        <v>685569305.15527678</v>
      </c>
      <c r="F77" s="2">
        <v>690870962.43557882</v>
      </c>
      <c r="G77" s="2">
        <v>696172619.71588159</v>
      </c>
      <c r="H77" s="2">
        <v>701474276.99618423</v>
      </c>
      <c r="I77" s="2">
        <v>706775934.27648664</v>
      </c>
      <c r="J77" s="2">
        <v>712077591.5567888</v>
      </c>
      <c r="K77" s="2">
        <v>717379248.83709085</v>
      </c>
      <c r="L77" s="2">
        <v>722680906.11739302</v>
      </c>
      <c r="M77" s="2">
        <v>727982563.39769602</v>
      </c>
      <c r="N77" s="2">
        <v>733284220.67799842</v>
      </c>
      <c r="O77" s="2">
        <v>738585877.95830071</v>
      </c>
      <c r="P77" s="2">
        <v>743887535.23860288</v>
      </c>
    </row>
    <row r="78" spans="1:16" x14ac:dyDescent="0.25">
      <c r="A78" s="26"/>
      <c r="B78" s="19">
        <v>6500000</v>
      </c>
      <c r="C78" s="2">
        <v>682512061.65715683</v>
      </c>
      <c r="D78" s="2">
        <v>687813718.93745959</v>
      </c>
      <c r="E78" s="2">
        <v>693115376.21776199</v>
      </c>
      <c r="F78" s="2">
        <v>698417033.49806404</v>
      </c>
      <c r="G78" s="2">
        <v>703718690.77836645</v>
      </c>
      <c r="H78" s="2">
        <v>709020348.05866897</v>
      </c>
      <c r="I78" s="2">
        <v>714322005.33897102</v>
      </c>
      <c r="J78" s="2">
        <v>719623662.61927342</v>
      </c>
      <c r="K78" s="2">
        <v>724925319.89957571</v>
      </c>
      <c r="L78" s="2">
        <v>730226977.179878</v>
      </c>
      <c r="M78" s="2">
        <v>735528634.46018064</v>
      </c>
      <c r="N78" s="2">
        <v>740830291.74048293</v>
      </c>
      <c r="O78" s="2">
        <v>746131949.02078557</v>
      </c>
      <c r="P78" s="2">
        <v>751433606.30108774</v>
      </c>
    </row>
    <row r="79" spans="1:16" x14ac:dyDescent="0.25">
      <c r="A79" s="26"/>
      <c r="B79" s="19">
        <v>7000000</v>
      </c>
      <c r="C79" s="2">
        <v>690058132.71964216</v>
      </c>
      <c r="D79" s="2">
        <v>695359789.99994397</v>
      </c>
      <c r="E79" s="2">
        <v>700661447.2802465</v>
      </c>
      <c r="F79" s="2">
        <v>705963104.56054902</v>
      </c>
      <c r="G79" s="2">
        <v>711264761.84085143</v>
      </c>
      <c r="H79" s="2">
        <v>716566419.12115395</v>
      </c>
      <c r="I79" s="2">
        <v>721868076.40145612</v>
      </c>
      <c r="J79" s="2">
        <v>727169733.68175828</v>
      </c>
      <c r="K79" s="2">
        <v>732471390.96206033</v>
      </c>
      <c r="L79" s="2">
        <v>737773048.24236262</v>
      </c>
      <c r="M79" s="2">
        <v>743074705.5226655</v>
      </c>
      <c r="N79" s="2">
        <v>748376362.80296779</v>
      </c>
      <c r="O79" s="2">
        <v>753678020.08327031</v>
      </c>
      <c r="P79" s="2">
        <v>758979677.36357272</v>
      </c>
    </row>
    <row r="80" spans="1:16" x14ac:dyDescent="0.25">
      <c r="A80" s="26"/>
      <c r="B80" s="19">
        <v>7500000</v>
      </c>
      <c r="C80" s="2">
        <v>697604203.78212655</v>
      </c>
      <c r="D80" s="2">
        <v>702905861.06242907</v>
      </c>
      <c r="E80" s="2">
        <v>708207518.34273148</v>
      </c>
      <c r="F80" s="2">
        <v>713509175.6230334</v>
      </c>
      <c r="G80" s="2">
        <v>718810832.90333617</v>
      </c>
      <c r="H80" s="2">
        <v>724112490.18363833</v>
      </c>
      <c r="I80" s="2">
        <v>729414147.4639411</v>
      </c>
      <c r="J80" s="2">
        <v>734715804.74424326</v>
      </c>
      <c r="K80" s="2">
        <v>740017462.02454555</v>
      </c>
      <c r="L80" s="2">
        <v>745319119.30484819</v>
      </c>
      <c r="M80" s="2">
        <v>750620776.58515012</v>
      </c>
      <c r="N80" s="2">
        <v>755922433.86545241</v>
      </c>
      <c r="O80" s="2">
        <v>761224091.14575505</v>
      </c>
      <c r="P80" s="2">
        <v>766525748.4260571</v>
      </c>
    </row>
    <row r="81" spans="1:16" x14ac:dyDescent="0.25">
      <c r="A81" s="26"/>
      <c r="B81" s="19">
        <v>8000000</v>
      </c>
      <c r="C81" s="2">
        <v>705150274.84461141</v>
      </c>
      <c r="D81" s="2">
        <v>710451932.12491357</v>
      </c>
      <c r="E81" s="2">
        <v>715753589.40521574</v>
      </c>
      <c r="F81" s="2">
        <v>721055246.6855185</v>
      </c>
      <c r="G81" s="2">
        <v>726356903.96582103</v>
      </c>
      <c r="H81" s="2">
        <v>731658561.24612319</v>
      </c>
      <c r="I81" s="2">
        <v>736960218.52642596</v>
      </c>
      <c r="J81" s="2">
        <v>742261875.80672824</v>
      </c>
      <c r="K81" s="2">
        <v>747563533.08703041</v>
      </c>
      <c r="L81" s="2">
        <v>752865190.36733294</v>
      </c>
      <c r="M81" s="2">
        <v>758166847.64763498</v>
      </c>
      <c r="N81" s="2">
        <v>763468504.92793727</v>
      </c>
      <c r="O81" s="2">
        <v>768770162.20823967</v>
      </c>
      <c r="P81" s="2">
        <v>774071819.48854232</v>
      </c>
    </row>
    <row r="82" spans="1:16" x14ac:dyDescent="0.25">
      <c r="A82" s="26"/>
      <c r="B82" s="19">
        <v>8500000</v>
      </c>
      <c r="C82" s="2">
        <v>712696345.90709639</v>
      </c>
      <c r="D82" s="2">
        <v>717998003.18739867</v>
      </c>
      <c r="E82" s="2">
        <v>723299660.46770072</v>
      </c>
      <c r="F82" s="2">
        <v>728601317.74800348</v>
      </c>
      <c r="G82" s="2">
        <v>733902975.02830577</v>
      </c>
      <c r="H82" s="2">
        <v>739204632.30860817</v>
      </c>
      <c r="I82" s="2">
        <v>744506289.58891058</v>
      </c>
      <c r="J82" s="2">
        <v>749807946.86921287</v>
      </c>
      <c r="K82" s="2">
        <v>755109604.14951515</v>
      </c>
      <c r="L82" s="2">
        <v>760411261.42981744</v>
      </c>
      <c r="M82" s="2">
        <v>765712918.71011996</v>
      </c>
      <c r="N82" s="2">
        <v>771014575.99042249</v>
      </c>
      <c r="O82" s="2">
        <v>776316233.27072442</v>
      </c>
      <c r="P82" s="2">
        <v>781617890.55102658</v>
      </c>
    </row>
    <row r="83" spans="1:16" x14ac:dyDescent="0.25">
      <c r="A83" s="26"/>
      <c r="B83" s="19">
        <v>9000000</v>
      </c>
      <c r="C83" s="2">
        <v>720242416.96958125</v>
      </c>
      <c r="D83" s="2">
        <v>725544074.24988317</v>
      </c>
      <c r="E83" s="2">
        <v>730845731.53018546</v>
      </c>
      <c r="F83" s="2">
        <v>736147388.81048834</v>
      </c>
      <c r="G83" s="2">
        <v>741449046.09079075</v>
      </c>
      <c r="H83" s="2">
        <v>746750703.37109315</v>
      </c>
      <c r="I83" s="2">
        <v>752052360.6513952</v>
      </c>
      <c r="J83" s="2">
        <v>757354017.93169725</v>
      </c>
      <c r="K83" s="2">
        <v>762655675.21200001</v>
      </c>
      <c r="L83" s="2">
        <v>767957332.49230242</v>
      </c>
      <c r="M83" s="2">
        <v>773258989.77260482</v>
      </c>
      <c r="N83" s="2">
        <v>778560647.05290687</v>
      </c>
      <c r="O83" s="2">
        <v>783862304.33320928</v>
      </c>
      <c r="P83" s="2">
        <v>789163961.6135118</v>
      </c>
    </row>
    <row r="84" spans="1:16" x14ac:dyDescent="0.25">
      <c r="A84" s="26"/>
      <c r="B84" s="19">
        <v>9500000</v>
      </c>
      <c r="C84" s="2">
        <v>727788488.03206611</v>
      </c>
      <c r="D84" s="2">
        <v>733090145.31236804</v>
      </c>
      <c r="E84" s="2">
        <v>738391802.5926708</v>
      </c>
      <c r="F84" s="2">
        <v>743693459.87297308</v>
      </c>
      <c r="G84" s="2">
        <v>748995117.15327537</v>
      </c>
      <c r="H84" s="2">
        <v>754296774.43357778</v>
      </c>
      <c r="I84" s="2">
        <v>759598431.71388018</v>
      </c>
      <c r="J84" s="2">
        <v>764900088.99418259</v>
      </c>
      <c r="K84" s="2">
        <v>770201746.27448475</v>
      </c>
      <c r="L84" s="2">
        <v>775503403.55478728</v>
      </c>
      <c r="M84" s="2">
        <v>780805060.83508945</v>
      </c>
      <c r="N84" s="2">
        <v>786106718.11539185</v>
      </c>
      <c r="O84" s="2">
        <v>791408375.39569402</v>
      </c>
      <c r="P84" s="2">
        <v>796710032.67599607</v>
      </c>
    </row>
    <row r="85" spans="1:16" x14ac:dyDescent="0.25">
      <c r="A85" s="26"/>
      <c r="B85" s="19">
        <v>10000000</v>
      </c>
      <c r="C85" s="2">
        <v>735334559.09455037</v>
      </c>
      <c r="D85" s="2">
        <v>740636216.37485337</v>
      </c>
      <c r="E85" s="2">
        <v>745937873.65515566</v>
      </c>
      <c r="F85" s="2">
        <v>751239530.93545806</v>
      </c>
      <c r="G85" s="2">
        <v>756541188.21576023</v>
      </c>
      <c r="H85" s="2">
        <v>761842845.4960624</v>
      </c>
      <c r="I85" s="2">
        <v>767144502.7763648</v>
      </c>
      <c r="J85" s="2">
        <v>772446160.05666757</v>
      </c>
      <c r="K85" s="2">
        <v>777747817.33696985</v>
      </c>
      <c r="L85" s="2">
        <v>783049474.61727214</v>
      </c>
      <c r="M85" s="2">
        <v>788351131.89757419</v>
      </c>
      <c r="N85" s="2">
        <v>793652789.17787671</v>
      </c>
      <c r="O85" s="2">
        <v>798954446.45817864</v>
      </c>
      <c r="P85" s="2">
        <v>804256103.73848116</v>
      </c>
    </row>
    <row r="86" spans="1:16" x14ac:dyDescent="0.25">
      <c r="A86" s="26"/>
      <c r="B86" s="19">
        <v>10500000</v>
      </c>
      <c r="C86" s="2">
        <v>742880630.15703571</v>
      </c>
      <c r="D86" s="2">
        <v>748182287.43733823</v>
      </c>
      <c r="E86" s="2">
        <v>753483944.71764004</v>
      </c>
      <c r="F86" s="2">
        <v>758785601.99794245</v>
      </c>
      <c r="G86" s="2">
        <v>764087259.27824485</v>
      </c>
      <c r="H86" s="2">
        <v>769388916.55854738</v>
      </c>
      <c r="I86" s="2">
        <v>774690573.83884954</v>
      </c>
      <c r="J86" s="2">
        <v>779992231.11915183</v>
      </c>
      <c r="K86" s="2">
        <v>785293888.39945447</v>
      </c>
      <c r="L86" s="2">
        <v>790595545.67975676</v>
      </c>
      <c r="M86" s="2">
        <v>795897202.96005893</v>
      </c>
      <c r="N86" s="2">
        <v>801198860.24036169</v>
      </c>
      <c r="O86" s="2">
        <v>806500517.52066398</v>
      </c>
      <c r="P86" s="2">
        <v>811802174.80096602</v>
      </c>
    </row>
    <row r="87" spans="1:16" x14ac:dyDescent="0.25">
      <c r="A87" s="26"/>
      <c r="B87" s="19">
        <v>11000000</v>
      </c>
      <c r="C87" s="2">
        <v>750426701.21952033</v>
      </c>
      <c r="D87" s="2">
        <v>755728358.49982309</v>
      </c>
      <c r="E87" s="2">
        <v>761030015.78012526</v>
      </c>
      <c r="F87" s="2">
        <v>766331673.06042755</v>
      </c>
      <c r="G87" s="2">
        <v>771633330.34072983</v>
      </c>
      <c r="H87" s="2">
        <v>776934987.62103224</v>
      </c>
      <c r="I87" s="2">
        <v>782236644.90133452</v>
      </c>
      <c r="J87" s="2">
        <v>787538302.18163669</v>
      </c>
      <c r="K87" s="2">
        <v>792839959.46193933</v>
      </c>
      <c r="L87" s="2">
        <v>798141616.74224114</v>
      </c>
      <c r="M87" s="2">
        <v>803443274.02254367</v>
      </c>
      <c r="N87" s="2">
        <v>808744931.30284619</v>
      </c>
      <c r="O87" s="2">
        <v>814046588.58314848</v>
      </c>
      <c r="P87" s="2">
        <v>819348245.86345065</v>
      </c>
    </row>
    <row r="88" spans="1:16" x14ac:dyDescent="0.25">
      <c r="A88" s="26"/>
      <c r="B88" s="19">
        <v>11500000</v>
      </c>
      <c r="C88" s="2">
        <v>757972772.28200483</v>
      </c>
      <c r="D88" s="2">
        <v>763274429.56230736</v>
      </c>
      <c r="E88" s="2">
        <v>768576086.84261024</v>
      </c>
      <c r="F88" s="2">
        <v>773877744.12291265</v>
      </c>
      <c r="G88" s="2">
        <v>779179401.40321469</v>
      </c>
      <c r="H88" s="2">
        <v>784481058.6835171</v>
      </c>
      <c r="I88" s="2">
        <v>789782715.96381915</v>
      </c>
      <c r="J88" s="2">
        <v>795084373.24412155</v>
      </c>
      <c r="K88" s="2">
        <v>800386030.5244242</v>
      </c>
      <c r="L88" s="2">
        <v>805687687.8047266</v>
      </c>
      <c r="M88" s="2">
        <v>810989345.08502889</v>
      </c>
      <c r="N88" s="2">
        <v>816291002.36533129</v>
      </c>
      <c r="O88" s="2">
        <v>821592659.64563358</v>
      </c>
      <c r="P88" s="2">
        <v>826894316.92593575</v>
      </c>
    </row>
    <row r="89" spans="1:16" x14ac:dyDescent="0.25">
      <c r="A89" s="26"/>
      <c r="B89" s="19">
        <v>12000000</v>
      </c>
      <c r="C89" s="2">
        <v>765518843.34449005</v>
      </c>
      <c r="D89" s="2">
        <v>770820500.62479246</v>
      </c>
      <c r="E89" s="2">
        <v>776122157.9050951</v>
      </c>
      <c r="F89" s="2">
        <v>781423815.18539691</v>
      </c>
      <c r="G89" s="2">
        <v>786725472.46569908</v>
      </c>
      <c r="H89" s="2">
        <v>792027129.74600148</v>
      </c>
      <c r="I89" s="2">
        <v>797328787.02630377</v>
      </c>
      <c r="J89" s="2">
        <v>802630444.30660665</v>
      </c>
      <c r="K89" s="2">
        <v>807932101.58690906</v>
      </c>
      <c r="L89" s="2">
        <v>813233758.86721134</v>
      </c>
      <c r="M89" s="2">
        <v>818535416.14751363</v>
      </c>
      <c r="N89" s="2">
        <v>823837073.42781568</v>
      </c>
      <c r="O89" s="2">
        <v>829138730.70811832</v>
      </c>
      <c r="P89" s="2">
        <v>834440387.98842084</v>
      </c>
    </row>
    <row r="90" spans="1:16" x14ac:dyDescent="0.25">
      <c r="A90" s="26"/>
      <c r="B90" s="19">
        <v>12500000</v>
      </c>
      <c r="C90" s="2">
        <v>773064914.40697491</v>
      </c>
      <c r="D90" s="2">
        <v>778366571.68727708</v>
      </c>
      <c r="E90" s="2">
        <v>783668228.96757948</v>
      </c>
      <c r="F90" s="2">
        <v>788969886.24788165</v>
      </c>
      <c r="G90" s="2">
        <v>794271543.52818418</v>
      </c>
      <c r="H90" s="2">
        <v>799573200.80848622</v>
      </c>
      <c r="I90" s="2">
        <v>804874858.08878887</v>
      </c>
      <c r="J90" s="2">
        <v>810176515.36909163</v>
      </c>
      <c r="K90" s="2">
        <v>815478172.64939344</v>
      </c>
      <c r="L90" s="2">
        <v>820779829.92969584</v>
      </c>
      <c r="M90" s="2">
        <v>826081487.20999837</v>
      </c>
      <c r="N90" s="2">
        <v>831383144.49030054</v>
      </c>
      <c r="O90" s="2">
        <v>836684801.77060318</v>
      </c>
      <c r="P90" s="2">
        <v>841986459.0509057</v>
      </c>
    </row>
  </sheetData>
  <mergeCells count="4">
    <mergeCell ref="A59:A72"/>
    <mergeCell ref="B57:P57"/>
    <mergeCell ref="B75:P75"/>
    <mergeCell ref="A77:A90"/>
  </mergeCells>
  <conditionalFormatting sqref="C59:P72">
    <cfRule type="cellIs" dxfId="23" priority="4" operator="greaterThan">
      <formula>500000000</formula>
    </cfRule>
    <cfRule type="cellIs" dxfId="22" priority="5" operator="between">
      <formula>250000000</formula>
      <formula>500000000</formula>
    </cfRule>
    <cfRule type="cellIs" dxfId="21" priority="6" operator="lessThan">
      <formula>250000000</formula>
    </cfRule>
  </conditionalFormatting>
  <conditionalFormatting sqref="C77:P90">
    <cfRule type="cellIs" dxfId="20" priority="1" operator="greaterThan">
      <formula>500000000</formula>
    </cfRule>
    <cfRule type="cellIs" dxfId="19" priority="2" operator="between">
      <formula>250000000</formula>
      <formula>500000000</formula>
    </cfRule>
    <cfRule type="cellIs" dxfId="18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F10-9A25-4967-A85A-93ED03538FE4}">
  <dimension ref="A1:BJ91"/>
  <sheetViews>
    <sheetView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B76" sqref="B76:P76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6" width="15.28515625" style="2" bestFit="1" customWidth="1"/>
    <col min="17" max="38" width="13.5703125" style="2" bestFit="1" customWidth="1"/>
    <col min="39" max="62" width="12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1" customFormat="1" x14ac:dyDescent="0.25">
      <c r="A3" s="1" t="str">
        <f>+Osmin!A3</f>
        <v>Sales</v>
      </c>
      <c r="C3" s="1">
        <v>2</v>
      </c>
      <c r="D3" s="1">
        <f>+C3</f>
        <v>2</v>
      </c>
      <c r="E3" s="1">
        <f t="shared" ref="E3:N3" si="0">+D3</f>
        <v>2</v>
      </c>
      <c r="F3" s="1">
        <f t="shared" si="0"/>
        <v>2</v>
      </c>
      <c r="G3" s="1">
        <f t="shared" si="0"/>
        <v>2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2</v>
      </c>
      <c r="M3" s="1">
        <f t="shared" si="0"/>
        <v>2</v>
      </c>
      <c r="N3" s="1">
        <f t="shared" si="0"/>
        <v>2</v>
      </c>
      <c r="O3" s="1">
        <f>+N3+1</f>
        <v>3</v>
      </c>
      <c r="P3" s="1">
        <f>+O3</f>
        <v>3</v>
      </c>
      <c r="Q3" s="1">
        <f t="shared" ref="Q3:Z3" si="1">+P3</f>
        <v>3</v>
      </c>
      <c r="R3" s="1">
        <f t="shared" si="1"/>
        <v>3</v>
      </c>
      <c r="S3" s="1">
        <f t="shared" si="1"/>
        <v>3</v>
      </c>
      <c r="T3" s="1">
        <f t="shared" si="1"/>
        <v>3</v>
      </c>
      <c r="U3" s="1">
        <f t="shared" si="1"/>
        <v>3</v>
      </c>
      <c r="V3" s="1">
        <f t="shared" si="1"/>
        <v>3</v>
      </c>
      <c r="W3" s="1">
        <f t="shared" si="1"/>
        <v>3</v>
      </c>
      <c r="X3" s="1">
        <f t="shared" si="1"/>
        <v>3</v>
      </c>
      <c r="Y3" s="1">
        <f t="shared" si="1"/>
        <v>3</v>
      </c>
      <c r="Z3" s="1">
        <f t="shared" si="1"/>
        <v>3</v>
      </c>
      <c r="AA3" s="1">
        <f>+Z3-1</f>
        <v>2</v>
      </c>
      <c r="AB3" s="1">
        <f>+AA3</f>
        <v>2</v>
      </c>
      <c r="AC3" s="1">
        <f t="shared" ref="AC3:AL3" si="2">+AB3</f>
        <v>2</v>
      </c>
      <c r="AD3" s="1">
        <f t="shared" si="2"/>
        <v>2</v>
      </c>
      <c r="AE3" s="1">
        <f t="shared" si="2"/>
        <v>2</v>
      </c>
      <c r="AF3" s="1">
        <f t="shared" si="2"/>
        <v>2</v>
      </c>
      <c r="AG3" s="1">
        <f t="shared" si="2"/>
        <v>2</v>
      </c>
      <c r="AH3" s="1">
        <f t="shared" si="2"/>
        <v>2</v>
      </c>
      <c r="AI3" s="1">
        <f t="shared" si="2"/>
        <v>2</v>
      </c>
      <c r="AJ3" s="1">
        <f t="shared" si="2"/>
        <v>2</v>
      </c>
      <c r="AK3" s="1">
        <f t="shared" si="2"/>
        <v>2</v>
      </c>
      <c r="AL3" s="1">
        <f t="shared" si="2"/>
        <v>2</v>
      </c>
      <c r="AM3" s="1">
        <f>+AL3-1</f>
        <v>1</v>
      </c>
      <c r="AN3" s="1">
        <f>+AM3</f>
        <v>1</v>
      </c>
      <c r="AO3" s="1">
        <f t="shared" ref="AO3:AX4" si="3">+AN3</f>
        <v>1</v>
      </c>
      <c r="AP3" s="1">
        <f t="shared" si="3"/>
        <v>1</v>
      </c>
      <c r="AQ3" s="1">
        <f t="shared" si="3"/>
        <v>1</v>
      </c>
      <c r="AR3" s="1">
        <f t="shared" si="3"/>
        <v>1</v>
      </c>
      <c r="AS3" s="1">
        <f t="shared" si="3"/>
        <v>1</v>
      </c>
      <c r="AT3" s="1">
        <f t="shared" si="3"/>
        <v>1</v>
      </c>
      <c r="AU3" s="1">
        <f t="shared" si="3"/>
        <v>1</v>
      </c>
      <c r="AV3" s="1">
        <f t="shared" si="3"/>
        <v>1</v>
      </c>
      <c r="AW3" s="1">
        <f t="shared" si="3"/>
        <v>1</v>
      </c>
      <c r="AX3" s="1">
        <f t="shared" si="3"/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s="3" customFormat="1" x14ac:dyDescent="0.25">
      <c r="A4" s="3" t="str">
        <f>+Osmin!A4</f>
        <v>50 mts</v>
      </c>
      <c r="C4" s="3">
        <f t="shared" ref="C4:N4" si="4">+C3/2</f>
        <v>1</v>
      </c>
      <c r="D4" s="3">
        <f t="shared" si="4"/>
        <v>1</v>
      </c>
      <c r="E4" s="3">
        <f t="shared" si="4"/>
        <v>1</v>
      </c>
      <c r="F4" s="3">
        <f t="shared" si="4"/>
        <v>1</v>
      </c>
      <c r="G4" s="3">
        <f t="shared" si="4"/>
        <v>1</v>
      </c>
      <c r="H4" s="3">
        <f t="shared" si="4"/>
        <v>1</v>
      </c>
      <c r="I4" s="3">
        <f t="shared" si="4"/>
        <v>1</v>
      </c>
      <c r="J4" s="3">
        <f t="shared" si="4"/>
        <v>1</v>
      </c>
      <c r="K4" s="3">
        <f t="shared" si="4"/>
        <v>1</v>
      </c>
      <c r="L4" s="3">
        <f t="shared" si="4"/>
        <v>1</v>
      </c>
      <c r="M4" s="3">
        <f t="shared" si="4"/>
        <v>1</v>
      </c>
      <c r="N4" s="3">
        <f t="shared" si="4"/>
        <v>1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f>+AM4</f>
        <v>1</v>
      </c>
      <c r="AO4" s="3">
        <f t="shared" si="3"/>
        <v>1</v>
      </c>
      <c r="AP4" s="3">
        <f t="shared" si="3"/>
        <v>1</v>
      </c>
      <c r="AQ4" s="3">
        <f t="shared" si="3"/>
        <v>1</v>
      </c>
      <c r="AR4" s="3">
        <f t="shared" si="3"/>
        <v>1</v>
      </c>
      <c r="AS4" s="3">
        <f t="shared" si="3"/>
        <v>1</v>
      </c>
      <c r="AT4" s="3">
        <f t="shared" si="3"/>
        <v>1</v>
      </c>
      <c r="AU4" s="3">
        <f t="shared" si="3"/>
        <v>1</v>
      </c>
      <c r="AV4" s="3">
        <f t="shared" si="3"/>
        <v>1</v>
      </c>
      <c r="AW4" s="3">
        <f t="shared" si="3"/>
        <v>1</v>
      </c>
      <c r="AX4" s="3">
        <f t="shared" si="3"/>
        <v>1</v>
      </c>
    </row>
    <row r="5" spans="1:62" s="3" customFormat="1" x14ac:dyDescent="0.25">
      <c r="A5" s="3" t="str">
        <f>+Osmin!A5</f>
        <v>More than 50 mts</v>
      </c>
      <c r="C5" s="3">
        <f t="shared" ref="C5:AH5" si="5">+C3-C4</f>
        <v>1</v>
      </c>
      <c r="D5" s="3">
        <f t="shared" si="5"/>
        <v>1</v>
      </c>
      <c r="E5" s="3">
        <f t="shared" si="5"/>
        <v>1</v>
      </c>
      <c r="F5" s="3">
        <f t="shared" si="5"/>
        <v>1</v>
      </c>
      <c r="G5" s="3">
        <f t="shared" si="5"/>
        <v>1</v>
      </c>
      <c r="H5" s="3">
        <f t="shared" si="5"/>
        <v>1</v>
      </c>
      <c r="I5" s="3">
        <f t="shared" si="5"/>
        <v>1</v>
      </c>
      <c r="J5" s="3">
        <f t="shared" si="5"/>
        <v>1</v>
      </c>
      <c r="K5" s="3">
        <f t="shared" si="5"/>
        <v>1</v>
      </c>
      <c r="L5" s="3">
        <f t="shared" si="5"/>
        <v>1</v>
      </c>
      <c r="M5" s="3">
        <f t="shared" si="5"/>
        <v>1</v>
      </c>
      <c r="N5" s="3">
        <f t="shared" si="5"/>
        <v>1</v>
      </c>
      <c r="O5" s="3">
        <f t="shared" si="5"/>
        <v>1</v>
      </c>
      <c r="P5" s="3">
        <f t="shared" si="5"/>
        <v>1</v>
      </c>
      <c r="Q5" s="3">
        <f t="shared" si="5"/>
        <v>1</v>
      </c>
      <c r="R5" s="3">
        <f t="shared" si="5"/>
        <v>1</v>
      </c>
      <c r="S5" s="3">
        <f t="shared" si="5"/>
        <v>1</v>
      </c>
      <c r="T5" s="3">
        <f t="shared" si="5"/>
        <v>1</v>
      </c>
      <c r="U5" s="3">
        <f t="shared" si="5"/>
        <v>1</v>
      </c>
      <c r="V5" s="3">
        <f t="shared" si="5"/>
        <v>1</v>
      </c>
      <c r="W5" s="3">
        <f t="shared" si="5"/>
        <v>1</v>
      </c>
      <c r="X5" s="3">
        <f t="shared" si="5"/>
        <v>1</v>
      </c>
      <c r="Y5" s="3">
        <f t="shared" si="5"/>
        <v>1</v>
      </c>
      <c r="Z5" s="3">
        <f t="shared" si="5"/>
        <v>1</v>
      </c>
      <c r="AA5" s="3">
        <f t="shared" si="5"/>
        <v>1</v>
      </c>
      <c r="AB5" s="3">
        <f t="shared" si="5"/>
        <v>1</v>
      </c>
      <c r="AC5" s="3">
        <f t="shared" si="5"/>
        <v>1</v>
      </c>
      <c r="AD5" s="3">
        <f t="shared" si="5"/>
        <v>1</v>
      </c>
      <c r="AE5" s="3">
        <f t="shared" si="5"/>
        <v>1</v>
      </c>
      <c r="AF5" s="3">
        <f t="shared" si="5"/>
        <v>1</v>
      </c>
      <c r="AG5" s="3">
        <f t="shared" si="5"/>
        <v>1</v>
      </c>
      <c r="AH5" s="3">
        <f t="shared" si="5"/>
        <v>1</v>
      </c>
      <c r="AI5" s="3">
        <f t="shared" ref="AI5:BN5" si="6">+AI3-AI4</f>
        <v>1</v>
      </c>
      <c r="AJ5" s="3">
        <f t="shared" si="6"/>
        <v>1</v>
      </c>
      <c r="AK5" s="3">
        <f t="shared" si="6"/>
        <v>1</v>
      </c>
      <c r="AL5" s="3">
        <f t="shared" si="6"/>
        <v>1</v>
      </c>
      <c r="AM5" s="3">
        <f t="shared" si="6"/>
        <v>0</v>
      </c>
      <c r="AN5" s="3">
        <f t="shared" si="6"/>
        <v>0</v>
      </c>
      <c r="AO5" s="3">
        <f t="shared" si="6"/>
        <v>0</v>
      </c>
      <c r="AP5" s="3">
        <f t="shared" si="6"/>
        <v>0</v>
      </c>
      <c r="AQ5" s="3">
        <f t="shared" si="6"/>
        <v>0</v>
      </c>
      <c r="AR5" s="3">
        <f t="shared" si="6"/>
        <v>0</v>
      </c>
      <c r="AS5" s="3">
        <f t="shared" si="6"/>
        <v>0</v>
      </c>
      <c r="AT5" s="3">
        <f t="shared" si="6"/>
        <v>0</v>
      </c>
      <c r="AU5" s="3">
        <f t="shared" si="6"/>
        <v>0</v>
      </c>
      <c r="AV5" s="3">
        <f t="shared" si="6"/>
        <v>0</v>
      </c>
      <c r="AW5" s="3">
        <f t="shared" si="6"/>
        <v>0</v>
      </c>
      <c r="AX5" s="3">
        <f t="shared" si="6"/>
        <v>0</v>
      </c>
      <c r="AY5" s="3">
        <f t="shared" si="6"/>
        <v>0</v>
      </c>
      <c r="AZ5" s="3">
        <f t="shared" si="6"/>
        <v>0</v>
      </c>
      <c r="BA5" s="3">
        <f t="shared" si="6"/>
        <v>0</v>
      </c>
      <c r="BB5" s="3">
        <f t="shared" si="6"/>
        <v>0</v>
      </c>
      <c r="BC5" s="3">
        <f t="shared" si="6"/>
        <v>0</v>
      </c>
      <c r="BD5" s="3">
        <f t="shared" si="6"/>
        <v>0</v>
      </c>
      <c r="BE5" s="3">
        <f t="shared" si="6"/>
        <v>0</v>
      </c>
      <c r="BF5" s="3">
        <f t="shared" si="6"/>
        <v>0</v>
      </c>
      <c r="BG5" s="3">
        <f t="shared" si="6"/>
        <v>0</v>
      </c>
      <c r="BH5" s="3">
        <f t="shared" si="6"/>
        <v>0</v>
      </c>
      <c r="BI5" s="3">
        <f t="shared" si="6"/>
        <v>0</v>
      </c>
      <c r="BJ5" s="3">
        <f t="shared" si="6"/>
        <v>0</v>
      </c>
    </row>
    <row r="6" spans="1:62" s="3" customFormat="1" x14ac:dyDescent="0.25"/>
    <row r="7" spans="1:62" s="3" customFormat="1" x14ac:dyDescent="0.25"/>
    <row r="8" spans="1:62" s="1" customFormat="1" x14ac:dyDescent="0.25">
      <c r="A8" s="1" t="str">
        <f>+Osmin!A8</f>
        <v>Sale price</v>
      </c>
    </row>
    <row r="9" spans="1:62" x14ac:dyDescent="0.25">
      <c r="A9" s="3" t="str">
        <f>+Osmin!A9</f>
        <v>50 mts</v>
      </c>
      <c r="C9" s="2">
        <v>20000000</v>
      </c>
      <c r="D9" s="2">
        <f>+C9</f>
        <v>20000000</v>
      </c>
      <c r="E9" s="2">
        <f t="shared" ref="E9:H10" si="7">+D9</f>
        <v>20000000</v>
      </c>
      <c r="F9" s="2">
        <f t="shared" si="7"/>
        <v>20000000</v>
      </c>
      <c r="G9" s="2">
        <f t="shared" si="7"/>
        <v>20000000</v>
      </c>
      <c r="H9" s="2">
        <f t="shared" si="7"/>
        <v>20000000</v>
      </c>
      <c r="I9" s="2">
        <f>+H9*(1+$I$11)</f>
        <v>22000000</v>
      </c>
      <c r="J9" s="2">
        <f>+I9</f>
        <v>22000000</v>
      </c>
      <c r="K9" s="2">
        <f t="shared" ref="K9:N10" si="8">+J9</f>
        <v>22000000</v>
      </c>
      <c r="L9" s="2">
        <f t="shared" si="8"/>
        <v>22000000</v>
      </c>
      <c r="M9" s="2">
        <f t="shared" si="8"/>
        <v>22000000</v>
      </c>
      <c r="N9" s="2">
        <f t="shared" si="8"/>
        <v>22000000</v>
      </c>
      <c r="O9" s="2">
        <f>+N9*(1+O11)</f>
        <v>23100000</v>
      </c>
      <c r="P9" s="2">
        <f>+O9</f>
        <v>23100000</v>
      </c>
      <c r="Q9" s="2">
        <f t="shared" ref="Q9:Z10" si="9">+P9</f>
        <v>23100000</v>
      </c>
      <c r="R9" s="2">
        <f t="shared" si="9"/>
        <v>23100000</v>
      </c>
      <c r="S9" s="2">
        <f t="shared" si="9"/>
        <v>23100000</v>
      </c>
      <c r="T9" s="2">
        <f t="shared" si="9"/>
        <v>23100000</v>
      </c>
      <c r="U9" s="2">
        <f t="shared" si="9"/>
        <v>23100000</v>
      </c>
      <c r="V9" s="2">
        <f t="shared" si="9"/>
        <v>23100000</v>
      </c>
      <c r="W9" s="2">
        <f t="shared" si="9"/>
        <v>23100000</v>
      </c>
      <c r="X9" s="2">
        <f t="shared" si="9"/>
        <v>23100000</v>
      </c>
      <c r="Y9" s="2">
        <f t="shared" si="9"/>
        <v>23100000</v>
      </c>
      <c r="Z9" s="2">
        <f t="shared" si="9"/>
        <v>23100000</v>
      </c>
      <c r="AA9" s="2">
        <f>+Z9*(1+AA11)</f>
        <v>23793000</v>
      </c>
      <c r="AB9" s="2">
        <f>+AA9</f>
        <v>23793000</v>
      </c>
      <c r="AC9" s="2">
        <f t="shared" ref="AC9:AL10" si="10">+AB9</f>
        <v>23793000</v>
      </c>
      <c r="AD9" s="2">
        <f t="shared" si="10"/>
        <v>23793000</v>
      </c>
      <c r="AE9" s="2">
        <f t="shared" si="10"/>
        <v>23793000</v>
      </c>
      <c r="AF9" s="2">
        <f t="shared" si="10"/>
        <v>23793000</v>
      </c>
      <c r="AG9" s="2">
        <f t="shared" si="10"/>
        <v>23793000</v>
      </c>
      <c r="AH9" s="2">
        <f t="shared" si="10"/>
        <v>23793000</v>
      </c>
      <c r="AI9" s="2">
        <f t="shared" si="10"/>
        <v>23793000</v>
      </c>
      <c r="AJ9" s="2">
        <f t="shared" si="10"/>
        <v>23793000</v>
      </c>
      <c r="AK9" s="2">
        <f t="shared" si="10"/>
        <v>23793000</v>
      </c>
      <c r="AL9" s="2">
        <f t="shared" si="10"/>
        <v>23793000</v>
      </c>
      <c r="AM9" s="2">
        <f>+AL9*(1+AM11)</f>
        <v>24506790</v>
      </c>
      <c r="AN9" s="2">
        <f>+AM9</f>
        <v>24506790</v>
      </c>
      <c r="AO9" s="2">
        <f t="shared" ref="AO9:AX10" si="11">+AN9</f>
        <v>24506790</v>
      </c>
      <c r="AP9" s="2">
        <f t="shared" si="11"/>
        <v>24506790</v>
      </c>
      <c r="AQ9" s="2">
        <f t="shared" si="11"/>
        <v>24506790</v>
      </c>
      <c r="AR9" s="2">
        <f t="shared" si="11"/>
        <v>24506790</v>
      </c>
      <c r="AS9" s="2">
        <f t="shared" si="11"/>
        <v>24506790</v>
      </c>
      <c r="AT9" s="2">
        <f t="shared" si="11"/>
        <v>24506790</v>
      </c>
      <c r="AU9" s="2">
        <f t="shared" si="11"/>
        <v>24506790</v>
      </c>
      <c r="AV9" s="2">
        <f t="shared" si="11"/>
        <v>24506790</v>
      </c>
      <c r="AW9" s="2">
        <f t="shared" si="11"/>
        <v>24506790</v>
      </c>
      <c r="AX9" s="2">
        <f t="shared" si="11"/>
        <v>24506790</v>
      </c>
      <c r="AY9" s="2">
        <f>+AX9*(1+AY11)</f>
        <v>25241993.699999999</v>
      </c>
      <c r="AZ9" s="2">
        <f>+AY9</f>
        <v>25241993.699999999</v>
      </c>
      <c r="BA9" s="2">
        <f t="shared" ref="BA9:BJ10" si="12">+AZ9</f>
        <v>25241993.699999999</v>
      </c>
      <c r="BB9" s="2">
        <f t="shared" si="12"/>
        <v>25241993.699999999</v>
      </c>
      <c r="BC9" s="2">
        <f t="shared" si="12"/>
        <v>25241993.699999999</v>
      </c>
      <c r="BD9" s="2">
        <f t="shared" si="12"/>
        <v>25241993.699999999</v>
      </c>
      <c r="BE9" s="2">
        <f t="shared" si="12"/>
        <v>25241993.699999999</v>
      </c>
      <c r="BF9" s="2">
        <f t="shared" si="12"/>
        <v>25241993.699999999</v>
      </c>
      <c r="BG9" s="2">
        <f t="shared" si="12"/>
        <v>25241993.699999999</v>
      </c>
      <c r="BH9" s="2">
        <f t="shared" si="12"/>
        <v>25241993.699999999</v>
      </c>
      <c r="BI9" s="2">
        <f t="shared" si="12"/>
        <v>25241993.699999999</v>
      </c>
      <c r="BJ9" s="2">
        <f t="shared" si="12"/>
        <v>25241993.699999999</v>
      </c>
    </row>
    <row r="10" spans="1:62" x14ac:dyDescent="0.25">
      <c r="A10" s="3" t="str">
        <f>+Osmin!A10</f>
        <v>More than 50 mts</v>
      </c>
      <c r="C10" s="2">
        <v>40000000</v>
      </c>
      <c r="D10" s="2">
        <f>+C10</f>
        <v>40000000</v>
      </c>
      <c r="E10" s="2">
        <f t="shared" si="7"/>
        <v>40000000</v>
      </c>
      <c r="F10" s="2">
        <f t="shared" si="7"/>
        <v>40000000</v>
      </c>
      <c r="G10" s="2">
        <f t="shared" si="7"/>
        <v>40000000</v>
      </c>
      <c r="H10" s="2">
        <f t="shared" si="7"/>
        <v>40000000</v>
      </c>
      <c r="I10" s="2">
        <f>+H10*(1+$I$11)</f>
        <v>44000000</v>
      </c>
      <c r="J10" s="2">
        <f>+I10</f>
        <v>44000000</v>
      </c>
      <c r="K10" s="2">
        <f t="shared" si="8"/>
        <v>44000000</v>
      </c>
      <c r="L10" s="2">
        <f t="shared" si="8"/>
        <v>44000000</v>
      </c>
      <c r="M10" s="2">
        <f t="shared" si="8"/>
        <v>44000000</v>
      </c>
      <c r="N10" s="2">
        <f t="shared" si="8"/>
        <v>44000000</v>
      </c>
      <c r="O10" s="2">
        <f>+N10*(1+O11)</f>
        <v>46200000</v>
      </c>
      <c r="P10" s="2">
        <f>+O10</f>
        <v>46200000</v>
      </c>
      <c r="Q10" s="2">
        <f t="shared" si="9"/>
        <v>46200000</v>
      </c>
      <c r="R10" s="2">
        <f t="shared" si="9"/>
        <v>46200000</v>
      </c>
      <c r="S10" s="2">
        <f t="shared" si="9"/>
        <v>46200000</v>
      </c>
      <c r="T10" s="2">
        <f t="shared" si="9"/>
        <v>46200000</v>
      </c>
      <c r="U10" s="2">
        <f t="shared" si="9"/>
        <v>46200000</v>
      </c>
      <c r="V10" s="2">
        <f t="shared" si="9"/>
        <v>46200000</v>
      </c>
      <c r="W10" s="2">
        <f t="shared" si="9"/>
        <v>46200000</v>
      </c>
      <c r="X10" s="2">
        <f t="shared" si="9"/>
        <v>46200000</v>
      </c>
      <c r="Y10" s="2">
        <f t="shared" si="9"/>
        <v>46200000</v>
      </c>
      <c r="Z10" s="2">
        <f t="shared" si="9"/>
        <v>46200000</v>
      </c>
      <c r="AA10" s="2">
        <f>+Z10*(1+AA11)</f>
        <v>47586000</v>
      </c>
      <c r="AB10" s="2">
        <f>+AA10</f>
        <v>47586000</v>
      </c>
      <c r="AC10" s="2">
        <f t="shared" si="10"/>
        <v>47586000</v>
      </c>
      <c r="AD10" s="2">
        <f t="shared" si="10"/>
        <v>47586000</v>
      </c>
      <c r="AE10" s="2">
        <f t="shared" si="10"/>
        <v>47586000</v>
      </c>
      <c r="AF10" s="2">
        <f t="shared" si="10"/>
        <v>47586000</v>
      </c>
      <c r="AG10" s="2">
        <f t="shared" si="10"/>
        <v>47586000</v>
      </c>
      <c r="AH10" s="2">
        <f t="shared" si="10"/>
        <v>47586000</v>
      </c>
      <c r="AI10" s="2">
        <f t="shared" si="10"/>
        <v>47586000</v>
      </c>
      <c r="AJ10" s="2">
        <f t="shared" si="10"/>
        <v>47586000</v>
      </c>
      <c r="AK10" s="2">
        <f t="shared" si="10"/>
        <v>47586000</v>
      </c>
      <c r="AL10" s="2">
        <f t="shared" si="10"/>
        <v>47586000</v>
      </c>
      <c r="AM10" s="2">
        <f>+AL10*(1+AM11)</f>
        <v>49013580</v>
      </c>
      <c r="AN10" s="2">
        <f>+AM10</f>
        <v>49013580</v>
      </c>
      <c r="AO10" s="2">
        <f t="shared" si="11"/>
        <v>49013580</v>
      </c>
      <c r="AP10" s="2">
        <f t="shared" si="11"/>
        <v>49013580</v>
      </c>
      <c r="AQ10" s="2">
        <f t="shared" si="11"/>
        <v>49013580</v>
      </c>
      <c r="AR10" s="2">
        <f t="shared" si="11"/>
        <v>49013580</v>
      </c>
      <c r="AS10" s="2">
        <f t="shared" si="11"/>
        <v>49013580</v>
      </c>
      <c r="AT10" s="2">
        <f t="shared" si="11"/>
        <v>49013580</v>
      </c>
      <c r="AU10" s="2">
        <f t="shared" si="11"/>
        <v>49013580</v>
      </c>
      <c r="AV10" s="2">
        <f t="shared" si="11"/>
        <v>49013580</v>
      </c>
      <c r="AW10" s="2">
        <f t="shared" si="11"/>
        <v>49013580</v>
      </c>
      <c r="AX10" s="2">
        <f t="shared" si="11"/>
        <v>49013580</v>
      </c>
      <c r="AY10" s="2">
        <f>+AX10*(1+AY11)</f>
        <v>50483987.399999999</v>
      </c>
      <c r="AZ10" s="2">
        <f>+AY10</f>
        <v>50483987.399999999</v>
      </c>
      <c r="BA10" s="2">
        <f t="shared" si="12"/>
        <v>50483987.399999999</v>
      </c>
      <c r="BB10" s="2">
        <f t="shared" si="12"/>
        <v>50483987.399999999</v>
      </c>
      <c r="BC10" s="2">
        <f t="shared" si="12"/>
        <v>50483987.399999999</v>
      </c>
      <c r="BD10" s="2">
        <f t="shared" si="12"/>
        <v>50483987.399999999</v>
      </c>
      <c r="BE10" s="2">
        <f t="shared" si="12"/>
        <v>50483987.399999999</v>
      </c>
      <c r="BF10" s="2">
        <f t="shared" si="12"/>
        <v>50483987.399999999</v>
      </c>
      <c r="BG10" s="2">
        <f t="shared" si="12"/>
        <v>50483987.399999999</v>
      </c>
      <c r="BH10" s="2">
        <f t="shared" si="12"/>
        <v>50483987.399999999</v>
      </c>
      <c r="BI10" s="2">
        <f t="shared" si="12"/>
        <v>50483987.399999999</v>
      </c>
      <c r="BJ10" s="2">
        <f t="shared" si="12"/>
        <v>50483987.399999999</v>
      </c>
    </row>
    <row r="11" spans="1:62" s="4" customFormat="1" x14ac:dyDescent="0.25">
      <c r="A11" s="1" t="str">
        <f>+Osmin!A11</f>
        <v>Increase rate</v>
      </c>
      <c r="B11" s="1"/>
      <c r="I11" s="5">
        <v>0.1</v>
      </c>
      <c r="O11" s="5">
        <v>0.05</v>
      </c>
      <c r="AA11" s="5">
        <v>0.03</v>
      </c>
      <c r="AM11" s="5">
        <f>+AA11</f>
        <v>0.03</v>
      </c>
      <c r="AY11" s="5">
        <f>+AM11</f>
        <v>0.03</v>
      </c>
    </row>
    <row r="13" spans="1:62" x14ac:dyDescent="0.25">
      <c r="A13" s="1" t="str">
        <f>+Osmin!A13</f>
        <v>Anual payment</v>
      </c>
    </row>
    <row r="14" spans="1:62" x14ac:dyDescent="0.25">
      <c r="A14" s="3" t="str">
        <f>+Osmin!A14</f>
        <v>50 mts</v>
      </c>
      <c r="C14" s="2">
        <v>5000000</v>
      </c>
      <c r="D14" s="2">
        <f t="shared" ref="D14:H15" si="13">+C14</f>
        <v>5000000</v>
      </c>
      <c r="E14" s="2">
        <f t="shared" si="13"/>
        <v>5000000</v>
      </c>
      <c r="F14" s="2">
        <f t="shared" si="13"/>
        <v>5000000</v>
      </c>
      <c r="G14" s="2">
        <f t="shared" si="13"/>
        <v>5000000</v>
      </c>
      <c r="H14" s="2">
        <f t="shared" si="13"/>
        <v>5000000</v>
      </c>
      <c r="I14" s="2">
        <f>+H14*(1+$I$11)</f>
        <v>5500000</v>
      </c>
      <c r="J14" s="2">
        <f>+I14</f>
        <v>5500000</v>
      </c>
      <c r="K14" s="2">
        <f t="shared" ref="K14:N15" si="14">+J14</f>
        <v>5500000</v>
      </c>
      <c r="L14" s="2">
        <f t="shared" si="14"/>
        <v>5500000</v>
      </c>
      <c r="M14" s="2">
        <f t="shared" si="14"/>
        <v>5500000</v>
      </c>
      <c r="N14" s="2">
        <f t="shared" si="14"/>
        <v>5500000</v>
      </c>
      <c r="O14" s="2">
        <f>+N14*(1+O16)</f>
        <v>5775000</v>
      </c>
      <c r="P14" s="2">
        <f>+O14</f>
        <v>5775000</v>
      </c>
      <c r="Q14" s="2">
        <f t="shared" ref="Q14:Z15" si="15">+P14</f>
        <v>5775000</v>
      </c>
      <c r="R14" s="2">
        <f t="shared" si="15"/>
        <v>5775000</v>
      </c>
      <c r="S14" s="2">
        <f t="shared" si="15"/>
        <v>5775000</v>
      </c>
      <c r="T14" s="2">
        <f t="shared" si="15"/>
        <v>5775000</v>
      </c>
      <c r="U14" s="2">
        <f t="shared" si="15"/>
        <v>5775000</v>
      </c>
      <c r="V14" s="2">
        <f t="shared" si="15"/>
        <v>5775000</v>
      </c>
      <c r="W14" s="2">
        <f t="shared" si="15"/>
        <v>5775000</v>
      </c>
      <c r="X14" s="2">
        <f t="shared" si="15"/>
        <v>5775000</v>
      </c>
      <c r="Y14" s="2">
        <f t="shared" si="15"/>
        <v>5775000</v>
      </c>
      <c r="Z14" s="2">
        <f t="shared" si="15"/>
        <v>5775000</v>
      </c>
      <c r="AA14" s="2">
        <f>+Z14*(1+AA16)</f>
        <v>5948250</v>
      </c>
      <c r="AB14" s="2">
        <f>+AA14</f>
        <v>5948250</v>
      </c>
      <c r="AC14" s="2">
        <f t="shared" ref="AC14:AL15" si="16">+AB14</f>
        <v>5948250</v>
      </c>
      <c r="AD14" s="2">
        <f t="shared" si="16"/>
        <v>5948250</v>
      </c>
      <c r="AE14" s="2">
        <f t="shared" si="16"/>
        <v>5948250</v>
      </c>
      <c r="AF14" s="2">
        <f t="shared" si="16"/>
        <v>5948250</v>
      </c>
      <c r="AG14" s="2">
        <f t="shared" si="16"/>
        <v>5948250</v>
      </c>
      <c r="AH14" s="2">
        <f t="shared" si="16"/>
        <v>5948250</v>
      </c>
      <c r="AI14" s="2">
        <f t="shared" si="16"/>
        <v>5948250</v>
      </c>
      <c r="AJ14" s="2">
        <f t="shared" si="16"/>
        <v>5948250</v>
      </c>
      <c r="AK14" s="2">
        <f t="shared" si="16"/>
        <v>5948250</v>
      </c>
      <c r="AL14" s="2">
        <f t="shared" si="16"/>
        <v>5948250</v>
      </c>
      <c r="AM14" s="2">
        <f>+AL14*(1+AM16)</f>
        <v>6126697.5</v>
      </c>
      <c r="AN14" s="2">
        <f>+AM14</f>
        <v>6126697.5</v>
      </c>
      <c r="AO14" s="2">
        <f t="shared" ref="AO14:AX15" si="17">+AN14</f>
        <v>6126697.5</v>
      </c>
      <c r="AP14" s="2">
        <f t="shared" si="17"/>
        <v>6126697.5</v>
      </c>
      <c r="AQ14" s="2">
        <f t="shared" si="17"/>
        <v>6126697.5</v>
      </c>
      <c r="AR14" s="2">
        <f t="shared" si="17"/>
        <v>6126697.5</v>
      </c>
      <c r="AS14" s="2">
        <f t="shared" si="17"/>
        <v>6126697.5</v>
      </c>
      <c r="AT14" s="2">
        <f t="shared" si="17"/>
        <v>6126697.5</v>
      </c>
      <c r="AU14" s="2">
        <f t="shared" si="17"/>
        <v>6126697.5</v>
      </c>
      <c r="AV14" s="2">
        <f t="shared" si="17"/>
        <v>6126697.5</v>
      </c>
      <c r="AW14" s="2">
        <f t="shared" si="17"/>
        <v>6126697.5</v>
      </c>
      <c r="AX14" s="2">
        <f t="shared" si="17"/>
        <v>6126697.5</v>
      </c>
      <c r="AY14" s="2">
        <f>+AX14*(1+AY16)</f>
        <v>6310498.4249999998</v>
      </c>
      <c r="AZ14" s="2">
        <f>+AY14</f>
        <v>6310498.4249999998</v>
      </c>
      <c r="BA14" s="2">
        <f t="shared" ref="BA14:BJ15" si="18">+AZ14</f>
        <v>6310498.4249999998</v>
      </c>
      <c r="BB14" s="2">
        <f t="shared" si="18"/>
        <v>6310498.4249999998</v>
      </c>
      <c r="BC14" s="2">
        <f t="shared" si="18"/>
        <v>6310498.4249999998</v>
      </c>
      <c r="BD14" s="2">
        <f t="shared" si="18"/>
        <v>6310498.4249999998</v>
      </c>
      <c r="BE14" s="2">
        <f t="shared" si="18"/>
        <v>6310498.4249999998</v>
      </c>
      <c r="BF14" s="2">
        <f t="shared" si="18"/>
        <v>6310498.4249999998</v>
      </c>
      <c r="BG14" s="2">
        <f t="shared" si="18"/>
        <v>6310498.4249999998</v>
      </c>
      <c r="BH14" s="2">
        <f t="shared" si="18"/>
        <v>6310498.4249999998</v>
      </c>
      <c r="BI14" s="2">
        <f t="shared" si="18"/>
        <v>6310498.4249999998</v>
      </c>
      <c r="BJ14" s="2">
        <f t="shared" si="18"/>
        <v>6310498.4249999998</v>
      </c>
    </row>
    <row r="15" spans="1:62" x14ac:dyDescent="0.25">
      <c r="A15" s="3" t="str">
        <f>+Osmin!A15</f>
        <v>More than 50 mts</v>
      </c>
      <c r="C15" s="2">
        <v>10000000</v>
      </c>
      <c r="D15" s="2">
        <f t="shared" si="13"/>
        <v>10000000</v>
      </c>
      <c r="E15" s="2">
        <f t="shared" si="13"/>
        <v>10000000</v>
      </c>
      <c r="F15" s="2">
        <f t="shared" si="13"/>
        <v>10000000</v>
      </c>
      <c r="G15" s="2">
        <f t="shared" si="13"/>
        <v>10000000</v>
      </c>
      <c r="H15" s="2">
        <f t="shared" si="13"/>
        <v>10000000</v>
      </c>
      <c r="I15" s="2">
        <f>+H15*(1+$I$11)</f>
        <v>11000000</v>
      </c>
      <c r="J15" s="2">
        <f>+I15</f>
        <v>11000000</v>
      </c>
      <c r="K15" s="2">
        <f t="shared" si="14"/>
        <v>11000000</v>
      </c>
      <c r="L15" s="2">
        <f t="shared" si="14"/>
        <v>11000000</v>
      </c>
      <c r="M15" s="2">
        <f t="shared" si="14"/>
        <v>11000000</v>
      </c>
      <c r="N15" s="2">
        <f t="shared" si="14"/>
        <v>11000000</v>
      </c>
      <c r="O15" s="2">
        <f>+N15*(1+O16)</f>
        <v>11550000</v>
      </c>
      <c r="P15" s="2">
        <f>+O15</f>
        <v>11550000</v>
      </c>
      <c r="Q15" s="2">
        <f t="shared" si="15"/>
        <v>11550000</v>
      </c>
      <c r="R15" s="2">
        <f t="shared" si="15"/>
        <v>11550000</v>
      </c>
      <c r="S15" s="2">
        <f t="shared" si="15"/>
        <v>11550000</v>
      </c>
      <c r="T15" s="2">
        <f t="shared" si="15"/>
        <v>11550000</v>
      </c>
      <c r="U15" s="2">
        <f t="shared" si="15"/>
        <v>11550000</v>
      </c>
      <c r="V15" s="2">
        <f t="shared" si="15"/>
        <v>11550000</v>
      </c>
      <c r="W15" s="2">
        <f t="shared" si="15"/>
        <v>11550000</v>
      </c>
      <c r="X15" s="2">
        <f t="shared" si="15"/>
        <v>11550000</v>
      </c>
      <c r="Y15" s="2">
        <f t="shared" si="15"/>
        <v>11550000</v>
      </c>
      <c r="Z15" s="2">
        <f t="shared" si="15"/>
        <v>11550000</v>
      </c>
      <c r="AA15" s="2">
        <f>+Z15*(1+AA16)</f>
        <v>11896500</v>
      </c>
      <c r="AB15" s="2">
        <f>+AA15</f>
        <v>11896500</v>
      </c>
      <c r="AC15" s="2">
        <f t="shared" si="16"/>
        <v>11896500</v>
      </c>
      <c r="AD15" s="2">
        <f t="shared" si="16"/>
        <v>11896500</v>
      </c>
      <c r="AE15" s="2">
        <f t="shared" si="16"/>
        <v>11896500</v>
      </c>
      <c r="AF15" s="2">
        <f t="shared" si="16"/>
        <v>11896500</v>
      </c>
      <c r="AG15" s="2">
        <f t="shared" si="16"/>
        <v>11896500</v>
      </c>
      <c r="AH15" s="2">
        <f t="shared" si="16"/>
        <v>11896500</v>
      </c>
      <c r="AI15" s="2">
        <f t="shared" si="16"/>
        <v>11896500</v>
      </c>
      <c r="AJ15" s="2">
        <f t="shared" si="16"/>
        <v>11896500</v>
      </c>
      <c r="AK15" s="2">
        <f t="shared" si="16"/>
        <v>11896500</v>
      </c>
      <c r="AL15" s="2">
        <f t="shared" si="16"/>
        <v>11896500</v>
      </c>
      <c r="AM15" s="2">
        <f>+AL15*(1+AM16)</f>
        <v>12253395</v>
      </c>
      <c r="AN15" s="2">
        <f>+AM15</f>
        <v>12253395</v>
      </c>
      <c r="AO15" s="2">
        <f t="shared" si="17"/>
        <v>12253395</v>
      </c>
      <c r="AP15" s="2">
        <f t="shared" si="17"/>
        <v>12253395</v>
      </c>
      <c r="AQ15" s="2">
        <f t="shared" si="17"/>
        <v>12253395</v>
      </c>
      <c r="AR15" s="2">
        <f t="shared" si="17"/>
        <v>12253395</v>
      </c>
      <c r="AS15" s="2">
        <f t="shared" si="17"/>
        <v>12253395</v>
      </c>
      <c r="AT15" s="2">
        <f t="shared" si="17"/>
        <v>12253395</v>
      </c>
      <c r="AU15" s="2">
        <f t="shared" si="17"/>
        <v>12253395</v>
      </c>
      <c r="AV15" s="2">
        <f t="shared" si="17"/>
        <v>12253395</v>
      </c>
      <c r="AW15" s="2">
        <f t="shared" si="17"/>
        <v>12253395</v>
      </c>
      <c r="AX15" s="2">
        <f t="shared" si="17"/>
        <v>12253395</v>
      </c>
      <c r="AY15" s="2">
        <f>+AX15*(1+AY16)</f>
        <v>12620996.85</v>
      </c>
      <c r="AZ15" s="2">
        <f>+AY15</f>
        <v>12620996.85</v>
      </c>
      <c r="BA15" s="2">
        <f t="shared" si="18"/>
        <v>12620996.85</v>
      </c>
      <c r="BB15" s="2">
        <f t="shared" si="18"/>
        <v>12620996.85</v>
      </c>
      <c r="BC15" s="2">
        <f t="shared" si="18"/>
        <v>12620996.85</v>
      </c>
      <c r="BD15" s="2">
        <f t="shared" si="18"/>
        <v>12620996.85</v>
      </c>
      <c r="BE15" s="2">
        <f t="shared" si="18"/>
        <v>12620996.85</v>
      </c>
      <c r="BF15" s="2">
        <f t="shared" si="18"/>
        <v>12620996.85</v>
      </c>
      <c r="BG15" s="2">
        <f t="shared" si="18"/>
        <v>12620996.85</v>
      </c>
      <c r="BH15" s="2">
        <f t="shared" si="18"/>
        <v>12620996.85</v>
      </c>
      <c r="BI15" s="2">
        <f t="shared" si="18"/>
        <v>12620996.85</v>
      </c>
      <c r="BJ15" s="2">
        <f t="shared" si="18"/>
        <v>12620996.85</v>
      </c>
    </row>
    <row r="16" spans="1:62" s="4" customFormat="1" x14ac:dyDescent="0.25">
      <c r="A16" s="1" t="str">
        <f>+Osmin!A16</f>
        <v>Increase rate</v>
      </c>
      <c r="B16" s="1"/>
      <c r="I16" s="5">
        <v>0.1</v>
      </c>
      <c r="O16" s="5">
        <v>0.05</v>
      </c>
      <c r="AA16" s="5">
        <v>0.03</v>
      </c>
      <c r="AM16" s="5">
        <f>+AA16</f>
        <v>0.03</v>
      </c>
      <c r="AY16" s="5">
        <f>+AM16</f>
        <v>0.03</v>
      </c>
    </row>
    <row r="18" spans="1:62" x14ac:dyDescent="0.25">
      <c r="A18" s="1" t="str">
        <f>+Osmin!A18</f>
        <v>Variable cost</v>
      </c>
    </row>
    <row r="19" spans="1:62" x14ac:dyDescent="0.25">
      <c r="A19" s="3" t="str">
        <f>+Osmin!A19</f>
        <v>50 mts</v>
      </c>
      <c r="C19" s="2">
        <v>5000000</v>
      </c>
      <c r="D19" s="2">
        <f>+C19</f>
        <v>5000000</v>
      </c>
      <c r="E19" s="2">
        <f t="shared" ref="E19:N20" si="19">+D19</f>
        <v>5000000</v>
      </c>
      <c r="F19" s="2">
        <f t="shared" si="19"/>
        <v>5000000</v>
      </c>
      <c r="G19" s="2">
        <f t="shared" si="19"/>
        <v>5000000</v>
      </c>
      <c r="H19" s="2">
        <f t="shared" si="19"/>
        <v>5000000</v>
      </c>
      <c r="I19" s="2">
        <f t="shared" si="19"/>
        <v>5000000</v>
      </c>
      <c r="J19" s="2">
        <f t="shared" si="19"/>
        <v>5000000</v>
      </c>
      <c r="K19" s="2">
        <f t="shared" si="19"/>
        <v>5000000</v>
      </c>
      <c r="L19" s="2">
        <f t="shared" si="19"/>
        <v>5000000</v>
      </c>
      <c r="M19" s="2">
        <f t="shared" si="19"/>
        <v>5000000</v>
      </c>
      <c r="N19" s="2">
        <f t="shared" si="19"/>
        <v>5000000</v>
      </c>
      <c r="O19" s="2">
        <f>+N19*(1+O21)</f>
        <v>5250000</v>
      </c>
      <c r="P19" s="2">
        <f>+O19</f>
        <v>5250000</v>
      </c>
      <c r="Q19" s="2">
        <f t="shared" ref="Q19:Z20" si="20">+P19</f>
        <v>5250000</v>
      </c>
      <c r="R19" s="2">
        <f t="shared" si="20"/>
        <v>5250000</v>
      </c>
      <c r="S19" s="2">
        <f t="shared" si="20"/>
        <v>5250000</v>
      </c>
      <c r="T19" s="2">
        <f t="shared" si="20"/>
        <v>5250000</v>
      </c>
      <c r="U19" s="2">
        <f t="shared" si="20"/>
        <v>5250000</v>
      </c>
      <c r="V19" s="2">
        <f t="shared" si="20"/>
        <v>5250000</v>
      </c>
      <c r="W19" s="2">
        <f t="shared" si="20"/>
        <v>5250000</v>
      </c>
      <c r="X19" s="2">
        <f t="shared" si="20"/>
        <v>5250000</v>
      </c>
      <c r="Y19" s="2">
        <f t="shared" si="20"/>
        <v>5250000</v>
      </c>
      <c r="Z19" s="2">
        <f t="shared" si="20"/>
        <v>5250000</v>
      </c>
      <c r="AA19" s="2">
        <f>+Z19*(1+AA21)</f>
        <v>5407500</v>
      </c>
      <c r="AB19" s="2">
        <f>+AA19</f>
        <v>5407500</v>
      </c>
      <c r="AC19" s="2">
        <f t="shared" ref="AC19:AL20" si="21">+AB19</f>
        <v>5407500</v>
      </c>
      <c r="AD19" s="2">
        <f t="shared" si="21"/>
        <v>5407500</v>
      </c>
      <c r="AE19" s="2">
        <f t="shared" si="21"/>
        <v>5407500</v>
      </c>
      <c r="AF19" s="2">
        <f t="shared" si="21"/>
        <v>5407500</v>
      </c>
      <c r="AG19" s="2">
        <f t="shared" si="21"/>
        <v>5407500</v>
      </c>
      <c r="AH19" s="2">
        <f t="shared" si="21"/>
        <v>5407500</v>
      </c>
      <c r="AI19" s="2">
        <f t="shared" si="21"/>
        <v>5407500</v>
      </c>
      <c r="AJ19" s="2">
        <f t="shared" si="21"/>
        <v>5407500</v>
      </c>
      <c r="AK19" s="2">
        <f t="shared" si="21"/>
        <v>5407500</v>
      </c>
      <c r="AL19" s="2">
        <f t="shared" si="21"/>
        <v>5407500</v>
      </c>
      <c r="AM19" s="2">
        <f>+AL19*(1+AM21)</f>
        <v>5569725</v>
      </c>
      <c r="AN19" s="2">
        <f>+AM19</f>
        <v>5569725</v>
      </c>
      <c r="AO19" s="2">
        <f t="shared" ref="AO19:AX20" si="22">+AN19</f>
        <v>5569725</v>
      </c>
      <c r="AP19" s="2">
        <f t="shared" si="22"/>
        <v>5569725</v>
      </c>
      <c r="AQ19" s="2">
        <f t="shared" si="22"/>
        <v>5569725</v>
      </c>
      <c r="AR19" s="2">
        <f t="shared" si="22"/>
        <v>5569725</v>
      </c>
      <c r="AS19" s="2">
        <f t="shared" si="22"/>
        <v>5569725</v>
      </c>
      <c r="AT19" s="2">
        <f t="shared" si="22"/>
        <v>5569725</v>
      </c>
      <c r="AU19" s="2">
        <f t="shared" si="22"/>
        <v>5569725</v>
      </c>
      <c r="AV19" s="2">
        <f t="shared" si="22"/>
        <v>5569725</v>
      </c>
      <c r="AW19" s="2">
        <f t="shared" si="22"/>
        <v>5569725</v>
      </c>
      <c r="AX19" s="2">
        <f t="shared" si="22"/>
        <v>5569725</v>
      </c>
      <c r="AY19" s="2">
        <f>+AX19*(1+AY21)</f>
        <v>5736816.75</v>
      </c>
      <c r="AZ19" s="2">
        <f>+AY19</f>
        <v>5736816.75</v>
      </c>
      <c r="BA19" s="2">
        <f t="shared" ref="BA19:BJ20" si="23">+AZ19</f>
        <v>5736816.75</v>
      </c>
      <c r="BB19" s="2">
        <f t="shared" si="23"/>
        <v>5736816.75</v>
      </c>
      <c r="BC19" s="2">
        <f t="shared" si="23"/>
        <v>5736816.75</v>
      </c>
      <c r="BD19" s="2">
        <f t="shared" si="23"/>
        <v>5736816.75</v>
      </c>
      <c r="BE19" s="2">
        <f t="shared" si="23"/>
        <v>5736816.75</v>
      </c>
      <c r="BF19" s="2">
        <f t="shared" si="23"/>
        <v>5736816.75</v>
      </c>
      <c r="BG19" s="2">
        <f t="shared" si="23"/>
        <v>5736816.75</v>
      </c>
      <c r="BH19" s="2">
        <f t="shared" si="23"/>
        <v>5736816.75</v>
      </c>
      <c r="BI19" s="2">
        <f t="shared" si="23"/>
        <v>5736816.75</v>
      </c>
      <c r="BJ19" s="2">
        <f t="shared" si="23"/>
        <v>5736816.75</v>
      </c>
    </row>
    <row r="20" spans="1:62" x14ac:dyDescent="0.25">
      <c r="A20" s="3" t="str">
        <f>+Osmin!A20</f>
        <v>More than 50 mts</v>
      </c>
      <c r="C20" s="2">
        <v>6000000</v>
      </c>
      <c r="D20" s="2">
        <f>+C20</f>
        <v>6000000</v>
      </c>
      <c r="E20" s="2">
        <f t="shared" si="19"/>
        <v>6000000</v>
      </c>
      <c r="F20" s="2">
        <f t="shared" si="19"/>
        <v>6000000</v>
      </c>
      <c r="G20" s="2">
        <f t="shared" si="19"/>
        <v>6000000</v>
      </c>
      <c r="H20" s="2">
        <f t="shared" si="19"/>
        <v>6000000</v>
      </c>
      <c r="I20" s="2">
        <f t="shared" si="19"/>
        <v>6000000</v>
      </c>
      <c r="J20" s="2">
        <f t="shared" si="19"/>
        <v>6000000</v>
      </c>
      <c r="K20" s="2">
        <f t="shared" si="19"/>
        <v>6000000</v>
      </c>
      <c r="L20" s="2">
        <f t="shared" si="19"/>
        <v>6000000</v>
      </c>
      <c r="M20" s="2">
        <f t="shared" si="19"/>
        <v>6000000</v>
      </c>
      <c r="N20" s="2">
        <f t="shared" si="19"/>
        <v>6000000</v>
      </c>
      <c r="O20" s="2">
        <f>+N20*(1+O21)</f>
        <v>6300000</v>
      </c>
      <c r="P20" s="2">
        <f>+O20</f>
        <v>6300000</v>
      </c>
      <c r="Q20" s="2">
        <f t="shared" si="20"/>
        <v>6300000</v>
      </c>
      <c r="R20" s="2">
        <f t="shared" si="20"/>
        <v>6300000</v>
      </c>
      <c r="S20" s="2">
        <f t="shared" si="20"/>
        <v>6300000</v>
      </c>
      <c r="T20" s="2">
        <f t="shared" si="20"/>
        <v>6300000</v>
      </c>
      <c r="U20" s="2">
        <f t="shared" si="20"/>
        <v>6300000</v>
      </c>
      <c r="V20" s="2">
        <f t="shared" si="20"/>
        <v>6300000</v>
      </c>
      <c r="W20" s="2">
        <f t="shared" si="20"/>
        <v>6300000</v>
      </c>
      <c r="X20" s="2">
        <f t="shared" si="20"/>
        <v>6300000</v>
      </c>
      <c r="Y20" s="2">
        <f t="shared" si="20"/>
        <v>6300000</v>
      </c>
      <c r="Z20" s="2">
        <f t="shared" si="20"/>
        <v>6300000</v>
      </c>
      <c r="AA20" s="2">
        <f>+Z20*(1+AA21)</f>
        <v>6489000</v>
      </c>
      <c r="AB20" s="2">
        <f>+AA20</f>
        <v>6489000</v>
      </c>
      <c r="AC20" s="2">
        <f t="shared" si="21"/>
        <v>6489000</v>
      </c>
      <c r="AD20" s="2">
        <f t="shared" si="21"/>
        <v>6489000</v>
      </c>
      <c r="AE20" s="2">
        <f t="shared" si="21"/>
        <v>6489000</v>
      </c>
      <c r="AF20" s="2">
        <f t="shared" si="21"/>
        <v>6489000</v>
      </c>
      <c r="AG20" s="2">
        <f t="shared" si="21"/>
        <v>6489000</v>
      </c>
      <c r="AH20" s="2">
        <f t="shared" si="21"/>
        <v>6489000</v>
      </c>
      <c r="AI20" s="2">
        <f t="shared" si="21"/>
        <v>6489000</v>
      </c>
      <c r="AJ20" s="2">
        <f t="shared" si="21"/>
        <v>6489000</v>
      </c>
      <c r="AK20" s="2">
        <f t="shared" si="21"/>
        <v>6489000</v>
      </c>
      <c r="AL20" s="2">
        <f t="shared" si="21"/>
        <v>6489000</v>
      </c>
      <c r="AM20" s="2">
        <f>+AL20*(1+AM21)</f>
        <v>6683670</v>
      </c>
      <c r="AN20" s="2">
        <f>+AM20</f>
        <v>6683670</v>
      </c>
      <c r="AO20" s="2">
        <f t="shared" si="22"/>
        <v>6683670</v>
      </c>
      <c r="AP20" s="2">
        <f t="shared" si="22"/>
        <v>6683670</v>
      </c>
      <c r="AQ20" s="2">
        <f t="shared" si="22"/>
        <v>6683670</v>
      </c>
      <c r="AR20" s="2">
        <f t="shared" si="22"/>
        <v>6683670</v>
      </c>
      <c r="AS20" s="2">
        <f t="shared" si="22"/>
        <v>6683670</v>
      </c>
      <c r="AT20" s="2">
        <f t="shared" si="22"/>
        <v>6683670</v>
      </c>
      <c r="AU20" s="2">
        <f t="shared" si="22"/>
        <v>6683670</v>
      </c>
      <c r="AV20" s="2">
        <f t="shared" si="22"/>
        <v>6683670</v>
      </c>
      <c r="AW20" s="2">
        <f t="shared" si="22"/>
        <v>6683670</v>
      </c>
      <c r="AX20" s="2">
        <f t="shared" si="22"/>
        <v>6683670</v>
      </c>
      <c r="AY20" s="2">
        <f>+AX20*(1+AY21)</f>
        <v>6884180.1000000006</v>
      </c>
      <c r="AZ20" s="2">
        <f>+AY20</f>
        <v>6884180.1000000006</v>
      </c>
      <c r="BA20" s="2">
        <f t="shared" si="23"/>
        <v>6884180.1000000006</v>
      </c>
      <c r="BB20" s="2">
        <f t="shared" si="23"/>
        <v>6884180.1000000006</v>
      </c>
      <c r="BC20" s="2">
        <f t="shared" si="23"/>
        <v>6884180.1000000006</v>
      </c>
      <c r="BD20" s="2">
        <f t="shared" si="23"/>
        <v>6884180.1000000006</v>
      </c>
      <c r="BE20" s="2">
        <f t="shared" si="23"/>
        <v>6884180.1000000006</v>
      </c>
      <c r="BF20" s="2">
        <f t="shared" si="23"/>
        <v>6884180.1000000006</v>
      </c>
      <c r="BG20" s="2">
        <f t="shared" si="23"/>
        <v>6884180.1000000006</v>
      </c>
      <c r="BH20" s="2">
        <f t="shared" si="23"/>
        <v>6884180.1000000006</v>
      </c>
      <c r="BI20" s="2">
        <f t="shared" si="23"/>
        <v>6884180.1000000006</v>
      </c>
      <c r="BJ20" s="2">
        <f t="shared" si="23"/>
        <v>6884180.1000000006</v>
      </c>
    </row>
    <row r="21" spans="1:62" s="4" customFormat="1" x14ac:dyDescent="0.25">
      <c r="A21" s="1" t="str">
        <f>+Osmin!A21</f>
        <v>Increase rate</v>
      </c>
      <c r="B21" s="1"/>
      <c r="I21" s="5"/>
      <c r="O21" s="5">
        <v>0.05</v>
      </c>
      <c r="AA21" s="5">
        <v>0.03</v>
      </c>
      <c r="AM21" s="5">
        <f>+AA21</f>
        <v>0.03</v>
      </c>
      <c r="AY21" s="5">
        <f>+AM21</f>
        <v>0.03</v>
      </c>
    </row>
    <row r="23" spans="1:62" x14ac:dyDescent="0.25">
      <c r="A23" s="1" t="str">
        <f>+Osmin!A23</f>
        <v>Fix Expenses</v>
      </c>
    </row>
    <row r="24" spans="1:62" x14ac:dyDescent="0.25">
      <c r="A24" s="3" t="str">
        <f>+Osmin!A24</f>
        <v>Salary</v>
      </c>
      <c r="B24" s="2">
        <v>1500000</v>
      </c>
      <c r="C24" s="2">
        <f>+B24*4</f>
        <v>6000000</v>
      </c>
      <c r="D24" s="2">
        <f>+C24</f>
        <v>6000000</v>
      </c>
      <c r="E24" s="2">
        <f t="shared" ref="E24:N25" si="24">+D24</f>
        <v>6000000</v>
      </c>
      <c r="F24" s="2">
        <f t="shared" si="24"/>
        <v>6000000</v>
      </c>
      <c r="G24" s="2">
        <f t="shared" si="24"/>
        <v>6000000</v>
      </c>
      <c r="H24" s="2">
        <f t="shared" si="24"/>
        <v>6000000</v>
      </c>
      <c r="I24" s="2">
        <f t="shared" si="24"/>
        <v>6000000</v>
      </c>
      <c r="J24" s="2">
        <f t="shared" si="24"/>
        <v>6000000</v>
      </c>
      <c r="K24" s="2">
        <f t="shared" si="24"/>
        <v>6000000</v>
      </c>
      <c r="L24" s="2">
        <f t="shared" si="24"/>
        <v>6000000</v>
      </c>
      <c r="M24" s="2">
        <f t="shared" si="24"/>
        <v>6000000</v>
      </c>
      <c r="N24" s="2">
        <f t="shared" si="24"/>
        <v>6000000</v>
      </c>
      <c r="O24" s="2">
        <f>+N24*(1+O27)</f>
        <v>6300000</v>
      </c>
      <c r="P24" s="2">
        <f>+O24</f>
        <v>6300000</v>
      </c>
      <c r="Q24" s="2">
        <f t="shared" ref="Q24:Z26" si="25">+P24</f>
        <v>6300000</v>
      </c>
      <c r="R24" s="2">
        <f t="shared" si="25"/>
        <v>6300000</v>
      </c>
      <c r="S24" s="2">
        <f t="shared" si="25"/>
        <v>6300000</v>
      </c>
      <c r="T24" s="2">
        <f t="shared" si="25"/>
        <v>6300000</v>
      </c>
      <c r="U24" s="2">
        <f t="shared" si="25"/>
        <v>6300000</v>
      </c>
      <c r="V24" s="2">
        <f t="shared" si="25"/>
        <v>6300000</v>
      </c>
      <c r="W24" s="2">
        <f t="shared" si="25"/>
        <v>6300000</v>
      </c>
      <c r="X24" s="2">
        <f t="shared" si="25"/>
        <v>6300000</v>
      </c>
      <c r="Y24" s="2">
        <f t="shared" si="25"/>
        <v>6300000</v>
      </c>
      <c r="Z24" s="2">
        <f t="shared" si="25"/>
        <v>6300000</v>
      </c>
      <c r="AA24" s="2">
        <f>+Z24*(1+AA27)</f>
        <v>6489000</v>
      </c>
      <c r="AB24" s="2">
        <f>+AA24</f>
        <v>6489000</v>
      </c>
      <c r="AC24" s="2">
        <f t="shared" ref="AC24:AL26" si="26">+AB24</f>
        <v>6489000</v>
      </c>
      <c r="AD24" s="2">
        <f t="shared" si="26"/>
        <v>6489000</v>
      </c>
      <c r="AE24" s="2">
        <f t="shared" si="26"/>
        <v>6489000</v>
      </c>
      <c r="AF24" s="2">
        <f t="shared" si="26"/>
        <v>6489000</v>
      </c>
      <c r="AG24" s="2">
        <f t="shared" si="26"/>
        <v>6489000</v>
      </c>
      <c r="AH24" s="2">
        <f t="shared" si="26"/>
        <v>6489000</v>
      </c>
      <c r="AI24" s="2">
        <f t="shared" si="26"/>
        <v>6489000</v>
      </c>
      <c r="AJ24" s="2">
        <f t="shared" si="26"/>
        <v>6489000</v>
      </c>
      <c r="AK24" s="2">
        <f t="shared" si="26"/>
        <v>6489000</v>
      </c>
      <c r="AL24" s="2">
        <f t="shared" si="26"/>
        <v>6489000</v>
      </c>
      <c r="AM24" s="2">
        <f>+AL24*(1+AM27)</f>
        <v>6683670</v>
      </c>
      <c r="AN24" s="2">
        <f>+AM24</f>
        <v>6683670</v>
      </c>
      <c r="AO24" s="2">
        <f t="shared" ref="AO24:AX26" si="27">+AN24</f>
        <v>6683670</v>
      </c>
      <c r="AP24" s="2">
        <f t="shared" si="27"/>
        <v>6683670</v>
      </c>
      <c r="AQ24" s="2">
        <f t="shared" si="27"/>
        <v>6683670</v>
      </c>
      <c r="AR24" s="2">
        <f t="shared" si="27"/>
        <v>6683670</v>
      </c>
      <c r="AS24" s="2">
        <f t="shared" si="27"/>
        <v>6683670</v>
      </c>
      <c r="AT24" s="2">
        <f t="shared" si="27"/>
        <v>6683670</v>
      </c>
      <c r="AU24" s="2">
        <f t="shared" si="27"/>
        <v>6683670</v>
      </c>
      <c r="AV24" s="2">
        <f t="shared" si="27"/>
        <v>6683670</v>
      </c>
      <c r="AW24" s="2">
        <f t="shared" si="27"/>
        <v>6683670</v>
      </c>
      <c r="AX24" s="2">
        <f t="shared" si="27"/>
        <v>6683670</v>
      </c>
      <c r="AY24" s="2">
        <f>+AX24*(1+AY27)</f>
        <v>6884180.1000000006</v>
      </c>
      <c r="AZ24" s="2">
        <f>+AY24</f>
        <v>6884180.1000000006</v>
      </c>
      <c r="BA24" s="2">
        <f t="shared" ref="BA24:BJ26" si="28">+AZ24</f>
        <v>6884180.1000000006</v>
      </c>
      <c r="BB24" s="2">
        <f t="shared" si="28"/>
        <v>6884180.1000000006</v>
      </c>
      <c r="BC24" s="2">
        <f t="shared" si="28"/>
        <v>6884180.1000000006</v>
      </c>
      <c r="BD24" s="2">
        <f t="shared" si="28"/>
        <v>6884180.1000000006</v>
      </c>
      <c r="BE24" s="2">
        <f t="shared" si="28"/>
        <v>6884180.1000000006</v>
      </c>
      <c r="BF24" s="2">
        <f t="shared" si="28"/>
        <v>6884180.1000000006</v>
      </c>
      <c r="BG24" s="2">
        <f t="shared" si="28"/>
        <v>6884180.1000000006</v>
      </c>
      <c r="BH24" s="2">
        <f t="shared" si="28"/>
        <v>6884180.1000000006</v>
      </c>
      <c r="BI24" s="2">
        <f t="shared" si="28"/>
        <v>6884180.1000000006</v>
      </c>
      <c r="BJ24" s="2">
        <f t="shared" si="28"/>
        <v>6884180.1000000006</v>
      </c>
    </row>
    <row r="25" spans="1:62" x14ac:dyDescent="0.25">
      <c r="A25" s="3" t="str">
        <f>+Osmin!A25</f>
        <v>Rent</v>
      </c>
      <c r="B25" s="2">
        <v>1300000</v>
      </c>
      <c r="C25" s="2">
        <f>+B25</f>
        <v>1300000</v>
      </c>
      <c r="D25" s="2">
        <f>+C25</f>
        <v>1300000</v>
      </c>
      <c r="E25" s="2">
        <f t="shared" si="24"/>
        <v>1300000</v>
      </c>
      <c r="F25" s="2">
        <f t="shared" si="24"/>
        <v>1300000</v>
      </c>
      <c r="G25" s="2">
        <f t="shared" si="24"/>
        <v>1300000</v>
      </c>
      <c r="H25" s="2">
        <f t="shared" si="24"/>
        <v>1300000</v>
      </c>
      <c r="I25" s="2">
        <f t="shared" si="24"/>
        <v>1300000</v>
      </c>
      <c r="J25" s="2">
        <f t="shared" si="24"/>
        <v>1300000</v>
      </c>
      <c r="K25" s="2">
        <f t="shared" si="24"/>
        <v>1300000</v>
      </c>
      <c r="L25" s="2">
        <f t="shared" si="24"/>
        <v>1300000</v>
      </c>
      <c r="M25" s="2">
        <f t="shared" si="24"/>
        <v>1300000</v>
      </c>
      <c r="N25" s="2">
        <f t="shared" si="24"/>
        <v>1300000</v>
      </c>
      <c r="O25" s="2">
        <f>+N25*(1+O27)</f>
        <v>1365000</v>
      </c>
      <c r="P25" s="2">
        <f>+O25</f>
        <v>1365000</v>
      </c>
      <c r="Q25" s="2">
        <f t="shared" si="25"/>
        <v>1365000</v>
      </c>
      <c r="R25" s="2">
        <f t="shared" si="25"/>
        <v>1365000</v>
      </c>
      <c r="S25" s="2">
        <f t="shared" si="25"/>
        <v>1365000</v>
      </c>
      <c r="T25" s="2">
        <f t="shared" si="25"/>
        <v>1365000</v>
      </c>
      <c r="U25" s="2">
        <f t="shared" si="25"/>
        <v>1365000</v>
      </c>
      <c r="V25" s="2">
        <f t="shared" si="25"/>
        <v>1365000</v>
      </c>
      <c r="W25" s="2">
        <f t="shared" si="25"/>
        <v>1365000</v>
      </c>
      <c r="X25" s="2">
        <f t="shared" si="25"/>
        <v>1365000</v>
      </c>
      <c r="Y25" s="2">
        <f t="shared" si="25"/>
        <v>1365000</v>
      </c>
      <c r="Z25" s="2">
        <f t="shared" si="25"/>
        <v>1365000</v>
      </c>
      <c r="AA25" s="2">
        <f>+Z25*(1+AA27)</f>
        <v>1405950</v>
      </c>
      <c r="AB25" s="2">
        <f>+AA25</f>
        <v>1405950</v>
      </c>
      <c r="AC25" s="2">
        <f t="shared" si="26"/>
        <v>1405950</v>
      </c>
      <c r="AD25" s="2">
        <f t="shared" si="26"/>
        <v>1405950</v>
      </c>
      <c r="AE25" s="2">
        <f t="shared" si="26"/>
        <v>1405950</v>
      </c>
      <c r="AF25" s="2">
        <f t="shared" si="26"/>
        <v>1405950</v>
      </c>
      <c r="AG25" s="2">
        <f t="shared" si="26"/>
        <v>1405950</v>
      </c>
      <c r="AH25" s="2">
        <f t="shared" si="26"/>
        <v>1405950</v>
      </c>
      <c r="AI25" s="2">
        <f t="shared" si="26"/>
        <v>1405950</v>
      </c>
      <c r="AJ25" s="2">
        <f t="shared" si="26"/>
        <v>1405950</v>
      </c>
      <c r="AK25" s="2">
        <f t="shared" si="26"/>
        <v>1405950</v>
      </c>
      <c r="AL25" s="2">
        <f t="shared" si="26"/>
        <v>1405950</v>
      </c>
      <c r="AM25" s="2">
        <f>+AL25*(1+AM27)</f>
        <v>1448128.5</v>
      </c>
      <c r="AN25" s="2">
        <f>+AM25</f>
        <v>1448128.5</v>
      </c>
      <c r="AO25" s="2">
        <f t="shared" si="27"/>
        <v>1448128.5</v>
      </c>
      <c r="AP25" s="2">
        <f t="shared" si="27"/>
        <v>1448128.5</v>
      </c>
      <c r="AQ25" s="2">
        <f t="shared" si="27"/>
        <v>1448128.5</v>
      </c>
      <c r="AR25" s="2">
        <f t="shared" si="27"/>
        <v>1448128.5</v>
      </c>
      <c r="AS25" s="2">
        <f t="shared" si="27"/>
        <v>1448128.5</v>
      </c>
      <c r="AT25" s="2">
        <f t="shared" si="27"/>
        <v>1448128.5</v>
      </c>
      <c r="AU25" s="2">
        <f t="shared" si="27"/>
        <v>1448128.5</v>
      </c>
      <c r="AV25" s="2">
        <f t="shared" si="27"/>
        <v>1448128.5</v>
      </c>
      <c r="AW25" s="2">
        <f t="shared" si="27"/>
        <v>1448128.5</v>
      </c>
      <c r="AX25" s="2">
        <f t="shared" si="27"/>
        <v>1448128.5</v>
      </c>
      <c r="AY25" s="2">
        <f>+AX25*(1+AY27)</f>
        <v>1491572.355</v>
      </c>
      <c r="AZ25" s="2">
        <f>+AY25</f>
        <v>1491572.355</v>
      </c>
      <c r="BA25" s="2">
        <f t="shared" si="28"/>
        <v>1491572.355</v>
      </c>
      <c r="BB25" s="2">
        <f t="shared" si="28"/>
        <v>1491572.355</v>
      </c>
      <c r="BC25" s="2">
        <f t="shared" si="28"/>
        <v>1491572.355</v>
      </c>
      <c r="BD25" s="2">
        <f t="shared" si="28"/>
        <v>1491572.355</v>
      </c>
      <c r="BE25" s="2">
        <f t="shared" si="28"/>
        <v>1491572.355</v>
      </c>
      <c r="BF25" s="2">
        <f t="shared" si="28"/>
        <v>1491572.355</v>
      </c>
      <c r="BG25" s="2">
        <f t="shared" si="28"/>
        <v>1491572.355</v>
      </c>
      <c r="BH25" s="2">
        <f t="shared" si="28"/>
        <v>1491572.355</v>
      </c>
      <c r="BI25" s="2">
        <f t="shared" si="28"/>
        <v>1491572.355</v>
      </c>
      <c r="BJ25" s="2">
        <f t="shared" si="28"/>
        <v>1491572.355</v>
      </c>
    </row>
    <row r="26" spans="1:62" x14ac:dyDescent="0.25">
      <c r="A26" s="3" t="str">
        <f>+Osmin!A26</f>
        <v>Services</v>
      </c>
      <c r="B26" s="2">
        <v>600000</v>
      </c>
      <c r="C26" s="2">
        <f>+B26</f>
        <v>600000</v>
      </c>
      <c r="D26" s="2">
        <f t="shared" ref="D26:N26" si="29">+C26</f>
        <v>600000</v>
      </c>
      <c r="E26" s="2">
        <f t="shared" si="29"/>
        <v>600000</v>
      </c>
      <c r="F26" s="2">
        <f t="shared" si="29"/>
        <v>600000</v>
      </c>
      <c r="G26" s="2">
        <f t="shared" si="29"/>
        <v>600000</v>
      </c>
      <c r="H26" s="2">
        <f t="shared" si="29"/>
        <v>600000</v>
      </c>
      <c r="I26" s="2">
        <f t="shared" si="29"/>
        <v>600000</v>
      </c>
      <c r="J26" s="2">
        <f t="shared" si="29"/>
        <v>600000</v>
      </c>
      <c r="K26" s="2">
        <f t="shared" si="29"/>
        <v>600000</v>
      </c>
      <c r="L26" s="2">
        <f t="shared" si="29"/>
        <v>600000</v>
      </c>
      <c r="M26" s="2">
        <f t="shared" si="29"/>
        <v>600000</v>
      </c>
      <c r="N26" s="2">
        <f t="shared" si="29"/>
        <v>600000</v>
      </c>
      <c r="O26" s="2">
        <f>+N26*(1+O27)</f>
        <v>630000</v>
      </c>
      <c r="P26" s="2">
        <f>+O26</f>
        <v>630000</v>
      </c>
      <c r="Q26" s="2">
        <f t="shared" si="25"/>
        <v>630000</v>
      </c>
      <c r="R26" s="2">
        <f t="shared" si="25"/>
        <v>630000</v>
      </c>
      <c r="S26" s="2">
        <f t="shared" si="25"/>
        <v>630000</v>
      </c>
      <c r="T26" s="2">
        <f t="shared" si="25"/>
        <v>630000</v>
      </c>
      <c r="U26" s="2">
        <f t="shared" si="25"/>
        <v>630000</v>
      </c>
      <c r="V26" s="2">
        <f t="shared" si="25"/>
        <v>630000</v>
      </c>
      <c r="W26" s="2">
        <f t="shared" si="25"/>
        <v>630000</v>
      </c>
      <c r="X26" s="2">
        <f t="shared" si="25"/>
        <v>630000</v>
      </c>
      <c r="Y26" s="2">
        <f t="shared" si="25"/>
        <v>630000</v>
      </c>
      <c r="Z26" s="2">
        <f t="shared" si="25"/>
        <v>630000</v>
      </c>
      <c r="AA26" s="2">
        <f>+Z26*(1+AA27)</f>
        <v>648900</v>
      </c>
      <c r="AB26" s="2">
        <f>+AA26</f>
        <v>648900</v>
      </c>
      <c r="AC26" s="2">
        <f t="shared" si="26"/>
        <v>648900</v>
      </c>
      <c r="AD26" s="2">
        <f t="shared" si="26"/>
        <v>648900</v>
      </c>
      <c r="AE26" s="2">
        <f t="shared" si="26"/>
        <v>648900</v>
      </c>
      <c r="AF26" s="2">
        <f t="shared" si="26"/>
        <v>648900</v>
      </c>
      <c r="AG26" s="2">
        <f t="shared" si="26"/>
        <v>648900</v>
      </c>
      <c r="AH26" s="2">
        <f t="shared" si="26"/>
        <v>648900</v>
      </c>
      <c r="AI26" s="2">
        <f t="shared" si="26"/>
        <v>648900</v>
      </c>
      <c r="AJ26" s="2">
        <f t="shared" si="26"/>
        <v>648900</v>
      </c>
      <c r="AK26" s="2">
        <f t="shared" si="26"/>
        <v>648900</v>
      </c>
      <c r="AL26" s="2">
        <f t="shared" si="26"/>
        <v>648900</v>
      </c>
      <c r="AM26" s="2">
        <f>+AL26*(1+AM27)</f>
        <v>668367</v>
      </c>
      <c r="AN26" s="2">
        <f>+AM26</f>
        <v>668367</v>
      </c>
      <c r="AO26" s="2">
        <f t="shared" si="27"/>
        <v>668367</v>
      </c>
      <c r="AP26" s="2">
        <f t="shared" si="27"/>
        <v>668367</v>
      </c>
      <c r="AQ26" s="2">
        <f t="shared" si="27"/>
        <v>668367</v>
      </c>
      <c r="AR26" s="2">
        <f t="shared" si="27"/>
        <v>668367</v>
      </c>
      <c r="AS26" s="2">
        <f t="shared" si="27"/>
        <v>668367</v>
      </c>
      <c r="AT26" s="2">
        <f t="shared" si="27"/>
        <v>668367</v>
      </c>
      <c r="AU26" s="2">
        <f t="shared" si="27"/>
        <v>668367</v>
      </c>
      <c r="AV26" s="2">
        <f t="shared" si="27"/>
        <v>668367</v>
      </c>
      <c r="AW26" s="2">
        <f t="shared" si="27"/>
        <v>668367</v>
      </c>
      <c r="AX26" s="2">
        <f t="shared" si="27"/>
        <v>668367</v>
      </c>
      <c r="AY26" s="2">
        <f>+AX26*(1+AY27)</f>
        <v>688418.01</v>
      </c>
      <c r="AZ26" s="2">
        <f>+AY26</f>
        <v>688418.01</v>
      </c>
      <c r="BA26" s="2">
        <f t="shared" si="28"/>
        <v>688418.01</v>
      </c>
      <c r="BB26" s="2">
        <f t="shared" si="28"/>
        <v>688418.01</v>
      </c>
      <c r="BC26" s="2">
        <f t="shared" si="28"/>
        <v>688418.01</v>
      </c>
      <c r="BD26" s="2">
        <f t="shared" si="28"/>
        <v>688418.01</v>
      </c>
      <c r="BE26" s="2">
        <f t="shared" si="28"/>
        <v>688418.01</v>
      </c>
      <c r="BF26" s="2">
        <f t="shared" si="28"/>
        <v>688418.01</v>
      </c>
      <c r="BG26" s="2">
        <f t="shared" si="28"/>
        <v>688418.01</v>
      </c>
      <c r="BH26" s="2">
        <f t="shared" si="28"/>
        <v>688418.01</v>
      </c>
      <c r="BI26" s="2">
        <f t="shared" si="28"/>
        <v>688418.01</v>
      </c>
      <c r="BJ26" s="2">
        <f t="shared" si="28"/>
        <v>688418.01</v>
      </c>
    </row>
    <row r="27" spans="1:62" x14ac:dyDescent="0.25">
      <c r="A27" s="1" t="str">
        <f>+Osmin!A27</f>
        <v>Increase rate</v>
      </c>
      <c r="B27" s="1"/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>
        <v>0.05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>
        <v>0.03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>
        <f>+AA27</f>
        <v>0.03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>
        <f>+AM27</f>
        <v>0.03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s="4" customFormat="1" x14ac:dyDescent="0.25">
      <c r="I28" s="5"/>
      <c r="O28" s="5"/>
      <c r="AA28" s="5">
        <v>0.03</v>
      </c>
      <c r="AM28" s="5"/>
      <c r="AY28" s="5">
        <f>+AM28</f>
        <v>0</v>
      </c>
    </row>
    <row r="29" spans="1:62" s="4" customFormat="1" x14ac:dyDescent="0.25">
      <c r="A29" s="8" t="str">
        <f>+Osmin!A29</f>
        <v>Variable Expenses</v>
      </c>
      <c r="B29" s="7">
        <v>0.05</v>
      </c>
      <c r="C29" s="6">
        <f t="shared" ref="C29:AL29" si="30">+C35*$B$29</f>
        <v>3000000</v>
      </c>
      <c r="D29" s="6">
        <f t="shared" si="30"/>
        <v>3000000</v>
      </c>
      <c r="E29" s="6">
        <f t="shared" si="30"/>
        <v>3000000</v>
      </c>
      <c r="F29" s="6">
        <f t="shared" si="30"/>
        <v>3000000</v>
      </c>
      <c r="G29" s="6">
        <f t="shared" si="30"/>
        <v>3000000</v>
      </c>
      <c r="H29" s="6">
        <f t="shared" si="30"/>
        <v>3000000</v>
      </c>
      <c r="I29" s="6">
        <f t="shared" si="30"/>
        <v>3300000</v>
      </c>
      <c r="J29" s="6">
        <f t="shared" si="30"/>
        <v>3300000</v>
      </c>
      <c r="K29" s="6">
        <f t="shared" si="30"/>
        <v>3300000</v>
      </c>
      <c r="L29" s="6">
        <f t="shared" si="30"/>
        <v>3300000</v>
      </c>
      <c r="M29" s="6">
        <f t="shared" si="30"/>
        <v>3300000</v>
      </c>
      <c r="N29" s="6">
        <f t="shared" si="30"/>
        <v>3300000</v>
      </c>
      <c r="O29" s="6">
        <f t="shared" si="30"/>
        <v>5370000</v>
      </c>
      <c r="P29" s="6">
        <f t="shared" si="30"/>
        <v>5370000</v>
      </c>
      <c r="Q29" s="6">
        <f t="shared" si="30"/>
        <v>5370000</v>
      </c>
      <c r="R29" s="6">
        <f t="shared" si="30"/>
        <v>5370000</v>
      </c>
      <c r="S29" s="6">
        <f t="shared" si="30"/>
        <v>5370000</v>
      </c>
      <c r="T29" s="6">
        <f t="shared" si="30"/>
        <v>5370000</v>
      </c>
      <c r="U29" s="6">
        <f t="shared" si="30"/>
        <v>5445000</v>
      </c>
      <c r="V29" s="6">
        <f t="shared" si="30"/>
        <v>5445000</v>
      </c>
      <c r="W29" s="6">
        <f t="shared" si="30"/>
        <v>5445000</v>
      </c>
      <c r="X29" s="6">
        <f t="shared" si="30"/>
        <v>5445000</v>
      </c>
      <c r="Y29" s="6">
        <f t="shared" si="30"/>
        <v>5445000</v>
      </c>
      <c r="Z29" s="6">
        <f t="shared" si="30"/>
        <v>5445000</v>
      </c>
      <c r="AA29" s="6">
        <f t="shared" si="30"/>
        <v>5590200</v>
      </c>
      <c r="AB29" s="6">
        <f t="shared" si="30"/>
        <v>5590200</v>
      </c>
      <c r="AC29" s="6">
        <f t="shared" si="30"/>
        <v>5590200</v>
      </c>
      <c r="AD29" s="6">
        <f t="shared" si="30"/>
        <v>5590200</v>
      </c>
      <c r="AE29" s="6">
        <f t="shared" si="30"/>
        <v>5590200</v>
      </c>
      <c r="AF29" s="6">
        <f t="shared" si="30"/>
        <v>5590200</v>
      </c>
      <c r="AG29" s="6">
        <f t="shared" si="30"/>
        <v>5590200</v>
      </c>
      <c r="AH29" s="6">
        <f t="shared" si="30"/>
        <v>5590200</v>
      </c>
      <c r="AI29" s="6">
        <f t="shared" si="30"/>
        <v>5590200</v>
      </c>
      <c r="AJ29" s="6">
        <f t="shared" si="30"/>
        <v>5590200</v>
      </c>
      <c r="AK29" s="6">
        <f t="shared" si="30"/>
        <v>5590200</v>
      </c>
      <c r="AL29" s="6">
        <f t="shared" si="30"/>
        <v>5590200</v>
      </c>
      <c r="AM29" s="6">
        <f>+AL29*(1+AM30)</f>
        <v>5757906</v>
      </c>
      <c r="AN29" s="6">
        <f>+AM29</f>
        <v>5757906</v>
      </c>
      <c r="AO29" s="6">
        <f t="shared" ref="AO29:BJ29" si="31">+AN29</f>
        <v>5757906</v>
      </c>
      <c r="AP29" s="6">
        <f t="shared" si="31"/>
        <v>5757906</v>
      </c>
      <c r="AQ29" s="6">
        <f t="shared" si="31"/>
        <v>5757906</v>
      </c>
      <c r="AR29" s="6">
        <f t="shared" si="31"/>
        <v>5757906</v>
      </c>
      <c r="AS29" s="6">
        <f t="shared" si="31"/>
        <v>5757906</v>
      </c>
      <c r="AT29" s="6">
        <f t="shared" si="31"/>
        <v>5757906</v>
      </c>
      <c r="AU29" s="6">
        <f t="shared" si="31"/>
        <v>5757906</v>
      </c>
      <c r="AV29" s="6">
        <f t="shared" si="31"/>
        <v>5757906</v>
      </c>
      <c r="AW29" s="6">
        <f t="shared" si="31"/>
        <v>5757906</v>
      </c>
      <c r="AX29" s="6">
        <f t="shared" si="31"/>
        <v>5757906</v>
      </c>
      <c r="AY29" s="6">
        <f t="shared" si="31"/>
        <v>5757906</v>
      </c>
      <c r="AZ29" s="6">
        <f t="shared" si="31"/>
        <v>5757906</v>
      </c>
      <c r="BA29" s="6">
        <f t="shared" si="31"/>
        <v>5757906</v>
      </c>
      <c r="BB29" s="6">
        <f t="shared" si="31"/>
        <v>5757906</v>
      </c>
      <c r="BC29" s="6">
        <f t="shared" si="31"/>
        <v>5757906</v>
      </c>
      <c r="BD29" s="6">
        <f t="shared" si="31"/>
        <v>5757906</v>
      </c>
      <c r="BE29" s="6">
        <f t="shared" si="31"/>
        <v>5757906</v>
      </c>
      <c r="BF29" s="6">
        <f t="shared" si="31"/>
        <v>5757906</v>
      </c>
      <c r="BG29" s="6">
        <f t="shared" si="31"/>
        <v>5757906</v>
      </c>
      <c r="BH29" s="6">
        <f t="shared" si="31"/>
        <v>5757906</v>
      </c>
      <c r="BI29" s="6">
        <f t="shared" si="31"/>
        <v>5757906</v>
      </c>
      <c r="BJ29" s="6">
        <f t="shared" si="31"/>
        <v>5757906</v>
      </c>
    </row>
    <row r="30" spans="1:62" x14ac:dyDescent="0.25">
      <c r="A30" s="1" t="str">
        <f>+Osmin!A30</f>
        <v>Increase rate</v>
      </c>
      <c r="B30" s="1"/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>
        <f>+AM27</f>
        <v>0.03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>
        <f>+AM30</f>
        <v>0.03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2" spans="1:62" x14ac:dyDescent="0.25">
      <c r="A32" s="1" t="str">
        <f>+Osmin!A32</f>
        <v>Incomes</v>
      </c>
    </row>
    <row r="33" spans="1:62" x14ac:dyDescent="0.25">
      <c r="A33" s="3" t="str">
        <f>+Osmin!A33</f>
        <v>Franchise Sale</v>
      </c>
      <c r="C33" s="2">
        <f t="shared" ref="C33:AH33" si="32">+C4*C9+C5*C10</f>
        <v>60000000</v>
      </c>
      <c r="D33" s="2">
        <f t="shared" si="32"/>
        <v>60000000</v>
      </c>
      <c r="E33" s="2">
        <f t="shared" si="32"/>
        <v>60000000</v>
      </c>
      <c r="F33" s="2">
        <f t="shared" si="32"/>
        <v>60000000</v>
      </c>
      <c r="G33" s="2">
        <f t="shared" si="32"/>
        <v>60000000</v>
      </c>
      <c r="H33" s="2">
        <f t="shared" si="32"/>
        <v>60000000</v>
      </c>
      <c r="I33" s="2">
        <f t="shared" si="32"/>
        <v>66000000</v>
      </c>
      <c r="J33" s="2">
        <f t="shared" si="32"/>
        <v>66000000</v>
      </c>
      <c r="K33" s="2">
        <f t="shared" si="32"/>
        <v>66000000</v>
      </c>
      <c r="L33" s="2">
        <f t="shared" si="32"/>
        <v>66000000</v>
      </c>
      <c r="M33" s="2">
        <f t="shared" si="32"/>
        <v>66000000</v>
      </c>
      <c r="N33" s="2">
        <f t="shared" si="32"/>
        <v>66000000</v>
      </c>
      <c r="O33" s="2">
        <f t="shared" si="32"/>
        <v>92400000</v>
      </c>
      <c r="P33" s="2">
        <f t="shared" si="32"/>
        <v>92400000</v>
      </c>
      <c r="Q33" s="2">
        <f t="shared" si="32"/>
        <v>92400000</v>
      </c>
      <c r="R33" s="2">
        <f t="shared" si="32"/>
        <v>92400000</v>
      </c>
      <c r="S33" s="2">
        <f t="shared" si="32"/>
        <v>92400000</v>
      </c>
      <c r="T33" s="2">
        <f t="shared" si="32"/>
        <v>92400000</v>
      </c>
      <c r="U33" s="2">
        <f t="shared" si="32"/>
        <v>92400000</v>
      </c>
      <c r="V33" s="2">
        <f t="shared" si="32"/>
        <v>92400000</v>
      </c>
      <c r="W33" s="2">
        <f t="shared" si="32"/>
        <v>92400000</v>
      </c>
      <c r="X33" s="2">
        <f t="shared" si="32"/>
        <v>92400000</v>
      </c>
      <c r="Y33" s="2">
        <f t="shared" si="32"/>
        <v>92400000</v>
      </c>
      <c r="Z33" s="2">
        <f t="shared" si="32"/>
        <v>92400000</v>
      </c>
      <c r="AA33" s="2">
        <f t="shared" si="32"/>
        <v>71379000</v>
      </c>
      <c r="AB33" s="2">
        <f t="shared" si="32"/>
        <v>71379000</v>
      </c>
      <c r="AC33" s="2">
        <f t="shared" si="32"/>
        <v>71379000</v>
      </c>
      <c r="AD33" s="2">
        <f t="shared" si="32"/>
        <v>71379000</v>
      </c>
      <c r="AE33" s="2">
        <f t="shared" si="32"/>
        <v>71379000</v>
      </c>
      <c r="AF33" s="2">
        <f t="shared" si="32"/>
        <v>71379000</v>
      </c>
      <c r="AG33" s="2">
        <f t="shared" si="32"/>
        <v>71379000</v>
      </c>
      <c r="AH33" s="2">
        <f t="shared" si="32"/>
        <v>71379000</v>
      </c>
      <c r="AI33" s="2">
        <f t="shared" ref="AI33:BJ33" si="33">+AI4*AI9+AI5*AI10</f>
        <v>71379000</v>
      </c>
      <c r="AJ33" s="2">
        <f t="shared" si="33"/>
        <v>71379000</v>
      </c>
      <c r="AK33" s="2">
        <f t="shared" si="33"/>
        <v>71379000</v>
      </c>
      <c r="AL33" s="2">
        <f t="shared" si="33"/>
        <v>71379000</v>
      </c>
      <c r="AM33" s="2">
        <f t="shared" si="33"/>
        <v>24506790</v>
      </c>
      <c r="AN33" s="2">
        <f t="shared" si="33"/>
        <v>24506790</v>
      </c>
      <c r="AO33" s="2">
        <f t="shared" si="33"/>
        <v>24506790</v>
      </c>
      <c r="AP33" s="2">
        <f t="shared" si="33"/>
        <v>24506790</v>
      </c>
      <c r="AQ33" s="2">
        <f t="shared" si="33"/>
        <v>24506790</v>
      </c>
      <c r="AR33" s="2">
        <f t="shared" si="33"/>
        <v>24506790</v>
      </c>
      <c r="AS33" s="2">
        <f t="shared" si="33"/>
        <v>24506790</v>
      </c>
      <c r="AT33" s="2">
        <f t="shared" si="33"/>
        <v>24506790</v>
      </c>
      <c r="AU33" s="2">
        <f t="shared" si="33"/>
        <v>24506790</v>
      </c>
      <c r="AV33" s="2">
        <f t="shared" si="33"/>
        <v>24506790</v>
      </c>
      <c r="AW33" s="2">
        <f t="shared" si="33"/>
        <v>24506790</v>
      </c>
      <c r="AX33" s="2">
        <f t="shared" si="33"/>
        <v>24506790</v>
      </c>
      <c r="AY33" s="2">
        <f t="shared" si="33"/>
        <v>0</v>
      </c>
      <c r="AZ33" s="2">
        <f t="shared" si="33"/>
        <v>0</v>
      </c>
      <c r="BA33" s="2">
        <f t="shared" si="33"/>
        <v>0</v>
      </c>
      <c r="BB33" s="2">
        <f t="shared" si="33"/>
        <v>0</v>
      </c>
      <c r="BC33" s="2">
        <f t="shared" si="33"/>
        <v>0</v>
      </c>
      <c r="BD33" s="2">
        <f t="shared" si="33"/>
        <v>0</v>
      </c>
      <c r="BE33" s="2">
        <f t="shared" si="33"/>
        <v>0</v>
      </c>
      <c r="BF33" s="2">
        <f t="shared" si="33"/>
        <v>0</v>
      </c>
      <c r="BG33" s="2">
        <f t="shared" si="33"/>
        <v>0</v>
      </c>
      <c r="BH33" s="2">
        <f t="shared" si="33"/>
        <v>0</v>
      </c>
      <c r="BI33" s="2">
        <f t="shared" si="33"/>
        <v>0</v>
      </c>
      <c r="BJ33" s="2">
        <f t="shared" si="33"/>
        <v>0</v>
      </c>
    </row>
    <row r="34" spans="1:62" x14ac:dyDescent="0.25">
      <c r="A34" s="3" t="str">
        <f>+Osmin!A34</f>
        <v>Franchise Reneval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f t="shared" ref="O34:Z34" si="34">+C4*C14+C5*C15</f>
        <v>15000000</v>
      </c>
      <c r="P34" s="2">
        <f t="shared" si="34"/>
        <v>15000000</v>
      </c>
      <c r="Q34" s="2">
        <f t="shared" si="34"/>
        <v>15000000</v>
      </c>
      <c r="R34" s="2">
        <f t="shared" si="34"/>
        <v>15000000</v>
      </c>
      <c r="S34" s="2">
        <f t="shared" si="34"/>
        <v>15000000</v>
      </c>
      <c r="T34" s="2">
        <f t="shared" si="34"/>
        <v>15000000</v>
      </c>
      <c r="U34" s="2">
        <f t="shared" si="34"/>
        <v>16500000</v>
      </c>
      <c r="V34" s="2">
        <f t="shared" si="34"/>
        <v>16500000</v>
      </c>
      <c r="W34" s="2">
        <f t="shared" si="34"/>
        <v>16500000</v>
      </c>
      <c r="X34" s="2">
        <f t="shared" si="34"/>
        <v>16500000</v>
      </c>
      <c r="Y34" s="2">
        <f t="shared" si="34"/>
        <v>16500000</v>
      </c>
      <c r="Z34" s="2">
        <f t="shared" si="34"/>
        <v>16500000</v>
      </c>
      <c r="AA34" s="2">
        <f t="shared" ref="AA34:AL34" si="35">+C4*O14+C5*O15+O4*O14+O5*O15</f>
        <v>40425000</v>
      </c>
      <c r="AB34" s="2">
        <f t="shared" si="35"/>
        <v>40425000</v>
      </c>
      <c r="AC34" s="2">
        <f t="shared" si="35"/>
        <v>40425000</v>
      </c>
      <c r="AD34" s="2">
        <f t="shared" si="35"/>
        <v>40425000</v>
      </c>
      <c r="AE34" s="2">
        <f t="shared" si="35"/>
        <v>40425000</v>
      </c>
      <c r="AF34" s="2">
        <f t="shared" si="35"/>
        <v>40425000</v>
      </c>
      <c r="AG34" s="2">
        <f t="shared" si="35"/>
        <v>40425000</v>
      </c>
      <c r="AH34" s="2">
        <f t="shared" si="35"/>
        <v>40425000</v>
      </c>
      <c r="AI34" s="2">
        <f t="shared" si="35"/>
        <v>40425000</v>
      </c>
      <c r="AJ34" s="2">
        <f t="shared" si="35"/>
        <v>40425000</v>
      </c>
      <c r="AK34" s="2">
        <f t="shared" si="35"/>
        <v>40425000</v>
      </c>
      <c r="AL34" s="2">
        <f t="shared" si="35"/>
        <v>40425000</v>
      </c>
      <c r="AM34" s="2">
        <f t="shared" ref="AM34:AX34" si="36">+SUMPRODUCT(C4:C5,AM14:AM15)+SUMPRODUCT(O4:O5,AM14:AM15)+SUMPRODUCT(AA4:AA5,AM14:AM15)</f>
        <v>61266975</v>
      </c>
      <c r="AN34" s="2">
        <f t="shared" si="36"/>
        <v>61266975</v>
      </c>
      <c r="AO34" s="2">
        <f t="shared" si="36"/>
        <v>61266975</v>
      </c>
      <c r="AP34" s="2">
        <f t="shared" si="36"/>
        <v>61266975</v>
      </c>
      <c r="AQ34" s="2">
        <f t="shared" si="36"/>
        <v>61266975</v>
      </c>
      <c r="AR34" s="2">
        <f t="shared" si="36"/>
        <v>61266975</v>
      </c>
      <c r="AS34" s="2">
        <f t="shared" si="36"/>
        <v>61266975</v>
      </c>
      <c r="AT34" s="2">
        <f t="shared" si="36"/>
        <v>61266975</v>
      </c>
      <c r="AU34" s="2">
        <f t="shared" si="36"/>
        <v>61266975</v>
      </c>
      <c r="AV34" s="2">
        <f t="shared" si="36"/>
        <v>61266975</v>
      </c>
      <c r="AW34" s="2">
        <f t="shared" si="36"/>
        <v>61266975</v>
      </c>
      <c r="AX34" s="2">
        <f t="shared" si="36"/>
        <v>61266975</v>
      </c>
      <c r="AY34" s="2">
        <f>+SUMPRODUCT(N4:N5,AY14:AY15)+SUMPRODUCT(Z4:Z5,AY14:AY15)+SUMPRODUCT(AL4:AL5,AY14:AY15)+SUMPRODUCT(AY14:AY15,AX4:AX5)</f>
        <v>69415482.674999997</v>
      </c>
      <c r="AZ34" s="2">
        <f>+AY34</f>
        <v>69415482.674999997</v>
      </c>
      <c r="BA34" s="2">
        <f t="shared" ref="BA34:BJ34" si="37">+AZ34</f>
        <v>69415482.674999997</v>
      </c>
      <c r="BB34" s="2">
        <f t="shared" si="37"/>
        <v>69415482.674999997</v>
      </c>
      <c r="BC34" s="2">
        <f t="shared" si="37"/>
        <v>69415482.674999997</v>
      </c>
      <c r="BD34" s="2">
        <f t="shared" si="37"/>
        <v>69415482.674999997</v>
      </c>
      <c r="BE34" s="2">
        <f t="shared" si="37"/>
        <v>69415482.674999997</v>
      </c>
      <c r="BF34" s="2">
        <f t="shared" si="37"/>
        <v>69415482.674999997</v>
      </c>
      <c r="BG34" s="2">
        <f t="shared" si="37"/>
        <v>69415482.674999997</v>
      </c>
      <c r="BH34" s="2">
        <f t="shared" si="37"/>
        <v>69415482.674999997</v>
      </c>
      <c r="BI34" s="2">
        <f t="shared" si="37"/>
        <v>69415482.674999997</v>
      </c>
      <c r="BJ34" s="2">
        <f t="shared" si="37"/>
        <v>69415482.674999997</v>
      </c>
    </row>
    <row r="35" spans="1:62" s="4" customFormat="1" x14ac:dyDescent="0.25">
      <c r="A35" s="1" t="str">
        <f>+Osmin!A35</f>
        <v>TOTAL INCOMES</v>
      </c>
      <c r="B35" s="1"/>
      <c r="C35" s="4">
        <f>+C33+C34</f>
        <v>60000000</v>
      </c>
      <c r="D35" s="4">
        <f t="shared" ref="D35:BJ35" si="38">+D33+D34</f>
        <v>60000000</v>
      </c>
      <c r="E35" s="4">
        <f t="shared" si="38"/>
        <v>60000000</v>
      </c>
      <c r="F35" s="4">
        <f t="shared" si="38"/>
        <v>60000000</v>
      </c>
      <c r="G35" s="4">
        <f t="shared" si="38"/>
        <v>60000000</v>
      </c>
      <c r="H35" s="4">
        <f t="shared" si="38"/>
        <v>60000000</v>
      </c>
      <c r="I35" s="4">
        <f t="shared" si="38"/>
        <v>66000000</v>
      </c>
      <c r="J35" s="4">
        <f t="shared" si="38"/>
        <v>66000000</v>
      </c>
      <c r="K35" s="4">
        <f t="shared" si="38"/>
        <v>66000000</v>
      </c>
      <c r="L35" s="4">
        <f t="shared" si="38"/>
        <v>66000000</v>
      </c>
      <c r="M35" s="4">
        <f t="shared" si="38"/>
        <v>66000000</v>
      </c>
      <c r="N35" s="4">
        <f t="shared" si="38"/>
        <v>66000000</v>
      </c>
      <c r="O35" s="4">
        <f t="shared" si="38"/>
        <v>107400000</v>
      </c>
      <c r="P35" s="4">
        <f t="shared" si="38"/>
        <v>107400000</v>
      </c>
      <c r="Q35" s="4">
        <f t="shared" si="38"/>
        <v>107400000</v>
      </c>
      <c r="R35" s="4">
        <f t="shared" si="38"/>
        <v>107400000</v>
      </c>
      <c r="S35" s="4">
        <f t="shared" si="38"/>
        <v>107400000</v>
      </c>
      <c r="T35" s="4">
        <f t="shared" si="38"/>
        <v>107400000</v>
      </c>
      <c r="U35" s="4">
        <f t="shared" si="38"/>
        <v>108900000</v>
      </c>
      <c r="V35" s="4">
        <f t="shared" si="38"/>
        <v>108900000</v>
      </c>
      <c r="W35" s="4">
        <f t="shared" si="38"/>
        <v>108900000</v>
      </c>
      <c r="X35" s="4">
        <f t="shared" si="38"/>
        <v>108900000</v>
      </c>
      <c r="Y35" s="4">
        <f t="shared" si="38"/>
        <v>108900000</v>
      </c>
      <c r="Z35" s="4">
        <f t="shared" si="38"/>
        <v>108900000</v>
      </c>
      <c r="AA35" s="4">
        <f t="shared" si="38"/>
        <v>111804000</v>
      </c>
      <c r="AB35" s="4">
        <f t="shared" si="38"/>
        <v>111804000</v>
      </c>
      <c r="AC35" s="4">
        <f t="shared" si="38"/>
        <v>111804000</v>
      </c>
      <c r="AD35" s="4">
        <f t="shared" si="38"/>
        <v>111804000</v>
      </c>
      <c r="AE35" s="4">
        <f t="shared" si="38"/>
        <v>111804000</v>
      </c>
      <c r="AF35" s="4">
        <f t="shared" si="38"/>
        <v>111804000</v>
      </c>
      <c r="AG35" s="4">
        <f t="shared" si="38"/>
        <v>111804000</v>
      </c>
      <c r="AH35" s="4">
        <f t="shared" si="38"/>
        <v>111804000</v>
      </c>
      <c r="AI35" s="4">
        <f t="shared" si="38"/>
        <v>111804000</v>
      </c>
      <c r="AJ35" s="4">
        <f t="shared" si="38"/>
        <v>111804000</v>
      </c>
      <c r="AK35" s="4">
        <f t="shared" si="38"/>
        <v>111804000</v>
      </c>
      <c r="AL35" s="4">
        <f t="shared" si="38"/>
        <v>111804000</v>
      </c>
      <c r="AM35" s="4">
        <f t="shared" si="38"/>
        <v>85773765</v>
      </c>
      <c r="AN35" s="4">
        <f t="shared" si="38"/>
        <v>85773765</v>
      </c>
      <c r="AO35" s="4">
        <f t="shared" si="38"/>
        <v>85773765</v>
      </c>
      <c r="AP35" s="4">
        <f t="shared" si="38"/>
        <v>85773765</v>
      </c>
      <c r="AQ35" s="4">
        <f t="shared" si="38"/>
        <v>85773765</v>
      </c>
      <c r="AR35" s="4">
        <f t="shared" si="38"/>
        <v>85773765</v>
      </c>
      <c r="AS35" s="4">
        <f t="shared" si="38"/>
        <v>85773765</v>
      </c>
      <c r="AT35" s="4">
        <f t="shared" si="38"/>
        <v>85773765</v>
      </c>
      <c r="AU35" s="4">
        <f t="shared" si="38"/>
        <v>85773765</v>
      </c>
      <c r="AV35" s="4">
        <f t="shared" si="38"/>
        <v>85773765</v>
      </c>
      <c r="AW35" s="4">
        <f t="shared" si="38"/>
        <v>85773765</v>
      </c>
      <c r="AX35" s="4">
        <f t="shared" si="38"/>
        <v>85773765</v>
      </c>
      <c r="AY35" s="4">
        <f t="shared" si="38"/>
        <v>69415482.674999997</v>
      </c>
      <c r="AZ35" s="4">
        <f t="shared" si="38"/>
        <v>69415482.674999997</v>
      </c>
      <c r="BA35" s="4">
        <f t="shared" si="38"/>
        <v>69415482.674999997</v>
      </c>
      <c r="BB35" s="4">
        <f t="shared" si="38"/>
        <v>69415482.674999997</v>
      </c>
      <c r="BC35" s="4">
        <f t="shared" si="38"/>
        <v>69415482.674999997</v>
      </c>
      <c r="BD35" s="4">
        <f t="shared" si="38"/>
        <v>69415482.674999997</v>
      </c>
      <c r="BE35" s="4">
        <f t="shared" si="38"/>
        <v>69415482.674999997</v>
      </c>
      <c r="BF35" s="4">
        <f t="shared" si="38"/>
        <v>69415482.674999997</v>
      </c>
      <c r="BG35" s="4">
        <f t="shared" si="38"/>
        <v>69415482.674999997</v>
      </c>
      <c r="BH35" s="4">
        <f t="shared" si="38"/>
        <v>69415482.674999997</v>
      </c>
      <c r="BI35" s="4">
        <f t="shared" si="38"/>
        <v>69415482.674999997</v>
      </c>
      <c r="BJ35" s="4">
        <f t="shared" si="38"/>
        <v>69415482.674999997</v>
      </c>
    </row>
    <row r="37" spans="1:62" x14ac:dyDescent="0.25">
      <c r="A37" s="1" t="str">
        <f>+Osmin!A37</f>
        <v>EXPENSES</v>
      </c>
    </row>
    <row r="38" spans="1:62" x14ac:dyDescent="0.25">
      <c r="A38" s="3" t="str">
        <f>+Osmin!A38</f>
        <v>Variable cost</v>
      </c>
      <c r="C38" s="2">
        <f t="shared" ref="C38:AH38" si="39">+SUMPRODUCT(C4:C5,C19:C20)</f>
        <v>11000000</v>
      </c>
      <c r="D38" s="2">
        <f t="shared" si="39"/>
        <v>11000000</v>
      </c>
      <c r="E38" s="2">
        <f t="shared" si="39"/>
        <v>11000000</v>
      </c>
      <c r="F38" s="2">
        <f t="shared" si="39"/>
        <v>11000000</v>
      </c>
      <c r="G38" s="2">
        <f t="shared" si="39"/>
        <v>11000000</v>
      </c>
      <c r="H38" s="2">
        <f t="shared" si="39"/>
        <v>11000000</v>
      </c>
      <c r="I38" s="2">
        <f t="shared" si="39"/>
        <v>11000000</v>
      </c>
      <c r="J38" s="2">
        <f t="shared" si="39"/>
        <v>11000000</v>
      </c>
      <c r="K38" s="2">
        <f t="shared" si="39"/>
        <v>11000000</v>
      </c>
      <c r="L38" s="2">
        <f t="shared" si="39"/>
        <v>11000000</v>
      </c>
      <c r="M38" s="2">
        <f t="shared" si="39"/>
        <v>11000000</v>
      </c>
      <c r="N38" s="2">
        <f t="shared" si="39"/>
        <v>11000000</v>
      </c>
      <c r="O38" s="2">
        <f t="shared" si="39"/>
        <v>16800000</v>
      </c>
      <c r="P38" s="2">
        <f t="shared" si="39"/>
        <v>16800000</v>
      </c>
      <c r="Q38" s="2">
        <f t="shared" si="39"/>
        <v>16800000</v>
      </c>
      <c r="R38" s="2">
        <f t="shared" si="39"/>
        <v>16800000</v>
      </c>
      <c r="S38" s="2">
        <f t="shared" si="39"/>
        <v>16800000</v>
      </c>
      <c r="T38" s="2">
        <f t="shared" si="39"/>
        <v>16800000</v>
      </c>
      <c r="U38" s="2">
        <f t="shared" si="39"/>
        <v>16800000</v>
      </c>
      <c r="V38" s="2">
        <f t="shared" si="39"/>
        <v>16800000</v>
      </c>
      <c r="W38" s="2">
        <f t="shared" si="39"/>
        <v>16800000</v>
      </c>
      <c r="X38" s="2">
        <f t="shared" si="39"/>
        <v>16800000</v>
      </c>
      <c r="Y38" s="2">
        <f t="shared" si="39"/>
        <v>16800000</v>
      </c>
      <c r="Z38" s="2">
        <f t="shared" si="39"/>
        <v>16800000</v>
      </c>
      <c r="AA38" s="2">
        <f t="shared" si="39"/>
        <v>11896500</v>
      </c>
      <c r="AB38" s="2">
        <f t="shared" si="39"/>
        <v>11896500</v>
      </c>
      <c r="AC38" s="2">
        <f t="shared" si="39"/>
        <v>11896500</v>
      </c>
      <c r="AD38" s="2">
        <f t="shared" si="39"/>
        <v>11896500</v>
      </c>
      <c r="AE38" s="2">
        <f t="shared" si="39"/>
        <v>11896500</v>
      </c>
      <c r="AF38" s="2">
        <f t="shared" si="39"/>
        <v>11896500</v>
      </c>
      <c r="AG38" s="2">
        <f t="shared" si="39"/>
        <v>11896500</v>
      </c>
      <c r="AH38" s="2">
        <f t="shared" si="39"/>
        <v>11896500</v>
      </c>
      <c r="AI38" s="2">
        <f t="shared" ref="AI38:BJ38" si="40">+SUMPRODUCT(AI4:AI5,AI19:AI20)</f>
        <v>11896500</v>
      </c>
      <c r="AJ38" s="2">
        <f t="shared" si="40"/>
        <v>11896500</v>
      </c>
      <c r="AK38" s="2">
        <f t="shared" si="40"/>
        <v>11896500</v>
      </c>
      <c r="AL38" s="2">
        <f t="shared" si="40"/>
        <v>11896500</v>
      </c>
      <c r="AM38" s="2">
        <f t="shared" si="40"/>
        <v>5569725</v>
      </c>
      <c r="AN38" s="2">
        <f t="shared" si="40"/>
        <v>5569725</v>
      </c>
      <c r="AO38" s="2">
        <f t="shared" si="40"/>
        <v>5569725</v>
      </c>
      <c r="AP38" s="2">
        <f t="shared" si="40"/>
        <v>5569725</v>
      </c>
      <c r="AQ38" s="2">
        <f t="shared" si="40"/>
        <v>5569725</v>
      </c>
      <c r="AR38" s="2">
        <f t="shared" si="40"/>
        <v>5569725</v>
      </c>
      <c r="AS38" s="2">
        <f t="shared" si="40"/>
        <v>5569725</v>
      </c>
      <c r="AT38" s="2">
        <f t="shared" si="40"/>
        <v>5569725</v>
      </c>
      <c r="AU38" s="2">
        <f t="shared" si="40"/>
        <v>5569725</v>
      </c>
      <c r="AV38" s="2">
        <f t="shared" si="40"/>
        <v>5569725</v>
      </c>
      <c r="AW38" s="2">
        <f t="shared" si="40"/>
        <v>5569725</v>
      </c>
      <c r="AX38" s="2">
        <f t="shared" si="40"/>
        <v>5569725</v>
      </c>
      <c r="AY38" s="2">
        <f t="shared" si="40"/>
        <v>0</v>
      </c>
      <c r="AZ38" s="2">
        <f t="shared" si="40"/>
        <v>0</v>
      </c>
      <c r="BA38" s="2">
        <f t="shared" si="40"/>
        <v>0</v>
      </c>
      <c r="BB38" s="2">
        <f t="shared" si="40"/>
        <v>0</v>
      </c>
      <c r="BC38" s="2">
        <f t="shared" si="40"/>
        <v>0</v>
      </c>
      <c r="BD38" s="2">
        <f t="shared" si="40"/>
        <v>0</v>
      </c>
      <c r="BE38" s="2">
        <f t="shared" si="40"/>
        <v>0</v>
      </c>
      <c r="BF38" s="2">
        <f t="shared" si="40"/>
        <v>0</v>
      </c>
      <c r="BG38" s="2">
        <f t="shared" si="40"/>
        <v>0</v>
      </c>
      <c r="BH38" s="2">
        <f t="shared" si="40"/>
        <v>0</v>
      </c>
      <c r="BI38" s="2">
        <f t="shared" si="40"/>
        <v>0</v>
      </c>
      <c r="BJ38" s="2">
        <f t="shared" si="40"/>
        <v>0</v>
      </c>
    </row>
    <row r="39" spans="1:62" x14ac:dyDescent="0.25">
      <c r="A39" s="3" t="str">
        <f>+Osmin!A39</f>
        <v>Salary</v>
      </c>
      <c r="C39" s="2">
        <f>+C24</f>
        <v>6000000</v>
      </c>
      <c r="D39" s="2">
        <f t="shared" ref="D39:BJ41" si="41">+D24</f>
        <v>6000000</v>
      </c>
      <c r="E39" s="2">
        <f t="shared" si="41"/>
        <v>6000000</v>
      </c>
      <c r="F39" s="2">
        <f t="shared" si="41"/>
        <v>6000000</v>
      </c>
      <c r="G39" s="2">
        <f t="shared" si="41"/>
        <v>6000000</v>
      </c>
      <c r="H39" s="2">
        <f t="shared" si="41"/>
        <v>6000000</v>
      </c>
      <c r="I39" s="2">
        <f t="shared" si="41"/>
        <v>6000000</v>
      </c>
      <c r="J39" s="2">
        <f t="shared" si="41"/>
        <v>6000000</v>
      </c>
      <c r="K39" s="2">
        <f t="shared" si="41"/>
        <v>6000000</v>
      </c>
      <c r="L39" s="2">
        <f t="shared" si="41"/>
        <v>6000000</v>
      </c>
      <c r="M39" s="2">
        <f t="shared" si="41"/>
        <v>6000000</v>
      </c>
      <c r="N39" s="2">
        <f t="shared" si="41"/>
        <v>6000000</v>
      </c>
      <c r="O39" s="2">
        <f t="shared" si="41"/>
        <v>6300000</v>
      </c>
      <c r="P39" s="2">
        <f t="shared" si="41"/>
        <v>6300000</v>
      </c>
      <c r="Q39" s="2">
        <f t="shared" si="41"/>
        <v>6300000</v>
      </c>
      <c r="R39" s="2">
        <f t="shared" si="41"/>
        <v>6300000</v>
      </c>
      <c r="S39" s="2">
        <f t="shared" si="41"/>
        <v>6300000</v>
      </c>
      <c r="T39" s="2">
        <f t="shared" si="41"/>
        <v>6300000</v>
      </c>
      <c r="U39" s="2">
        <f t="shared" si="41"/>
        <v>6300000</v>
      </c>
      <c r="V39" s="2">
        <f t="shared" si="41"/>
        <v>6300000</v>
      </c>
      <c r="W39" s="2">
        <f t="shared" si="41"/>
        <v>6300000</v>
      </c>
      <c r="X39" s="2">
        <f t="shared" si="41"/>
        <v>6300000</v>
      </c>
      <c r="Y39" s="2">
        <f t="shared" si="41"/>
        <v>6300000</v>
      </c>
      <c r="Z39" s="2">
        <f t="shared" si="41"/>
        <v>6300000</v>
      </c>
      <c r="AA39" s="2">
        <f t="shared" si="41"/>
        <v>6489000</v>
      </c>
      <c r="AB39" s="2">
        <f t="shared" si="41"/>
        <v>6489000</v>
      </c>
      <c r="AC39" s="2">
        <f t="shared" si="41"/>
        <v>6489000</v>
      </c>
      <c r="AD39" s="2">
        <f t="shared" si="41"/>
        <v>6489000</v>
      </c>
      <c r="AE39" s="2">
        <f t="shared" si="41"/>
        <v>6489000</v>
      </c>
      <c r="AF39" s="2">
        <f t="shared" si="41"/>
        <v>6489000</v>
      </c>
      <c r="AG39" s="2">
        <f t="shared" si="41"/>
        <v>6489000</v>
      </c>
      <c r="AH39" s="2">
        <f t="shared" si="41"/>
        <v>6489000</v>
      </c>
      <c r="AI39" s="2">
        <f t="shared" si="41"/>
        <v>6489000</v>
      </c>
      <c r="AJ39" s="2">
        <f t="shared" si="41"/>
        <v>6489000</v>
      </c>
      <c r="AK39" s="2">
        <f t="shared" si="41"/>
        <v>6489000</v>
      </c>
      <c r="AL39" s="2">
        <f t="shared" si="41"/>
        <v>6489000</v>
      </c>
      <c r="AM39" s="2">
        <f t="shared" si="41"/>
        <v>6683670</v>
      </c>
      <c r="AN39" s="2">
        <f t="shared" si="41"/>
        <v>6683670</v>
      </c>
      <c r="AO39" s="2">
        <f t="shared" si="41"/>
        <v>6683670</v>
      </c>
      <c r="AP39" s="2">
        <f t="shared" si="41"/>
        <v>6683670</v>
      </c>
      <c r="AQ39" s="2">
        <f t="shared" si="41"/>
        <v>6683670</v>
      </c>
      <c r="AR39" s="2">
        <f t="shared" si="41"/>
        <v>6683670</v>
      </c>
      <c r="AS39" s="2">
        <f t="shared" si="41"/>
        <v>6683670</v>
      </c>
      <c r="AT39" s="2">
        <f t="shared" si="41"/>
        <v>6683670</v>
      </c>
      <c r="AU39" s="2">
        <f t="shared" si="41"/>
        <v>6683670</v>
      </c>
      <c r="AV39" s="2">
        <f t="shared" si="41"/>
        <v>6683670</v>
      </c>
      <c r="AW39" s="2">
        <f t="shared" si="41"/>
        <v>6683670</v>
      </c>
      <c r="AX39" s="2">
        <f t="shared" si="41"/>
        <v>6683670</v>
      </c>
      <c r="AY39" s="2">
        <f t="shared" si="41"/>
        <v>6884180.1000000006</v>
      </c>
      <c r="AZ39" s="2">
        <f t="shared" si="41"/>
        <v>6884180.1000000006</v>
      </c>
      <c r="BA39" s="2">
        <f t="shared" si="41"/>
        <v>6884180.1000000006</v>
      </c>
      <c r="BB39" s="2">
        <f t="shared" si="41"/>
        <v>6884180.1000000006</v>
      </c>
      <c r="BC39" s="2">
        <f t="shared" si="41"/>
        <v>6884180.1000000006</v>
      </c>
      <c r="BD39" s="2">
        <f t="shared" si="41"/>
        <v>6884180.1000000006</v>
      </c>
      <c r="BE39" s="2">
        <f t="shared" si="41"/>
        <v>6884180.1000000006</v>
      </c>
      <c r="BF39" s="2">
        <f t="shared" si="41"/>
        <v>6884180.1000000006</v>
      </c>
      <c r="BG39" s="2">
        <f t="shared" si="41"/>
        <v>6884180.1000000006</v>
      </c>
      <c r="BH39" s="2">
        <f t="shared" si="41"/>
        <v>6884180.1000000006</v>
      </c>
      <c r="BI39" s="2">
        <f t="shared" si="41"/>
        <v>6884180.1000000006</v>
      </c>
      <c r="BJ39" s="2">
        <f t="shared" si="41"/>
        <v>6884180.1000000006</v>
      </c>
    </row>
    <row r="40" spans="1:62" x14ac:dyDescent="0.25">
      <c r="A40" s="3" t="str">
        <f>+Osmin!A40</f>
        <v>Rent</v>
      </c>
      <c r="C40" s="2">
        <f t="shared" ref="C40:R41" si="42">+C25</f>
        <v>1300000</v>
      </c>
      <c r="D40" s="2">
        <f t="shared" si="42"/>
        <v>1300000</v>
      </c>
      <c r="E40" s="2">
        <f t="shared" si="42"/>
        <v>1300000</v>
      </c>
      <c r="F40" s="2">
        <f t="shared" si="42"/>
        <v>1300000</v>
      </c>
      <c r="G40" s="2">
        <f t="shared" si="42"/>
        <v>1300000</v>
      </c>
      <c r="H40" s="2">
        <f t="shared" si="42"/>
        <v>1300000</v>
      </c>
      <c r="I40" s="2">
        <f t="shared" si="42"/>
        <v>1300000</v>
      </c>
      <c r="J40" s="2">
        <f t="shared" si="42"/>
        <v>1300000</v>
      </c>
      <c r="K40" s="2">
        <f t="shared" si="42"/>
        <v>1300000</v>
      </c>
      <c r="L40" s="2">
        <f t="shared" si="42"/>
        <v>1300000</v>
      </c>
      <c r="M40" s="2">
        <f t="shared" si="42"/>
        <v>1300000</v>
      </c>
      <c r="N40" s="2">
        <f t="shared" si="42"/>
        <v>1300000</v>
      </c>
      <c r="O40" s="2">
        <f t="shared" si="42"/>
        <v>1365000</v>
      </c>
      <c r="P40" s="2">
        <f t="shared" si="42"/>
        <v>1365000</v>
      </c>
      <c r="Q40" s="2">
        <f t="shared" si="42"/>
        <v>1365000</v>
      </c>
      <c r="R40" s="2">
        <f t="shared" si="42"/>
        <v>1365000</v>
      </c>
      <c r="S40" s="2">
        <f t="shared" si="41"/>
        <v>1365000</v>
      </c>
      <c r="T40" s="2">
        <f t="shared" si="41"/>
        <v>1365000</v>
      </c>
      <c r="U40" s="2">
        <f t="shared" si="41"/>
        <v>1365000</v>
      </c>
      <c r="V40" s="2">
        <f t="shared" si="41"/>
        <v>1365000</v>
      </c>
      <c r="W40" s="2">
        <f t="shared" si="41"/>
        <v>1365000</v>
      </c>
      <c r="X40" s="2">
        <f t="shared" si="41"/>
        <v>1365000</v>
      </c>
      <c r="Y40" s="2">
        <f t="shared" si="41"/>
        <v>1365000</v>
      </c>
      <c r="Z40" s="2">
        <f t="shared" si="41"/>
        <v>1365000</v>
      </c>
      <c r="AA40" s="2">
        <f t="shared" si="41"/>
        <v>1405950</v>
      </c>
      <c r="AB40" s="2">
        <f t="shared" si="41"/>
        <v>1405950</v>
      </c>
      <c r="AC40" s="2">
        <f t="shared" si="41"/>
        <v>1405950</v>
      </c>
      <c r="AD40" s="2">
        <f t="shared" si="41"/>
        <v>1405950</v>
      </c>
      <c r="AE40" s="2">
        <f t="shared" si="41"/>
        <v>1405950</v>
      </c>
      <c r="AF40" s="2">
        <f t="shared" si="41"/>
        <v>1405950</v>
      </c>
      <c r="AG40" s="2">
        <f t="shared" si="41"/>
        <v>1405950</v>
      </c>
      <c r="AH40" s="2">
        <f t="shared" si="41"/>
        <v>1405950</v>
      </c>
      <c r="AI40" s="2">
        <f t="shared" si="41"/>
        <v>1405950</v>
      </c>
      <c r="AJ40" s="2">
        <f t="shared" si="41"/>
        <v>1405950</v>
      </c>
      <c r="AK40" s="2">
        <f t="shared" si="41"/>
        <v>1405950</v>
      </c>
      <c r="AL40" s="2">
        <f t="shared" si="41"/>
        <v>1405950</v>
      </c>
      <c r="AM40" s="2">
        <f t="shared" si="41"/>
        <v>1448128.5</v>
      </c>
      <c r="AN40" s="2">
        <f t="shared" si="41"/>
        <v>1448128.5</v>
      </c>
      <c r="AO40" s="2">
        <f t="shared" si="41"/>
        <v>1448128.5</v>
      </c>
      <c r="AP40" s="2">
        <f t="shared" si="41"/>
        <v>1448128.5</v>
      </c>
      <c r="AQ40" s="2">
        <f t="shared" si="41"/>
        <v>1448128.5</v>
      </c>
      <c r="AR40" s="2">
        <f t="shared" si="41"/>
        <v>1448128.5</v>
      </c>
      <c r="AS40" s="2">
        <f t="shared" si="41"/>
        <v>1448128.5</v>
      </c>
      <c r="AT40" s="2">
        <f t="shared" si="41"/>
        <v>1448128.5</v>
      </c>
      <c r="AU40" s="2">
        <f t="shared" si="41"/>
        <v>1448128.5</v>
      </c>
      <c r="AV40" s="2">
        <f t="shared" si="41"/>
        <v>1448128.5</v>
      </c>
      <c r="AW40" s="2">
        <f t="shared" si="41"/>
        <v>1448128.5</v>
      </c>
      <c r="AX40" s="2">
        <f t="shared" si="41"/>
        <v>1448128.5</v>
      </c>
      <c r="AY40" s="2">
        <f t="shared" si="41"/>
        <v>1491572.355</v>
      </c>
      <c r="AZ40" s="2">
        <f t="shared" si="41"/>
        <v>1491572.355</v>
      </c>
      <c r="BA40" s="2">
        <f t="shared" si="41"/>
        <v>1491572.355</v>
      </c>
      <c r="BB40" s="2">
        <f t="shared" si="41"/>
        <v>1491572.355</v>
      </c>
      <c r="BC40" s="2">
        <f t="shared" si="41"/>
        <v>1491572.355</v>
      </c>
      <c r="BD40" s="2">
        <f t="shared" si="41"/>
        <v>1491572.355</v>
      </c>
      <c r="BE40" s="2">
        <f t="shared" si="41"/>
        <v>1491572.355</v>
      </c>
      <c r="BF40" s="2">
        <f t="shared" si="41"/>
        <v>1491572.355</v>
      </c>
      <c r="BG40" s="2">
        <f t="shared" si="41"/>
        <v>1491572.355</v>
      </c>
      <c r="BH40" s="2">
        <f t="shared" si="41"/>
        <v>1491572.355</v>
      </c>
      <c r="BI40" s="2">
        <f t="shared" si="41"/>
        <v>1491572.355</v>
      </c>
      <c r="BJ40" s="2">
        <f t="shared" si="41"/>
        <v>1491572.355</v>
      </c>
    </row>
    <row r="41" spans="1:62" x14ac:dyDescent="0.25">
      <c r="A41" s="3" t="str">
        <f>+Osmin!A41</f>
        <v>Services</v>
      </c>
      <c r="C41" s="2">
        <f t="shared" si="42"/>
        <v>600000</v>
      </c>
      <c r="D41" s="2">
        <f t="shared" si="41"/>
        <v>600000</v>
      </c>
      <c r="E41" s="2">
        <f t="shared" si="41"/>
        <v>600000</v>
      </c>
      <c r="F41" s="2">
        <f t="shared" si="41"/>
        <v>600000</v>
      </c>
      <c r="G41" s="2">
        <f t="shared" si="41"/>
        <v>600000</v>
      </c>
      <c r="H41" s="2">
        <f t="shared" si="41"/>
        <v>600000</v>
      </c>
      <c r="I41" s="2">
        <f t="shared" si="41"/>
        <v>600000</v>
      </c>
      <c r="J41" s="2">
        <f t="shared" si="41"/>
        <v>600000</v>
      </c>
      <c r="K41" s="2">
        <f t="shared" si="41"/>
        <v>600000</v>
      </c>
      <c r="L41" s="2">
        <f t="shared" si="41"/>
        <v>600000</v>
      </c>
      <c r="M41" s="2">
        <f t="shared" si="41"/>
        <v>600000</v>
      </c>
      <c r="N41" s="2">
        <f t="shared" si="41"/>
        <v>600000</v>
      </c>
      <c r="O41" s="2">
        <f t="shared" si="41"/>
        <v>630000</v>
      </c>
      <c r="P41" s="2">
        <f t="shared" si="41"/>
        <v>630000</v>
      </c>
      <c r="Q41" s="2">
        <f t="shared" si="41"/>
        <v>630000</v>
      </c>
      <c r="R41" s="2">
        <f t="shared" si="41"/>
        <v>630000</v>
      </c>
      <c r="S41" s="2">
        <f t="shared" si="41"/>
        <v>630000</v>
      </c>
      <c r="T41" s="2">
        <f t="shared" si="41"/>
        <v>630000</v>
      </c>
      <c r="U41" s="2">
        <f t="shared" si="41"/>
        <v>630000</v>
      </c>
      <c r="V41" s="2">
        <f t="shared" si="41"/>
        <v>630000</v>
      </c>
      <c r="W41" s="2">
        <f t="shared" si="41"/>
        <v>630000</v>
      </c>
      <c r="X41" s="2">
        <f t="shared" si="41"/>
        <v>630000</v>
      </c>
      <c r="Y41" s="2">
        <f t="shared" si="41"/>
        <v>630000</v>
      </c>
      <c r="Z41" s="2">
        <f t="shared" si="41"/>
        <v>630000</v>
      </c>
      <c r="AA41" s="2">
        <f t="shared" si="41"/>
        <v>648900</v>
      </c>
      <c r="AB41" s="2">
        <f t="shared" si="41"/>
        <v>648900</v>
      </c>
      <c r="AC41" s="2">
        <f t="shared" si="41"/>
        <v>648900</v>
      </c>
      <c r="AD41" s="2">
        <f t="shared" si="41"/>
        <v>648900</v>
      </c>
      <c r="AE41" s="2">
        <f t="shared" si="41"/>
        <v>648900</v>
      </c>
      <c r="AF41" s="2">
        <f t="shared" si="41"/>
        <v>648900</v>
      </c>
      <c r="AG41" s="2">
        <f t="shared" si="41"/>
        <v>648900</v>
      </c>
      <c r="AH41" s="2">
        <f t="shared" si="41"/>
        <v>648900</v>
      </c>
      <c r="AI41" s="2">
        <f t="shared" si="41"/>
        <v>648900</v>
      </c>
      <c r="AJ41" s="2">
        <f t="shared" si="41"/>
        <v>648900</v>
      </c>
      <c r="AK41" s="2">
        <f t="shared" si="41"/>
        <v>648900</v>
      </c>
      <c r="AL41" s="2">
        <f t="shared" si="41"/>
        <v>648900</v>
      </c>
      <c r="AM41" s="2">
        <f t="shared" si="41"/>
        <v>668367</v>
      </c>
      <c r="AN41" s="2">
        <f t="shared" si="41"/>
        <v>668367</v>
      </c>
      <c r="AO41" s="2">
        <f t="shared" si="41"/>
        <v>668367</v>
      </c>
      <c r="AP41" s="2">
        <f t="shared" si="41"/>
        <v>668367</v>
      </c>
      <c r="AQ41" s="2">
        <f t="shared" si="41"/>
        <v>668367</v>
      </c>
      <c r="AR41" s="2">
        <f t="shared" si="41"/>
        <v>668367</v>
      </c>
      <c r="AS41" s="2">
        <f t="shared" si="41"/>
        <v>668367</v>
      </c>
      <c r="AT41" s="2">
        <f t="shared" si="41"/>
        <v>668367</v>
      </c>
      <c r="AU41" s="2">
        <f t="shared" si="41"/>
        <v>668367</v>
      </c>
      <c r="AV41" s="2">
        <f t="shared" si="41"/>
        <v>668367</v>
      </c>
      <c r="AW41" s="2">
        <f t="shared" si="41"/>
        <v>668367</v>
      </c>
      <c r="AX41" s="2">
        <f t="shared" si="41"/>
        <v>668367</v>
      </c>
      <c r="AY41" s="2">
        <f t="shared" si="41"/>
        <v>688418.01</v>
      </c>
      <c r="AZ41" s="2">
        <f t="shared" si="41"/>
        <v>688418.01</v>
      </c>
      <c r="BA41" s="2">
        <f t="shared" si="41"/>
        <v>688418.01</v>
      </c>
      <c r="BB41" s="2">
        <f t="shared" si="41"/>
        <v>688418.01</v>
      </c>
      <c r="BC41" s="2">
        <f t="shared" si="41"/>
        <v>688418.01</v>
      </c>
      <c r="BD41" s="2">
        <f t="shared" si="41"/>
        <v>688418.01</v>
      </c>
      <c r="BE41" s="2">
        <f t="shared" si="41"/>
        <v>688418.01</v>
      </c>
      <c r="BF41" s="2">
        <f t="shared" si="41"/>
        <v>688418.01</v>
      </c>
      <c r="BG41" s="2">
        <f t="shared" si="41"/>
        <v>688418.01</v>
      </c>
      <c r="BH41" s="2">
        <f t="shared" si="41"/>
        <v>688418.01</v>
      </c>
      <c r="BI41" s="2">
        <f t="shared" si="41"/>
        <v>688418.01</v>
      </c>
      <c r="BJ41" s="2">
        <f t="shared" si="41"/>
        <v>688418.01</v>
      </c>
    </row>
    <row r="42" spans="1:62" x14ac:dyDescent="0.25">
      <c r="A42" s="3" t="str">
        <f>+Osmin!A42</f>
        <v>Variable Expenses</v>
      </c>
      <c r="C42" s="2">
        <f>+C29</f>
        <v>3000000</v>
      </c>
      <c r="D42" s="2">
        <f t="shared" ref="D42:BJ42" si="43">+D29</f>
        <v>3000000</v>
      </c>
      <c r="E42" s="2">
        <f t="shared" si="43"/>
        <v>3000000</v>
      </c>
      <c r="F42" s="2">
        <f t="shared" si="43"/>
        <v>3000000</v>
      </c>
      <c r="G42" s="2">
        <f t="shared" si="43"/>
        <v>3000000</v>
      </c>
      <c r="H42" s="2">
        <f t="shared" si="43"/>
        <v>3000000</v>
      </c>
      <c r="I42" s="2">
        <f t="shared" si="43"/>
        <v>3300000</v>
      </c>
      <c r="J42" s="2">
        <f t="shared" si="43"/>
        <v>3300000</v>
      </c>
      <c r="K42" s="2">
        <f t="shared" si="43"/>
        <v>3300000</v>
      </c>
      <c r="L42" s="2">
        <f t="shared" si="43"/>
        <v>3300000</v>
      </c>
      <c r="M42" s="2">
        <f t="shared" si="43"/>
        <v>3300000</v>
      </c>
      <c r="N42" s="2">
        <f t="shared" si="43"/>
        <v>3300000</v>
      </c>
      <c r="O42" s="2">
        <f t="shared" si="43"/>
        <v>5370000</v>
      </c>
      <c r="P42" s="2">
        <f t="shared" si="43"/>
        <v>5370000</v>
      </c>
      <c r="Q42" s="2">
        <f t="shared" si="43"/>
        <v>5370000</v>
      </c>
      <c r="R42" s="2">
        <f t="shared" si="43"/>
        <v>5370000</v>
      </c>
      <c r="S42" s="2">
        <f t="shared" si="43"/>
        <v>5370000</v>
      </c>
      <c r="T42" s="2">
        <f t="shared" si="43"/>
        <v>5370000</v>
      </c>
      <c r="U42" s="2">
        <f t="shared" si="43"/>
        <v>5445000</v>
      </c>
      <c r="V42" s="2">
        <f t="shared" si="43"/>
        <v>5445000</v>
      </c>
      <c r="W42" s="2">
        <f t="shared" si="43"/>
        <v>5445000</v>
      </c>
      <c r="X42" s="2">
        <f t="shared" si="43"/>
        <v>5445000</v>
      </c>
      <c r="Y42" s="2">
        <f t="shared" si="43"/>
        <v>5445000</v>
      </c>
      <c r="Z42" s="2">
        <f t="shared" si="43"/>
        <v>5445000</v>
      </c>
      <c r="AA42" s="2">
        <f t="shared" si="43"/>
        <v>5590200</v>
      </c>
      <c r="AB42" s="2">
        <f t="shared" si="43"/>
        <v>5590200</v>
      </c>
      <c r="AC42" s="2">
        <f t="shared" si="43"/>
        <v>5590200</v>
      </c>
      <c r="AD42" s="2">
        <f t="shared" si="43"/>
        <v>5590200</v>
      </c>
      <c r="AE42" s="2">
        <f t="shared" si="43"/>
        <v>5590200</v>
      </c>
      <c r="AF42" s="2">
        <f t="shared" si="43"/>
        <v>5590200</v>
      </c>
      <c r="AG42" s="2">
        <f t="shared" si="43"/>
        <v>5590200</v>
      </c>
      <c r="AH42" s="2">
        <f t="shared" si="43"/>
        <v>5590200</v>
      </c>
      <c r="AI42" s="2">
        <f t="shared" si="43"/>
        <v>5590200</v>
      </c>
      <c r="AJ42" s="2">
        <f t="shared" si="43"/>
        <v>5590200</v>
      </c>
      <c r="AK42" s="2">
        <f t="shared" si="43"/>
        <v>5590200</v>
      </c>
      <c r="AL42" s="2">
        <f t="shared" si="43"/>
        <v>5590200</v>
      </c>
      <c r="AM42" s="2">
        <f t="shared" si="43"/>
        <v>5757906</v>
      </c>
      <c r="AN42" s="2">
        <f t="shared" si="43"/>
        <v>5757906</v>
      </c>
      <c r="AO42" s="2">
        <f t="shared" si="43"/>
        <v>5757906</v>
      </c>
      <c r="AP42" s="2">
        <f t="shared" si="43"/>
        <v>5757906</v>
      </c>
      <c r="AQ42" s="2">
        <f t="shared" si="43"/>
        <v>5757906</v>
      </c>
      <c r="AR42" s="2">
        <f t="shared" si="43"/>
        <v>5757906</v>
      </c>
      <c r="AS42" s="2">
        <f t="shared" si="43"/>
        <v>5757906</v>
      </c>
      <c r="AT42" s="2">
        <f t="shared" si="43"/>
        <v>5757906</v>
      </c>
      <c r="AU42" s="2">
        <f t="shared" si="43"/>
        <v>5757906</v>
      </c>
      <c r="AV42" s="2">
        <f t="shared" si="43"/>
        <v>5757906</v>
      </c>
      <c r="AW42" s="2">
        <f t="shared" si="43"/>
        <v>5757906</v>
      </c>
      <c r="AX42" s="2">
        <f t="shared" si="43"/>
        <v>5757906</v>
      </c>
      <c r="AY42" s="2">
        <f t="shared" si="43"/>
        <v>5757906</v>
      </c>
      <c r="AZ42" s="2">
        <f t="shared" si="43"/>
        <v>5757906</v>
      </c>
      <c r="BA42" s="2">
        <f t="shared" si="43"/>
        <v>5757906</v>
      </c>
      <c r="BB42" s="2">
        <f t="shared" si="43"/>
        <v>5757906</v>
      </c>
      <c r="BC42" s="2">
        <f t="shared" si="43"/>
        <v>5757906</v>
      </c>
      <c r="BD42" s="2">
        <f t="shared" si="43"/>
        <v>5757906</v>
      </c>
      <c r="BE42" s="2">
        <f t="shared" si="43"/>
        <v>5757906</v>
      </c>
      <c r="BF42" s="2">
        <f t="shared" si="43"/>
        <v>5757906</v>
      </c>
      <c r="BG42" s="2">
        <f t="shared" si="43"/>
        <v>5757906</v>
      </c>
      <c r="BH42" s="2">
        <f t="shared" si="43"/>
        <v>5757906</v>
      </c>
      <c r="BI42" s="2">
        <f t="shared" si="43"/>
        <v>5757906</v>
      </c>
      <c r="BJ42" s="2">
        <f t="shared" si="43"/>
        <v>5757906</v>
      </c>
    </row>
    <row r="43" spans="1:62" x14ac:dyDescent="0.25">
      <c r="A43" s="3" t="s">
        <v>31</v>
      </c>
      <c r="B43" s="9">
        <v>0.2</v>
      </c>
      <c r="C43" s="2">
        <f>+C35*$B$43</f>
        <v>12000000</v>
      </c>
      <c r="D43" s="2">
        <f t="shared" ref="D43:BJ43" si="44">+D35*$B$43</f>
        <v>12000000</v>
      </c>
      <c r="E43" s="2">
        <f t="shared" si="44"/>
        <v>12000000</v>
      </c>
      <c r="F43" s="2">
        <f t="shared" si="44"/>
        <v>12000000</v>
      </c>
      <c r="G43" s="2">
        <f t="shared" si="44"/>
        <v>12000000</v>
      </c>
      <c r="H43" s="2">
        <f t="shared" si="44"/>
        <v>12000000</v>
      </c>
      <c r="I43" s="2">
        <f t="shared" si="44"/>
        <v>13200000</v>
      </c>
      <c r="J43" s="2">
        <f t="shared" si="44"/>
        <v>13200000</v>
      </c>
      <c r="K43" s="2">
        <f t="shared" si="44"/>
        <v>13200000</v>
      </c>
      <c r="L43" s="2">
        <f t="shared" si="44"/>
        <v>13200000</v>
      </c>
      <c r="M43" s="2">
        <f t="shared" si="44"/>
        <v>13200000</v>
      </c>
      <c r="N43" s="2">
        <f t="shared" si="44"/>
        <v>13200000</v>
      </c>
      <c r="O43" s="2">
        <f t="shared" si="44"/>
        <v>21480000</v>
      </c>
      <c r="P43" s="2">
        <f t="shared" si="44"/>
        <v>21480000</v>
      </c>
      <c r="Q43" s="2">
        <f t="shared" si="44"/>
        <v>21480000</v>
      </c>
      <c r="R43" s="2">
        <f t="shared" si="44"/>
        <v>21480000</v>
      </c>
      <c r="S43" s="2">
        <f t="shared" si="44"/>
        <v>21480000</v>
      </c>
      <c r="T43" s="2">
        <f t="shared" si="44"/>
        <v>21480000</v>
      </c>
      <c r="U43" s="2">
        <f t="shared" si="44"/>
        <v>21780000</v>
      </c>
      <c r="V43" s="2">
        <f t="shared" si="44"/>
        <v>21780000</v>
      </c>
      <c r="W43" s="2">
        <f t="shared" si="44"/>
        <v>21780000</v>
      </c>
      <c r="X43" s="2">
        <f t="shared" si="44"/>
        <v>21780000</v>
      </c>
      <c r="Y43" s="2">
        <f t="shared" si="44"/>
        <v>21780000</v>
      </c>
      <c r="Z43" s="2">
        <f t="shared" si="44"/>
        <v>21780000</v>
      </c>
      <c r="AA43" s="2">
        <f t="shared" si="44"/>
        <v>22360800</v>
      </c>
      <c r="AB43" s="2">
        <f t="shared" si="44"/>
        <v>22360800</v>
      </c>
      <c r="AC43" s="2">
        <f t="shared" si="44"/>
        <v>22360800</v>
      </c>
      <c r="AD43" s="2">
        <f t="shared" si="44"/>
        <v>22360800</v>
      </c>
      <c r="AE43" s="2">
        <f t="shared" si="44"/>
        <v>22360800</v>
      </c>
      <c r="AF43" s="2">
        <f t="shared" si="44"/>
        <v>22360800</v>
      </c>
      <c r="AG43" s="2">
        <f t="shared" si="44"/>
        <v>22360800</v>
      </c>
      <c r="AH43" s="2">
        <f t="shared" si="44"/>
        <v>22360800</v>
      </c>
      <c r="AI43" s="2">
        <f t="shared" si="44"/>
        <v>22360800</v>
      </c>
      <c r="AJ43" s="2">
        <f t="shared" si="44"/>
        <v>22360800</v>
      </c>
      <c r="AK43" s="2">
        <f t="shared" si="44"/>
        <v>22360800</v>
      </c>
      <c r="AL43" s="2">
        <f t="shared" si="44"/>
        <v>22360800</v>
      </c>
      <c r="AM43" s="2">
        <f t="shared" si="44"/>
        <v>17154753</v>
      </c>
      <c r="AN43" s="2">
        <f t="shared" si="44"/>
        <v>17154753</v>
      </c>
      <c r="AO43" s="2">
        <f t="shared" si="44"/>
        <v>17154753</v>
      </c>
      <c r="AP43" s="2">
        <f t="shared" si="44"/>
        <v>17154753</v>
      </c>
      <c r="AQ43" s="2">
        <f t="shared" si="44"/>
        <v>17154753</v>
      </c>
      <c r="AR43" s="2">
        <f t="shared" si="44"/>
        <v>17154753</v>
      </c>
      <c r="AS43" s="2">
        <f t="shared" si="44"/>
        <v>17154753</v>
      </c>
      <c r="AT43" s="2">
        <f t="shared" si="44"/>
        <v>17154753</v>
      </c>
      <c r="AU43" s="2">
        <f t="shared" si="44"/>
        <v>17154753</v>
      </c>
      <c r="AV43" s="2">
        <f t="shared" si="44"/>
        <v>17154753</v>
      </c>
      <c r="AW43" s="2">
        <f t="shared" si="44"/>
        <v>17154753</v>
      </c>
      <c r="AX43" s="2">
        <f t="shared" si="44"/>
        <v>17154753</v>
      </c>
      <c r="AY43" s="2">
        <f t="shared" si="44"/>
        <v>13883096.535</v>
      </c>
      <c r="AZ43" s="2">
        <f t="shared" si="44"/>
        <v>13883096.535</v>
      </c>
      <c r="BA43" s="2">
        <f t="shared" si="44"/>
        <v>13883096.535</v>
      </c>
      <c r="BB43" s="2">
        <f t="shared" si="44"/>
        <v>13883096.535</v>
      </c>
      <c r="BC43" s="2">
        <f t="shared" si="44"/>
        <v>13883096.535</v>
      </c>
      <c r="BD43" s="2">
        <f t="shared" si="44"/>
        <v>13883096.535</v>
      </c>
      <c r="BE43" s="2">
        <f t="shared" si="44"/>
        <v>13883096.535</v>
      </c>
      <c r="BF43" s="2">
        <f t="shared" si="44"/>
        <v>13883096.535</v>
      </c>
      <c r="BG43" s="2">
        <f t="shared" si="44"/>
        <v>13883096.535</v>
      </c>
      <c r="BH43" s="2">
        <f t="shared" si="44"/>
        <v>13883096.535</v>
      </c>
      <c r="BI43" s="2">
        <f t="shared" si="44"/>
        <v>13883096.535</v>
      </c>
      <c r="BJ43" s="2">
        <f t="shared" si="44"/>
        <v>13883096.535</v>
      </c>
    </row>
    <row r="44" spans="1:62" x14ac:dyDescent="0.25">
      <c r="A44" s="1" t="str">
        <f>+Osmin!A43</f>
        <v>TOTAL EXPENSES</v>
      </c>
      <c r="B44" s="1"/>
      <c r="C44" s="4">
        <f>SUM(C38:C43)</f>
        <v>33900000</v>
      </c>
      <c r="D44" s="4">
        <f t="shared" ref="D44:BJ44" si="45">SUM(D38:D43)</f>
        <v>33900000</v>
      </c>
      <c r="E44" s="4">
        <f t="shared" si="45"/>
        <v>33900000</v>
      </c>
      <c r="F44" s="4">
        <f t="shared" si="45"/>
        <v>33900000</v>
      </c>
      <c r="G44" s="4">
        <f t="shared" si="45"/>
        <v>33900000</v>
      </c>
      <c r="H44" s="4">
        <f t="shared" si="45"/>
        <v>33900000</v>
      </c>
      <c r="I44" s="4">
        <f t="shared" si="45"/>
        <v>35400000</v>
      </c>
      <c r="J44" s="4">
        <f t="shared" si="45"/>
        <v>35400000</v>
      </c>
      <c r="K44" s="4">
        <f t="shared" si="45"/>
        <v>35400000</v>
      </c>
      <c r="L44" s="4">
        <f t="shared" si="45"/>
        <v>35400000</v>
      </c>
      <c r="M44" s="4">
        <f t="shared" si="45"/>
        <v>35400000</v>
      </c>
      <c r="N44" s="4">
        <f t="shared" si="45"/>
        <v>35400000</v>
      </c>
      <c r="O44" s="4">
        <f t="shared" si="45"/>
        <v>51945000</v>
      </c>
      <c r="P44" s="4">
        <f t="shared" si="45"/>
        <v>51945000</v>
      </c>
      <c r="Q44" s="4">
        <f t="shared" si="45"/>
        <v>51945000</v>
      </c>
      <c r="R44" s="4">
        <f t="shared" si="45"/>
        <v>51945000</v>
      </c>
      <c r="S44" s="4">
        <f t="shared" si="45"/>
        <v>51945000</v>
      </c>
      <c r="T44" s="4">
        <f t="shared" si="45"/>
        <v>51945000</v>
      </c>
      <c r="U44" s="4">
        <f t="shared" si="45"/>
        <v>52320000</v>
      </c>
      <c r="V44" s="4">
        <f t="shared" si="45"/>
        <v>52320000</v>
      </c>
      <c r="W44" s="4">
        <f t="shared" si="45"/>
        <v>52320000</v>
      </c>
      <c r="X44" s="4">
        <f t="shared" si="45"/>
        <v>52320000</v>
      </c>
      <c r="Y44" s="4">
        <f t="shared" si="45"/>
        <v>52320000</v>
      </c>
      <c r="Z44" s="4">
        <f t="shared" si="45"/>
        <v>52320000</v>
      </c>
      <c r="AA44" s="4">
        <f t="shared" si="45"/>
        <v>48391350</v>
      </c>
      <c r="AB44" s="4">
        <f t="shared" si="45"/>
        <v>48391350</v>
      </c>
      <c r="AC44" s="4">
        <f t="shared" si="45"/>
        <v>48391350</v>
      </c>
      <c r="AD44" s="4">
        <f t="shared" si="45"/>
        <v>48391350</v>
      </c>
      <c r="AE44" s="4">
        <f t="shared" si="45"/>
        <v>48391350</v>
      </c>
      <c r="AF44" s="4">
        <f t="shared" si="45"/>
        <v>48391350</v>
      </c>
      <c r="AG44" s="4">
        <f t="shared" si="45"/>
        <v>48391350</v>
      </c>
      <c r="AH44" s="4">
        <f t="shared" si="45"/>
        <v>48391350</v>
      </c>
      <c r="AI44" s="4">
        <f t="shared" si="45"/>
        <v>48391350</v>
      </c>
      <c r="AJ44" s="4">
        <f t="shared" si="45"/>
        <v>48391350</v>
      </c>
      <c r="AK44" s="4">
        <f t="shared" si="45"/>
        <v>48391350</v>
      </c>
      <c r="AL44" s="4">
        <f t="shared" si="45"/>
        <v>48391350</v>
      </c>
      <c r="AM44" s="4">
        <f t="shared" si="45"/>
        <v>37282549.5</v>
      </c>
      <c r="AN44" s="4">
        <f t="shared" si="45"/>
        <v>37282549.5</v>
      </c>
      <c r="AO44" s="4">
        <f t="shared" si="45"/>
        <v>37282549.5</v>
      </c>
      <c r="AP44" s="4">
        <f t="shared" si="45"/>
        <v>37282549.5</v>
      </c>
      <c r="AQ44" s="4">
        <f t="shared" si="45"/>
        <v>37282549.5</v>
      </c>
      <c r="AR44" s="4">
        <f t="shared" si="45"/>
        <v>37282549.5</v>
      </c>
      <c r="AS44" s="4">
        <f t="shared" si="45"/>
        <v>37282549.5</v>
      </c>
      <c r="AT44" s="4">
        <f t="shared" si="45"/>
        <v>37282549.5</v>
      </c>
      <c r="AU44" s="4">
        <f t="shared" si="45"/>
        <v>37282549.5</v>
      </c>
      <c r="AV44" s="4">
        <f t="shared" si="45"/>
        <v>37282549.5</v>
      </c>
      <c r="AW44" s="4">
        <f t="shared" si="45"/>
        <v>37282549.5</v>
      </c>
      <c r="AX44" s="4">
        <f t="shared" si="45"/>
        <v>37282549.5</v>
      </c>
      <c r="AY44" s="4">
        <f t="shared" si="45"/>
        <v>28705173</v>
      </c>
      <c r="AZ44" s="4">
        <f t="shared" si="45"/>
        <v>28705173</v>
      </c>
      <c r="BA44" s="4">
        <f t="shared" si="45"/>
        <v>28705173</v>
      </c>
      <c r="BB44" s="4">
        <f t="shared" si="45"/>
        <v>28705173</v>
      </c>
      <c r="BC44" s="4">
        <f t="shared" si="45"/>
        <v>28705173</v>
      </c>
      <c r="BD44" s="4">
        <f t="shared" si="45"/>
        <v>28705173</v>
      </c>
      <c r="BE44" s="4">
        <f t="shared" si="45"/>
        <v>28705173</v>
      </c>
      <c r="BF44" s="4">
        <f t="shared" si="45"/>
        <v>28705173</v>
      </c>
      <c r="BG44" s="4">
        <f t="shared" si="45"/>
        <v>28705173</v>
      </c>
      <c r="BH44" s="4">
        <f t="shared" si="45"/>
        <v>28705173</v>
      </c>
      <c r="BI44" s="4">
        <f t="shared" si="45"/>
        <v>28705173</v>
      </c>
      <c r="BJ44" s="4">
        <f t="shared" si="45"/>
        <v>28705173</v>
      </c>
    </row>
    <row r="45" spans="1:62" x14ac:dyDescent="0.25">
      <c r="A45" s="1"/>
    </row>
    <row r="46" spans="1:62" s="4" customFormat="1" x14ac:dyDescent="0.25">
      <c r="A46" s="1" t="str">
        <f>+Osmin!A45</f>
        <v>EARNING BEFORE TAXES</v>
      </c>
      <c r="B46" s="1"/>
      <c r="C46" s="4">
        <f>+C35-C44</f>
        <v>26100000</v>
      </c>
      <c r="D46" s="4">
        <f t="shared" ref="D46:BJ46" si="46">+D35-D44</f>
        <v>26100000</v>
      </c>
      <c r="E46" s="4">
        <f t="shared" si="46"/>
        <v>26100000</v>
      </c>
      <c r="F46" s="4">
        <f t="shared" si="46"/>
        <v>26100000</v>
      </c>
      <c r="G46" s="4">
        <f t="shared" si="46"/>
        <v>26100000</v>
      </c>
      <c r="H46" s="4">
        <f t="shared" si="46"/>
        <v>26100000</v>
      </c>
      <c r="I46" s="4">
        <f t="shared" si="46"/>
        <v>30600000</v>
      </c>
      <c r="J46" s="4">
        <f t="shared" si="46"/>
        <v>30600000</v>
      </c>
      <c r="K46" s="4">
        <f t="shared" si="46"/>
        <v>30600000</v>
      </c>
      <c r="L46" s="4">
        <f t="shared" si="46"/>
        <v>30600000</v>
      </c>
      <c r="M46" s="4">
        <f t="shared" si="46"/>
        <v>30600000</v>
      </c>
      <c r="N46" s="4">
        <f t="shared" si="46"/>
        <v>30600000</v>
      </c>
      <c r="O46" s="4">
        <f t="shared" si="46"/>
        <v>55455000</v>
      </c>
      <c r="P46" s="4">
        <f t="shared" si="46"/>
        <v>55455000</v>
      </c>
      <c r="Q46" s="4">
        <f t="shared" si="46"/>
        <v>55455000</v>
      </c>
      <c r="R46" s="4">
        <f t="shared" si="46"/>
        <v>55455000</v>
      </c>
      <c r="S46" s="4">
        <f t="shared" si="46"/>
        <v>55455000</v>
      </c>
      <c r="T46" s="4">
        <f t="shared" si="46"/>
        <v>55455000</v>
      </c>
      <c r="U46" s="4">
        <f t="shared" si="46"/>
        <v>56580000</v>
      </c>
      <c r="V46" s="4">
        <f t="shared" si="46"/>
        <v>56580000</v>
      </c>
      <c r="W46" s="4">
        <f t="shared" si="46"/>
        <v>56580000</v>
      </c>
      <c r="X46" s="4">
        <f t="shared" si="46"/>
        <v>56580000</v>
      </c>
      <c r="Y46" s="4">
        <f t="shared" si="46"/>
        <v>56580000</v>
      </c>
      <c r="Z46" s="4">
        <f t="shared" si="46"/>
        <v>56580000</v>
      </c>
      <c r="AA46" s="4">
        <f t="shared" si="46"/>
        <v>63412650</v>
      </c>
      <c r="AB46" s="4">
        <f t="shared" si="46"/>
        <v>63412650</v>
      </c>
      <c r="AC46" s="4">
        <f t="shared" si="46"/>
        <v>63412650</v>
      </c>
      <c r="AD46" s="4">
        <f t="shared" si="46"/>
        <v>63412650</v>
      </c>
      <c r="AE46" s="4">
        <f t="shared" si="46"/>
        <v>63412650</v>
      </c>
      <c r="AF46" s="4">
        <f t="shared" si="46"/>
        <v>63412650</v>
      </c>
      <c r="AG46" s="4">
        <f t="shared" si="46"/>
        <v>63412650</v>
      </c>
      <c r="AH46" s="4">
        <f t="shared" si="46"/>
        <v>63412650</v>
      </c>
      <c r="AI46" s="4">
        <f t="shared" si="46"/>
        <v>63412650</v>
      </c>
      <c r="AJ46" s="4">
        <f t="shared" si="46"/>
        <v>63412650</v>
      </c>
      <c r="AK46" s="4">
        <f t="shared" si="46"/>
        <v>63412650</v>
      </c>
      <c r="AL46" s="4">
        <f t="shared" si="46"/>
        <v>63412650</v>
      </c>
      <c r="AM46" s="4">
        <f t="shared" si="46"/>
        <v>48491215.5</v>
      </c>
      <c r="AN46" s="4">
        <f t="shared" si="46"/>
        <v>48491215.5</v>
      </c>
      <c r="AO46" s="4">
        <f t="shared" si="46"/>
        <v>48491215.5</v>
      </c>
      <c r="AP46" s="4">
        <f t="shared" si="46"/>
        <v>48491215.5</v>
      </c>
      <c r="AQ46" s="4">
        <f t="shared" si="46"/>
        <v>48491215.5</v>
      </c>
      <c r="AR46" s="4">
        <f t="shared" si="46"/>
        <v>48491215.5</v>
      </c>
      <c r="AS46" s="4">
        <f t="shared" si="46"/>
        <v>48491215.5</v>
      </c>
      <c r="AT46" s="4">
        <f t="shared" si="46"/>
        <v>48491215.5</v>
      </c>
      <c r="AU46" s="4">
        <f t="shared" si="46"/>
        <v>48491215.5</v>
      </c>
      <c r="AV46" s="4">
        <f t="shared" si="46"/>
        <v>48491215.5</v>
      </c>
      <c r="AW46" s="4">
        <f t="shared" si="46"/>
        <v>48491215.5</v>
      </c>
      <c r="AX46" s="4">
        <f t="shared" si="46"/>
        <v>48491215.5</v>
      </c>
      <c r="AY46" s="4">
        <f t="shared" si="46"/>
        <v>40710309.674999997</v>
      </c>
      <c r="AZ46" s="4">
        <f t="shared" si="46"/>
        <v>40710309.674999997</v>
      </c>
      <c r="BA46" s="4">
        <f t="shared" si="46"/>
        <v>40710309.674999997</v>
      </c>
      <c r="BB46" s="4">
        <f t="shared" si="46"/>
        <v>40710309.674999997</v>
      </c>
      <c r="BC46" s="4">
        <f t="shared" si="46"/>
        <v>40710309.674999997</v>
      </c>
      <c r="BD46" s="4">
        <f t="shared" si="46"/>
        <v>40710309.674999997</v>
      </c>
      <c r="BE46" s="4">
        <f t="shared" si="46"/>
        <v>40710309.674999997</v>
      </c>
      <c r="BF46" s="4">
        <f t="shared" si="46"/>
        <v>40710309.674999997</v>
      </c>
      <c r="BG46" s="4">
        <f t="shared" si="46"/>
        <v>40710309.674999997</v>
      </c>
      <c r="BH46" s="4">
        <f t="shared" si="46"/>
        <v>40710309.674999997</v>
      </c>
      <c r="BI46" s="4">
        <f t="shared" si="46"/>
        <v>40710309.674999997</v>
      </c>
      <c r="BJ46" s="4">
        <f t="shared" si="46"/>
        <v>40710309.674999997</v>
      </c>
    </row>
    <row r="47" spans="1:62" x14ac:dyDescent="0.25">
      <c r="A47" s="3" t="str">
        <f>+Osmin!A46</f>
        <v>TAXES</v>
      </c>
      <c r="B47" s="9">
        <v>0.35</v>
      </c>
      <c r="C47" s="2">
        <f>+C46*$B$47</f>
        <v>9135000</v>
      </c>
      <c r="D47" s="2">
        <f t="shared" ref="D47:BJ47" si="47">+D46*$B$47</f>
        <v>9135000</v>
      </c>
      <c r="E47" s="2">
        <f t="shared" si="47"/>
        <v>9135000</v>
      </c>
      <c r="F47" s="2">
        <f t="shared" si="47"/>
        <v>9135000</v>
      </c>
      <c r="G47" s="2">
        <f t="shared" si="47"/>
        <v>9135000</v>
      </c>
      <c r="H47" s="2">
        <f t="shared" si="47"/>
        <v>9135000</v>
      </c>
      <c r="I47" s="2">
        <f t="shared" si="47"/>
        <v>10710000</v>
      </c>
      <c r="J47" s="2">
        <f t="shared" si="47"/>
        <v>10710000</v>
      </c>
      <c r="K47" s="2">
        <f t="shared" si="47"/>
        <v>10710000</v>
      </c>
      <c r="L47" s="2">
        <f t="shared" si="47"/>
        <v>10710000</v>
      </c>
      <c r="M47" s="2">
        <f t="shared" si="47"/>
        <v>10710000</v>
      </c>
      <c r="N47" s="2">
        <f t="shared" si="47"/>
        <v>10710000</v>
      </c>
      <c r="O47" s="2">
        <f t="shared" si="47"/>
        <v>19409250</v>
      </c>
      <c r="P47" s="2">
        <f t="shared" si="47"/>
        <v>19409250</v>
      </c>
      <c r="Q47" s="2">
        <f t="shared" si="47"/>
        <v>19409250</v>
      </c>
      <c r="R47" s="2">
        <f t="shared" si="47"/>
        <v>19409250</v>
      </c>
      <c r="S47" s="2">
        <f t="shared" si="47"/>
        <v>19409250</v>
      </c>
      <c r="T47" s="2">
        <f t="shared" si="47"/>
        <v>19409250</v>
      </c>
      <c r="U47" s="2">
        <f t="shared" si="47"/>
        <v>19803000</v>
      </c>
      <c r="V47" s="2">
        <f t="shared" si="47"/>
        <v>19803000</v>
      </c>
      <c r="W47" s="2">
        <f t="shared" si="47"/>
        <v>19803000</v>
      </c>
      <c r="X47" s="2">
        <f t="shared" si="47"/>
        <v>19803000</v>
      </c>
      <c r="Y47" s="2">
        <f t="shared" si="47"/>
        <v>19803000</v>
      </c>
      <c r="Z47" s="2">
        <f t="shared" si="47"/>
        <v>19803000</v>
      </c>
      <c r="AA47" s="2">
        <f t="shared" si="47"/>
        <v>22194427.5</v>
      </c>
      <c r="AB47" s="2">
        <f t="shared" si="47"/>
        <v>22194427.5</v>
      </c>
      <c r="AC47" s="2">
        <f t="shared" si="47"/>
        <v>22194427.5</v>
      </c>
      <c r="AD47" s="2">
        <f t="shared" si="47"/>
        <v>22194427.5</v>
      </c>
      <c r="AE47" s="2">
        <f t="shared" si="47"/>
        <v>22194427.5</v>
      </c>
      <c r="AF47" s="2">
        <f t="shared" si="47"/>
        <v>22194427.5</v>
      </c>
      <c r="AG47" s="2">
        <f t="shared" si="47"/>
        <v>22194427.5</v>
      </c>
      <c r="AH47" s="2">
        <f t="shared" si="47"/>
        <v>22194427.5</v>
      </c>
      <c r="AI47" s="2">
        <f t="shared" si="47"/>
        <v>22194427.5</v>
      </c>
      <c r="AJ47" s="2">
        <f t="shared" si="47"/>
        <v>22194427.5</v>
      </c>
      <c r="AK47" s="2">
        <f t="shared" si="47"/>
        <v>22194427.5</v>
      </c>
      <c r="AL47" s="2">
        <f t="shared" si="47"/>
        <v>22194427.5</v>
      </c>
      <c r="AM47" s="2">
        <f t="shared" si="47"/>
        <v>16971925.425000001</v>
      </c>
      <c r="AN47" s="2">
        <f t="shared" si="47"/>
        <v>16971925.425000001</v>
      </c>
      <c r="AO47" s="2">
        <f t="shared" si="47"/>
        <v>16971925.425000001</v>
      </c>
      <c r="AP47" s="2">
        <f t="shared" si="47"/>
        <v>16971925.425000001</v>
      </c>
      <c r="AQ47" s="2">
        <f t="shared" si="47"/>
        <v>16971925.425000001</v>
      </c>
      <c r="AR47" s="2">
        <f t="shared" si="47"/>
        <v>16971925.425000001</v>
      </c>
      <c r="AS47" s="2">
        <f t="shared" si="47"/>
        <v>16971925.425000001</v>
      </c>
      <c r="AT47" s="2">
        <f t="shared" si="47"/>
        <v>16971925.425000001</v>
      </c>
      <c r="AU47" s="2">
        <f t="shared" si="47"/>
        <v>16971925.425000001</v>
      </c>
      <c r="AV47" s="2">
        <f t="shared" si="47"/>
        <v>16971925.425000001</v>
      </c>
      <c r="AW47" s="2">
        <f t="shared" si="47"/>
        <v>16971925.425000001</v>
      </c>
      <c r="AX47" s="2">
        <f t="shared" si="47"/>
        <v>16971925.425000001</v>
      </c>
      <c r="AY47" s="2">
        <f t="shared" si="47"/>
        <v>14248608.386249999</v>
      </c>
      <c r="AZ47" s="2">
        <f t="shared" si="47"/>
        <v>14248608.386249999</v>
      </c>
      <c r="BA47" s="2">
        <f t="shared" si="47"/>
        <v>14248608.386249999</v>
      </c>
      <c r="BB47" s="2">
        <f t="shared" si="47"/>
        <v>14248608.386249999</v>
      </c>
      <c r="BC47" s="2">
        <f t="shared" si="47"/>
        <v>14248608.386249999</v>
      </c>
      <c r="BD47" s="2">
        <f t="shared" si="47"/>
        <v>14248608.386249999</v>
      </c>
      <c r="BE47" s="2">
        <f t="shared" si="47"/>
        <v>14248608.386249999</v>
      </c>
      <c r="BF47" s="2">
        <f t="shared" si="47"/>
        <v>14248608.386249999</v>
      </c>
      <c r="BG47" s="2">
        <f t="shared" si="47"/>
        <v>14248608.386249999</v>
      </c>
      <c r="BH47" s="2">
        <f t="shared" si="47"/>
        <v>14248608.386249999</v>
      </c>
      <c r="BI47" s="2">
        <f t="shared" si="47"/>
        <v>14248608.386249999</v>
      </c>
      <c r="BJ47" s="2">
        <f t="shared" si="47"/>
        <v>14248608.386249999</v>
      </c>
    </row>
    <row r="48" spans="1:62" s="4" customFormat="1" x14ac:dyDescent="0.25">
      <c r="A48" s="1" t="str">
        <f>+Osmin!A47</f>
        <v>NET INCOME</v>
      </c>
      <c r="B48" s="1"/>
      <c r="C48" s="4">
        <f>+C46-C47</f>
        <v>16965000</v>
      </c>
      <c r="D48" s="4">
        <f t="shared" ref="D48:BJ48" si="48">+D46-D47</f>
        <v>16965000</v>
      </c>
      <c r="E48" s="4">
        <f t="shared" si="48"/>
        <v>16965000</v>
      </c>
      <c r="F48" s="4">
        <f t="shared" si="48"/>
        <v>16965000</v>
      </c>
      <c r="G48" s="4">
        <f t="shared" si="48"/>
        <v>16965000</v>
      </c>
      <c r="H48" s="4">
        <f t="shared" si="48"/>
        <v>16965000</v>
      </c>
      <c r="I48" s="4">
        <f t="shared" si="48"/>
        <v>19890000</v>
      </c>
      <c r="J48" s="4">
        <f t="shared" si="48"/>
        <v>19890000</v>
      </c>
      <c r="K48" s="4">
        <f t="shared" si="48"/>
        <v>19890000</v>
      </c>
      <c r="L48" s="4">
        <f t="shared" si="48"/>
        <v>19890000</v>
      </c>
      <c r="M48" s="4">
        <f t="shared" si="48"/>
        <v>19890000</v>
      </c>
      <c r="N48" s="4">
        <f t="shared" si="48"/>
        <v>19890000</v>
      </c>
      <c r="O48" s="4">
        <f t="shared" si="48"/>
        <v>36045750</v>
      </c>
      <c r="P48" s="4">
        <f t="shared" si="48"/>
        <v>36045750</v>
      </c>
      <c r="Q48" s="4">
        <f t="shared" si="48"/>
        <v>36045750</v>
      </c>
      <c r="R48" s="4">
        <f t="shared" si="48"/>
        <v>36045750</v>
      </c>
      <c r="S48" s="4">
        <f t="shared" si="48"/>
        <v>36045750</v>
      </c>
      <c r="T48" s="4">
        <f t="shared" si="48"/>
        <v>36045750</v>
      </c>
      <c r="U48" s="4">
        <f t="shared" si="48"/>
        <v>36777000</v>
      </c>
      <c r="V48" s="4">
        <f t="shared" si="48"/>
        <v>36777000</v>
      </c>
      <c r="W48" s="4">
        <f t="shared" si="48"/>
        <v>36777000</v>
      </c>
      <c r="X48" s="4">
        <f t="shared" si="48"/>
        <v>36777000</v>
      </c>
      <c r="Y48" s="4">
        <f t="shared" si="48"/>
        <v>36777000</v>
      </c>
      <c r="Z48" s="4">
        <f t="shared" si="48"/>
        <v>36777000</v>
      </c>
      <c r="AA48" s="4">
        <f t="shared" si="48"/>
        <v>41218222.5</v>
      </c>
      <c r="AB48" s="4">
        <f t="shared" si="48"/>
        <v>41218222.5</v>
      </c>
      <c r="AC48" s="4">
        <f t="shared" si="48"/>
        <v>41218222.5</v>
      </c>
      <c r="AD48" s="4">
        <f t="shared" si="48"/>
        <v>41218222.5</v>
      </c>
      <c r="AE48" s="4">
        <f t="shared" si="48"/>
        <v>41218222.5</v>
      </c>
      <c r="AF48" s="4">
        <f t="shared" si="48"/>
        <v>41218222.5</v>
      </c>
      <c r="AG48" s="4">
        <f t="shared" si="48"/>
        <v>41218222.5</v>
      </c>
      <c r="AH48" s="4">
        <f t="shared" si="48"/>
        <v>41218222.5</v>
      </c>
      <c r="AI48" s="4">
        <f t="shared" si="48"/>
        <v>41218222.5</v>
      </c>
      <c r="AJ48" s="4">
        <f t="shared" si="48"/>
        <v>41218222.5</v>
      </c>
      <c r="AK48" s="4">
        <f t="shared" si="48"/>
        <v>41218222.5</v>
      </c>
      <c r="AL48" s="4">
        <f t="shared" si="48"/>
        <v>41218222.5</v>
      </c>
      <c r="AM48" s="4">
        <f t="shared" si="48"/>
        <v>31519290.074999999</v>
      </c>
      <c r="AN48" s="4">
        <f t="shared" si="48"/>
        <v>31519290.074999999</v>
      </c>
      <c r="AO48" s="4">
        <f t="shared" si="48"/>
        <v>31519290.074999999</v>
      </c>
      <c r="AP48" s="4">
        <f t="shared" si="48"/>
        <v>31519290.074999999</v>
      </c>
      <c r="AQ48" s="4">
        <f t="shared" si="48"/>
        <v>31519290.074999999</v>
      </c>
      <c r="AR48" s="4">
        <f t="shared" si="48"/>
        <v>31519290.074999999</v>
      </c>
      <c r="AS48" s="4">
        <f t="shared" si="48"/>
        <v>31519290.074999999</v>
      </c>
      <c r="AT48" s="4">
        <f t="shared" si="48"/>
        <v>31519290.074999999</v>
      </c>
      <c r="AU48" s="4">
        <f t="shared" si="48"/>
        <v>31519290.074999999</v>
      </c>
      <c r="AV48" s="4">
        <f t="shared" si="48"/>
        <v>31519290.074999999</v>
      </c>
      <c r="AW48" s="4">
        <f t="shared" si="48"/>
        <v>31519290.074999999</v>
      </c>
      <c r="AX48" s="4">
        <f t="shared" si="48"/>
        <v>31519290.074999999</v>
      </c>
      <c r="AY48" s="4">
        <f t="shared" si="48"/>
        <v>26461701.28875</v>
      </c>
      <c r="AZ48" s="4">
        <f t="shared" si="48"/>
        <v>26461701.28875</v>
      </c>
      <c r="BA48" s="4">
        <f t="shared" si="48"/>
        <v>26461701.28875</v>
      </c>
      <c r="BB48" s="4">
        <f t="shared" si="48"/>
        <v>26461701.28875</v>
      </c>
      <c r="BC48" s="4">
        <f t="shared" si="48"/>
        <v>26461701.28875</v>
      </c>
      <c r="BD48" s="4">
        <f t="shared" si="48"/>
        <v>26461701.28875</v>
      </c>
      <c r="BE48" s="4">
        <f t="shared" si="48"/>
        <v>26461701.28875</v>
      </c>
      <c r="BF48" s="4">
        <f t="shared" si="48"/>
        <v>26461701.28875</v>
      </c>
      <c r="BG48" s="4">
        <f t="shared" si="48"/>
        <v>26461701.28875</v>
      </c>
      <c r="BH48" s="4">
        <f t="shared" si="48"/>
        <v>26461701.28875</v>
      </c>
      <c r="BI48" s="4">
        <f t="shared" si="48"/>
        <v>26461701.28875</v>
      </c>
      <c r="BJ48" s="4">
        <f t="shared" si="48"/>
        <v>26461701.28875</v>
      </c>
    </row>
    <row r="51" spans="1:16" x14ac:dyDescent="0.25">
      <c r="A51" s="11" t="s">
        <v>32</v>
      </c>
      <c r="B51" s="12">
        <v>0.05</v>
      </c>
    </row>
    <row r="52" spans="1:16" x14ac:dyDescent="0.25">
      <c r="A52" s="11" t="s">
        <v>33</v>
      </c>
      <c r="B52" s="13">
        <f>+NPV(B51,C48:BI48)+PV(B51,60,,-BJ48/B51)</f>
        <v>551861286.22314084</v>
      </c>
    </row>
    <row r="53" spans="1:16" x14ac:dyDescent="0.25">
      <c r="A53" s="11" t="s">
        <v>34</v>
      </c>
      <c r="B53" s="14">
        <f>+AVERAGE(C48:BJ48)</f>
        <v>30807617.772749998</v>
      </c>
    </row>
    <row r="54" spans="1:16" x14ac:dyDescent="0.25">
      <c r="A54" s="11" t="s">
        <v>35</v>
      </c>
      <c r="B54" s="15">
        <f>+_xlfn.STDEV.S(C48:BJ48)</f>
        <v>8000629.0942286802</v>
      </c>
    </row>
    <row r="55" spans="1:16" x14ac:dyDescent="0.25">
      <c r="A55" s="11" t="s">
        <v>36</v>
      </c>
      <c r="B55" s="16">
        <f>+B54/B53</f>
        <v>0.25969645407978964</v>
      </c>
    </row>
    <row r="56" spans="1:16" x14ac:dyDescent="0.25">
      <c r="A56" s="11" t="s">
        <v>37</v>
      </c>
      <c r="B56" s="17">
        <f>-PMT(B51,60,B52)</f>
        <v>29153829.862037398</v>
      </c>
    </row>
    <row r="57" spans="1:16" ht="15.75" thickBot="1" x14ac:dyDescent="0.3"/>
    <row r="58" spans="1:16" ht="21.75" thickBot="1" x14ac:dyDescent="0.4">
      <c r="B58" s="27" t="s">
        <v>38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9"/>
    </row>
    <row r="59" spans="1:16" x14ac:dyDescent="0.25">
      <c r="A59" s="10"/>
      <c r="B59" s="18">
        <f>+B52</f>
        <v>551861286.22314084</v>
      </c>
      <c r="C59" s="20">
        <v>14000000</v>
      </c>
      <c r="D59" s="20">
        <v>15000000</v>
      </c>
      <c r="E59" s="20">
        <v>16000000</v>
      </c>
      <c r="F59" s="20">
        <v>17000000</v>
      </c>
      <c r="G59" s="20">
        <v>18000000</v>
      </c>
      <c r="H59" s="20">
        <v>19000000</v>
      </c>
      <c r="I59" s="20">
        <v>20000000</v>
      </c>
      <c r="J59" s="20">
        <v>21000000</v>
      </c>
      <c r="K59" s="20">
        <v>22000000</v>
      </c>
      <c r="L59" s="20">
        <v>23000000</v>
      </c>
      <c r="M59" s="20">
        <v>24000000</v>
      </c>
      <c r="N59" s="20">
        <v>25000000</v>
      </c>
      <c r="O59" s="20">
        <v>26000000</v>
      </c>
      <c r="P59" s="20">
        <v>27000000</v>
      </c>
    </row>
    <row r="60" spans="1:16" x14ac:dyDescent="0.25">
      <c r="A60" s="26" t="s">
        <v>39</v>
      </c>
      <c r="B60" s="19">
        <v>24000000</v>
      </c>
      <c r="C60" s="2">
        <f t="dataTable" ref="C60:P73" dt2D="1" dtr="1" r1="C9" r2="C10"/>
        <v>336994237.56550139</v>
      </c>
      <c r="D60" s="2">
        <v>349491109.43161654</v>
      </c>
      <c r="E60" s="2">
        <v>361987981.29773128</v>
      </c>
      <c r="F60" s="2">
        <v>374484853.16384637</v>
      </c>
      <c r="G60" s="2">
        <v>386981725.02996105</v>
      </c>
      <c r="H60" s="2">
        <v>399478596.89607632</v>
      </c>
      <c r="I60" s="2">
        <v>411975468.76219118</v>
      </c>
      <c r="J60" s="2">
        <v>424472340.62830621</v>
      </c>
      <c r="K60" s="2">
        <v>436969212.49442106</v>
      </c>
      <c r="L60" s="2">
        <v>449466084.36053628</v>
      </c>
      <c r="M60" s="2">
        <v>461962956.22665119</v>
      </c>
      <c r="N60" s="2">
        <v>474459828.09276599</v>
      </c>
      <c r="O60" s="2">
        <v>486956699.95888096</v>
      </c>
      <c r="P60" s="2">
        <v>499453571.82499599</v>
      </c>
    </row>
    <row r="61" spans="1:16" x14ac:dyDescent="0.25">
      <c r="A61" s="26"/>
      <c r="B61" s="19">
        <v>26000000</v>
      </c>
      <c r="C61" s="2">
        <v>354479964.74812019</v>
      </c>
      <c r="D61" s="2">
        <v>366976836.61423528</v>
      </c>
      <c r="E61" s="2">
        <v>379473708.48034996</v>
      </c>
      <c r="F61" s="2">
        <v>391970580.34646505</v>
      </c>
      <c r="G61" s="2">
        <v>404467452.21258014</v>
      </c>
      <c r="H61" s="2">
        <v>416964324.07869488</v>
      </c>
      <c r="I61" s="2">
        <v>429461195.94480985</v>
      </c>
      <c r="J61" s="2">
        <v>441958067.81092483</v>
      </c>
      <c r="K61" s="2">
        <v>454454939.67703998</v>
      </c>
      <c r="L61" s="2">
        <v>466951811.5431549</v>
      </c>
      <c r="M61" s="2">
        <v>479448683.40926981</v>
      </c>
      <c r="N61" s="2">
        <v>491945555.27538478</v>
      </c>
      <c r="O61" s="2">
        <v>504442427.14149964</v>
      </c>
      <c r="P61" s="2">
        <v>516939299.00761461</v>
      </c>
    </row>
    <row r="62" spans="1:16" x14ac:dyDescent="0.25">
      <c r="A62" s="26"/>
      <c r="B62" s="19">
        <v>28000000</v>
      </c>
      <c r="C62" s="2">
        <v>371965691.93073875</v>
      </c>
      <c r="D62" s="2">
        <v>384462563.79685384</v>
      </c>
      <c r="E62" s="2">
        <v>396959435.66296881</v>
      </c>
      <c r="F62" s="2">
        <v>409456307.52908385</v>
      </c>
      <c r="G62" s="2">
        <v>421953179.39519858</v>
      </c>
      <c r="H62" s="2">
        <v>434450051.26131368</v>
      </c>
      <c r="I62" s="2">
        <v>446946923.12742859</v>
      </c>
      <c r="J62" s="2">
        <v>459443794.99354357</v>
      </c>
      <c r="K62" s="2">
        <v>471940666.85965848</v>
      </c>
      <c r="L62" s="2">
        <v>484437538.72577357</v>
      </c>
      <c r="M62" s="2">
        <v>496934410.59188849</v>
      </c>
      <c r="N62" s="2">
        <v>509431282.45800334</v>
      </c>
      <c r="O62" s="2">
        <v>521928154.32411826</v>
      </c>
      <c r="P62" s="2">
        <v>534425026.19023323</v>
      </c>
    </row>
    <row r="63" spans="1:16" x14ac:dyDescent="0.25">
      <c r="A63" s="26"/>
      <c r="B63" s="19">
        <v>30000000</v>
      </c>
      <c r="C63" s="2">
        <v>389451419.11335766</v>
      </c>
      <c r="D63" s="2">
        <v>401948290.97947258</v>
      </c>
      <c r="E63" s="2">
        <v>414445162.84558755</v>
      </c>
      <c r="F63" s="2">
        <v>426942034.71170241</v>
      </c>
      <c r="G63" s="2">
        <v>439438906.57781744</v>
      </c>
      <c r="H63" s="2">
        <v>451935778.44393229</v>
      </c>
      <c r="I63" s="2">
        <v>464432650.31004727</v>
      </c>
      <c r="J63" s="2">
        <v>476929522.17616236</v>
      </c>
      <c r="K63" s="2">
        <v>489426394.04227716</v>
      </c>
      <c r="L63" s="2">
        <v>501923265.90839219</v>
      </c>
      <c r="M63" s="2">
        <v>514420137.77450728</v>
      </c>
      <c r="N63" s="2">
        <v>526917009.64062226</v>
      </c>
      <c r="O63" s="2">
        <v>539413881.50673699</v>
      </c>
      <c r="P63" s="2">
        <v>551910753.37285233</v>
      </c>
    </row>
    <row r="64" spans="1:16" x14ac:dyDescent="0.25">
      <c r="A64" s="26"/>
      <c r="B64" s="19">
        <v>32000000</v>
      </c>
      <c r="C64" s="2">
        <v>406937146.29597628</v>
      </c>
      <c r="D64" s="2">
        <v>419434018.16209131</v>
      </c>
      <c r="E64" s="2">
        <v>431930890.02820617</v>
      </c>
      <c r="F64" s="2">
        <v>444427761.89432114</v>
      </c>
      <c r="G64" s="2">
        <v>456924633.76043594</v>
      </c>
      <c r="H64" s="2">
        <v>469421505.62655115</v>
      </c>
      <c r="I64" s="2">
        <v>481918377.49266583</v>
      </c>
      <c r="J64" s="2">
        <v>494415249.35878098</v>
      </c>
      <c r="K64" s="2">
        <v>506912121.22489566</v>
      </c>
      <c r="L64" s="2">
        <v>519408993.09101075</v>
      </c>
      <c r="M64" s="2">
        <v>531905864.95712566</v>
      </c>
      <c r="N64" s="2">
        <v>544402736.823241</v>
      </c>
      <c r="O64" s="2">
        <v>556899608.68935549</v>
      </c>
      <c r="P64" s="2">
        <v>569396480.55547059</v>
      </c>
    </row>
    <row r="65" spans="1:16" x14ac:dyDescent="0.25">
      <c r="A65" s="26"/>
      <c r="B65" s="19">
        <v>34000000</v>
      </c>
      <c r="C65" s="2">
        <v>424422873.47859502</v>
      </c>
      <c r="D65" s="2">
        <v>436919745.34470999</v>
      </c>
      <c r="E65" s="2">
        <v>449416617.21082479</v>
      </c>
      <c r="F65" s="2">
        <v>461913489.07693982</v>
      </c>
      <c r="G65" s="2">
        <v>474410360.94305468</v>
      </c>
      <c r="H65" s="2">
        <v>486907232.80916965</v>
      </c>
      <c r="I65" s="2">
        <v>499404104.67528462</v>
      </c>
      <c r="J65" s="2">
        <v>511900976.5413996</v>
      </c>
      <c r="K65" s="2">
        <v>524397848.40751463</v>
      </c>
      <c r="L65" s="2">
        <v>536894720.27362955</v>
      </c>
      <c r="M65" s="2">
        <v>549391592.13974428</v>
      </c>
      <c r="N65" s="2">
        <v>561888464.00585938</v>
      </c>
      <c r="O65" s="2">
        <v>574385335.87197483</v>
      </c>
      <c r="P65" s="2">
        <v>586882207.73808932</v>
      </c>
    </row>
    <row r="66" spans="1:16" x14ac:dyDescent="0.25">
      <c r="A66" s="26"/>
      <c r="B66" s="19">
        <v>36000000</v>
      </c>
      <c r="C66" s="2">
        <v>441908600.66121364</v>
      </c>
      <c r="D66" s="2">
        <v>454405472.52732861</v>
      </c>
      <c r="E66" s="2">
        <v>466902344.39344341</v>
      </c>
      <c r="F66" s="2">
        <v>479399216.2595585</v>
      </c>
      <c r="G66" s="2">
        <v>491896088.12567329</v>
      </c>
      <c r="H66" s="2">
        <v>504392959.99178851</v>
      </c>
      <c r="I66" s="2">
        <v>516889831.8579033</v>
      </c>
      <c r="J66" s="2">
        <v>529386703.72401851</v>
      </c>
      <c r="K66" s="2">
        <v>541883575.59013319</v>
      </c>
      <c r="L66" s="2">
        <v>554380447.45624828</v>
      </c>
      <c r="M66" s="2">
        <v>566877319.3223635</v>
      </c>
      <c r="N66" s="2">
        <v>579374191.18847823</v>
      </c>
      <c r="O66" s="2">
        <v>591871063.05459321</v>
      </c>
      <c r="P66" s="2">
        <v>604367934.92070842</v>
      </c>
    </row>
    <row r="67" spans="1:16" x14ac:dyDescent="0.25">
      <c r="A67" s="26"/>
      <c r="B67" s="19">
        <v>38000000</v>
      </c>
      <c r="C67" s="2">
        <v>459394327.84383231</v>
      </c>
      <c r="D67" s="2">
        <v>471891199.70994735</v>
      </c>
      <c r="E67" s="2">
        <v>484388071.5760622</v>
      </c>
      <c r="F67" s="2">
        <v>496884943.4421773</v>
      </c>
      <c r="G67" s="2">
        <v>509381815.30829215</v>
      </c>
      <c r="H67" s="2">
        <v>521878687.17440724</v>
      </c>
      <c r="I67" s="2">
        <v>534375559.04052204</v>
      </c>
      <c r="J67" s="2">
        <v>546872430.90663719</v>
      </c>
      <c r="K67" s="2">
        <v>559369302.77275229</v>
      </c>
      <c r="L67" s="2">
        <v>571866174.63886714</v>
      </c>
      <c r="M67" s="2">
        <v>584363046.50498223</v>
      </c>
      <c r="N67" s="2">
        <v>596859918.37109709</v>
      </c>
      <c r="O67" s="2">
        <v>609356790.23721206</v>
      </c>
      <c r="P67" s="2">
        <v>621853662.10332716</v>
      </c>
    </row>
    <row r="68" spans="1:16" x14ac:dyDescent="0.25">
      <c r="A68" s="26"/>
      <c r="B68" s="19">
        <v>40000000</v>
      </c>
      <c r="C68" s="2">
        <v>476880055.02645093</v>
      </c>
      <c r="D68" s="2">
        <v>489376926.89256608</v>
      </c>
      <c r="E68" s="2">
        <v>501873798.758681</v>
      </c>
      <c r="F68" s="2">
        <v>514370670.62479609</v>
      </c>
      <c r="G68" s="2">
        <v>526867542.49091089</v>
      </c>
      <c r="H68" s="2">
        <v>539364414.35702598</v>
      </c>
      <c r="I68" s="2">
        <v>551861286.22314084</v>
      </c>
      <c r="J68" s="2">
        <v>564358158.08925581</v>
      </c>
      <c r="K68" s="2">
        <v>576855029.9553709</v>
      </c>
      <c r="L68" s="2">
        <v>589351901.82148588</v>
      </c>
      <c r="M68" s="2">
        <v>601848773.68760073</v>
      </c>
      <c r="N68" s="2">
        <v>614345645.55371571</v>
      </c>
      <c r="O68" s="2">
        <v>626842517.41983068</v>
      </c>
      <c r="P68" s="2">
        <v>639339389.28594553</v>
      </c>
    </row>
    <row r="69" spans="1:16" x14ac:dyDescent="0.25">
      <c r="A69" s="26"/>
      <c r="B69" s="19">
        <v>42000000</v>
      </c>
      <c r="C69" s="2">
        <v>494365782.20906973</v>
      </c>
      <c r="D69" s="2">
        <v>506862654.07518494</v>
      </c>
      <c r="E69" s="2">
        <v>519359525.94129974</v>
      </c>
      <c r="F69" s="2">
        <v>531856397.80741489</v>
      </c>
      <c r="G69" s="2">
        <v>544353269.67352974</v>
      </c>
      <c r="H69" s="2">
        <v>556850141.5396446</v>
      </c>
      <c r="I69" s="2">
        <v>569347013.40575981</v>
      </c>
      <c r="J69" s="2">
        <v>581843885.2718749</v>
      </c>
      <c r="K69" s="2">
        <v>594340757.13798976</v>
      </c>
      <c r="L69" s="2">
        <v>606837629.00410485</v>
      </c>
      <c r="M69" s="2">
        <v>619334500.87021947</v>
      </c>
      <c r="N69" s="2">
        <v>631831372.7363348</v>
      </c>
      <c r="O69" s="2">
        <v>644328244.6024493</v>
      </c>
      <c r="P69" s="2">
        <v>656825116.46856463</v>
      </c>
    </row>
    <row r="70" spans="1:16" x14ac:dyDescent="0.25">
      <c r="A70" s="26"/>
      <c r="B70" s="19">
        <v>44000000</v>
      </c>
      <c r="C70" s="2">
        <v>511851509.3916887</v>
      </c>
      <c r="D70" s="2">
        <v>524348381.2578038</v>
      </c>
      <c r="E70" s="2">
        <v>536845253.12391847</v>
      </c>
      <c r="F70" s="2">
        <v>549342124.99003327</v>
      </c>
      <c r="G70" s="2">
        <v>561838996.85614848</v>
      </c>
      <c r="H70" s="2">
        <v>574335868.72226346</v>
      </c>
      <c r="I70" s="2">
        <v>586832740.58837843</v>
      </c>
      <c r="J70" s="2">
        <v>599329612.45449352</v>
      </c>
      <c r="K70" s="2">
        <v>611826484.3206085</v>
      </c>
      <c r="L70" s="2">
        <v>624323356.18672335</v>
      </c>
      <c r="M70" s="2">
        <v>636820228.05283821</v>
      </c>
      <c r="N70" s="2">
        <v>649317099.9189533</v>
      </c>
      <c r="O70" s="2">
        <v>661813971.7850678</v>
      </c>
      <c r="P70" s="2">
        <v>674310843.65118325</v>
      </c>
    </row>
    <row r="71" spans="1:16" x14ac:dyDescent="0.25">
      <c r="A71" s="26"/>
      <c r="B71" s="19">
        <v>46000000</v>
      </c>
      <c r="C71" s="2">
        <v>529337236.57430756</v>
      </c>
      <c r="D71" s="2">
        <v>541834108.44042242</v>
      </c>
      <c r="E71" s="2">
        <v>554330980.30653715</v>
      </c>
      <c r="F71" s="2">
        <v>566827852.17265213</v>
      </c>
      <c r="G71" s="2">
        <v>579324724.03876734</v>
      </c>
      <c r="H71" s="2">
        <v>591821595.90488207</v>
      </c>
      <c r="I71" s="2">
        <v>604318467.77099705</v>
      </c>
      <c r="J71" s="2">
        <v>616815339.63711226</v>
      </c>
      <c r="K71" s="2">
        <v>629312211.503227</v>
      </c>
      <c r="L71" s="2">
        <v>641809083.36934209</v>
      </c>
      <c r="M71" s="2">
        <v>654305955.23545659</v>
      </c>
      <c r="N71" s="2">
        <v>666802827.10157204</v>
      </c>
      <c r="O71" s="2">
        <v>679299698.96768689</v>
      </c>
      <c r="P71" s="2">
        <v>691796570.83380151</v>
      </c>
    </row>
    <row r="72" spans="1:16" x14ac:dyDescent="0.25">
      <c r="A72" s="26"/>
      <c r="B72" s="19">
        <v>48000000</v>
      </c>
      <c r="C72" s="2">
        <v>546822963.7569263</v>
      </c>
      <c r="D72" s="2">
        <v>559319835.62304115</v>
      </c>
      <c r="E72" s="2">
        <v>571816707.48915601</v>
      </c>
      <c r="F72" s="2">
        <v>584313579.3552711</v>
      </c>
      <c r="G72" s="2">
        <v>596810451.2213856</v>
      </c>
      <c r="H72" s="2">
        <v>609307323.08750081</v>
      </c>
      <c r="I72" s="2">
        <v>621804194.95361543</v>
      </c>
      <c r="J72" s="2">
        <v>634301066.81973064</v>
      </c>
      <c r="K72" s="2">
        <v>646797938.68584538</v>
      </c>
      <c r="L72" s="2">
        <v>659294810.55196095</v>
      </c>
      <c r="M72" s="2">
        <v>671791682.4180758</v>
      </c>
      <c r="N72" s="2">
        <v>684288554.2841903</v>
      </c>
      <c r="O72" s="2">
        <v>696785426.15030539</v>
      </c>
      <c r="P72" s="2">
        <v>709282298.01642036</v>
      </c>
    </row>
    <row r="73" spans="1:16" x14ac:dyDescent="0.25">
      <c r="A73" s="26"/>
      <c r="B73" s="19">
        <v>50000000</v>
      </c>
      <c r="C73" s="2">
        <v>564308690.9395448</v>
      </c>
      <c r="D73" s="2">
        <v>576805562.80566001</v>
      </c>
      <c r="E73" s="2">
        <v>589302434.67177439</v>
      </c>
      <c r="F73" s="2">
        <v>601799306.53788984</v>
      </c>
      <c r="G73" s="2">
        <v>614296178.40400457</v>
      </c>
      <c r="H73" s="2">
        <v>626793050.27011943</v>
      </c>
      <c r="I73" s="2">
        <v>639289922.13623416</v>
      </c>
      <c r="J73" s="2">
        <v>651786794.00234962</v>
      </c>
      <c r="K73" s="2">
        <v>664283665.86846447</v>
      </c>
      <c r="L73" s="2">
        <v>676780537.73457921</v>
      </c>
      <c r="M73" s="2">
        <v>689277409.60069418</v>
      </c>
      <c r="N73" s="2">
        <v>701774281.46680927</v>
      </c>
      <c r="O73" s="2">
        <v>714271153.33292425</v>
      </c>
      <c r="P73" s="2">
        <v>726768025.19903934</v>
      </c>
    </row>
    <row r="74" spans="1:16" x14ac:dyDescent="0.25">
      <c r="B74" s="2"/>
    </row>
    <row r="75" spans="1:16" ht="15.75" thickBot="1" x14ac:dyDescent="0.3">
      <c r="B75" s="2"/>
    </row>
    <row r="76" spans="1:16" ht="21.75" thickBot="1" x14ac:dyDescent="0.4">
      <c r="B76" s="27" t="s">
        <v>40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9"/>
    </row>
    <row r="77" spans="1:16" x14ac:dyDescent="0.25">
      <c r="A77" s="10"/>
      <c r="B77" s="21">
        <f>+B52</f>
        <v>551861286.22314084</v>
      </c>
      <c r="C77" s="20">
        <v>3500000</v>
      </c>
      <c r="D77" s="20">
        <v>3750000</v>
      </c>
      <c r="E77" s="20">
        <v>4000000</v>
      </c>
      <c r="F77" s="20">
        <v>4250000</v>
      </c>
      <c r="G77" s="20">
        <v>4500000</v>
      </c>
      <c r="H77" s="20">
        <v>4750000</v>
      </c>
      <c r="I77" s="20">
        <v>5000000</v>
      </c>
      <c r="J77" s="20">
        <v>5250000</v>
      </c>
      <c r="K77" s="20">
        <v>5500000</v>
      </c>
      <c r="L77" s="20">
        <v>5750000</v>
      </c>
      <c r="M77" s="20">
        <v>6000000</v>
      </c>
      <c r="N77" s="20">
        <v>6250000</v>
      </c>
      <c r="O77" s="20">
        <v>6500000</v>
      </c>
      <c r="P77" s="20">
        <v>6750000</v>
      </c>
    </row>
    <row r="78" spans="1:16" ht="15" customHeight="1" x14ac:dyDescent="0.25">
      <c r="A78" s="26" t="s">
        <v>41</v>
      </c>
      <c r="B78" s="19">
        <v>6000000</v>
      </c>
      <c r="C78" s="2">
        <f t="dataTable" ref="C78:P91" dt2D="1" dtr="1" r1="C14" r2="C15" ca="1"/>
        <v>478888962.25429732</v>
      </c>
      <c r="D78" s="2">
        <v>483086735.00568503</v>
      </c>
      <c r="E78" s="2">
        <v>487284507.75707269</v>
      </c>
      <c r="F78" s="2">
        <v>491482280.50846052</v>
      </c>
      <c r="G78" s="2">
        <v>495680053.2598483</v>
      </c>
      <c r="H78" s="2">
        <v>499877826.01123577</v>
      </c>
      <c r="I78" s="2">
        <v>504075598.76262367</v>
      </c>
      <c r="J78" s="2">
        <v>508273371.51401126</v>
      </c>
      <c r="K78" s="2">
        <v>512471144.26539922</v>
      </c>
      <c r="L78" s="2">
        <v>516668917.01678675</v>
      </c>
      <c r="M78" s="2">
        <v>520866689.76817453</v>
      </c>
      <c r="N78" s="2">
        <v>525064462.51956224</v>
      </c>
      <c r="O78" s="2">
        <v>529262235.2709499</v>
      </c>
      <c r="P78" s="2">
        <v>533460008.02233791</v>
      </c>
    </row>
    <row r="79" spans="1:16" x14ac:dyDescent="0.25">
      <c r="A79" s="26"/>
      <c r="B79" s="19">
        <v>6500000</v>
      </c>
      <c r="C79" s="2">
        <v>484862173.18686205</v>
      </c>
      <c r="D79" s="2">
        <v>489059945.93824977</v>
      </c>
      <c r="E79" s="2">
        <v>493257718.68963754</v>
      </c>
      <c r="F79" s="2">
        <v>497455491.44102526</v>
      </c>
      <c r="G79" s="2">
        <v>501653264.19241315</v>
      </c>
      <c r="H79" s="2">
        <v>505851036.94380051</v>
      </c>
      <c r="I79" s="2">
        <v>510048809.6951884</v>
      </c>
      <c r="J79" s="2">
        <v>514246582.44657588</v>
      </c>
      <c r="K79" s="2">
        <v>518444355.19796389</v>
      </c>
      <c r="L79" s="2">
        <v>522642127.94935167</v>
      </c>
      <c r="M79" s="2">
        <v>526839900.70073926</v>
      </c>
      <c r="N79" s="2">
        <v>531037673.45212698</v>
      </c>
      <c r="O79" s="2">
        <v>535235446.20351452</v>
      </c>
      <c r="P79" s="2">
        <v>539433218.95490229</v>
      </c>
    </row>
    <row r="80" spans="1:16" x14ac:dyDescent="0.25">
      <c r="A80" s="26"/>
      <c r="B80" s="19">
        <v>7000000</v>
      </c>
      <c r="C80" s="2">
        <v>490835384.11942673</v>
      </c>
      <c r="D80" s="2">
        <v>495033156.8708145</v>
      </c>
      <c r="E80" s="2">
        <v>499230929.62220204</v>
      </c>
      <c r="F80" s="2">
        <v>503428702.37358993</v>
      </c>
      <c r="G80" s="2">
        <v>507626475.12497759</v>
      </c>
      <c r="H80" s="2">
        <v>511824247.8763653</v>
      </c>
      <c r="I80" s="2">
        <v>516022020.62775314</v>
      </c>
      <c r="J80" s="2">
        <v>520219793.37914068</v>
      </c>
      <c r="K80" s="2">
        <v>524417566.13052821</v>
      </c>
      <c r="L80" s="2">
        <v>528615338.88191611</v>
      </c>
      <c r="M80" s="2">
        <v>532813111.63330406</v>
      </c>
      <c r="N80" s="2">
        <v>537010884.38469148</v>
      </c>
      <c r="O80" s="2">
        <v>541208657.13607919</v>
      </c>
      <c r="P80" s="2">
        <v>545406429.88746703</v>
      </c>
    </row>
    <row r="81" spans="1:16" x14ac:dyDescent="0.25">
      <c r="A81" s="26"/>
      <c r="B81" s="19">
        <v>7500000</v>
      </c>
      <c r="C81" s="2">
        <v>496808595.0519914</v>
      </c>
      <c r="D81" s="2">
        <v>501006367.80337894</v>
      </c>
      <c r="E81" s="2">
        <v>505204140.55476683</v>
      </c>
      <c r="F81" s="2">
        <v>509401913.30615461</v>
      </c>
      <c r="G81" s="2">
        <v>513599686.05754215</v>
      </c>
      <c r="H81" s="2">
        <v>517797458.80893004</v>
      </c>
      <c r="I81" s="2">
        <v>521995231.56031752</v>
      </c>
      <c r="J81" s="2">
        <v>526193004.31170529</v>
      </c>
      <c r="K81" s="2">
        <v>530390777.06309295</v>
      </c>
      <c r="L81" s="2">
        <v>534588549.81448078</v>
      </c>
      <c r="M81" s="2">
        <v>538786322.56586862</v>
      </c>
      <c r="N81" s="2">
        <v>542984095.31725609</v>
      </c>
      <c r="O81" s="2">
        <v>547181868.06864417</v>
      </c>
      <c r="P81" s="2">
        <v>551379640.82003164</v>
      </c>
    </row>
    <row r="82" spans="1:16" x14ac:dyDescent="0.25">
      <c r="A82" s="26"/>
      <c r="B82" s="19">
        <v>8000000</v>
      </c>
      <c r="C82" s="2">
        <v>502781805.98455608</v>
      </c>
      <c r="D82" s="2">
        <v>506979578.73594373</v>
      </c>
      <c r="E82" s="2">
        <v>511177351.48733145</v>
      </c>
      <c r="F82" s="2">
        <v>515375124.23871917</v>
      </c>
      <c r="G82" s="2">
        <v>519572896.99010688</v>
      </c>
      <c r="H82" s="2">
        <v>523770669.74149466</v>
      </c>
      <c r="I82" s="2">
        <v>527968442.49288219</v>
      </c>
      <c r="J82" s="2">
        <v>532166215.24427003</v>
      </c>
      <c r="K82" s="2">
        <v>536363987.99565762</v>
      </c>
      <c r="L82" s="2">
        <v>540561760.74704516</v>
      </c>
      <c r="M82" s="2">
        <v>544759533.49843299</v>
      </c>
      <c r="N82" s="2">
        <v>548957306.24982095</v>
      </c>
      <c r="O82" s="2">
        <v>553155079.00120854</v>
      </c>
      <c r="P82" s="2">
        <v>557352851.75259638</v>
      </c>
    </row>
    <row r="83" spans="1:16" x14ac:dyDescent="0.25">
      <c r="A83" s="26"/>
      <c r="B83" s="19">
        <v>8500000</v>
      </c>
      <c r="C83" s="2">
        <v>508755016.91712064</v>
      </c>
      <c r="D83" s="2">
        <v>512952789.66850829</v>
      </c>
      <c r="E83" s="2">
        <v>517150562.41989619</v>
      </c>
      <c r="F83" s="2">
        <v>521348335.17128384</v>
      </c>
      <c r="G83" s="2">
        <v>525546107.92267126</v>
      </c>
      <c r="H83" s="2">
        <v>529743880.67405927</v>
      </c>
      <c r="I83" s="2">
        <v>533941653.42544711</v>
      </c>
      <c r="J83" s="2">
        <v>538139426.17683446</v>
      </c>
      <c r="K83" s="2">
        <v>542337198.9282223</v>
      </c>
      <c r="L83" s="2">
        <v>546534971.67961013</v>
      </c>
      <c r="M83" s="2">
        <v>550732744.43099809</v>
      </c>
      <c r="N83" s="2">
        <v>554930517.18238544</v>
      </c>
      <c r="O83" s="2">
        <v>559128289.93377328</v>
      </c>
      <c r="P83" s="2">
        <v>563326062.68516088</v>
      </c>
    </row>
    <row r="84" spans="1:16" x14ac:dyDescent="0.25">
      <c r="A84" s="26"/>
      <c r="B84" s="19">
        <v>9000000</v>
      </c>
      <c r="C84" s="2">
        <v>514728227.84968537</v>
      </c>
      <c r="D84" s="2">
        <v>518926000.60107303</v>
      </c>
      <c r="E84" s="2">
        <v>523123773.35246056</v>
      </c>
      <c r="F84" s="2">
        <v>527321546.10384834</v>
      </c>
      <c r="G84" s="2">
        <v>531519318.85523617</v>
      </c>
      <c r="H84" s="2">
        <v>535717091.60662389</v>
      </c>
      <c r="I84" s="2">
        <v>539914864.35801172</v>
      </c>
      <c r="J84" s="2">
        <v>544112637.10939932</v>
      </c>
      <c r="K84" s="2">
        <v>548310409.86078691</v>
      </c>
      <c r="L84" s="2">
        <v>552508182.61217451</v>
      </c>
      <c r="M84" s="2">
        <v>556705955.36356258</v>
      </c>
      <c r="N84" s="2">
        <v>560903728.11495018</v>
      </c>
      <c r="O84" s="2">
        <v>565101500.86633801</v>
      </c>
      <c r="P84" s="2">
        <v>569299273.61772561</v>
      </c>
    </row>
    <row r="85" spans="1:16" x14ac:dyDescent="0.25">
      <c r="A85" s="26"/>
      <c r="B85" s="19">
        <v>9500000</v>
      </c>
      <c r="C85" s="2">
        <v>520701438.78224993</v>
      </c>
      <c r="D85" s="2">
        <v>524899211.53363746</v>
      </c>
      <c r="E85" s="2">
        <v>529096984.28502548</v>
      </c>
      <c r="F85" s="2">
        <v>533294757.03641284</v>
      </c>
      <c r="G85" s="2">
        <v>537492529.78780079</v>
      </c>
      <c r="H85" s="2">
        <v>541690302.53918839</v>
      </c>
      <c r="I85" s="2">
        <v>545888075.2905761</v>
      </c>
      <c r="J85" s="2">
        <v>550085848.04196405</v>
      </c>
      <c r="K85" s="2">
        <v>554283620.79335153</v>
      </c>
      <c r="L85" s="2">
        <v>558481393.54473937</v>
      </c>
      <c r="M85" s="2">
        <v>562679166.29612708</v>
      </c>
      <c r="N85" s="2">
        <v>566876939.0475148</v>
      </c>
      <c r="O85" s="2">
        <v>571074711.79890263</v>
      </c>
      <c r="P85" s="2">
        <v>575272484.55028999</v>
      </c>
    </row>
    <row r="86" spans="1:16" x14ac:dyDescent="0.25">
      <c r="A86" s="26"/>
      <c r="B86" s="19">
        <v>10000000</v>
      </c>
      <c r="C86" s="2">
        <v>526674649.71481448</v>
      </c>
      <c r="D86" s="2">
        <v>530872422.46620232</v>
      </c>
      <c r="E86" s="2">
        <v>535070195.21759003</v>
      </c>
      <c r="F86" s="2">
        <v>539267967.96897757</v>
      </c>
      <c r="G86" s="2">
        <v>543465740.72036541</v>
      </c>
      <c r="H86" s="2">
        <v>547663513.47175312</v>
      </c>
      <c r="I86" s="2">
        <v>551861286.22314084</v>
      </c>
      <c r="J86" s="2">
        <v>556059058.97452855</v>
      </c>
      <c r="K86" s="2">
        <v>560256831.7259165</v>
      </c>
      <c r="L86" s="2">
        <v>564454604.47730422</v>
      </c>
      <c r="M86" s="2">
        <v>568652377.2286917</v>
      </c>
      <c r="N86" s="2">
        <v>572850149.98007953</v>
      </c>
      <c r="O86" s="2">
        <v>577047922.73146713</v>
      </c>
      <c r="P86" s="2">
        <v>581245695.48285484</v>
      </c>
    </row>
    <row r="87" spans="1:16" x14ac:dyDescent="0.25">
      <c r="A87" s="26"/>
      <c r="B87" s="19">
        <v>10500000</v>
      </c>
      <c r="C87" s="2">
        <v>532647860.64737928</v>
      </c>
      <c r="D87" s="2">
        <v>536845633.39876723</v>
      </c>
      <c r="E87" s="2">
        <v>541043406.15015483</v>
      </c>
      <c r="F87" s="2">
        <v>545241178.90154219</v>
      </c>
      <c r="G87" s="2">
        <v>549438951.65293014</v>
      </c>
      <c r="H87" s="2">
        <v>553636724.40431774</v>
      </c>
      <c r="I87" s="2">
        <v>557834497.15570581</v>
      </c>
      <c r="J87" s="2">
        <v>562032269.90709293</v>
      </c>
      <c r="K87" s="2">
        <v>566230042.658481</v>
      </c>
      <c r="L87" s="2">
        <v>570427815.4098686</v>
      </c>
      <c r="M87" s="2">
        <v>574625588.16125643</v>
      </c>
      <c r="N87" s="2">
        <v>578823360.91264379</v>
      </c>
      <c r="O87" s="2">
        <v>583021133.66403186</v>
      </c>
      <c r="P87" s="2">
        <v>587218906.4154197</v>
      </c>
    </row>
    <row r="88" spans="1:16" x14ac:dyDescent="0.25">
      <c r="A88" s="26"/>
      <c r="B88" s="19">
        <v>11000000</v>
      </c>
      <c r="C88" s="2">
        <v>538621071.5799439</v>
      </c>
      <c r="D88" s="2">
        <v>542818844.33133161</v>
      </c>
      <c r="E88" s="2">
        <v>547016617.08271921</v>
      </c>
      <c r="F88" s="2">
        <v>551214389.83410704</v>
      </c>
      <c r="G88" s="2">
        <v>555412162.58549476</v>
      </c>
      <c r="H88" s="2">
        <v>559609935.33688235</v>
      </c>
      <c r="I88" s="2">
        <v>563807708.08827019</v>
      </c>
      <c r="J88" s="2">
        <v>568005480.83965778</v>
      </c>
      <c r="K88" s="2">
        <v>572203253.59104574</v>
      </c>
      <c r="L88" s="2">
        <v>576401026.34243345</v>
      </c>
      <c r="M88" s="2">
        <v>580598799.09382093</v>
      </c>
      <c r="N88" s="2">
        <v>584796571.84520888</v>
      </c>
      <c r="O88" s="2">
        <v>588994344.59659636</v>
      </c>
      <c r="P88" s="2">
        <v>593192117.34798443</v>
      </c>
    </row>
    <row r="89" spans="1:16" x14ac:dyDescent="0.25">
      <c r="A89" s="26"/>
      <c r="B89" s="19">
        <v>11500000</v>
      </c>
      <c r="C89" s="2">
        <v>544594282.51250851</v>
      </c>
      <c r="D89" s="2">
        <v>548792055.26389611</v>
      </c>
      <c r="E89" s="2">
        <v>552989828.01528406</v>
      </c>
      <c r="F89" s="2">
        <v>557187600.76667166</v>
      </c>
      <c r="G89" s="2">
        <v>561385373.51805949</v>
      </c>
      <c r="H89" s="2">
        <v>565583146.26944709</v>
      </c>
      <c r="I89" s="2">
        <v>569780919.02083504</v>
      </c>
      <c r="J89" s="2">
        <v>573978691.77222216</v>
      </c>
      <c r="K89" s="2">
        <v>578176464.52361012</v>
      </c>
      <c r="L89" s="2">
        <v>582374237.27499795</v>
      </c>
      <c r="M89" s="2">
        <v>586572010.02638602</v>
      </c>
      <c r="N89" s="2">
        <v>590769782.77777374</v>
      </c>
      <c r="O89" s="2">
        <v>594967555.52916121</v>
      </c>
      <c r="P89" s="2">
        <v>599165328.28054905</v>
      </c>
    </row>
    <row r="90" spans="1:16" x14ac:dyDescent="0.25">
      <c r="A90" s="26"/>
      <c r="B90" s="19">
        <v>12000000</v>
      </c>
      <c r="C90" s="2">
        <v>550567493.44507313</v>
      </c>
      <c r="D90" s="2">
        <v>554765266.19646072</v>
      </c>
      <c r="E90" s="2">
        <v>558963038.94784844</v>
      </c>
      <c r="F90" s="2">
        <v>563160811.69923627</v>
      </c>
      <c r="G90" s="2">
        <v>567358584.45062399</v>
      </c>
      <c r="H90" s="2">
        <v>571556357.20201194</v>
      </c>
      <c r="I90" s="2">
        <v>575754129.95339954</v>
      </c>
      <c r="J90" s="2">
        <v>579951902.70478702</v>
      </c>
      <c r="K90" s="2">
        <v>584149675.45617497</v>
      </c>
      <c r="L90" s="2">
        <v>588347448.20756245</v>
      </c>
      <c r="M90" s="2">
        <v>592545220.9589504</v>
      </c>
      <c r="N90" s="2">
        <v>596742993.71033823</v>
      </c>
      <c r="O90" s="2">
        <v>600940766.46172547</v>
      </c>
      <c r="P90" s="2">
        <v>605138539.21311355</v>
      </c>
    </row>
    <row r="91" spans="1:16" x14ac:dyDescent="0.25">
      <c r="A91" s="26"/>
      <c r="B91" s="19">
        <v>12500000</v>
      </c>
      <c r="C91" s="2">
        <v>556540704.37763786</v>
      </c>
      <c r="D91" s="2">
        <v>560738477.12902546</v>
      </c>
      <c r="E91" s="2">
        <v>564936249.88041306</v>
      </c>
      <c r="F91" s="2">
        <v>569134022.63180101</v>
      </c>
      <c r="G91" s="2">
        <v>573331795.38318884</v>
      </c>
      <c r="H91" s="2">
        <v>577529568.13457644</v>
      </c>
      <c r="I91" s="2">
        <v>581727340.88596392</v>
      </c>
      <c r="J91" s="2">
        <v>585925113.63735163</v>
      </c>
      <c r="K91" s="2">
        <v>590122886.38873959</v>
      </c>
      <c r="L91" s="2">
        <v>594320659.14012718</v>
      </c>
      <c r="M91" s="2">
        <v>598518431.89151478</v>
      </c>
      <c r="N91" s="2">
        <v>602716204.64290273</v>
      </c>
      <c r="O91" s="2">
        <v>606913977.39429045</v>
      </c>
      <c r="P91" s="2">
        <v>611111750.14567816</v>
      </c>
    </row>
  </sheetData>
  <mergeCells count="4">
    <mergeCell ref="B58:P58"/>
    <mergeCell ref="A60:A73"/>
    <mergeCell ref="B76:P76"/>
    <mergeCell ref="A78:A91"/>
  </mergeCells>
  <conditionalFormatting sqref="C60:P73">
    <cfRule type="cellIs" dxfId="17" priority="4" operator="greaterThan">
      <formula>500000000</formula>
    </cfRule>
    <cfRule type="cellIs" dxfId="16" priority="5" operator="between">
      <formula>250000000</formula>
      <formula>500000000</formula>
    </cfRule>
    <cfRule type="cellIs" dxfId="15" priority="6" operator="lessThan">
      <formula>250000000</formula>
    </cfRule>
  </conditionalFormatting>
  <conditionalFormatting sqref="C78:P91">
    <cfRule type="cellIs" dxfId="14" priority="1" operator="greaterThan">
      <formula>500000000</formula>
    </cfRule>
    <cfRule type="cellIs" dxfId="13" priority="2" operator="between">
      <formula>250000000</formula>
      <formula>500000000</formula>
    </cfRule>
    <cfRule type="cellIs" dxfId="12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2512-05F0-4900-BADB-5E7FC23295A2}">
  <dimension ref="A1:BJ86"/>
  <sheetViews>
    <sheetView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B71" sqref="B71:N71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0" width="15.28515625" style="2" bestFit="1" customWidth="1"/>
    <col min="11" max="14" width="15.140625" style="2" bestFit="1" customWidth="1"/>
    <col min="15" max="62" width="13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3" customFormat="1" x14ac:dyDescent="0.25">
      <c r="A3" s="3" t="s">
        <v>42</v>
      </c>
      <c r="C3" s="3">
        <v>10</v>
      </c>
      <c r="D3" s="3">
        <f>+C3</f>
        <v>10</v>
      </c>
      <c r="E3" s="3">
        <f t="shared" ref="E3:L3" si="0">+D3</f>
        <v>10</v>
      </c>
      <c r="F3" s="3">
        <f t="shared" si="0"/>
        <v>10</v>
      </c>
      <c r="G3" s="3">
        <f t="shared" si="0"/>
        <v>10</v>
      </c>
      <c r="H3" s="3">
        <f t="shared" si="0"/>
        <v>10</v>
      </c>
      <c r="I3" s="3">
        <f t="shared" si="0"/>
        <v>10</v>
      </c>
      <c r="J3" s="3">
        <f t="shared" si="0"/>
        <v>10</v>
      </c>
      <c r="K3" s="3">
        <f t="shared" si="0"/>
        <v>10</v>
      </c>
      <c r="L3" s="3">
        <f t="shared" si="0"/>
        <v>10</v>
      </c>
      <c r="M3" s="3">
        <f>+L3+2</f>
        <v>12</v>
      </c>
      <c r="N3" s="3">
        <f>+M3</f>
        <v>12</v>
      </c>
      <c r="O3" s="3">
        <f t="shared" ref="O3:AN3" si="1">+N3</f>
        <v>12</v>
      </c>
      <c r="P3" s="3">
        <f t="shared" si="1"/>
        <v>12</v>
      </c>
      <c r="Q3" s="3">
        <f t="shared" si="1"/>
        <v>12</v>
      </c>
      <c r="R3" s="3">
        <f t="shared" si="1"/>
        <v>12</v>
      </c>
      <c r="S3" s="3">
        <f t="shared" si="1"/>
        <v>12</v>
      </c>
      <c r="T3" s="3">
        <f t="shared" si="1"/>
        <v>12</v>
      </c>
      <c r="U3" s="3">
        <f t="shared" si="1"/>
        <v>12</v>
      </c>
      <c r="V3" s="3">
        <f t="shared" si="1"/>
        <v>12</v>
      </c>
      <c r="W3" s="3">
        <f t="shared" si="1"/>
        <v>12</v>
      </c>
      <c r="X3" s="3">
        <f t="shared" si="1"/>
        <v>12</v>
      </c>
      <c r="Y3" s="3">
        <f t="shared" si="1"/>
        <v>12</v>
      </c>
      <c r="Z3" s="3">
        <f t="shared" si="1"/>
        <v>12</v>
      </c>
      <c r="AA3" s="3">
        <f>+Z3+2</f>
        <v>14</v>
      </c>
      <c r="AB3" s="3">
        <f>+AA3</f>
        <v>14</v>
      </c>
      <c r="AC3" s="3">
        <f t="shared" si="1"/>
        <v>14</v>
      </c>
      <c r="AD3" s="3">
        <f t="shared" si="1"/>
        <v>14</v>
      </c>
      <c r="AE3" s="3">
        <f t="shared" si="1"/>
        <v>14</v>
      </c>
      <c r="AF3" s="3">
        <f t="shared" si="1"/>
        <v>14</v>
      </c>
      <c r="AG3" s="3">
        <f t="shared" si="1"/>
        <v>14</v>
      </c>
      <c r="AH3" s="3">
        <f t="shared" si="1"/>
        <v>14</v>
      </c>
      <c r="AI3" s="3">
        <f t="shared" si="1"/>
        <v>14</v>
      </c>
      <c r="AJ3" s="3">
        <f t="shared" si="1"/>
        <v>14</v>
      </c>
      <c r="AK3" s="3">
        <f t="shared" si="1"/>
        <v>14</v>
      </c>
      <c r="AL3" s="3">
        <f t="shared" si="1"/>
        <v>14</v>
      </c>
      <c r="AM3" s="3">
        <f>+AL3-4</f>
        <v>10</v>
      </c>
      <c r="AN3" s="3">
        <f t="shared" si="1"/>
        <v>10</v>
      </c>
      <c r="AO3" s="3">
        <f t="shared" ref="AO3:AX3" si="2">+AN3</f>
        <v>10</v>
      </c>
      <c r="AP3" s="3">
        <f t="shared" si="2"/>
        <v>10</v>
      </c>
      <c r="AQ3" s="3">
        <f t="shared" si="2"/>
        <v>10</v>
      </c>
      <c r="AR3" s="3">
        <f t="shared" si="2"/>
        <v>10</v>
      </c>
      <c r="AS3" s="3">
        <f t="shared" si="2"/>
        <v>10</v>
      </c>
      <c r="AT3" s="3">
        <f t="shared" si="2"/>
        <v>10</v>
      </c>
      <c r="AU3" s="3">
        <f t="shared" si="2"/>
        <v>10</v>
      </c>
      <c r="AV3" s="3">
        <f t="shared" si="2"/>
        <v>10</v>
      </c>
      <c r="AW3" s="3">
        <f t="shared" si="2"/>
        <v>10</v>
      </c>
      <c r="AX3" s="3">
        <f t="shared" si="2"/>
        <v>10</v>
      </c>
      <c r="AY3" s="3">
        <f>+AX3-2</f>
        <v>8</v>
      </c>
      <c r="AZ3" s="3">
        <f t="shared" ref="AZ3:BJ3" si="3">+AY3</f>
        <v>8</v>
      </c>
      <c r="BA3" s="3">
        <f t="shared" si="3"/>
        <v>8</v>
      </c>
      <c r="BB3" s="3">
        <f t="shared" si="3"/>
        <v>8</v>
      </c>
      <c r="BC3" s="3">
        <f t="shared" si="3"/>
        <v>8</v>
      </c>
      <c r="BD3" s="3">
        <f t="shared" si="3"/>
        <v>8</v>
      </c>
      <c r="BE3" s="3">
        <f t="shared" si="3"/>
        <v>8</v>
      </c>
      <c r="BF3" s="3">
        <f t="shared" si="3"/>
        <v>8</v>
      </c>
      <c r="BG3" s="3">
        <f t="shared" si="3"/>
        <v>8</v>
      </c>
      <c r="BH3" s="3">
        <f t="shared" si="3"/>
        <v>8</v>
      </c>
      <c r="BI3" s="3">
        <f t="shared" si="3"/>
        <v>8</v>
      </c>
      <c r="BJ3" s="3">
        <f t="shared" si="3"/>
        <v>8</v>
      </c>
    </row>
    <row r="4" spans="1:62" s="3" customFormat="1" x14ac:dyDescent="0.25">
      <c r="A4" s="3" t="s">
        <v>43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f>+H4+1</f>
        <v>5</v>
      </c>
      <c r="J4" s="3">
        <f>+I4</f>
        <v>5</v>
      </c>
      <c r="K4" s="3">
        <f t="shared" ref="K4:T4" si="4">+J4</f>
        <v>5</v>
      </c>
      <c r="L4" s="3">
        <f t="shared" si="4"/>
        <v>5</v>
      </c>
      <c r="M4" s="3">
        <f t="shared" si="4"/>
        <v>5</v>
      </c>
      <c r="N4" s="3">
        <f t="shared" si="4"/>
        <v>5</v>
      </c>
      <c r="O4" s="3">
        <f t="shared" si="4"/>
        <v>5</v>
      </c>
      <c r="P4" s="3">
        <f t="shared" si="4"/>
        <v>5</v>
      </c>
      <c r="Q4" s="3">
        <f t="shared" si="4"/>
        <v>5</v>
      </c>
      <c r="R4" s="3">
        <f t="shared" si="4"/>
        <v>5</v>
      </c>
      <c r="S4" s="3">
        <f t="shared" si="4"/>
        <v>5</v>
      </c>
      <c r="T4" s="3">
        <f t="shared" si="4"/>
        <v>5</v>
      </c>
      <c r="U4" s="3">
        <f>+T4</f>
        <v>5</v>
      </c>
      <c r="V4" s="3">
        <f t="shared" ref="V4:AL4" si="5">+U4</f>
        <v>5</v>
      </c>
      <c r="W4" s="3">
        <f t="shared" si="5"/>
        <v>5</v>
      </c>
      <c r="X4" s="3">
        <f t="shared" si="5"/>
        <v>5</v>
      </c>
      <c r="Y4" s="3">
        <f t="shared" si="5"/>
        <v>5</v>
      </c>
      <c r="Z4" s="3">
        <f t="shared" si="5"/>
        <v>5</v>
      </c>
      <c r="AA4" s="3">
        <f t="shared" si="5"/>
        <v>5</v>
      </c>
      <c r="AB4" s="3">
        <f t="shared" si="5"/>
        <v>5</v>
      </c>
      <c r="AC4" s="3">
        <f t="shared" si="5"/>
        <v>5</v>
      </c>
      <c r="AD4" s="3">
        <f t="shared" si="5"/>
        <v>5</v>
      </c>
      <c r="AE4" s="3">
        <f t="shared" si="5"/>
        <v>5</v>
      </c>
      <c r="AF4" s="3">
        <f t="shared" si="5"/>
        <v>5</v>
      </c>
      <c r="AG4" s="3">
        <f t="shared" si="5"/>
        <v>5</v>
      </c>
      <c r="AH4" s="3">
        <f t="shared" si="5"/>
        <v>5</v>
      </c>
      <c r="AI4" s="3">
        <f t="shared" si="5"/>
        <v>5</v>
      </c>
      <c r="AJ4" s="3">
        <f t="shared" si="5"/>
        <v>5</v>
      </c>
      <c r="AK4" s="3">
        <f t="shared" si="5"/>
        <v>5</v>
      </c>
      <c r="AL4" s="3">
        <f t="shared" si="5"/>
        <v>5</v>
      </c>
      <c r="AM4" s="3">
        <f>+AL4+3</f>
        <v>8</v>
      </c>
      <c r="AN4" s="3">
        <f>+AM4</f>
        <v>8</v>
      </c>
      <c r="AO4" s="3">
        <f t="shared" ref="AO4:BJ4" si="6">+AN4</f>
        <v>8</v>
      </c>
      <c r="AP4" s="3">
        <f t="shared" si="6"/>
        <v>8</v>
      </c>
      <c r="AQ4" s="3">
        <f t="shared" si="6"/>
        <v>8</v>
      </c>
      <c r="AR4" s="3">
        <f t="shared" si="6"/>
        <v>8</v>
      </c>
      <c r="AS4" s="3">
        <f t="shared" si="6"/>
        <v>8</v>
      </c>
      <c r="AT4" s="3">
        <f t="shared" si="6"/>
        <v>8</v>
      </c>
      <c r="AU4" s="3">
        <f t="shared" si="6"/>
        <v>8</v>
      </c>
      <c r="AV4" s="3">
        <f t="shared" si="6"/>
        <v>8</v>
      </c>
      <c r="AW4" s="3">
        <f t="shared" si="6"/>
        <v>8</v>
      </c>
      <c r="AX4" s="3">
        <f t="shared" si="6"/>
        <v>8</v>
      </c>
      <c r="AY4" s="3">
        <f t="shared" si="6"/>
        <v>8</v>
      </c>
      <c r="AZ4" s="3">
        <f t="shared" si="6"/>
        <v>8</v>
      </c>
      <c r="BA4" s="3">
        <f t="shared" si="6"/>
        <v>8</v>
      </c>
      <c r="BB4" s="3">
        <f t="shared" si="6"/>
        <v>8</v>
      </c>
      <c r="BC4" s="3">
        <f t="shared" si="6"/>
        <v>8</v>
      </c>
      <c r="BD4" s="3">
        <f t="shared" si="6"/>
        <v>8</v>
      </c>
      <c r="BE4" s="3">
        <f t="shared" si="6"/>
        <v>8</v>
      </c>
      <c r="BF4" s="3">
        <f t="shared" si="6"/>
        <v>8</v>
      </c>
      <c r="BG4" s="3">
        <f t="shared" si="6"/>
        <v>8</v>
      </c>
      <c r="BH4" s="3">
        <f t="shared" si="6"/>
        <v>8</v>
      </c>
      <c r="BI4" s="3">
        <f t="shared" si="6"/>
        <v>8</v>
      </c>
      <c r="BJ4" s="3">
        <f t="shared" si="6"/>
        <v>8</v>
      </c>
    </row>
    <row r="5" spans="1:62" s="3" customFormat="1" x14ac:dyDescent="0.25">
      <c r="A5" s="3" t="s">
        <v>44</v>
      </c>
      <c r="C5" s="22">
        <f>+C3*C4*20</f>
        <v>800</v>
      </c>
      <c r="D5" s="22">
        <f t="shared" ref="D5:BJ5" si="7">+D3*D4*20</f>
        <v>800</v>
      </c>
      <c r="E5" s="22">
        <f t="shared" si="7"/>
        <v>800</v>
      </c>
      <c r="F5" s="22">
        <f t="shared" si="7"/>
        <v>800</v>
      </c>
      <c r="G5" s="22">
        <f t="shared" si="7"/>
        <v>800</v>
      </c>
      <c r="H5" s="22">
        <f t="shared" si="7"/>
        <v>800</v>
      </c>
      <c r="I5" s="22">
        <f t="shared" si="7"/>
        <v>1000</v>
      </c>
      <c r="J5" s="22">
        <f t="shared" si="7"/>
        <v>1000</v>
      </c>
      <c r="K5" s="22">
        <f t="shared" si="7"/>
        <v>1000</v>
      </c>
      <c r="L5" s="22">
        <f t="shared" si="7"/>
        <v>1000</v>
      </c>
      <c r="M5" s="22">
        <f t="shared" si="7"/>
        <v>1200</v>
      </c>
      <c r="N5" s="22">
        <f t="shared" si="7"/>
        <v>1200</v>
      </c>
      <c r="O5" s="22">
        <f t="shared" si="7"/>
        <v>1200</v>
      </c>
      <c r="P5" s="22">
        <f t="shared" si="7"/>
        <v>1200</v>
      </c>
      <c r="Q5" s="22">
        <f t="shared" si="7"/>
        <v>1200</v>
      </c>
      <c r="R5" s="22">
        <f t="shared" si="7"/>
        <v>1200</v>
      </c>
      <c r="S5" s="22">
        <f t="shared" si="7"/>
        <v>1200</v>
      </c>
      <c r="T5" s="22">
        <f t="shared" si="7"/>
        <v>1200</v>
      </c>
      <c r="U5" s="22">
        <f t="shared" si="7"/>
        <v>1200</v>
      </c>
      <c r="V5" s="22">
        <f t="shared" si="7"/>
        <v>1200</v>
      </c>
      <c r="W5" s="22">
        <f t="shared" si="7"/>
        <v>1200</v>
      </c>
      <c r="X5" s="22">
        <f t="shared" si="7"/>
        <v>1200</v>
      </c>
      <c r="Y5" s="22">
        <f t="shared" si="7"/>
        <v>1200</v>
      </c>
      <c r="Z5" s="22">
        <f t="shared" si="7"/>
        <v>1200</v>
      </c>
      <c r="AA5" s="22">
        <f t="shared" si="7"/>
        <v>1400</v>
      </c>
      <c r="AB5" s="22">
        <f t="shared" si="7"/>
        <v>1400</v>
      </c>
      <c r="AC5" s="22">
        <f t="shared" si="7"/>
        <v>1400</v>
      </c>
      <c r="AD5" s="22">
        <f t="shared" si="7"/>
        <v>1400</v>
      </c>
      <c r="AE5" s="22">
        <f t="shared" si="7"/>
        <v>1400</v>
      </c>
      <c r="AF5" s="22">
        <f t="shared" si="7"/>
        <v>1400</v>
      </c>
      <c r="AG5" s="22">
        <f t="shared" si="7"/>
        <v>1400</v>
      </c>
      <c r="AH5" s="22">
        <f t="shared" si="7"/>
        <v>1400</v>
      </c>
      <c r="AI5" s="22">
        <f t="shared" si="7"/>
        <v>1400</v>
      </c>
      <c r="AJ5" s="22">
        <f t="shared" si="7"/>
        <v>1400</v>
      </c>
      <c r="AK5" s="22">
        <f t="shared" si="7"/>
        <v>1400</v>
      </c>
      <c r="AL5" s="22">
        <f t="shared" si="7"/>
        <v>1400</v>
      </c>
      <c r="AM5" s="22">
        <f t="shared" si="7"/>
        <v>1600</v>
      </c>
      <c r="AN5" s="22">
        <f t="shared" si="7"/>
        <v>1600</v>
      </c>
      <c r="AO5" s="22">
        <f t="shared" si="7"/>
        <v>1600</v>
      </c>
      <c r="AP5" s="22">
        <f t="shared" si="7"/>
        <v>1600</v>
      </c>
      <c r="AQ5" s="22">
        <f t="shared" si="7"/>
        <v>1600</v>
      </c>
      <c r="AR5" s="22">
        <f t="shared" si="7"/>
        <v>1600</v>
      </c>
      <c r="AS5" s="22">
        <f t="shared" si="7"/>
        <v>1600</v>
      </c>
      <c r="AT5" s="22">
        <f t="shared" si="7"/>
        <v>1600</v>
      </c>
      <c r="AU5" s="22">
        <f t="shared" si="7"/>
        <v>1600</v>
      </c>
      <c r="AV5" s="22">
        <f t="shared" si="7"/>
        <v>1600</v>
      </c>
      <c r="AW5" s="22">
        <f t="shared" si="7"/>
        <v>1600</v>
      </c>
      <c r="AX5" s="22">
        <f t="shared" si="7"/>
        <v>1600</v>
      </c>
      <c r="AY5" s="22">
        <f t="shared" si="7"/>
        <v>1280</v>
      </c>
      <c r="AZ5" s="22">
        <f t="shared" si="7"/>
        <v>1280</v>
      </c>
      <c r="BA5" s="22">
        <f t="shared" si="7"/>
        <v>1280</v>
      </c>
      <c r="BB5" s="22">
        <f t="shared" si="7"/>
        <v>1280</v>
      </c>
      <c r="BC5" s="22">
        <f t="shared" si="7"/>
        <v>1280</v>
      </c>
      <c r="BD5" s="22">
        <f t="shared" si="7"/>
        <v>1280</v>
      </c>
      <c r="BE5" s="22">
        <f t="shared" si="7"/>
        <v>1280</v>
      </c>
      <c r="BF5" s="22">
        <f t="shared" si="7"/>
        <v>1280</v>
      </c>
      <c r="BG5" s="22">
        <f t="shared" si="7"/>
        <v>1280</v>
      </c>
      <c r="BH5" s="22">
        <f t="shared" si="7"/>
        <v>1280</v>
      </c>
      <c r="BI5" s="22">
        <f t="shared" si="7"/>
        <v>1280</v>
      </c>
      <c r="BJ5" s="22">
        <f t="shared" si="7"/>
        <v>1280</v>
      </c>
    </row>
    <row r="6" spans="1:62" s="3" customFormat="1" x14ac:dyDescent="0.25"/>
    <row r="7" spans="1:62" x14ac:dyDescent="0.25">
      <c r="A7" s="3" t="s">
        <v>13</v>
      </c>
      <c r="C7" s="2">
        <v>75000</v>
      </c>
      <c r="D7" s="2">
        <f>+C7</f>
        <v>75000</v>
      </c>
      <c r="E7" s="2">
        <f t="shared" ref="E7:N7" si="8">+D7</f>
        <v>75000</v>
      </c>
      <c r="F7" s="2">
        <f t="shared" si="8"/>
        <v>75000</v>
      </c>
      <c r="G7" s="2">
        <f t="shared" si="8"/>
        <v>75000</v>
      </c>
      <c r="H7" s="2">
        <f t="shared" si="8"/>
        <v>75000</v>
      </c>
      <c r="I7" s="2">
        <f t="shared" si="8"/>
        <v>75000</v>
      </c>
      <c r="J7" s="2">
        <f t="shared" si="8"/>
        <v>75000</v>
      </c>
      <c r="K7" s="2">
        <f t="shared" si="8"/>
        <v>75000</v>
      </c>
      <c r="L7" s="2">
        <f t="shared" si="8"/>
        <v>75000</v>
      </c>
      <c r="M7" s="2">
        <f t="shared" si="8"/>
        <v>75000</v>
      </c>
      <c r="N7" s="2">
        <f t="shared" si="8"/>
        <v>75000</v>
      </c>
      <c r="O7" s="2">
        <f>+N7*(1+O8)</f>
        <v>78750</v>
      </c>
      <c r="P7" s="2">
        <f>+O7</f>
        <v>78750</v>
      </c>
      <c r="Q7" s="2">
        <f t="shared" ref="Q7:Z7" si="9">+P7</f>
        <v>78750</v>
      </c>
      <c r="R7" s="2">
        <f t="shared" si="9"/>
        <v>78750</v>
      </c>
      <c r="S7" s="2">
        <f t="shared" si="9"/>
        <v>78750</v>
      </c>
      <c r="T7" s="2">
        <f t="shared" si="9"/>
        <v>78750</v>
      </c>
      <c r="U7" s="2">
        <f t="shared" si="9"/>
        <v>78750</v>
      </c>
      <c r="V7" s="2">
        <f t="shared" si="9"/>
        <v>78750</v>
      </c>
      <c r="W7" s="2">
        <f t="shared" si="9"/>
        <v>78750</v>
      </c>
      <c r="X7" s="2">
        <f t="shared" si="9"/>
        <v>78750</v>
      </c>
      <c r="Y7" s="2">
        <f t="shared" si="9"/>
        <v>78750</v>
      </c>
      <c r="Z7" s="2">
        <f t="shared" si="9"/>
        <v>78750</v>
      </c>
      <c r="AA7" s="2">
        <f>+Z7*(1+AA8)</f>
        <v>81112.5</v>
      </c>
      <c r="AB7" s="2">
        <f>+AA7</f>
        <v>81112.5</v>
      </c>
      <c r="AC7" s="2">
        <f t="shared" ref="AC7:AL7" si="10">+AB7</f>
        <v>81112.5</v>
      </c>
      <c r="AD7" s="2">
        <f t="shared" si="10"/>
        <v>81112.5</v>
      </c>
      <c r="AE7" s="2">
        <f t="shared" si="10"/>
        <v>81112.5</v>
      </c>
      <c r="AF7" s="2">
        <f t="shared" si="10"/>
        <v>81112.5</v>
      </c>
      <c r="AG7" s="2">
        <f t="shared" si="10"/>
        <v>81112.5</v>
      </c>
      <c r="AH7" s="2">
        <f t="shared" si="10"/>
        <v>81112.5</v>
      </c>
      <c r="AI7" s="2">
        <f t="shared" si="10"/>
        <v>81112.5</v>
      </c>
      <c r="AJ7" s="2">
        <f t="shared" si="10"/>
        <v>81112.5</v>
      </c>
      <c r="AK7" s="2">
        <f t="shared" si="10"/>
        <v>81112.5</v>
      </c>
      <c r="AL7" s="2">
        <f t="shared" si="10"/>
        <v>81112.5</v>
      </c>
      <c r="AM7" s="2">
        <f>+AL7*(1+AM8)</f>
        <v>83545.875</v>
      </c>
      <c r="AN7" s="2">
        <f>+AM7</f>
        <v>83545.875</v>
      </c>
      <c r="AO7" s="2">
        <f t="shared" ref="AO7:AX7" si="11">+AN7</f>
        <v>83545.875</v>
      </c>
      <c r="AP7" s="2">
        <f t="shared" si="11"/>
        <v>83545.875</v>
      </c>
      <c r="AQ7" s="2">
        <f t="shared" si="11"/>
        <v>83545.875</v>
      </c>
      <c r="AR7" s="2">
        <f t="shared" si="11"/>
        <v>83545.875</v>
      </c>
      <c r="AS7" s="2">
        <f t="shared" si="11"/>
        <v>83545.875</v>
      </c>
      <c r="AT7" s="2">
        <f t="shared" si="11"/>
        <v>83545.875</v>
      </c>
      <c r="AU7" s="2">
        <f t="shared" si="11"/>
        <v>83545.875</v>
      </c>
      <c r="AV7" s="2">
        <f t="shared" si="11"/>
        <v>83545.875</v>
      </c>
      <c r="AW7" s="2">
        <f t="shared" si="11"/>
        <v>83545.875</v>
      </c>
      <c r="AX7" s="2">
        <f t="shared" si="11"/>
        <v>83545.875</v>
      </c>
      <c r="AY7" s="2">
        <f>+AX7*(1+AY8)</f>
        <v>86052.251250000001</v>
      </c>
      <c r="AZ7" s="2">
        <f>+AY7</f>
        <v>86052.251250000001</v>
      </c>
      <c r="BA7" s="2">
        <f t="shared" ref="BA7:BJ7" si="12">+AZ7</f>
        <v>86052.251250000001</v>
      </c>
      <c r="BB7" s="2">
        <f t="shared" si="12"/>
        <v>86052.251250000001</v>
      </c>
      <c r="BC7" s="2">
        <f t="shared" si="12"/>
        <v>86052.251250000001</v>
      </c>
      <c r="BD7" s="2">
        <f t="shared" si="12"/>
        <v>86052.251250000001</v>
      </c>
      <c r="BE7" s="2">
        <f t="shared" si="12"/>
        <v>86052.251250000001</v>
      </c>
      <c r="BF7" s="2">
        <f t="shared" si="12"/>
        <v>86052.251250000001</v>
      </c>
      <c r="BG7" s="2">
        <f t="shared" si="12"/>
        <v>86052.251250000001</v>
      </c>
      <c r="BH7" s="2">
        <f t="shared" si="12"/>
        <v>86052.251250000001</v>
      </c>
      <c r="BI7" s="2">
        <f t="shared" si="12"/>
        <v>86052.251250000001</v>
      </c>
      <c r="BJ7" s="2">
        <f t="shared" si="12"/>
        <v>86052.251250000001</v>
      </c>
    </row>
    <row r="8" spans="1:62" s="4" customFormat="1" x14ac:dyDescent="0.25">
      <c r="A8" s="1" t="str">
        <f>+'Osmin (Commissions)'!A27</f>
        <v>Increase rate</v>
      </c>
      <c r="B8" s="1"/>
      <c r="I8" s="5"/>
      <c r="O8" s="5">
        <v>0.05</v>
      </c>
      <c r="AA8" s="5">
        <v>0.03</v>
      </c>
      <c r="AM8" s="5">
        <f>+AA8</f>
        <v>0.03</v>
      </c>
      <c r="AY8" s="5">
        <f>+AM8</f>
        <v>0.03</v>
      </c>
    </row>
    <row r="10" spans="1:62" x14ac:dyDescent="0.25">
      <c r="A10" s="3" t="s">
        <v>45</v>
      </c>
      <c r="B10" s="9">
        <v>0.2</v>
      </c>
      <c r="C10" s="2">
        <v>30000</v>
      </c>
      <c r="D10" s="2">
        <f>+C10</f>
        <v>30000</v>
      </c>
      <c r="E10" s="2">
        <f t="shared" ref="E10:N10" si="13">+D10</f>
        <v>30000</v>
      </c>
      <c r="F10" s="2">
        <f t="shared" si="13"/>
        <v>30000</v>
      </c>
      <c r="G10" s="2">
        <f t="shared" si="13"/>
        <v>30000</v>
      </c>
      <c r="H10" s="2">
        <f t="shared" si="13"/>
        <v>30000</v>
      </c>
      <c r="I10" s="2">
        <f t="shared" si="13"/>
        <v>30000</v>
      </c>
      <c r="J10" s="2">
        <f t="shared" si="13"/>
        <v>30000</v>
      </c>
      <c r="K10" s="2">
        <f t="shared" si="13"/>
        <v>30000</v>
      </c>
      <c r="L10" s="2">
        <f t="shared" si="13"/>
        <v>30000</v>
      </c>
      <c r="M10" s="2">
        <f t="shared" si="13"/>
        <v>30000</v>
      </c>
      <c r="N10" s="2">
        <f t="shared" si="13"/>
        <v>30000</v>
      </c>
      <c r="O10" s="2">
        <f>+N10*(1+O11)</f>
        <v>31500</v>
      </c>
      <c r="P10" s="2">
        <f>+O10</f>
        <v>31500</v>
      </c>
      <c r="Q10" s="2">
        <f t="shared" ref="Q10:Z10" si="14">+P10</f>
        <v>31500</v>
      </c>
      <c r="R10" s="2">
        <f t="shared" si="14"/>
        <v>31500</v>
      </c>
      <c r="S10" s="2">
        <f t="shared" si="14"/>
        <v>31500</v>
      </c>
      <c r="T10" s="2">
        <f t="shared" si="14"/>
        <v>31500</v>
      </c>
      <c r="U10" s="2">
        <f t="shared" si="14"/>
        <v>31500</v>
      </c>
      <c r="V10" s="2">
        <f t="shared" si="14"/>
        <v>31500</v>
      </c>
      <c r="W10" s="2">
        <f t="shared" si="14"/>
        <v>31500</v>
      </c>
      <c r="X10" s="2">
        <f t="shared" si="14"/>
        <v>31500</v>
      </c>
      <c r="Y10" s="2">
        <f t="shared" si="14"/>
        <v>31500</v>
      </c>
      <c r="Z10" s="2">
        <f t="shared" si="14"/>
        <v>31500</v>
      </c>
      <c r="AA10" s="2">
        <f>+Z10*(1+AA11)</f>
        <v>32445</v>
      </c>
      <c r="AB10" s="2">
        <f>+AA10</f>
        <v>32445</v>
      </c>
      <c r="AC10" s="2">
        <f t="shared" ref="AC10:AL10" si="15">+AB10</f>
        <v>32445</v>
      </c>
      <c r="AD10" s="2">
        <f t="shared" si="15"/>
        <v>32445</v>
      </c>
      <c r="AE10" s="2">
        <f t="shared" si="15"/>
        <v>32445</v>
      </c>
      <c r="AF10" s="2">
        <f t="shared" si="15"/>
        <v>32445</v>
      </c>
      <c r="AG10" s="2">
        <f t="shared" si="15"/>
        <v>32445</v>
      </c>
      <c r="AH10" s="2">
        <f t="shared" si="15"/>
        <v>32445</v>
      </c>
      <c r="AI10" s="2">
        <f t="shared" si="15"/>
        <v>32445</v>
      </c>
      <c r="AJ10" s="2">
        <f t="shared" si="15"/>
        <v>32445</v>
      </c>
      <c r="AK10" s="2">
        <f t="shared" si="15"/>
        <v>32445</v>
      </c>
      <c r="AL10" s="2">
        <f t="shared" si="15"/>
        <v>32445</v>
      </c>
      <c r="AM10" s="2">
        <f>+AL10*(1+AM11)</f>
        <v>33418.35</v>
      </c>
      <c r="AN10" s="2">
        <f>+AM10</f>
        <v>33418.35</v>
      </c>
      <c r="AO10" s="2">
        <f t="shared" ref="AO10:AX10" si="16">+AN10</f>
        <v>33418.35</v>
      </c>
      <c r="AP10" s="2">
        <f t="shared" si="16"/>
        <v>33418.35</v>
      </c>
      <c r="AQ10" s="2">
        <f t="shared" si="16"/>
        <v>33418.35</v>
      </c>
      <c r="AR10" s="2">
        <f t="shared" si="16"/>
        <v>33418.35</v>
      </c>
      <c r="AS10" s="2">
        <f t="shared" si="16"/>
        <v>33418.35</v>
      </c>
      <c r="AT10" s="2">
        <f t="shared" si="16"/>
        <v>33418.35</v>
      </c>
      <c r="AU10" s="2">
        <f t="shared" si="16"/>
        <v>33418.35</v>
      </c>
      <c r="AV10" s="2">
        <f t="shared" si="16"/>
        <v>33418.35</v>
      </c>
      <c r="AW10" s="2">
        <f t="shared" si="16"/>
        <v>33418.35</v>
      </c>
      <c r="AX10" s="2">
        <f t="shared" si="16"/>
        <v>33418.35</v>
      </c>
      <c r="AY10" s="2">
        <f>+AX10*(1+AY11)</f>
        <v>34420.900499999996</v>
      </c>
      <c r="AZ10" s="2">
        <f>+AY10</f>
        <v>34420.900499999996</v>
      </c>
      <c r="BA10" s="2">
        <f t="shared" ref="BA10:BJ10" si="17">+AZ10</f>
        <v>34420.900499999996</v>
      </c>
      <c r="BB10" s="2">
        <f t="shared" si="17"/>
        <v>34420.900499999996</v>
      </c>
      <c r="BC10" s="2">
        <f t="shared" si="17"/>
        <v>34420.900499999996</v>
      </c>
      <c r="BD10" s="2">
        <f t="shared" si="17"/>
        <v>34420.900499999996</v>
      </c>
      <c r="BE10" s="2">
        <f t="shared" si="17"/>
        <v>34420.900499999996</v>
      </c>
      <c r="BF10" s="2">
        <f t="shared" si="17"/>
        <v>34420.900499999996</v>
      </c>
      <c r="BG10" s="2">
        <f t="shared" si="17"/>
        <v>34420.900499999996</v>
      </c>
      <c r="BH10" s="2">
        <f t="shared" si="17"/>
        <v>34420.900499999996</v>
      </c>
      <c r="BI10" s="2">
        <f t="shared" si="17"/>
        <v>34420.900499999996</v>
      </c>
      <c r="BJ10" s="2">
        <f t="shared" si="17"/>
        <v>34420.900499999996</v>
      </c>
    </row>
    <row r="11" spans="1:62" x14ac:dyDescent="0.25">
      <c r="A11" s="1" t="str">
        <f>+A8</f>
        <v>Increase rate</v>
      </c>
      <c r="B11" s="1"/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5">
        <v>0.05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>
        <v>0.03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>
        <f>+AA11</f>
        <v>0.03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>
        <f>+AM11</f>
        <v>0.03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3" spans="1:62" x14ac:dyDescent="0.25">
      <c r="A13" s="3" t="s">
        <v>46</v>
      </c>
      <c r="B13" s="9">
        <v>0.7</v>
      </c>
      <c r="C13" s="2">
        <f>+C10*$B$13</f>
        <v>21000</v>
      </c>
      <c r="D13" s="2">
        <f t="shared" ref="D13:BJ13" si="18">+D10*$B$13</f>
        <v>21000</v>
      </c>
      <c r="E13" s="2">
        <f t="shared" si="18"/>
        <v>21000</v>
      </c>
      <c r="F13" s="2">
        <f t="shared" si="18"/>
        <v>21000</v>
      </c>
      <c r="G13" s="2">
        <f t="shared" si="18"/>
        <v>21000</v>
      </c>
      <c r="H13" s="2">
        <f t="shared" si="18"/>
        <v>21000</v>
      </c>
      <c r="I13" s="2">
        <f t="shared" si="18"/>
        <v>21000</v>
      </c>
      <c r="J13" s="2">
        <f t="shared" si="18"/>
        <v>21000</v>
      </c>
      <c r="K13" s="2">
        <f t="shared" si="18"/>
        <v>21000</v>
      </c>
      <c r="L13" s="2">
        <f t="shared" si="18"/>
        <v>21000</v>
      </c>
      <c r="M13" s="2">
        <f t="shared" si="18"/>
        <v>21000</v>
      </c>
      <c r="N13" s="2">
        <f t="shared" si="18"/>
        <v>21000</v>
      </c>
      <c r="O13" s="2">
        <f t="shared" si="18"/>
        <v>22050</v>
      </c>
      <c r="P13" s="2">
        <f t="shared" si="18"/>
        <v>22050</v>
      </c>
      <c r="Q13" s="2">
        <f t="shared" si="18"/>
        <v>22050</v>
      </c>
      <c r="R13" s="2">
        <f t="shared" si="18"/>
        <v>22050</v>
      </c>
      <c r="S13" s="2">
        <f t="shared" si="18"/>
        <v>22050</v>
      </c>
      <c r="T13" s="2">
        <f t="shared" si="18"/>
        <v>22050</v>
      </c>
      <c r="U13" s="2">
        <f t="shared" si="18"/>
        <v>22050</v>
      </c>
      <c r="V13" s="2">
        <f t="shared" si="18"/>
        <v>22050</v>
      </c>
      <c r="W13" s="2">
        <f t="shared" si="18"/>
        <v>22050</v>
      </c>
      <c r="X13" s="2">
        <f t="shared" si="18"/>
        <v>22050</v>
      </c>
      <c r="Y13" s="2">
        <f t="shared" si="18"/>
        <v>22050</v>
      </c>
      <c r="Z13" s="2">
        <f t="shared" si="18"/>
        <v>22050</v>
      </c>
      <c r="AA13" s="2">
        <f t="shared" si="18"/>
        <v>22711.5</v>
      </c>
      <c r="AB13" s="2">
        <f t="shared" si="18"/>
        <v>22711.5</v>
      </c>
      <c r="AC13" s="2">
        <f t="shared" si="18"/>
        <v>22711.5</v>
      </c>
      <c r="AD13" s="2">
        <f t="shared" si="18"/>
        <v>22711.5</v>
      </c>
      <c r="AE13" s="2">
        <f t="shared" si="18"/>
        <v>22711.5</v>
      </c>
      <c r="AF13" s="2">
        <f t="shared" si="18"/>
        <v>22711.5</v>
      </c>
      <c r="AG13" s="2">
        <f t="shared" si="18"/>
        <v>22711.5</v>
      </c>
      <c r="AH13" s="2">
        <f t="shared" si="18"/>
        <v>22711.5</v>
      </c>
      <c r="AI13" s="2">
        <f t="shared" si="18"/>
        <v>22711.5</v>
      </c>
      <c r="AJ13" s="2">
        <f t="shared" si="18"/>
        <v>22711.5</v>
      </c>
      <c r="AK13" s="2">
        <f t="shared" si="18"/>
        <v>22711.5</v>
      </c>
      <c r="AL13" s="2">
        <f t="shared" si="18"/>
        <v>22711.5</v>
      </c>
      <c r="AM13" s="2">
        <f t="shared" si="18"/>
        <v>23392.844999999998</v>
      </c>
      <c r="AN13" s="2">
        <f t="shared" si="18"/>
        <v>23392.844999999998</v>
      </c>
      <c r="AO13" s="2">
        <f t="shared" si="18"/>
        <v>23392.844999999998</v>
      </c>
      <c r="AP13" s="2">
        <f t="shared" si="18"/>
        <v>23392.844999999998</v>
      </c>
      <c r="AQ13" s="2">
        <f t="shared" si="18"/>
        <v>23392.844999999998</v>
      </c>
      <c r="AR13" s="2">
        <f t="shared" si="18"/>
        <v>23392.844999999998</v>
      </c>
      <c r="AS13" s="2">
        <f t="shared" si="18"/>
        <v>23392.844999999998</v>
      </c>
      <c r="AT13" s="2">
        <f t="shared" si="18"/>
        <v>23392.844999999998</v>
      </c>
      <c r="AU13" s="2">
        <f t="shared" si="18"/>
        <v>23392.844999999998</v>
      </c>
      <c r="AV13" s="2">
        <f t="shared" si="18"/>
        <v>23392.844999999998</v>
      </c>
      <c r="AW13" s="2">
        <f t="shared" si="18"/>
        <v>23392.844999999998</v>
      </c>
      <c r="AX13" s="2">
        <f t="shared" si="18"/>
        <v>23392.844999999998</v>
      </c>
      <c r="AY13" s="2">
        <f t="shared" si="18"/>
        <v>24094.630349999996</v>
      </c>
      <c r="AZ13" s="2">
        <f t="shared" si="18"/>
        <v>24094.630349999996</v>
      </c>
      <c r="BA13" s="2">
        <f t="shared" si="18"/>
        <v>24094.630349999996</v>
      </c>
      <c r="BB13" s="2">
        <f t="shared" si="18"/>
        <v>24094.630349999996</v>
      </c>
      <c r="BC13" s="2">
        <f t="shared" si="18"/>
        <v>24094.630349999996</v>
      </c>
      <c r="BD13" s="2">
        <f t="shared" si="18"/>
        <v>24094.630349999996</v>
      </c>
      <c r="BE13" s="2">
        <f t="shared" si="18"/>
        <v>24094.630349999996</v>
      </c>
      <c r="BF13" s="2">
        <f t="shared" si="18"/>
        <v>24094.630349999996</v>
      </c>
      <c r="BG13" s="2">
        <f t="shared" si="18"/>
        <v>24094.630349999996</v>
      </c>
      <c r="BH13" s="2">
        <f t="shared" si="18"/>
        <v>24094.630349999996</v>
      </c>
      <c r="BI13" s="2">
        <f t="shared" si="18"/>
        <v>24094.630349999996</v>
      </c>
      <c r="BJ13" s="2">
        <f t="shared" si="18"/>
        <v>24094.630349999996</v>
      </c>
    </row>
    <row r="15" spans="1:62" x14ac:dyDescent="0.25">
      <c r="A15" s="1" t="s">
        <v>15</v>
      </c>
    </row>
    <row r="16" spans="1:62" x14ac:dyDescent="0.25">
      <c r="A16" s="3" t="s">
        <v>11</v>
      </c>
      <c r="C16" s="2">
        <v>5000000</v>
      </c>
      <c r="O16" s="2">
        <f>+Osmin!O14</f>
        <v>5775000</v>
      </c>
      <c r="AA16" s="2">
        <f>+Osmin!AA14</f>
        <v>5948250</v>
      </c>
      <c r="AM16" s="2">
        <f>+Osmin!AM14</f>
        <v>6126697.5</v>
      </c>
      <c r="AY16" s="2">
        <f>+Osmin!AY14</f>
        <v>6310498.4249999998</v>
      </c>
    </row>
    <row r="18" spans="1:62" x14ac:dyDescent="0.25">
      <c r="A18" s="1" t="str">
        <f>+'Osmin (Commissions)'!A23</f>
        <v>Fix Expenses</v>
      </c>
    </row>
    <row r="19" spans="1:62" x14ac:dyDescent="0.25">
      <c r="A19" s="3" t="str">
        <f>+'Osmin (Commissions)'!A24</f>
        <v>Salary</v>
      </c>
      <c r="B19" s="2">
        <v>2500000</v>
      </c>
      <c r="C19" s="2">
        <f>+B19*2</f>
        <v>5000000</v>
      </c>
      <c r="D19" s="2">
        <f>+C19</f>
        <v>5000000</v>
      </c>
      <c r="E19" s="2">
        <f t="shared" ref="E19:N20" si="19">+D19</f>
        <v>5000000</v>
      </c>
      <c r="F19" s="2">
        <f t="shared" si="19"/>
        <v>5000000</v>
      </c>
      <c r="G19" s="2">
        <f t="shared" si="19"/>
        <v>5000000</v>
      </c>
      <c r="H19" s="2">
        <f t="shared" si="19"/>
        <v>5000000</v>
      </c>
      <c r="I19" s="2">
        <f t="shared" si="19"/>
        <v>5000000</v>
      </c>
      <c r="J19" s="2">
        <f t="shared" si="19"/>
        <v>5000000</v>
      </c>
      <c r="K19" s="2">
        <f t="shared" si="19"/>
        <v>5000000</v>
      </c>
      <c r="L19" s="2">
        <f t="shared" si="19"/>
        <v>5000000</v>
      </c>
      <c r="M19" s="2">
        <f t="shared" si="19"/>
        <v>5000000</v>
      </c>
      <c r="N19" s="2">
        <f t="shared" si="19"/>
        <v>5000000</v>
      </c>
      <c r="O19" s="2">
        <f>+N19*(1+O22)</f>
        <v>5250000</v>
      </c>
      <c r="P19" s="2">
        <f>+O19</f>
        <v>5250000</v>
      </c>
      <c r="Q19" s="2">
        <f t="shared" ref="Q19:Z21" si="20">+P19</f>
        <v>5250000</v>
      </c>
      <c r="R19" s="2">
        <f t="shared" si="20"/>
        <v>5250000</v>
      </c>
      <c r="S19" s="2">
        <f t="shared" si="20"/>
        <v>5250000</v>
      </c>
      <c r="T19" s="2">
        <f t="shared" si="20"/>
        <v>5250000</v>
      </c>
      <c r="U19" s="2">
        <f t="shared" si="20"/>
        <v>5250000</v>
      </c>
      <c r="V19" s="2">
        <f t="shared" si="20"/>
        <v>5250000</v>
      </c>
      <c r="W19" s="2">
        <f t="shared" si="20"/>
        <v>5250000</v>
      </c>
      <c r="X19" s="2">
        <f t="shared" si="20"/>
        <v>5250000</v>
      </c>
      <c r="Y19" s="2">
        <f t="shared" si="20"/>
        <v>5250000</v>
      </c>
      <c r="Z19" s="2">
        <f t="shared" si="20"/>
        <v>5250000</v>
      </c>
      <c r="AA19" s="2">
        <f>+Z19*(1+AA22)</f>
        <v>5407500</v>
      </c>
      <c r="AB19" s="2">
        <f>+AA19</f>
        <v>5407500</v>
      </c>
      <c r="AC19" s="2">
        <f t="shared" ref="AC19:AL21" si="21">+AB19</f>
        <v>5407500</v>
      </c>
      <c r="AD19" s="2">
        <f t="shared" si="21"/>
        <v>5407500</v>
      </c>
      <c r="AE19" s="2">
        <f t="shared" si="21"/>
        <v>5407500</v>
      </c>
      <c r="AF19" s="2">
        <f t="shared" si="21"/>
        <v>5407500</v>
      </c>
      <c r="AG19" s="2">
        <f t="shared" si="21"/>
        <v>5407500</v>
      </c>
      <c r="AH19" s="2">
        <f t="shared" si="21"/>
        <v>5407500</v>
      </c>
      <c r="AI19" s="2">
        <f t="shared" si="21"/>
        <v>5407500</v>
      </c>
      <c r="AJ19" s="2">
        <f t="shared" si="21"/>
        <v>5407500</v>
      </c>
      <c r="AK19" s="2">
        <f t="shared" si="21"/>
        <v>5407500</v>
      </c>
      <c r="AL19" s="2">
        <f t="shared" si="21"/>
        <v>5407500</v>
      </c>
      <c r="AM19" s="2">
        <f>+AL19*(1+AM22)</f>
        <v>5569725</v>
      </c>
      <c r="AN19" s="2">
        <f>+AM19</f>
        <v>5569725</v>
      </c>
      <c r="AO19" s="2">
        <f t="shared" ref="AO19:AX21" si="22">+AN19</f>
        <v>5569725</v>
      </c>
      <c r="AP19" s="2">
        <f t="shared" si="22"/>
        <v>5569725</v>
      </c>
      <c r="AQ19" s="2">
        <f t="shared" si="22"/>
        <v>5569725</v>
      </c>
      <c r="AR19" s="2">
        <f t="shared" si="22"/>
        <v>5569725</v>
      </c>
      <c r="AS19" s="2">
        <f t="shared" si="22"/>
        <v>5569725</v>
      </c>
      <c r="AT19" s="2">
        <f t="shared" si="22"/>
        <v>5569725</v>
      </c>
      <c r="AU19" s="2">
        <f t="shared" si="22"/>
        <v>5569725</v>
      </c>
      <c r="AV19" s="2">
        <f t="shared" si="22"/>
        <v>5569725</v>
      </c>
      <c r="AW19" s="2">
        <f t="shared" si="22"/>
        <v>5569725</v>
      </c>
      <c r="AX19" s="2">
        <f t="shared" si="22"/>
        <v>5569725</v>
      </c>
      <c r="AY19" s="2">
        <f>+AX19*(1+AY22)</f>
        <v>5736816.75</v>
      </c>
      <c r="AZ19" s="2">
        <f>+AY19</f>
        <v>5736816.75</v>
      </c>
      <c r="BA19" s="2">
        <f t="shared" ref="BA19:BJ21" si="23">+AZ19</f>
        <v>5736816.75</v>
      </c>
      <c r="BB19" s="2">
        <f t="shared" si="23"/>
        <v>5736816.75</v>
      </c>
      <c r="BC19" s="2">
        <f t="shared" si="23"/>
        <v>5736816.75</v>
      </c>
      <c r="BD19" s="2">
        <f t="shared" si="23"/>
        <v>5736816.75</v>
      </c>
      <c r="BE19" s="2">
        <f t="shared" si="23"/>
        <v>5736816.75</v>
      </c>
      <c r="BF19" s="2">
        <f t="shared" si="23"/>
        <v>5736816.75</v>
      </c>
      <c r="BG19" s="2">
        <f t="shared" si="23"/>
        <v>5736816.75</v>
      </c>
      <c r="BH19" s="2">
        <f t="shared" si="23"/>
        <v>5736816.75</v>
      </c>
      <c r="BI19" s="2">
        <f t="shared" si="23"/>
        <v>5736816.75</v>
      </c>
      <c r="BJ19" s="2">
        <f t="shared" si="23"/>
        <v>5736816.75</v>
      </c>
    </row>
    <row r="20" spans="1:62" x14ac:dyDescent="0.25">
      <c r="A20" s="3" t="str">
        <f>+'Osmin (Commissions)'!A25</f>
        <v>Rent</v>
      </c>
      <c r="B20" s="2">
        <v>1500000</v>
      </c>
      <c r="C20" s="2">
        <f>+B20</f>
        <v>1500000</v>
      </c>
      <c r="D20" s="2">
        <f>+C20</f>
        <v>1500000</v>
      </c>
      <c r="E20" s="2">
        <f t="shared" si="19"/>
        <v>1500000</v>
      </c>
      <c r="F20" s="2">
        <f t="shared" si="19"/>
        <v>1500000</v>
      </c>
      <c r="G20" s="2">
        <f t="shared" si="19"/>
        <v>1500000</v>
      </c>
      <c r="H20" s="2">
        <f t="shared" si="19"/>
        <v>1500000</v>
      </c>
      <c r="I20" s="2">
        <f t="shared" si="19"/>
        <v>1500000</v>
      </c>
      <c r="J20" s="2">
        <f t="shared" si="19"/>
        <v>1500000</v>
      </c>
      <c r="K20" s="2">
        <f t="shared" si="19"/>
        <v>1500000</v>
      </c>
      <c r="L20" s="2">
        <f t="shared" si="19"/>
        <v>1500000</v>
      </c>
      <c r="M20" s="2">
        <f t="shared" si="19"/>
        <v>1500000</v>
      </c>
      <c r="N20" s="2">
        <f t="shared" si="19"/>
        <v>1500000</v>
      </c>
      <c r="O20" s="2">
        <f>+N20*(1+O22)</f>
        <v>1575000</v>
      </c>
      <c r="P20" s="2">
        <f>+O20</f>
        <v>1575000</v>
      </c>
      <c r="Q20" s="2">
        <f t="shared" si="20"/>
        <v>1575000</v>
      </c>
      <c r="R20" s="2">
        <f t="shared" si="20"/>
        <v>1575000</v>
      </c>
      <c r="S20" s="2">
        <f t="shared" si="20"/>
        <v>1575000</v>
      </c>
      <c r="T20" s="2">
        <f t="shared" si="20"/>
        <v>1575000</v>
      </c>
      <c r="U20" s="2">
        <f t="shared" si="20"/>
        <v>1575000</v>
      </c>
      <c r="V20" s="2">
        <f t="shared" si="20"/>
        <v>1575000</v>
      </c>
      <c r="W20" s="2">
        <f t="shared" si="20"/>
        <v>1575000</v>
      </c>
      <c r="X20" s="2">
        <f t="shared" si="20"/>
        <v>1575000</v>
      </c>
      <c r="Y20" s="2">
        <f t="shared" si="20"/>
        <v>1575000</v>
      </c>
      <c r="Z20" s="2">
        <f t="shared" si="20"/>
        <v>1575000</v>
      </c>
      <c r="AA20" s="2">
        <f>+Z20*(1+AA22)</f>
        <v>1622250</v>
      </c>
      <c r="AB20" s="2">
        <f>+AA20</f>
        <v>1622250</v>
      </c>
      <c r="AC20" s="2">
        <f t="shared" si="21"/>
        <v>1622250</v>
      </c>
      <c r="AD20" s="2">
        <f t="shared" si="21"/>
        <v>1622250</v>
      </c>
      <c r="AE20" s="2">
        <f t="shared" si="21"/>
        <v>1622250</v>
      </c>
      <c r="AF20" s="2">
        <f t="shared" si="21"/>
        <v>1622250</v>
      </c>
      <c r="AG20" s="2">
        <f t="shared" si="21"/>
        <v>1622250</v>
      </c>
      <c r="AH20" s="2">
        <f t="shared" si="21"/>
        <v>1622250</v>
      </c>
      <c r="AI20" s="2">
        <f t="shared" si="21"/>
        <v>1622250</v>
      </c>
      <c r="AJ20" s="2">
        <f t="shared" si="21"/>
        <v>1622250</v>
      </c>
      <c r="AK20" s="2">
        <f t="shared" si="21"/>
        <v>1622250</v>
      </c>
      <c r="AL20" s="2">
        <f t="shared" si="21"/>
        <v>1622250</v>
      </c>
      <c r="AM20" s="2">
        <f>+AL20*(1+AM22)</f>
        <v>1670917.5</v>
      </c>
      <c r="AN20" s="2">
        <f>+AM20</f>
        <v>1670917.5</v>
      </c>
      <c r="AO20" s="2">
        <f t="shared" si="22"/>
        <v>1670917.5</v>
      </c>
      <c r="AP20" s="2">
        <f t="shared" si="22"/>
        <v>1670917.5</v>
      </c>
      <c r="AQ20" s="2">
        <f t="shared" si="22"/>
        <v>1670917.5</v>
      </c>
      <c r="AR20" s="2">
        <f t="shared" si="22"/>
        <v>1670917.5</v>
      </c>
      <c r="AS20" s="2">
        <f t="shared" si="22"/>
        <v>1670917.5</v>
      </c>
      <c r="AT20" s="2">
        <f t="shared" si="22"/>
        <v>1670917.5</v>
      </c>
      <c r="AU20" s="2">
        <f t="shared" si="22"/>
        <v>1670917.5</v>
      </c>
      <c r="AV20" s="2">
        <f t="shared" si="22"/>
        <v>1670917.5</v>
      </c>
      <c r="AW20" s="2">
        <f t="shared" si="22"/>
        <v>1670917.5</v>
      </c>
      <c r="AX20" s="2">
        <f t="shared" si="22"/>
        <v>1670917.5</v>
      </c>
      <c r="AY20" s="2">
        <f>+AX20*(1+AY22)</f>
        <v>1721045.0250000001</v>
      </c>
      <c r="AZ20" s="2">
        <f>+AY20</f>
        <v>1721045.0250000001</v>
      </c>
      <c r="BA20" s="2">
        <f t="shared" si="23"/>
        <v>1721045.0250000001</v>
      </c>
      <c r="BB20" s="2">
        <f t="shared" si="23"/>
        <v>1721045.0250000001</v>
      </c>
      <c r="BC20" s="2">
        <f t="shared" si="23"/>
        <v>1721045.0250000001</v>
      </c>
      <c r="BD20" s="2">
        <f t="shared" si="23"/>
        <v>1721045.0250000001</v>
      </c>
      <c r="BE20" s="2">
        <f t="shared" si="23"/>
        <v>1721045.0250000001</v>
      </c>
      <c r="BF20" s="2">
        <f t="shared" si="23"/>
        <v>1721045.0250000001</v>
      </c>
      <c r="BG20" s="2">
        <f t="shared" si="23"/>
        <v>1721045.0250000001</v>
      </c>
      <c r="BH20" s="2">
        <f t="shared" si="23"/>
        <v>1721045.0250000001</v>
      </c>
      <c r="BI20" s="2">
        <f t="shared" si="23"/>
        <v>1721045.0250000001</v>
      </c>
      <c r="BJ20" s="2">
        <f t="shared" si="23"/>
        <v>1721045.0250000001</v>
      </c>
    </row>
    <row r="21" spans="1:62" x14ac:dyDescent="0.25">
      <c r="A21" s="3" t="str">
        <f>+'Osmin (Commissions)'!A26</f>
        <v>Services</v>
      </c>
      <c r="B21" s="2">
        <v>800000</v>
      </c>
      <c r="C21" s="2">
        <f>+B21</f>
        <v>800000</v>
      </c>
      <c r="D21" s="2">
        <f t="shared" ref="D21:N21" si="24">+C21</f>
        <v>800000</v>
      </c>
      <c r="E21" s="2">
        <f t="shared" si="24"/>
        <v>800000</v>
      </c>
      <c r="F21" s="2">
        <f t="shared" si="24"/>
        <v>800000</v>
      </c>
      <c r="G21" s="2">
        <f t="shared" si="24"/>
        <v>800000</v>
      </c>
      <c r="H21" s="2">
        <f t="shared" si="24"/>
        <v>800000</v>
      </c>
      <c r="I21" s="2">
        <f t="shared" si="24"/>
        <v>800000</v>
      </c>
      <c r="J21" s="2">
        <f t="shared" si="24"/>
        <v>800000</v>
      </c>
      <c r="K21" s="2">
        <f t="shared" si="24"/>
        <v>800000</v>
      </c>
      <c r="L21" s="2">
        <f t="shared" si="24"/>
        <v>800000</v>
      </c>
      <c r="M21" s="2">
        <f t="shared" si="24"/>
        <v>800000</v>
      </c>
      <c r="N21" s="2">
        <f t="shared" si="24"/>
        <v>800000</v>
      </c>
      <c r="O21" s="2">
        <f>+N21*(1+O22)</f>
        <v>840000</v>
      </c>
      <c r="P21" s="2">
        <f>+O21</f>
        <v>840000</v>
      </c>
      <c r="Q21" s="2">
        <f t="shared" si="20"/>
        <v>840000</v>
      </c>
      <c r="R21" s="2">
        <f t="shared" si="20"/>
        <v>840000</v>
      </c>
      <c r="S21" s="2">
        <f t="shared" si="20"/>
        <v>840000</v>
      </c>
      <c r="T21" s="2">
        <f t="shared" si="20"/>
        <v>840000</v>
      </c>
      <c r="U21" s="2">
        <f t="shared" si="20"/>
        <v>840000</v>
      </c>
      <c r="V21" s="2">
        <f t="shared" si="20"/>
        <v>840000</v>
      </c>
      <c r="W21" s="2">
        <f t="shared" si="20"/>
        <v>840000</v>
      </c>
      <c r="X21" s="2">
        <f t="shared" si="20"/>
        <v>840000</v>
      </c>
      <c r="Y21" s="2">
        <f t="shared" si="20"/>
        <v>840000</v>
      </c>
      <c r="Z21" s="2">
        <f t="shared" si="20"/>
        <v>840000</v>
      </c>
      <c r="AA21" s="2">
        <f>+Z21*(1+AA22)</f>
        <v>865200</v>
      </c>
      <c r="AB21" s="2">
        <f>+AA21</f>
        <v>865200</v>
      </c>
      <c r="AC21" s="2">
        <f t="shared" si="21"/>
        <v>865200</v>
      </c>
      <c r="AD21" s="2">
        <f t="shared" si="21"/>
        <v>865200</v>
      </c>
      <c r="AE21" s="2">
        <f t="shared" si="21"/>
        <v>865200</v>
      </c>
      <c r="AF21" s="2">
        <f t="shared" si="21"/>
        <v>865200</v>
      </c>
      <c r="AG21" s="2">
        <f t="shared" si="21"/>
        <v>865200</v>
      </c>
      <c r="AH21" s="2">
        <f t="shared" si="21"/>
        <v>865200</v>
      </c>
      <c r="AI21" s="2">
        <f t="shared" si="21"/>
        <v>865200</v>
      </c>
      <c r="AJ21" s="2">
        <f t="shared" si="21"/>
        <v>865200</v>
      </c>
      <c r="AK21" s="2">
        <f t="shared" si="21"/>
        <v>865200</v>
      </c>
      <c r="AL21" s="2">
        <f t="shared" si="21"/>
        <v>865200</v>
      </c>
      <c r="AM21" s="2">
        <f>+AL21*(1+AM22)</f>
        <v>891156</v>
      </c>
      <c r="AN21" s="2">
        <f>+AM21</f>
        <v>891156</v>
      </c>
      <c r="AO21" s="2">
        <f t="shared" si="22"/>
        <v>891156</v>
      </c>
      <c r="AP21" s="2">
        <f t="shared" si="22"/>
        <v>891156</v>
      </c>
      <c r="AQ21" s="2">
        <f t="shared" si="22"/>
        <v>891156</v>
      </c>
      <c r="AR21" s="2">
        <f t="shared" si="22"/>
        <v>891156</v>
      </c>
      <c r="AS21" s="2">
        <f t="shared" si="22"/>
        <v>891156</v>
      </c>
      <c r="AT21" s="2">
        <f t="shared" si="22"/>
        <v>891156</v>
      </c>
      <c r="AU21" s="2">
        <f t="shared" si="22"/>
        <v>891156</v>
      </c>
      <c r="AV21" s="2">
        <f t="shared" si="22"/>
        <v>891156</v>
      </c>
      <c r="AW21" s="2">
        <f t="shared" si="22"/>
        <v>891156</v>
      </c>
      <c r="AX21" s="2">
        <f t="shared" si="22"/>
        <v>891156</v>
      </c>
      <c r="AY21" s="2">
        <f>+AX21*(1+AY22)</f>
        <v>917890.68</v>
      </c>
      <c r="AZ21" s="2">
        <f>+AY21</f>
        <v>917890.68</v>
      </c>
      <c r="BA21" s="2">
        <f t="shared" si="23"/>
        <v>917890.68</v>
      </c>
      <c r="BB21" s="2">
        <f t="shared" si="23"/>
        <v>917890.68</v>
      </c>
      <c r="BC21" s="2">
        <f t="shared" si="23"/>
        <v>917890.68</v>
      </c>
      <c r="BD21" s="2">
        <f t="shared" si="23"/>
        <v>917890.68</v>
      </c>
      <c r="BE21" s="2">
        <f t="shared" si="23"/>
        <v>917890.68</v>
      </c>
      <c r="BF21" s="2">
        <f t="shared" si="23"/>
        <v>917890.68</v>
      </c>
      <c r="BG21" s="2">
        <f t="shared" si="23"/>
        <v>917890.68</v>
      </c>
      <c r="BH21" s="2">
        <f t="shared" si="23"/>
        <v>917890.68</v>
      </c>
      <c r="BI21" s="2">
        <f t="shared" si="23"/>
        <v>917890.68</v>
      </c>
      <c r="BJ21" s="2">
        <f t="shared" si="23"/>
        <v>917890.68</v>
      </c>
    </row>
    <row r="22" spans="1:62" x14ac:dyDescent="0.25">
      <c r="A22" s="1" t="str">
        <f>+'Osmin (Commissions)'!A27</f>
        <v>Increase rate</v>
      </c>
      <c r="B22" s="1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4"/>
      <c r="O22" s="5">
        <v>0.05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>
        <v>0.03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>
        <f>+AA22</f>
        <v>0.03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>
        <f>+AM22</f>
        <v>0.03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s="4" customFormat="1" x14ac:dyDescent="0.25">
      <c r="I23" s="5"/>
      <c r="O23" s="5"/>
      <c r="AA23" s="5">
        <v>0.03</v>
      </c>
      <c r="AM23" s="5"/>
      <c r="AY23" s="5">
        <f>+AM23</f>
        <v>0</v>
      </c>
    </row>
    <row r="24" spans="1:62" s="4" customFormat="1" x14ac:dyDescent="0.25">
      <c r="A24" s="8" t="str">
        <f>+'Osmin (Commissions)'!A29</f>
        <v>Variable Expenses</v>
      </c>
      <c r="B24" s="7">
        <v>0.05</v>
      </c>
      <c r="C24" s="6">
        <f t="shared" ref="C24:AL24" si="25">+C30*$B$24</f>
        <v>3240000</v>
      </c>
      <c r="D24" s="6">
        <f t="shared" si="25"/>
        <v>3240000</v>
      </c>
      <c r="E24" s="6">
        <f t="shared" si="25"/>
        <v>3240000</v>
      </c>
      <c r="F24" s="6">
        <f t="shared" si="25"/>
        <v>3240000</v>
      </c>
      <c r="G24" s="6">
        <f t="shared" si="25"/>
        <v>3240000</v>
      </c>
      <c r="H24" s="6">
        <f t="shared" si="25"/>
        <v>3240000</v>
      </c>
      <c r="I24" s="6">
        <f t="shared" si="25"/>
        <v>4050000</v>
      </c>
      <c r="J24" s="6">
        <f t="shared" si="25"/>
        <v>4050000</v>
      </c>
      <c r="K24" s="6">
        <f t="shared" si="25"/>
        <v>4050000</v>
      </c>
      <c r="L24" s="6">
        <f t="shared" si="25"/>
        <v>4050000</v>
      </c>
      <c r="M24" s="6">
        <f t="shared" si="25"/>
        <v>4860000</v>
      </c>
      <c r="N24" s="6">
        <f t="shared" si="25"/>
        <v>4860000</v>
      </c>
      <c r="O24" s="6">
        <f t="shared" si="25"/>
        <v>5103000</v>
      </c>
      <c r="P24" s="6">
        <f t="shared" si="25"/>
        <v>5103000</v>
      </c>
      <c r="Q24" s="6">
        <f t="shared" si="25"/>
        <v>5103000</v>
      </c>
      <c r="R24" s="6">
        <f t="shared" si="25"/>
        <v>5103000</v>
      </c>
      <c r="S24" s="6">
        <f t="shared" si="25"/>
        <v>5103000</v>
      </c>
      <c r="T24" s="6">
        <f t="shared" si="25"/>
        <v>5103000</v>
      </c>
      <c r="U24" s="6">
        <f t="shared" si="25"/>
        <v>5103000</v>
      </c>
      <c r="V24" s="6">
        <f t="shared" si="25"/>
        <v>5103000</v>
      </c>
      <c r="W24" s="6">
        <f t="shared" si="25"/>
        <v>5103000</v>
      </c>
      <c r="X24" s="6">
        <f t="shared" si="25"/>
        <v>5103000</v>
      </c>
      <c r="Y24" s="6">
        <f t="shared" si="25"/>
        <v>5103000</v>
      </c>
      <c r="Z24" s="6">
        <f t="shared" si="25"/>
        <v>5103000</v>
      </c>
      <c r="AA24" s="6">
        <f t="shared" si="25"/>
        <v>6132105</v>
      </c>
      <c r="AB24" s="6">
        <f t="shared" si="25"/>
        <v>6132105</v>
      </c>
      <c r="AC24" s="6">
        <f t="shared" si="25"/>
        <v>6132105</v>
      </c>
      <c r="AD24" s="6">
        <f t="shared" si="25"/>
        <v>6132105</v>
      </c>
      <c r="AE24" s="6">
        <f t="shared" si="25"/>
        <v>6132105</v>
      </c>
      <c r="AF24" s="6">
        <f t="shared" si="25"/>
        <v>6132105</v>
      </c>
      <c r="AG24" s="6">
        <f t="shared" si="25"/>
        <v>6132105</v>
      </c>
      <c r="AH24" s="6">
        <f t="shared" si="25"/>
        <v>6132105</v>
      </c>
      <c r="AI24" s="6">
        <f t="shared" si="25"/>
        <v>6132105</v>
      </c>
      <c r="AJ24" s="6">
        <f t="shared" si="25"/>
        <v>6132105</v>
      </c>
      <c r="AK24" s="6">
        <f t="shared" si="25"/>
        <v>6132105</v>
      </c>
      <c r="AL24" s="6">
        <f t="shared" si="25"/>
        <v>6132105</v>
      </c>
      <c r="AM24" s="6">
        <f>+AL24*(1+AM25)</f>
        <v>6316068.1500000004</v>
      </c>
      <c r="AN24" s="6">
        <f>+AM24</f>
        <v>6316068.1500000004</v>
      </c>
      <c r="AO24" s="6">
        <f t="shared" ref="AO24:BJ24" si="26">+AN24</f>
        <v>6316068.1500000004</v>
      </c>
      <c r="AP24" s="6">
        <f t="shared" si="26"/>
        <v>6316068.1500000004</v>
      </c>
      <c r="AQ24" s="6">
        <f t="shared" si="26"/>
        <v>6316068.1500000004</v>
      </c>
      <c r="AR24" s="6">
        <f t="shared" si="26"/>
        <v>6316068.1500000004</v>
      </c>
      <c r="AS24" s="6">
        <f t="shared" si="26"/>
        <v>6316068.1500000004</v>
      </c>
      <c r="AT24" s="6">
        <f t="shared" si="26"/>
        <v>6316068.1500000004</v>
      </c>
      <c r="AU24" s="6">
        <f t="shared" si="26"/>
        <v>6316068.1500000004</v>
      </c>
      <c r="AV24" s="6">
        <f t="shared" si="26"/>
        <v>6316068.1500000004</v>
      </c>
      <c r="AW24" s="6">
        <f t="shared" si="26"/>
        <v>6316068.1500000004</v>
      </c>
      <c r="AX24" s="6">
        <f t="shared" si="26"/>
        <v>6316068.1500000004</v>
      </c>
      <c r="AY24" s="6">
        <f t="shared" si="26"/>
        <v>6316068.1500000004</v>
      </c>
      <c r="AZ24" s="6">
        <f t="shared" si="26"/>
        <v>6316068.1500000004</v>
      </c>
      <c r="BA24" s="6">
        <f t="shared" si="26"/>
        <v>6316068.1500000004</v>
      </c>
      <c r="BB24" s="6">
        <f t="shared" si="26"/>
        <v>6316068.1500000004</v>
      </c>
      <c r="BC24" s="6">
        <f t="shared" si="26"/>
        <v>6316068.1500000004</v>
      </c>
      <c r="BD24" s="6">
        <f t="shared" si="26"/>
        <v>6316068.1500000004</v>
      </c>
      <c r="BE24" s="6">
        <f t="shared" si="26"/>
        <v>6316068.1500000004</v>
      </c>
      <c r="BF24" s="6">
        <f t="shared" si="26"/>
        <v>6316068.1500000004</v>
      </c>
      <c r="BG24" s="6">
        <f t="shared" si="26"/>
        <v>6316068.1500000004</v>
      </c>
      <c r="BH24" s="6">
        <f t="shared" si="26"/>
        <v>6316068.1500000004</v>
      </c>
      <c r="BI24" s="6">
        <f t="shared" si="26"/>
        <v>6316068.1500000004</v>
      </c>
      <c r="BJ24" s="6">
        <f t="shared" si="26"/>
        <v>6316068.1500000004</v>
      </c>
    </row>
    <row r="25" spans="1:62" x14ac:dyDescent="0.25">
      <c r="A25" s="1" t="str">
        <f>+'Osmin (Commissions)'!A30</f>
        <v>Increase rate</v>
      </c>
      <c r="B25" s="1"/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>
        <f>+AM22</f>
        <v>0.03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>
        <f>+AM25</f>
        <v>0.03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7" spans="1:62" x14ac:dyDescent="0.25">
      <c r="A27" s="1" t="s">
        <v>22</v>
      </c>
    </row>
    <row r="28" spans="1:62" x14ac:dyDescent="0.25">
      <c r="A28" s="3" t="s">
        <v>47</v>
      </c>
      <c r="C28" s="2">
        <f>+C5*C7</f>
        <v>60000000</v>
      </c>
      <c r="D28" s="2">
        <f t="shared" ref="D28:BJ28" si="27">+D5*D7</f>
        <v>60000000</v>
      </c>
      <c r="E28" s="2">
        <f t="shared" si="27"/>
        <v>60000000</v>
      </c>
      <c r="F28" s="2">
        <f t="shared" si="27"/>
        <v>60000000</v>
      </c>
      <c r="G28" s="2">
        <f t="shared" si="27"/>
        <v>60000000</v>
      </c>
      <c r="H28" s="2">
        <f t="shared" si="27"/>
        <v>60000000</v>
      </c>
      <c r="I28" s="2">
        <f t="shared" si="27"/>
        <v>75000000</v>
      </c>
      <c r="J28" s="2">
        <f t="shared" si="27"/>
        <v>75000000</v>
      </c>
      <c r="K28" s="2">
        <f t="shared" si="27"/>
        <v>75000000</v>
      </c>
      <c r="L28" s="2">
        <f t="shared" si="27"/>
        <v>75000000</v>
      </c>
      <c r="M28" s="2">
        <f t="shared" si="27"/>
        <v>90000000</v>
      </c>
      <c r="N28" s="2">
        <f t="shared" si="27"/>
        <v>90000000</v>
      </c>
      <c r="O28" s="2">
        <f t="shared" si="27"/>
        <v>94500000</v>
      </c>
      <c r="P28" s="2">
        <f t="shared" si="27"/>
        <v>94500000</v>
      </c>
      <c r="Q28" s="2">
        <f t="shared" si="27"/>
        <v>94500000</v>
      </c>
      <c r="R28" s="2">
        <f t="shared" si="27"/>
        <v>94500000</v>
      </c>
      <c r="S28" s="2">
        <f t="shared" si="27"/>
        <v>94500000</v>
      </c>
      <c r="T28" s="2">
        <f t="shared" si="27"/>
        <v>94500000</v>
      </c>
      <c r="U28" s="2">
        <f t="shared" si="27"/>
        <v>94500000</v>
      </c>
      <c r="V28" s="2">
        <f t="shared" si="27"/>
        <v>94500000</v>
      </c>
      <c r="W28" s="2">
        <f t="shared" si="27"/>
        <v>94500000</v>
      </c>
      <c r="X28" s="2">
        <f t="shared" si="27"/>
        <v>94500000</v>
      </c>
      <c r="Y28" s="2">
        <f t="shared" si="27"/>
        <v>94500000</v>
      </c>
      <c r="Z28" s="2">
        <f t="shared" si="27"/>
        <v>94500000</v>
      </c>
      <c r="AA28" s="2">
        <f t="shared" si="27"/>
        <v>113557500</v>
      </c>
      <c r="AB28" s="2">
        <f t="shared" si="27"/>
        <v>113557500</v>
      </c>
      <c r="AC28" s="2">
        <f t="shared" si="27"/>
        <v>113557500</v>
      </c>
      <c r="AD28" s="2">
        <f t="shared" si="27"/>
        <v>113557500</v>
      </c>
      <c r="AE28" s="2">
        <f t="shared" si="27"/>
        <v>113557500</v>
      </c>
      <c r="AF28" s="2">
        <f t="shared" si="27"/>
        <v>113557500</v>
      </c>
      <c r="AG28" s="2">
        <f t="shared" si="27"/>
        <v>113557500</v>
      </c>
      <c r="AH28" s="2">
        <f t="shared" si="27"/>
        <v>113557500</v>
      </c>
      <c r="AI28" s="2">
        <f t="shared" si="27"/>
        <v>113557500</v>
      </c>
      <c r="AJ28" s="2">
        <f t="shared" si="27"/>
        <v>113557500</v>
      </c>
      <c r="AK28" s="2">
        <f t="shared" si="27"/>
        <v>113557500</v>
      </c>
      <c r="AL28" s="2">
        <f t="shared" si="27"/>
        <v>113557500</v>
      </c>
      <c r="AM28" s="2">
        <f t="shared" si="27"/>
        <v>133673400</v>
      </c>
      <c r="AN28" s="2">
        <f t="shared" si="27"/>
        <v>133673400</v>
      </c>
      <c r="AO28" s="2">
        <f t="shared" si="27"/>
        <v>133673400</v>
      </c>
      <c r="AP28" s="2">
        <f t="shared" si="27"/>
        <v>133673400</v>
      </c>
      <c r="AQ28" s="2">
        <f t="shared" si="27"/>
        <v>133673400</v>
      </c>
      <c r="AR28" s="2">
        <f t="shared" si="27"/>
        <v>133673400</v>
      </c>
      <c r="AS28" s="2">
        <f t="shared" si="27"/>
        <v>133673400</v>
      </c>
      <c r="AT28" s="2">
        <f t="shared" si="27"/>
        <v>133673400</v>
      </c>
      <c r="AU28" s="2">
        <f t="shared" si="27"/>
        <v>133673400</v>
      </c>
      <c r="AV28" s="2">
        <f t="shared" si="27"/>
        <v>133673400</v>
      </c>
      <c r="AW28" s="2">
        <f t="shared" si="27"/>
        <v>133673400</v>
      </c>
      <c r="AX28" s="2">
        <f t="shared" si="27"/>
        <v>133673400</v>
      </c>
      <c r="AY28" s="2">
        <f t="shared" si="27"/>
        <v>110146881.59999999</v>
      </c>
      <c r="AZ28" s="2">
        <f t="shared" si="27"/>
        <v>110146881.59999999</v>
      </c>
      <c r="BA28" s="2">
        <f t="shared" si="27"/>
        <v>110146881.59999999</v>
      </c>
      <c r="BB28" s="2">
        <f t="shared" si="27"/>
        <v>110146881.59999999</v>
      </c>
      <c r="BC28" s="2">
        <f t="shared" si="27"/>
        <v>110146881.59999999</v>
      </c>
      <c r="BD28" s="2">
        <f t="shared" si="27"/>
        <v>110146881.59999999</v>
      </c>
      <c r="BE28" s="2">
        <f t="shared" si="27"/>
        <v>110146881.59999999</v>
      </c>
      <c r="BF28" s="2">
        <f t="shared" si="27"/>
        <v>110146881.59999999</v>
      </c>
      <c r="BG28" s="2">
        <f t="shared" si="27"/>
        <v>110146881.59999999</v>
      </c>
      <c r="BH28" s="2">
        <f t="shared" si="27"/>
        <v>110146881.59999999</v>
      </c>
      <c r="BI28" s="2">
        <f t="shared" si="27"/>
        <v>110146881.59999999</v>
      </c>
      <c r="BJ28" s="2">
        <f t="shared" si="27"/>
        <v>110146881.59999999</v>
      </c>
    </row>
    <row r="29" spans="1:62" x14ac:dyDescent="0.25">
      <c r="A29" s="3" t="str">
        <f>+A10</f>
        <v>Article Sales</v>
      </c>
      <c r="C29" s="2">
        <f>+C5*C10*$B$10</f>
        <v>4800000</v>
      </c>
      <c r="D29" s="2">
        <f t="shared" ref="D29:BJ29" si="28">+D5*D10*$B$10</f>
        <v>4800000</v>
      </c>
      <c r="E29" s="2">
        <f t="shared" si="28"/>
        <v>4800000</v>
      </c>
      <c r="F29" s="2">
        <f t="shared" si="28"/>
        <v>4800000</v>
      </c>
      <c r="G29" s="2">
        <f t="shared" si="28"/>
        <v>4800000</v>
      </c>
      <c r="H29" s="2">
        <f t="shared" si="28"/>
        <v>4800000</v>
      </c>
      <c r="I29" s="2">
        <f t="shared" si="28"/>
        <v>6000000</v>
      </c>
      <c r="J29" s="2">
        <f t="shared" si="28"/>
        <v>6000000</v>
      </c>
      <c r="K29" s="2">
        <f t="shared" si="28"/>
        <v>6000000</v>
      </c>
      <c r="L29" s="2">
        <f t="shared" si="28"/>
        <v>6000000</v>
      </c>
      <c r="M29" s="2">
        <f t="shared" si="28"/>
        <v>7200000</v>
      </c>
      <c r="N29" s="2">
        <f t="shared" si="28"/>
        <v>7200000</v>
      </c>
      <c r="O29" s="2">
        <f t="shared" si="28"/>
        <v>7560000</v>
      </c>
      <c r="P29" s="2">
        <f t="shared" si="28"/>
        <v>7560000</v>
      </c>
      <c r="Q29" s="2">
        <f t="shared" si="28"/>
        <v>7560000</v>
      </c>
      <c r="R29" s="2">
        <f t="shared" si="28"/>
        <v>7560000</v>
      </c>
      <c r="S29" s="2">
        <f t="shared" si="28"/>
        <v>7560000</v>
      </c>
      <c r="T29" s="2">
        <f t="shared" si="28"/>
        <v>7560000</v>
      </c>
      <c r="U29" s="2">
        <f t="shared" si="28"/>
        <v>7560000</v>
      </c>
      <c r="V29" s="2">
        <f t="shared" si="28"/>
        <v>7560000</v>
      </c>
      <c r="W29" s="2">
        <f t="shared" si="28"/>
        <v>7560000</v>
      </c>
      <c r="X29" s="2">
        <f t="shared" si="28"/>
        <v>7560000</v>
      </c>
      <c r="Y29" s="2">
        <f t="shared" si="28"/>
        <v>7560000</v>
      </c>
      <c r="Z29" s="2">
        <f t="shared" si="28"/>
        <v>7560000</v>
      </c>
      <c r="AA29" s="2">
        <f t="shared" si="28"/>
        <v>9084600</v>
      </c>
      <c r="AB29" s="2">
        <f t="shared" si="28"/>
        <v>9084600</v>
      </c>
      <c r="AC29" s="2">
        <f t="shared" si="28"/>
        <v>9084600</v>
      </c>
      <c r="AD29" s="2">
        <f t="shared" si="28"/>
        <v>9084600</v>
      </c>
      <c r="AE29" s="2">
        <f t="shared" si="28"/>
        <v>9084600</v>
      </c>
      <c r="AF29" s="2">
        <f t="shared" si="28"/>
        <v>9084600</v>
      </c>
      <c r="AG29" s="2">
        <f t="shared" si="28"/>
        <v>9084600</v>
      </c>
      <c r="AH29" s="2">
        <f t="shared" si="28"/>
        <v>9084600</v>
      </c>
      <c r="AI29" s="2">
        <f t="shared" si="28"/>
        <v>9084600</v>
      </c>
      <c r="AJ29" s="2">
        <f t="shared" si="28"/>
        <v>9084600</v>
      </c>
      <c r="AK29" s="2">
        <f t="shared" si="28"/>
        <v>9084600</v>
      </c>
      <c r="AL29" s="2">
        <f t="shared" si="28"/>
        <v>9084600</v>
      </c>
      <c r="AM29" s="2">
        <f t="shared" si="28"/>
        <v>10693872</v>
      </c>
      <c r="AN29" s="2">
        <f t="shared" si="28"/>
        <v>10693872</v>
      </c>
      <c r="AO29" s="2">
        <f t="shared" si="28"/>
        <v>10693872</v>
      </c>
      <c r="AP29" s="2">
        <f t="shared" si="28"/>
        <v>10693872</v>
      </c>
      <c r="AQ29" s="2">
        <f t="shared" si="28"/>
        <v>10693872</v>
      </c>
      <c r="AR29" s="2">
        <f t="shared" si="28"/>
        <v>10693872</v>
      </c>
      <c r="AS29" s="2">
        <f t="shared" si="28"/>
        <v>10693872</v>
      </c>
      <c r="AT29" s="2">
        <f t="shared" si="28"/>
        <v>10693872</v>
      </c>
      <c r="AU29" s="2">
        <f t="shared" si="28"/>
        <v>10693872</v>
      </c>
      <c r="AV29" s="2">
        <f t="shared" si="28"/>
        <v>10693872</v>
      </c>
      <c r="AW29" s="2">
        <f t="shared" si="28"/>
        <v>10693872</v>
      </c>
      <c r="AX29" s="2">
        <f t="shared" si="28"/>
        <v>10693872</v>
      </c>
      <c r="AY29" s="2">
        <f t="shared" si="28"/>
        <v>8811750.527999999</v>
      </c>
      <c r="AZ29" s="2">
        <f t="shared" si="28"/>
        <v>8811750.527999999</v>
      </c>
      <c r="BA29" s="2">
        <f t="shared" si="28"/>
        <v>8811750.527999999</v>
      </c>
      <c r="BB29" s="2">
        <f t="shared" si="28"/>
        <v>8811750.527999999</v>
      </c>
      <c r="BC29" s="2">
        <f t="shared" si="28"/>
        <v>8811750.527999999</v>
      </c>
      <c r="BD29" s="2">
        <f t="shared" si="28"/>
        <v>8811750.527999999</v>
      </c>
      <c r="BE29" s="2">
        <f t="shared" si="28"/>
        <v>8811750.527999999</v>
      </c>
      <c r="BF29" s="2">
        <f t="shared" si="28"/>
        <v>8811750.527999999</v>
      </c>
      <c r="BG29" s="2">
        <f t="shared" si="28"/>
        <v>8811750.527999999</v>
      </c>
      <c r="BH29" s="2">
        <f t="shared" si="28"/>
        <v>8811750.527999999</v>
      </c>
      <c r="BI29" s="2">
        <f t="shared" si="28"/>
        <v>8811750.527999999</v>
      </c>
      <c r="BJ29" s="2">
        <f t="shared" si="28"/>
        <v>8811750.527999999</v>
      </c>
    </row>
    <row r="30" spans="1:62" s="4" customFormat="1" x14ac:dyDescent="0.25">
      <c r="A30" s="1" t="s">
        <v>25</v>
      </c>
      <c r="B30" s="1"/>
      <c r="C30" s="4">
        <f>+C28+C29</f>
        <v>64800000</v>
      </c>
      <c r="D30" s="4">
        <f t="shared" ref="D30:BJ30" si="29">+D28+D29</f>
        <v>64800000</v>
      </c>
      <c r="E30" s="4">
        <f t="shared" si="29"/>
        <v>64800000</v>
      </c>
      <c r="F30" s="4">
        <f t="shared" si="29"/>
        <v>64800000</v>
      </c>
      <c r="G30" s="4">
        <f t="shared" si="29"/>
        <v>64800000</v>
      </c>
      <c r="H30" s="4">
        <f t="shared" si="29"/>
        <v>64800000</v>
      </c>
      <c r="I30" s="4">
        <f t="shared" si="29"/>
        <v>81000000</v>
      </c>
      <c r="J30" s="4">
        <f t="shared" si="29"/>
        <v>81000000</v>
      </c>
      <c r="K30" s="4">
        <f t="shared" si="29"/>
        <v>81000000</v>
      </c>
      <c r="L30" s="4">
        <f t="shared" si="29"/>
        <v>81000000</v>
      </c>
      <c r="M30" s="4">
        <f t="shared" si="29"/>
        <v>97200000</v>
      </c>
      <c r="N30" s="4">
        <f t="shared" si="29"/>
        <v>97200000</v>
      </c>
      <c r="O30" s="4">
        <f t="shared" si="29"/>
        <v>102060000</v>
      </c>
      <c r="P30" s="4">
        <f t="shared" si="29"/>
        <v>102060000</v>
      </c>
      <c r="Q30" s="4">
        <f t="shared" si="29"/>
        <v>102060000</v>
      </c>
      <c r="R30" s="4">
        <f t="shared" si="29"/>
        <v>102060000</v>
      </c>
      <c r="S30" s="4">
        <f t="shared" si="29"/>
        <v>102060000</v>
      </c>
      <c r="T30" s="4">
        <f t="shared" si="29"/>
        <v>102060000</v>
      </c>
      <c r="U30" s="4">
        <f t="shared" si="29"/>
        <v>102060000</v>
      </c>
      <c r="V30" s="4">
        <f t="shared" si="29"/>
        <v>102060000</v>
      </c>
      <c r="W30" s="4">
        <f t="shared" si="29"/>
        <v>102060000</v>
      </c>
      <c r="X30" s="4">
        <f t="shared" si="29"/>
        <v>102060000</v>
      </c>
      <c r="Y30" s="4">
        <f t="shared" si="29"/>
        <v>102060000</v>
      </c>
      <c r="Z30" s="4">
        <f t="shared" si="29"/>
        <v>102060000</v>
      </c>
      <c r="AA30" s="4">
        <f t="shared" si="29"/>
        <v>122642100</v>
      </c>
      <c r="AB30" s="4">
        <f t="shared" si="29"/>
        <v>122642100</v>
      </c>
      <c r="AC30" s="4">
        <f t="shared" si="29"/>
        <v>122642100</v>
      </c>
      <c r="AD30" s="4">
        <f t="shared" si="29"/>
        <v>122642100</v>
      </c>
      <c r="AE30" s="4">
        <f t="shared" si="29"/>
        <v>122642100</v>
      </c>
      <c r="AF30" s="4">
        <f t="shared" si="29"/>
        <v>122642100</v>
      </c>
      <c r="AG30" s="4">
        <f t="shared" si="29"/>
        <v>122642100</v>
      </c>
      <c r="AH30" s="4">
        <f t="shared" si="29"/>
        <v>122642100</v>
      </c>
      <c r="AI30" s="4">
        <f t="shared" si="29"/>
        <v>122642100</v>
      </c>
      <c r="AJ30" s="4">
        <f t="shared" si="29"/>
        <v>122642100</v>
      </c>
      <c r="AK30" s="4">
        <f t="shared" si="29"/>
        <v>122642100</v>
      </c>
      <c r="AL30" s="4">
        <f t="shared" si="29"/>
        <v>122642100</v>
      </c>
      <c r="AM30" s="4">
        <f t="shared" si="29"/>
        <v>144367272</v>
      </c>
      <c r="AN30" s="4">
        <f t="shared" si="29"/>
        <v>144367272</v>
      </c>
      <c r="AO30" s="4">
        <f t="shared" si="29"/>
        <v>144367272</v>
      </c>
      <c r="AP30" s="4">
        <f t="shared" si="29"/>
        <v>144367272</v>
      </c>
      <c r="AQ30" s="4">
        <f t="shared" si="29"/>
        <v>144367272</v>
      </c>
      <c r="AR30" s="4">
        <f t="shared" si="29"/>
        <v>144367272</v>
      </c>
      <c r="AS30" s="4">
        <f t="shared" si="29"/>
        <v>144367272</v>
      </c>
      <c r="AT30" s="4">
        <f t="shared" si="29"/>
        <v>144367272</v>
      </c>
      <c r="AU30" s="4">
        <f t="shared" si="29"/>
        <v>144367272</v>
      </c>
      <c r="AV30" s="4">
        <f t="shared" si="29"/>
        <v>144367272</v>
      </c>
      <c r="AW30" s="4">
        <f t="shared" si="29"/>
        <v>144367272</v>
      </c>
      <c r="AX30" s="4">
        <f t="shared" si="29"/>
        <v>144367272</v>
      </c>
      <c r="AY30" s="4">
        <f t="shared" si="29"/>
        <v>118958632.12799999</v>
      </c>
      <c r="AZ30" s="4">
        <f t="shared" si="29"/>
        <v>118958632.12799999</v>
      </c>
      <c r="BA30" s="4">
        <f t="shared" si="29"/>
        <v>118958632.12799999</v>
      </c>
      <c r="BB30" s="4">
        <f t="shared" si="29"/>
        <v>118958632.12799999</v>
      </c>
      <c r="BC30" s="4">
        <f t="shared" si="29"/>
        <v>118958632.12799999</v>
      </c>
      <c r="BD30" s="4">
        <f t="shared" si="29"/>
        <v>118958632.12799999</v>
      </c>
      <c r="BE30" s="4">
        <f t="shared" si="29"/>
        <v>118958632.12799999</v>
      </c>
      <c r="BF30" s="4">
        <f t="shared" si="29"/>
        <v>118958632.12799999</v>
      </c>
      <c r="BG30" s="4">
        <f t="shared" si="29"/>
        <v>118958632.12799999</v>
      </c>
      <c r="BH30" s="4">
        <f t="shared" si="29"/>
        <v>118958632.12799999</v>
      </c>
      <c r="BI30" s="4">
        <f t="shared" si="29"/>
        <v>118958632.12799999</v>
      </c>
      <c r="BJ30" s="4">
        <f t="shared" si="29"/>
        <v>118958632.12799999</v>
      </c>
    </row>
    <row r="32" spans="1:62" x14ac:dyDescent="0.25">
      <c r="A32" s="1" t="str">
        <f>+'Osmin (Commissions)'!A38</f>
        <v>Variable cost</v>
      </c>
    </row>
    <row r="33" spans="1:62" x14ac:dyDescent="0.25">
      <c r="A33" s="3" t="str">
        <f>+'Osmin (Commissions)'!A39</f>
        <v>Salary</v>
      </c>
      <c r="C33" s="2">
        <f>+C5*C13</f>
        <v>16800000</v>
      </c>
      <c r="D33" s="2">
        <f t="shared" ref="D33:BJ33" si="30">+D5*D13</f>
        <v>16800000</v>
      </c>
      <c r="E33" s="2">
        <f t="shared" si="30"/>
        <v>16800000</v>
      </c>
      <c r="F33" s="2">
        <f t="shared" si="30"/>
        <v>16800000</v>
      </c>
      <c r="G33" s="2">
        <f t="shared" si="30"/>
        <v>16800000</v>
      </c>
      <c r="H33" s="2">
        <f t="shared" si="30"/>
        <v>16800000</v>
      </c>
      <c r="I33" s="2">
        <f t="shared" si="30"/>
        <v>21000000</v>
      </c>
      <c r="J33" s="2">
        <f t="shared" si="30"/>
        <v>21000000</v>
      </c>
      <c r="K33" s="2">
        <f t="shared" si="30"/>
        <v>21000000</v>
      </c>
      <c r="L33" s="2">
        <f t="shared" si="30"/>
        <v>21000000</v>
      </c>
      <c r="M33" s="2">
        <f t="shared" si="30"/>
        <v>25200000</v>
      </c>
      <c r="N33" s="2">
        <f t="shared" si="30"/>
        <v>25200000</v>
      </c>
      <c r="O33" s="2">
        <f t="shared" si="30"/>
        <v>26460000</v>
      </c>
      <c r="P33" s="2">
        <f t="shared" si="30"/>
        <v>26460000</v>
      </c>
      <c r="Q33" s="2">
        <f t="shared" si="30"/>
        <v>26460000</v>
      </c>
      <c r="R33" s="2">
        <f t="shared" si="30"/>
        <v>26460000</v>
      </c>
      <c r="S33" s="2">
        <f t="shared" si="30"/>
        <v>26460000</v>
      </c>
      <c r="T33" s="2">
        <f t="shared" si="30"/>
        <v>26460000</v>
      </c>
      <c r="U33" s="2">
        <f t="shared" si="30"/>
        <v>26460000</v>
      </c>
      <c r="V33" s="2">
        <f t="shared" si="30"/>
        <v>26460000</v>
      </c>
      <c r="W33" s="2">
        <f t="shared" si="30"/>
        <v>26460000</v>
      </c>
      <c r="X33" s="2">
        <f t="shared" si="30"/>
        <v>26460000</v>
      </c>
      <c r="Y33" s="2">
        <f t="shared" si="30"/>
        <v>26460000</v>
      </c>
      <c r="Z33" s="2">
        <f t="shared" si="30"/>
        <v>26460000</v>
      </c>
      <c r="AA33" s="2">
        <f t="shared" si="30"/>
        <v>31796100</v>
      </c>
      <c r="AB33" s="2">
        <f t="shared" si="30"/>
        <v>31796100</v>
      </c>
      <c r="AC33" s="2">
        <f t="shared" si="30"/>
        <v>31796100</v>
      </c>
      <c r="AD33" s="2">
        <f t="shared" si="30"/>
        <v>31796100</v>
      </c>
      <c r="AE33" s="2">
        <f t="shared" si="30"/>
        <v>31796100</v>
      </c>
      <c r="AF33" s="2">
        <f t="shared" si="30"/>
        <v>31796100</v>
      </c>
      <c r="AG33" s="2">
        <f t="shared" si="30"/>
        <v>31796100</v>
      </c>
      <c r="AH33" s="2">
        <f t="shared" si="30"/>
        <v>31796100</v>
      </c>
      <c r="AI33" s="2">
        <f t="shared" si="30"/>
        <v>31796100</v>
      </c>
      <c r="AJ33" s="2">
        <f t="shared" si="30"/>
        <v>31796100</v>
      </c>
      <c r="AK33" s="2">
        <f t="shared" si="30"/>
        <v>31796100</v>
      </c>
      <c r="AL33" s="2">
        <f t="shared" si="30"/>
        <v>31796100</v>
      </c>
      <c r="AM33" s="2">
        <f t="shared" si="30"/>
        <v>37428551.999999993</v>
      </c>
      <c r="AN33" s="2">
        <f t="shared" si="30"/>
        <v>37428551.999999993</v>
      </c>
      <c r="AO33" s="2">
        <f t="shared" si="30"/>
        <v>37428551.999999993</v>
      </c>
      <c r="AP33" s="2">
        <f t="shared" si="30"/>
        <v>37428551.999999993</v>
      </c>
      <c r="AQ33" s="2">
        <f t="shared" si="30"/>
        <v>37428551.999999993</v>
      </c>
      <c r="AR33" s="2">
        <f t="shared" si="30"/>
        <v>37428551.999999993</v>
      </c>
      <c r="AS33" s="2">
        <f t="shared" si="30"/>
        <v>37428551.999999993</v>
      </c>
      <c r="AT33" s="2">
        <f t="shared" si="30"/>
        <v>37428551.999999993</v>
      </c>
      <c r="AU33" s="2">
        <f t="shared" si="30"/>
        <v>37428551.999999993</v>
      </c>
      <c r="AV33" s="2">
        <f t="shared" si="30"/>
        <v>37428551.999999993</v>
      </c>
      <c r="AW33" s="2">
        <f t="shared" si="30"/>
        <v>37428551.999999993</v>
      </c>
      <c r="AX33" s="2">
        <f t="shared" si="30"/>
        <v>37428551.999999993</v>
      </c>
      <c r="AY33" s="2">
        <f t="shared" si="30"/>
        <v>30841126.847999994</v>
      </c>
      <c r="AZ33" s="2">
        <f t="shared" si="30"/>
        <v>30841126.847999994</v>
      </c>
      <c r="BA33" s="2">
        <f t="shared" si="30"/>
        <v>30841126.847999994</v>
      </c>
      <c r="BB33" s="2">
        <f t="shared" si="30"/>
        <v>30841126.847999994</v>
      </c>
      <c r="BC33" s="2">
        <f t="shared" si="30"/>
        <v>30841126.847999994</v>
      </c>
      <c r="BD33" s="2">
        <f t="shared" si="30"/>
        <v>30841126.847999994</v>
      </c>
      <c r="BE33" s="2">
        <f t="shared" si="30"/>
        <v>30841126.847999994</v>
      </c>
      <c r="BF33" s="2">
        <f t="shared" si="30"/>
        <v>30841126.847999994</v>
      </c>
      <c r="BG33" s="2">
        <f t="shared" si="30"/>
        <v>30841126.847999994</v>
      </c>
      <c r="BH33" s="2">
        <f t="shared" si="30"/>
        <v>30841126.847999994</v>
      </c>
      <c r="BI33" s="2">
        <f t="shared" si="30"/>
        <v>30841126.847999994</v>
      </c>
      <c r="BJ33" s="2">
        <f t="shared" si="30"/>
        <v>30841126.847999994</v>
      </c>
    </row>
    <row r="34" spans="1:62" x14ac:dyDescent="0.25">
      <c r="A34" s="3" t="str">
        <f>+'Osmin (Commissions)'!A40</f>
        <v>Rent</v>
      </c>
      <c r="C34" s="2">
        <f>+C19</f>
        <v>5000000</v>
      </c>
      <c r="D34" s="2">
        <f t="shared" ref="D34:BJ36" si="31">+D19</f>
        <v>5000000</v>
      </c>
      <c r="E34" s="2">
        <f t="shared" si="31"/>
        <v>5000000</v>
      </c>
      <c r="F34" s="2">
        <f t="shared" si="31"/>
        <v>5000000</v>
      </c>
      <c r="G34" s="2">
        <f t="shared" si="31"/>
        <v>5000000</v>
      </c>
      <c r="H34" s="2">
        <f t="shared" si="31"/>
        <v>5000000</v>
      </c>
      <c r="I34" s="2">
        <f t="shared" si="31"/>
        <v>5000000</v>
      </c>
      <c r="J34" s="2">
        <f t="shared" si="31"/>
        <v>5000000</v>
      </c>
      <c r="K34" s="2">
        <f t="shared" si="31"/>
        <v>5000000</v>
      </c>
      <c r="L34" s="2">
        <f t="shared" si="31"/>
        <v>5000000</v>
      </c>
      <c r="M34" s="2">
        <f t="shared" si="31"/>
        <v>5000000</v>
      </c>
      <c r="N34" s="2">
        <f t="shared" si="31"/>
        <v>5000000</v>
      </c>
      <c r="O34" s="2">
        <f t="shared" si="31"/>
        <v>5250000</v>
      </c>
      <c r="P34" s="2">
        <f t="shared" si="31"/>
        <v>5250000</v>
      </c>
      <c r="Q34" s="2">
        <f t="shared" si="31"/>
        <v>5250000</v>
      </c>
      <c r="R34" s="2">
        <f t="shared" si="31"/>
        <v>5250000</v>
      </c>
      <c r="S34" s="2">
        <f t="shared" si="31"/>
        <v>5250000</v>
      </c>
      <c r="T34" s="2">
        <f t="shared" si="31"/>
        <v>5250000</v>
      </c>
      <c r="U34" s="2">
        <f t="shared" si="31"/>
        <v>5250000</v>
      </c>
      <c r="V34" s="2">
        <f t="shared" si="31"/>
        <v>5250000</v>
      </c>
      <c r="W34" s="2">
        <f t="shared" si="31"/>
        <v>5250000</v>
      </c>
      <c r="X34" s="2">
        <f t="shared" si="31"/>
        <v>5250000</v>
      </c>
      <c r="Y34" s="2">
        <f t="shared" si="31"/>
        <v>5250000</v>
      </c>
      <c r="Z34" s="2">
        <f t="shared" si="31"/>
        <v>5250000</v>
      </c>
      <c r="AA34" s="2">
        <f t="shared" si="31"/>
        <v>5407500</v>
      </c>
      <c r="AB34" s="2">
        <f t="shared" si="31"/>
        <v>5407500</v>
      </c>
      <c r="AC34" s="2">
        <f t="shared" si="31"/>
        <v>5407500</v>
      </c>
      <c r="AD34" s="2">
        <f t="shared" si="31"/>
        <v>5407500</v>
      </c>
      <c r="AE34" s="2">
        <f t="shared" si="31"/>
        <v>5407500</v>
      </c>
      <c r="AF34" s="2">
        <f t="shared" si="31"/>
        <v>5407500</v>
      </c>
      <c r="AG34" s="2">
        <f t="shared" si="31"/>
        <v>5407500</v>
      </c>
      <c r="AH34" s="2">
        <f t="shared" si="31"/>
        <v>5407500</v>
      </c>
      <c r="AI34" s="2">
        <f t="shared" si="31"/>
        <v>5407500</v>
      </c>
      <c r="AJ34" s="2">
        <f t="shared" si="31"/>
        <v>5407500</v>
      </c>
      <c r="AK34" s="2">
        <f t="shared" si="31"/>
        <v>5407500</v>
      </c>
      <c r="AL34" s="2">
        <f t="shared" si="31"/>
        <v>5407500</v>
      </c>
      <c r="AM34" s="2">
        <f t="shared" si="31"/>
        <v>5569725</v>
      </c>
      <c r="AN34" s="2">
        <f t="shared" si="31"/>
        <v>5569725</v>
      </c>
      <c r="AO34" s="2">
        <f t="shared" si="31"/>
        <v>5569725</v>
      </c>
      <c r="AP34" s="2">
        <f t="shared" si="31"/>
        <v>5569725</v>
      </c>
      <c r="AQ34" s="2">
        <f t="shared" si="31"/>
        <v>5569725</v>
      </c>
      <c r="AR34" s="2">
        <f t="shared" si="31"/>
        <v>5569725</v>
      </c>
      <c r="AS34" s="2">
        <f t="shared" si="31"/>
        <v>5569725</v>
      </c>
      <c r="AT34" s="2">
        <f t="shared" si="31"/>
        <v>5569725</v>
      </c>
      <c r="AU34" s="2">
        <f t="shared" si="31"/>
        <v>5569725</v>
      </c>
      <c r="AV34" s="2">
        <f t="shared" si="31"/>
        <v>5569725</v>
      </c>
      <c r="AW34" s="2">
        <f t="shared" si="31"/>
        <v>5569725</v>
      </c>
      <c r="AX34" s="2">
        <f t="shared" si="31"/>
        <v>5569725</v>
      </c>
      <c r="AY34" s="2">
        <f t="shared" si="31"/>
        <v>5736816.75</v>
      </c>
      <c r="AZ34" s="2">
        <f t="shared" si="31"/>
        <v>5736816.75</v>
      </c>
      <c r="BA34" s="2">
        <f t="shared" si="31"/>
        <v>5736816.75</v>
      </c>
      <c r="BB34" s="2">
        <f t="shared" si="31"/>
        <v>5736816.75</v>
      </c>
      <c r="BC34" s="2">
        <f t="shared" si="31"/>
        <v>5736816.75</v>
      </c>
      <c r="BD34" s="2">
        <f t="shared" si="31"/>
        <v>5736816.75</v>
      </c>
      <c r="BE34" s="2">
        <f t="shared" si="31"/>
        <v>5736816.75</v>
      </c>
      <c r="BF34" s="2">
        <f t="shared" si="31"/>
        <v>5736816.75</v>
      </c>
      <c r="BG34" s="2">
        <f t="shared" si="31"/>
        <v>5736816.75</v>
      </c>
      <c r="BH34" s="2">
        <f t="shared" si="31"/>
        <v>5736816.75</v>
      </c>
      <c r="BI34" s="2">
        <f t="shared" si="31"/>
        <v>5736816.75</v>
      </c>
      <c r="BJ34" s="2">
        <f t="shared" si="31"/>
        <v>5736816.75</v>
      </c>
    </row>
    <row r="35" spans="1:62" x14ac:dyDescent="0.25">
      <c r="A35" s="3" t="str">
        <f>+'Osmin (Commissions)'!A41</f>
        <v>Services</v>
      </c>
      <c r="C35" s="2">
        <f t="shared" ref="C35:R36" si="32">+C20</f>
        <v>1500000</v>
      </c>
      <c r="D35" s="2">
        <f t="shared" si="32"/>
        <v>1500000</v>
      </c>
      <c r="E35" s="2">
        <f t="shared" si="32"/>
        <v>1500000</v>
      </c>
      <c r="F35" s="2">
        <f t="shared" si="32"/>
        <v>1500000</v>
      </c>
      <c r="G35" s="2">
        <f t="shared" si="32"/>
        <v>1500000</v>
      </c>
      <c r="H35" s="2">
        <f t="shared" si="32"/>
        <v>1500000</v>
      </c>
      <c r="I35" s="2">
        <f t="shared" si="32"/>
        <v>1500000</v>
      </c>
      <c r="J35" s="2">
        <f t="shared" si="32"/>
        <v>1500000</v>
      </c>
      <c r="K35" s="2">
        <f t="shared" si="32"/>
        <v>1500000</v>
      </c>
      <c r="L35" s="2">
        <f t="shared" si="32"/>
        <v>1500000</v>
      </c>
      <c r="M35" s="2">
        <f t="shared" si="32"/>
        <v>1500000</v>
      </c>
      <c r="N35" s="2">
        <f t="shared" si="32"/>
        <v>1500000</v>
      </c>
      <c r="O35" s="2">
        <f t="shared" si="32"/>
        <v>1575000</v>
      </c>
      <c r="P35" s="2">
        <f t="shared" si="32"/>
        <v>1575000</v>
      </c>
      <c r="Q35" s="2">
        <f t="shared" si="32"/>
        <v>1575000</v>
      </c>
      <c r="R35" s="2">
        <f t="shared" si="32"/>
        <v>1575000</v>
      </c>
      <c r="S35" s="2">
        <f t="shared" si="31"/>
        <v>1575000</v>
      </c>
      <c r="T35" s="2">
        <f t="shared" si="31"/>
        <v>1575000</v>
      </c>
      <c r="U35" s="2">
        <f t="shared" si="31"/>
        <v>1575000</v>
      </c>
      <c r="V35" s="2">
        <f t="shared" si="31"/>
        <v>1575000</v>
      </c>
      <c r="W35" s="2">
        <f t="shared" si="31"/>
        <v>1575000</v>
      </c>
      <c r="X35" s="2">
        <f t="shared" si="31"/>
        <v>1575000</v>
      </c>
      <c r="Y35" s="2">
        <f t="shared" si="31"/>
        <v>1575000</v>
      </c>
      <c r="Z35" s="2">
        <f t="shared" si="31"/>
        <v>1575000</v>
      </c>
      <c r="AA35" s="2">
        <f t="shared" si="31"/>
        <v>1622250</v>
      </c>
      <c r="AB35" s="2">
        <f t="shared" si="31"/>
        <v>1622250</v>
      </c>
      <c r="AC35" s="2">
        <f t="shared" si="31"/>
        <v>1622250</v>
      </c>
      <c r="AD35" s="2">
        <f t="shared" si="31"/>
        <v>1622250</v>
      </c>
      <c r="AE35" s="2">
        <f t="shared" si="31"/>
        <v>1622250</v>
      </c>
      <c r="AF35" s="2">
        <f t="shared" si="31"/>
        <v>1622250</v>
      </c>
      <c r="AG35" s="2">
        <f t="shared" si="31"/>
        <v>1622250</v>
      </c>
      <c r="AH35" s="2">
        <f t="shared" si="31"/>
        <v>1622250</v>
      </c>
      <c r="AI35" s="2">
        <f t="shared" si="31"/>
        <v>1622250</v>
      </c>
      <c r="AJ35" s="2">
        <f t="shared" si="31"/>
        <v>1622250</v>
      </c>
      <c r="AK35" s="2">
        <f t="shared" si="31"/>
        <v>1622250</v>
      </c>
      <c r="AL35" s="2">
        <f t="shared" si="31"/>
        <v>1622250</v>
      </c>
      <c r="AM35" s="2">
        <f t="shared" si="31"/>
        <v>1670917.5</v>
      </c>
      <c r="AN35" s="2">
        <f t="shared" si="31"/>
        <v>1670917.5</v>
      </c>
      <c r="AO35" s="2">
        <f t="shared" si="31"/>
        <v>1670917.5</v>
      </c>
      <c r="AP35" s="2">
        <f t="shared" si="31"/>
        <v>1670917.5</v>
      </c>
      <c r="AQ35" s="2">
        <f t="shared" si="31"/>
        <v>1670917.5</v>
      </c>
      <c r="AR35" s="2">
        <f t="shared" si="31"/>
        <v>1670917.5</v>
      </c>
      <c r="AS35" s="2">
        <f t="shared" si="31"/>
        <v>1670917.5</v>
      </c>
      <c r="AT35" s="2">
        <f t="shared" si="31"/>
        <v>1670917.5</v>
      </c>
      <c r="AU35" s="2">
        <f t="shared" si="31"/>
        <v>1670917.5</v>
      </c>
      <c r="AV35" s="2">
        <f t="shared" si="31"/>
        <v>1670917.5</v>
      </c>
      <c r="AW35" s="2">
        <f t="shared" si="31"/>
        <v>1670917.5</v>
      </c>
      <c r="AX35" s="2">
        <f t="shared" si="31"/>
        <v>1670917.5</v>
      </c>
      <c r="AY35" s="2">
        <f t="shared" si="31"/>
        <v>1721045.0250000001</v>
      </c>
      <c r="AZ35" s="2">
        <f t="shared" si="31"/>
        <v>1721045.0250000001</v>
      </c>
      <c r="BA35" s="2">
        <f t="shared" si="31"/>
        <v>1721045.0250000001</v>
      </c>
      <c r="BB35" s="2">
        <f t="shared" si="31"/>
        <v>1721045.0250000001</v>
      </c>
      <c r="BC35" s="2">
        <f t="shared" si="31"/>
        <v>1721045.0250000001</v>
      </c>
      <c r="BD35" s="2">
        <f t="shared" si="31"/>
        <v>1721045.0250000001</v>
      </c>
      <c r="BE35" s="2">
        <f t="shared" si="31"/>
        <v>1721045.0250000001</v>
      </c>
      <c r="BF35" s="2">
        <f t="shared" si="31"/>
        <v>1721045.0250000001</v>
      </c>
      <c r="BG35" s="2">
        <f t="shared" si="31"/>
        <v>1721045.0250000001</v>
      </c>
      <c r="BH35" s="2">
        <f t="shared" si="31"/>
        <v>1721045.0250000001</v>
      </c>
      <c r="BI35" s="2">
        <f t="shared" si="31"/>
        <v>1721045.0250000001</v>
      </c>
      <c r="BJ35" s="2">
        <f t="shared" si="31"/>
        <v>1721045.0250000001</v>
      </c>
    </row>
    <row r="36" spans="1:62" x14ac:dyDescent="0.25">
      <c r="A36" s="3" t="str">
        <f>+'Osmin (Commissions)'!A42</f>
        <v>Variable Expenses</v>
      </c>
      <c r="C36" s="2">
        <f t="shared" si="32"/>
        <v>800000</v>
      </c>
      <c r="D36" s="2">
        <f t="shared" si="31"/>
        <v>800000</v>
      </c>
      <c r="E36" s="2">
        <f t="shared" si="31"/>
        <v>800000</v>
      </c>
      <c r="F36" s="2">
        <f t="shared" si="31"/>
        <v>800000</v>
      </c>
      <c r="G36" s="2">
        <f t="shared" si="31"/>
        <v>800000</v>
      </c>
      <c r="H36" s="2">
        <f t="shared" si="31"/>
        <v>800000</v>
      </c>
      <c r="I36" s="2">
        <f t="shared" si="31"/>
        <v>800000</v>
      </c>
      <c r="J36" s="2">
        <f t="shared" si="31"/>
        <v>800000</v>
      </c>
      <c r="K36" s="2">
        <f t="shared" si="31"/>
        <v>800000</v>
      </c>
      <c r="L36" s="2">
        <f t="shared" si="31"/>
        <v>800000</v>
      </c>
      <c r="M36" s="2">
        <f t="shared" si="31"/>
        <v>800000</v>
      </c>
      <c r="N36" s="2">
        <f t="shared" si="31"/>
        <v>800000</v>
      </c>
      <c r="O36" s="2">
        <f t="shared" si="31"/>
        <v>840000</v>
      </c>
      <c r="P36" s="2">
        <f t="shared" si="31"/>
        <v>840000</v>
      </c>
      <c r="Q36" s="2">
        <f t="shared" si="31"/>
        <v>840000</v>
      </c>
      <c r="R36" s="2">
        <f t="shared" si="31"/>
        <v>840000</v>
      </c>
      <c r="S36" s="2">
        <f t="shared" si="31"/>
        <v>840000</v>
      </c>
      <c r="T36" s="2">
        <f t="shared" si="31"/>
        <v>840000</v>
      </c>
      <c r="U36" s="2">
        <f t="shared" si="31"/>
        <v>840000</v>
      </c>
      <c r="V36" s="2">
        <f t="shared" si="31"/>
        <v>840000</v>
      </c>
      <c r="W36" s="2">
        <f t="shared" si="31"/>
        <v>840000</v>
      </c>
      <c r="X36" s="2">
        <f t="shared" si="31"/>
        <v>840000</v>
      </c>
      <c r="Y36" s="2">
        <f t="shared" si="31"/>
        <v>840000</v>
      </c>
      <c r="Z36" s="2">
        <f t="shared" si="31"/>
        <v>840000</v>
      </c>
      <c r="AA36" s="2">
        <f t="shared" si="31"/>
        <v>865200</v>
      </c>
      <c r="AB36" s="2">
        <f t="shared" si="31"/>
        <v>865200</v>
      </c>
      <c r="AC36" s="2">
        <f t="shared" si="31"/>
        <v>865200</v>
      </c>
      <c r="AD36" s="2">
        <f t="shared" si="31"/>
        <v>865200</v>
      </c>
      <c r="AE36" s="2">
        <f t="shared" si="31"/>
        <v>865200</v>
      </c>
      <c r="AF36" s="2">
        <f t="shared" si="31"/>
        <v>865200</v>
      </c>
      <c r="AG36" s="2">
        <f t="shared" si="31"/>
        <v>865200</v>
      </c>
      <c r="AH36" s="2">
        <f t="shared" si="31"/>
        <v>865200</v>
      </c>
      <c r="AI36" s="2">
        <f t="shared" si="31"/>
        <v>865200</v>
      </c>
      <c r="AJ36" s="2">
        <f t="shared" si="31"/>
        <v>865200</v>
      </c>
      <c r="AK36" s="2">
        <f t="shared" si="31"/>
        <v>865200</v>
      </c>
      <c r="AL36" s="2">
        <f t="shared" si="31"/>
        <v>865200</v>
      </c>
      <c r="AM36" s="2">
        <f t="shared" si="31"/>
        <v>891156</v>
      </c>
      <c r="AN36" s="2">
        <f t="shared" si="31"/>
        <v>891156</v>
      </c>
      <c r="AO36" s="2">
        <f t="shared" si="31"/>
        <v>891156</v>
      </c>
      <c r="AP36" s="2">
        <f t="shared" si="31"/>
        <v>891156</v>
      </c>
      <c r="AQ36" s="2">
        <f t="shared" si="31"/>
        <v>891156</v>
      </c>
      <c r="AR36" s="2">
        <f t="shared" si="31"/>
        <v>891156</v>
      </c>
      <c r="AS36" s="2">
        <f t="shared" si="31"/>
        <v>891156</v>
      </c>
      <c r="AT36" s="2">
        <f t="shared" si="31"/>
        <v>891156</v>
      </c>
      <c r="AU36" s="2">
        <f t="shared" si="31"/>
        <v>891156</v>
      </c>
      <c r="AV36" s="2">
        <f t="shared" si="31"/>
        <v>891156</v>
      </c>
      <c r="AW36" s="2">
        <f t="shared" si="31"/>
        <v>891156</v>
      </c>
      <c r="AX36" s="2">
        <f t="shared" si="31"/>
        <v>891156</v>
      </c>
      <c r="AY36" s="2">
        <f t="shared" si="31"/>
        <v>917890.68</v>
      </c>
      <c r="AZ36" s="2">
        <f t="shared" si="31"/>
        <v>917890.68</v>
      </c>
      <c r="BA36" s="2">
        <f t="shared" si="31"/>
        <v>917890.68</v>
      </c>
      <c r="BB36" s="2">
        <f t="shared" si="31"/>
        <v>917890.68</v>
      </c>
      <c r="BC36" s="2">
        <f t="shared" si="31"/>
        <v>917890.68</v>
      </c>
      <c r="BD36" s="2">
        <f t="shared" si="31"/>
        <v>917890.68</v>
      </c>
      <c r="BE36" s="2">
        <f t="shared" si="31"/>
        <v>917890.68</v>
      </c>
      <c r="BF36" s="2">
        <f t="shared" si="31"/>
        <v>917890.68</v>
      </c>
      <c r="BG36" s="2">
        <f t="shared" si="31"/>
        <v>917890.68</v>
      </c>
      <c r="BH36" s="2">
        <f t="shared" si="31"/>
        <v>917890.68</v>
      </c>
      <c r="BI36" s="2">
        <f t="shared" si="31"/>
        <v>917890.68</v>
      </c>
      <c r="BJ36" s="2">
        <f t="shared" si="31"/>
        <v>917890.68</v>
      </c>
    </row>
    <row r="37" spans="1:62" x14ac:dyDescent="0.25">
      <c r="A37" s="3" t="str">
        <f>+'Osmin (Commissions)'!A43</f>
        <v>Other expenses</v>
      </c>
      <c r="C37" s="2">
        <f>+C24</f>
        <v>3240000</v>
      </c>
      <c r="D37" s="2">
        <f t="shared" ref="D37:BJ37" si="33">+D24</f>
        <v>3240000</v>
      </c>
      <c r="E37" s="2">
        <f t="shared" si="33"/>
        <v>3240000</v>
      </c>
      <c r="F37" s="2">
        <f t="shared" si="33"/>
        <v>3240000</v>
      </c>
      <c r="G37" s="2">
        <f t="shared" si="33"/>
        <v>3240000</v>
      </c>
      <c r="H37" s="2">
        <f t="shared" si="33"/>
        <v>3240000</v>
      </c>
      <c r="I37" s="2">
        <f t="shared" si="33"/>
        <v>4050000</v>
      </c>
      <c r="J37" s="2">
        <f t="shared" si="33"/>
        <v>4050000</v>
      </c>
      <c r="K37" s="2">
        <f t="shared" si="33"/>
        <v>4050000</v>
      </c>
      <c r="L37" s="2">
        <f t="shared" si="33"/>
        <v>4050000</v>
      </c>
      <c r="M37" s="2">
        <f t="shared" si="33"/>
        <v>4860000</v>
      </c>
      <c r="N37" s="2">
        <f t="shared" si="33"/>
        <v>4860000</v>
      </c>
      <c r="O37" s="2">
        <f t="shared" si="33"/>
        <v>5103000</v>
      </c>
      <c r="P37" s="2">
        <f t="shared" si="33"/>
        <v>5103000</v>
      </c>
      <c r="Q37" s="2">
        <f t="shared" si="33"/>
        <v>5103000</v>
      </c>
      <c r="R37" s="2">
        <f t="shared" si="33"/>
        <v>5103000</v>
      </c>
      <c r="S37" s="2">
        <f t="shared" si="33"/>
        <v>5103000</v>
      </c>
      <c r="T37" s="2">
        <f t="shared" si="33"/>
        <v>5103000</v>
      </c>
      <c r="U37" s="2">
        <f t="shared" si="33"/>
        <v>5103000</v>
      </c>
      <c r="V37" s="2">
        <f t="shared" si="33"/>
        <v>5103000</v>
      </c>
      <c r="W37" s="2">
        <f t="shared" si="33"/>
        <v>5103000</v>
      </c>
      <c r="X37" s="2">
        <f t="shared" si="33"/>
        <v>5103000</v>
      </c>
      <c r="Y37" s="2">
        <f t="shared" si="33"/>
        <v>5103000</v>
      </c>
      <c r="Z37" s="2">
        <f t="shared" si="33"/>
        <v>5103000</v>
      </c>
      <c r="AA37" s="2">
        <f t="shared" si="33"/>
        <v>6132105</v>
      </c>
      <c r="AB37" s="2">
        <f t="shared" si="33"/>
        <v>6132105</v>
      </c>
      <c r="AC37" s="2">
        <f t="shared" si="33"/>
        <v>6132105</v>
      </c>
      <c r="AD37" s="2">
        <f t="shared" si="33"/>
        <v>6132105</v>
      </c>
      <c r="AE37" s="2">
        <f t="shared" si="33"/>
        <v>6132105</v>
      </c>
      <c r="AF37" s="2">
        <f t="shared" si="33"/>
        <v>6132105</v>
      </c>
      <c r="AG37" s="2">
        <f t="shared" si="33"/>
        <v>6132105</v>
      </c>
      <c r="AH37" s="2">
        <f t="shared" si="33"/>
        <v>6132105</v>
      </c>
      <c r="AI37" s="2">
        <f t="shared" si="33"/>
        <v>6132105</v>
      </c>
      <c r="AJ37" s="2">
        <f t="shared" si="33"/>
        <v>6132105</v>
      </c>
      <c r="AK37" s="2">
        <f t="shared" si="33"/>
        <v>6132105</v>
      </c>
      <c r="AL37" s="2">
        <f t="shared" si="33"/>
        <v>6132105</v>
      </c>
      <c r="AM37" s="2">
        <f t="shared" si="33"/>
        <v>6316068.1500000004</v>
      </c>
      <c r="AN37" s="2">
        <f t="shared" si="33"/>
        <v>6316068.1500000004</v>
      </c>
      <c r="AO37" s="2">
        <f t="shared" si="33"/>
        <v>6316068.1500000004</v>
      </c>
      <c r="AP37" s="2">
        <f t="shared" si="33"/>
        <v>6316068.1500000004</v>
      </c>
      <c r="AQ37" s="2">
        <f t="shared" si="33"/>
        <v>6316068.1500000004</v>
      </c>
      <c r="AR37" s="2">
        <f t="shared" si="33"/>
        <v>6316068.1500000004</v>
      </c>
      <c r="AS37" s="2">
        <f t="shared" si="33"/>
        <v>6316068.1500000004</v>
      </c>
      <c r="AT37" s="2">
        <f t="shared" si="33"/>
        <v>6316068.1500000004</v>
      </c>
      <c r="AU37" s="2">
        <f t="shared" si="33"/>
        <v>6316068.1500000004</v>
      </c>
      <c r="AV37" s="2">
        <f t="shared" si="33"/>
        <v>6316068.1500000004</v>
      </c>
      <c r="AW37" s="2">
        <f t="shared" si="33"/>
        <v>6316068.1500000004</v>
      </c>
      <c r="AX37" s="2">
        <f t="shared" si="33"/>
        <v>6316068.1500000004</v>
      </c>
      <c r="AY37" s="2">
        <f t="shared" si="33"/>
        <v>6316068.1500000004</v>
      </c>
      <c r="AZ37" s="2">
        <f t="shared" si="33"/>
        <v>6316068.1500000004</v>
      </c>
      <c r="BA37" s="2">
        <f t="shared" si="33"/>
        <v>6316068.1500000004</v>
      </c>
      <c r="BB37" s="2">
        <f t="shared" si="33"/>
        <v>6316068.1500000004</v>
      </c>
      <c r="BC37" s="2">
        <f t="shared" si="33"/>
        <v>6316068.1500000004</v>
      </c>
      <c r="BD37" s="2">
        <f t="shared" si="33"/>
        <v>6316068.1500000004</v>
      </c>
      <c r="BE37" s="2">
        <f t="shared" si="33"/>
        <v>6316068.1500000004</v>
      </c>
      <c r="BF37" s="2">
        <f t="shared" si="33"/>
        <v>6316068.1500000004</v>
      </c>
      <c r="BG37" s="2">
        <f t="shared" si="33"/>
        <v>6316068.1500000004</v>
      </c>
      <c r="BH37" s="2">
        <f t="shared" si="33"/>
        <v>6316068.1500000004</v>
      </c>
      <c r="BI37" s="2">
        <f t="shared" si="33"/>
        <v>6316068.1500000004</v>
      </c>
      <c r="BJ37" s="2">
        <f t="shared" si="33"/>
        <v>6316068.1500000004</v>
      </c>
    </row>
    <row r="38" spans="1:62" x14ac:dyDescent="0.25">
      <c r="A38" s="3" t="s">
        <v>15</v>
      </c>
      <c r="O38" s="2">
        <f>+C16</f>
        <v>5000000</v>
      </c>
      <c r="AA38" s="2">
        <f>+O16</f>
        <v>5775000</v>
      </c>
      <c r="AM38" s="2">
        <f>+AA16</f>
        <v>5948250</v>
      </c>
      <c r="AY38" s="2">
        <f>+AM16</f>
        <v>6126697.5</v>
      </c>
    </row>
    <row r="39" spans="1:62" x14ac:dyDescent="0.25">
      <c r="A39" s="1" t="s">
        <v>27</v>
      </c>
      <c r="B39" s="1"/>
      <c r="C39" s="4">
        <f>SUM(C33:C38)</f>
        <v>27340000</v>
      </c>
      <c r="D39" s="4">
        <f t="shared" ref="D39:BJ39" si="34">SUM(D33:D38)</f>
        <v>27340000</v>
      </c>
      <c r="E39" s="4">
        <f t="shared" si="34"/>
        <v>27340000</v>
      </c>
      <c r="F39" s="4">
        <f t="shared" si="34"/>
        <v>27340000</v>
      </c>
      <c r="G39" s="4">
        <f t="shared" si="34"/>
        <v>27340000</v>
      </c>
      <c r="H39" s="4">
        <f t="shared" si="34"/>
        <v>27340000</v>
      </c>
      <c r="I39" s="4">
        <f t="shared" si="34"/>
        <v>32350000</v>
      </c>
      <c r="J39" s="4">
        <f t="shared" si="34"/>
        <v>32350000</v>
      </c>
      <c r="K39" s="4">
        <f t="shared" si="34"/>
        <v>32350000</v>
      </c>
      <c r="L39" s="4">
        <f t="shared" si="34"/>
        <v>32350000</v>
      </c>
      <c r="M39" s="4">
        <f t="shared" si="34"/>
        <v>37360000</v>
      </c>
      <c r="N39" s="4">
        <f t="shared" si="34"/>
        <v>37360000</v>
      </c>
      <c r="O39" s="4">
        <f t="shared" si="34"/>
        <v>44228000</v>
      </c>
      <c r="P39" s="4">
        <f t="shared" si="34"/>
        <v>39228000</v>
      </c>
      <c r="Q39" s="4">
        <f t="shared" si="34"/>
        <v>39228000</v>
      </c>
      <c r="R39" s="4">
        <f t="shared" si="34"/>
        <v>39228000</v>
      </c>
      <c r="S39" s="4">
        <f t="shared" si="34"/>
        <v>39228000</v>
      </c>
      <c r="T39" s="4">
        <f t="shared" si="34"/>
        <v>39228000</v>
      </c>
      <c r="U39" s="4">
        <f t="shared" si="34"/>
        <v>39228000</v>
      </c>
      <c r="V39" s="4">
        <f t="shared" si="34"/>
        <v>39228000</v>
      </c>
      <c r="W39" s="4">
        <f t="shared" si="34"/>
        <v>39228000</v>
      </c>
      <c r="X39" s="4">
        <f t="shared" si="34"/>
        <v>39228000</v>
      </c>
      <c r="Y39" s="4">
        <f t="shared" si="34"/>
        <v>39228000</v>
      </c>
      <c r="Z39" s="4">
        <f t="shared" si="34"/>
        <v>39228000</v>
      </c>
      <c r="AA39" s="4">
        <f t="shared" si="34"/>
        <v>51598155</v>
      </c>
      <c r="AB39" s="4">
        <f t="shared" si="34"/>
        <v>45823155</v>
      </c>
      <c r="AC39" s="4">
        <f t="shared" si="34"/>
        <v>45823155</v>
      </c>
      <c r="AD39" s="4">
        <f t="shared" si="34"/>
        <v>45823155</v>
      </c>
      <c r="AE39" s="4">
        <f t="shared" si="34"/>
        <v>45823155</v>
      </c>
      <c r="AF39" s="4">
        <f t="shared" si="34"/>
        <v>45823155</v>
      </c>
      <c r="AG39" s="4">
        <f t="shared" si="34"/>
        <v>45823155</v>
      </c>
      <c r="AH39" s="4">
        <f t="shared" si="34"/>
        <v>45823155</v>
      </c>
      <c r="AI39" s="4">
        <f t="shared" si="34"/>
        <v>45823155</v>
      </c>
      <c r="AJ39" s="4">
        <f t="shared" si="34"/>
        <v>45823155</v>
      </c>
      <c r="AK39" s="4">
        <f t="shared" si="34"/>
        <v>45823155</v>
      </c>
      <c r="AL39" s="4">
        <f t="shared" si="34"/>
        <v>45823155</v>
      </c>
      <c r="AM39" s="4">
        <f t="shared" si="34"/>
        <v>57824668.649999991</v>
      </c>
      <c r="AN39" s="4">
        <f t="shared" si="34"/>
        <v>51876418.649999991</v>
      </c>
      <c r="AO39" s="4">
        <f t="shared" si="34"/>
        <v>51876418.649999991</v>
      </c>
      <c r="AP39" s="4">
        <f t="shared" si="34"/>
        <v>51876418.649999991</v>
      </c>
      <c r="AQ39" s="4">
        <f t="shared" si="34"/>
        <v>51876418.649999991</v>
      </c>
      <c r="AR39" s="4">
        <f t="shared" si="34"/>
        <v>51876418.649999991</v>
      </c>
      <c r="AS39" s="4">
        <f t="shared" si="34"/>
        <v>51876418.649999991</v>
      </c>
      <c r="AT39" s="4">
        <f t="shared" si="34"/>
        <v>51876418.649999991</v>
      </c>
      <c r="AU39" s="4">
        <f t="shared" si="34"/>
        <v>51876418.649999991</v>
      </c>
      <c r="AV39" s="4">
        <f t="shared" si="34"/>
        <v>51876418.649999991</v>
      </c>
      <c r="AW39" s="4">
        <f t="shared" si="34"/>
        <v>51876418.649999991</v>
      </c>
      <c r="AX39" s="4">
        <f t="shared" si="34"/>
        <v>51876418.649999991</v>
      </c>
      <c r="AY39" s="4">
        <f t="shared" si="34"/>
        <v>51659644.952999987</v>
      </c>
      <c r="AZ39" s="4">
        <f t="shared" si="34"/>
        <v>45532947.452999987</v>
      </c>
      <c r="BA39" s="4">
        <f t="shared" si="34"/>
        <v>45532947.452999987</v>
      </c>
      <c r="BB39" s="4">
        <f t="shared" si="34"/>
        <v>45532947.452999987</v>
      </c>
      <c r="BC39" s="4">
        <f t="shared" si="34"/>
        <v>45532947.452999987</v>
      </c>
      <c r="BD39" s="4">
        <f t="shared" si="34"/>
        <v>45532947.452999987</v>
      </c>
      <c r="BE39" s="4">
        <f t="shared" si="34"/>
        <v>45532947.452999987</v>
      </c>
      <c r="BF39" s="4">
        <f t="shared" si="34"/>
        <v>45532947.452999987</v>
      </c>
      <c r="BG39" s="4">
        <f t="shared" si="34"/>
        <v>45532947.452999987</v>
      </c>
      <c r="BH39" s="4">
        <f t="shared" si="34"/>
        <v>45532947.452999987</v>
      </c>
      <c r="BI39" s="4">
        <f t="shared" si="34"/>
        <v>45532947.452999987</v>
      </c>
      <c r="BJ39" s="4">
        <f t="shared" si="34"/>
        <v>45532947.452999987</v>
      </c>
    </row>
    <row r="41" spans="1:62" s="4" customFormat="1" x14ac:dyDescent="0.25">
      <c r="A41" s="1" t="str">
        <f>+'Osmin (Commissions)'!A46</f>
        <v>EARNING BEFORE TAXES</v>
      </c>
      <c r="B41" s="1"/>
      <c r="C41" s="4">
        <f>+C30-C39</f>
        <v>37460000</v>
      </c>
      <c r="D41" s="4">
        <f t="shared" ref="D41:BJ41" si="35">+D30-D39</f>
        <v>37460000</v>
      </c>
      <c r="E41" s="4">
        <f t="shared" si="35"/>
        <v>37460000</v>
      </c>
      <c r="F41" s="4">
        <f t="shared" si="35"/>
        <v>37460000</v>
      </c>
      <c r="G41" s="4">
        <f t="shared" si="35"/>
        <v>37460000</v>
      </c>
      <c r="H41" s="4">
        <f t="shared" si="35"/>
        <v>37460000</v>
      </c>
      <c r="I41" s="4">
        <f t="shared" si="35"/>
        <v>48650000</v>
      </c>
      <c r="J41" s="4">
        <f t="shared" si="35"/>
        <v>48650000</v>
      </c>
      <c r="K41" s="4">
        <f t="shared" si="35"/>
        <v>48650000</v>
      </c>
      <c r="L41" s="4">
        <f t="shared" si="35"/>
        <v>48650000</v>
      </c>
      <c r="M41" s="4">
        <f t="shared" si="35"/>
        <v>59840000</v>
      </c>
      <c r="N41" s="4">
        <f t="shared" si="35"/>
        <v>59840000</v>
      </c>
      <c r="O41" s="4">
        <f t="shared" si="35"/>
        <v>57832000</v>
      </c>
      <c r="P41" s="4">
        <f t="shared" si="35"/>
        <v>62832000</v>
      </c>
      <c r="Q41" s="4">
        <f t="shared" si="35"/>
        <v>62832000</v>
      </c>
      <c r="R41" s="4">
        <f t="shared" si="35"/>
        <v>62832000</v>
      </c>
      <c r="S41" s="4">
        <f t="shared" si="35"/>
        <v>62832000</v>
      </c>
      <c r="T41" s="4">
        <f t="shared" si="35"/>
        <v>62832000</v>
      </c>
      <c r="U41" s="4">
        <f t="shared" si="35"/>
        <v>62832000</v>
      </c>
      <c r="V41" s="4">
        <f t="shared" si="35"/>
        <v>62832000</v>
      </c>
      <c r="W41" s="4">
        <f t="shared" si="35"/>
        <v>62832000</v>
      </c>
      <c r="X41" s="4">
        <f t="shared" si="35"/>
        <v>62832000</v>
      </c>
      <c r="Y41" s="4">
        <f t="shared" si="35"/>
        <v>62832000</v>
      </c>
      <c r="Z41" s="4">
        <f t="shared" si="35"/>
        <v>62832000</v>
      </c>
      <c r="AA41" s="4">
        <f t="shared" si="35"/>
        <v>71043945</v>
      </c>
      <c r="AB41" s="4">
        <f t="shared" si="35"/>
        <v>76818945</v>
      </c>
      <c r="AC41" s="4">
        <f t="shared" si="35"/>
        <v>76818945</v>
      </c>
      <c r="AD41" s="4">
        <f t="shared" si="35"/>
        <v>76818945</v>
      </c>
      <c r="AE41" s="4">
        <f t="shared" si="35"/>
        <v>76818945</v>
      </c>
      <c r="AF41" s="4">
        <f t="shared" si="35"/>
        <v>76818945</v>
      </c>
      <c r="AG41" s="4">
        <f t="shared" si="35"/>
        <v>76818945</v>
      </c>
      <c r="AH41" s="4">
        <f t="shared" si="35"/>
        <v>76818945</v>
      </c>
      <c r="AI41" s="4">
        <f t="shared" si="35"/>
        <v>76818945</v>
      </c>
      <c r="AJ41" s="4">
        <f t="shared" si="35"/>
        <v>76818945</v>
      </c>
      <c r="AK41" s="4">
        <f t="shared" si="35"/>
        <v>76818945</v>
      </c>
      <c r="AL41" s="4">
        <f t="shared" si="35"/>
        <v>76818945</v>
      </c>
      <c r="AM41" s="4">
        <f t="shared" si="35"/>
        <v>86542603.350000009</v>
      </c>
      <c r="AN41" s="4">
        <f t="shared" si="35"/>
        <v>92490853.350000009</v>
      </c>
      <c r="AO41" s="4">
        <f t="shared" si="35"/>
        <v>92490853.350000009</v>
      </c>
      <c r="AP41" s="4">
        <f t="shared" si="35"/>
        <v>92490853.350000009</v>
      </c>
      <c r="AQ41" s="4">
        <f t="shared" si="35"/>
        <v>92490853.350000009</v>
      </c>
      <c r="AR41" s="4">
        <f t="shared" si="35"/>
        <v>92490853.350000009</v>
      </c>
      <c r="AS41" s="4">
        <f t="shared" si="35"/>
        <v>92490853.350000009</v>
      </c>
      <c r="AT41" s="4">
        <f t="shared" si="35"/>
        <v>92490853.350000009</v>
      </c>
      <c r="AU41" s="4">
        <f t="shared" si="35"/>
        <v>92490853.350000009</v>
      </c>
      <c r="AV41" s="4">
        <f t="shared" si="35"/>
        <v>92490853.350000009</v>
      </c>
      <c r="AW41" s="4">
        <f t="shared" si="35"/>
        <v>92490853.350000009</v>
      </c>
      <c r="AX41" s="4">
        <f t="shared" si="35"/>
        <v>92490853.350000009</v>
      </c>
      <c r="AY41" s="4">
        <f t="shared" si="35"/>
        <v>67298987.175000012</v>
      </c>
      <c r="AZ41" s="4">
        <f t="shared" si="35"/>
        <v>73425684.675000012</v>
      </c>
      <c r="BA41" s="4">
        <f t="shared" si="35"/>
        <v>73425684.675000012</v>
      </c>
      <c r="BB41" s="4">
        <f t="shared" si="35"/>
        <v>73425684.675000012</v>
      </c>
      <c r="BC41" s="4">
        <f t="shared" si="35"/>
        <v>73425684.675000012</v>
      </c>
      <c r="BD41" s="4">
        <f t="shared" si="35"/>
        <v>73425684.675000012</v>
      </c>
      <c r="BE41" s="4">
        <f t="shared" si="35"/>
        <v>73425684.675000012</v>
      </c>
      <c r="BF41" s="4">
        <f t="shared" si="35"/>
        <v>73425684.675000012</v>
      </c>
      <c r="BG41" s="4">
        <f t="shared" si="35"/>
        <v>73425684.675000012</v>
      </c>
      <c r="BH41" s="4">
        <f t="shared" si="35"/>
        <v>73425684.675000012</v>
      </c>
      <c r="BI41" s="4">
        <f t="shared" si="35"/>
        <v>73425684.675000012</v>
      </c>
      <c r="BJ41" s="4">
        <f t="shared" si="35"/>
        <v>73425684.675000012</v>
      </c>
    </row>
    <row r="42" spans="1:62" x14ac:dyDescent="0.25">
      <c r="A42" s="3" t="str">
        <f>+'Osmin (Commissions)'!A47</f>
        <v>TAXES</v>
      </c>
      <c r="B42" s="9">
        <v>0.35</v>
      </c>
      <c r="C42" s="2">
        <f>+C41*$B$42</f>
        <v>13111000</v>
      </c>
      <c r="D42" s="2">
        <f t="shared" ref="D42:BJ42" si="36">+D41*$B$42</f>
        <v>13111000</v>
      </c>
      <c r="E42" s="2">
        <f t="shared" si="36"/>
        <v>13111000</v>
      </c>
      <c r="F42" s="2">
        <f t="shared" si="36"/>
        <v>13111000</v>
      </c>
      <c r="G42" s="2">
        <f t="shared" si="36"/>
        <v>13111000</v>
      </c>
      <c r="H42" s="2">
        <f t="shared" si="36"/>
        <v>13111000</v>
      </c>
      <c r="I42" s="2">
        <f t="shared" si="36"/>
        <v>17027500</v>
      </c>
      <c r="J42" s="2">
        <f t="shared" si="36"/>
        <v>17027500</v>
      </c>
      <c r="K42" s="2">
        <f t="shared" si="36"/>
        <v>17027500</v>
      </c>
      <c r="L42" s="2">
        <f t="shared" si="36"/>
        <v>17027500</v>
      </c>
      <c r="M42" s="2">
        <f t="shared" si="36"/>
        <v>20944000</v>
      </c>
      <c r="N42" s="2">
        <f t="shared" si="36"/>
        <v>20944000</v>
      </c>
      <c r="O42" s="2">
        <f t="shared" si="36"/>
        <v>20241200</v>
      </c>
      <c r="P42" s="2">
        <f t="shared" si="36"/>
        <v>21991200</v>
      </c>
      <c r="Q42" s="2">
        <f t="shared" si="36"/>
        <v>21991200</v>
      </c>
      <c r="R42" s="2">
        <f t="shared" si="36"/>
        <v>21991200</v>
      </c>
      <c r="S42" s="2">
        <f t="shared" si="36"/>
        <v>21991200</v>
      </c>
      <c r="T42" s="2">
        <f t="shared" si="36"/>
        <v>21991200</v>
      </c>
      <c r="U42" s="2">
        <f t="shared" si="36"/>
        <v>21991200</v>
      </c>
      <c r="V42" s="2">
        <f t="shared" si="36"/>
        <v>21991200</v>
      </c>
      <c r="W42" s="2">
        <f t="shared" si="36"/>
        <v>21991200</v>
      </c>
      <c r="X42" s="2">
        <f t="shared" si="36"/>
        <v>21991200</v>
      </c>
      <c r="Y42" s="2">
        <f t="shared" si="36"/>
        <v>21991200</v>
      </c>
      <c r="Z42" s="2">
        <f t="shared" si="36"/>
        <v>21991200</v>
      </c>
      <c r="AA42" s="2">
        <f t="shared" si="36"/>
        <v>24865380.75</v>
      </c>
      <c r="AB42" s="2">
        <f t="shared" si="36"/>
        <v>26886630.75</v>
      </c>
      <c r="AC42" s="2">
        <f t="shared" si="36"/>
        <v>26886630.75</v>
      </c>
      <c r="AD42" s="2">
        <f t="shared" si="36"/>
        <v>26886630.75</v>
      </c>
      <c r="AE42" s="2">
        <f t="shared" si="36"/>
        <v>26886630.75</v>
      </c>
      <c r="AF42" s="2">
        <f t="shared" si="36"/>
        <v>26886630.75</v>
      </c>
      <c r="AG42" s="2">
        <f t="shared" si="36"/>
        <v>26886630.75</v>
      </c>
      <c r="AH42" s="2">
        <f t="shared" si="36"/>
        <v>26886630.75</v>
      </c>
      <c r="AI42" s="2">
        <f t="shared" si="36"/>
        <v>26886630.75</v>
      </c>
      <c r="AJ42" s="2">
        <f t="shared" si="36"/>
        <v>26886630.75</v>
      </c>
      <c r="AK42" s="2">
        <f t="shared" si="36"/>
        <v>26886630.75</v>
      </c>
      <c r="AL42" s="2">
        <f t="shared" si="36"/>
        <v>26886630.75</v>
      </c>
      <c r="AM42" s="2">
        <f t="shared" si="36"/>
        <v>30289911.172499999</v>
      </c>
      <c r="AN42" s="2">
        <f t="shared" si="36"/>
        <v>32371798.672499999</v>
      </c>
      <c r="AO42" s="2">
        <f t="shared" si="36"/>
        <v>32371798.672499999</v>
      </c>
      <c r="AP42" s="2">
        <f t="shared" si="36"/>
        <v>32371798.672499999</v>
      </c>
      <c r="AQ42" s="2">
        <f t="shared" si="36"/>
        <v>32371798.672499999</v>
      </c>
      <c r="AR42" s="2">
        <f t="shared" si="36"/>
        <v>32371798.672499999</v>
      </c>
      <c r="AS42" s="2">
        <f t="shared" si="36"/>
        <v>32371798.672499999</v>
      </c>
      <c r="AT42" s="2">
        <f t="shared" si="36"/>
        <v>32371798.672499999</v>
      </c>
      <c r="AU42" s="2">
        <f t="shared" si="36"/>
        <v>32371798.672499999</v>
      </c>
      <c r="AV42" s="2">
        <f t="shared" si="36"/>
        <v>32371798.672499999</v>
      </c>
      <c r="AW42" s="2">
        <f t="shared" si="36"/>
        <v>32371798.672499999</v>
      </c>
      <c r="AX42" s="2">
        <f t="shared" si="36"/>
        <v>32371798.672499999</v>
      </c>
      <c r="AY42" s="2">
        <f t="shared" si="36"/>
        <v>23554645.511250004</v>
      </c>
      <c r="AZ42" s="2">
        <f t="shared" si="36"/>
        <v>25698989.636250004</v>
      </c>
      <c r="BA42" s="2">
        <f t="shared" si="36"/>
        <v>25698989.636250004</v>
      </c>
      <c r="BB42" s="2">
        <f t="shared" si="36"/>
        <v>25698989.636250004</v>
      </c>
      <c r="BC42" s="2">
        <f t="shared" si="36"/>
        <v>25698989.636250004</v>
      </c>
      <c r="BD42" s="2">
        <f t="shared" si="36"/>
        <v>25698989.636250004</v>
      </c>
      <c r="BE42" s="2">
        <f t="shared" si="36"/>
        <v>25698989.636250004</v>
      </c>
      <c r="BF42" s="2">
        <f t="shared" si="36"/>
        <v>25698989.636250004</v>
      </c>
      <c r="BG42" s="2">
        <f t="shared" si="36"/>
        <v>25698989.636250004</v>
      </c>
      <c r="BH42" s="2">
        <f t="shared" si="36"/>
        <v>25698989.636250004</v>
      </c>
      <c r="BI42" s="2">
        <f t="shared" si="36"/>
        <v>25698989.636250004</v>
      </c>
      <c r="BJ42" s="2">
        <f t="shared" si="36"/>
        <v>25698989.636250004</v>
      </c>
    </row>
    <row r="43" spans="1:62" s="4" customFormat="1" x14ac:dyDescent="0.25">
      <c r="A43" s="1" t="str">
        <f>+'Osmin (Commissions)'!A48</f>
        <v>NET INCOME</v>
      </c>
      <c r="B43" s="1"/>
      <c r="C43" s="4">
        <f>+C41-C42</f>
        <v>24349000</v>
      </c>
      <c r="D43" s="4">
        <f t="shared" ref="D43:BJ43" si="37">+D41-D42</f>
        <v>24349000</v>
      </c>
      <c r="E43" s="4">
        <f t="shared" si="37"/>
        <v>24349000</v>
      </c>
      <c r="F43" s="4">
        <f t="shared" si="37"/>
        <v>24349000</v>
      </c>
      <c r="G43" s="4">
        <f t="shared" si="37"/>
        <v>24349000</v>
      </c>
      <c r="H43" s="4">
        <f t="shared" si="37"/>
        <v>24349000</v>
      </c>
      <c r="I43" s="4">
        <f t="shared" si="37"/>
        <v>31622500</v>
      </c>
      <c r="J43" s="4">
        <f t="shared" si="37"/>
        <v>31622500</v>
      </c>
      <c r="K43" s="4">
        <f t="shared" si="37"/>
        <v>31622500</v>
      </c>
      <c r="L43" s="4">
        <f t="shared" si="37"/>
        <v>31622500</v>
      </c>
      <c r="M43" s="4">
        <f t="shared" si="37"/>
        <v>38896000</v>
      </c>
      <c r="N43" s="4">
        <f t="shared" si="37"/>
        <v>38896000</v>
      </c>
      <c r="O43" s="4">
        <f t="shared" si="37"/>
        <v>37590800</v>
      </c>
      <c r="P43" s="4">
        <f t="shared" si="37"/>
        <v>40840800</v>
      </c>
      <c r="Q43" s="4">
        <f t="shared" si="37"/>
        <v>40840800</v>
      </c>
      <c r="R43" s="4">
        <f t="shared" si="37"/>
        <v>40840800</v>
      </c>
      <c r="S43" s="4">
        <f t="shared" si="37"/>
        <v>40840800</v>
      </c>
      <c r="T43" s="4">
        <f t="shared" si="37"/>
        <v>40840800</v>
      </c>
      <c r="U43" s="4">
        <f t="shared" si="37"/>
        <v>40840800</v>
      </c>
      <c r="V43" s="4">
        <f t="shared" si="37"/>
        <v>40840800</v>
      </c>
      <c r="W43" s="4">
        <f t="shared" si="37"/>
        <v>40840800</v>
      </c>
      <c r="X43" s="4">
        <f t="shared" si="37"/>
        <v>40840800</v>
      </c>
      <c r="Y43" s="4">
        <f t="shared" si="37"/>
        <v>40840800</v>
      </c>
      <c r="Z43" s="4">
        <f t="shared" si="37"/>
        <v>40840800</v>
      </c>
      <c r="AA43" s="4">
        <f t="shared" si="37"/>
        <v>46178564.25</v>
      </c>
      <c r="AB43" s="4">
        <f t="shared" si="37"/>
        <v>49932314.25</v>
      </c>
      <c r="AC43" s="4">
        <f t="shared" si="37"/>
        <v>49932314.25</v>
      </c>
      <c r="AD43" s="4">
        <f t="shared" si="37"/>
        <v>49932314.25</v>
      </c>
      <c r="AE43" s="4">
        <f t="shared" si="37"/>
        <v>49932314.25</v>
      </c>
      <c r="AF43" s="4">
        <f t="shared" si="37"/>
        <v>49932314.25</v>
      </c>
      <c r="AG43" s="4">
        <f t="shared" si="37"/>
        <v>49932314.25</v>
      </c>
      <c r="AH43" s="4">
        <f t="shared" si="37"/>
        <v>49932314.25</v>
      </c>
      <c r="AI43" s="4">
        <f t="shared" si="37"/>
        <v>49932314.25</v>
      </c>
      <c r="AJ43" s="4">
        <f t="shared" si="37"/>
        <v>49932314.25</v>
      </c>
      <c r="AK43" s="4">
        <f t="shared" si="37"/>
        <v>49932314.25</v>
      </c>
      <c r="AL43" s="4">
        <f t="shared" si="37"/>
        <v>49932314.25</v>
      </c>
      <c r="AM43" s="4">
        <f t="shared" si="37"/>
        <v>56252692.17750001</v>
      </c>
      <c r="AN43" s="4">
        <f t="shared" si="37"/>
        <v>60119054.67750001</v>
      </c>
      <c r="AO43" s="4">
        <f t="shared" si="37"/>
        <v>60119054.67750001</v>
      </c>
      <c r="AP43" s="4">
        <f t="shared" si="37"/>
        <v>60119054.67750001</v>
      </c>
      <c r="AQ43" s="4">
        <f t="shared" si="37"/>
        <v>60119054.67750001</v>
      </c>
      <c r="AR43" s="4">
        <f t="shared" si="37"/>
        <v>60119054.67750001</v>
      </c>
      <c r="AS43" s="4">
        <f t="shared" si="37"/>
        <v>60119054.67750001</v>
      </c>
      <c r="AT43" s="4">
        <f t="shared" si="37"/>
        <v>60119054.67750001</v>
      </c>
      <c r="AU43" s="4">
        <f t="shared" si="37"/>
        <v>60119054.67750001</v>
      </c>
      <c r="AV43" s="4">
        <f t="shared" si="37"/>
        <v>60119054.67750001</v>
      </c>
      <c r="AW43" s="4">
        <f t="shared" si="37"/>
        <v>60119054.67750001</v>
      </c>
      <c r="AX43" s="4">
        <f t="shared" si="37"/>
        <v>60119054.67750001</v>
      </c>
      <c r="AY43" s="4">
        <f t="shared" si="37"/>
        <v>43744341.663750008</v>
      </c>
      <c r="AZ43" s="4">
        <f t="shared" si="37"/>
        <v>47726695.038750008</v>
      </c>
      <c r="BA43" s="4">
        <f t="shared" si="37"/>
        <v>47726695.038750008</v>
      </c>
      <c r="BB43" s="4">
        <f t="shared" si="37"/>
        <v>47726695.038750008</v>
      </c>
      <c r="BC43" s="4">
        <f t="shared" si="37"/>
        <v>47726695.038750008</v>
      </c>
      <c r="BD43" s="4">
        <f t="shared" si="37"/>
        <v>47726695.038750008</v>
      </c>
      <c r="BE43" s="4">
        <f t="shared" si="37"/>
        <v>47726695.038750008</v>
      </c>
      <c r="BF43" s="4">
        <f t="shared" si="37"/>
        <v>47726695.038750008</v>
      </c>
      <c r="BG43" s="4">
        <f t="shared" si="37"/>
        <v>47726695.038750008</v>
      </c>
      <c r="BH43" s="4">
        <f t="shared" si="37"/>
        <v>47726695.038750008</v>
      </c>
      <c r="BI43" s="4">
        <f t="shared" si="37"/>
        <v>47726695.038750008</v>
      </c>
      <c r="BJ43" s="4">
        <f t="shared" si="37"/>
        <v>47726695.038750008</v>
      </c>
    </row>
    <row r="44" spans="1:62" x14ac:dyDescent="0.25">
      <c r="A44" s="3" t="s">
        <v>48</v>
      </c>
      <c r="B44" s="10">
        <f>+Osmin!C9</f>
        <v>20000000</v>
      </c>
    </row>
    <row r="46" spans="1:62" x14ac:dyDescent="0.25">
      <c r="A46" s="11" t="str">
        <f>+'Osmin (Commissions)'!A51</f>
        <v>Monthly profitability</v>
      </c>
      <c r="B46" s="12">
        <v>0.05</v>
      </c>
    </row>
    <row r="47" spans="1:62" x14ac:dyDescent="0.25">
      <c r="A47" s="11" t="str">
        <f>+'Osmin (Commissions)'!A52</f>
        <v>NPV</v>
      </c>
      <c r="B47" s="14">
        <f>+NPV(B46,C43:BI43)+PV(B46,60,,-BJ43/B46)-B44</f>
        <v>747836654.53884947</v>
      </c>
    </row>
    <row r="48" spans="1:62" x14ac:dyDescent="0.25">
      <c r="A48" s="11" t="str">
        <f>+'Osmin (Commissions)'!A53</f>
        <v>Average profitability</v>
      </c>
      <c r="B48" s="14">
        <f>+AVERAGE(C43:BJ43)</f>
        <v>45315831.695333369</v>
      </c>
    </row>
    <row r="49" spans="1:16" x14ac:dyDescent="0.25">
      <c r="A49" s="11" t="str">
        <f>+'Osmin (Commissions)'!A54</f>
        <v>Average desviation</v>
      </c>
      <c r="B49" s="15">
        <f>+_xlfn.STDEV.S(C43:BJ43)</f>
        <v>10561965.129398491</v>
      </c>
    </row>
    <row r="50" spans="1:16" x14ac:dyDescent="0.25">
      <c r="A50" s="11" t="str">
        <f>+'Osmin (Commissions)'!A55</f>
        <v>CV</v>
      </c>
      <c r="B50" s="16">
        <f>+B49/B48</f>
        <v>0.23307450694954726</v>
      </c>
    </row>
    <row r="51" spans="1:16" x14ac:dyDescent="0.25">
      <c r="A51" s="11" t="str">
        <f>+'Osmin (Commissions)'!A56</f>
        <v>Monthly Profit</v>
      </c>
      <c r="B51" s="17">
        <f>-PMT(B46,60,B47)</f>
        <v>39506852.782213949</v>
      </c>
    </row>
    <row r="52" spans="1:16" ht="15.75" thickBot="1" x14ac:dyDescent="0.3"/>
    <row r="53" spans="1:16" ht="21.75" thickBot="1" x14ac:dyDescent="0.4">
      <c r="B53" s="27" t="s">
        <v>40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9"/>
    </row>
    <row r="54" spans="1:16" x14ac:dyDescent="0.25">
      <c r="A54" s="10"/>
      <c r="B54" s="18">
        <f>+B47</f>
        <v>747836654.53884947</v>
      </c>
      <c r="C54" s="20">
        <v>20000000</v>
      </c>
      <c r="D54" s="20">
        <v>20500000</v>
      </c>
      <c r="E54" s="20">
        <v>21000000</v>
      </c>
      <c r="F54" s="20">
        <v>21500000</v>
      </c>
      <c r="G54" s="20">
        <v>22000000</v>
      </c>
      <c r="H54" s="20">
        <v>22500000</v>
      </c>
      <c r="I54" s="20">
        <v>23000000</v>
      </c>
      <c r="J54" s="20">
        <v>23500000</v>
      </c>
      <c r="K54" s="20">
        <v>24000000</v>
      </c>
      <c r="L54" s="20">
        <v>24500000</v>
      </c>
      <c r="M54" s="20">
        <v>25000000</v>
      </c>
      <c r="N54" s="20">
        <v>25500000</v>
      </c>
      <c r="O54" s="20">
        <v>26000000</v>
      </c>
      <c r="P54" s="20">
        <v>26500000</v>
      </c>
    </row>
    <row r="55" spans="1:16" ht="15" customHeight="1" x14ac:dyDescent="0.25">
      <c r="A55" s="26" t="s">
        <v>41</v>
      </c>
      <c r="B55" s="19">
        <v>60000</v>
      </c>
      <c r="C55" s="2">
        <f t="dataTable" ref="C55:P68" dt2D="1" dtr="1" r1="B44" r2="C7" ca="1"/>
        <v>526112157.66205776</v>
      </c>
      <c r="D55" s="2">
        <v>525612157.66205776</v>
      </c>
      <c r="E55" s="2">
        <v>525112157.66205776</v>
      </c>
      <c r="F55" s="2">
        <v>524612157.66205776</v>
      </c>
      <c r="G55" s="2">
        <v>524112157.66205776</v>
      </c>
      <c r="H55" s="2">
        <v>523612157.66205776</v>
      </c>
      <c r="I55" s="2">
        <v>523112157.66205776</v>
      </c>
      <c r="J55" s="2">
        <v>522612157.66205776</v>
      </c>
      <c r="K55" s="2">
        <v>522112157.66205776</v>
      </c>
      <c r="L55" s="2">
        <v>521612157.66205776</v>
      </c>
      <c r="M55" s="2">
        <v>521112157.66205776</v>
      </c>
      <c r="N55" s="2">
        <v>520612157.66205776</v>
      </c>
      <c r="O55" s="2">
        <v>520112157.66205776</v>
      </c>
      <c r="P55" s="2">
        <v>519612157.66205776</v>
      </c>
    </row>
    <row r="56" spans="1:16" x14ac:dyDescent="0.25">
      <c r="A56" s="26"/>
      <c r="B56" s="19">
        <v>62500</v>
      </c>
      <c r="C56" s="2">
        <v>563066240.4748565</v>
      </c>
      <c r="D56" s="2">
        <v>562566240.4748565</v>
      </c>
      <c r="E56" s="2">
        <v>562066240.4748565</v>
      </c>
      <c r="F56" s="2">
        <v>561566240.4748565</v>
      </c>
      <c r="G56" s="2">
        <v>561066240.4748565</v>
      </c>
      <c r="H56" s="2">
        <v>560566240.4748565</v>
      </c>
      <c r="I56" s="2">
        <v>560066240.4748565</v>
      </c>
      <c r="J56" s="2">
        <v>559566240.4748565</v>
      </c>
      <c r="K56" s="2">
        <v>559066240.4748565</v>
      </c>
      <c r="L56" s="2">
        <v>558566240.4748565</v>
      </c>
      <c r="M56" s="2">
        <v>558066240.4748565</v>
      </c>
      <c r="N56" s="2">
        <v>557566240.4748565</v>
      </c>
      <c r="O56" s="2">
        <v>557066240.4748565</v>
      </c>
      <c r="P56" s="2">
        <v>556566240.4748565</v>
      </c>
    </row>
    <row r="57" spans="1:16" x14ac:dyDescent="0.25">
      <c r="A57" s="26"/>
      <c r="B57" s="19">
        <v>65000</v>
      </c>
      <c r="C57" s="2">
        <v>600020323.287655</v>
      </c>
      <c r="D57" s="2">
        <v>599520323.287655</v>
      </c>
      <c r="E57" s="2">
        <v>599020323.287655</v>
      </c>
      <c r="F57" s="2">
        <v>598520323.287655</v>
      </c>
      <c r="G57" s="2">
        <v>598020323.287655</v>
      </c>
      <c r="H57" s="2">
        <v>597520323.287655</v>
      </c>
      <c r="I57" s="2">
        <v>597020323.287655</v>
      </c>
      <c r="J57" s="2">
        <v>596520323.287655</v>
      </c>
      <c r="K57" s="2">
        <v>596020323.287655</v>
      </c>
      <c r="L57" s="2">
        <v>595520323.287655</v>
      </c>
      <c r="M57" s="2">
        <v>595020323.287655</v>
      </c>
      <c r="N57" s="2">
        <v>594520323.287655</v>
      </c>
      <c r="O57" s="2">
        <v>594020323.287655</v>
      </c>
      <c r="P57" s="2">
        <v>593520323.287655</v>
      </c>
    </row>
    <row r="58" spans="1:16" x14ac:dyDescent="0.25">
      <c r="A58" s="26"/>
      <c r="B58" s="19">
        <v>67500</v>
      </c>
      <c r="C58" s="2">
        <v>636974406.10045373</v>
      </c>
      <c r="D58" s="2">
        <v>636474406.10045373</v>
      </c>
      <c r="E58" s="2">
        <v>635974406.10045373</v>
      </c>
      <c r="F58" s="2">
        <v>635474406.10045373</v>
      </c>
      <c r="G58" s="2">
        <v>634974406.10045373</v>
      </c>
      <c r="H58" s="2">
        <v>634474406.10045373</v>
      </c>
      <c r="I58" s="2">
        <v>633974406.10045373</v>
      </c>
      <c r="J58" s="2">
        <v>633474406.10045373</v>
      </c>
      <c r="K58" s="2">
        <v>632974406.10045373</v>
      </c>
      <c r="L58" s="2">
        <v>632474406.10045373</v>
      </c>
      <c r="M58" s="2">
        <v>631974406.10045373</v>
      </c>
      <c r="N58" s="2">
        <v>631474406.10045373</v>
      </c>
      <c r="O58" s="2">
        <v>630974406.10045373</v>
      </c>
      <c r="P58" s="2">
        <v>630474406.10045373</v>
      </c>
    </row>
    <row r="59" spans="1:16" x14ac:dyDescent="0.25">
      <c r="A59" s="26"/>
      <c r="B59" s="19">
        <v>70000</v>
      </c>
      <c r="C59" s="2">
        <v>673928488.91325259</v>
      </c>
      <c r="D59" s="2">
        <v>673428488.91325259</v>
      </c>
      <c r="E59" s="2">
        <v>672928488.91325259</v>
      </c>
      <c r="F59" s="2">
        <v>672428488.91325259</v>
      </c>
      <c r="G59" s="2">
        <v>671928488.91325259</v>
      </c>
      <c r="H59" s="2">
        <v>671428488.91325259</v>
      </c>
      <c r="I59" s="2">
        <v>670928488.91325259</v>
      </c>
      <c r="J59" s="2">
        <v>670428488.91325259</v>
      </c>
      <c r="K59" s="2">
        <v>669928488.91325259</v>
      </c>
      <c r="L59" s="2">
        <v>669428488.91325259</v>
      </c>
      <c r="M59" s="2">
        <v>668928488.91325259</v>
      </c>
      <c r="N59" s="2">
        <v>668428488.91325259</v>
      </c>
      <c r="O59" s="2">
        <v>667928488.91325259</v>
      </c>
      <c r="P59" s="2">
        <v>667428488.91325259</v>
      </c>
    </row>
    <row r="60" spans="1:16" x14ac:dyDescent="0.25">
      <c r="A60" s="26"/>
      <c r="B60" s="19">
        <v>72500</v>
      </c>
      <c r="C60" s="2">
        <v>710882571.72605097</v>
      </c>
      <c r="D60" s="2">
        <v>710382571.72605097</v>
      </c>
      <c r="E60" s="2">
        <v>709882571.72605097</v>
      </c>
      <c r="F60" s="2">
        <v>709382571.72605097</v>
      </c>
      <c r="G60" s="2">
        <v>708882571.72605097</v>
      </c>
      <c r="H60" s="2">
        <v>708382571.72605097</v>
      </c>
      <c r="I60" s="2">
        <v>707882571.72605097</v>
      </c>
      <c r="J60" s="2">
        <v>707382571.72605097</v>
      </c>
      <c r="K60" s="2">
        <v>706882571.72605097</v>
      </c>
      <c r="L60" s="2">
        <v>706382571.72605097</v>
      </c>
      <c r="M60" s="2">
        <v>705882571.72605097</v>
      </c>
      <c r="N60" s="2">
        <v>705382571.72605097</v>
      </c>
      <c r="O60" s="2">
        <v>704882571.72605097</v>
      </c>
      <c r="P60" s="2">
        <v>704382571.72605097</v>
      </c>
    </row>
    <row r="61" spans="1:16" x14ac:dyDescent="0.25">
      <c r="A61" s="26"/>
      <c r="B61" s="19">
        <v>75000</v>
      </c>
      <c r="C61" s="2">
        <v>747836654.53884947</v>
      </c>
      <c r="D61" s="2">
        <v>747336654.53884947</v>
      </c>
      <c r="E61" s="2">
        <v>746836654.53884947</v>
      </c>
      <c r="F61" s="2">
        <v>746336654.53884947</v>
      </c>
      <c r="G61" s="2">
        <v>745836654.53884947</v>
      </c>
      <c r="H61" s="2">
        <v>745336654.53884947</v>
      </c>
      <c r="I61" s="2">
        <v>744836654.53884947</v>
      </c>
      <c r="J61" s="2">
        <v>744336654.53884947</v>
      </c>
      <c r="K61" s="2">
        <v>743836654.53884947</v>
      </c>
      <c r="L61" s="2">
        <v>743336654.53884947</v>
      </c>
      <c r="M61" s="2">
        <v>742836654.53884947</v>
      </c>
      <c r="N61" s="2">
        <v>742336654.53884947</v>
      </c>
      <c r="O61" s="2">
        <v>741836654.53884947</v>
      </c>
      <c r="P61" s="2">
        <v>741336654.53884947</v>
      </c>
    </row>
    <row r="62" spans="1:16" x14ac:dyDescent="0.25">
      <c r="A62" s="26"/>
      <c r="B62" s="19">
        <v>77500</v>
      </c>
      <c r="C62" s="2">
        <v>784790737.35164833</v>
      </c>
      <c r="D62" s="2">
        <v>784290737.35164833</v>
      </c>
      <c r="E62" s="2">
        <v>783790737.35164833</v>
      </c>
      <c r="F62" s="2">
        <v>783290737.35164833</v>
      </c>
      <c r="G62" s="2">
        <v>782790737.35164833</v>
      </c>
      <c r="H62" s="2">
        <v>782290737.35164833</v>
      </c>
      <c r="I62" s="2">
        <v>781790737.35164833</v>
      </c>
      <c r="J62" s="2">
        <v>781290737.35164833</v>
      </c>
      <c r="K62" s="2">
        <v>780790737.35164833</v>
      </c>
      <c r="L62" s="2">
        <v>780290737.35164833</v>
      </c>
      <c r="M62" s="2">
        <v>779790737.35164833</v>
      </c>
      <c r="N62" s="2">
        <v>779290737.35164833</v>
      </c>
      <c r="O62" s="2">
        <v>778790737.35164833</v>
      </c>
      <c r="P62" s="2">
        <v>778290737.35164833</v>
      </c>
    </row>
    <row r="63" spans="1:16" x14ac:dyDescent="0.25">
      <c r="A63" s="26"/>
      <c r="B63" s="19">
        <v>80000</v>
      </c>
      <c r="C63" s="2">
        <v>821744820.16444707</v>
      </c>
      <c r="D63" s="2">
        <v>821244820.16444707</v>
      </c>
      <c r="E63" s="2">
        <v>820744820.16444707</v>
      </c>
      <c r="F63" s="2">
        <v>820244820.16444707</v>
      </c>
      <c r="G63" s="2">
        <v>819744820.16444707</v>
      </c>
      <c r="H63" s="2">
        <v>819244820.16444707</v>
      </c>
      <c r="I63" s="2">
        <v>818744820.16444707</v>
      </c>
      <c r="J63" s="2">
        <v>818244820.16444707</v>
      </c>
      <c r="K63" s="2">
        <v>817744820.16444707</v>
      </c>
      <c r="L63" s="2">
        <v>817244820.16444707</v>
      </c>
      <c r="M63" s="2">
        <v>816744820.16444707</v>
      </c>
      <c r="N63" s="2">
        <v>816244820.16444707</v>
      </c>
      <c r="O63" s="2">
        <v>815744820.16444707</v>
      </c>
      <c r="P63" s="2">
        <v>815244820.16444707</v>
      </c>
    </row>
    <row r="64" spans="1:16" x14ac:dyDescent="0.25">
      <c r="A64" s="26"/>
      <c r="B64" s="19">
        <v>82500</v>
      </c>
      <c r="C64" s="2">
        <v>858698902.97724557</v>
      </c>
      <c r="D64" s="2">
        <v>858198902.97724557</v>
      </c>
      <c r="E64" s="2">
        <v>857698902.97724557</v>
      </c>
      <c r="F64" s="2">
        <v>857198902.97724557</v>
      </c>
      <c r="G64" s="2">
        <v>856698902.97724557</v>
      </c>
      <c r="H64" s="2">
        <v>856198902.97724557</v>
      </c>
      <c r="I64" s="2">
        <v>855698902.97724557</v>
      </c>
      <c r="J64" s="2">
        <v>855198902.97724557</v>
      </c>
      <c r="K64" s="2">
        <v>854698902.97724557</v>
      </c>
      <c r="L64" s="2">
        <v>854198902.97724557</v>
      </c>
      <c r="M64" s="2">
        <v>853698902.97724557</v>
      </c>
      <c r="N64" s="2">
        <v>853198902.97724557</v>
      </c>
      <c r="O64" s="2">
        <v>852698902.97724557</v>
      </c>
      <c r="P64" s="2">
        <v>852198902.97724557</v>
      </c>
    </row>
    <row r="65" spans="1:16" x14ac:dyDescent="0.25">
      <c r="A65" s="26"/>
      <c r="B65" s="19">
        <v>85000</v>
      </c>
      <c r="C65" s="2">
        <v>895652985.79004455</v>
      </c>
      <c r="D65" s="2">
        <v>895152985.79004455</v>
      </c>
      <c r="E65" s="2">
        <v>894652985.79004455</v>
      </c>
      <c r="F65" s="2">
        <v>894152985.79004455</v>
      </c>
      <c r="G65" s="2">
        <v>893652985.79004455</v>
      </c>
      <c r="H65" s="2">
        <v>893152985.79004455</v>
      </c>
      <c r="I65" s="2">
        <v>892652985.79004455</v>
      </c>
      <c r="J65" s="2">
        <v>892152985.79004455</v>
      </c>
      <c r="K65" s="2">
        <v>891652985.79004455</v>
      </c>
      <c r="L65" s="2">
        <v>891152985.79004455</v>
      </c>
      <c r="M65" s="2">
        <v>890652985.79004455</v>
      </c>
      <c r="N65" s="2">
        <v>890152985.79004455</v>
      </c>
      <c r="O65" s="2">
        <v>889652985.79004455</v>
      </c>
      <c r="P65" s="2">
        <v>889152985.79004455</v>
      </c>
    </row>
    <row r="66" spans="1:16" x14ac:dyDescent="0.25">
      <c r="A66" s="26"/>
      <c r="B66" s="19">
        <v>87500</v>
      </c>
      <c r="C66" s="2">
        <v>932607068.60284305</v>
      </c>
      <c r="D66" s="2">
        <v>932107068.60284305</v>
      </c>
      <c r="E66" s="2">
        <v>931607068.60284305</v>
      </c>
      <c r="F66" s="2">
        <v>931107068.60284305</v>
      </c>
      <c r="G66" s="2">
        <v>930607068.60284305</v>
      </c>
      <c r="H66" s="2">
        <v>930107068.60284305</v>
      </c>
      <c r="I66" s="2">
        <v>929607068.60284305</v>
      </c>
      <c r="J66" s="2">
        <v>929107068.60284305</v>
      </c>
      <c r="K66" s="2">
        <v>928607068.60284305</v>
      </c>
      <c r="L66" s="2">
        <v>928107068.60284305</v>
      </c>
      <c r="M66" s="2">
        <v>927607068.60284305</v>
      </c>
      <c r="N66" s="2">
        <v>927107068.60284305</v>
      </c>
      <c r="O66" s="2">
        <v>926607068.60284305</v>
      </c>
      <c r="P66" s="2">
        <v>926107068.60284305</v>
      </c>
    </row>
    <row r="67" spans="1:16" x14ac:dyDescent="0.25">
      <c r="A67" s="26"/>
      <c r="B67" s="19">
        <v>90000</v>
      </c>
      <c r="C67" s="2">
        <v>969561151.41564155</v>
      </c>
      <c r="D67" s="2">
        <v>969061151.41564155</v>
      </c>
      <c r="E67" s="2">
        <v>968561151.41564155</v>
      </c>
      <c r="F67" s="2">
        <v>968061151.41564155</v>
      </c>
      <c r="G67" s="2">
        <v>967561151.41564155</v>
      </c>
      <c r="H67" s="2">
        <v>967061151.41564155</v>
      </c>
      <c r="I67" s="2">
        <v>966561151.41564155</v>
      </c>
      <c r="J67" s="2">
        <v>966061151.41564155</v>
      </c>
      <c r="K67" s="2">
        <v>965561151.41564155</v>
      </c>
      <c r="L67" s="2">
        <v>965061151.41564155</v>
      </c>
      <c r="M67" s="2">
        <v>964561151.41564155</v>
      </c>
      <c r="N67" s="2">
        <v>964061151.41564155</v>
      </c>
      <c r="O67" s="2">
        <v>963561151.41564155</v>
      </c>
      <c r="P67" s="2">
        <v>963061151.41564155</v>
      </c>
    </row>
    <row r="68" spans="1:16" x14ac:dyDescent="0.25">
      <c r="A68" s="26"/>
      <c r="B68" s="19">
        <v>92500</v>
      </c>
      <c r="C68" s="2">
        <v>1006515234.2284406</v>
      </c>
      <c r="D68" s="2">
        <v>1006015234.2284406</v>
      </c>
      <c r="E68" s="2">
        <v>1005515234.2284406</v>
      </c>
      <c r="F68" s="2">
        <v>1005015234.2284406</v>
      </c>
      <c r="G68" s="2">
        <v>1004515234.2284406</v>
      </c>
      <c r="H68" s="2">
        <v>1004015234.2284406</v>
      </c>
      <c r="I68" s="2">
        <v>1003515234.2284406</v>
      </c>
      <c r="J68" s="2">
        <v>1003015234.2284406</v>
      </c>
      <c r="K68" s="2">
        <v>1002515234.2284406</v>
      </c>
      <c r="L68" s="2">
        <v>1002015234.2284406</v>
      </c>
      <c r="M68" s="2">
        <v>1001515234.2284406</v>
      </c>
      <c r="N68" s="2">
        <v>1001015234.2284406</v>
      </c>
      <c r="O68" s="2">
        <v>1000515234.2284406</v>
      </c>
      <c r="P68" s="2">
        <v>1000015234.2284406</v>
      </c>
    </row>
    <row r="69" spans="1:16" x14ac:dyDescent="0.25">
      <c r="B69" s="2"/>
    </row>
    <row r="70" spans="1:16" ht="15.75" thickBot="1" x14ac:dyDescent="0.3">
      <c r="B70" s="2"/>
    </row>
    <row r="71" spans="1:16" ht="21.75" thickBot="1" x14ac:dyDescent="0.4">
      <c r="B71" s="27" t="s">
        <v>50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 spans="1:16" x14ac:dyDescent="0.25">
      <c r="A72" s="10"/>
      <c r="B72" s="24">
        <f>+B47</f>
        <v>747836654.53884947</v>
      </c>
      <c r="C72" s="23">
        <v>4</v>
      </c>
      <c r="D72" s="23">
        <v>5</v>
      </c>
      <c r="E72" s="23">
        <v>6</v>
      </c>
      <c r="F72" s="23">
        <v>7</v>
      </c>
      <c r="G72" s="23">
        <v>8</v>
      </c>
      <c r="H72" s="23">
        <v>9</v>
      </c>
      <c r="I72" s="23">
        <v>10</v>
      </c>
      <c r="J72" s="23">
        <v>11</v>
      </c>
      <c r="K72" s="23">
        <v>12</v>
      </c>
      <c r="L72" s="23">
        <v>13</v>
      </c>
      <c r="M72" s="23">
        <v>14</v>
      </c>
      <c r="N72" s="23">
        <v>15</v>
      </c>
    </row>
    <row r="73" spans="1:16" ht="15" customHeight="1" x14ac:dyDescent="0.25">
      <c r="A73" s="26" t="s">
        <v>49</v>
      </c>
      <c r="B73" s="19">
        <v>60000</v>
      </c>
      <c r="C73" s="2">
        <f t="dataTable" ref="C73:N86" dt2D="1" dtr="1" r1="C3" r2="C7"/>
        <v>162645386.82388568</v>
      </c>
      <c r="D73" s="2">
        <v>223223181.96358097</v>
      </c>
      <c r="E73" s="2">
        <v>283800977.10327619</v>
      </c>
      <c r="F73" s="2">
        <v>344378772.24297148</v>
      </c>
      <c r="G73" s="2">
        <v>404956567.38266689</v>
      </c>
      <c r="H73" s="2">
        <v>465534362.52236271</v>
      </c>
      <c r="I73" s="2">
        <v>526112157.66205776</v>
      </c>
      <c r="J73" s="2">
        <v>586689952.80175304</v>
      </c>
      <c r="K73" s="2">
        <v>647267747.94144833</v>
      </c>
      <c r="L73" s="2">
        <v>707845543.08114362</v>
      </c>
      <c r="M73" s="2">
        <v>768423338.22083902</v>
      </c>
      <c r="N73" s="2">
        <v>829001133.36053407</v>
      </c>
    </row>
    <row r="74" spans="1:16" x14ac:dyDescent="0.25">
      <c r="A74" s="26"/>
      <c r="B74" s="19">
        <v>62500</v>
      </c>
      <c r="C74" s="2">
        <v>178956661.41589707</v>
      </c>
      <c r="D74" s="2">
        <v>242974924.59239039</v>
      </c>
      <c r="E74" s="2">
        <v>306993187.76888341</v>
      </c>
      <c r="F74" s="2">
        <v>371011450.94537663</v>
      </c>
      <c r="G74" s="2">
        <v>435029714.1218698</v>
      </c>
      <c r="H74" s="2">
        <v>499047977.29836321</v>
      </c>
      <c r="I74" s="2">
        <v>563066240.4748565</v>
      </c>
      <c r="J74" s="2">
        <v>627084503.65134954</v>
      </c>
      <c r="K74" s="2">
        <v>691102766.82784283</v>
      </c>
      <c r="L74" s="2">
        <v>755121030.00433588</v>
      </c>
      <c r="M74" s="2">
        <v>819139293.18082929</v>
      </c>
      <c r="N74" s="2">
        <v>883157556.35732245</v>
      </c>
    </row>
    <row r="75" spans="1:16" x14ac:dyDescent="0.25">
      <c r="A75" s="26"/>
      <c r="B75" s="19">
        <v>65000</v>
      </c>
      <c r="C75" s="2">
        <v>195267936.00790852</v>
      </c>
      <c r="D75" s="2">
        <v>262726667.22119987</v>
      </c>
      <c r="E75" s="2">
        <v>330185398.43449068</v>
      </c>
      <c r="F75" s="2">
        <v>397644129.64778167</v>
      </c>
      <c r="G75" s="2">
        <v>465102860.8610729</v>
      </c>
      <c r="H75" s="2">
        <v>532561592.07436395</v>
      </c>
      <c r="I75" s="2">
        <v>600020323.287655</v>
      </c>
      <c r="J75" s="2">
        <v>667479054.5009464</v>
      </c>
      <c r="K75" s="2">
        <v>734937785.71423733</v>
      </c>
      <c r="L75" s="2">
        <v>802396516.92752814</v>
      </c>
      <c r="M75" s="2">
        <v>869855248.14081931</v>
      </c>
      <c r="N75" s="2">
        <v>937313979.3541106</v>
      </c>
    </row>
    <row r="76" spans="1:16" x14ac:dyDescent="0.25">
      <c r="A76" s="26"/>
      <c r="B76" s="19">
        <v>67500</v>
      </c>
      <c r="C76" s="2">
        <v>211579210.59992009</v>
      </c>
      <c r="D76" s="2">
        <v>282478409.85000885</v>
      </c>
      <c r="E76" s="2">
        <v>353377609.10009801</v>
      </c>
      <c r="F76" s="2">
        <v>424276808.35018694</v>
      </c>
      <c r="G76" s="2">
        <v>495176007.60027581</v>
      </c>
      <c r="H76" s="2">
        <v>566075206.85036445</v>
      </c>
      <c r="I76" s="2">
        <v>636974406.10045373</v>
      </c>
      <c r="J76" s="2">
        <v>707873605.35054255</v>
      </c>
      <c r="K76" s="2">
        <v>778772804.60063159</v>
      </c>
      <c r="L76" s="2">
        <v>849672003.85072064</v>
      </c>
      <c r="M76" s="2">
        <v>920571203.10080934</v>
      </c>
      <c r="N76" s="2">
        <v>991470402.35089862</v>
      </c>
    </row>
    <row r="77" spans="1:16" x14ac:dyDescent="0.25">
      <c r="A77" s="26"/>
      <c r="B77" s="19">
        <v>70000</v>
      </c>
      <c r="C77" s="2">
        <v>227890485.19193152</v>
      </c>
      <c r="D77" s="2">
        <v>302230152.47881836</v>
      </c>
      <c r="E77" s="2">
        <v>376569819.76570535</v>
      </c>
      <c r="F77" s="2">
        <v>450909487.05259192</v>
      </c>
      <c r="G77" s="2">
        <v>525249154.33947861</v>
      </c>
      <c r="H77" s="2">
        <v>599588821.62636554</v>
      </c>
      <c r="I77" s="2">
        <v>673928488.91325259</v>
      </c>
      <c r="J77" s="2">
        <v>748268156.20013928</v>
      </c>
      <c r="K77" s="2">
        <v>822607823.48702598</v>
      </c>
      <c r="L77" s="2">
        <v>896947490.77391243</v>
      </c>
      <c r="M77" s="2">
        <v>971287158.06079996</v>
      </c>
      <c r="N77" s="2">
        <v>1045626825.3476868</v>
      </c>
    </row>
    <row r="78" spans="1:16" x14ac:dyDescent="0.25">
      <c r="A78" s="26"/>
      <c r="B78" s="19">
        <v>72500</v>
      </c>
      <c r="C78" s="2">
        <v>244201759.78394297</v>
      </c>
      <c r="D78" s="2">
        <v>321981895.10762745</v>
      </c>
      <c r="E78" s="2">
        <v>399762030.4313122</v>
      </c>
      <c r="F78" s="2">
        <v>477542165.75499707</v>
      </c>
      <c r="G78" s="2">
        <v>555322301.07868147</v>
      </c>
      <c r="H78" s="2">
        <v>633102436.4023664</v>
      </c>
      <c r="I78" s="2">
        <v>710882571.72605097</v>
      </c>
      <c r="J78" s="2">
        <v>788662707.04973567</v>
      </c>
      <c r="K78" s="2">
        <v>866442842.37342048</v>
      </c>
      <c r="L78" s="2">
        <v>944222977.69710493</v>
      </c>
      <c r="M78" s="2">
        <v>1022003113.0207896</v>
      </c>
      <c r="N78" s="2">
        <v>1099783248.3444748</v>
      </c>
    </row>
    <row r="79" spans="1:16" x14ac:dyDescent="0.25">
      <c r="A79" s="26"/>
      <c r="B79" s="19">
        <v>75000</v>
      </c>
      <c r="C79" s="2">
        <v>260513034.37595427</v>
      </c>
      <c r="D79" s="2">
        <v>341733637.73643696</v>
      </c>
      <c r="E79" s="2">
        <v>422954241.09691942</v>
      </c>
      <c r="F79" s="2">
        <v>504174844.45740187</v>
      </c>
      <c r="G79" s="2">
        <v>585395447.81788468</v>
      </c>
      <c r="H79" s="2">
        <v>666616051.17836714</v>
      </c>
      <c r="I79" s="2">
        <v>747836654.53884947</v>
      </c>
      <c r="J79" s="2">
        <v>829057257.89933205</v>
      </c>
      <c r="K79" s="2">
        <v>910277861.25981498</v>
      </c>
      <c r="L79" s="2">
        <v>991498464.62029707</v>
      </c>
      <c r="M79" s="2">
        <v>1072719067.9807801</v>
      </c>
      <c r="N79" s="2">
        <v>1153939671.3412623</v>
      </c>
    </row>
    <row r="80" spans="1:16" x14ac:dyDescent="0.25">
      <c r="A80" s="26"/>
      <c r="B80" s="19">
        <v>77500</v>
      </c>
      <c r="C80" s="2">
        <v>276824308.96796578</v>
      </c>
      <c r="D80" s="2">
        <v>361485380.36524624</v>
      </c>
      <c r="E80" s="2">
        <v>446146451.76252681</v>
      </c>
      <c r="F80" s="2">
        <v>530807523.15980721</v>
      </c>
      <c r="G80" s="2">
        <v>615468594.55708742</v>
      </c>
      <c r="H80" s="2">
        <v>700129665.95436811</v>
      </c>
      <c r="I80" s="2">
        <v>784790737.35164833</v>
      </c>
      <c r="J80" s="2">
        <v>869451808.7489289</v>
      </c>
      <c r="K80" s="2">
        <v>954112880.14620924</v>
      </c>
      <c r="L80" s="2">
        <v>1038773951.5434897</v>
      </c>
      <c r="M80" s="2">
        <v>1123435022.9407701</v>
      </c>
      <c r="N80" s="2">
        <v>1208096094.3380508</v>
      </c>
    </row>
    <row r="81" spans="1:14" x14ac:dyDescent="0.25">
      <c r="A81" s="26"/>
      <c r="B81" s="19">
        <v>80000</v>
      </c>
      <c r="C81" s="2">
        <v>293135583.55997735</v>
      </c>
      <c r="D81" s="2">
        <v>381237122.99405545</v>
      </c>
      <c r="E81" s="2">
        <v>469338662.42813379</v>
      </c>
      <c r="F81" s="2">
        <v>557440201.86221206</v>
      </c>
      <c r="G81" s="2">
        <v>645541741.2962904</v>
      </c>
      <c r="H81" s="2">
        <v>733643280.73036921</v>
      </c>
      <c r="I81" s="2">
        <v>821744820.16444707</v>
      </c>
      <c r="J81" s="2">
        <v>909846359.59852517</v>
      </c>
      <c r="K81" s="2">
        <v>997947899.03260338</v>
      </c>
      <c r="L81" s="2">
        <v>1086049438.4666822</v>
      </c>
      <c r="M81" s="2">
        <v>1174150977.9007597</v>
      </c>
      <c r="N81" s="2">
        <v>1262252517.3348386</v>
      </c>
    </row>
    <row r="82" spans="1:14" x14ac:dyDescent="0.25">
      <c r="A82" s="26"/>
      <c r="B82" s="19">
        <v>82500</v>
      </c>
      <c r="C82" s="2">
        <v>309446858.15198874</v>
      </c>
      <c r="D82" s="2">
        <v>400988865.62286496</v>
      </c>
      <c r="E82" s="2">
        <v>492530873.09374094</v>
      </c>
      <c r="F82" s="2">
        <v>584072880.56461716</v>
      </c>
      <c r="G82" s="2">
        <v>675614888.03549314</v>
      </c>
      <c r="H82" s="2">
        <v>767156895.50636971</v>
      </c>
      <c r="I82" s="2">
        <v>858698902.97724557</v>
      </c>
      <c r="J82" s="2">
        <v>950240910.44812202</v>
      </c>
      <c r="K82" s="2">
        <v>1041782917.9189976</v>
      </c>
      <c r="L82" s="2">
        <v>1133324925.3898747</v>
      </c>
      <c r="M82" s="2">
        <v>1224866932.8607502</v>
      </c>
      <c r="N82" s="2">
        <v>1316408940.3316264</v>
      </c>
    </row>
    <row r="83" spans="1:14" x14ac:dyDescent="0.25">
      <c r="A83" s="26"/>
      <c r="B83" s="19">
        <v>85000</v>
      </c>
      <c r="C83" s="2">
        <v>325758132.74400026</v>
      </c>
      <c r="D83" s="2">
        <v>420740608.25167412</v>
      </c>
      <c r="E83" s="2">
        <v>515723083.75934839</v>
      </c>
      <c r="F83" s="2">
        <v>610705559.26702249</v>
      </c>
      <c r="G83" s="2">
        <v>705688034.77469611</v>
      </c>
      <c r="H83" s="2">
        <v>800670510.28237009</v>
      </c>
      <c r="I83" s="2">
        <v>895652985.79004455</v>
      </c>
      <c r="J83" s="2">
        <v>990635461.29771829</v>
      </c>
      <c r="K83" s="2">
        <v>1085617936.8053923</v>
      </c>
      <c r="L83" s="2">
        <v>1180600412.3130662</v>
      </c>
      <c r="M83" s="2">
        <v>1275582887.8207402</v>
      </c>
      <c r="N83" s="2">
        <v>1370565363.3284142</v>
      </c>
    </row>
    <row r="84" spans="1:14" x14ac:dyDescent="0.25">
      <c r="A84" s="26"/>
      <c r="B84" s="19">
        <v>87500</v>
      </c>
      <c r="C84" s="2">
        <v>342069407.33601165</v>
      </c>
      <c r="D84" s="2">
        <v>440492350.88048339</v>
      </c>
      <c r="E84" s="2">
        <v>538915294.42495549</v>
      </c>
      <c r="F84" s="2">
        <v>637338237.96942735</v>
      </c>
      <c r="G84" s="2">
        <v>735761181.51389921</v>
      </c>
      <c r="H84" s="2">
        <v>834184125.05837095</v>
      </c>
      <c r="I84" s="2">
        <v>932607068.60284305</v>
      </c>
      <c r="J84" s="2">
        <v>1031030012.1473155</v>
      </c>
      <c r="K84" s="2">
        <v>1129452955.6917868</v>
      </c>
      <c r="L84" s="2">
        <v>1227875899.236258</v>
      </c>
      <c r="M84" s="2">
        <v>1326298842.7807312</v>
      </c>
      <c r="N84" s="2">
        <v>1424721786.3252025</v>
      </c>
    </row>
    <row r="85" spans="1:14" x14ac:dyDescent="0.25">
      <c r="A85" s="26"/>
      <c r="B85" s="19">
        <v>90000</v>
      </c>
      <c r="C85" s="2">
        <v>358380681.9280231</v>
      </c>
      <c r="D85" s="2">
        <v>460244093.50929278</v>
      </c>
      <c r="E85" s="2">
        <v>562107505.09056246</v>
      </c>
      <c r="F85" s="2">
        <v>663970916.67183244</v>
      </c>
      <c r="G85" s="2">
        <v>765834328.25310171</v>
      </c>
      <c r="H85" s="2">
        <v>867697739.83437204</v>
      </c>
      <c r="I85" s="2">
        <v>969561151.41564155</v>
      </c>
      <c r="J85" s="2">
        <v>1071424562.9969113</v>
      </c>
      <c r="K85" s="2">
        <v>1173287974.5781813</v>
      </c>
      <c r="L85" s="2">
        <v>1275151386.1594512</v>
      </c>
      <c r="M85" s="2">
        <v>1377014797.7407207</v>
      </c>
      <c r="N85" s="2">
        <v>1478878209.3219914</v>
      </c>
    </row>
    <row r="86" spans="1:14" x14ac:dyDescent="0.25">
      <c r="A86" s="26"/>
      <c r="B86" s="19">
        <v>92500</v>
      </c>
      <c r="C86" s="2">
        <v>374691956.52003449</v>
      </c>
      <c r="D86" s="2">
        <v>479995836.13810199</v>
      </c>
      <c r="E86" s="2">
        <v>585299715.7561698</v>
      </c>
      <c r="F86" s="2">
        <v>690603595.37423778</v>
      </c>
      <c r="G86" s="2">
        <v>795907474.99230516</v>
      </c>
      <c r="H86" s="2">
        <v>901211354.61037266</v>
      </c>
      <c r="I86" s="2">
        <v>1006515234.2284406</v>
      </c>
      <c r="J86" s="2">
        <v>1111819113.846508</v>
      </c>
      <c r="K86" s="2">
        <v>1217122993.4645753</v>
      </c>
      <c r="L86" s="2">
        <v>1322426873.082644</v>
      </c>
      <c r="M86" s="2">
        <v>1427730752.700712</v>
      </c>
      <c r="N86" s="2">
        <v>1533034632.3187785</v>
      </c>
    </row>
  </sheetData>
  <mergeCells count="4">
    <mergeCell ref="B53:P53"/>
    <mergeCell ref="A55:A68"/>
    <mergeCell ref="B71:N71"/>
    <mergeCell ref="A73:A86"/>
  </mergeCells>
  <conditionalFormatting sqref="C55:P68">
    <cfRule type="cellIs" dxfId="11" priority="4" operator="greaterThan">
      <formula>500000000</formula>
    </cfRule>
    <cfRule type="cellIs" dxfId="10" priority="5" operator="between">
      <formula>250000000</formula>
      <formula>500000000</formula>
    </cfRule>
    <cfRule type="cellIs" dxfId="9" priority="6" operator="lessThan">
      <formula>250000000</formula>
    </cfRule>
  </conditionalFormatting>
  <conditionalFormatting sqref="C73:N86">
    <cfRule type="cellIs" dxfId="8" priority="1" operator="greaterThan">
      <formula>500000000</formula>
    </cfRule>
    <cfRule type="cellIs" dxfId="7" priority="2" operator="between">
      <formula>250000000</formula>
      <formula>500000000</formula>
    </cfRule>
    <cfRule type="cellIs" dxfId="6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43BE-FB59-416F-8B4F-E92E0E4AECC7}">
  <dimension ref="A1:BJ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0" width="15.28515625" style="2" bestFit="1" customWidth="1"/>
    <col min="11" max="14" width="15.140625" style="2" bestFit="1" customWidth="1"/>
    <col min="15" max="62" width="13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3" customFormat="1" x14ac:dyDescent="0.25">
      <c r="A3" s="3" t="str">
        <f>+'Osmin (50)'!A3</f>
        <v>Suscriptions per turn</v>
      </c>
      <c r="C3" s="3">
        <v>10</v>
      </c>
      <c r="D3" s="3">
        <f>+C3</f>
        <v>10</v>
      </c>
      <c r="E3" s="3">
        <f t="shared" ref="E3:T4" si="0">+D3</f>
        <v>10</v>
      </c>
      <c r="F3" s="3">
        <f t="shared" si="0"/>
        <v>10</v>
      </c>
      <c r="G3" s="3">
        <f t="shared" si="0"/>
        <v>10</v>
      </c>
      <c r="H3" s="3">
        <f t="shared" si="0"/>
        <v>10</v>
      </c>
      <c r="I3" s="3">
        <f t="shared" si="0"/>
        <v>10</v>
      </c>
      <c r="J3" s="3">
        <f t="shared" si="0"/>
        <v>10</v>
      </c>
      <c r="K3" s="3">
        <f t="shared" si="0"/>
        <v>10</v>
      </c>
      <c r="L3" s="3">
        <f t="shared" si="0"/>
        <v>10</v>
      </c>
      <c r="M3" s="3">
        <f>+L3+2</f>
        <v>12</v>
      </c>
      <c r="N3" s="3">
        <f>+M3</f>
        <v>12</v>
      </c>
      <c r="O3" s="3">
        <f t="shared" ref="O3:AX4" si="1">+N3</f>
        <v>12</v>
      </c>
      <c r="P3" s="3">
        <f t="shared" si="1"/>
        <v>12</v>
      </c>
      <c r="Q3" s="3">
        <f t="shared" si="1"/>
        <v>12</v>
      </c>
      <c r="R3" s="3">
        <f t="shared" si="1"/>
        <v>12</v>
      </c>
      <c r="S3" s="3">
        <f t="shared" si="1"/>
        <v>12</v>
      </c>
      <c r="T3" s="3">
        <f t="shared" si="1"/>
        <v>12</v>
      </c>
      <c r="U3" s="3">
        <f t="shared" si="1"/>
        <v>12</v>
      </c>
      <c r="V3" s="3">
        <f t="shared" si="1"/>
        <v>12</v>
      </c>
      <c r="W3" s="3">
        <f t="shared" si="1"/>
        <v>12</v>
      </c>
      <c r="X3" s="3">
        <f t="shared" si="1"/>
        <v>12</v>
      </c>
      <c r="Y3" s="3">
        <f t="shared" si="1"/>
        <v>12</v>
      </c>
      <c r="Z3" s="3">
        <f t="shared" si="1"/>
        <v>12</v>
      </c>
      <c r="AA3" s="3">
        <f>+Z3+2</f>
        <v>14</v>
      </c>
      <c r="AB3" s="3">
        <f>+AA3</f>
        <v>14</v>
      </c>
      <c r="AC3" s="3">
        <f t="shared" si="1"/>
        <v>14</v>
      </c>
      <c r="AD3" s="3">
        <f t="shared" si="1"/>
        <v>14</v>
      </c>
      <c r="AE3" s="3">
        <f t="shared" si="1"/>
        <v>14</v>
      </c>
      <c r="AF3" s="3">
        <f t="shared" si="1"/>
        <v>14</v>
      </c>
      <c r="AG3" s="3">
        <f t="shared" si="1"/>
        <v>14</v>
      </c>
      <c r="AH3" s="3">
        <f t="shared" si="1"/>
        <v>14</v>
      </c>
      <c r="AI3" s="3">
        <f t="shared" si="1"/>
        <v>14</v>
      </c>
      <c r="AJ3" s="3">
        <f t="shared" si="1"/>
        <v>14</v>
      </c>
      <c r="AK3" s="3">
        <f t="shared" si="1"/>
        <v>14</v>
      </c>
      <c r="AL3" s="3">
        <f t="shared" si="1"/>
        <v>14</v>
      </c>
      <c r="AM3" s="3">
        <f>+AL3-4</f>
        <v>10</v>
      </c>
      <c r="AN3" s="3">
        <f t="shared" si="1"/>
        <v>10</v>
      </c>
      <c r="AO3" s="3">
        <f t="shared" si="1"/>
        <v>10</v>
      </c>
      <c r="AP3" s="3">
        <f t="shared" si="1"/>
        <v>10</v>
      </c>
      <c r="AQ3" s="3">
        <f t="shared" si="1"/>
        <v>10</v>
      </c>
      <c r="AR3" s="3">
        <f t="shared" si="1"/>
        <v>10</v>
      </c>
      <c r="AS3" s="3">
        <f t="shared" si="1"/>
        <v>10</v>
      </c>
      <c r="AT3" s="3">
        <f t="shared" si="1"/>
        <v>10</v>
      </c>
      <c r="AU3" s="3">
        <f t="shared" si="1"/>
        <v>10</v>
      </c>
      <c r="AV3" s="3">
        <f t="shared" si="1"/>
        <v>10</v>
      </c>
      <c r="AW3" s="3">
        <f t="shared" si="1"/>
        <v>10</v>
      </c>
      <c r="AX3" s="3">
        <f t="shared" si="1"/>
        <v>10</v>
      </c>
      <c r="AY3" s="3">
        <f>+AX3-2</f>
        <v>8</v>
      </c>
      <c r="AZ3" s="3">
        <f t="shared" ref="AZ3:BJ3" si="2">+AY3</f>
        <v>8</v>
      </c>
      <c r="BA3" s="3">
        <f t="shared" si="2"/>
        <v>8</v>
      </c>
      <c r="BB3" s="3">
        <f t="shared" si="2"/>
        <v>8</v>
      </c>
      <c r="BC3" s="3">
        <f t="shared" si="2"/>
        <v>8</v>
      </c>
      <c r="BD3" s="3">
        <f t="shared" si="2"/>
        <v>8</v>
      </c>
      <c r="BE3" s="3">
        <f t="shared" si="2"/>
        <v>8</v>
      </c>
      <c r="BF3" s="3">
        <f t="shared" si="2"/>
        <v>8</v>
      </c>
      <c r="BG3" s="3">
        <f t="shared" si="2"/>
        <v>8</v>
      </c>
      <c r="BH3" s="3">
        <f t="shared" si="2"/>
        <v>8</v>
      </c>
      <c r="BI3" s="3">
        <f t="shared" si="2"/>
        <v>8</v>
      </c>
      <c r="BJ3" s="3">
        <f t="shared" si="2"/>
        <v>8</v>
      </c>
    </row>
    <row r="4" spans="1:62" s="3" customFormat="1" x14ac:dyDescent="0.25">
      <c r="A4" s="3" t="str">
        <f>+'Osmin (50)'!A4</f>
        <v>Shifts per day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f>+H4+1</f>
        <v>5</v>
      </c>
      <c r="J4" s="3">
        <f>+I4</f>
        <v>5</v>
      </c>
      <c r="K4" s="3">
        <f t="shared" si="0"/>
        <v>5</v>
      </c>
      <c r="L4" s="3">
        <f t="shared" si="0"/>
        <v>5</v>
      </c>
      <c r="M4" s="3">
        <f t="shared" si="0"/>
        <v>5</v>
      </c>
      <c r="N4" s="3">
        <f t="shared" si="0"/>
        <v>5</v>
      </c>
      <c r="O4" s="3">
        <f t="shared" si="0"/>
        <v>5</v>
      </c>
      <c r="P4" s="3">
        <f t="shared" si="0"/>
        <v>5</v>
      </c>
      <c r="Q4" s="3">
        <f t="shared" si="0"/>
        <v>5</v>
      </c>
      <c r="R4" s="3">
        <f t="shared" si="0"/>
        <v>5</v>
      </c>
      <c r="S4" s="3">
        <f t="shared" si="0"/>
        <v>5</v>
      </c>
      <c r="T4" s="3">
        <f t="shared" si="0"/>
        <v>5</v>
      </c>
      <c r="U4" s="3">
        <f>+T4</f>
        <v>5</v>
      </c>
      <c r="V4" s="3">
        <f t="shared" si="1"/>
        <v>5</v>
      </c>
      <c r="W4" s="3">
        <f t="shared" si="1"/>
        <v>5</v>
      </c>
      <c r="X4" s="3">
        <f t="shared" si="1"/>
        <v>5</v>
      </c>
      <c r="Y4" s="3">
        <f t="shared" si="1"/>
        <v>5</v>
      </c>
      <c r="Z4" s="3">
        <f t="shared" si="1"/>
        <v>5</v>
      </c>
      <c r="AA4" s="3">
        <f t="shared" si="1"/>
        <v>5</v>
      </c>
      <c r="AB4" s="3">
        <f t="shared" si="1"/>
        <v>5</v>
      </c>
      <c r="AC4" s="3">
        <f t="shared" si="1"/>
        <v>5</v>
      </c>
      <c r="AD4" s="3">
        <f t="shared" si="1"/>
        <v>5</v>
      </c>
      <c r="AE4" s="3">
        <f t="shared" si="1"/>
        <v>5</v>
      </c>
      <c r="AF4" s="3">
        <f t="shared" si="1"/>
        <v>5</v>
      </c>
      <c r="AG4" s="3">
        <f t="shared" si="1"/>
        <v>5</v>
      </c>
      <c r="AH4" s="3">
        <f t="shared" si="1"/>
        <v>5</v>
      </c>
      <c r="AI4" s="3">
        <f t="shared" si="1"/>
        <v>5</v>
      </c>
      <c r="AJ4" s="3">
        <f t="shared" si="1"/>
        <v>5</v>
      </c>
      <c r="AK4" s="3">
        <f t="shared" si="1"/>
        <v>5</v>
      </c>
      <c r="AL4" s="3">
        <f t="shared" si="1"/>
        <v>5</v>
      </c>
      <c r="AM4" s="3">
        <f>+AL4+3</f>
        <v>8</v>
      </c>
      <c r="AN4" s="3">
        <f>+AM4</f>
        <v>8</v>
      </c>
      <c r="AO4" s="3">
        <f t="shared" si="1"/>
        <v>8</v>
      </c>
      <c r="AP4" s="3">
        <f t="shared" si="1"/>
        <v>8</v>
      </c>
      <c r="AQ4" s="3">
        <f t="shared" si="1"/>
        <v>8</v>
      </c>
      <c r="AR4" s="3">
        <f t="shared" si="1"/>
        <v>8</v>
      </c>
      <c r="AS4" s="3">
        <f t="shared" si="1"/>
        <v>8</v>
      </c>
      <c r="AT4" s="3">
        <f t="shared" si="1"/>
        <v>8</v>
      </c>
      <c r="AU4" s="3">
        <f t="shared" si="1"/>
        <v>8</v>
      </c>
      <c r="AV4" s="3">
        <f t="shared" si="1"/>
        <v>8</v>
      </c>
      <c r="AW4" s="3">
        <f t="shared" si="1"/>
        <v>8</v>
      </c>
      <c r="AX4" s="3">
        <f t="shared" si="1"/>
        <v>8</v>
      </c>
      <c r="AY4" s="3">
        <f t="shared" ref="AY4:BJ4" si="3">+AX4</f>
        <v>8</v>
      </c>
      <c r="AZ4" s="3">
        <f t="shared" si="3"/>
        <v>8</v>
      </c>
      <c r="BA4" s="3">
        <f t="shared" si="3"/>
        <v>8</v>
      </c>
      <c r="BB4" s="3">
        <f t="shared" si="3"/>
        <v>8</v>
      </c>
      <c r="BC4" s="3">
        <f t="shared" si="3"/>
        <v>8</v>
      </c>
      <c r="BD4" s="3">
        <f t="shared" si="3"/>
        <v>8</v>
      </c>
      <c r="BE4" s="3">
        <f t="shared" si="3"/>
        <v>8</v>
      </c>
      <c r="BF4" s="3">
        <f t="shared" si="3"/>
        <v>8</v>
      </c>
      <c r="BG4" s="3">
        <f t="shared" si="3"/>
        <v>8</v>
      </c>
      <c r="BH4" s="3">
        <f t="shared" si="3"/>
        <v>8</v>
      </c>
      <c r="BI4" s="3">
        <f t="shared" si="3"/>
        <v>8</v>
      </c>
      <c r="BJ4" s="3">
        <f t="shared" si="3"/>
        <v>8</v>
      </c>
    </row>
    <row r="5" spans="1:62" s="3" customFormat="1" x14ac:dyDescent="0.25">
      <c r="A5" s="3" t="str">
        <f>+'Osmin (50)'!A5</f>
        <v>Monthly clients</v>
      </c>
      <c r="C5" s="22">
        <f>+C3*C4*20</f>
        <v>800</v>
      </c>
      <c r="D5" s="22">
        <f t="shared" ref="D5:BJ5" si="4">+D3*D4*20</f>
        <v>800</v>
      </c>
      <c r="E5" s="22">
        <f t="shared" si="4"/>
        <v>800</v>
      </c>
      <c r="F5" s="22">
        <f t="shared" si="4"/>
        <v>800</v>
      </c>
      <c r="G5" s="22">
        <f t="shared" si="4"/>
        <v>800</v>
      </c>
      <c r="H5" s="22">
        <f t="shared" si="4"/>
        <v>800</v>
      </c>
      <c r="I5" s="22">
        <f t="shared" si="4"/>
        <v>1000</v>
      </c>
      <c r="J5" s="22">
        <f t="shared" si="4"/>
        <v>1000</v>
      </c>
      <c r="K5" s="22">
        <f t="shared" si="4"/>
        <v>1000</v>
      </c>
      <c r="L5" s="22">
        <f t="shared" si="4"/>
        <v>1000</v>
      </c>
      <c r="M5" s="22">
        <f t="shared" si="4"/>
        <v>1200</v>
      </c>
      <c r="N5" s="22">
        <f t="shared" si="4"/>
        <v>1200</v>
      </c>
      <c r="O5" s="22">
        <f t="shared" si="4"/>
        <v>1200</v>
      </c>
      <c r="P5" s="22">
        <f t="shared" si="4"/>
        <v>1200</v>
      </c>
      <c r="Q5" s="22">
        <f t="shared" si="4"/>
        <v>1200</v>
      </c>
      <c r="R5" s="22">
        <f t="shared" si="4"/>
        <v>1200</v>
      </c>
      <c r="S5" s="22">
        <f t="shared" si="4"/>
        <v>1200</v>
      </c>
      <c r="T5" s="22">
        <f t="shared" si="4"/>
        <v>1200</v>
      </c>
      <c r="U5" s="22">
        <f t="shared" si="4"/>
        <v>1200</v>
      </c>
      <c r="V5" s="22">
        <f t="shared" si="4"/>
        <v>1200</v>
      </c>
      <c r="W5" s="22">
        <f t="shared" si="4"/>
        <v>1200</v>
      </c>
      <c r="X5" s="22">
        <f t="shared" si="4"/>
        <v>1200</v>
      </c>
      <c r="Y5" s="22">
        <f t="shared" si="4"/>
        <v>1200</v>
      </c>
      <c r="Z5" s="22">
        <f t="shared" si="4"/>
        <v>1200</v>
      </c>
      <c r="AA5" s="22">
        <f t="shared" si="4"/>
        <v>1400</v>
      </c>
      <c r="AB5" s="22">
        <f t="shared" si="4"/>
        <v>1400</v>
      </c>
      <c r="AC5" s="22">
        <f t="shared" si="4"/>
        <v>1400</v>
      </c>
      <c r="AD5" s="22">
        <f t="shared" si="4"/>
        <v>1400</v>
      </c>
      <c r="AE5" s="22">
        <f t="shared" si="4"/>
        <v>1400</v>
      </c>
      <c r="AF5" s="22">
        <f t="shared" si="4"/>
        <v>1400</v>
      </c>
      <c r="AG5" s="22">
        <f t="shared" si="4"/>
        <v>1400</v>
      </c>
      <c r="AH5" s="22">
        <f t="shared" si="4"/>
        <v>1400</v>
      </c>
      <c r="AI5" s="22">
        <f t="shared" si="4"/>
        <v>1400</v>
      </c>
      <c r="AJ5" s="22">
        <f t="shared" si="4"/>
        <v>1400</v>
      </c>
      <c r="AK5" s="22">
        <f t="shared" si="4"/>
        <v>1400</v>
      </c>
      <c r="AL5" s="22">
        <f t="shared" si="4"/>
        <v>1400</v>
      </c>
      <c r="AM5" s="22">
        <f t="shared" si="4"/>
        <v>1600</v>
      </c>
      <c r="AN5" s="22">
        <f t="shared" si="4"/>
        <v>1600</v>
      </c>
      <c r="AO5" s="22">
        <f t="shared" si="4"/>
        <v>1600</v>
      </c>
      <c r="AP5" s="22">
        <f t="shared" si="4"/>
        <v>1600</v>
      </c>
      <c r="AQ5" s="22">
        <f t="shared" si="4"/>
        <v>1600</v>
      </c>
      <c r="AR5" s="22">
        <f t="shared" si="4"/>
        <v>1600</v>
      </c>
      <c r="AS5" s="22">
        <f t="shared" si="4"/>
        <v>1600</v>
      </c>
      <c r="AT5" s="22">
        <f t="shared" si="4"/>
        <v>1600</v>
      </c>
      <c r="AU5" s="22">
        <f t="shared" si="4"/>
        <v>1600</v>
      </c>
      <c r="AV5" s="22">
        <f t="shared" si="4"/>
        <v>1600</v>
      </c>
      <c r="AW5" s="22">
        <f t="shared" si="4"/>
        <v>1600</v>
      </c>
      <c r="AX5" s="22">
        <f t="shared" si="4"/>
        <v>1600</v>
      </c>
      <c r="AY5" s="22">
        <f t="shared" si="4"/>
        <v>1280</v>
      </c>
      <c r="AZ5" s="22">
        <f t="shared" si="4"/>
        <v>1280</v>
      </c>
      <c r="BA5" s="22">
        <f t="shared" si="4"/>
        <v>1280</v>
      </c>
      <c r="BB5" s="22">
        <f t="shared" si="4"/>
        <v>1280</v>
      </c>
      <c r="BC5" s="22">
        <f t="shared" si="4"/>
        <v>1280</v>
      </c>
      <c r="BD5" s="22">
        <f t="shared" si="4"/>
        <v>1280</v>
      </c>
      <c r="BE5" s="22">
        <f t="shared" si="4"/>
        <v>1280</v>
      </c>
      <c r="BF5" s="22">
        <f t="shared" si="4"/>
        <v>1280</v>
      </c>
      <c r="BG5" s="22">
        <f t="shared" si="4"/>
        <v>1280</v>
      </c>
      <c r="BH5" s="22">
        <f t="shared" si="4"/>
        <v>1280</v>
      </c>
      <c r="BI5" s="22">
        <f t="shared" si="4"/>
        <v>1280</v>
      </c>
      <c r="BJ5" s="22">
        <f t="shared" si="4"/>
        <v>1280</v>
      </c>
    </row>
    <row r="6" spans="1:62" s="3" customFormat="1" x14ac:dyDescent="0.25"/>
    <row r="7" spans="1:62" x14ac:dyDescent="0.25">
      <c r="A7" s="3" t="str">
        <f>+'Osmin (50)'!A7</f>
        <v>Sale price</v>
      </c>
      <c r="C7" s="2">
        <v>85000</v>
      </c>
      <c r="D7" s="2">
        <f>+C7</f>
        <v>85000</v>
      </c>
      <c r="E7" s="2">
        <f t="shared" ref="E7:N7" si="5">+D7</f>
        <v>85000</v>
      </c>
      <c r="F7" s="2">
        <f t="shared" si="5"/>
        <v>85000</v>
      </c>
      <c r="G7" s="2">
        <f t="shared" si="5"/>
        <v>85000</v>
      </c>
      <c r="H7" s="2">
        <f t="shared" si="5"/>
        <v>85000</v>
      </c>
      <c r="I7" s="2">
        <f t="shared" si="5"/>
        <v>85000</v>
      </c>
      <c r="J7" s="2">
        <f t="shared" si="5"/>
        <v>85000</v>
      </c>
      <c r="K7" s="2">
        <f t="shared" si="5"/>
        <v>85000</v>
      </c>
      <c r="L7" s="2">
        <f t="shared" si="5"/>
        <v>85000</v>
      </c>
      <c r="M7" s="2">
        <f t="shared" si="5"/>
        <v>85000</v>
      </c>
      <c r="N7" s="2">
        <f t="shared" si="5"/>
        <v>85000</v>
      </c>
      <c r="O7" s="2">
        <f>+N7*(1+O8)</f>
        <v>89250</v>
      </c>
      <c r="P7" s="2">
        <f>+O7</f>
        <v>89250</v>
      </c>
      <c r="Q7" s="2">
        <f t="shared" ref="Q7:Z7" si="6">+P7</f>
        <v>89250</v>
      </c>
      <c r="R7" s="2">
        <f t="shared" si="6"/>
        <v>89250</v>
      </c>
      <c r="S7" s="2">
        <f t="shared" si="6"/>
        <v>89250</v>
      </c>
      <c r="T7" s="2">
        <f t="shared" si="6"/>
        <v>89250</v>
      </c>
      <c r="U7" s="2">
        <f t="shared" si="6"/>
        <v>89250</v>
      </c>
      <c r="V7" s="2">
        <f t="shared" si="6"/>
        <v>89250</v>
      </c>
      <c r="W7" s="2">
        <f t="shared" si="6"/>
        <v>89250</v>
      </c>
      <c r="X7" s="2">
        <f t="shared" si="6"/>
        <v>89250</v>
      </c>
      <c r="Y7" s="2">
        <f t="shared" si="6"/>
        <v>89250</v>
      </c>
      <c r="Z7" s="2">
        <f t="shared" si="6"/>
        <v>89250</v>
      </c>
      <c r="AA7" s="2">
        <f>+Z7*(1+AA8)</f>
        <v>91927.5</v>
      </c>
      <c r="AB7" s="2">
        <f>+AA7</f>
        <v>91927.5</v>
      </c>
      <c r="AC7" s="2">
        <f t="shared" ref="AC7:AL7" si="7">+AB7</f>
        <v>91927.5</v>
      </c>
      <c r="AD7" s="2">
        <f t="shared" si="7"/>
        <v>91927.5</v>
      </c>
      <c r="AE7" s="2">
        <f t="shared" si="7"/>
        <v>91927.5</v>
      </c>
      <c r="AF7" s="2">
        <f t="shared" si="7"/>
        <v>91927.5</v>
      </c>
      <c r="AG7" s="2">
        <f t="shared" si="7"/>
        <v>91927.5</v>
      </c>
      <c r="AH7" s="2">
        <f t="shared" si="7"/>
        <v>91927.5</v>
      </c>
      <c r="AI7" s="2">
        <f t="shared" si="7"/>
        <v>91927.5</v>
      </c>
      <c r="AJ7" s="2">
        <f t="shared" si="7"/>
        <v>91927.5</v>
      </c>
      <c r="AK7" s="2">
        <f t="shared" si="7"/>
        <v>91927.5</v>
      </c>
      <c r="AL7" s="2">
        <f t="shared" si="7"/>
        <v>91927.5</v>
      </c>
      <c r="AM7" s="2">
        <f>+AL7*(1+AM8)</f>
        <v>94685.324999999997</v>
      </c>
      <c r="AN7" s="2">
        <f>+AM7</f>
        <v>94685.324999999997</v>
      </c>
      <c r="AO7" s="2">
        <f t="shared" ref="AO7:AX7" si="8">+AN7</f>
        <v>94685.324999999997</v>
      </c>
      <c r="AP7" s="2">
        <f t="shared" si="8"/>
        <v>94685.324999999997</v>
      </c>
      <c r="AQ7" s="2">
        <f t="shared" si="8"/>
        <v>94685.324999999997</v>
      </c>
      <c r="AR7" s="2">
        <f t="shared" si="8"/>
        <v>94685.324999999997</v>
      </c>
      <c r="AS7" s="2">
        <f t="shared" si="8"/>
        <v>94685.324999999997</v>
      </c>
      <c r="AT7" s="2">
        <f t="shared" si="8"/>
        <v>94685.324999999997</v>
      </c>
      <c r="AU7" s="2">
        <f t="shared" si="8"/>
        <v>94685.324999999997</v>
      </c>
      <c r="AV7" s="2">
        <f t="shared" si="8"/>
        <v>94685.324999999997</v>
      </c>
      <c r="AW7" s="2">
        <f t="shared" si="8"/>
        <v>94685.324999999997</v>
      </c>
      <c r="AX7" s="2">
        <f t="shared" si="8"/>
        <v>94685.324999999997</v>
      </c>
      <c r="AY7" s="2">
        <f>+AX7*(1+AY8)</f>
        <v>97525.884749999997</v>
      </c>
      <c r="AZ7" s="2">
        <f>+AY7</f>
        <v>97525.884749999997</v>
      </c>
      <c r="BA7" s="2">
        <f t="shared" ref="BA7:BJ7" si="9">+AZ7</f>
        <v>97525.884749999997</v>
      </c>
      <c r="BB7" s="2">
        <f t="shared" si="9"/>
        <v>97525.884749999997</v>
      </c>
      <c r="BC7" s="2">
        <f t="shared" si="9"/>
        <v>97525.884749999997</v>
      </c>
      <c r="BD7" s="2">
        <f t="shared" si="9"/>
        <v>97525.884749999997</v>
      </c>
      <c r="BE7" s="2">
        <f t="shared" si="9"/>
        <v>97525.884749999997</v>
      </c>
      <c r="BF7" s="2">
        <f t="shared" si="9"/>
        <v>97525.884749999997</v>
      </c>
      <c r="BG7" s="2">
        <f t="shared" si="9"/>
        <v>97525.884749999997</v>
      </c>
      <c r="BH7" s="2">
        <f t="shared" si="9"/>
        <v>97525.884749999997</v>
      </c>
      <c r="BI7" s="2">
        <f t="shared" si="9"/>
        <v>97525.884749999997</v>
      </c>
      <c r="BJ7" s="2">
        <f t="shared" si="9"/>
        <v>97525.884749999997</v>
      </c>
    </row>
    <row r="8" spans="1:62" s="4" customFormat="1" x14ac:dyDescent="0.25">
      <c r="A8" s="1" t="str">
        <f>+'Osmin (50)'!A8</f>
        <v>Increase rate</v>
      </c>
      <c r="B8" s="1"/>
      <c r="I8" s="5"/>
      <c r="O8" s="5">
        <v>0.05</v>
      </c>
      <c r="AA8" s="5">
        <v>0.03</v>
      </c>
      <c r="AM8" s="5">
        <f>+AA8</f>
        <v>0.03</v>
      </c>
      <c r="AY8" s="5">
        <f>+AM8</f>
        <v>0.03</v>
      </c>
    </row>
    <row r="10" spans="1:62" x14ac:dyDescent="0.25">
      <c r="A10" s="3" t="str">
        <f>+'Osmin (50)'!A10</f>
        <v>Article Sales</v>
      </c>
      <c r="B10" s="9">
        <v>0.2</v>
      </c>
      <c r="C10" s="2">
        <v>30000</v>
      </c>
      <c r="D10" s="2">
        <f>+C10</f>
        <v>30000</v>
      </c>
      <c r="E10" s="2">
        <f t="shared" ref="E10:N10" si="10">+D10</f>
        <v>30000</v>
      </c>
      <c r="F10" s="2">
        <f t="shared" si="10"/>
        <v>30000</v>
      </c>
      <c r="G10" s="2">
        <f t="shared" si="10"/>
        <v>30000</v>
      </c>
      <c r="H10" s="2">
        <f t="shared" si="10"/>
        <v>30000</v>
      </c>
      <c r="I10" s="2">
        <f t="shared" si="10"/>
        <v>30000</v>
      </c>
      <c r="J10" s="2">
        <f t="shared" si="10"/>
        <v>30000</v>
      </c>
      <c r="K10" s="2">
        <f t="shared" si="10"/>
        <v>30000</v>
      </c>
      <c r="L10" s="2">
        <f t="shared" si="10"/>
        <v>30000</v>
      </c>
      <c r="M10" s="2">
        <f t="shared" si="10"/>
        <v>30000</v>
      </c>
      <c r="N10" s="2">
        <f t="shared" si="10"/>
        <v>30000</v>
      </c>
      <c r="O10" s="2">
        <f>+N10*(1+O11)</f>
        <v>31500</v>
      </c>
      <c r="P10" s="2">
        <f>+O10</f>
        <v>31500</v>
      </c>
      <c r="Q10" s="2">
        <f t="shared" ref="Q10:Z10" si="11">+P10</f>
        <v>31500</v>
      </c>
      <c r="R10" s="2">
        <f t="shared" si="11"/>
        <v>31500</v>
      </c>
      <c r="S10" s="2">
        <f t="shared" si="11"/>
        <v>31500</v>
      </c>
      <c r="T10" s="2">
        <f t="shared" si="11"/>
        <v>31500</v>
      </c>
      <c r="U10" s="2">
        <f t="shared" si="11"/>
        <v>31500</v>
      </c>
      <c r="V10" s="2">
        <f t="shared" si="11"/>
        <v>31500</v>
      </c>
      <c r="W10" s="2">
        <f t="shared" si="11"/>
        <v>31500</v>
      </c>
      <c r="X10" s="2">
        <f t="shared" si="11"/>
        <v>31500</v>
      </c>
      <c r="Y10" s="2">
        <f t="shared" si="11"/>
        <v>31500</v>
      </c>
      <c r="Z10" s="2">
        <f t="shared" si="11"/>
        <v>31500</v>
      </c>
      <c r="AA10" s="2">
        <f>+Z10*(1+AA11)</f>
        <v>32445</v>
      </c>
      <c r="AB10" s="2">
        <f>+AA10</f>
        <v>32445</v>
      </c>
      <c r="AC10" s="2">
        <f t="shared" ref="AC10:AL10" si="12">+AB10</f>
        <v>32445</v>
      </c>
      <c r="AD10" s="2">
        <f t="shared" si="12"/>
        <v>32445</v>
      </c>
      <c r="AE10" s="2">
        <f t="shared" si="12"/>
        <v>32445</v>
      </c>
      <c r="AF10" s="2">
        <f t="shared" si="12"/>
        <v>32445</v>
      </c>
      <c r="AG10" s="2">
        <f t="shared" si="12"/>
        <v>32445</v>
      </c>
      <c r="AH10" s="2">
        <f t="shared" si="12"/>
        <v>32445</v>
      </c>
      <c r="AI10" s="2">
        <f t="shared" si="12"/>
        <v>32445</v>
      </c>
      <c r="AJ10" s="2">
        <f t="shared" si="12"/>
        <v>32445</v>
      </c>
      <c r="AK10" s="2">
        <f t="shared" si="12"/>
        <v>32445</v>
      </c>
      <c r="AL10" s="2">
        <f t="shared" si="12"/>
        <v>32445</v>
      </c>
      <c r="AM10" s="2">
        <f>+AL10*(1+AM11)</f>
        <v>33418.35</v>
      </c>
      <c r="AN10" s="2">
        <f>+AM10</f>
        <v>33418.35</v>
      </c>
      <c r="AO10" s="2">
        <f t="shared" ref="AO10:AX10" si="13">+AN10</f>
        <v>33418.35</v>
      </c>
      <c r="AP10" s="2">
        <f t="shared" si="13"/>
        <v>33418.35</v>
      </c>
      <c r="AQ10" s="2">
        <f t="shared" si="13"/>
        <v>33418.35</v>
      </c>
      <c r="AR10" s="2">
        <f t="shared" si="13"/>
        <v>33418.35</v>
      </c>
      <c r="AS10" s="2">
        <f t="shared" si="13"/>
        <v>33418.35</v>
      </c>
      <c r="AT10" s="2">
        <f t="shared" si="13"/>
        <v>33418.35</v>
      </c>
      <c r="AU10" s="2">
        <f t="shared" si="13"/>
        <v>33418.35</v>
      </c>
      <c r="AV10" s="2">
        <f t="shared" si="13"/>
        <v>33418.35</v>
      </c>
      <c r="AW10" s="2">
        <f t="shared" si="13"/>
        <v>33418.35</v>
      </c>
      <c r="AX10" s="2">
        <f t="shared" si="13"/>
        <v>33418.35</v>
      </c>
      <c r="AY10" s="2">
        <f>+AX10*(1+AY11)</f>
        <v>34420.900499999996</v>
      </c>
      <c r="AZ10" s="2">
        <f>+AY10</f>
        <v>34420.900499999996</v>
      </c>
      <c r="BA10" s="2">
        <f t="shared" ref="BA10:BJ10" si="14">+AZ10</f>
        <v>34420.900499999996</v>
      </c>
      <c r="BB10" s="2">
        <f t="shared" si="14"/>
        <v>34420.900499999996</v>
      </c>
      <c r="BC10" s="2">
        <f t="shared" si="14"/>
        <v>34420.900499999996</v>
      </c>
      <c r="BD10" s="2">
        <f t="shared" si="14"/>
        <v>34420.900499999996</v>
      </c>
      <c r="BE10" s="2">
        <f t="shared" si="14"/>
        <v>34420.900499999996</v>
      </c>
      <c r="BF10" s="2">
        <f t="shared" si="14"/>
        <v>34420.900499999996</v>
      </c>
      <c r="BG10" s="2">
        <f t="shared" si="14"/>
        <v>34420.900499999996</v>
      </c>
      <c r="BH10" s="2">
        <f t="shared" si="14"/>
        <v>34420.900499999996</v>
      </c>
      <c r="BI10" s="2">
        <f t="shared" si="14"/>
        <v>34420.900499999996</v>
      </c>
      <c r="BJ10" s="2">
        <f t="shared" si="14"/>
        <v>34420.900499999996</v>
      </c>
    </row>
    <row r="11" spans="1:62" x14ac:dyDescent="0.25">
      <c r="A11" s="1" t="str">
        <f>+'Osmin (50)'!A11</f>
        <v>Increase rate</v>
      </c>
      <c r="B11" s="1"/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5">
        <v>0.05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>
        <v>0.03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>
        <f>+AA11</f>
        <v>0.03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>
        <f>+AM11</f>
        <v>0.03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3" spans="1:62" x14ac:dyDescent="0.25">
      <c r="A13" s="3" t="str">
        <f>+'Osmin (50)'!A13</f>
        <v>Articles Cost</v>
      </c>
      <c r="B13" s="9">
        <v>0.7</v>
      </c>
      <c r="C13" s="2">
        <f>+C10*$B$13</f>
        <v>21000</v>
      </c>
      <c r="D13" s="2">
        <f t="shared" ref="D13:BJ13" si="15">+D10*$B$13</f>
        <v>21000</v>
      </c>
      <c r="E13" s="2">
        <f t="shared" si="15"/>
        <v>21000</v>
      </c>
      <c r="F13" s="2">
        <f t="shared" si="15"/>
        <v>21000</v>
      </c>
      <c r="G13" s="2">
        <f t="shared" si="15"/>
        <v>21000</v>
      </c>
      <c r="H13" s="2">
        <f t="shared" si="15"/>
        <v>21000</v>
      </c>
      <c r="I13" s="2">
        <f t="shared" si="15"/>
        <v>21000</v>
      </c>
      <c r="J13" s="2">
        <f t="shared" si="15"/>
        <v>21000</v>
      </c>
      <c r="K13" s="2">
        <f t="shared" si="15"/>
        <v>21000</v>
      </c>
      <c r="L13" s="2">
        <f t="shared" si="15"/>
        <v>21000</v>
      </c>
      <c r="M13" s="2">
        <f t="shared" si="15"/>
        <v>21000</v>
      </c>
      <c r="N13" s="2">
        <f t="shared" si="15"/>
        <v>21000</v>
      </c>
      <c r="O13" s="2">
        <f t="shared" si="15"/>
        <v>22050</v>
      </c>
      <c r="P13" s="2">
        <f t="shared" si="15"/>
        <v>22050</v>
      </c>
      <c r="Q13" s="2">
        <f t="shared" si="15"/>
        <v>22050</v>
      </c>
      <c r="R13" s="2">
        <f t="shared" si="15"/>
        <v>22050</v>
      </c>
      <c r="S13" s="2">
        <f t="shared" si="15"/>
        <v>22050</v>
      </c>
      <c r="T13" s="2">
        <f t="shared" si="15"/>
        <v>22050</v>
      </c>
      <c r="U13" s="2">
        <f t="shared" si="15"/>
        <v>22050</v>
      </c>
      <c r="V13" s="2">
        <f t="shared" si="15"/>
        <v>22050</v>
      </c>
      <c r="W13" s="2">
        <f t="shared" si="15"/>
        <v>22050</v>
      </c>
      <c r="X13" s="2">
        <f t="shared" si="15"/>
        <v>22050</v>
      </c>
      <c r="Y13" s="2">
        <f t="shared" si="15"/>
        <v>22050</v>
      </c>
      <c r="Z13" s="2">
        <f t="shared" si="15"/>
        <v>22050</v>
      </c>
      <c r="AA13" s="2">
        <f t="shared" si="15"/>
        <v>22711.5</v>
      </c>
      <c r="AB13" s="2">
        <f t="shared" si="15"/>
        <v>22711.5</v>
      </c>
      <c r="AC13" s="2">
        <f t="shared" si="15"/>
        <v>22711.5</v>
      </c>
      <c r="AD13" s="2">
        <f t="shared" si="15"/>
        <v>22711.5</v>
      </c>
      <c r="AE13" s="2">
        <f t="shared" si="15"/>
        <v>22711.5</v>
      </c>
      <c r="AF13" s="2">
        <f t="shared" si="15"/>
        <v>22711.5</v>
      </c>
      <c r="AG13" s="2">
        <f t="shared" si="15"/>
        <v>22711.5</v>
      </c>
      <c r="AH13" s="2">
        <f t="shared" si="15"/>
        <v>22711.5</v>
      </c>
      <c r="AI13" s="2">
        <f t="shared" si="15"/>
        <v>22711.5</v>
      </c>
      <c r="AJ13" s="2">
        <f t="shared" si="15"/>
        <v>22711.5</v>
      </c>
      <c r="AK13" s="2">
        <f t="shared" si="15"/>
        <v>22711.5</v>
      </c>
      <c r="AL13" s="2">
        <f t="shared" si="15"/>
        <v>22711.5</v>
      </c>
      <c r="AM13" s="2">
        <f t="shared" si="15"/>
        <v>23392.844999999998</v>
      </c>
      <c r="AN13" s="2">
        <f t="shared" si="15"/>
        <v>23392.844999999998</v>
      </c>
      <c r="AO13" s="2">
        <f t="shared" si="15"/>
        <v>23392.844999999998</v>
      </c>
      <c r="AP13" s="2">
        <f t="shared" si="15"/>
        <v>23392.844999999998</v>
      </c>
      <c r="AQ13" s="2">
        <f t="shared" si="15"/>
        <v>23392.844999999998</v>
      </c>
      <c r="AR13" s="2">
        <f t="shared" si="15"/>
        <v>23392.844999999998</v>
      </c>
      <c r="AS13" s="2">
        <f t="shared" si="15"/>
        <v>23392.844999999998</v>
      </c>
      <c r="AT13" s="2">
        <f t="shared" si="15"/>
        <v>23392.844999999998</v>
      </c>
      <c r="AU13" s="2">
        <f t="shared" si="15"/>
        <v>23392.844999999998</v>
      </c>
      <c r="AV13" s="2">
        <f t="shared" si="15"/>
        <v>23392.844999999998</v>
      </c>
      <c r="AW13" s="2">
        <f t="shared" si="15"/>
        <v>23392.844999999998</v>
      </c>
      <c r="AX13" s="2">
        <f t="shared" si="15"/>
        <v>23392.844999999998</v>
      </c>
      <c r="AY13" s="2">
        <f t="shared" si="15"/>
        <v>24094.630349999996</v>
      </c>
      <c r="AZ13" s="2">
        <f t="shared" si="15"/>
        <v>24094.630349999996</v>
      </c>
      <c r="BA13" s="2">
        <f t="shared" si="15"/>
        <v>24094.630349999996</v>
      </c>
      <c r="BB13" s="2">
        <f t="shared" si="15"/>
        <v>24094.630349999996</v>
      </c>
      <c r="BC13" s="2">
        <f t="shared" si="15"/>
        <v>24094.630349999996</v>
      </c>
      <c r="BD13" s="2">
        <f t="shared" si="15"/>
        <v>24094.630349999996</v>
      </c>
      <c r="BE13" s="2">
        <f t="shared" si="15"/>
        <v>24094.630349999996</v>
      </c>
      <c r="BF13" s="2">
        <f t="shared" si="15"/>
        <v>24094.630349999996</v>
      </c>
      <c r="BG13" s="2">
        <f t="shared" si="15"/>
        <v>24094.630349999996</v>
      </c>
      <c r="BH13" s="2">
        <f t="shared" si="15"/>
        <v>24094.630349999996</v>
      </c>
      <c r="BI13" s="2">
        <f t="shared" si="15"/>
        <v>24094.630349999996</v>
      </c>
      <c r="BJ13" s="2">
        <f t="shared" si="15"/>
        <v>24094.630349999996</v>
      </c>
    </row>
    <row r="15" spans="1:62" x14ac:dyDescent="0.25">
      <c r="A15" s="1" t="str">
        <f>+'Osmin (50)'!A15</f>
        <v>Anual payment</v>
      </c>
    </row>
    <row r="16" spans="1:62" x14ac:dyDescent="0.25">
      <c r="A16" s="3" t="str">
        <f>+'Osmin (50)'!A16</f>
        <v>50 mts</v>
      </c>
      <c r="C16" s="2">
        <v>5000000</v>
      </c>
      <c r="O16" s="2">
        <f>+Osmin!O14</f>
        <v>5775000</v>
      </c>
      <c r="AA16" s="2">
        <f>+Osmin!AA14</f>
        <v>5948250</v>
      </c>
      <c r="AM16" s="2">
        <f>+Osmin!AM14</f>
        <v>6126697.5</v>
      </c>
      <c r="AY16" s="2">
        <f>+Osmin!AY14</f>
        <v>6310498.4249999998</v>
      </c>
    </row>
    <row r="18" spans="1:62" x14ac:dyDescent="0.25">
      <c r="A18" s="1" t="str">
        <f>+'Osmin (50)'!A18</f>
        <v>Fix Expenses</v>
      </c>
    </row>
    <row r="19" spans="1:62" x14ac:dyDescent="0.25">
      <c r="A19" s="3" t="str">
        <f>+'Osmin (50)'!A19</f>
        <v>Salary</v>
      </c>
      <c r="B19" s="2">
        <v>2500000</v>
      </c>
      <c r="C19" s="2">
        <f>+B19*3</f>
        <v>7500000</v>
      </c>
      <c r="D19" s="2">
        <f>+C19</f>
        <v>7500000</v>
      </c>
      <c r="E19" s="2">
        <f t="shared" ref="E19:N20" si="16">+D19</f>
        <v>7500000</v>
      </c>
      <c r="F19" s="2">
        <f t="shared" si="16"/>
        <v>7500000</v>
      </c>
      <c r="G19" s="2">
        <f t="shared" si="16"/>
        <v>7500000</v>
      </c>
      <c r="H19" s="2">
        <f t="shared" si="16"/>
        <v>7500000</v>
      </c>
      <c r="I19" s="2">
        <f t="shared" si="16"/>
        <v>7500000</v>
      </c>
      <c r="J19" s="2">
        <f t="shared" si="16"/>
        <v>7500000</v>
      </c>
      <c r="K19" s="2">
        <f t="shared" si="16"/>
        <v>7500000</v>
      </c>
      <c r="L19" s="2">
        <f t="shared" si="16"/>
        <v>7500000</v>
      </c>
      <c r="M19" s="2">
        <f t="shared" si="16"/>
        <v>7500000</v>
      </c>
      <c r="N19" s="2">
        <f t="shared" si="16"/>
        <v>7500000</v>
      </c>
      <c r="O19" s="2">
        <f>+N19*(1+O22)</f>
        <v>7875000</v>
      </c>
      <c r="P19" s="2">
        <f>+O19</f>
        <v>7875000</v>
      </c>
      <c r="Q19" s="2">
        <f t="shared" ref="Q19:Z21" si="17">+P19</f>
        <v>7875000</v>
      </c>
      <c r="R19" s="2">
        <f t="shared" si="17"/>
        <v>7875000</v>
      </c>
      <c r="S19" s="2">
        <f t="shared" si="17"/>
        <v>7875000</v>
      </c>
      <c r="T19" s="2">
        <f t="shared" si="17"/>
        <v>7875000</v>
      </c>
      <c r="U19" s="2">
        <f t="shared" si="17"/>
        <v>7875000</v>
      </c>
      <c r="V19" s="2">
        <f t="shared" si="17"/>
        <v>7875000</v>
      </c>
      <c r="W19" s="2">
        <f t="shared" si="17"/>
        <v>7875000</v>
      </c>
      <c r="X19" s="2">
        <f t="shared" si="17"/>
        <v>7875000</v>
      </c>
      <c r="Y19" s="2">
        <f t="shared" si="17"/>
        <v>7875000</v>
      </c>
      <c r="Z19" s="2">
        <f t="shared" si="17"/>
        <v>7875000</v>
      </c>
      <c r="AA19" s="2">
        <f>+Z19*(1+AA22)</f>
        <v>8111250</v>
      </c>
      <c r="AB19" s="2">
        <f>+AA19</f>
        <v>8111250</v>
      </c>
      <c r="AC19" s="2">
        <f t="shared" ref="AC19:AL21" si="18">+AB19</f>
        <v>8111250</v>
      </c>
      <c r="AD19" s="2">
        <f t="shared" si="18"/>
        <v>8111250</v>
      </c>
      <c r="AE19" s="2">
        <f t="shared" si="18"/>
        <v>8111250</v>
      </c>
      <c r="AF19" s="2">
        <f t="shared" si="18"/>
        <v>8111250</v>
      </c>
      <c r="AG19" s="2">
        <f t="shared" si="18"/>
        <v>8111250</v>
      </c>
      <c r="AH19" s="2">
        <f t="shared" si="18"/>
        <v>8111250</v>
      </c>
      <c r="AI19" s="2">
        <f t="shared" si="18"/>
        <v>8111250</v>
      </c>
      <c r="AJ19" s="2">
        <f t="shared" si="18"/>
        <v>8111250</v>
      </c>
      <c r="AK19" s="2">
        <f t="shared" si="18"/>
        <v>8111250</v>
      </c>
      <c r="AL19" s="2">
        <f t="shared" si="18"/>
        <v>8111250</v>
      </c>
      <c r="AM19" s="2">
        <f>+AL19*(1+AM22)</f>
        <v>8354587.5</v>
      </c>
      <c r="AN19" s="2">
        <f>+AM19</f>
        <v>8354587.5</v>
      </c>
      <c r="AO19" s="2">
        <f t="shared" ref="AO19:AX21" si="19">+AN19</f>
        <v>8354587.5</v>
      </c>
      <c r="AP19" s="2">
        <f t="shared" si="19"/>
        <v>8354587.5</v>
      </c>
      <c r="AQ19" s="2">
        <f t="shared" si="19"/>
        <v>8354587.5</v>
      </c>
      <c r="AR19" s="2">
        <f t="shared" si="19"/>
        <v>8354587.5</v>
      </c>
      <c r="AS19" s="2">
        <f t="shared" si="19"/>
        <v>8354587.5</v>
      </c>
      <c r="AT19" s="2">
        <f t="shared" si="19"/>
        <v>8354587.5</v>
      </c>
      <c r="AU19" s="2">
        <f t="shared" si="19"/>
        <v>8354587.5</v>
      </c>
      <c r="AV19" s="2">
        <f t="shared" si="19"/>
        <v>8354587.5</v>
      </c>
      <c r="AW19" s="2">
        <f t="shared" si="19"/>
        <v>8354587.5</v>
      </c>
      <c r="AX19" s="2">
        <f t="shared" si="19"/>
        <v>8354587.5</v>
      </c>
      <c r="AY19" s="2">
        <f>+AX19*(1+AY22)</f>
        <v>8605225.125</v>
      </c>
      <c r="AZ19" s="2">
        <f>+AY19</f>
        <v>8605225.125</v>
      </c>
      <c r="BA19" s="2">
        <f t="shared" ref="BA19:BJ21" si="20">+AZ19</f>
        <v>8605225.125</v>
      </c>
      <c r="BB19" s="2">
        <f t="shared" si="20"/>
        <v>8605225.125</v>
      </c>
      <c r="BC19" s="2">
        <f t="shared" si="20"/>
        <v>8605225.125</v>
      </c>
      <c r="BD19" s="2">
        <f t="shared" si="20"/>
        <v>8605225.125</v>
      </c>
      <c r="BE19" s="2">
        <f t="shared" si="20"/>
        <v>8605225.125</v>
      </c>
      <c r="BF19" s="2">
        <f t="shared" si="20"/>
        <v>8605225.125</v>
      </c>
      <c r="BG19" s="2">
        <f t="shared" si="20"/>
        <v>8605225.125</v>
      </c>
      <c r="BH19" s="2">
        <f t="shared" si="20"/>
        <v>8605225.125</v>
      </c>
      <c r="BI19" s="2">
        <f t="shared" si="20"/>
        <v>8605225.125</v>
      </c>
      <c r="BJ19" s="2">
        <f t="shared" si="20"/>
        <v>8605225.125</v>
      </c>
    </row>
    <row r="20" spans="1:62" x14ac:dyDescent="0.25">
      <c r="A20" s="3" t="str">
        <f>+'Osmin (50)'!A20</f>
        <v>Rent</v>
      </c>
      <c r="B20" s="2">
        <v>2500000</v>
      </c>
      <c r="C20" s="2">
        <f>+B20</f>
        <v>2500000</v>
      </c>
      <c r="D20" s="2">
        <f>+C20</f>
        <v>2500000</v>
      </c>
      <c r="E20" s="2">
        <f t="shared" si="16"/>
        <v>2500000</v>
      </c>
      <c r="F20" s="2">
        <f t="shared" si="16"/>
        <v>2500000</v>
      </c>
      <c r="G20" s="2">
        <f t="shared" si="16"/>
        <v>2500000</v>
      </c>
      <c r="H20" s="2">
        <f t="shared" si="16"/>
        <v>2500000</v>
      </c>
      <c r="I20" s="2">
        <f t="shared" si="16"/>
        <v>2500000</v>
      </c>
      <c r="J20" s="2">
        <f t="shared" si="16"/>
        <v>2500000</v>
      </c>
      <c r="K20" s="2">
        <f t="shared" si="16"/>
        <v>2500000</v>
      </c>
      <c r="L20" s="2">
        <f t="shared" si="16"/>
        <v>2500000</v>
      </c>
      <c r="M20" s="2">
        <f t="shared" si="16"/>
        <v>2500000</v>
      </c>
      <c r="N20" s="2">
        <f t="shared" si="16"/>
        <v>2500000</v>
      </c>
      <c r="O20" s="2">
        <f>+N20*(1+O22)</f>
        <v>2625000</v>
      </c>
      <c r="P20" s="2">
        <f>+O20</f>
        <v>2625000</v>
      </c>
      <c r="Q20" s="2">
        <f t="shared" si="17"/>
        <v>2625000</v>
      </c>
      <c r="R20" s="2">
        <f t="shared" si="17"/>
        <v>2625000</v>
      </c>
      <c r="S20" s="2">
        <f t="shared" si="17"/>
        <v>2625000</v>
      </c>
      <c r="T20" s="2">
        <f t="shared" si="17"/>
        <v>2625000</v>
      </c>
      <c r="U20" s="2">
        <f t="shared" si="17"/>
        <v>2625000</v>
      </c>
      <c r="V20" s="2">
        <f t="shared" si="17"/>
        <v>2625000</v>
      </c>
      <c r="W20" s="2">
        <f t="shared" si="17"/>
        <v>2625000</v>
      </c>
      <c r="X20" s="2">
        <f t="shared" si="17"/>
        <v>2625000</v>
      </c>
      <c r="Y20" s="2">
        <f t="shared" si="17"/>
        <v>2625000</v>
      </c>
      <c r="Z20" s="2">
        <f t="shared" si="17"/>
        <v>2625000</v>
      </c>
      <c r="AA20" s="2">
        <f>+Z20*(1+AA22)</f>
        <v>2703750</v>
      </c>
      <c r="AB20" s="2">
        <f>+AA20</f>
        <v>2703750</v>
      </c>
      <c r="AC20" s="2">
        <f t="shared" si="18"/>
        <v>2703750</v>
      </c>
      <c r="AD20" s="2">
        <f t="shared" si="18"/>
        <v>2703750</v>
      </c>
      <c r="AE20" s="2">
        <f t="shared" si="18"/>
        <v>2703750</v>
      </c>
      <c r="AF20" s="2">
        <f t="shared" si="18"/>
        <v>2703750</v>
      </c>
      <c r="AG20" s="2">
        <f t="shared" si="18"/>
        <v>2703750</v>
      </c>
      <c r="AH20" s="2">
        <f t="shared" si="18"/>
        <v>2703750</v>
      </c>
      <c r="AI20" s="2">
        <f t="shared" si="18"/>
        <v>2703750</v>
      </c>
      <c r="AJ20" s="2">
        <f t="shared" si="18"/>
        <v>2703750</v>
      </c>
      <c r="AK20" s="2">
        <f t="shared" si="18"/>
        <v>2703750</v>
      </c>
      <c r="AL20" s="2">
        <f t="shared" si="18"/>
        <v>2703750</v>
      </c>
      <c r="AM20" s="2">
        <f>+AL20*(1+AM22)</f>
        <v>2784862.5</v>
      </c>
      <c r="AN20" s="2">
        <f>+AM20</f>
        <v>2784862.5</v>
      </c>
      <c r="AO20" s="2">
        <f t="shared" si="19"/>
        <v>2784862.5</v>
      </c>
      <c r="AP20" s="2">
        <f t="shared" si="19"/>
        <v>2784862.5</v>
      </c>
      <c r="AQ20" s="2">
        <f t="shared" si="19"/>
        <v>2784862.5</v>
      </c>
      <c r="AR20" s="2">
        <f t="shared" si="19"/>
        <v>2784862.5</v>
      </c>
      <c r="AS20" s="2">
        <f t="shared" si="19"/>
        <v>2784862.5</v>
      </c>
      <c r="AT20" s="2">
        <f t="shared" si="19"/>
        <v>2784862.5</v>
      </c>
      <c r="AU20" s="2">
        <f t="shared" si="19"/>
        <v>2784862.5</v>
      </c>
      <c r="AV20" s="2">
        <f t="shared" si="19"/>
        <v>2784862.5</v>
      </c>
      <c r="AW20" s="2">
        <f t="shared" si="19"/>
        <v>2784862.5</v>
      </c>
      <c r="AX20" s="2">
        <f t="shared" si="19"/>
        <v>2784862.5</v>
      </c>
      <c r="AY20" s="2">
        <f>+AX20*(1+AY22)</f>
        <v>2868408.375</v>
      </c>
      <c r="AZ20" s="2">
        <f>+AY20</f>
        <v>2868408.375</v>
      </c>
      <c r="BA20" s="2">
        <f t="shared" si="20"/>
        <v>2868408.375</v>
      </c>
      <c r="BB20" s="2">
        <f t="shared" si="20"/>
        <v>2868408.375</v>
      </c>
      <c r="BC20" s="2">
        <f t="shared" si="20"/>
        <v>2868408.375</v>
      </c>
      <c r="BD20" s="2">
        <f t="shared" si="20"/>
        <v>2868408.375</v>
      </c>
      <c r="BE20" s="2">
        <f t="shared" si="20"/>
        <v>2868408.375</v>
      </c>
      <c r="BF20" s="2">
        <f t="shared" si="20"/>
        <v>2868408.375</v>
      </c>
      <c r="BG20" s="2">
        <f t="shared" si="20"/>
        <v>2868408.375</v>
      </c>
      <c r="BH20" s="2">
        <f t="shared" si="20"/>
        <v>2868408.375</v>
      </c>
      <c r="BI20" s="2">
        <f t="shared" si="20"/>
        <v>2868408.375</v>
      </c>
      <c r="BJ20" s="2">
        <f t="shared" si="20"/>
        <v>2868408.375</v>
      </c>
    </row>
    <row r="21" spans="1:62" x14ac:dyDescent="0.25">
      <c r="A21" s="3" t="str">
        <f>+'Osmin (50)'!A21</f>
        <v>Services</v>
      </c>
      <c r="B21" s="2">
        <v>1200000</v>
      </c>
      <c r="C21" s="2">
        <f>+B21</f>
        <v>1200000</v>
      </c>
      <c r="D21" s="2">
        <f t="shared" ref="D21:N21" si="21">+C21</f>
        <v>1200000</v>
      </c>
      <c r="E21" s="2">
        <f t="shared" si="21"/>
        <v>1200000</v>
      </c>
      <c r="F21" s="2">
        <f t="shared" si="21"/>
        <v>1200000</v>
      </c>
      <c r="G21" s="2">
        <f t="shared" si="21"/>
        <v>1200000</v>
      </c>
      <c r="H21" s="2">
        <f t="shared" si="21"/>
        <v>1200000</v>
      </c>
      <c r="I21" s="2">
        <f t="shared" si="21"/>
        <v>1200000</v>
      </c>
      <c r="J21" s="2">
        <f t="shared" si="21"/>
        <v>1200000</v>
      </c>
      <c r="K21" s="2">
        <f t="shared" si="21"/>
        <v>1200000</v>
      </c>
      <c r="L21" s="2">
        <f t="shared" si="21"/>
        <v>1200000</v>
      </c>
      <c r="M21" s="2">
        <f t="shared" si="21"/>
        <v>1200000</v>
      </c>
      <c r="N21" s="2">
        <f t="shared" si="21"/>
        <v>1200000</v>
      </c>
      <c r="O21" s="2">
        <f>+N21*(1+O22)</f>
        <v>1260000</v>
      </c>
      <c r="P21" s="2">
        <f>+O21</f>
        <v>1260000</v>
      </c>
      <c r="Q21" s="2">
        <f t="shared" si="17"/>
        <v>1260000</v>
      </c>
      <c r="R21" s="2">
        <f t="shared" si="17"/>
        <v>1260000</v>
      </c>
      <c r="S21" s="2">
        <f t="shared" si="17"/>
        <v>1260000</v>
      </c>
      <c r="T21" s="2">
        <f t="shared" si="17"/>
        <v>1260000</v>
      </c>
      <c r="U21" s="2">
        <f t="shared" si="17"/>
        <v>1260000</v>
      </c>
      <c r="V21" s="2">
        <f t="shared" si="17"/>
        <v>1260000</v>
      </c>
      <c r="W21" s="2">
        <f t="shared" si="17"/>
        <v>1260000</v>
      </c>
      <c r="X21" s="2">
        <f t="shared" si="17"/>
        <v>1260000</v>
      </c>
      <c r="Y21" s="2">
        <f t="shared" si="17"/>
        <v>1260000</v>
      </c>
      <c r="Z21" s="2">
        <f t="shared" si="17"/>
        <v>1260000</v>
      </c>
      <c r="AA21" s="2">
        <f>+Z21*(1+AA22)</f>
        <v>1297800</v>
      </c>
      <c r="AB21" s="2">
        <f>+AA21</f>
        <v>1297800</v>
      </c>
      <c r="AC21" s="2">
        <f t="shared" si="18"/>
        <v>1297800</v>
      </c>
      <c r="AD21" s="2">
        <f t="shared" si="18"/>
        <v>1297800</v>
      </c>
      <c r="AE21" s="2">
        <f t="shared" si="18"/>
        <v>1297800</v>
      </c>
      <c r="AF21" s="2">
        <f t="shared" si="18"/>
        <v>1297800</v>
      </c>
      <c r="AG21" s="2">
        <f t="shared" si="18"/>
        <v>1297800</v>
      </c>
      <c r="AH21" s="2">
        <f t="shared" si="18"/>
        <v>1297800</v>
      </c>
      <c r="AI21" s="2">
        <f t="shared" si="18"/>
        <v>1297800</v>
      </c>
      <c r="AJ21" s="2">
        <f t="shared" si="18"/>
        <v>1297800</v>
      </c>
      <c r="AK21" s="2">
        <f t="shared" si="18"/>
        <v>1297800</v>
      </c>
      <c r="AL21" s="2">
        <f t="shared" si="18"/>
        <v>1297800</v>
      </c>
      <c r="AM21" s="2">
        <f>+AL21*(1+AM22)</f>
        <v>1336734</v>
      </c>
      <c r="AN21" s="2">
        <f>+AM21</f>
        <v>1336734</v>
      </c>
      <c r="AO21" s="2">
        <f t="shared" si="19"/>
        <v>1336734</v>
      </c>
      <c r="AP21" s="2">
        <f t="shared" si="19"/>
        <v>1336734</v>
      </c>
      <c r="AQ21" s="2">
        <f t="shared" si="19"/>
        <v>1336734</v>
      </c>
      <c r="AR21" s="2">
        <f t="shared" si="19"/>
        <v>1336734</v>
      </c>
      <c r="AS21" s="2">
        <f t="shared" si="19"/>
        <v>1336734</v>
      </c>
      <c r="AT21" s="2">
        <f t="shared" si="19"/>
        <v>1336734</v>
      </c>
      <c r="AU21" s="2">
        <f t="shared" si="19"/>
        <v>1336734</v>
      </c>
      <c r="AV21" s="2">
        <f t="shared" si="19"/>
        <v>1336734</v>
      </c>
      <c r="AW21" s="2">
        <f t="shared" si="19"/>
        <v>1336734</v>
      </c>
      <c r="AX21" s="2">
        <f t="shared" si="19"/>
        <v>1336734</v>
      </c>
      <c r="AY21" s="2">
        <f>+AX21*(1+AY22)</f>
        <v>1376836.02</v>
      </c>
      <c r="AZ21" s="2">
        <f>+AY21</f>
        <v>1376836.02</v>
      </c>
      <c r="BA21" s="2">
        <f t="shared" si="20"/>
        <v>1376836.02</v>
      </c>
      <c r="BB21" s="2">
        <f t="shared" si="20"/>
        <v>1376836.02</v>
      </c>
      <c r="BC21" s="2">
        <f t="shared" si="20"/>
        <v>1376836.02</v>
      </c>
      <c r="BD21" s="2">
        <f t="shared" si="20"/>
        <v>1376836.02</v>
      </c>
      <c r="BE21" s="2">
        <f t="shared" si="20"/>
        <v>1376836.02</v>
      </c>
      <c r="BF21" s="2">
        <f t="shared" si="20"/>
        <v>1376836.02</v>
      </c>
      <c r="BG21" s="2">
        <f t="shared" si="20"/>
        <v>1376836.02</v>
      </c>
      <c r="BH21" s="2">
        <f t="shared" si="20"/>
        <v>1376836.02</v>
      </c>
      <c r="BI21" s="2">
        <f t="shared" si="20"/>
        <v>1376836.02</v>
      </c>
      <c r="BJ21" s="2">
        <f t="shared" si="20"/>
        <v>1376836.02</v>
      </c>
    </row>
    <row r="22" spans="1:62" x14ac:dyDescent="0.25">
      <c r="A22" s="1" t="str">
        <f>+'Osmin (50)'!A22</f>
        <v>Increase rate</v>
      </c>
      <c r="B22" s="1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4"/>
      <c r="O22" s="5">
        <v>0.05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>
        <v>0.03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>
        <f>+AA22</f>
        <v>0.03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>
        <f>+AM22</f>
        <v>0.03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s="4" customFormat="1" x14ac:dyDescent="0.25">
      <c r="I23" s="5"/>
      <c r="O23" s="5"/>
      <c r="AA23" s="5">
        <v>0.03</v>
      </c>
      <c r="AM23" s="5"/>
      <c r="AY23" s="5">
        <f>+AM23</f>
        <v>0</v>
      </c>
    </row>
    <row r="24" spans="1:62" s="4" customFormat="1" x14ac:dyDescent="0.25">
      <c r="A24" s="8" t="str">
        <f>+'Osmin (50)'!A24</f>
        <v>Variable Expenses</v>
      </c>
      <c r="B24" s="25">
        <v>8.5000000000000006E-2</v>
      </c>
      <c r="C24" s="6">
        <f t="shared" ref="C24:AL24" si="22">+C30*$B$24</f>
        <v>6188000</v>
      </c>
      <c r="D24" s="6">
        <f t="shared" si="22"/>
        <v>6188000</v>
      </c>
      <c r="E24" s="6">
        <f t="shared" si="22"/>
        <v>6188000</v>
      </c>
      <c r="F24" s="6">
        <f t="shared" si="22"/>
        <v>6188000</v>
      </c>
      <c r="G24" s="6">
        <f t="shared" si="22"/>
        <v>6188000</v>
      </c>
      <c r="H24" s="6">
        <f t="shared" si="22"/>
        <v>6188000</v>
      </c>
      <c r="I24" s="6">
        <f t="shared" si="22"/>
        <v>7735000.0000000009</v>
      </c>
      <c r="J24" s="6">
        <f t="shared" si="22"/>
        <v>7735000.0000000009</v>
      </c>
      <c r="K24" s="6">
        <f t="shared" si="22"/>
        <v>7735000.0000000009</v>
      </c>
      <c r="L24" s="6">
        <f t="shared" si="22"/>
        <v>7735000.0000000009</v>
      </c>
      <c r="M24" s="6">
        <f t="shared" si="22"/>
        <v>9282000</v>
      </c>
      <c r="N24" s="6">
        <f t="shared" si="22"/>
        <v>9282000</v>
      </c>
      <c r="O24" s="6">
        <f t="shared" si="22"/>
        <v>9746100</v>
      </c>
      <c r="P24" s="6">
        <f t="shared" si="22"/>
        <v>9746100</v>
      </c>
      <c r="Q24" s="6">
        <f t="shared" si="22"/>
        <v>9746100</v>
      </c>
      <c r="R24" s="6">
        <f t="shared" si="22"/>
        <v>9746100</v>
      </c>
      <c r="S24" s="6">
        <f t="shared" si="22"/>
        <v>9746100</v>
      </c>
      <c r="T24" s="6">
        <f t="shared" si="22"/>
        <v>9746100</v>
      </c>
      <c r="U24" s="6">
        <f t="shared" si="22"/>
        <v>9746100</v>
      </c>
      <c r="V24" s="6">
        <f t="shared" si="22"/>
        <v>9746100</v>
      </c>
      <c r="W24" s="6">
        <f t="shared" si="22"/>
        <v>9746100</v>
      </c>
      <c r="X24" s="6">
        <f t="shared" si="22"/>
        <v>9746100</v>
      </c>
      <c r="Y24" s="6">
        <f t="shared" si="22"/>
        <v>9746100</v>
      </c>
      <c r="Z24" s="6">
        <f t="shared" si="22"/>
        <v>9746100</v>
      </c>
      <c r="AA24" s="6">
        <f t="shared" si="22"/>
        <v>11711563.5</v>
      </c>
      <c r="AB24" s="6">
        <f t="shared" si="22"/>
        <v>11711563.5</v>
      </c>
      <c r="AC24" s="6">
        <f t="shared" si="22"/>
        <v>11711563.5</v>
      </c>
      <c r="AD24" s="6">
        <f t="shared" si="22"/>
        <v>11711563.5</v>
      </c>
      <c r="AE24" s="6">
        <f t="shared" si="22"/>
        <v>11711563.5</v>
      </c>
      <c r="AF24" s="6">
        <f t="shared" si="22"/>
        <v>11711563.5</v>
      </c>
      <c r="AG24" s="6">
        <f t="shared" si="22"/>
        <v>11711563.5</v>
      </c>
      <c r="AH24" s="6">
        <f t="shared" si="22"/>
        <v>11711563.5</v>
      </c>
      <c r="AI24" s="6">
        <f t="shared" si="22"/>
        <v>11711563.5</v>
      </c>
      <c r="AJ24" s="6">
        <f t="shared" si="22"/>
        <v>11711563.5</v>
      </c>
      <c r="AK24" s="6">
        <f t="shared" si="22"/>
        <v>11711563.5</v>
      </c>
      <c r="AL24" s="6">
        <f t="shared" si="22"/>
        <v>11711563.5</v>
      </c>
      <c r="AM24" s="6">
        <f>+AL24*(1+AM25)</f>
        <v>12062910.405000001</v>
      </c>
      <c r="AN24" s="6">
        <f>+AM24</f>
        <v>12062910.405000001</v>
      </c>
      <c r="AO24" s="6">
        <f t="shared" ref="AO24:BJ24" si="23">+AN24</f>
        <v>12062910.405000001</v>
      </c>
      <c r="AP24" s="6">
        <f t="shared" si="23"/>
        <v>12062910.405000001</v>
      </c>
      <c r="AQ24" s="6">
        <f t="shared" si="23"/>
        <v>12062910.405000001</v>
      </c>
      <c r="AR24" s="6">
        <f t="shared" si="23"/>
        <v>12062910.405000001</v>
      </c>
      <c r="AS24" s="6">
        <f t="shared" si="23"/>
        <v>12062910.405000001</v>
      </c>
      <c r="AT24" s="6">
        <f t="shared" si="23"/>
        <v>12062910.405000001</v>
      </c>
      <c r="AU24" s="6">
        <f t="shared" si="23"/>
        <v>12062910.405000001</v>
      </c>
      <c r="AV24" s="6">
        <f t="shared" si="23"/>
        <v>12062910.405000001</v>
      </c>
      <c r="AW24" s="6">
        <f t="shared" si="23"/>
        <v>12062910.405000001</v>
      </c>
      <c r="AX24" s="6">
        <f t="shared" si="23"/>
        <v>12062910.405000001</v>
      </c>
      <c r="AY24" s="6">
        <f t="shared" si="23"/>
        <v>12062910.405000001</v>
      </c>
      <c r="AZ24" s="6">
        <f t="shared" si="23"/>
        <v>12062910.405000001</v>
      </c>
      <c r="BA24" s="6">
        <f t="shared" si="23"/>
        <v>12062910.405000001</v>
      </c>
      <c r="BB24" s="6">
        <f t="shared" si="23"/>
        <v>12062910.405000001</v>
      </c>
      <c r="BC24" s="6">
        <f t="shared" si="23"/>
        <v>12062910.405000001</v>
      </c>
      <c r="BD24" s="6">
        <f t="shared" si="23"/>
        <v>12062910.405000001</v>
      </c>
      <c r="BE24" s="6">
        <f t="shared" si="23"/>
        <v>12062910.405000001</v>
      </c>
      <c r="BF24" s="6">
        <f t="shared" si="23"/>
        <v>12062910.405000001</v>
      </c>
      <c r="BG24" s="6">
        <f t="shared" si="23"/>
        <v>12062910.405000001</v>
      </c>
      <c r="BH24" s="6">
        <f t="shared" si="23"/>
        <v>12062910.405000001</v>
      </c>
      <c r="BI24" s="6">
        <f t="shared" si="23"/>
        <v>12062910.405000001</v>
      </c>
      <c r="BJ24" s="6">
        <f t="shared" si="23"/>
        <v>12062910.405000001</v>
      </c>
    </row>
    <row r="25" spans="1:62" x14ac:dyDescent="0.25">
      <c r="A25" s="1" t="str">
        <f>+'Osmin (50)'!A25</f>
        <v>Increase rate</v>
      </c>
      <c r="B25" s="1"/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>
        <f>+AM22</f>
        <v>0.03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>
        <f>+AM25</f>
        <v>0.03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7" spans="1:62" x14ac:dyDescent="0.25">
      <c r="A27" s="1" t="str">
        <f>+'Osmin (50)'!A27</f>
        <v>Incomes</v>
      </c>
    </row>
    <row r="28" spans="1:62" x14ac:dyDescent="0.25">
      <c r="A28" s="3" t="str">
        <f>+'Osmin (50)'!A28</f>
        <v>Suscriptions</v>
      </c>
      <c r="C28" s="2">
        <f>+C5*C7</f>
        <v>68000000</v>
      </c>
      <c r="D28" s="2">
        <f t="shared" ref="D28:BJ28" si="24">+D5*D7</f>
        <v>68000000</v>
      </c>
      <c r="E28" s="2">
        <f t="shared" si="24"/>
        <v>68000000</v>
      </c>
      <c r="F28" s="2">
        <f t="shared" si="24"/>
        <v>68000000</v>
      </c>
      <c r="G28" s="2">
        <f t="shared" si="24"/>
        <v>68000000</v>
      </c>
      <c r="H28" s="2">
        <f t="shared" si="24"/>
        <v>68000000</v>
      </c>
      <c r="I28" s="2">
        <f t="shared" si="24"/>
        <v>85000000</v>
      </c>
      <c r="J28" s="2">
        <f t="shared" si="24"/>
        <v>85000000</v>
      </c>
      <c r="K28" s="2">
        <f t="shared" si="24"/>
        <v>85000000</v>
      </c>
      <c r="L28" s="2">
        <f t="shared" si="24"/>
        <v>85000000</v>
      </c>
      <c r="M28" s="2">
        <f t="shared" si="24"/>
        <v>102000000</v>
      </c>
      <c r="N28" s="2">
        <f t="shared" si="24"/>
        <v>102000000</v>
      </c>
      <c r="O28" s="2">
        <f t="shared" si="24"/>
        <v>107100000</v>
      </c>
      <c r="P28" s="2">
        <f t="shared" si="24"/>
        <v>107100000</v>
      </c>
      <c r="Q28" s="2">
        <f t="shared" si="24"/>
        <v>107100000</v>
      </c>
      <c r="R28" s="2">
        <f t="shared" si="24"/>
        <v>107100000</v>
      </c>
      <c r="S28" s="2">
        <f t="shared" si="24"/>
        <v>107100000</v>
      </c>
      <c r="T28" s="2">
        <f t="shared" si="24"/>
        <v>107100000</v>
      </c>
      <c r="U28" s="2">
        <f t="shared" si="24"/>
        <v>107100000</v>
      </c>
      <c r="V28" s="2">
        <f t="shared" si="24"/>
        <v>107100000</v>
      </c>
      <c r="W28" s="2">
        <f t="shared" si="24"/>
        <v>107100000</v>
      </c>
      <c r="X28" s="2">
        <f t="shared" si="24"/>
        <v>107100000</v>
      </c>
      <c r="Y28" s="2">
        <f t="shared" si="24"/>
        <v>107100000</v>
      </c>
      <c r="Z28" s="2">
        <f t="shared" si="24"/>
        <v>107100000</v>
      </c>
      <c r="AA28" s="2">
        <f t="shared" si="24"/>
        <v>128698500</v>
      </c>
      <c r="AB28" s="2">
        <f t="shared" si="24"/>
        <v>128698500</v>
      </c>
      <c r="AC28" s="2">
        <f t="shared" si="24"/>
        <v>128698500</v>
      </c>
      <c r="AD28" s="2">
        <f t="shared" si="24"/>
        <v>128698500</v>
      </c>
      <c r="AE28" s="2">
        <f t="shared" si="24"/>
        <v>128698500</v>
      </c>
      <c r="AF28" s="2">
        <f t="shared" si="24"/>
        <v>128698500</v>
      </c>
      <c r="AG28" s="2">
        <f t="shared" si="24"/>
        <v>128698500</v>
      </c>
      <c r="AH28" s="2">
        <f t="shared" si="24"/>
        <v>128698500</v>
      </c>
      <c r="AI28" s="2">
        <f t="shared" si="24"/>
        <v>128698500</v>
      </c>
      <c r="AJ28" s="2">
        <f t="shared" si="24"/>
        <v>128698500</v>
      </c>
      <c r="AK28" s="2">
        <f t="shared" si="24"/>
        <v>128698500</v>
      </c>
      <c r="AL28" s="2">
        <f t="shared" si="24"/>
        <v>128698500</v>
      </c>
      <c r="AM28" s="2">
        <f t="shared" si="24"/>
        <v>151496520</v>
      </c>
      <c r="AN28" s="2">
        <f t="shared" si="24"/>
        <v>151496520</v>
      </c>
      <c r="AO28" s="2">
        <f t="shared" si="24"/>
        <v>151496520</v>
      </c>
      <c r="AP28" s="2">
        <f t="shared" si="24"/>
        <v>151496520</v>
      </c>
      <c r="AQ28" s="2">
        <f t="shared" si="24"/>
        <v>151496520</v>
      </c>
      <c r="AR28" s="2">
        <f t="shared" si="24"/>
        <v>151496520</v>
      </c>
      <c r="AS28" s="2">
        <f t="shared" si="24"/>
        <v>151496520</v>
      </c>
      <c r="AT28" s="2">
        <f t="shared" si="24"/>
        <v>151496520</v>
      </c>
      <c r="AU28" s="2">
        <f t="shared" si="24"/>
        <v>151496520</v>
      </c>
      <c r="AV28" s="2">
        <f t="shared" si="24"/>
        <v>151496520</v>
      </c>
      <c r="AW28" s="2">
        <f t="shared" si="24"/>
        <v>151496520</v>
      </c>
      <c r="AX28" s="2">
        <f t="shared" si="24"/>
        <v>151496520</v>
      </c>
      <c r="AY28" s="2">
        <f t="shared" si="24"/>
        <v>124833132.47999999</v>
      </c>
      <c r="AZ28" s="2">
        <f t="shared" si="24"/>
        <v>124833132.47999999</v>
      </c>
      <c r="BA28" s="2">
        <f t="shared" si="24"/>
        <v>124833132.47999999</v>
      </c>
      <c r="BB28" s="2">
        <f t="shared" si="24"/>
        <v>124833132.47999999</v>
      </c>
      <c r="BC28" s="2">
        <f t="shared" si="24"/>
        <v>124833132.47999999</v>
      </c>
      <c r="BD28" s="2">
        <f t="shared" si="24"/>
        <v>124833132.47999999</v>
      </c>
      <c r="BE28" s="2">
        <f t="shared" si="24"/>
        <v>124833132.47999999</v>
      </c>
      <c r="BF28" s="2">
        <f t="shared" si="24"/>
        <v>124833132.47999999</v>
      </c>
      <c r="BG28" s="2">
        <f t="shared" si="24"/>
        <v>124833132.47999999</v>
      </c>
      <c r="BH28" s="2">
        <f t="shared" si="24"/>
        <v>124833132.47999999</v>
      </c>
      <c r="BI28" s="2">
        <f t="shared" si="24"/>
        <v>124833132.47999999</v>
      </c>
      <c r="BJ28" s="2">
        <f t="shared" si="24"/>
        <v>124833132.47999999</v>
      </c>
    </row>
    <row r="29" spans="1:62" x14ac:dyDescent="0.25">
      <c r="A29" s="3" t="str">
        <f>+'Osmin (50)'!A29</f>
        <v>Article Sales</v>
      </c>
      <c r="C29" s="2">
        <f>+C5*C10*$B$10</f>
        <v>4800000</v>
      </c>
      <c r="D29" s="2">
        <f t="shared" ref="D29:BJ29" si="25">+D5*D10*$B$10</f>
        <v>4800000</v>
      </c>
      <c r="E29" s="2">
        <f t="shared" si="25"/>
        <v>4800000</v>
      </c>
      <c r="F29" s="2">
        <f t="shared" si="25"/>
        <v>4800000</v>
      </c>
      <c r="G29" s="2">
        <f t="shared" si="25"/>
        <v>4800000</v>
      </c>
      <c r="H29" s="2">
        <f t="shared" si="25"/>
        <v>4800000</v>
      </c>
      <c r="I29" s="2">
        <f t="shared" si="25"/>
        <v>6000000</v>
      </c>
      <c r="J29" s="2">
        <f t="shared" si="25"/>
        <v>6000000</v>
      </c>
      <c r="K29" s="2">
        <f t="shared" si="25"/>
        <v>6000000</v>
      </c>
      <c r="L29" s="2">
        <f t="shared" si="25"/>
        <v>6000000</v>
      </c>
      <c r="M29" s="2">
        <f t="shared" si="25"/>
        <v>7200000</v>
      </c>
      <c r="N29" s="2">
        <f t="shared" si="25"/>
        <v>7200000</v>
      </c>
      <c r="O29" s="2">
        <f t="shared" si="25"/>
        <v>7560000</v>
      </c>
      <c r="P29" s="2">
        <f t="shared" si="25"/>
        <v>7560000</v>
      </c>
      <c r="Q29" s="2">
        <f t="shared" si="25"/>
        <v>7560000</v>
      </c>
      <c r="R29" s="2">
        <f t="shared" si="25"/>
        <v>7560000</v>
      </c>
      <c r="S29" s="2">
        <f t="shared" si="25"/>
        <v>7560000</v>
      </c>
      <c r="T29" s="2">
        <f t="shared" si="25"/>
        <v>7560000</v>
      </c>
      <c r="U29" s="2">
        <f t="shared" si="25"/>
        <v>7560000</v>
      </c>
      <c r="V29" s="2">
        <f t="shared" si="25"/>
        <v>7560000</v>
      </c>
      <c r="W29" s="2">
        <f t="shared" si="25"/>
        <v>7560000</v>
      </c>
      <c r="X29" s="2">
        <f t="shared" si="25"/>
        <v>7560000</v>
      </c>
      <c r="Y29" s="2">
        <f t="shared" si="25"/>
        <v>7560000</v>
      </c>
      <c r="Z29" s="2">
        <f t="shared" si="25"/>
        <v>7560000</v>
      </c>
      <c r="AA29" s="2">
        <f t="shared" si="25"/>
        <v>9084600</v>
      </c>
      <c r="AB29" s="2">
        <f t="shared" si="25"/>
        <v>9084600</v>
      </c>
      <c r="AC29" s="2">
        <f t="shared" si="25"/>
        <v>9084600</v>
      </c>
      <c r="AD29" s="2">
        <f t="shared" si="25"/>
        <v>9084600</v>
      </c>
      <c r="AE29" s="2">
        <f t="shared" si="25"/>
        <v>9084600</v>
      </c>
      <c r="AF29" s="2">
        <f t="shared" si="25"/>
        <v>9084600</v>
      </c>
      <c r="AG29" s="2">
        <f t="shared" si="25"/>
        <v>9084600</v>
      </c>
      <c r="AH29" s="2">
        <f t="shared" si="25"/>
        <v>9084600</v>
      </c>
      <c r="AI29" s="2">
        <f t="shared" si="25"/>
        <v>9084600</v>
      </c>
      <c r="AJ29" s="2">
        <f t="shared" si="25"/>
        <v>9084600</v>
      </c>
      <c r="AK29" s="2">
        <f t="shared" si="25"/>
        <v>9084600</v>
      </c>
      <c r="AL29" s="2">
        <f t="shared" si="25"/>
        <v>9084600</v>
      </c>
      <c r="AM29" s="2">
        <f t="shared" si="25"/>
        <v>10693872</v>
      </c>
      <c r="AN29" s="2">
        <f t="shared" si="25"/>
        <v>10693872</v>
      </c>
      <c r="AO29" s="2">
        <f t="shared" si="25"/>
        <v>10693872</v>
      </c>
      <c r="AP29" s="2">
        <f t="shared" si="25"/>
        <v>10693872</v>
      </c>
      <c r="AQ29" s="2">
        <f t="shared" si="25"/>
        <v>10693872</v>
      </c>
      <c r="AR29" s="2">
        <f t="shared" si="25"/>
        <v>10693872</v>
      </c>
      <c r="AS29" s="2">
        <f t="shared" si="25"/>
        <v>10693872</v>
      </c>
      <c r="AT29" s="2">
        <f t="shared" si="25"/>
        <v>10693872</v>
      </c>
      <c r="AU29" s="2">
        <f t="shared" si="25"/>
        <v>10693872</v>
      </c>
      <c r="AV29" s="2">
        <f t="shared" si="25"/>
        <v>10693872</v>
      </c>
      <c r="AW29" s="2">
        <f t="shared" si="25"/>
        <v>10693872</v>
      </c>
      <c r="AX29" s="2">
        <f t="shared" si="25"/>
        <v>10693872</v>
      </c>
      <c r="AY29" s="2">
        <f t="shared" si="25"/>
        <v>8811750.527999999</v>
      </c>
      <c r="AZ29" s="2">
        <f t="shared" si="25"/>
        <v>8811750.527999999</v>
      </c>
      <c r="BA29" s="2">
        <f t="shared" si="25"/>
        <v>8811750.527999999</v>
      </c>
      <c r="BB29" s="2">
        <f t="shared" si="25"/>
        <v>8811750.527999999</v>
      </c>
      <c r="BC29" s="2">
        <f t="shared" si="25"/>
        <v>8811750.527999999</v>
      </c>
      <c r="BD29" s="2">
        <f t="shared" si="25"/>
        <v>8811750.527999999</v>
      </c>
      <c r="BE29" s="2">
        <f t="shared" si="25"/>
        <v>8811750.527999999</v>
      </c>
      <c r="BF29" s="2">
        <f t="shared" si="25"/>
        <v>8811750.527999999</v>
      </c>
      <c r="BG29" s="2">
        <f t="shared" si="25"/>
        <v>8811750.527999999</v>
      </c>
      <c r="BH29" s="2">
        <f t="shared" si="25"/>
        <v>8811750.527999999</v>
      </c>
      <c r="BI29" s="2">
        <f t="shared" si="25"/>
        <v>8811750.527999999</v>
      </c>
      <c r="BJ29" s="2">
        <f t="shared" si="25"/>
        <v>8811750.527999999</v>
      </c>
    </row>
    <row r="30" spans="1:62" s="4" customFormat="1" x14ac:dyDescent="0.25">
      <c r="A30" s="1" t="str">
        <f>+'Osmin (50)'!A30</f>
        <v>TOTAL INCOMES</v>
      </c>
      <c r="B30" s="1"/>
      <c r="C30" s="4">
        <f>+C28+C29</f>
        <v>72800000</v>
      </c>
      <c r="D30" s="4">
        <f t="shared" ref="D30:BJ30" si="26">+D28+D29</f>
        <v>72800000</v>
      </c>
      <c r="E30" s="4">
        <f t="shared" si="26"/>
        <v>72800000</v>
      </c>
      <c r="F30" s="4">
        <f t="shared" si="26"/>
        <v>72800000</v>
      </c>
      <c r="G30" s="4">
        <f t="shared" si="26"/>
        <v>72800000</v>
      </c>
      <c r="H30" s="4">
        <f t="shared" si="26"/>
        <v>72800000</v>
      </c>
      <c r="I30" s="4">
        <f t="shared" si="26"/>
        <v>91000000</v>
      </c>
      <c r="J30" s="4">
        <f t="shared" si="26"/>
        <v>91000000</v>
      </c>
      <c r="K30" s="4">
        <f t="shared" si="26"/>
        <v>91000000</v>
      </c>
      <c r="L30" s="4">
        <f t="shared" si="26"/>
        <v>91000000</v>
      </c>
      <c r="M30" s="4">
        <f t="shared" si="26"/>
        <v>109200000</v>
      </c>
      <c r="N30" s="4">
        <f t="shared" si="26"/>
        <v>109200000</v>
      </c>
      <c r="O30" s="4">
        <f t="shared" si="26"/>
        <v>114660000</v>
      </c>
      <c r="P30" s="4">
        <f t="shared" si="26"/>
        <v>114660000</v>
      </c>
      <c r="Q30" s="4">
        <f t="shared" si="26"/>
        <v>114660000</v>
      </c>
      <c r="R30" s="4">
        <f t="shared" si="26"/>
        <v>114660000</v>
      </c>
      <c r="S30" s="4">
        <f t="shared" si="26"/>
        <v>114660000</v>
      </c>
      <c r="T30" s="4">
        <f t="shared" si="26"/>
        <v>114660000</v>
      </c>
      <c r="U30" s="4">
        <f t="shared" si="26"/>
        <v>114660000</v>
      </c>
      <c r="V30" s="4">
        <f t="shared" si="26"/>
        <v>114660000</v>
      </c>
      <c r="W30" s="4">
        <f t="shared" si="26"/>
        <v>114660000</v>
      </c>
      <c r="X30" s="4">
        <f t="shared" si="26"/>
        <v>114660000</v>
      </c>
      <c r="Y30" s="4">
        <f t="shared" si="26"/>
        <v>114660000</v>
      </c>
      <c r="Z30" s="4">
        <f t="shared" si="26"/>
        <v>114660000</v>
      </c>
      <c r="AA30" s="4">
        <f t="shared" si="26"/>
        <v>137783100</v>
      </c>
      <c r="AB30" s="4">
        <f t="shared" si="26"/>
        <v>137783100</v>
      </c>
      <c r="AC30" s="4">
        <f t="shared" si="26"/>
        <v>137783100</v>
      </c>
      <c r="AD30" s="4">
        <f t="shared" si="26"/>
        <v>137783100</v>
      </c>
      <c r="AE30" s="4">
        <f t="shared" si="26"/>
        <v>137783100</v>
      </c>
      <c r="AF30" s="4">
        <f t="shared" si="26"/>
        <v>137783100</v>
      </c>
      <c r="AG30" s="4">
        <f t="shared" si="26"/>
        <v>137783100</v>
      </c>
      <c r="AH30" s="4">
        <f t="shared" si="26"/>
        <v>137783100</v>
      </c>
      <c r="AI30" s="4">
        <f t="shared" si="26"/>
        <v>137783100</v>
      </c>
      <c r="AJ30" s="4">
        <f t="shared" si="26"/>
        <v>137783100</v>
      </c>
      <c r="AK30" s="4">
        <f t="shared" si="26"/>
        <v>137783100</v>
      </c>
      <c r="AL30" s="4">
        <f t="shared" si="26"/>
        <v>137783100</v>
      </c>
      <c r="AM30" s="4">
        <f t="shared" si="26"/>
        <v>162190392</v>
      </c>
      <c r="AN30" s="4">
        <f t="shared" si="26"/>
        <v>162190392</v>
      </c>
      <c r="AO30" s="4">
        <f t="shared" si="26"/>
        <v>162190392</v>
      </c>
      <c r="AP30" s="4">
        <f t="shared" si="26"/>
        <v>162190392</v>
      </c>
      <c r="AQ30" s="4">
        <f t="shared" si="26"/>
        <v>162190392</v>
      </c>
      <c r="AR30" s="4">
        <f t="shared" si="26"/>
        <v>162190392</v>
      </c>
      <c r="AS30" s="4">
        <f t="shared" si="26"/>
        <v>162190392</v>
      </c>
      <c r="AT30" s="4">
        <f t="shared" si="26"/>
        <v>162190392</v>
      </c>
      <c r="AU30" s="4">
        <f t="shared" si="26"/>
        <v>162190392</v>
      </c>
      <c r="AV30" s="4">
        <f t="shared" si="26"/>
        <v>162190392</v>
      </c>
      <c r="AW30" s="4">
        <f t="shared" si="26"/>
        <v>162190392</v>
      </c>
      <c r="AX30" s="4">
        <f t="shared" si="26"/>
        <v>162190392</v>
      </c>
      <c r="AY30" s="4">
        <f t="shared" si="26"/>
        <v>133644883.00799999</v>
      </c>
      <c r="AZ30" s="4">
        <f t="shared" si="26"/>
        <v>133644883.00799999</v>
      </c>
      <c r="BA30" s="4">
        <f t="shared" si="26"/>
        <v>133644883.00799999</v>
      </c>
      <c r="BB30" s="4">
        <f t="shared" si="26"/>
        <v>133644883.00799999</v>
      </c>
      <c r="BC30" s="4">
        <f t="shared" si="26"/>
        <v>133644883.00799999</v>
      </c>
      <c r="BD30" s="4">
        <f t="shared" si="26"/>
        <v>133644883.00799999</v>
      </c>
      <c r="BE30" s="4">
        <f t="shared" si="26"/>
        <v>133644883.00799999</v>
      </c>
      <c r="BF30" s="4">
        <f t="shared" si="26"/>
        <v>133644883.00799999</v>
      </c>
      <c r="BG30" s="4">
        <f t="shared" si="26"/>
        <v>133644883.00799999</v>
      </c>
      <c r="BH30" s="4">
        <f t="shared" si="26"/>
        <v>133644883.00799999</v>
      </c>
      <c r="BI30" s="4">
        <f t="shared" si="26"/>
        <v>133644883.00799999</v>
      </c>
      <c r="BJ30" s="4">
        <f t="shared" si="26"/>
        <v>133644883.00799999</v>
      </c>
    </row>
    <row r="32" spans="1:62" x14ac:dyDescent="0.25">
      <c r="A32" s="1" t="str">
        <f>+'Osmin (50)'!A32</f>
        <v>Variable cost</v>
      </c>
    </row>
    <row r="33" spans="1:62" x14ac:dyDescent="0.25">
      <c r="A33" s="3" t="str">
        <f>+'Osmin (50)'!A33</f>
        <v>Salary</v>
      </c>
      <c r="C33" s="2">
        <f>+C5*C13</f>
        <v>16800000</v>
      </c>
      <c r="D33" s="2">
        <f t="shared" ref="D33:BJ33" si="27">+D5*D13</f>
        <v>16800000</v>
      </c>
      <c r="E33" s="2">
        <f t="shared" si="27"/>
        <v>16800000</v>
      </c>
      <c r="F33" s="2">
        <f t="shared" si="27"/>
        <v>16800000</v>
      </c>
      <c r="G33" s="2">
        <f t="shared" si="27"/>
        <v>16800000</v>
      </c>
      <c r="H33" s="2">
        <f t="shared" si="27"/>
        <v>16800000</v>
      </c>
      <c r="I33" s="2">
        <f t="shared" si="27"/>
        <v>21000000</v>
      </c>
      <c r="J33" s="2">
        <f t="shared" si="27"/>
        <v>21000000</v>
      </c>
      <c r="K33" s="2">
        <f t="shared" si="27"/>
        <v>21000000</v>
      </c>
      <c r="L33" s="2">
        <f t="shared" si="27"/>
        <v>21000000</v>
      </c>
      <c r="M33" s="2">
        <f t="shared" si="27"/>
        <v>25200000</v>
      </c>
      <c r="N33" s="2">
        <f t="shared" si="27"/>
        <v>25200000</v>
      </c>
      <c r="O33" s="2">
        <f t="shared" si="27"/>
        <v>26460000</v>
      </c>
      <c r="P33" s="2">
        <f t="shared" si="27"/>
        <v>26460000</v>
      </c>
      <c r="Q33" s="2">
        <f t="shared" si="27"/>
        <v>26460000</v>
      </c>
      <c r="R33" s="2">
        <f t="shared" si="27"/>
        <v>26460000</v>
      </c>
      <c r="S33" s="2">
        <f t="shared" si="27"/>
        <v>26460000</v>
      </c>
      <c r="T33" s="2">
        <f t="shared" si="27"/>
        <v>26460000</v>
      </c>
      <c r="U33" s="2">
        <f t="shared" si="27"/>
        <v>26460000</v>
      </c>
      <c r="V33" s="2">
        <f t="shared" si="27"/>
        <v>26460000</v>
      </c>
      <c r="W33" s="2">
        <f t="shared" si="27"/>
        <v>26460000</v>
      </c>
      <c r="X33" s="2">
        <f t="shared" si="27"/>
        <v>26460000</v>
      </c>
      <c r="Y33" s="2">
        <f t="shared" si="27"/>
        <v>26460000</v>
      </c>
      <c r="Z33" s="2">
        <f t="shared" si="27"/>
        <v>26460000</v>
      </c>
      <c r="AA33" s="2">
        <f t="shared" si="27"/>
        <v>31796100</v>
      </c>
      <c r="AB33" s="2">
        <f t="shared" si="27"/>
        <v>31796100</v>
      </c>
      <c r="AC33" s="2">
        <f t="shared" si="27"/>
        <v>31796100</v>
      </c>
      <c r="AD33" s="2">
        <f t="shared" si="27"/>
        <v>31796100</v>
      </c>
      <c r="AE33" s="2">
        <f t="shared" si="27"/>
        <v>31796100</v>
      </c>
      <c r="AF33" s="2">
        <f t="shared" si="27"/>
        <v>31796100</v>
      </c>
      <c r="AG33" s="2">
        <f t="shared" si="27"/>
        <v>31796100</v>
      </c>
      <c r="AH33" s="2">
        <f t="shared" si="27"/>
        <v>31796100</v>
      </c>
      <c r="AI33" s="2">
        <f t="shared" si="27"/>
        <v>31796100</v>
      </c>
      <c r="AJ33" s="2">
        <f t="shared" si="27"/>
        <v>31796100</v>
      </c>
      <c r="AK33" s="2">
        <f t="shared" si="27"/>
        <v>31796100</v>
      </c>
      <c r="AL33" s="2">
        <f t="shared" si="27"/>
        <v>31796100</v>
      </c>
      <c r="AM33" s="2">
        <f t="shared" si="27"/>
        <v>37428551.999999993</v>
      </c>
      <c r="AN33" s="2">
        <f t="shared" si="27"/>
        <v>37428551.999999993</v>
      </c>
      <c r="AO33" s="2">
        <f t="shared" si="27"/>
        <v>37428551.999999993</v>
      </c>
      <c r="AP33" s="2">
        <f t="shared" si="27"/>
        <v>37428551.999999993</v>
      </c>
      <c r="AQ33" s="2">
        <f t="shared" si="27"/>
        <v>37428551.999999993</v>
      </c>
      <c r="AR33" s="2">
        <f t="shared" si="27"/>
        <v>37428551.999999993</v>
      </c>
      <c r="AS33" s="2">
        <f t="shared" si="27"/>
        <v>37428551.999999993</v>
      </c>
      <c r="AT33" s="2">
        <f t="shared" si="27"/>
        <v>37428551.999999993</v>
      </c>
      <c r="AU33" s="2">
        <f t="shared" si="27"/>
        <v>37428551.999999993</v>
      </c>
      <c r="AV33" s="2">
        <f t="shared" si="27"/>
        <v>37428551.999999993</v>
      </c>
      <c r="AW33" s="2">
        <f t="shared" si="27"/>
        <v>37428551.999999993</v>
      </c>
      <c r="AX33" s="2">
        <f t="shared" si="27"/>
        <v>37428551.999999993</v>
      </c>
      <c r="AY33" s="2">
        <f t="shared" si="27"/>
        <v>30841126.847999994</v>
      </c>
      <c r="AZ33" s="2">
        <f t="shared" si="27"/>
        <v>30841126.847999994</v>
      </c>
      <c r="BA33" s="2">
        <f t="shared" si="27"/>
        <v>30841126.847999994</v>
      </c>
      <c r="BB33" s="2">
        <f t="shared" si="27"/>
        <v>30841126.847999994</v>
      </c>
      <c r="BC33" s="2">
        <f t="shared" si="27"/>
        <v>30841126.847999994</v>
      </c>
      <c r="BD33" s="2">
        <f t="shared" si="27"/>
        <v>30841126.847999994</v>
      </c>
      <c r="BE33" s="2">
        <f t="shared" si="27"/>
        <v>30841126.847999994</v>
      </c>
      <c r="BF33" s="2">
        <f t="shared" si="27"/>
        <v>30841126.847999994</v>
      </c>
      <c r="BG33" s="2">
        <f t="shared" si="27"/>
        <v>30841126.847999994</v>
      </c>
      <c r="BH33" s="2">
        <f t="shared" si="27"/>
        <v>30841126.847999994</v>
      </c>
      <c r="BI33" s="2">
        <f t="shared" si="27"/>
        <v>30841126.847999994</v>
      </c>
      <c r="BJ33" s="2">
        <f t="shared" si="27"/>
        <v>30841126.847999994</v>
      </c>
    </row>
    <row r="34" spans="1:62" x14ac:dyDescent="0.25">
      <c r="A34" s="3" t="str">
        <f>+'Osmin (50)'!A34</f>
        <v>Rent</v>
      </c>
      <c r="C34" s="2">
        <f>+C19</f>
        <v>7500000</v>
      </c>
      <c r="D34" s="2">
        <f t="shared" ref="D34:BJ36" si="28">+D19</f>
        <v>7500000</v>
      </c>
      <c r="E34" s="2">
        <f t="shared" si="28"/>
        <v>7500000</v>
      </c>
      <c r="F34" s="2">
        <f t="shared" si="28"/>
        <v>7500000</v>
      </c>
      <c r="G34" s="2">
        <f t="shared" si="28"/>
        <v>7500000</v>
      </c>
      <c r="H34" s="2">
        <f t="shared" si="28"/>
        <v>7500000</v>
      </c>
      <c r="I34" s="2">
        <f t="shared" si="28"/>
        <v>7500000</v>
      </c>
      <c r="J34" s="2">
        <f t="shared" si="28"/>
        <v>7500000</v>
      </c>
      <c r="K34" s="2">
        <f t="shared" si="28"/>
        <v>7500000</v>
      </c>
      <c r="L34" s="2">
        <f t="shared" si="28"/>
        <v>7500000</v>
      </c>
      <c r="M34" s="2">
        <f t="shared" si="28"/>
        <v>7500000</v>
      </c>
      <c r="N34" s="2">
        <f t="shared" si="28"/>
        <v>7500000</v>
      </c>
      <c r="O34" s="2">
        <f t="shared" si="28"/>
        <v>7875000</v>
      </c>
      <c r="P34" s="2">
        <f t="shared" si="28"/>
        <v>7875000</v>
      </c>
      <c r="Q34" s="2">
        <f t="shared" si="28"/>
        <v>7875000</v>
      </c>
      <c r="R34" s="2">
        <f t="shared" si="28"/>
        <v>7875000</v>
      </c>
      <c r="S34" s="2">
        <f t="shared" si="28"/>
        <v>7875000</v>
      </c>
      <c r="T34" s="2">
        <f t="shared" si="28"/>
        <v>7875000</v>
      </c>
      <c r="U34" s="2">
        <f t="shared" si="28"/>
        <v>7875000</v>
      </c>
      <c r="V34" s="2">
        <f t="shared" si="28"/>
        <v>7875000</v>
      </c>
      <c r="W34" s="2">
        <f t="shared" si="28"/>
        <v>7875000</v>
      </c>
      <c r="X34" s="2">
        <f t="shared" si="28"/>
        <v>7875000</v>
      </c>
      <c r="Y34" s="2">
        <f t="shared" si="28"/>
        <v>7875000</v>
      </c>
      <c r="Z34" s="2">
        <f t="shared" si="28"/>
        <v>7875000</v>
      </c>
      <c r="AA34" s="2">
        <f t="shared" si="28"/>
        <v>8111250</v>
      </c>
      <c r="AB34" s="2">
        <f t="shared" si="28"/>
        <v>8111250</v>
      </c>
      <c r="AC34" s="2">
        <f t="shared" si="28"/>
        <v>8111250</v>
      </c>
      <c r="AD34" s="2">
        <f t="shared" si="28"/>
        <v>8111250</v>
      </c>
      <c r="AE34" s="2">
        <f t="shared" si="28"/>
        <v>8111250</v>
      </c>
      <c r="AF34" s="2">
        <f t="shared" si="28"/>
        <v>8111250</v>
      </c>
      <c r="AG34" s="2">
        <f t="shared" si="28"/>
        <v>8111250</v>
      </c>
      <c r="AH34" s="2">
        <f t="shared" si="28"/>
        <v>8111250</v>
      </c>
      <c r="AI34" s="2">
        <f t="shared" si="28"/>
        <v>8111250</v>
      </c>
      <c r="AJ34" s="2">
        <f t="shared" si="28"/>
        <v>8111250</v>
      </c>
      <c r="AK34" s="2">
        <f t="shared" si="28"/>
        <v>8111250</v>
      </c>
      <c r="AL34" s="2">
        <f t="shared" si="28"/>
        <v>8111250</v>
      </c>
      <c r="AM34" s="2">
        <f t="shared" si="28"/>
        <v>8354587.5</v>
      </c>
      <c r="AN34" s="2">
        <f t="shared" si="28"/>
        <v>8354587.5</v>
      </c>
      <c r="AO34" s="2">
        <f t="shared" si="28"/>
        <v>8354587.5</v>
      </c>
      <c r="AP34" s="2">
        <f t="shared" si="28"/>
        <v>8354587.5</v>
      </c>
      <c r="AQ34" s="2">
        <f t="shared" si="28"/>
        <v>8354587.5</v>
      </c>
      <c r="AR34" s="2">
        <f t="shared" si="28"/>
        <v>8354587.5</v>
      </c>
      <c r="AS34" s="2">
        <f t="shared" si="28"/>
        <v>8354587.5</v>
      </c>
      <c r="AT34" s="2">
        <f t="shared" si="28"/>
        <v>8354587.5</v>
      </c>
      <c r="AU34" s="2">
        <f t="shared" si="28"/>
        <v>8354587.5</v>
      </c>
      <c r="AV34" s="2">
        <f t="shared" si="28"/>
        <v>8354587.5</v>
      </c>
      <c r="AW34" s="2">
        <f t="shared" si="28"/>
        <v>8354587.5</v>
      </c>
      <c r="AX34" s="2">
        <f t="shared" si="28"/>
        <v>8354587.5</v>
      </c>
      <c r="AY34" s="2">
        <f t="shared" si="28"/>
        <v>8605225.125</v>
      </c>
      <c r="AZ34" s="2">
        <f t="shared" si="28"/>
        <v>8605225.125</v>
      </c>
      <c r="BA34" s="2">
        <f t="shared" si="28"/>
        <v>8605225.125</v>
      </c>
      <c r="BB34" s="2">
        <f t="shared" si="28"/>
        <v>8605225.125</v>
      </c>
      <c r="BC34" s="2">
        <f t="shared" si="28"/>
        <v>8605225.125</v>
      </c>
      <c r="BD34" s="2">
        <f t="shared" si="28"/>
        <v>8605225.125</v>
      </c>
      <c r="BE34" s="2">
        <f t="shared" si="28"/>
        <v>8605225.125</v>
      </c>
      <c r="BF34" s="2">
        <f t="shared" si="28"/>
        <v>8605225.125</v>
      </c>
      <c r="BG34" s="2">
        <f t="shared" si="28"/>
        <v>8605225.125</v>
      </c>
      <c r="BH34" s="2">
        <f t="shared" si="28"/>
        <v>8605225.125</v>
      </c>
      <c r="BI34" s="2">
        <f t="shared" si="28"/>
        <v>8605225.125</v>
      </c>
      <c r="BJ34" s="2">
        <f t="shared" si="28"/>
        <v>8605225.125</v>
      </c>
    </row>
    <row r="35" spans="1:62" x14ac:dyDescent="0.25">
      <c r="A35" s="3" t="str">
        <f>+'Osmin (50)'!A35</f>
        <v>Services</v>
      </c>
      <c r="C35" s="2">
        <f t="shared" ref="C35:R36" si="29">+C20</f>
        <v>2500000</v>
      </c>
      <c r="D35" s="2">
        <f t="shared" si="29"/>
        <v>2500000</v>
      </c>
      <c r="E35" s="2">
        <f t="shared" si="29"/>
        <v>2500000</v>
      </c>
      <c r="F35" s="2">
        <f t="shared" si="29"/>
        <v>2500000</v>
      </c>
      <c r="G35" s="2">
        <f t="shared" si="29"/>
        <v>2500000</v>
      </c>
      <c r="H35" s="2">
        <f t="shared" si="29"/>
        <v>2500000</v>
      </c>
      <c r="I35" s="2">
        <f t="shared" si="29"/>
        <v>2500000</v>
      </c>
      <c r="J35" s="2">
        <f t="shared" si="29"/>
        <v>2500000</v>
      </c>
      <c r="K35" s="2">
        <f t="shared" si="29"/>
        <v>2500000</v>
      </c>
      <c r="L35" s="2">
        <f t="shared" si="29"/>
        <v>2500000</v>
      </c>
      <c r="M35" s="2">
        <f t="shared" si="29"/>
        <v>2500000</v>
      </c>
      <c r="N35" s="2">
        <f t="shared" si="29"/>
        <v>2500000</v>
      </c>
      <c r="O35" s="2">
        <f t="shared" si="29"/>
        <v>2625000</v>
      </c>
      <c r="P35" s="2">
        <f t="shared" si="29"/>
        <v>2625000</v>
      </c>
      <c r="Q35" s="2">
        <f t="shared" si="29"/>
        <v>2625000</v>
      </c>
      <c r="R35" s="2">
        <f t="shared" si="29"/>
        <v>2625000</v>
      </c>
      <c r="S35" s="2">
        <f t="shared" si="28"/>
        <v>2625000</v>
      </c>
      <c r="T35" s="2">
        <f t="shared" si="28"/>
        <v>2625000</v>
      </c>
      <c r="U35" s="2">
        <f t="shared" si="28"/>
        <v>2625000</v>
      </c>
      <c r="V35" s="2">
        <f t="shared" si="28"/>
        <v>2625000</v>
      </c>
      <c r="W35" s="2">
        <f t="shared" si="28"/>
        <v>2625000</v>
      </c>
      <c r="X35" s="2">
        <f t="shared" si="28"/>
        <v>2625000</v>
      </c>
      <c r="Y35" s="2">
        <f t="shared" si="28"/>
        <v>2625000</v>
      </c>
      <c r="Z35" s="2">
        <f t="shared" si="28"/>
        <v>2625000</v>
      </c>
      <c r="AA35" s="2">
        <f t="shared" si="28"/>
        <v>2703750</v>
      </c>
      <c r="AB35" s="2">
        <f t="shared" si="28"/>
        <v>2703750</v>
      </c>
      <c r="AC35" s="2">
        <f t="shared" si="28"/>
        <v>2703750</v>
      </c>
      <c r="AD35" s="2">
        <f t="shared" si="28"/>
        <v>2703750</v>
      </c>
      <c r="AE35" s="2">
        <f t="shared" si="28"/>
        <v>2703750</v>
      </c>
      <c r="AF35" s="2">
        <f t="shared" si="28"/>
        <v>2703750</v>
      </c>
      <c r="AG35" s="2">
        <f t="shared" si="28"/>
        <v>2703750</v>
      </c>
      <c r="AH35" s="2">
        <f t="shared" si="28"/>
        <v>2703750</v>
      </c>
      <c r="AI35" s="2">
        <f t="shared" si="28"/>
        <v>2703750</v>
      </c>
      <c r="AJ35" s="2">
        <f t="shared" si="28"/>
        <v>2703750</v>
      </c>
      <c r="AK35" s="2">
        <f t="shared" si="28"/>
        <v>2703750</v>
      </c>
      <c r="AL35" s="2">
        <f t="shared" si="28"/>
        <v>2703750</v>
      </c>
      <c r="AM35" s="2">
        <f t="shared" si="28"/>
        <v>2784862.5</v>
      </c>
      <c r="AN35" s="2">
        <f t="shared" si="28"/>
        <v>2784862.5</v>
      </c>
      <c r="AO35" s="2">
        <f t="shared" si="28"/>
        <v>2784862.5</v>
      </c>
      <c r="AP35" s="2">
        <f t="shared" si="28"/>
        <v>2784862.5</v>
      </c>
      <c r="AQ35" s="2">
        <f t="shared" si="28"/>
        <v>2784862.5</v>
      </c>
      <c r="AR35" s="2">
        <f t="shared" si="28"/>
        <v>2784862.5</v>
      </c>
      <c r="AS35" s="2">
        <f t="shared" si="28"/>
        <v>2784862.5</v>
      </c>
      <c r="AT35" s="2">
        <f t="shared" si="28"/>
        <v>2784862.5</v>
      </c>
      <c r="AU35" s="2">
        <f t="shared" si="28"/>
        <v>2784862.5</v>
      </c>
      <c r="AV35" s="2">
        <f t="shared" si="28"/>
        <v>2784862.5</v>
      </c>
      <c r="AW35" s="2">
        <f t="shared" si="28"/>
        <v>2784862.5</v>
      </c>
      <c r="AX35" s="2">
        <f t="shared" si="28"/>
        <v>2784862.5</v>
      </c>
      <c r="AY35" s="2">
        <f t="shared" si="28"/>
        <v>2868408.375</v>
      </c>
      <c r="AZ35" s="2">
        <f t="shared" si="28"/>
        <v>2868408.375</v>
      </c>
      <c r="BA35" s="2">
        <f t="shared" si="28"/>
        <v>2868408.375</v>
      </c>
      <c r="BB35" s="2">
        <f t="shared" si="28"/>
        <v>2868408.375</v>
      </c>
      <c r="BC35" s="2">
        <f t="shared" si="28"/>
        <v>2868408.375</v>
      </c>
      <c r="BD35" s="2">
        <f t="shared" si="28"/>
        <v>2868408.375</v>
      </c>
      <c r="BE35" s="2">
        <f t="shared" si="28"/>
        <v>2868408.375</v>
      </c>
      <c r="BF35" s="2">
        <f t="shared" si="28"/>
        <v>2868408.375</v>
      </c>
      <c r="BG35" s="2">
        <f t="shared" si="28"/>
        <v>2868408.375</v>
      </c>
      <c r="BH35" s="2">
        <f t="shared" si="28"/>
        <v>2868408.375</v>
      </c>
      <c r="BI35" s="2">
        <f t="shared" si="28"/>
        <v>2868408.375</v>
      </c>
      <c r="BJ35" s="2">
        <f t="shared" si="28"/>
        <v>2868408.375</v>
      </c>
    </row>
    <row r="36" spans="1:62" x14ac:dyDescent="0.25">
      <c r="A36" s="3" t="str">
        <f>+'Osmin (50)'!A36</f>
        <v>Variable Expenses</v>
      </c>
      <c r="C36" s="2">
        <f t="shared" si="29"/>
        <v>1200000</v>
      </c>
      <c r="D36" s="2">
        <f t="shared" si="28"/>
        <v>1200000</v>
      </c>
      <c r="E36" s="2">
        <f t="shared" si="28"/>
        <v>1200000</v>
      </c>
      <c r="F36" s="2">
        <f t="shared" si="28"/>
        <v>1200000</v>
      </c>
      <c r="G36" s="2">
        <f t="shared" si="28"/>
        <v>1200000</v>
      </c>
      <c r="H36" s="2">
        <f t="shared" si="28"/>
        <v>1200000</v>
      </c>
      <c r="I36" s="2">
        <f t="shared" si="28"/>
        <v>1200000</v>
      </c>
      <c r="J36" s="2">
        <f t="shared" si="28"/>
        <v>1200000</v>
      </c>
      <c r="K36" s="2">
        <f t="shared" si="28"/>
        <v>1200000</v>
      </c>
      <c r="L36" s="2">
        <f t="shared" si="28"/>
        <v>1200000</v>
      </c>
      <c r="M36" s="2">
        <f t="shared" si="28"/>
        <v>1200000</v>
      </c>
      <c r="N36" s="2">
        <f t="shared" si="28"/>
        <v>1200000</v>
      </c>
      <c r="O36" s="2">
        <f t="shared" si="28"/>
        <v>1260000</v>
      </c>
      <c r="P36" s="2">
        <f t="shared" si="28"/>
        <v>1260000</v>
      </c>
      <c r="Q36" s="2">
        <f t="shared" si="28"/>
        <v>1260000</v>
      </c>
      <c r="R36" s="2">
        <f t="shared" si="28"/>
        <v>1260000</v>
      </c>
      <c r="S36" s="2">
        <f t="shared" si="28"/>
        <v>1260000</v>
      </c>
      <c r="T36" s="2">
        <f t="shared" si="28"/>
        <v>1260000</v>
      </c>
      <c r="U36" s="2">
        <f t="shared" si="28"/>
        <v>1260000</v>
      </c>
      <c r="V36" s="2">
        <f t="shared" si="28"/>
        <v>1260000</v>
      </c>
      <c r="W36" s="2">
        <f t="shared" si="28"/>
        <v>1260000</v>
      </c>
      <c r="X36" s="2">
        <f t="shared" si="28"/>
        <v>1260000</v>
      </c>
      <c r="Y36" s="2">
        <f t="shared" si="28"/>
        <v>1260000</v>
      </c>
      <c r="Z36" s="2">
        <f t="shared" si="28"/>
        <v>1260000</v>
      </c>
      <c r="AA36" s="2">
        <f t="shared" si="28"/>
        <v>1297800</v>
      </c>
      <c r="AB36" s="2">
        <f t="shared" si="28"/>
        <v>1297800</v>
      </c>
      <c r="AC36" s="2">
        <f t="shared" si="28"/>
        <v>1297800</v>
      </c>
      <c r="AD36" s="2">
        <f t="shared" si="28"/>
        <v>1297800</v>
      </c>
      <c r="AE36" s="2">
        <f t="shared" si="28"/>
        <v>1297800</v>
      </c>
      <c r="AF36" s="2">
        <f t="shared" si="28"/>
        <v>1297800</v>
      </c>
      <c r="AG36" s="2">
        <f t="shared" si="28"/>
        <v>1297800</v>
      </c>
      <c r="AH36" s="2">
        <f t="shared" si="28"/>
        <v>1297800</v>
      </c>
      <c r="AI36" s="2">
        <f t="shared" si="28"/>
        <v>1297800</v>
      </c>
      <c r="AJ36" s="2">
        <f t="shared" si="28"/>
        <v>1297800</v>
      </c>
      <c r="AK36" s="2">
        <f t="shared" si="28"/>
        <v>1297800</v>
      </c>
      <c r="AL36" s="2">
        <f t="shared" si="28"/>
        <v>1297800</v>
      </c>
      <c r="AM36" s="2">
        <f t="shared" si="28"/>
        <v>1336734</v>
      </c>
      <c r="AN36" s="2">
        <f t="shared" si="28"/>
        <v>1336734</v>
      </c>
      <c r="AO36" s="2">
        <f t="shared" si="28"/>
        <v>1336734</v>
      </c>
      <c r="AP36" s="2">
        <f t="shared" si="28"/>
        <v>1336734</v>
      </c>
      <c r="AQ36" s="2">
        <f t="shared" si="28"/>
        <v>1336734</v>
      </c>
      <c r="AR36" s="2">
        <f t="shared" si="28"/>
        <v>1336734</v>
      </c>
      <c r="AS36" s="2">
        <f t="shared" si="28"/>
        <v>1336734</v>
      </c>
      <c r="AT36" s="2">
        <f t="shared" si="28"/>
        <v>1336734</v>
      </c>
      <c r="AU36" s="2">
        <f t="shared" si="28"/>
        <v>1336734</v>
      </c>
      <c r="AV36" s="2">
        <f t="shared" si="28"/>
        <v>1336734</v>
      </c>
      <c r="AW36" s="2">
        <f t="shared" si="28"/>
        <v>1336734</v>
      </c>
      <c r="AX36" s="2">
        <f t="shared" si="28"/>
        <v>1336734</v>
      </c>
      <c r="AY36" s="2">
        <f t="shared" si="28"/>
        <v>1376836.02</v>
      </c>
      <c r="AZ36" s="2">
        <f t="shared" si="28"/>
        <v>1376836.02</v>
      </c>
      <c r="BA36" s="2">
        <f t="shared" si="28"/>
        <v>1376836.02</v>
      </c>
      <c r="BB36" s="2">
        <f t="shared" si="28"/>
        <v>1376836.02</v>
      </c>
      <c r="BC36" s="2">
        <f t="shared" si="28"/>
        <v>1376836.02</v>
      </c>
      <c r="BD36" s="2">
        <f t="shared" si="28"/>
        <v>1376836.02</v>
      </c>
      <c r="BE36" s="2">
        <f t="shared" si="28"/>
        <v>1376836.02</v>
      </c>
      <c r="BF36" s="2">
        <f t="shared" si="28"/>
        <v>1376836.02</v>
      </c>
      <c r="BG36" s="2">
        <f t="shared" si="28"/>
        <v>1376836.02</v>
      </c>
      <c r="BH36" s="2">
        <f t="shared" si="28"/>
        <v>1376836.02</v>
      </c>
      <c r="BI36" s="2">
        <f t="shared" si="28"/>
        <v>1376836.02</v>
      </c>
      <c r="BJ36" s="2">
        <f t="shared" si="28"/>
        <v>1376836.02</v>
      </c>
    </row>
    <row r="37" spans="1:62" x14ac:dyDescent="0.25">
      <c r="A37" s="3" t="str">
        <f>+'Osmin (50)'!A37</f>
        <v>Other expenses</v>
      </c>
      <c r="C37" s="2">
        <f>+C24</f>
        <v>6188000</v>
      </c>
      <c r="D37" s="2">
        <f t="shared" ref="D37:BJ37" si="30">+D24</f>
        <v>6188000</v>
      </c>
      <c r="E37" s="2">
        <f t="shared" si="30"/>
        <v>6188000</v>
      </c>
      <c r="F37" s="2">
        <f t="shared" si="30"/>
        <v>6188000</v>
      </c>
      <c r="G37" s="2">
        <f t="shared" si="30"/>
        <v>6188000</v>
      </c>
      <c r="H37" s="2">
        <f t="shared" si="30"/>
        <v>6188000</v>
      </c>
      <c r="I37" s="2">
        <f t="shared" si="30"/>
        <v>7735000.0000000009</v>
      </c>
      <c r="J37" s="2">
        <f t="shared" si="30"/>
        <v>7735000.0000000009</v>
      </c>
      <c r="K37" s="2">
        <f t="shared" si="30"/>
        <v>7735000.0000000009</v>
      </c>
      <c r="L37" s="2">
        <f t="shared" si="30"/>
        <v>7735000.0000000009</v>
      </c>
      <c r="M37" s="2">
        <f t="shared" si="30"/>
        <v>9282000</v>
      </c>
      <c r="N37" s="2">
        <f t="shared" si="30"/>
        <v>9282000</v>
      </c>
      <c r="O37" s="2">
        <f t="shared" si="30"/>
        <v>9746100</v>
      </c>
      <c r="P37" s="2">
        <f t="shared" si="30"/>
        <v>9746100</v>
      </c>
      <c r="Q37" s="2">
        <f t="shared" si="30"/>
        <v>9746100</v>
      </c>
      <c r="R37" s="2">
        <f t="shared" si="30"/>
        <v>9746100</v>
      </c>
      <c r="S37" s="2">
        <f t="shared" si="30"/>
        <v>9746100</v>
      </c>
      <c r="T37" s="2">
        <f t="shared" si="30"/>
        <v>9746100</v>
      </c>
      <c r="U37" s="2">
        <f t="shared" si="30"/>
        <v>9746100</v>
      </c>
      <c r="V37" s="2">
        <f t="shared" si="30"/>
        <v>9746100</v>
      </c>
      <c r="W37" s="2">
        <f t="shared" si="30"/>
        <v>9746100</v>
      </c>
      <c r="X37" s="2">
        <f t="shared" si="30"/>
        <v>9746100</v>
      </c>
      <c r="Y37" s="2">
        <f t="shared" si="30"/>
        <v>9746100</v>
      </c>
      <c r="Z37" s="2">
        <f t="shared" si="30"/>
        <v>9746100</v>
      </c>
      <c r="AA37" s="2">
        <f t="shared" si="30"/>
        <v>11711563.5</v>
      </c>
      <c r="AB37" s="2">
        <f t="shared" si="30"/>
        <v>11711563.5</v>
      </c>
      <c r="AC37" s="2">
        <f t="shared" si="30"/>
        <v>11711563.5</v>
      </c>
      <c r="AD37" s="2">
        <f t="shared" si="30"/>
        <v>11711563.5</v>
      </c>
      <c r="AE37" s="2">
        <f t="shared" si="30"/>
        <v>11711563.5</v>
      </c>
      <c r="AF37" s="2">
        <f t="shared" si="30"/>
        <v>11711563.5</v>
      </c>
      <c r="AG37" s="2">
        <f t="shared" si="30"/>
        <v>11711563.5</v>
      </c>
      <c r="AH37" s="2">
        <f t="shared" si="30"/>
        <v>11711563.5</v>
      </c>
      <c r="AI37" s="2">
        <f t="shared" si="30"/>
        <v>11711563.5</v>
      </c>
      <c r="AJ37" s="2">
        <f t="shared" si="30"/>
        <v>11711563.5</v>
      </c>
      <c r="AK37" s="2">
        <f t="shared" si="30"/>
        <v>11711563.5</v>
      </c>
      <c r="AL37" s="2">
        <f t="shared" si="30"/>
        <v>11711563.5</v>
      </c>
      <c r="AM37" s="2">
        <f t="shared" si="30"/>
        <v>12062910.405000001</v>
      </c>
      <c r="AN37" s="2">
        <f t="shared" si="30"/>
        <v>12062910.405000001</v>
      </c>
      <c r="AO37" s="2">
        <f t="shared" si="30"/>
        <v>12062910.405000001</v>
      </c>
      <c r="AP37" s="2">
        <f t="shared" si="30"/>
        <v>12062910.405000001</v>
      </c>
      <c r="AQ37" s="2">
        <f t="shared" si="30"/>
        <v>12062910.405000001</v>
      </c>
      <c r="AR37" s="2">
        <f t="shared" si="30"/>
        <v>12062910.405000001</v>
      </c>
      <c r="AS37" s="2">
        <f t="shared" si="30"/>
        <v>12062910.405000001</v>
      </c>
      <c r="AT37" s="2">
        <f t="shared" si="30"/>
        <v>12062910.405000001</v>
      </c>
      <c r="AU37" s="2">
        <f t="shared" si="30"/>
        <v>12062910.405000001</v>
      </c>
      <c r="AV37" s="2">
        <f t="shared" si="30"/>
        <v>12062910.405000001</v>
      </c>
      <c r="AW37" s="2">
        <f t="shared" si="30"/>
        <v>12062910.405000001</v>
      </c>
      <c r="AX37" s="2">
        <f t="shared" si="30"/>
        <v>12062910.405000001</v>
      </c>
      <c r="AY37" s="2">
        <f t="shared" si="30"/>
        <v>12062910.405000001</v>
      </c>
      <c r="AZ37" s="2">
        <f t="shared" si="30"/>
        <v>12062910.405000001</v>
      </c>
      <c r="BA37" s="2">
        <f t="shared" si="30"/>
        <v>12062910.405000001</v>
      </c>
      <c r="BB37" s="2">
        <f t="shared" si="30"/>
        <v>12062910.405000001</v>
      </c>
      <c r="BC37" s="2">
        <f t="shared" si="30"/>
        <v>12062910.405000001</v>
      </c>
      <c r="BD37" s="2">
        <f t="shared" si="30"/>
        <v>12062910.405000001</v>
      </c>
      <c r="BE37" s="2">
        <f t="shared" si="30"/>
        <v>12062910.405000001</v>
      </c>
      <c r="BF37" s="2">
        <f t="shared" si="30"/>
        <v>12062910.405000001</v>
      </c>
      <c r="BG37" s="2">
        <f t="shared" si="30"/>
        <v>12062910.405000001</v>
      </c>
      <c r="BH37" s="2">
        <f t="shared" si="30"/>
        <v>12062910.405000001</v>
      </c>
      <c r="BI37" s="2">
        <f t="shared" si="30"/>
        <v>12062910.405000001</v>
      </c>
      <c r="BJ37" s="2">
        <f t="shared" si="30"/>
        <v>12062910.405000001</v>
      </c>
    </row>
    <row r="38" spans="1:62" x14ac:dyDescent="0.25">
      <c r="A38" s="3" t="str">
        <f>+'Osmin (50)'!A38</f>
        <v>Anual payment</v>
      </c>
      <c r="O38" s="2">
        <f>+C16</f>
        <v>5000000</v>
      </c>
      <c r="AA38" s="2">
        <f>+O16</f>
        <v>5775000</v>
      </c>
      <c r="AM38" s="2">
        <f>+AA16</f>
        <v>5948250</v>
      </c>
      <c r="AY38" s="2">
        <f>+AM16</f>
        <v>6126697.5</v>
      </c>
    </row>
    <row r="39" spans="1:62" x14ac:dyDescent="0.25">
      <c r="A39" s="1" t="str">
        <f>+'Osmin (50)'!A39</f>
        <v>TOTAL EXPENSES</v>
      </c>
      <c r="B39" s="1"/>
      <c r="C39" s="4">
        <f>SUM(C33:C38)</f>
        <v>34188000</v>
      </c>
      <c r="D39" s="4">
        <f t="shared" ref="D39:BJ39" si="31">SUM(D33:D38)</f>
        <v>34188000</v>
      </c>
      <c r="E39" s="4">
        <f t="shared" si="31"/>
        <v>34188000</v>
      </c>
      <c r="F39" s="4">
        <f t="shared" si="31"/>
        <v>34188000</v>
      </c>
      <c r="G39" s="4">
        <f t="shared" si="31"/>
        <v>34188000</v>
      </c>
      <c r="H39" s="4">
        <f t="shared" si="31"/>
        <v>34188000</v>
      </c>
      <c r="I39" s="4">
        <f t="shared" si="31"/>
        <v>39935000</v>
      </c>
      <c r="J39" s="4">
        <f t="shared" si="31"/>
        <v>39935000</v>
      </c>
      <c r="K39" s="4">
        <f t="shared" si="31"/>
        <v>39935000</v>
      </c>
      <c r="L39" s="4">
        <f t="shared" si="31"/>
        <v>39935000</v>
      </c>
      <c r="M39" s="4">
        <f t="shared" si="31"/>
        <v>45682000</v>
      </c>
      <c r="N39" s="4">
        <f t="shared" si="31"/>
        <v>45682000</v>
      </c>
      <c r="O39" s="4">
        <f t="shared" si="31"/>
        <v>52966100</v>
      </c>
      <c r="P39" s="4">
        <f t="shared" si="31"/>
        <v>47966100</v>
      </c>
      <c r="Q39" s="4">
        <f t="shared" si="31"/>
        <v>47966100</v>
      </c>
      <c r="R39" s="4">
        <f t="shared" si="31"/>
        <v>47966100</v>
      </c>
      <c r="S39" s="4">
        <f t="shared" si="31"/>
        <v>47966100</v>
      </c>
      <c r="T39" s="4">
        <f t="shared" si="31"/>
        <v>47966100</v>
      </c>
      <c r="U39" s="4">
        <f t="shared" si="31"/>
        <v>47966100</v>
      </c>
      <c r="V39" s="4">
        <f t="shared" si="31"/>
        <v>47966100</v>
      </c>
      <c r="W39" s="4">
        <f t="shared" si="31"/>
        <v>47966100</v>
      </c>
      <c r="X39" s="4">
        <f t="shared" si="31"/>
        <v>47966100</v>
      </c>
      <c r="Y39" s="4">
        <f t="shared" si="31"/>
        <v>47966100</v>
      </c>
      <c r="Z39" s="4">
        <f t="shared" si="31"/>
        <v>47966100</v>
      </c>
      <c r="AA39" s="4">
        <f t="shared" si="31"/>
        <v>61395463.5</v>
      </c>
      <c r="AB39" s="4">
        <f t="shared" si="31"/>
        <v>55620463.5</v>
      </c>
      <c r="AC39" s="4">
        <f t="shared" si="31"/>
        <v>55620463.5</v>
      </c>
      <c r="AD39" s="4">
        <f t="shared" si="31"/>
        <v>55620463.5</v>
      </c>
      <c r="AE39" s="4">
        <f t="shared" si="31"/>
        <v>55620463.5</v>
      </c>
      <c r="AF39" s="4">
        <f t="shared" si="31"/>
        <v>55620463.5</v>
      </c>
      <c r="AG39" s="4">
        <f t="shared" si="31"/>
        <v>55620463.5</v>
      </c>
      <c r="AH39" s="4">
        <f t="shared" si="31"/>
        <v>55620463.5</v>
      </c>
      <c r="AI39" s="4">
        <f t="shared" si="31"/>
        <v>55620463.5</v>
      </c>
      <c r="AJ39" s="4">
        <f t="shared" si="31"/>
        <v>55620463.5</v>
      </c>
      <c r="AK39" s="4">
        <f t="shared" si="31"/>
        <v>55620463.5</v>
      </c>
      <c r="AL39" s="4">
        <f t="shared" si="31"/>
        <v>55620463.5</v>
      </c>
      <c r="AM39" s="4">
        <f t="shared" si="31"/>
        <v>67915896.405000001</v>
      </c>
      <c r="AN39" s="4">
        <f t="shared" si="31"/>
        <v>61967646.404999994</v>
      </c>
      <c r="AO39" s="4">
        <f t="shared" si="31"/>
        <v>61967646.404999994</v>
      </c>
      <c r="AP39" s="4">
        <f t="shared" si="31"/>
        <v>61967646.404999994</v>
      </c>
      <c r="AQ39" s="4">
        <f t="shared" si="31"/>
        <v>61967646.404999994</v>
      </c>
      <c r="AR39" s="4">
        <f t="shared" si="31"/>
        <v>61967646.404999994</v>
      </c>
      <c r="AS39" s="4">
        <f t="shared" si="31"/>
        <v>61967646.404999994</v>
      </c>
      <c r="AT39" s="4">
        <f t="shared" si="31"/>
        <v>61967646.404999994</v>
      </c>
      <c r="AU39" s="4">
        <f t="shared" si="31"/>
        <v>61967646.404999994</v>
      </c>
      <c r="AV39" s="4">
        <f t="shared" si="31"/>
        <v>61967646.404999994</v>
      </c>
      <c r="AW39" s="4">
        <f t="shared" si="31"/>
        <v>61967646.404999994</v>
      </c>
      <c r="AX39" s="4">
        <f t="shared" si="31"/>
        <v>61967646.404999994</v>
      </c>
      <c r="AY39" s="4">
        <f t="shared" si="31"/>
        <v>61881204.272999994</v>
      </c>
      <c r="AZ39" s="4">
        <f t="shared" si="31"/>
        <v>55754506.772999994</v>
      </c>
      <c r="BA39" s="4">
        <f t="shared" si="31"/>
        <v>55754506.772999994</v>
      </c>
      <c r="BB39" s="4">
        <f t="shared" si="31"/>
        <v>55754506.772999994</v>
      </c>
      <c r="BC39" s="4">
        <f t="shared" si="31"/>
        <v>55754506.772999994</v>
      </c>
      <c r="BD39" s="4">
        <f t="shared" si="31"/>
        <v>55754506.772999994</v>
      </c>
      <c r="BE39" s="4">
        <f t="shared" si="31"/>
        <v>55754506.772999994</v>
      </c>
      <c r="BF39" s="4">
        <f t="shared" si="31"/>
        <v>55754506.772999994</v>
      </c>
      <c r="BG39" s="4">
        <f t="shared" si="31"/>
        <v>55754506.772999994</v>
      </c>
      <c r="BH39" s="4">
        <f t="shared" si="31"/>
        <v>55754506.772999994</v>
      </c>
      <c r="BI39" s="4">
        <f t="shared" si="31"/>
        <v>55754506.772999994</v>
      </c>
      <c r="BJ39" s="4">
        <f t="shared" si="31"/>
        <v>55754506.772999994</v>
      </c>
    </row>
    <row r="41" spans="1:62" s="4" customFormat="1" x14ac:dyDescent="0.25">
      <c r="A41" s="1" t="str">
        <f>+'Osmin (50)'!A41</f>
        <v>EARNING BEFORE TAXES</v>
      </c>
      <c r="B41" s="1"/>
      <c r="C41" s="4">
        <f>+C30-C39</f>
        <v>38612000</v>
      </c>
      <c r="D41" s="4">
        <f t="shared" ref="D41:BJ41" si="32">+D30-D39</f>
        <v>38612000</v>
      </c>
      <c r="E41" s="4">
        <f t="shared" si="32"/>
        <v>38612000</v>
      </c>
      <c r="F41" s="4">
        <f t="shared" si="32"/>
        <v>38612000</v>
      </c>
      <c r="G41" s="4">
        <f t="shared" si="32"/>
        <v>38612000</v>
      </c>
      <c r="H41" s="4">
        <f t="shared" si="32"/>
        <v>38612000</v>
      </c>
      <c r="I41" s="4">
        <f t="shared" si="32"/>
        <v>51065000</v>
      </c>
      <c r="J41" s="4">
        <f t="shared" si="32"/>
        <v>51065000</v>
      </c>
      <c r="K41" s="4">
        <f t="shared" si="32"/>
        <v>51065000</v>
      </c>
      <c r="L41" s="4">
        <f t="shared" si="32"/>
        <v>51065000</v>
      </c>
      <c r="M41" s="4">
        <f t="shared" si="32"/>
        <v>63518000</v>
      </c>
      <c r="N41" s="4">
        <f t="shared" si="32"/>
        <v>63518000</v>
      </c>
      <c r="O41" s="4">
        <f t="shared" si="32"/>
        <v>61693900</v>
      </c>
      <c r="P41" s="4">
        <f t="shared" si="32"/>
        <v>66693900</v>
      </c>
      <c r="Q41" s="4">
        <f t="shared" si="32"/>
        <v>66693900</v>
      </c>
      <c r="R41" s="4">
        <f t="shared" si="32"/>
        <v>66693900</v>
      </c>
      <c r="S41" s="4">
        <f t="shared" si="32"/>
        <v>66693900</v>
      </c>
      <c r="T41" s="4">
        <f t="shared" si="32"/>
        <v>66693900</v>
      </c>
      <c r="U41" s="4">
        <f t="shared" si="32"/>
        <v>66693900</v>
      </c>
      <c r="V41" s="4">
        <f t="shared" si="32"/>
        <v>66693900</v>
      </c>
      <c r="W41" s="4">
        <f t="shared" si="32"/>
        <v>66693900</v>
      </c>
      <c r="X41" s="4">
        <f t="shared" si="32"/>
        <v>66693900</v>
      </c>
      <c r="Y41" s="4">
        <f t="shared" si="32"/>
        <v>66693900</v>
      </c>
      <c r="Z41" s="4">
        <f t="shared" si="32"/>
        <v>66693900</v>
      </c>
      <c r="AA41" s="4">
        <f t="shared" si="32"/>
        <v>76387636.5</v>
      </c>
      <c r="AB41" s="4">
        <f t="shared" si="32"/>
        <v>82162636.5</v>
      </c>
      <c r="AC41" s="4">
        <f t="shared" si="32"/>
        <v>82162636.5</v>
      </c>
      <c r="AD41" s="4">
        <f t="shared" si="32"/>
        <v>82162636.5</v>
      </c>
      <c r="AE41" s="4">
        <f t="shared" si="32"/>
        <v>82162636.5</v>
      </c>
      <c r="AF41" s="4">
        <f t="shared" si="32"/>
        <v>82162636.5</v>
      </c>
      <c r="AG41" s="4">
        <f t="shared" si="32"/>
        <v>82162636.5</v>
      </c>
      <c r="AH41" s="4">
        <f t="shared" si="32"/>
        <v>82162636.5</v>
      </c>
      <c r="AI41" s="4">
        <f t="shared" si="32"/>
        <v>82162636.5</v>
      </c>
      <c r="AJ41" s="4">
        <f t="shared" si="32"/>
        <v>82162636.5</v>
      </c>
      <c r="AK41" s="4">
        <f t="shared" si="32"/>
        <v>82162636.5</v>
      </c>
      <c r="AL41" s="4">
        <f t="shared" si="32"/>
        <v>82162636.5</v>
      </c>
      <c r="AM41" s="4">
        <f t="shared" si="32"/>
        <v>94274495.594999999</v>
      </c>
      <c r="AN41" s="4">
        <f t="shared" si="32"/>
        <v>100222745.595</v>
      </c>
      <c r="AO41" s="4">
        <f t="shared" si="32"/>
        <v>100222745.595</v>
      </c>
      <c r="AP41" s="4">
        <f t="shared" si="32"/>
        <v>100222745.595</v>
      </c>
      <c r="AQ41" s="4">
        <f t="shared" si="32"/>
        <v>100222745.595</v>
      </c>
      <c r="AR41" s="4">
        <f t="shared" si="32"/>
        <v>100222745.595</v>
      </c>
      <c r="AS41" s="4">
        <f t="shared" si="32"/>
        <v>100222745.595</v>
      </c>
      <c r="AT41" s="4">
        <f t="shared" si="32"/>
        <v>100222745.595</v>
      </c>
      <c r="AU41" s="4">
        <f t="shared" si="32"/>
        <v>100222745.595</v>
      </c>
      <c r="AV41" s="4">
        <f t="shared" si="32"/>
        <v>100222745.595</v>
      </c>
      <c r="AW41" s="4">
        <f t="shared" si="32"/>
        <v>100222745.595</v>
      </c>
      <c r="AX41" s="4">
        <f t="shared" si="32"/>
        <v>100222745.595</v>
      </c>
      <c r="AY41" s="4">
        <f t="shared" si="32"/>
        <v>71763678.734999985</v>
      </c>
      <c r="AZ41" s="4">
        <f t="shared" si="32"/>
        <v>77890376.234999985</v>
      </c>
      <c r="BA41" s="4">
        <f t="shared" si="32"/>
        <v>77890376.234999985</v>
      </c>
      <c r="BB41" s="4">
        <f t="shared" si="32"/>
        <v>77890376.234999985</v>
      </c>
      <c r="BC41" s="4">
        <f t="shared" si="32"/>
        <v>77890376.234999985</v>
      </c>
      <c r="BD41" s="4">
        <f t="shared" si="32"/>
        <v>77890376.234999985</v>
      </c>
      <c r="BE41" s="4">
        <f t="shared" si="32"/>
        <v>77890376.234999985</v>
      </c>
      <c r="BF41" s="4">
        <f t="shared" si="32"/>
        <v>77890376.234999985</v>
      </c>
      <c r="BG41" s="4">
        <f t="shared" si="32"/>
        <v>77890376.234999985</v>
      </c>
      <c r="BH41" s="4">
        <f t="shared" si="32"/>
        <v>77890376.234999985</v>
      </c>
      <c r="BI41" s="4">
        <f t="shared" si="32"/>
        <v>77890376.234999985</v>
      </c>
      <c r="BJ41" s="4">
        <f t="shared" si="32"/>
        <v>77890376.234999985</v>
      </c>
    </row>
    <row r="42" spans="1:62" x14ac:dyDescent="0.25">
      <c r="A42" s="3" t="str">
        <f>+'Osmin (50)'!A42</f>
        <v>TAXES</v>
      </c>
      <c r="B42" s="9">
        <v>0.35</v>
      </c>
      <c r="C42" s="2">
        <f>+C41*$B$42</f>
        <v>13514200</v>
      </c>
      <c r="D42" s="2">
        <f t="shared" ref="D42:BJ42" si="33">+D41*$B$42</f>
        <v>13514200</v>
      </c>
      <c r="E42" s="2">
        <f t="shared" si="33"/>
        <v>13514200</v>
      </c>
      <c r="F42" s="2">
        <f t="shared" si="33"/>
        <v>13514200</v>
      </c>
      <c r="G42" s="2">
        <f t="shared" si="33"/>
        <v>13514200</v>
      </c>
      <c r="H42" s="2">
        <f t="shared" si="33"/>
        <v>13514200</v>
      </c>
      <c r="I42" s="2">
        <f t="shared" si="33"/>
        <v>17872750</v>
      </c>
      <c r="J42" s="2">
        <f t="shared" si="33"/>
        <v>17872750</v>
      </c>
      <c r="K42" s="2">
        <f t="shared" si="33"/>
        <v>17872750</v>
      </c>
      <c r="L42" s="2">
        <f t="shared" si="33"/>
        <v>17872750</v>
      </c>
      <c r="M42" s="2">
        <f t="shared" si="33"/>
        <v>22231300</v>
      </c>
      <c r="N42" s="2">
        <f t="shared" si="33"/>
        <v>22231300</v>
      </c>
      <c r="O42" s="2">
        <f t="shared" si="33"/>
        <v>21592865</v>
      </c>
      <c r="P42" s="2">
        <f t="shared" si="33"/>
        <v>23342865</v>
      </c>
      <c r="Q42" s="2">
        <f t="shared" si="33"/>
        <v>23342865</v>
      </c>
      <c r="R42" s="2">
        <f t="shared" si="33"/>
        <v>23342865</v>
      </c>
      <c r="S42" s="2">
        <f t="shared" si="33"/>
        <v>23342865</v>
      </c>
      <c r="T42" s="2">
        <f t="shared" si="33"/>
        <v>23342865</v>
      </c>
      <c r="U42" s="2">
        <f t="shared" si="33"/>
        <v>23342865</v>
      </c>
      <c r="V42" s="2">
        <f t="shared" si="33"/>
        <v>23342865</v>
      </c>
      <c r="W42" s="2">
        <f t="shared" si="33"/>
        <v>23342865</v>
      </c>
      <c r="X42" s="2">
        <f t="shared" si="33"/>
        <v>23342865</v>
      </c>
      <c r="Y42" s="2">
        <f t="shared" si="33"/>
        <v>23342865</v>
      </c>
      <c r="Z42" s="2">
        <f t="shared" si="33"/>
        <v>23342865</v>
      </c>
      <c r="AA42" s="2">
        <f t="shared" si="33"/>
        <v>26735672.774999999</v>
      </c>
      <c r="AB42" s="2">
        <f t="shared" si="33"/>
        <v>28756922.774999999</v>
      </c>
      <c r="AC42" s="2">
        <f t="shared" si="33"/>
        <v>28756922.774999999</v>
      </c>
      <c r="AD42" s="2">
        <f t="shared" si="33"/>
        <v>28756922.774999999</v>
      </c>
      <c r="AE42" s="2">
        <f t="shared" si="33"/>
        <v>28756922.774999999</v>
      </c>
      <c r="AF42" s="2">
        <f t="shared" si="33"/>
        <v>28756922.774999999</v>
      </c>
      <c r="AG42" s="2">
        <f t="shared" si="33"/>
        <v>28756922.774999999</v>
      </c>
      <c r="AH42" s="2">
        <f t="shared" si="33"/>
        <v>28756922.774999999</v>
      </c>
      <c r="AI42" s="2">
        <f t="shared" si="33"/>
        <v>28756922.774999999</v>
      </c>
      <c r="AJ42" s="2">
        <f t="shared" si="33"/>
        <v>28756922.774999999</v>
      </c>
      <c r="AK42" s="2">
        <f t="shared" si="33"/>
        <v>28756922.774999999</v>
      </c>
      <c r="AL42" s="2">
        <f t="shared" si="33"/>
        <v>28756922.774999999</v>
      </c>
      <c r="AM42" s="2">
        <f t="shared" si="33"/>
        <v>32996073.458249997</v>
      </c>
      <c r="AN42" s="2">
        <f t="shared" si="33"/>
        <v>35077960.958250001</v>
      </c>
      <c r="AO42" s="2">
        <f t="shared" si="33"/>
        <v>35077960.958250001</v>
      </c>
      <c r="AP42" s="2">
        <f t="shared" si="33"/>
        <v>35077960.958250001</v>
      </c>
      <c r="AQ42" s="2">
        <f t="shared" si="33"/>
        <v>35077960.958250001</v>
      </c>
      <c r="AR42" s="2">
        <f t="shared" si="33"/>
        <v>35077960.958250001</v>
      </c>
      <c r="AS42" s="2">
        <f t="shared" si="33"/>
        <v>35077960.958250001</v>
      </c>
      <c r="AT42" s="2">
        <f t="shared" si="33"/>
        <v>35077960.958250001</v>
      </c>
      <c r="AU42" s="2">
        <f t="shared" si="33"/>
        <v>35077960.958250001</v>
      </c>
      <c r="AV42" s="2">
        <f t="shared" si="33"/>
        <v>35077960.958250001</v>
      </c>
      <c r="AW42" s="2">
        <f t="shared" si="33"/>
        <v>35077960.958250001</v>
      </c>
      <c r="AX42" s="2">
        <f t="shared" si="33"/>
        <v>35077960.958250001</v>
      </c>
      <c r="AY42" s="2">
        <f t="shared" si="33"/>
        <v>25117287.557249993</v>
      </c>
      <c r="AZ42" s="2">
        <f t="shared" si="33"/>
        <v>27261631.682249993</v>
      </c>
      <c r="BA42" s="2">
        <f t="shared" si="33"/>
        <v>27261631.682249993</v>
      </c>
      <c r="BB42" s="2">
        <f t="shared" si="33"/>
        <v>27261631.682249993</v>
      </c>
      <c r="BC42" s="2">
        <f t="shared" si="33"/>
        <v>27261631.682249993</v>
      </c>
      <c r="BD42" s="2">
        <f t="shared" si="33"/>
        <v>27261631.682249993</v>
      </c>
      <c r="BE42" s="2">
        <f t="shared" si="33"/>
        <v>27261631.682249993</v>
      </c>
      <c r="BF42" s="2">
        <f t="shared" si="33"/>
        <v>27261631.682249993</v>
      </c>
      <c r="BG42" s="2">
        <f t="shared" si="33"/>
        <v>27261631.682249993</v>
      </c>
      <c r="BH42" s="2">
        <f t="shared" si="33"/>
        <v>27261631.682249993</v>
      </c>
      <c r="BI42" s="2">
        <f t="shared" si="33"/>
        <v>27261631.682249993</v>
      </c>
      <c r="BJ42" s="2">
        <f t="shared" si="33"/>
        <v>27261631.682249993</v>
      </c>
    </row>
    <row r="43" spans="1:62" s="4" customFormat="1" x14ac:dyDescent="0.25">
      <c r="A43" s="1" t="str">
        <f>+'Osmin (50)'!A43</f>
        <v>NET INCOME</v>
      </c>
      <c r="B43" s="1"/>
      <c r="C43" s="4">
        <f>+C41-C42</f>
        <v>25097800</v>
      </c>
      <c r="D43" s="4">
        <f t="shared" ref="D43:BJ43" si="34">+D41-D42</f>
        <v>25097800</v>
      </c>
      <c r="E43" s="4">
        <f t="shared" si="34"/>
        <v>25097800</v>
      </c>
      <c r="F43" s="4">
        <f t="shared" si="34"/>
        <v>25097800</v>
      </c>
      <c r="G43" s="4">
        <f t="shared" si="34"/>
        <v>25097800</v>
      </c>
      <c r="H43" s="4">
        <f t="shared" si="34"/>
        <v>25097800</v>
      </c>
      <c r="I43" s="4">
        <f t="shared" si="34"/>
        <v>33192250</v>
      </c>
      <c r="J43" s="4">
        <f t="shared" si="34"/>
        <v>33192250</v>
      </c>
      <c r="K43" s="4">
        <f t="shared" si="34"/>
        <v>33192250</v>
      </c>
      <c r="L43" s="4">
        <f t="shared" si="34"/>
        <v>33192250</v>
      </c>
      <c r="M43" s="4">
        <f t="shared" si="34"/>
        <v>41286700</v>
      </c>
      <c r="N43" s="4">
        <f t="shared" si="34"/>
        <v>41286700</v>
      </c>
      <c r="O43" s="4">
        <f t="shared" si="34"/>
        <v>40101035</v>
      </c>
      <c r="P43" s="4">
        <f t="shared" si="34"/>
        <v>43351035</v>
      </c>
      <c r="Q43" s="4">
        <f t="shared" si="34"/>
        <v>43351035</v>
      </c>
      <c r="R43" s="4">
        <f t="shared" si="34"/>
        <v>43351035</v>
      </c>
      <c r="S43" s="4">
        <f t="shared" si="34"/>
        <v>43351035</v>
      </c>
      <c r="T43" s="4">
        <f t="shared" si="34"/>
        <v>43351035</v>
      </c>
      <c r="U43" s="4">
        <f t="shared" si="34"/>
        <v>43351035</v>
      </c>
      <c r="V43" s="4">
        <f t="shared" si="34"/>
        <v>43351035</v>
      </c>
      <c r="W43" s="4">
        <f t="shared" si="34"/>
        <v>43351035</v>
      </c>
      <c r="X43" s="4">
        <f t="shared" si="34"/>
        <v>43351035</v>
      </c>
      <c r="Y43" s="4">
        <f t="shared" si="34"/>
        <v>43351035</v>
      </c>
      <c r="Z43" s="4">
        <f t="shared" si="34"/>
        <v>43351035</v>
      </c>
      <c r="AA43" s="4">
        <f t="shared" si="34"/>
        <v>49651963.725000001</v>
      </c>
      <c r="AB43" s="4">
        <f t="shared" si="34"/>
        <v>53405713.725000001</v>
      </c>
      <c r="AC43" s="4">
        <f t="shared" si="34"/>
        <v>53405713.725000001</v>
      </c>
      <c r="AD43" s="4">
        <f t="shared" si="34"/>
        <v>53405713.725000001</v>
      </c>
      <c r="AE43" s="4">
        <f t="shared" si="34"/>
        <v>53405713.725000001</v>
      </c>
      <c r="AF43" s="4">
        <f t="shared" si="34"/>
        <v>53405713.725000001</v>
      </c>
      <c r="AG43" s="4">
        <f t="shared" si="34"/>
        <v>53405713.725000001</v>
      </c>
      <c r="AH43" s="4">
        <f t="shared" si="34"/>
        <v>53405713.725000001</v>
      </c>
      <c r="AI43" s="4">
        <f t="shared" si="34"/>
        <v>53405713.725000001</v>
      </c>
      <c r="AJ43" s="4">
        <f t="shared" si="34"/>
        <v>53405713.725000001</v>
      </c>
      <c r="AK43" s="4">
        <f t="shared" si="34"/>
        <v>53405713.725000001</v>
      </c>
      <c r="AL43" s="4">
        <f t="shared" si="34"/>
        <v>53405713.725000001</v>
      </c>
      <c r="AM43" s="4">
        <f t="shared" si="34"/>
        <v>61278422.136749998</v>
      </c>
      <c r="AN43" s="4">
        <f t="shared" si="34"/>
        <v>65144784.636749998</v>
      </c>
      <c r="AO43" s="4">
        <f t="shared" si="34"/>
        <v>65144784.636749998</v>
      </c>
      <c r="AP43" s="4">
        <f t="shared" si="34"/>
        <v>65144784.636749998</v>
      </c>
      <c r="AQ43" s="4">
        <f t="shared" si="34"/>
        <v>65144784.636749998</v>
      </c>
      <c r="AR43" s="4">
        <f t="shared" si="34"/>
        <v>65144784.636749998</v>
      </c>
      <c r="AS43" s="4">
        <f t="shared" si="34"/>
        <v>65144784.636749998</v>
      </c>
      <c r="AT43" s="4">
        <f t="shared" si="34"/>
        <v>65144784.636749998</v>
      </c>
      <c r="AU43" s="4">
        <f t="shared" si="34"/>
        <v>65144784.636749998</v>
      </c>
      <c r="AV43" s="4">
        <f t="shared" si="34"/>
        <v>65144784.636749998</v>
      </c>
      <c r="AW43" s="4">
        <f t="shared" si="34"/>
        <v>65144784.636749998</v>
      </c>
      <c r="AX43" s="4">
        <f t="shared" si="34"/>
        <v>65144784.636749998</v>
      </c>
      <c r="AY43" s="4">
        <f t="shared" si="34"/>
        <v>46646391.177749991</v>
      </c>
      <c r="AZ43" s="4">
        <f t="shared" si="34"/>
        <v>50628744.552749991</v>
      </c>
      <c r="BA43" s="4">
        <f t="shared" si="34"/>
        <v>50628744.552749991</v>
      </c>
      <c r="BB43" s="4">
        <f t="shared" si="34"/>
        <v>50628744.552749991</v>
      </c>
      <c r="BC43" s="4">
        <f t="shared" si="34"/>
        <v>50628744.552749991</v>
      </c>
      <c r="BD43" s="4">
        <f t="shared" si="34"/>
        <v>50628744.552749991</v>
      </c>
      <c r="BE43" s="4">
        <f t="shared" si="34"/>
        <v>50628744.552749991</v>
      </c>
      <c r="BF43" s="4">
        <f t="shared" si="34"/>
        <v>50628744.552749991</v>
      </c>
      <c r="BG43" s="4">
        <f t="shared" si="34"/>
        <v>50628744.552749991</v>
      </c>
      <c r="BH43" s="4">
        <f t="shared" si="34"/>
        <v>50628744.552749991</v>
      </c>
      <c r="BI43" s="4">
        <f t="shared" si="34"/>
        <v>50628744.552749991</v>
      </c>
      <c r="BJ43" s="4">
        <f t="shared" si="34"/>
        <v>50628744.552749991</v>
      </c>
    </row>
    <row r="44" spans="1:62" x14ac:dyDescent="0.25">
      <c r="A44" s="3" t="str">
        <f>+'Osmin (50)'!A44</f>
        <v>Initial Investment</v>
      </c>
      <c r="B44" s="10">
        <v>40000000</v>
      </c>
    </row>
    <row r="46" spans="1:62" x14ac:dyDescent="0.25">
      <c r="A46" s="11" t="str">
        <f>+'Osmin (50)'!A46</f>
        <v>Monthly profitability</v>
      </c>
      <c r="B46" s="12">
        <v>0.05</v>
      </c>
    </row>
    <row r="47" spans="1:62" x14ac:dyDescent="0.25">
      <c r="A47" s="11" t="str">
        <f>+'Osmin (50)'!A47</f>
        <v>NPV</v>
      </c>
      <c r="B47" s="14">
        <f>+NPV(B46,C43:BI43)+PV(B46,60,,-BJ43/B46)-B44</f>
        <v>773570328.26607108</v>
      </c>
    </row>
    <row r="48" spans="1:62" x14ac:dyDescent="0.25">
      <c r="A48" s="11" t="str">
        <f>+'Osmin (50)'!A48</f>
        <v>Average profitability</v>
      </c>
      <c r="B48" s="14">
        <f>+AVERAGE(C43:BJ43)</f>
        <v>48357334.484983347</v>
      </c>
    </row>
    <row r="49" spans="1:16" x14ac:dyDescent="0.25">
      <c r="A49" s="11" t="str">
        <f>+'Osmin (50)'!A49</f>
        <v>Average desviation</v>
      </c>
      <c r="B49" s="15">
        <f>+_xlfn.STDEV.S(C43:BJ43)</f>
        <v>11802372.234441178</v>
      </c>
    </row>
    <row r="50" spans="1:16" x14ac:dyDescent="0.25">
      <c r="A50" s="11" t="str">
        <f>+'Osmin (50)'!A50</f>
        <v>CV</v>
      </c>
      <c r="B50" s="16">
        <f>+B49/B48</f>
        <v>0.24406581463058577</v>
      </c>
    </row>
    <row r="51" spans="1:16" x14ac:dyDescent="0.25">
      <c r="A51" s="11" t="str">
        <f>+'Osmin (50)'!A51</f>
        <v>Monthly Profit</v>
      </c>
      <c r="B51" s="17">
        <f>-PMT(B46,60,B47)</f>
        <v>40866316.046439454</v>
      </c>
    </row>
    <row r="52" spans="1:16" ht="15.75" thickBot="1" x14ac:dyDescent="0.3"/>
    <row r="53" spans="1:16" ht="21.75" thickBot="1" x14ac:dyDescent="0.4">
      <c r="B53" s="27" t="s">
        <v>39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9"/>
    </row>
    <row r="54" spans="1:16" x14ac:dyDescent="0.25">
      <c r="A54" s="10"/>
      <c r="B54" s="18">
        <f>+B47</f>
        <v>773570328.26607108</v>
      </c>
      <c r="C54" s="20">
        <v>40000000</v>
      </c>
      <c r="D54" s="20">
        <v>40500000</v>
      </c>
      <c r="E54" s="20">
        <v>41000000</v>
      </c>
      <c r="F54" s="20">
        <v>41500000</v>
      </c>
      <c r="G54" s="20">
        <v>42000000</v>
      </c>
      <c r="H54" s="20">
        <v>42500000</v>
      </c>
      <c r="I54" s="20">
        <v>43000000</v>
      </c>
      <c r="J54" s="20">
        <v>43500000</v>
      </c>
      <c r="K54" s="20">
        <v>44000000</v>
      </c>
      <c r="L54" s="20">
        <v>44500000</v>
      </c>
      <c r="M54" s="20">
        <v>45000000</v>
      </c>
      <c r="N54" s="20">
        <v>45500000</v>
      </c>
      <c r="O54" s="20">
        <v>46000000</v>
      </c>
      <c r="P54" s="20">
        <v>46500000</v>
      </c>
    </row>
    <row r="55" spans="1:16" ht="15" customHeight="1" x14ac:dyDescent="0.25">
      <c r="A55" s="26" t="s">
        <v>49</v>
      </c>
      <c r="B55" s="19">
        <v>60000</v>
      </c>
      <c r="C55" s="2">
        <f t="dataTable" ref="C55:P68" dt2D="1" dtr="1" r1="B44" r2="C7" ca="1"/>
        <v>417541775.67442685</v>
      </c>
      <c r="D55" s="2">
        <v>417041775.67442685</v>
      </c>
      <c r="E55" s="2">
        <v>416541775.67442685</v>
      </c>
      <c r="F55" s="2">
        <v>416041775.67442685</v>
      </c>
      <c r="G55" s="2">
        <v>415541775.67442685</v>
      </c>
      <c r="H55" s="2">
        <v>415041775.67442685</v>
      </c>
      <c r="I55" s="2">
        <v>414541775.67442685</v>
      </c>
      <c r="J55" s="2">
        <v>414041775.67442685</v>
      </c>
      <c r="K55" s="2">
        <v>413541775.67442685</v>
      </c>
      <c r="L55" s="2">
        <v>413041775.67442685</v>
      </c>
      <c r="M55" s="2">
        <v>412541775.67442685</v>
      </c>
      <c r="N55" s="2">
        <v>412041775.67442685</v>
      </c>
      <c r="O55" s="2">
        <v>411541775.67442685</v>
      </c>
      <c r="P55" s="2">
        <v>411041775.67442685</v>
      </c>
    </row>
    <row r="56" spans="1:16" x14ac:dyDescent="0.25">
      <c r="A56" s="26"/>
      <c r="B56" s="19">
        <v>62500</v>
      </c>
      <c r="C56" s="2">
        <v>453144630.93359131</v>
      </c>
      <c r="D56" s="2">
        <v>452644630.93359131</v>
      </c>
      <c r="E56" s="2">
        <v>452144630.93359131</v>
      </c>
      <c r="F56" s="2">
        <v>451644630.93359131</v>
      </c>
      <c r="G56" s="2">
        <v>451144630.93359131</v>
      </c>
      <c r="H56" s="2">
        <v>450644630.93359131</v>
      </c>
      <c r="I56" s="2">
        <v>450144630.93359131</v>
      </c>
      <c r="J56" s="2">
        <v>449644630.93359131</v>
      </c>
      <c r="K56" s="2">
        <v>449144630.93359131</v>
      </c>
      <c r="L56" s="2">
        <v>448644630.93359131</v>
      </c>
      <c r="M56" s="2">
        <v>448144630.93359131</v>
      </c>
      <c r="N56" s="2">
        <v>447644630.93359131</v>
      </c>
      <c r="O56" s="2">
        <v>447144630.93359131</v>
      </c>
      <c r="P56" s="2">
        <v>446644630.93359131</v>
      </c>
    </row>
    <row r="57" spans="1:16" x14ac:dyDescent="0.25">
      <c r="A57" s="26"/>
      <c r="B57" s="19">
        <v>65000</v>
      </c>
      <c r="C57" s="2">
        <v>488747486.19275582</v>
      </c>
      <c r="D57" s="2">
        <v>488247486.19275582</v>
      </c>
      <c r="E57" s="2">
        <v>487747486.19275582</v>
      </c>
      <c r="F57" s="2">
        <v>487247486.19275582</v>
      </c>
      <c r="G57" s="2">
        <v>486747486.19275582</v>
      </c>
      <c r="H57" s="2">
        <v>486247486.19275582</v>
      </c>
      <c r="I57" s="2">
        <v>485747486.19275582</v>
      </c>
      <c r="J57" s="2">
        <v>485247486.19275582</v>
      </c>
      <c r="K57" s="2">
        <v>484747486.19275582</v>
      </c>
      <c r="L57" s="2">
        <v>484247486.19275582</v>
      </c>
      <c r="M57" s="2">
        <v>483747486.19275582</v>
      </c>
      <c r="N57" s="2">
        <v>483247486.19275582</v>
      </c>
      <c r="O57" s="2">
        <v>482747486.19275582</v>
      </c>
      <c r="P57" s="2">
        <v>482247486.19275582</v>
      </c>
    </row>
    <row r="58" spans="1:16" x14ac:dyDescent="0.25">
      <c r="A58" s="26"/>
      <c r="B58" s="19">
        <v>67500</v>
      </c>
      <c r="C58" s="2">
        <v>524350341.45192003</v>
      </c>
      <c r="D58" s="2">
        <v>523850341.45192003</v>
      </c>
      <c r="E58" s="2">
        <v>523350341.45192003</v>
      </c>
      <c r="F58" s="2">
        <v>522850341.45192003</v>
      </c>
      <c r="G58" s="2">
        <v>522350341.45192003</v>
      </c>
      <c r="H58" s="2">
        <v>521850341.45192003</v>
      </c>
      <c r="I58" s="2">
        <v>521350341.45192003</v>
      </c>
      <c r="J58" s="2">
        <v>520850341.45192003</v>
      </c>
      <c r="K58" s="2">
        <v>520350341.45192003</v>
      </c>
      <c r="L58" s="2">
        <v>519850341.45192003</v>
      </c>
      <c r="M58" s="2">
        <v>519350341.45192003</v>
      </c>
      <c r="N58" s="2">
        <v>518850341.45192003</v>
      </c>
      <c r="O58" s="2">
        <v>518350341.45192003</v>
      </c>
      <c r="P58" s="2">
        <v>517850341.45192003</v>
      </c>
    </row>
    <row r="59" spans="1:16" x14ac:dyDescent="0.25">
      <c r="A59" s="26"/>
      <c r="B59" s="19">
        <v>70000</v>
      </c>
      <c r="C59" s="2">
        <v>559953196.71108472</v>
      </c>
      <c r="D59" s="2">
        <v>559453196.71108472</v>
      </c>
      <c r="E59" s="2">
        <v>558953196.71108472</v>
      </c>
      <c r="F59" s="2">
        <v>558453196.71108472</v>
      </c>
      <c r="G59" s="2">
        <v>557953196.71108472</v>
      </c>
      <c r="H59" s="2">
        <v>557453196.71108472</v>
      </c>
      <c r="I59" s="2">
        <v>556953196.71108472</v>
      </c>
      <c r="J59" s="2">
        <v>556453196.71108472</v>
      </c>
      <c r="K59" s="2">
        <v>555953196.71108472</v>
      </c>
      <c r="L59" s="2">
        <v>555453196.71108472</v>
      </c>
      <c r="M59" s="2">
        <v>554953196.71108472</v>
      </c>
      <c r="N59" s="2">
        <v>554453196.71108472</v>
      </c>
      <c r="O59" s="2">
        <v>553953196.71108472</v>
      </c>
      <c r="P59" s="2">
        <v>553453196.71108472</v>
      </c>
    </row>
    <row r="60" spans="1:16" x14ac:dyDescent="0.25">
      <c r="A60" s="26"/>
      <c r="B60" s="19">
        <v>72500</v>
      </c>
      <c r="C60" s="2">
        <v>595556051.97024906</v>
      </c>
      <c r="D60" s="2">
        <v>595056051.97024906</v>
      </c>
      <c r="E60" s="2">
        <v>594556051.97024906</v>
      </c>
      <c r="F60" s="2">
        <v>594056051.97024906</v>
      </c>
      <c r="G60" s="2">
        <v>593556051.97024906</v>
      </c>
      <c r="H60" s="2">
        <v>593056051.97024906</v>
      </c>
      <c r="I60" s="2">
        <v>592556051.97024906</v>
      </c>
      <c r="J60" s="2">
        <v>592056051.97024906</v>
      </c>
      <c r="K60" s="2">
        <v>591556051.97024906</v>
      </c>
      <c r="L60" s="2">
        <v>591056051.97024906</v>
      </c>
      <c r="M60" s="2">
        <v>590556051.97024906</v>
      </c>
      <c r="N60" s="2">
        <v>590056051.97024906</v>
      </c>
      <c r="O60" s="2">
        <v>589556051.97024906</v>
      </c>
      <c r="P60" s="2">
        <v>589056051.97024906</v>
      </c>
    </row>
    <row r="61" spans="1:16" x14ac:dyDescent="0.25">
      <c r="A61" s="26"/>
      <c r="B61" s="19">
        <v>75000</v>
      </c>
      <c r="C61" s="2">
        <v>631158907.22941339</v>
      </c>
      <c r="D61" s="2">
        <v>630658907.22941339</v>
      </c>
      <c r="E61" s="2">
        <v>630158907.22941339</v>
      </c>
      <c r="F61" s="2">
        <v>629658907.22941339</v>
      </c>
      <c r="G61" s="2">
        <v>629158907.22941339</v>
      </c>
      <c r="H61" s="2">
        <v>628658907.22941339</v>
      </c>
      <c r="I61" s="2">
        <v>628158907.22941339</v>
      </c>
      <c r="J61" s="2">
        <v>627658907.22941339</v>
      </c>
      <c r="K61" s="2">
        <v>627158907.22941339</v>
      </c>
      <c r="L61" s="2">
        <v>626658907.22941339</v>
      </c>
      <c r="M61" s="2">
        <v>626158907.22941339</v>
      </c>
      <c r="N61" s="2">
        <v>625658907.22941339</v>
      </c>
      <c r="O61" s="2">
        <v>625158907.22941339</v>
      </c>
      <c r="P61" s="2">
        <v>624658907.22941339</v>
      </c>
    </row>
    <row r="62" spans="1:16" x14ac:dyDescent="0.25">
      <c r="A62" s="26"/>
      <c r="B62" s="19">
        <v>77500</v>
      </c>
      <c r="C62" s="2">
        <v>666761762.48857784</v>
      </c>
      <c r="D62" s="2">
        <v>666261762.48857784</v>
      </c>
      <c r="E62" s="2">
        <v>665761762.48857784</v>
      </c>
      <c r="F62" s="2">
        <v>665261762.48857784</v>
      </c>
      <c r="G62" s="2">
        <v>664761762.48857784</v>
      </c>
      <c r="H62" s="2">
        <v>664261762.48857784</v>
      </c>
      <c r="I62" s="2">
        <v>663761762.48857784</v>
      </c>
      <c r="J62" s="2">
        <v>663261762.48857784</v>
      </c>
      <c r="K62" s="2">
        <v>662761762.48857784</v>
      </c>
      <c r="L62" s="2">
        <v>662261762.48857784</v>
      </c>
      <c r="M62" s="2">
        <v>661761762.48857784</v>
      </c>
      <c r="N62" s="2">
        <v>661261762.48857784</v>
      </c>
      <c r="O62" s="2">
        <v>660761762.48857784</v>
      </c>
      <c r="P62" s="2">
        <v>660261762.48857784</v>
      </c>
    </row>
    <row r="63" spans="1:16" x14ac:dyDescent="0.25">
      <c r="A63" s="26"/>
      <c r="B63" s="19">
        <v>80000</v>
      </c>
      <c r="C63" s="2">
        <v>702364617.74774218</v>
      </c>
      <c r="D63" s="2">
        <v>701864617.74774218</v>
      </c>
      <c r="E63" s="2">
        <v>701364617.74774218</v>
      </c>
      <c r="F63" s="2">
        <v>700864617.74774218</v>
      </c>
      <c r="G63" s="2">
        <v>700364617.74774218</v>
      </c>
      <c r="H63" s="2">
        <v>699864617.74774218</v>
      </c>
      <c r="I63" s="2">
        <v>699364617.74774218</v>
      </c>
      <c r="J63" s="2">
        <v>698864617.74774218</v>
      </c>
      <c r="K63" s="2">
        <v>698364617.74774218</v>
      </c>
      <c r="L63" s="2">
        <v>697864617.74774218</v>
      </c>
      <c r="M63" s="2">
        <v>697364617.74774218</v>
      </c>
      <c r="N63" s="2">
        <v>696864617.74774218</v>
      </c>
      <c r="O63" s="2">
        <v>696364617.74774218</v>
      </c>
      <c r="P63" s="2">
        <v>695864617.74774218</v>
      </c>
    </row>
    <row r="64" spans="1:16" x14ac:dyDescent="0.25">
      <c r="A64" s="26"/>
      <c r="B64" s="19">
        <v>82500</v>
      </c>
      <c r="C64" s="2">
        <v>737967473.00690675</v>
      </c>
      <c r="D64" s="2">
        <v>737467473.00690675</v>
      </c>
      <c r="E64" s="2">
        <v>736967473.00690675</v>
      </c>
      <c r="F64" s="2">
        <v>736467473.00690675</v>
      </c>
      <c r="G64" s="2">
        <v>735967473.00690675</v>
      </c>
      <c r="H64" s="2">
        <v>735467473.00690675</v>
      </c>
      <c r="I64" s="2">
        <v>734967473.00690675</v>
      </c>
      <c r="J64" s="2">
        <v>734467473.00690675</v>
      </c>
      <c r="K64" s="2">
        <v>733967473.00690675</v>
      </c>
      <c r="L64" s="2">
        <v>733467473.00690675</v>
      </c>
      <c r="M64" s="2">
        <v>732967473.00690675</v>
      </c>
      <c r="N64" s="2">
        <v>732467473.00690675</v>
      </c>
      <c r="O64" s="2">
        <v>731967473.00690675</v>
      </c>
      <c r="P64" s="2">
        <v>731467473.00690675</v>
      </c>
    </row>
    <row r="65" spans="1:16" x14ac:dyDescent="0.25">
      <c r="A65" s="26"/>
      <c r="B65" s="19">
        <v>85000</v>
      </c>
      <c r="C65" s="2">
        <v>773570328.26607108</v>
      </c>
      <c r="D65" s="2">
        <v>773070328.26607108</v>
      </c>
      <c r="E65" s="2">
        <v>772570328.26607108</v>
      </c>
      <c r="F65" s="2">
        <v>772070328.26607108</v>
      </c>
      <c r="G65" s="2">
        <v>771570328.26607108</v>
      </c>
      <c r="H65" s="2">
        <v>771070328.26607108</v>
      </c>
      <c r="I65" s="2">
        <v>770570328.26607108</v>
      </c>
      <c r="J65" s="2">
        <v>770070328.26607108</v>
      </c>
      <c r="K65" s="2">
        <v>769570328.26607108</v>
      </c>
      <c r="L65" s="2">
        <v>769070328.26607108</v>
      </c>
      <c r="M65" s="2">
        <v>768570328.26607108</v>
      </c>
      <c r="N65" s="2">
        <v>768070328.26607108</v>
      </c>
      <c r="O65" s="2">
        <v>767570328.26607108</v>
      </c>
      <c r="P65" s="2">
        <v>767070328.26607108</v>
      </c>
    </row>
    <row r="66" spans="1:16" x14ac:dyDescent="0.25">
      <c r="A66" s="26"/>
      <c r="B66" s="19">
        <v>87500</v>
      </c>
      <c r="C66" s="2">
        <v>809173183.52523518</v>
      </c>
      <c r="D66" s="2">
        <v>808673183.52523518</v>
      </c>
      <c r="E66" s="2">
        <v>808173183.52523518</v>
      </c>
      <c r="F66" s="2">
        <v>807673183.52523518</v>
      </c>
      <c r="G66" s="2">
        <v>807173183.52523518</v>
      </c>
      <c r="H66" s="2">
        <v>806673183.52523518</v>
      </c>
      <c r="I66" s="2">
        <v>806173183.52523518</v>
      </c>
      <c r="J66" s="2">
        <v>805673183.52523518</v>
      </c>
      <c r="K66" s="2">
        <v>805173183.52523518</v>
      </c>
      <c r="L66" s="2">
        <v>804673183.52523518</v>
      </c>
      <c r="M66" s="2">
        <v>804173183.52523518</v>
      </c>
      <c r="N66" s="2">
        <v>803673183.52523518</v>
      </c>
      <c r="O66" s="2">
        <v>803173183.52523518</v>
      </c>
      <c r="P66" s="2">
        <v>802673183.52523518</v>
      </c>
    </row>
    <row r="67" spans="1:16" x14ac:dyDescent="0.25">
      <c r="A67" s="26"/>
      <c r="B67" s="19">
        <v>90000</v>
      </c>
      <c r="C67" s="2">
        <v>844776038.78439975</v>
      </c>
      <c r="D67" s="2">
        <v>844276038.78439975</v>
      </c>
      <c r="E67" s="2">
        <v>843776038.78439975</v>
      </c>
      <c r="F67" s="2">
        <v>843276038.78439975</v>
      </c>
      <c r="G67" s="2">
        <v>842776038.78439975</v>
      </c>
      <c r="H67" s="2">
        <v>842276038.78439975</v>
      </c>
      <c r="I67" s="2">
        <v>841776038.78439975</v>
      </c>
      <c r="J67" s="2">
        <v>841276038.78439975</v>
      </c>
      <c r="K67" s="2">
        <v>840776038.78439975</v>
      </c>
      <c r="L67" s="2">
        <v>840276038.78439975</v>
      </c>
      <c r="M67" s="2">
        <v>839776038.78439975</v>
      </c>
      <c r="N67" s="2">
        <v>839276038.78439975</v>
      </c>
      <c r="O67" s="2">
        <v>838776038.78439975</v>
      </c>
      <c r="P67" s="2">
        <v>838276038.78439975</v>
      </c>
    </row>
    <row r="68" spans="1:16" x14ac:dyDescent="0.25">
      <c r="A68" s="26"/>
      <c r="B68" s="19">
        <v>92500</v>
      </c>
      <c r="C68" s="2">
        <v>880378894.04356384</v>
      </c>
      <c r="D68" s="2">
        <v>879878894.04356384</v>
      </c>
      <c r="E68" s="2">
        <v>879378894.04356384</v>
      </c>
      <c r="F68" s="2">
        <v>878878894.04356384</v>
      </c>
      <c r="G68" s="2">
        <v>878378894.04356384</v>
      </c>
      <c r="H68" s="2">
        <v>877878894.04356384</v>
      </c>
      <c r="I68" s="2">
        <v>877378894.04356384</v>
      </c>
      <c r="J68" s="2">
        <v>876878894.04356384</v>
      </c>
      <c r="K68" s="2">
        <v>876378894.04356384</v>
      </c>
      <c r="L68" s="2">
        <v>875878894.04356384</v>
      </c>
      <c r="M68" s="2">
        <v>875378894.04356384</v>
      </c>
      <c r="N68" s="2">
        <v>874878894.04356384</v>
      </c>
      <c r="O68" s="2">
        <v>874378894.04356384</v>
      </c>
      <c r="P68" s="2">
        <v>873878894.04356384</v>
      </c>
    </row>
    <row r="69" spans="1:16" x14ac:dyDescent="0.25">
      <c r="B69" s="2"/>
    </row>
    <row r="70" spans="1:16" ht="15.75" thickBot="1" x14ac:dyDescent="0.3">
      <c r="B70" s="2"/>
    </row>
    <row r="71" spans="1:16" ht="21.75" thickBot="1" x14ac:dyDescent="0.4">
      <c r="B71" s="27" t="s">
        <v>50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 spans="1:16" x14ac:dyDescent="0.25">
      <c r="A72" s="10"/>
      <c r="B72" s="24">
        <f>+B47</f>
        <v>773570328.26607108</v>
      </c>
      <c r="C72" s="23">
        <v>4</v>
      </c>
      <c r="D72" s="23">
        <v>5</v>
      </c>
      <c r="E72" s="23">
        <v>6</v>
      </c>
      <c r="F72" s="23">
        <v>7</v>
      </c>
      <c r="G72" s="23">
        <v>8</v>
      </c>
      <c r="H72" s="23">
        <v>9</v>
      </c>
      <c r="I72" s="23">
        <v>10</v>
      </c>
      <c r="J72" s="23">
        <v>11</v>
      </c>
      <c r="K72" s="23">
        <v>12</v>
      </c>
      <c r="L72" s="23">
        <v>13</v>
      </c>
      <c r="M72" s="23">
        <v>14</v>
      </c>
      <c r="N72" s="23">
        <v>15</v>
      </c>
    </row>
    <row r="73" spans="1:16" ht="15" customHeight="1" x14ac:dyDescent="0.25">
      <c r="A73" s="26" t="s">
        <v>49</v>
      </c>
      <c r="B73" s="19">
        <v>60000</v>
      </c>
      <c r="C73" s="2">
        <f t="dataTable" ref="C73:N86" dt2D="1" dtr="1" r1="C3" r2="C7"/>
        <v>71903314.535450161</v>
      </c>
      <c r="D73" s="2">
        <v>129509724.72527969</v>
      </c>
      <c r="E73" s="2">
        <v>187116134.9151091</v>
      </c>
      <c r="F73" s="2">
        <v>244722545.10493851</v>
      </c>
      <c r="G73" s="2">
        <v>302328955.29476798</v>
      </c>
      <c r="H73" s="2">
        <v>359935365.48459744</v>
      </c>
      <c r="I73" s="2">
        <v>417541775.67442685</v>
      </c>
      <c r="J73" s="2">
        <v>475148185.86425632</v>
      </c>
      <c r="K73" s="2">
        <v>532754596.05408585</v>
      </c>
      <c r="L73" s="2">
        <v>590361006.24391544</v>
      </c>
      <c r="M73" s="2">
        <v>647967416.43374491</v>
      </c>
      <c r="N73" s="2">
        <v>705573826.62357426</v>
      </c>
    </row>
    <row r="74" spans="1:16" x14ac:dyDescent="0.25">
      <c r="A74" s="26"/>
      <c r="B74" s="19">
        <v>62500</v>
      </c>
      <c r="C74" s="2">
        <v>87538676.335160494</v>
      </c>
      <c r="D74" s="2">
        <v>148473002.10156572</v>
      </c>
      <c r="E74" s="2">
        <v>209407327.86797079</v>
      </c>
      <c r="F74" s="2">
        <v>270341653.63437593</v>
      </c>
      <c r="G74" s="2">
        <v>331275979.40078115</v>
      </c>
      <c r="H74" s="2">
        <v>392210305.16718632</v>
      </c>
      <c r="I74" s="2">
        <v>453144630.93359131</v>
      </c>
      <c r="J74" s="2">
        <v>514078956.69999659</v>
      </c>
      <c r="K74" s="2">
        <v>575013282.46640158</v>
      </c>
      <c r="L74" s="2">
        <v>635947608.2328068</v>
      </c>
      <c r="M74" s="2">
        <v>696881933.99921179</v>
      </c>
      <c r="N74" s="2">
        <v>757816259.76561701</v>
      </c>
    </row>
    <row r="75" spans="1:16" x14ac:dyDescent="0.25">
      <c r="A75" s="26"/>
      <c r="B75" s="19">
        <v>65000</v>
      </c>
      <c r="C75" s="2">
        <v>103174038.13487077</v>
      </c>
      <c r="D75" s="2">
        <v>167436279.47785169</v>
      </c>
      <c r="E75" s="2">
        <v>231698520.82083237</v>
      </c>
      <c r="F75" s="2">
        <v>295960762.16381311</v>
      </c>
      <c r="G75" s="2">
        <v>360223003.50679433</v>
      </c>
      <c r="H75" s="2">
        <v>424485244.8497749</v>
      </c>
      <c r="I75" s="2">
        <v>488747486.19275582</v>
      </c>
      <c r="J75" s="2">
        <v>553009727.53573656</v>
      </c>
      <c r="K75" s="2">
        <v>617271968.87871754</v>
      </c>
      <c r="L75" s="2">
        <v>681534210.22169816</v>
      </c>
      <c r="M75" s="2">
        <v>745796451.56467891</v>
      </c>
      <c r="N75" s="2">
        <v>810058692.90765965</v>
      </c>
    </row>
    <row r="76" spans="1:16" x14ac:dyDescent="0.25">
      <c r="A76" s="26"/>
      <c r="B76" s="19">
        <v>67500</v>
      </c>
      <c r="C76" s="2">
        <v>118809399.9345811</v>
      </c>
      <c r="D76" s="2">
        <v>186399556.85413769</v>
      </c>
      <c r="E76" s="2">
        <v>253989713.77369416</v>
      </c>
      <c r="F76" s="2">
        <v>321579870.6932506</v>
      </c>
      <c r="G76" s="2">
        <v>389170027.61280698</v>
      </c>
      <c r="H76" s="2">
        <v>456760184.53236377</v>
      </c>
      <c r="I76" s="2">
        <v>524350341.45192003</v>
      </c>
      <c r="J76" s="2">
        <v>591940498.37147677</v>
      </c>
      <c r="K76" s="2">
        <v>659530655.29103327</v>
      </c>
      <c r="L76" s="2">
        <v>727120812.21058965</v>
      </c>
      <c r="M76" s="2">
        <v>794710969.13014627</v>
      </c>
      <c r="N76" s="2">
        <v>862301126.049703</v>
      </c>
    </row>
    <row r="77" spans="1:16" x14ac:dyDescent="0.25">
      <c r="A77" s="26"/>
      <c r="B77" s="19">
        <v>70000</v>
      </c>
      <c r="C77" s="2">
        <v>134444761.73429155</v>
      </c>
      <c r="D77" s="2">
        <v>205362834.23042366</v>
      </c>
      <c r="E77" s="2">
        <v>276280906.72655576</v>
      </c>
      <c r="F77" s="2">
        <v>347198979.22268802</v>
      </c>
      <c r="G77" s="2">
        <v>418117051.71882015</v>
      </c>
      <c r="H77" s="2">
        <v>489035124.21495217</v>
      </c>
      <c r="I77" s="2">
        <v>559953196.71108472</v>
      </c>
      <c r="J77" s="2">
        <v>630871269.20721662</v>
      </c>
      <c r="K77" s="2">
        <v>701789341.70334899</v>
      </c>
      <c r="L77" s="2">
        <v>772707414.19948137</v>
      </c>
      <c r="M77" s="2">
        <v>843625486.69561338</v>
      </c>
      <c r="N77" s="2">
        <v>914543559.19174564</v>
      </c>
    </row>
    <row r="78" spans="1:16" x14ac:dyDescent="0.25">
      <c r="A78" s="26"/>
      <c r="B78" s="19">
        <v>72500</v>
      </c>
      <c r="C78" s="2">
        <v>150080123.5340018</v>
      </c>
      <c r="D78" s="2">
        <v>224326111.60670957</v>
      </c>
      <c r="E78" s="2">
        <v>298572099.67941761</v>
      </c>
      <c r="F78" s="2">
        <v>372818087.75212538</v>
      </c>
      <c r="G78" s="2">
        <v>447064075.82483339</v>
      </c>
      <c r="H78" s="2">
        <v>521310063.89754105</v>
      </c>
      <c r="I78" s="2">
        <v>595556051.97024906</v>
      </c>
      <c r="J78" s="2">
        <v>669802040.04295695</v>
      </c>
      <c r="K78" s="2">
        <v>744048028.1156646</v>
      </c>
      <c r="L78" s="2">
        <v>818294016.18837261</v>
      </c>
      <c r="M78" s="2">
        <v>892540004.2610805</v>
      </c>
      <c r="N78" s="2">
        <v>966785992.33378828</v>
      </c>
    </row>
    <row r="79" spans="1:16" x14ac:dyDescent="0.25">
      <c r="A79" s="26"/>
      <c r="B79" s="19">
        <v>75000</v>
      </c>
      <c r="C79" s="2">
        <v>165715485.33371204</v>
      </c>
      <c r="D79" s="2">
        <v>243289388.98299563</v>
      </c>
      <c r="E79" s="2">
        <v>320863292.63227916</v>
      </c>
      <c r="F79" s="2">
        <v>398437196.28156281</v>
      </c>
      <c r="G79" s="2">
        <v>476011099.93084621</v>
      </c>
      <c r="H79" s="2">
        <v>553585003.58012974</v>
      </c>
      <c r="I79" s="2">
        <v>631158907.22941339</v>
      </c>
      <c r="J79" s="2">
        <v>708732810.87869668</v>
      </c>
      <c r="K79" s="2">
        <v>786306714.52798021</v>
      </c>
      <c r="L79" s="2">
        <v>863880618.17726433</v>
      </c>
      <c r="M79" s="2">
        <v>941454521.82654738</v>
      </c>
      <c r="N79" s="2">
        <v>1019028425.475831</v>
      </c>
    </row>
    <row r="80" spans="1:16" x14ac:dyDescent="0.25">
      <c r="A80" s="26"/>
      <c r="B80" s="19">
        <v>77500</v>
      </c>
      <c r="C80" s="2">
        <v>181350847.13342243</v>
      </c>
      <c r="D80" s="2">
        <v>262252666.35928178</v>
      </c>
      <c r="E80" s="2">
        <v>343154485.58514088</v>
      </c>
      <c r="F80" s="2">
        <v>424056304.81100017</v>
      </c>
      <c r="G80" s="2">
        <v>504958124.03685927</v>
      </c>
      <c r="H80" s="2">
        <v>585859943.26271844</v>
      </c>
      <c r="I80" s="2">
        <v>666761762.48857784</v>
      </c>
      <c r="J80" s="2">
        <v>747663581.71443629</v>
      </c>
      <c r="K80" s="2">
        <v>828565400.94029605</v>
      </c>
      <c r="L80" s="2">
        <v>909467220.16615522</v>
      </c>
      <c r="M80" s="2">
        <v>990369039.39201474</v>
      </c>
      <c r="N80" s="2">
        <v>1071270858.6178737</v>
      </c>
    </row>
    <row r="81" spans="1:14" x14ac:dyDescent="0.25">
      <c r="A81" s="26"/>
      <c r="B81" s="19">
        <v>80000</v>
      </c>
      <c r="C81" s="2">
        <v>196986208.93313289</v>
      </c>
      <c r="D81" s="2">
        <v>281215943.73556763</v>
      </c>
      <c r="E81" s="2">
        <v>365445678.53800261</v>
      </c>
      <c r="F81" s="2">
        <v>449675413.34043735</v>
      </c>
      <c r="G81" s="2">
        <v>533905148.14287245</v>
      </c>
      <c r="H81" s="2">
        <v>618134882.94530725</v>
      </c>
      <c r="I81" s="2">
        <v>702364617.74774218</v>
      </c>
      <c r="J81" s="2">
        <v>786594352.5501771</v>
      </c>
      <c r="K81" s="2">
        <v>870824087.35261226</v>
      </c>
      <c r="L81" s="2">
        <v>955053822.15504694</v>
      </c>
      <c r="M81" s="2">
        <v>1039283556.9574819</v>
      </c>
      <c r="N81" s="2">
        <v>1123513291.759917</v>
      </c>
    </row>
    <row r="82" spans="1:14" x14ac:dyDescent="0.25">
      <c r="A82" s="26"/>
      <c r="B82" s="19">
        <v>82500</v>
      </c>
      <c r="C82" s="2">
        <v>212621570.7328431</v>
      </c>
      <c r="D82" s="2">
        <v>300179221.11185384</v>
      </c>
      <c r="E82" s="2">
        <v>387736871.4908644</v>
      </c>
      <c r="F82" s="2">
        <v>475294521.86987472</v>
      </c>
      <c r="G82" s="2">
        <v>562852172.24888575</v>
      </c>
      <c r="H82" s="2">
        <v>650409822.62789607</v>
      </c>
      <c r="I82" s="2">
        <v>737967473.00690675</v>
      </c>
      <c r="J82" s="2">
        <v>825525123.38591683</v>
      </c>
      <c r="K82" s="2">
        <v>913082773.76492822</v>
      </c>
      <c r="L82" s="2">
        <v>1000640424.1439387</v>
      </c>
      <c r="M82" s="2">
        <v>1088198074.5229487</v>
      </c>
      <c r="N82" s="2">
        <v>1175755724.9019592</v>
      </c>
    </row>
    <row r="83" spans="1:14" x14ac:dyDescent="0.25">
      <c r="A83" s="26"/>
      <c r="B83" s="19">
        <v>85000</v>
      </c>
      <c r="C83" s="2">
        <v>228256932.53255352</v>
      </c>
      <c r="D83" s="2">
        <v>319142498.48813969</v>
      </c>
      <c r="E83" s="2">
        <v>410028064.44372559</v>
      </c>
      <c r="F83" s="2">
        <v>500913630.39931226</v>
      </c>
      <c r="G83" s="2">
        <v>591799196.35489857</v>
      </c>
      <c r="H83" s="2">
        <v>682684762.31048465</v>
      </c>
      <c r="I83" s="2">
        <v>773570328.26607108</v>
      </c>
      <c r="J83" s="2">
        <v>864455894.2216568</v>
      </c>
      <c r="K83" s="2">
        <v>955341460.17724335</v>
      </c>
      <c r="L83" s="2">
        <v>1046227026.1328297</v>
      </c>
      <c r="M83" s="2">
        <v>1137112592.0884159</v>
      </c>
      <c r="N83" s="2">
        <v>1227998158.0440023</v>
      </c>
    </row>
    <row r="84" spans="1:14" x14ac:dyDescent="0.25">
      <c r="A84" s="26"/>
      <c r="B84" s="19">
        <v>87500</v>
      </c>
      <c r="C84" s="2">
        <v>243892294.33226371</v>
      </c>
      <c r="D84" s="2">
        <v>338105775.86442554</v>
      </c>
      <c r="E84" s="2">
        <v>432319257.39658749</v>
      </c>
      <c r="F84" s="2">
        <v>526532738.92874956</v>
      </c>
      <c r="G84" s="2">
        <v>620746220.46091127</v>
      </c>
      <c r="H84" s="2">
        <v>714959701.99307346</v>
      </c>
      <c r="I84" s="2">
        <v>809173183.52523518</v>
      </c>
      <c r="J84" s="2">
        <v>903386665.05739737</v>
      </c>
      <c r="K84" s="2">
        <v>997600146.58955908</v>
      </c>
      <c r="L84" s="2">
        <v>1091813628.1217206</v>
      </c>
      <c r="M84" s="2">
        <v>1186027109.6538825</v>
      </c>
      <c r="N84" s="2">
        <v>1280240591.1860452</v>
      </c>
    </row>
    <row r="85" spans="1:14" x14ac:dyDescent="0.25">
      <c r="A85" s="26"/>
      <c r="B85" s="19">
        <v>90000</v>
      </c>
      <c r="C85" s="2">
        <v>259527656.1319741</v>
      </c>
      <c r="D85" s="2">
        <v>357069053.24071151</v>
      </c>
      <c r="E85" s="2">
        <v>454610450.3494494</v>
      </c>
      <c r="F85" s="2">
        <v>552151847.45818675</v>
      </c>
      <c r="G85" s="2">
        <v>649693244.56692433</v>
      </c>
      <c r="H85" s="2">
        <v>747234641.67566204</v>
      </c>
      <c r="I85" s="2">
        <v>844776038.78439975</v>
      </c>
      <c r="J85" s="2">
        <v>942317435.89313722</v>
      </c>
      <c r="K85" s="2">
        <v>1039858833.0018752</v>
      </c>
      <c r="L85" s="2">
        <v>1137400230.1106126</v>
      </c>
      <c r="M85" s="2">
        <v>1234941627.2193501</v>
      </c>
      <c r="N85" s="2">
        <v>1332483024.3280873</v>
      </c>
    </row>
    <row r="86" spans="1:14" x14ac:dyDescent="0.25">
      <c r="A86" s="26"/>
      <c r="B86" s="19">
        <v>92500</v>
      </c>
      <c r="C86" s="2">
        <v>275163017.93168426</v>
      </c>
      <c r="D86" s="2">
        <v>376032330.61699772</v>
      </c>
      <c r="E86" s="2">
        <v>476901643.302311</v>
      </c>
      <c r="F86" s="2">
        <v>577770955.98762429</v>
      </c>
      <c r="G86" s="2">
        <v>678640268.67293739</v>
      </c>
      <c r="H86" s="2">
        <v>779509581.35825086</v>
      </c>
      <c r="I86" s="2">
        <v>880378894.04356384</v>
      </c>
      <c r="J86" s="2">
        <v>981248206.72887743</v>
      </c>
      <c r="K86" s="2">
        <v>1082117519.4141905</v>
      </c>
      <c r="L86" s="2">
        <v>1182986832.0995038</v>
      </c>
      <c r="M86" s="2">
        <v>1283856144.784817</v>
      </c>
      <c r="N86" s="2">
        <v>1384725457.4701309</v>
      </c>
    </row>
  </sheetData>
  <mergeCells count="4">
    <mergeCell ref="B53:P53"/>
    <mergeCell ref="A55:A68"/>
    <mergeCell ref="B71:N71"/>
    <mergeCell ref="A73:A86"/>
  </mergeCells>
  <conditionalFormatting sqref="C55:P68">
    <cfRule type="cellIs" dxfId="5" priority="4" operator="greaterThan">
      <formula>500000000</formula>
    </cfRule>
    <cfRule type="cellIs" dxfId="4" priority="5" operator="between">
      <formula>250000000</formula>
      <formula>500000000</formula>
    </cfRule>
    <cfRule type="cellIs" dxfId="3" priority="6" operator="lessThan">
      <formula>250000000</formula>
    </cfRule>
  </conditionalFormatting>
  <conditionalFormatting sqref="C73:N86">
    <cfRule type="cellIs" dxfId="2" priority="1" operator="greaterThan">
      <formula>500000000</formula>
    </cfRule>
    <cfRule type="cellIs" dxfId="1" priority="2" operator="between">
      <formula>250000000</formula>
      <formula>500000000</formula>
    </cfRule>
    <cfRule type="cellIs" dxfId="0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Osmin</vt:lpstr>
      <vt:lpstr>Osmin (Commissions)</vt:lpstr>
      <vt:lpstr>Osmin (50)</vt:lpstr>
      <vt:lpstr>Osmin (plus 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andres montes gomez</cp:lastModifiedBy>
  <cp:lastPrinted>2017-10-09T15:14:16Z</cp:lastPrinted>
  <dcterms:created xsi:type="dcterms:W3CDTF">2017-09-25T00:40:56Z</dcterms:created>
  <dcterms:modified xsi:type="dcterms:W3CDTF">2020-08-28T19:22:17Z</dcterms:modified>
</cp:coreProperties>
</file>