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kerkangursen/Desktop/İş Simülasyonu/"/>
    </mc:Choice>
  </mc:AlternateContent>
  <xr:revisionPtr revIDLastSave="0" documentId="13_ncr:1_{2CD14142-FFB5-CC49-925B-7C846BDD1D26}" xr6:coauthVersionLast="47" xr6:coauthVersionMax="47" xr10:uidLastSave="{00000000-0000-0000-0000-000000000000}"/>
  <bookViews>
    <workbookView xWindow="0" yWindow="860" windowWidth="34200" windowHeight="21380" activeTab="8" xr2:uid="{F12D33AB-78AD-4E7B-A402-5A36C89A7B6A}"/>
  </bookViews>
  <sheets>
    <sheet name="Sayfa1" sheetId="1" r:id="rId1"/>
    <sheet name="Ver1" sheetId="2" r:id="rId2"/>
    <sheet name="Sayfa2" sheetId="5" r:id="rId3"/>
    <sheet name="Ver2" sheetId="4" r:id="rId4"/>
    <sheet name="Sayfa3" sheetId="6" r:id="rId5"/>
    <sheet name="Ver3" sheetId="7" r:id="rId6"/>
    <sheet name="Sayfa4" sheetId="8" r:id="rId7"/>
    <sheet name="Ver4" sheetId="9" r:id="rId8"/>
    <sheet name="İterasyonlar" sheetId="3" r:id="rId9"/>
  </sheets>
  <definedNames>
    <definedName name="_xlnm._FilterDatabase" localSheetId="0" hidden="1">Sayfa1!$A$1:$P$183</definedName>
    <definedName name="_xlnm._FilterDatabase" localSheetId="2" hidden="1">Sayfa2!$A$1:$P$183</definedName>
    <definedName name="_xlnm._FilterDatabase" localSheetId="4" hidden="1">Sayfa3!$A$1:$P$183</definedName>
    <definedName name="_xlnm._FilterDatabase" localSheetId="6" hidden="1">Sayfa4!$A$1:$P$183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K183" i="8"/>
  <c r="G183" i="8"/>
  <c r="F183" i="8"/>
  <c r="D183" i="8"/>
  <c r="C183" i="8"/>
  <c r="K182" i="8"/>
  <c r="G182" i="8"/>
  <c r="F182" i="8"/>
  <c r="D182" i="8"/>
  <c r="C182" i="8"/>
  <c r="K181" i="8"/>
  <c r="G181" i="8"/>
  <c r="F181" i="8"/>
  <c r="D181" i="8"/>
  <c r="C181" i="8"/>
  <c r="K180" i="8"/>
  <c r="G180" i="8"/>
  <c r="F180" i="8"/>
  <c r="D180" i="8"/>
  <c r="C180" i="8"/>
  <c r="K179" i="8"/>
  <c r="G179" i="8"/>
  <c r="F179" i="8"/>
  <c r="D179" i="8"/>
  <c r="C179" i="8"/>
  <c r="K178" i="8"/>
  <c r="G178" i="8"/>
  <c r="F178" i="8"/>
  <c r="D178" i="8"/>
  <c r="C178" i="8"/>
  <c r="K177" i="8"/>
  <c r="G177" i="8"/>
  <c r="F177" i="8"/>
  <c r="D177" i="8"/>
  <c r="C177" i="8"/>
  <c r="K176" i="8"/>
  <c r="G176" i="8"/>
  <c r="F176" i="8"/>
  <c r="D176" i="8"/>
  <c r="C176" i="8"/>
  <c r="K175" i="8"/>
  <c r="G175" i="8"/>
  <c r="F175" i="8"/>
  <c r="D175" i="8"/>
  <c r="C175" i="8"/>
  <c r="K174" i="8"/>
  <c r="G174" i="8"/>
  <c r="F174" i="8"/>
  <c r="D174" i="8"/>
  <c r="C174" i="8"/>
  <c r="K173" i="8"/>
  <c r="G173" i="8"/>
  <c r="F173" i="8"/>
  <c r="D173" i="8"/>
  <c r="C173" i="8"/>
  <c r="K172" i="8"/>
  <c r="G172" i="8"/>
  <c r="F172" i="8"/>
  <c r="D172" i="8"/>
  <c r="C172" i="8"/>
  <c r="K171" i="8"/>
  <c r="G171" i="8"/>
  <c r="F171" i="8"/>
  <c r="D171" i="8"/>
  <c r="C171" i="8"/>
  <c r="K170" i="8"/>
  <c r="G170" i="8"/>
  <c r="F170" i="8"/>
  <c r="D170" i="8"/>
  <c r="C170" i="8"/>
  <c r="K169" i="8"/>
  <c r="G169" i="8"/>
  <c r="F169" i="8"/>
  <c r="D169" i="8"/>
  <c r="C169" i="8"/>
  <c r="K168" i="8"/>
  <c r="G168" i="8"/>
  <c r="F168" i="8"/>
  <c r="D168" i="8"/>
  <c r="C168" i="8"/>
  <c r="K167" i="8"/>
  <c r="G167" i="8"/>
  <c r="F167" i="8"/>
  <c r="D167" i="8"/>
  <c r="C167" i="8"/>
  <c r="K166" i="8"/>
  <c r="G166" i="8"/>
  <c r="F166" i="8"/>
  <c r="D166" i="8"/>
  <c r="C166" i="8"/>
  <c r="K165" i="8"/>
  <c r="G165" i="8"/>
  <c r="F165" i="8"/>
  <c r="D165" i="8"/>
  <c r="C165" i="8"/>
  <c r="K164" i="8"/>
  <c r="G164" i="8"/>
  <c r="F164" i="8"/>
  <c r="D164" i="8"/>
  <c r="C164" i="8"/>
  <c r="K163" i="8"/>
  <c r="G163" i="8"/>
  <c r="F163" i="8"/>
  <c r="D163" i="8"/>
  <c r="C163" i="8"/>
  <c r="K162" i="8"/>
  <c r="G162" i="8"/>
  <c r="F162" i="8"/>
  <c r="D162" i="8"/>
  <c r="C162" i="8"/>
  <c r="K161" i="8"/>
  <c r="G161" i="8"/>
  <c r="F161" i="8"/>
  <c r="D161" i="8"/>
  <c r="C161" i="8"/>
  <c r="K160" i="8"/>
  <c r="G160" i="8"/>
  <c r="F160" i="8"/>
  <c r="D160" i="8"/>
  <c r="C160" i="8"/>
  <c r="K159" i="8"/>
  <c r="G159" i="8"/>
  <c r="F159" i="8"/>
  <c r="D159" i="8"/>
  <c r="C159" i="8"/>
  <c r="K158" i="8"/>
  <c r="G158" i="8"/>
  <c r="F158" i="8"/>
  <c r="D158" i="8"/>
  <c r="C158" i="8"/>
  <c r="K157" i="8"/>
  <c r="G157" i="8"/>
  <c r="F157" i="8"/>
  <c r="D157" i="8"/>
  <c r="C157" i="8"/>
  <c r="K156" i="8"/>
  <c r="G156" i="8"/>
  <c r="F156" i="8"/>
  <c r="D156" i="8"/>
  <c r="C156" i="8"/>
  <c r="K155" i="8"/>
  <c r="G155" i="8"/>
  <c r="F155" i="8"/>
  <c r="D155" i="8"/>
  <c r="C155" i="8"/>
  <c r="K154" i="8"/>
  <c r="G154" i="8"/>
  <c r="F154" i="8"/>
  <c r="D154" i="8"/>
  <c r="C154" i="8"/>
  <c r="K153" i="8"/>
  <c r="G153" i="8"/>
  <c r="F153" i="8"/>
  <c r="D153" i="8"/>
  <c r="C153" i="8"/>
  <c r="K152" i="8"/>
  <c r="G152" i="8"/>
  <c r="F152" i="8"/>
  <c r="D152" i="8"/>
  <c r="C152" i="8"/>
  <c r="K151" i="8"/>
  <c r="G151" i="8"/>
  <c r="F151" i="8"/>
  <c r="D151" i="8"/>
  <c r="C151" i="8"/>
  <c r="K150" i="8"/>
  <c r="G150" i="8"/>
  <c r="F150" i="8"/>
  <c r="D150" i="8"/>
  <c r="C150" i="8"/>
  <c r="K149" i="8"/>
  <c r="G149" i="8"/>
  <c r="F149" i="8"/>
  <c r="D149" i="8"/>
  <c r="C149" i="8"/>
  <c r="K148" i="8"/>
  <c r="G148" i="8"/>
  <c r="F148" i="8"/>
  <c r="D148" i="8"/>
  <c r="C148" i="8"/>
  <c r="K147" i="8"/>
  <c r="G147" i="8"/>
  <c r="F147" i="8"/>
  <c r="D147" i="8"/>
  <c r="C147" i="8"/>
  <c r="K146" i="8"/>
  <c r="G146" i="8"/>
  <c r="F146" i="8"/>
  <c r="D146" i="8"/>
  <c r="C146" i="8"/>
  <c r="K145" i="8"/>
  <c r="G145" i="8"/>
  <c r="F145" i="8"/>
  <c r="D145" i="8"/>
  <c r="C145" i="8"/>
  <c r="K144" i="8"/>
  <c r="G144" i="8"/>
  <c r="F144" i="8"/>
  <c r="D144" i="8"/>
  <c r="C144" i="8"/>
  <c r="K143" i="8"/>
  <c r="G143" i="8"/>
  <c r="F143" i="8"/>
  <c r="D143" i="8"/>
  <c r="C143" i="8"/>
  <c r="K142" i="8"/>
  <c r="G142" i="8"/>
  <c r="F142" i="8"/>
  <c r="D142" i="8"/>
  <c r="C142" i="8"/>
  <c r="K141" i="8"/>
  <c r="G141" i="8"/>
  <c r="F141" i="8"/>
  <c r="D141" i="8"/>
  <c r="C141" i="8"/>
  <c r="K140" i="8"/>
  <c r="G140" i="8"/>
  <c r="F140" i="8"/>
  <c r="D140" i="8"/>
  <c r="C140" i="8"/>
  <c r="K139" i="8"/>
  <c r="G139" i="8"/>
  <c r="F139" i="8"/>
  <c r="D139" i="8"/>
  <c r="C139" i="8"/>
  <c r="K138" i="8"/>
  <c r="G138" i="8"/>
  <c r="F138" i="8"/>
  <c r="D138" i="8"/>
  <c r="C138" i="8"/>
  <c r="K137" i="8"/>
  <c r="G137" i="8"/>
  <c r="F137" i="8"/>
  <c r="D137" i="8"/>
  <c r="C137" i="8"/>
  <c r="K136" i="8"/>
  <c r="G136" i="8"/>
  <c r="F136" i="8"/>
  <c r="D136" i="8"/>
  <c r="C136" i="8"/>
  <c r="K135" i="8"/>
  <c r="G135" i="8"/>
  <c r="F135" i="8"/>
  <c r="D135" i="8"/>
  <c r="C135" i="8"/>
  <c r="K134" i="8"/>
  <c r="G134" i="8"/>
  <c r="F134" i="8"/>
  <c r="D134" i="8"/>
  <c r="C134" i="8"/>
  <c r="K133" i="8"/>
  <c r="G133" i="8"/>
  <c r="F133" i="8"/>
  <c r="D133" i="8"/>
  <c r="C133" i="8"/>
  <c r="K132" i="8"/>
  <c r="G132" i="8"/>
  <c r="F132" i="8"/>
  <c r="D132" i="8"/>
  <c r="C132" i="8"/>
  <c r="K131" i="8"/>
  <c r="G131" i="8"/>
  <c r="F131" i="8"/>
  <c r="D131" i="8"/>
  <c r="C131" i="8"/>
  <c r="K130" i="8"/>
  <c r="G130" i="8"/>
  <c r="F130" i="8"/>
  <c r="D130" i="8"/>
  <c r="C130" i="8"/>
  <c r="K129" i="8"/>
  <c r="G129" i="8"/>
  <c r="F129" i="8"/>
  <c r="D129" i="8"/>
  <c r="C129" i="8"/>
  <c r="K128" i="8"/>
  <c r="G128" i="8"/>
  <c r="F128" i="8"/>
  <c r="D128" i="8"/>
  <c r="C128" i="8"/>
  <c r="K127" i="8"/>
  <c r="G127" i="8"/>
  <c r="F127" i="8"/>
  <c r="D127" i="8"/>
  <c r="C127" i="8"/>
  <c r="K126" i="8"/>
  <c r="G126" i="8"/>
  <c r="F126" i="8"/>
  <c r="D126" i="8"/>
  <c r="C126" i="8"/>
  <c r="K125" i="8"/>
  <c r="G125" i="8"/>
  <c r="F125" i="8"/>
  <c r="D125" i="8"/>
  <c r="C125" i="8"/>
  <c r="K124" i="8"/>
  <c r="G124" i="8"/>
  <c r="F124" i="8"/>
  <c r="D124" i="8"/>
  <c r="C124" i="8"/>
  <c r="K123" i="8"/>
  <c r="G123" i="8"/>
  <c r="F123" i="8"/>
  <c r="D123" i="8"/>
  <c r="C123" i="8"/>
  <c r="K122" i="8"/>
  <c r="G122" i="8"/>
  <c r="F122" i="8"/>
  <c r="D122" i="8"/>
  <c r="C122" i="8"/>
  <c r="K121" i="8"/>
  <c r="G121" i="8"/>
  <c r="F121" i="8"/>
  <c r="D121" i="8"/>
  <c r="C121" i="8"/>
  <c r="K120" i="8"/>
  <c r="G120" i="8"/>
  <c r="F120" i="8"/>
  <c r="D120" i="8"/>
  <c r="C120" i="8"/>
  <c r="K119" i="8"/>
  <c r="G119" i="8"/>
  <c r="F119" i="8"/>
  <c r="D119" i="8"/>
  <c r="C119" i="8"/>
  <c r="K118" i="8"/>
  <c r="G118" i="8"/>
  <c r="F118" i="8"/>
  <c r="D118" i="8"/>
  <c r="C118" i="8"/>
  <c r="K117" i="8"/>
  <c r="G117" i="8"/>
  <c r="F117" i="8"/>
  <c r="D117" i="8"/>
  <c r="C117" i="8"/>
  <c r="K116" i="8"/>
  <c r="G116" i="8"/>
  <c r="F116" i="8"/>
  <c r="D116" i="8"/>
  <c r="C116" i="8"/>
  <c r="K115" i="8"/>
  <c r="G115" i="8"/>
  <c r="F115" i="8"/>
  <c r="D115" i="8"/>
  <c r="C115" i="8"/>
  <c r="K114" i="8"/>
  <c r="G114" i="8"/>
  <c r="F114" i="8"/>
  <c r="D114" i="8"/>
  <c r="C114" i="8"/>
  <c r="K113" i="8"/>
  <c r="G113" i="8"/>
  <c r="F113" i="8"/>
  <c r="D113" i="8"/>
  <c r="C113" i="8"/>
  <c r="K112" i="8"/>
  <c r="G112" i="8"/>
  <c r="F112" i="8"/>
  <c r="D112" i="8"/>
  <c r="C112" i="8"/>
  <c r="K111" i="8"/>
  <c r="G111" i="8"/>
  <c r="F111" i="8"/>
  <c r="D111" i="8"/>
  <c r="C111" i="8"/>
  <c r="K110" i="8"/>
  <c r="G110" i="8"/>
  <c r="F110" i="8"/>
  <c r="D110" i="8"/>
  <c r="C110" i="8"/>
  <c r="K109" i="8"/>
  <c r="G109" i="8"/>
  <c r="F109" i="8"/>
  <c r="D109" i="8"/>
  <c r="C109" i="8"/>
  <c r="K108" i="8"/>
  <c r="G108" i="8"/>
  <c r="F108" i="8"/>
  <c r="D108" i="8"/>
  <c r="C108" i="8"/>
  <c r="K107" i="8"/>
  <c r="G107" i="8"/>
  <c r="F107" i="8"/>
  <c r="D107" i="8"/>
  <c r="C107" i="8"/>
  <c r="K106" i="8"/>
  <c r="G106" i="8"/>
  <c r="F106" i="8"/>
  <c r="D106" i="8"/>
  <c r="C106" i="8"/>
  <c r="K105" i="8"/>
  <c r="G105" i="8"/>
  <c r="F105" i="8"/>
  <c r="D105" i="8"/>
  <c r="C105" i="8"/>
  <c r="K104" i="8"/>
  <c r="G104" i="8"/>
  <c r="F104" i="8"/>
  <c r="D104" i="8"/>
  <c r="C104" i="8"/>
  <c r="K103" i="8"/>
  <c r="G103" i="8"/>
  <c r="F103" i="8"/>
  <c r="D103" i="8"/>
  <c r="C103" i="8"/>
  <c r="K102" i="8"/>
  <c r="G102" i="8"/>
  <c r="F102" i="8"/>
  <c r="D102" i="8"/>
  <c r="C102" i="8"/>
  <c r="K101" i="8"/>
  <c r="G101" i="8"/>
  <c r="F101" i="8"/>
  <c r="D101" i="8"/>
  <c r="C101" i="8"/>
  <c r="K100" i="8"/>
  <c r="G100" i="8"/>
  <c r="F100" i="8"/>
  <c r="D100" i="8"/>
  <c r="C100" i="8"/>
  <c r="K99" i="8"/>
  <c r="G99" i="8"/>
  <c r="F99" i="8"/>
  <c r="D99" i="8"/>
  <c r="C99" i="8"/>
  <c r="K98" i="8"/>
  <c r="G98" i="8"/>
  <c r="F98" i="8"/>
  <c r="D98" i="8"/>
  <c r="C98" i="8"/>
  <c r="K97" i="8"/>
  <c r="G97" i="8"/>
  <c r="F97" i="8"/>
  <c r="D97" i="8"/>
  <c r="C97" i="8"/>
  <c r="K96" i="8"/>
  <c r="G96" i="8"/>
  <c r="F96" i="8"/>
  <c r="D96" i="8"/>
  <c r="C96" i="8"/>
  <c r="K95" i="8"/>
  <c r="G95" i="8"/>
  <c r="F95" i="8"/>
  <c r="D95" i="8"/>
  <c r="C95" i="8"/>
  <c r="K94" i="8"/>
  <c r="G94" i="8"/>
  <c r="F94" i="8"/>
  <c r="D94" i="8"/>
  <c r="C94" i="8"/>
  <c r="K93" i="8"/>
  <c r="G93" i="8"/>
  <c r="F93" i="8"/>
  <c r="D93" i="8"/>
  <c r="C93" i="8"/>
  <c r="K92" i="8"/>
  <c r="G92" i="8"/>
  <c r="F92" i="8"/>
  <c r="D92" i="8"/>
  <c r="C92" i="8"/>
  <c r="K91" i="8"/>
  <c r="G91" i="8"/>
  <c r="F91" i="8"/>
  <c r="D91" i="8"/>
  <c r="C91" i="8"/>
  <c r="K90" i="8"/>
  <c r="G90" i="8"/>
  <c r="F90" i="8"/>
  <c r="D90" i="8"/>
  <c r="C90" i="8"/>
  <c r="K89" i="8"/>
  <c r="G89" i="8"/>
  <c r="F89" i="8"/>
  <c r="D89" i="8"/>
  <c r="C89" i="8"/>
  <c r="K88" i="8"/>
  <c r="G88" i="8"/>
  <c r="F88" i="8"/>
  <c r="D88" i="8"/>
  <c r="C88" i="8"/>
  <c r="K87" i="8"/>
  <c r="G87" i="8"/>
  <c r="F87" i="8"/>
  <c r="D87" i="8"/>
  <c r="C87" i="8"/>
  <c r="K86" i="8"/>
  <c r="G86" i="8"/>
  <c r="F86" i="8"/>
  <c r="D86" i="8"/>
  <c r="C86" i="8"/>
  <c r="K85" i="8"/>
  <c r="G85" i="8"/>
  <c r="F85" i="8"/>
  <c r="D85" i="8"/>
  <c r="C85" i="8"/>
  <c r="K84" i="8"/>
  <c r="G84" i="8"/>
  <c r="F84" i="8"/>
  <c r="D84" i="8"/>
  <c r="C84" i="8"/>
  <c r="K83" i="8"/>
  <c r="G83" i="8"/>
  <c r="F83" i="8"/>
  <c r="D83" i="8"/>
  <c r="C83" i="8"/>
  <c r="K82" i="8"/>
  <c r="G82" i="8"/>
  <c r="F82" i="8"/>
  <c r="D82" i="8"/>
  <c r="C82" i="8"/>
  <c r="K81" i="8"/>
  <c r="G81" i="8"/>
  <c r="F81" i="8"/>
  <c r="D81" i="8"/>
  <c r="C81" i="8"/>
  <c r="K80" i="8"/>
  <c r="G80" i="8"/>
  <c r="F80" i="8"/>
  <c r="D80" i="8"/>
  <c r="C80" i="8"/>
  <c r="K79" i="8"/>
  <c r="G79" i="8"/>
  <c r="F79" i="8"/>
  <c r="D79" i="8"/>
  <c r="C79" i="8"/>
  <c r="K78" i="8"/>
  <c r="G78" i="8"/>
  <c r="F78" i="8"/>
  <c r="D78" i="8"/>
  <c r="C78" i="8"/>
  <c r="K77" i="8"/>
  <c r="G77" i="8"/>
  <c r="F77" i="8"/>
  <c r="D77" i="8"/>
  <c r="C77" i="8"/>
  <c r="K76" i="8"/>
  <c r="G76" i="8"/>
  <c r="F76" i="8"/>
  <c r="D76" i="8"/>
  <c r="C76" i="8"/>
  <c r="K75" i="8"/>
  <c r="G75" i="8"/>
  <c r="F75" i="8"/>
  <c r="D75" i="8"/>
  <c r="C75" i="8"/>
  <c r="K74" i="8"/>
  <c r="G74" i="8"/>
  <c r="F74" i="8"/>
  <c r="D74" i="8"/>
  <c r="C74" i="8"/>
  <c r="K73" i="8"/>
  <c r="G73" i="8"/>
  <c r="F73" i="8"/>
  <c r="D73" i="8"/>
  <c r="C73" i="8"/>
  <c r="K72" i="8"/>
  <c r="G72" i="8"/>
  <c r="F72" i="8"/>
  <c r="D72" i="8"/>
  <c r="C72" i="8"/>
  <c r="K71" i="8"/>
  <c r="G71" i="8"/>
  <c r="F71" i="8"/>
  <c r="D71" i="8"/>
  <c r="C71" i="8"/>
  <c r="K70" i="8"/>
  <c r="G70" i="8"/>
  <c r="F70" i="8"/>
  <c r="D70" i="8"/>
  <c r="C70" i="8"/>
  <c r="K69" i="8"/>
  <c r="G69" i="8"/>
  <c r="F69" i="8"/>
  <c r="D69" i="8"/>
  <c r="C69" i="8"/>
  <c r="K68" i="8"/>
  <c r="G68" i="8"/>
  <c r="F68" i="8"/>
  <c r="D68" i="8"/>
  <c r="C68" i="8"/>
  <c r="K67" i="8"/>
  <c r="G67" i="8"/>
  <c r="F67" i="8"/>
  <c r="D67" i="8"/>
  <c r="C67" i="8"/>
  <c r="K66" i="8"/>
  <c r="G66" i="8"/>
  <c r="F66" i="8"/>
  <c r="D66" i="8"/>
  <c r="C66" i="8"/>
  <c r="K65" i="8"/>
  <c r="G65" i="8"/>
  <c r="F65" i="8"/>
  <c r="D65" i="8"/>
  <c r="C65" i="8"/>
  <c r="K64" i="8"/>
  <c r="G64" i="8"/>
  <c r="F64" i="8"/>
  <c r="D64" i="8"/>
  <c r="C64" i="8"/>
  <c r="K63" i="8"/>
  <c r="G63" i="8"/>
  <c r="F63" i="8"/>
  <c r="D63" i="8"/>
  <c r="C63" i="8"/>
  <c r="K62" i="8"/>
  <c r="G62" i="8"/>
  <c r="F62" i="8"/>
  <c r="D62" i="8"/>
  <c r="C62" i="8"/>
  <c r="K61" i="8"/>
  <c r="G61" i="8"/>
  <c r="F61" i="8"/>
  <c r="D61" i="8"/>
  <c r="C61" i="8"/>
  <c r="K60" i="8"/>
  <c r="G60" i="8"/>
  <c r="F60" i="8"/>
  <c r="D60" i="8"/>
  <c r="C60" i="8"/>
  <c r="K59" i="8"/>
  <c r="G59" i="8"/>
  <c r="F59" i="8"/>
  <c r="D59" i="8"/>
  <c r="C59" i="8"/>
  <c r="K58" i="8"/>
  <c r="G58" i="8"/>
  <c r="F58" i="8"/>
  <c r="D58" i="8"/>
  <c r="C58" i="8"/>
  <c r="K57" i="8"/>
  <c r="G57" i="8"/>
  <c r="F57" i="8"/>
  <c r="D57" i="8"/>
  <c r="C57" i="8"/>
  <c r="K56" i="8"/>
  <c r="G56" i="8"/>
  <c r="F56" i="8"/>
  <c r="D56" i="8"/>
  <c r="C56" i="8"/>
  <c r="K55" i="8"/>
  <c r="G55" i="8"/>
  <c r="F55" i="8"/>
  <c r="D55" i="8"/>
  <c r="C55" i="8"/>
  <c r="K54" i="8"/>
  <c r="G54" i="8"/>
  <c r="F54" i="8"/>
  <c r="D54" i="8"/>
  <c r="C54" i="8"/>
  <c r="K53" i="8"/>
  <c r="G53" i="8"/>
  <c r="F53" i="8"/>
  <c r="D53" i="8"/>
  <c r="C53" i="8"/>
  <c r="K52" i="8"/>
  <c r="G52" i="8"/>
  <c r="F52" i="8"/>
  <c r="D52" i="8"/>
  <c r="C52" i="8"/>
  <c r="K51" i="8"/>
  <c r="G51" i="8"/>
  <c r="F51" i="8"/>
  <c r="D51" i="8"/>
  <c r="C51" i="8"/>
  <c r="K50" i="8"/>
  <c r="G50" i="8"/>
  <c r="F50" i="8"/>
  <c r="D50" i="8"/>
  <c r="C50" i="8"/>
  <c r="K49" i="8"/>
  <c r="G49" i="8"/>
  <c r="F49" i="8"/>
  <c r="D49" i="8"/>
  <c r="C49" i="8"/>
  <c r="K48" i="8"/>
  <c r="G48" i="8"/>
  <c r="F48" i="8"/>
  <c r="D48" i="8"/>
  <c r="C48" i="8"/>
  <c r="K47" i="8"/>
  <c r="G47" i="8"/>
  <c r="F47" i="8"/>
  <c r="D47" i="8"/>
  <c r="C47" i="8"/>
  <c r="K46" i="8"/>
  <c r="G46" i="8"/>
  <c r="F46" i="8"/>
  <c r="D46" i="8"/>
  <c r="C46" i="8"/>
  <c r="K45" i="8"/>
  <c r="G45" i="8"/>
  <c r="F45" i="8"/>
  <c r="D45" i="8"/>
  <c r="C45" i="8"/>
  <c r="K44" i="8"/>
  <c r="G44" i="8"/>
  <c r="F44" i="8"/>
  <c r="D44" i="8"/>
  <c r="C44" i="8"/>
  <c r="K43" i="8"/>
  <c r="G43" i="8"/>
  <c r="F43" i="8"/>
  <c r="D43" i="8"/>
  <c r="C43" i="8"/>
  <c r="K42" i="8"/>
  <c r="G42" i="8"/>
  <c r="F42" i="8"/>
  <c r="D42" i="8"/>
  <c r="C42" i="8"/>
  <c r="K41" i="8"/>
  <c r="G41" i="8"/>
  <c r="F41" i="8"/>
  <c r="D41" i="8"/>
  <c r="C41" i="8"/>
  <c r="K40" i="8"/>
  <c r="G40" i="8"/>
  <c r="F40" i="8"/>
  <c r="D40" i="8"/>
  <c r="C40" i="8"/>
  <c r="K39" i="8"/>
  <c r="G39" i="8"/>
  <c r="F39" i="8"/>
  <c r="D39" i="8"/>
  <c r="C39" i="8"/>
  <c r="K38" i="8"/>
  <c r="G38" i="8"/>
  <c r="F38" i="8"/>
  <c r="D38" i="8"/>
  <c r="C38" i="8"/>
  <c r="K37" i="8"/>
  <c r="G37" i="8"/>
  <c r="F37" i="8"/>
  <c r="D37" i="8"/>
  <c r="C37" i="8"/>
  <c r="K36" i="8"/>
  <c r="G36" i="8"/>
  <c r="F36" i="8"/>
  <c r="D36" i="8"/>
  <c r="C36" i="8"/>
  <c r="K35" i="8"/>
  <c r="G35" i="8"/>
  <c r="F35" i="8"/>
  <c r="D35" i="8"/>
  <c r="C35" i="8"/>
  <c r="K34" i="8"/>
  <c r="G34" i="8"/>
  <c r="F34" i="8"/>
  <c r="D34" i="8"/>
  <c r="C34" i="8"/>
  <c r="K33" i="8"/>
  <c r="G33" i="8"/>
  <c r="F33" i="8"/>
  <c r="D33" i="8"/>
  <c r="C33" i="8"/>
  <c r="K32" i="8"/>
  <c r="G32" i="8"/>
  <c r="F32" i="8"/>
  <c r="D32" i="8"/>
  <c r="C32" i="8"/>
  <c r="K31" i="8"/>
  <c r="G31" i="8"/>
  <c r="F31" i="8"/>
  <c r="D31" i="8"/>
  <c r="C31" i="8"/>
  <c r="K30" i="8"/>
  <c r="G30" i="8"/>
  <c r="F30" i="8"/>
  <c r="D30" i="8"/>
  <c r="C30" i="8"/>
  <c r="K29" i="8"/>
  <c r="G29" i="8"/>
  <c r="F29" i="8"/>
  <c r="D29" i="8"/>
  <c r="C29" i="8"/>
  <c r="K28" i="8"/>
  <c r="G28" i="8"/>
  <c r="F28" i="8"/>
  <c r="D28" i="8"/>
  <c r="C28" i="8"/>
  <c r="K27" i="8"/>
  <c r="G27" i="8"/>
  <c r="F27" i="8"/>
  <c r="D27" i="8"/>
  <c r="C27" i="8"/>
  <c r="K26" i="8"/>
  <c r="G26" i="8"/>
  <c r="F26" i="8"/>
  <c r="D26" i="8"/>
  <c r="C26" i="8"/>
  <c r="K25" i="8"/>
  <c r="G25" i="8"/>
  <c r="F25" i="8"/>
  <c r="D25" i="8"/>
  <c r="C25" i="8"/>
  <c r="K24" i="8"/>
  <c r="G24" i="8"/>
  <c r="F24" i="8"/>
  <c r="D24" i="8"/>
  <c r="C24" i="8"/>
  <c r="K23" i="8"/>
  <c r="G23" i="8"/>
  <c r="F23" i="8"/>
  <c r="D23" i="8"/>
  <c r="C23" i="8"/>
  <c r="K22" i="8"/>
  <c r="G22" i="8"/>
  <c r="F22" i="8"/>
  <c r="D22" i="8"/>
  <c r="C22" i="8"/>
  <c r="K21" i="8"/>
  <c r="G21" i="8"/>
  <c r="F21" i="8"/>
  <c r="D21" i="8"/>
  <c r="C21" i="8"/>
  <c r="K20" i="8"/>
  <c r="G20" i="8"/>
  <c r="F20" i="8"/>
  <c r="D20" i="8"/>
  <c r="C20" i="8"/>
  <c r="K19" i="8"/>
  <c r="G19" i="8"/>
  <c r="F19" i="8"/>
  <c r="D19" i="8"/>
  <c r="C19" i="8"/>
  <c r="K18" i="8"/>
  <c r="G18" i="8"/>
  <c r="F18" i="8"/>
  <c r="D18" i="8"/>
  <c r="C18" i="8"/>
  <c r="K17" i="8"/>
  <c r="G17" i="8"/>
  <c r="F17" i="8"/>
  <c r="D17" i="8"/>
  <c r="C17" i="8"/>
  <c r="K16" i="8"/>
  <c r="G16" i="8"/>
  <c r="F16" i="8"/>
  <c r="D16" i="8"/>
  <c r="C16" i="8"/>
  <c r="K15" i="8"/>
  <c r="G15" i="8"/>
  <c r="F15" i="8"/>
  <c r="D15" i="8"/>
  <c r="C15" i="8"/>
  <c r="K14" i="8"/>
  <c r="G14" i="8"/>
  <c r="F14" i="8"/>
  <c r="D14" i="8"/>
  <c r="C14" i="8"/>
  <c r="K13" i="8"/>
  <c r="G13" i="8"/>
  <c r="F13" i="8"/>
  <c r="D13" i="8"/>
  <c r="C13" i="8"/>
  <c r="K12" i="8"/>
  <c r="G12" i="8"/>
  <c r="F12" i="8"/>
  <c r="D12" i="8"/>
  <c r="C12" i="8"/>
  <c r="K11" i="8"/>
  <c r="G11" i="8"/>
  <c r="F11" i="8"/>
  <c r="D11" i="8"/>
  <c r="C11" i="8"/>
  <c r="K10" i="8"/>
  <c r="G10" i="8"/>
  <c r="F10" i="8"/>
  <c r="D10" i="8"/>
  <c r="C10" i="8"/>
  <c r="K9" i="8"/>
  <c r="G9" i="8"/>
  <c r="F9" i="8"/>
  <c r="D9" i="8"/>
  <c r="C9" i="8"/>
  <c r="K8" i="8"/>
  <c r="G8" i="8"/>
  <c r="F8" i="8"/>
  <c r="D8" i="8"/>
  <c r="C8" i="8"/>
  <c r="K7" i="8"/>
  <c r="G7" i="8"/>
  <c r="F7" i="8"/>
  <c r="D7" i="8"/>
  <c r="C7" i="8"/>
  <c r="K6" i="8"/>
  <c r="G6" i="8"/>
  <c r="F6" i="8"/>
  <c r="D6" i="8"/>
  <c r="C6" i="8"/>
  <c r="K5" i="8"/>
  <c r="G5" i="8"/>
  <c r="F5" i="8"/>
  <c r="D5" i="8"/>
  <c r="C5" i="8"/>
  <c r="K4" i="8"/>
  <c r="G4" i="8"/>
  <c r="F4" i="8"/>
  <c r="D4" i="8"/>
  <c r="C4" i="8"/>
  <c r="K3" i="8"/>
  <c r="G3" i="8"/>
  <c r="F3" i="8"/>
  <c r="D3" i="8"/>
  <c r="C3" i="8"/>
  <c r="K2" i="8"/>
  <c r="I2" i="8"/>
  <c r="G2" i="8"/>
  <c r="D2" i="8"/>
  <c r="C2" i="8"/>
  <c r="I183" i="8"/>
  <c r="B183" i="8"/>
  <c r="I182" i="8"/>
  <c r="B182" i="8"/>
  <c r="I181" i="8"/>
  <c r="B181" i="8"/>
  <c r="I180" i="8"/>
  <c r="B180" i="8"/>
  <c r="I179" i="8"/>
  <c r="B179" i="8"/>
  <c r="I178" i="8"/>
  <c r="B178" i="8"/>
  <c r="I177" i="8"/>
  <c r="B177" i="8"/>
  <c r="I176" i="8"/>
  <c r="B176" i="8"/>
  <c r="I175" i="8"/>
  <c r="B175" i="8"/>
  <c r="I174" i="8"/>
  <c r="B174" i="8"/>
  <c r="I173" i="8"/>
  <c r="B173" i="8"/>
  <c r="I172" i="8"/>
  <c r="B172" i="8"/>
  <c r="I171" i="8"/>
  <c r="B171" i="8"/>
  <c r="I170" i="8"/>
  <c r="B170" i="8"/>
  <c r="I169" i="8"/>
  <c r="B169" i="8"/>
  <c r="I168" i="8"/>
  <c r="B168" i="8"/>
  <c r="I167" i="8"/>
  <c r="B167" i="8"/>
  <c r="I166" i="8"/>
  <c r="B166" i="8"/>
  <c r="I165" i="8"/>
  <c r="B165" i="8"/>
  <c r="I164" i="8"/>
  <c r="B164" i="8"/>
  <c r="I163" i="8"/>
  <c r="B163" i="8"/>
  <c r="I162" i="8"/>
  <c r="B162" i="8"/>
  <c r="I161" i="8"/>
  <c r="B161" i="8"/>
  <c r="I160" i="8"/>
  <c r="B160" i="8"/>
  <c r="I159" i="8"/>
  <c r="B159" i="8"/>
  <c r="I158" i="8"/>
  <c r="B158" i="8"/>
  <c r="I157" i="8"/>
  <c r="B157" i="8"/>
  <c r="I156" i="8"/>
  <c r="B156" i="8"/>
  <c r="I155" i="8"/>
  <c r="B155" i="8"/>
  <c r="I154" i="8"/>
  <c r="B154" i="8"/>
  <c r="I153" i="8"/>
  <c r="B153" i="8"/>
  <c r="I152" i="8"/>
  <c r="B152" i="8"/>
  <c r="I151" i="8"/>
  <c r="B151" i="8"/>
  <c r="I150" i="8"/>
  <c r="B150" i="8"/>
  <c r="I149" i="8"/>
  <c r="B149" i="8"/>
  <c r="I148" i="8"/>
  <c r="B148" i="8"/>
  <c r="I147" i="8"/>
  <c r="B147" i="8"/>
  <c r="I146" i="8"/>
  <c r="B146" i="8"/>
  <c r="I145" i="8"/>
  <c r="B145" i="8"/>
  <c r="I144" i="8"/>
  <c r="B144" i="8"/>
  <c r="I143" i="8"/>
  <c r="B143" i="8"/>
  <c r="I142" i="8"/>
  <c r="B142" i="8"/>
  <c r="I141" i="8"/>
  <c r="B141" i="8"/>
  <c r="I140" i="8"/>
  <c r="B140" i="8"/>
  <c r="I139" i="8"/>
  <c r="B139" i="8"/>
  <c r="I138" i="8"/>
  <c r="B138" i="8"/>
  <c r="I137" i="8"/>
  <c r="B137" i="8"/>
  <c r="I136" i="8"/>
  <c r="B136" i="8"/>
  <c r="I135" i="8"/>
  <c r="B135" i="8"/>
  <c r="I134" i="8"/>
  <c r="B134" i="8"/>
  <c r="I133" i="8"/>
  <c r="B133" i="8"/>
  <c r="I132" i="8"/>
  <c r="B132" i="8"/>
  <c r="I131" i="8"/>
  <c r="B131" i="8"/>
  <c r="I130" i="8"/>
  <c r="B130" i="8"/>
  <c r="I129" i="8"/>
  <c r="B129" i="8"/>
  <c r="I128" i="8"/>
  <c r="B128" i="8"/>
  <c r="I127" i="8"/>
  <c r="B127" i="8"/>
  <c r="I126" i="8"/>
  <c r="B126" i="8"/>
  <c r="I125" i="8"/>
  <c r="B125" i="8"/>
  <c r="I124" i="8"/>
  <c r="B124" i="8"/>
  <c r="I123" i="8"/>
  <c r="B123" i="8"/>
  <c r="I122" i="8"/>
  <c r="B122" i="8"/>
  <c r="I121" i="8"/>
  <c r="B121" i="8"/>
  <c r="I120" i="8"/>
  <c r="B120" i="8"/>
  <c r="I119" i="8"/>
  <c r="B119" i="8"/>
  <c r="I118" i="8"/>
  <c r="B118" i="8"/>
  <c r="I117" i="8"/>
  <c r="B117" i="8"/>
  <c r="I116" i="8"/>
  <c r="B116" i="8"/>
  <c r="I115" i="8"/>
  <c r="B115" i="8"/>
  <c r="I114" i="8"/>
  <c r="B114" i="8"/>
  <c r="I113" i="8"/>
  <c r="B113" i="8"/>
  <c r="I112" i="8"/>
  <c r="B112" i="8"/>
  <c r="I111" i="8"/>
  <c r="B111" i="8"/>
  <c r="I110" i="8"/>
  <c r="B110" i="8"/>
  <c r="I109" i="8"/>
  <c r="B109" i="8"/>
  <c r="I108" i="8"/>
  <c r="B108" i="8"/>
  <c r="I107" i="8"/>
  <c r="B107" i="8"/>
  <c r="I106" i="8"/>
  <c r="B106" i="8"/>
  <c r="I105" i="8"/>
  <c r="B105" i="8"/>
  <c r="I104" i="8"/>
  <c r="B104" i="8"/>
  <c r="I103" i="8"/>
  <c r="B103" i="8"/>
  <c r="I102" i="8"/>
  <c r="B102" i="8"/>
  <c r="I101" i="8"/>
  <c r="B101" i="8"/>
  <c r="I100" i="8"/>
  <c r="B100" i="8"/>
  <c r="I99" i="8"/>
  <c r="B99" i="8"/>
  <c r="I98" i="8"/>
  <c r="B98" i="8"/>
  <c r="I97" i="8"/>
  <c r="B97" i="8"/>
  <c r="I96" i="8"/>
  <c r="B96" i="8"/>
  <c r="I95" i="8"/>
  <c r="B95" i="8"/>
  <c r="I94" i="8"/>
  <c r="B94" i="8"/>
  <c r="I93" i="8"/>
  <c r="B93" i="8"/>
  <c r="I92" i="8"/>
  <c r="B92" i="8"/>
  <c r="I91" i="8"/>
  <c r="B91" i="8"/>
  <c r="I90" i="8"/>
  <c r="B90" i="8"/>
  <c r="I89" i="8"/>
  <c r="B89" i="8"/>
  <c r="I88" i="8"/>
  <c r="B88" i="8"/>
  <c r="I87" i="8"/>
  <c r="B87" i="8"/>
  <c r="I86" i="8"/>
  <c r="B86" i="8"/>
  <c r="I85" i="8"/>
  <c r="B85" i="8"/>
  <c r="I84" i="8"/>
  <c r="B84" i="8"/>
  <c r="I83" i="8"/>
  <c r="B83" i="8"/>
  <c r="I82" i="8"/>
  <c r="B82" i="8"/>
  <c r="I81" i="8"/>
  <c r="B81" i="8"/>
  <c r="I80" i="8"/>
  <c r="B80" i="8"/>
  <c r="I79" i="8"/>
  <c r="B79" i="8"/>
  <c r="I78" i="8"/>
  <c r="B78" i="8"/>
  <c r="I77" i="8"/>
  <c r="B77" i="8"/>
  <c r="I76" i="8"/>
  <c r="B76" i="8"/>
  <c r="I75" i="8"/>
  <c r="B75" i="8"/>
  <c r="I74" i="8"/>
  <c r="B74" i="8"/>
  <c r="I73" i="8"/>
  <c r="B73" i="8"/>
  <c r="I72" i="8"/>
  <c r="B72" i="8"/>
  <c r="I71" i="8"/>
  <c r="B71" i="8"/>
  <c r="I70" i="8"/>
  <c r="B70" i="8"/>
  <c r="I69" i="8"/>
  <c r="B69" i="8"/>
  <c r="I68" i="8"/>
  <c r="B68" i="8"/>
  <c r="I67" i="8"/>
  <c r="B67" i="8"/>
  <c r="I66" i="8"/>
  <c r="B66" i="8"/>
  <c r="I65" i="8"/>
  <c r="B65" i="8"/>
  <c r="I64" i="8"/>
  <c r="B64" i="8"/>
  <c r="I63" i="8"/>
  <c r="B63" i="8"/>
  <c r="I62" i="8"/>
  <c r="B62" i="8"/>
  <c r="I61" i="8"/>
  <c r="B61" i="8"/>
  <c r="I60" i="8"/>
  <c r="B60" i="8"/>
  <c r="I59" i="8"/>
  <c r="B59" i="8"/>
  <c r="I58" i="8"/>
  <c r="B58" i="8"/>
  <c r="I57" i="8"/>
  <c r="B57" i="8"/>
  <c r="I56" i="8"/>
  <c r="B56" i="8"/>
  <c r="I55" i="8"/>
  <c r="B55" i="8"/>
  <c r="I54" i="8"/>
  <c r="B54" i="8"/>
  <c r="I53" i="8"/>
  <c r="B53" i="8"/>
  <c r="I52" i="8"/>
  <c r="B52" i="8"/>
  <c r="I51" i="8"/>
  <c r="B51" i="8"/>
  <c r="I50" i="8"/>
  <c r="B50" i="8"/>
  <c r="I49" i="8"/>
  <c r="B49" i="8"/>
  <c r="I48" i="8"/>
  <c r="B48" i="8"/>
  <c r="I47" i="8"/>
  <c r="B47" i="8"/>
  <c r="I46" i="8"/>
  <c r="B46" i="8"/>
  <c r="I45" i="8"/>
  <c r="B45" i="8"/>
  <c r="I44" i="8"/>
  <c r="B44" i="8"/>
  <c r="I43" i="8"/>
  <c r="B43" i="8"/>
  <c r="I42" i="8"/>
  <c r="B42" i="8"/>
  <c r="I41" i="8"/>
  <c r="B41" i="8"/>
  <c r="I40" i="8"/>
  <c r="B40" i="8"/>
  <c r="I39" i="8"/>
  <c r="B39" i="8"/>
  <c r="I38" i="8"/>
  <c r="B38" i="8"/>
  <c r="I37" i="8"/>
  <c r="B37" i="8"/>
  <c r="I36" i="8"/>
  <c r="B36" i="8"/>
  <c r="I35" i="8"/>
  <c r="B35" i="8"/>
  <c r="I34" i="8"/>
  <c r="B34" i="8"/>
  <c r="I33" i="8"/>
  <c r="B33" i="8"/>
  <c r="I32" i="8"/>
  <c r="B32" i="8"/>
  <c r="I31" i="8"/>
  <c r="B31" i="8"/>
  <c r="I30" i="8"/>
  <c r="B30" i="8"/>
  <c r="I29" i="8"/>
  <c r="B29" i="8"/>
  <c r="I28" i="8"/>
  <c r="B28" i="8"/>
  <c r="I27" i="8"/>
  <c r="B27" i="8"/>
  <c r="I26" i="8"/>
  <c r="B26" i="8"/>
  <c r="I25" i="8"/>
  <c r="B25" i="8"/>
  <c r="I24" i="8"/>
  <c r="B24" i="8"/>
  <c r="I23" i="8"/>
  <c r="B23" i="8"/>
  <c r="I22" i="8"/>
  <c r="B22" i="8"/>
  <c r="I21" i="8"/>
  <c r="B21" i="8"/>
  <c r="I20" i="8"/>
  <c r="B20" i="8"/>
  <c r="I19" i="8"/>
  <c r="B19" i="8"/>
  <c r="I18" i="8"/>
  <c r="B18" i="8"/>
  <c r="I17" i="8"/>
  <c r="B17" i="8"/>
  <c r="I16" i="8"/>
  <c r="B16" i="8"/>
  <c r="I15" i="8"/>
  <c r="B15" i="8"/>
  <c r="I14" i="8"/>
  <c r="B14" i="8"/>
  <c r="I13" i="8"/>
  <c r="B13" i="8"/>
  <c r="I12" i="8"/>
  <c r="B12" i="8"/>
  <c r="I11" i="8"/>
  <c r="B11" i="8"/>
  <c r="I10" i="8"/>
  <c r="B10" i="8"/>
  <c r="I9" i="8"/>
  <c r="B9" i="8"/>
  <c r="I8" i="8"/>
  <c r="B8" i="8"/>
  <c r="I7" i="8"/>
  <c r="B7" i="8"/>
  <c r="I6" i="8"/>
  <c r="B6" i="8"/>
  <c r="I5" i="8"/>
  <c r="B5" i="8"/>
  <c r="I4" i="8"/>
  <c r="B4" i="8"/>
  <c r="I3" i="8"/>
  <c r="B3" i="8"/>
  <c r="B2" i="8"/>
  <c r="K183" i="6"/>
  <c r="G183" i="6"/>
  <c r="F183" i="6"/>
  <c r="D183" i="6"/>
  <c r="C183" i="6"/>
  <c r="K182" i="6"/>
  <c r="G182" i="6"/>
  <c r="F182" i="6"/>
  <c r="D182" i="6"/>
  <c r="C182" i="6"/>
  <c r="K181" i="6"/>
  <c r="G181" i="6"/>
  <c r="F181" i="6"/>
  <c r="D181" i="6"/>
  <c r="C181" i="6"/>
  <c r="K180" i="6"/>
  <c r="G180" i="6"/>
  <c r="F180" i="6"/>
  <c r="D180" i="6"/>
  <c r="C180" i="6"/>
  <c r="K179" i="6"/>
  <c r="G179" i="6"/>
  <c r="F179" i="6"/>
  <c r="D179" i="6"/>
  <c r="C179" i="6"/>
  <c r="K178" i="6"/>
  <c r="G178" i="6"/>
  <c r="F178" i="6"/>
  <c r="D178" i="6"/>
  <c r="C178" i="6"/>
  <c r="K177" i="6"/>
  <c r="G177" i="6"/>
  <c r="F177" i="6"/>
  <c r="D177" i="6"/>
  <c r="C177" i="6"/>
  <c r="K176" i="6"/>
  <c r="G176" i="6"/>
  <c r="F176" i="6"/>
  <c r="D176" i="6"/>
  <c r="C176" i="6"/>
  <c r="K175" i="6"/>
  <c r="G175" i="6"/>
  <c r="F175" i="6"/>
  <c r="D175" i="6"/>
  <c r="C175" i="6"/>
  <c r="K174" i="6"/>
  <c r="G174" i="6"/>
  <c r="F174" i="6"/>
  <c r="D174" i="6"/>
  <c r="C174" i="6"/>
  <c r="K173" i="6"/>
  <c r="G173" i="6"/>
  <c r="F173" i="6"/>
  <c r="D173" i="6"/>
  <c r="C173" i="6"/>
  <c r="K172" i="6"/>
  <c r="G172" i="6"/>
  <c r="F172" i="6"/>
  <c r="D172" i="6"/>
  <c r="C172" i="6"/>
  <c r="K171" i="6"/>
  <c r="G171" i="6"/>
  <c r="F171" i="6"/>
  <c r="D171" i="6"/>
  <c r="C171" i="6"/>
  <c r="K170" i="6"/>
  <c r="G170" i="6"/>
  <c r="F170" i="6"/>
  <c r="D170" i="6"/>
  <c r="C170" i="6"/>
  <c r="K169" i="6"/>
  <c r="G169" i="6"/>
  <c r="F169" i="6"/>
  <c r="D169" i="6"/>
  <c r="C169" i="6"/>
  <c r="K168" i="6"/>
  <c r="G168" i="6"/>
  <c r="F168" i="6"/>
  <c r="D168" i="6"/>
  <c r="C168" i="6"/>
  <c r="K167" i="6"/>
  <c r="G167" i="6"/>
  <c r="F167" i="6"/>
  <c r="D167" i="6"/>
  <c r="C167" i="6"/>
  <c r="K166" i="6"/>
  <c r="G166" i="6"/>
  <c r="F166" i="6"/>
  <c r="D166" i="6"/>
  <c r="C166" i="6"/>
  <c r="K165" i="6"/>
  <c r="G165" i="6"/>
  <c r="F165" i="6"/>
  <c r="D165" i="6"/>
  <c r="C165" i="6"/>
  <c r="K164" i="6"/>
  <c r="G164" i="6"/>
  <c r="F164" i="6"/>
  <c r="D164" i="6"/>
  <c r="C164" i="6"/>
  <c r="K163" i="6"/>
  <c r="G163" i="6"/>
  <c r="F163" i="6"/>
  <c r="D163" i="6"/>
  <c r="C163" i="6"/>
  <c r="K162" i="6"/>
  <c r="G162" i="6"/>
  <c r="F162" i="6"/>
  <c r="D162" i="6"/>
  <c r="C162" i="6"/>
  <c r="K161" i="6"/>
  <c r="G161" i="6"/>
  <c r="F161" i="6"/>
  <c r="D161" i="6"/>
  <c r="C161" i="6"/>
  <c r="K160" i="6"/>
  <c r="G160" i="6"/>
  <c r="F160" i="6"/>
  <c r="D160" i="6"/>
  <c r="C160" i="6"/>
  <c r="K159" i="6"/>
  <c r="G159" i="6"/>
  <c r="F159" i="6"/>
  <c r="D159" i="6"/>
  <c r="C159" i="6"/>
  <c r="K158" i="6"/>
  <c r="G158" i="6"/>
  <c r="F158" i="6"/>
  <c r="D158" i="6"/>
  <c r="C158" i="6"/>
  <c r="K157" i="6"/>
  <c r="G157" i="6"/>
  <c r="F157" i="6"/>
  <c r="D157" i="6"/>
  <c r="C157" i="6"/>
  <c r="K156" i="6"/>
  <c r="G156" i="6"/>
  <c r="F156" i="6"/>
  <c r="D156" i="6"/>
  <c r="C156" i="6"/>
  <c r="K155" i="6"/>
  <c r="G155" i="6"/>
  <c r="F155" i="6"/>
  <c r="D155" i="6"/>
  <c r="C155" i="6"/>
  <c r="K154" i="6"/>
  <c r="G154" i="6"/>
  <c r="F154" i="6"/>
  <c r="D154" i="6"/>
  <c r="C154" i="6"/>
  <c r="K153" i="6"/>
  <c r="G153" i="6"/>
  <c r="F153" i="6"/>
  <c r="D153" i="6"/>
  <c r="C153" i="6"/>
  <c r="K152" i="6"/>
  <c r="G152" i="6"/>
  <c r="F152" i="6"/>
  <c r="D152" i="6"/>
  <c r="C152" i="6"/>
  <c r="K151" i="6"/>
  <c r="G151" i="6"/>
  <c r="F151" i="6"/>
  <c r="D151" i="6"/>
  <c r="C151" i="6"/>
  <c r="K150" i="6"/>
  <c r="G150" i="6"/>
  <c r="F150" i="6"/>
  <c r="D150" i="6"/>
  <c r="C150" i="6"/>
  <c r="K149" i="6"/>
  <c r="G149" i="6"/>
  <c r="F149" i="6"/>
  <c r="D149" i="6"/>
  <c r="C149" i="6"/>
  <c r="K148" i="6"/>
  <c r="G148" i="6"/>
  <c r="F148" i="6"/>
  <c r="D148" i="6"/>
  <c r="C148" i="6"/>
  <c r="K147" i="6"/>
  <c r="G147" i="6"/>
  <c r="F147" i="6"/>
  <c r="D147" i="6"/>
  <c r="C147" i="6"/>
  <c r="K146" i="6"/>
  <c r="G146" i="6"/>
  <c r="F146" i="6"/>
  <c r="D146" i="6"/>
  <c r="C146" i="6"/>
  <c r="K145" i="6"/>
  <c r="G145" i="6"/>
  <c r="F145" i="6"/>
  <c r="D145" i="6"/>
  <c r="C145" i="6"/>
  <c r="K144" i="6"/>
  <c r="G144" i="6"/>
  <c r="F144" i="6"/>
  <c r="D144" i="6"/>
  <c r="C144" i="6"/>
  <c r="K143" i="6"/>
  <c r="G143" i="6"/>
  <c r="F143" i="6"/>
  <c r="D143" i="6"/>
  <c r="C143" i="6"/>
  <c r="K142" i="6"/>
  <c r="G142" i="6"/>
  <c r="F142" i="6"/>
  <c r="D142" i="6"/>
  <c r="C142" i="6"/>
  <c r="K141" i="6"/>
  <c r="G141" i="6"/>
  <c r="F141" i="6"/>
  <c r="D141" i="6"/>
  <c r="C141" i="6"/>
  <c r="K140" i="6"/>
  <c r="G140" i="6"/>
  <c r="F140" i="6"/>
  <c r="D140" i="6"/>
  <c r="C140" i="6"/>
  <c r="K139" i="6"/>
  <c r="G139" i="6"/>
  <c r="F139" i="6"/>
  <c r="D139" i="6"/>
  <c r="C139" i="6"/>
  <c r="K138" i="6"/>
  <c r="G138" i="6"/>
  <c r="F138" i="6"/>
  <c r="D138" i="6"/>
  <c r="C138" i="6"/>
  <c r="K137" i="6"/>
  <c r="G137" i="6"/>
  <c r="F137" i="6"/>
  <c r="D137" i="6"/>
  <c r="C137" i="6"/>
  <c r="K136" i="6"/>
  <c r="G136" i="6"/>
  <c r="F136" i="6"/>
  <c r="D136" i="6"/>
  <c r="C136" i="6"/>
  <c r="K135" i="6"/>
  <c r="G135" i="6"/>
  <c r="F135" i="6"/>
  <c r="D135" i="6"/>
  <c r="C135" i="6"/>
  <c r="K134" i="6"/>
  <c r="G134" i="6"/>
  <c r="F134" i="6"/>
  <c r="D134" i="6"/>
  <c r="C134" i="6"/>
  <c r="K133" i="6"/>
  <c r="G133" i="6"/>
  <c r="F133" i="6"/>
  <c r="D133" i="6"/>
  <c r="C133" i="6"/>
  <c r="K132" i="6"/>
  <c r="G132" i="6"/>
  <c r="F132" i="6"/>
  <c r="D132" i="6"/>
  <c r="C132" i="6"/>
  <c r="K131" i="6"/>
  <c r="G131" i="6"/>
  <c r="F131" i="6"/>
  <c r="D131" i="6"/>
  <c r="C131" i="6"/>
  <c r="K130" i="6"/>
  <c r="G130" i="6"/>
  <c r="F130" i="6"/>
  <c r="D130" i="6"/>
  <c r="C130" i="6"/>
  <c r="K129" i="6"/>
  <c r="G129" i="6"/>
  <c r="F129" i="6"/>
  <c r="D129" i="6"/>
  <c r="C129" i="6"/>
  <c r="K128" i="6"/>
  <c r="G128" i="6"/>
  <c r="F128" i="6"/>
  <c r="D128" i="6"/>
  <c r="C128" i="6"/>
  <c r="K127" i="6"/>
  <c r="G127" i="6"/>
  <c r="F127" i="6"/>
  <c r="D127" i="6"/>
  <c r="C127" i="6"/>
  <c r="K126" i="6"/>
  <c r="G126" i="6"/>
  <c r="F126" i="6"/>
  <c r="D126" i="6"/>
  <c r="C126" i="6"/>
  <c r="K125" i="6"/>
  <c r="G125" i="6"/>
  <c r="F125" i="6"/>
  <c r="D125" i="6"/>
  <c r="C125" i="6"/>
  <c r="K124" i="6"/>
  <c r="G124" i="6"/>
  <c r="F124" i="6"/>
  <c r="D124" i="6"/>
  <c r="C124" i="6"/>
  <c r="K123" i="6"/>
  <c r="G123" i="6"/>
  <c r="F123" i="6"/>
  <c r="D123" i="6"/>
  <c r="C123" i="6"/>
  <c r="K122" i="6"/>
  <c r="G122" i="6"/>
  <c r="F122" i="6"/>
  <c r="D122" i="6"/>
  <c r="C122" i="6"/>
  <c r="K121" i="6"/>
  <c r="G121" i="6"/>
  <c r="F121" i="6"/>
  <c r="D121" i="6"/>
  <c r="C121" i="6"/>
  <c r="K120" i="6"/>
  <c r="G120" i="6"/>
  <c r="F120" i="6"/>
  <c r="D120" i="6"/>
  <c r="C120" i="6"/>
  <c r="K119" i="6"/>
  <c r="G119" i="6"/>
  <c r="F119" i="6"/>
  <c r="D119" i="6"/>
  <c r="C119" i="6"/>
  <c r="K118" i="6"/>
  <c r="G118" i="6"/>
  <c r="F118" i="6"/>
  <c r="D118" i="6"/>
  <c r="C118" i="6"/>
  <c r="K117" i="6"/>
  <c r="G117" i="6"/>
  <c r="F117" i="6"/>
  <c r="D117" i="6"/>
  <c r="C117" i="6"/>
  <c r="K116" i="6"/>
  <c r="G116" i="6"/>
  <c r="F116" i="6"/>
  <c r="D116" i="6"/>
  <c r="C116" i="6"/>
  <c r="K115" i="6"/>
  <c r="G115" i="6"/>
  <c r="F115" i="6"/>
  <c r="D115" i="6"/>
  <c r="C115" i="6"/>
  <c r="K114" i="6"/>
  <c r="G114" i="6"/>
  <c r="F114" i="6"/>
  <c r="D114" i="6"/>
  <c r="C114" i="6"/>
  <c r="K113" i="6"/>
  <c r="G113" i="6"/>
  <c r="F113" i="6"/>
  <c r="D113" i="6"/>
  <c r="C113" i="6"/>
  <c r="K112" i="6"/>
  <c r="G112" i="6"/>
  <c r="F112" i="6"/>
  <c r="D112" i="6"/>
  <c r="C112" i="6"/>
  <c r="K111" i="6"/>
  <c r="G111" i="6"/>
  <c r="F111" i="6"/>
  <c r="D111" i="6"/>
  <c r="C111" i="6"/>
  <c r="K110" i="6"/>
  <c r="G110" i="6"/>
  <c r="F110" i="6"/>
  <c r="D110" i="6"/>
  <c r="C110" i="6"/>
  <c r="K109" i="6"/>
  <c r="G109" i="6"/>
  <c r="F109" i="6"/>
  <c r="D109" i="6"/>
  <c r="C109" i="6"/>
  <c r="K108" i="6"/>
  <c r="G108" i="6"/>
  <c r="F108" i="6"/>
  <c r="D108" i="6"/>
  <c r="C108" i="6"/>
  <c r="K107" i="6"/>
  <c r="G107" i="6"/>
  <c r="F107" i="6"/>
  <c r="D107" i="6"/>
  <c r="C107" i="6"/>
  <c r="K106" i="6"/>
  <c r="G106" i="6"/>
  <c r="F106" i="6"/>
  <c r="D106" i="6"/>
  <c r="C106" i="6"/>
  <c r="K105" i="6"/>
  <c r="G105" i="6"/>
  <c r="F105" i="6"/>
  <c r="D105" i="6"/>
  <c r="C105" i="6"/>
  <c r="K104" i="6"/>
  <c r="G104" i="6"/>
  <c r="F104" i="6"/>
  <c r="D104" i="6"/>
  <c r="C104" i="6"/>
  <c r="K103" i="6"/>
  <c r="G103" i="6"/>
  <c r="F103" i="6"/>
  <c r="D103" i="6"/>
  <c r="C103" i="6"/>
  <c r="K102" i="6"/>
  <c r="G102" i="6"/>
  <c r="F102" i="6"/>
  <c r="D102" i="6"/>
  <c r="C102" i="6"/>
  <c r="K101" i="6"/>
  <c r="G101" i="6"/>
  <c r="F101" i="6"/>
  <c r="D101" i="6"/>
  <c r="C101" i="6"/>
  <c r="K100" i="6"/>
  <c r="G100" i="6"/>
  <c r="F100" i="6"/>
  <c r="D100" i="6"/>
  <c r="C100" i="6"/>
  <c r="K99" i="6"/>
  <c r="G99" i="6"/>
  <c r="F99" i="6"/>
  <c r="D99" i="6"/>
  <c r="C99" i="6"/>
  <c r="K98" i="6"/>
  <c r="G98" i="6"/>
  <c r="F98" i="6"/>
  <c r="D98" i="6"/>
  <c r="C98" i="6"/>
  <c r="K97" i="6"/>
  <c r="G97" i="6"/>
  <c r="F97" i="6"/>
  <c r="D97" i="6"/>
  <c r="C97" i="6"/>
  <c r="K96" i="6"/>
  <c r="G96" i="6"/>
  <c r="F96" i="6"/>
  <c r="D96" i="6"/>
  <c r="C96" i="6"/>
  <c r="K95" i="6"/>
  <c r="G95" i="6"/>
  <c r="F95" i="6"/>
  <c r="D95" i="6"/>
  <c r="C95" i="6"/>
  <c r="K94" i="6"/>
  <c r="G94" i="6"/>
  <c r="F94" i="6"/>
  <c r="D94" i="6"/>
  <c r="C94" i="6"/>
  <c r="K93" i="6"/>
  <c r="G93" i="6"/>
  <c r="F93" i="6"/>
  <c r="D93" i="6"/>
  <c r="C93" i="6"/>
  <c r="K92" i="6"/>
  <c r="G92" i="6"/>
  <c r="F92" i="6"/>
  <c r="D92" i="6"/>
  <c r="C92" i="6"/>
  <c r="K91" i="6"/>
  <c r="G91" i="6"/>
  <c r="F91" i="6"/>
  <c r="D91" i="6"/>
  <c r="C91" i="6"/>
  <c r="K90" i="6"/>
  <c r="G90" i="6"/>
  <c r="F90" i="6"/>
  <c r="D90" i="6"/>
  <c r="C90" i="6"/>
  <c r="K89" i="6"/>
  <c r="G89" i="6"/>
  <c r="F89" i="6"/>
  <c r="D89" i="6"/>
  <c r="C89" i="6"/>
  <c r="K88" i="6"/>
  <c r="G88" i="6"/>
  <c r="F88" i="6"/>
  <c r="D88" i="6"/>
  <c r="C88" i="6"/>
  <c r="K87" i="6"/>
  <c r="G87" i="6"/>
  <c r="F87" i="6"/>
  <c r="D87" i="6"/>
  <c r="C87" i="6"/>
  <c r="K86" i="6"/>
  <c r="G86" i="6"/>
  <c r="F86" i="6"/>
  <c r="D86" i="6"/>
  <c r="C86" i="6"/>
  <c r="K85" i="6"/>
  <c r="G85" i="6"/>
  <c r="F85" i="6"/>
  <c r="D85" i="6"/>
  <c r="C85" i="6"/>
  <c r="K84" i="6"/>
  <c r="G84" i="6"/>
  <c r="F84" i="6"/>
  <c r="D84" i="6"/>
  <c r="C84" i="6"/>
  <c r="K83" i="6"/>
  <c r="G83" i="6"/>
  <c r="F83" i="6"/>
  <c r="D83" i="6"/>
  <c r="C83" i="6"/>
  <c r="K82" i="6"/>
  <c r="G82" i="6"/>
  <c r="F82" i="6"/>
  <c r="D82" i="6"/>
  <c r="C82" i="6"/>
  <c r="K81" i="6"/>
  <c r="G81" i="6"/>
  <c r="F81" i="6"/>
  <c r="D81" i="6"/>
  <c r="C81" i="6"/>
  <c r="K80" i="6"/>
  <c r="G80" i="6"/>
  <c r="F80" i="6"/>
  <c r="D80" i="6"/>
  <c r="C80" i="6"/>
  <c r="K79" i="6"/>
  <c r="G79" i="6"/>
  <c r="F79" i="6"/>
  <c r="D79" i="6"/>
  <c r="C79" i="6"/>
  <c r="K78" i="6"/>
  <c r="G78" i="6"/>
  <c r="F78" i="6"/>
  <c r="D78" i="6"/>
  <c r="C78" i="6"/>
  <c r="K77" i="6"/>
  <c r="G77" i="6"/>
  <c r="F77" i="6"/>
  <c r="D77" i="6"/>
  <c r="C77" i="6"/>
  <c r="K76" i="6"/>
  <c r="G76" i="6"/>
  <c r="F76" i="6"/>
  <c r="D76" i="6"/>
  <c r="C76" i="6"/>
  <c r="K75" i="6"/>
  <c r="G75" i="6"/>
  <c r="F75" i="6"/>
  <c r="D75" i="6"/>
  <c r="C75" i="6"/>
  <c r="K74" i="6"/>
  <c r="G74" i="6"/>
  <c r="F74" i="6"/>
  <c r="D74" i="6"/>
  <c r="C74" i="6"/>
  <c r="K73" i="6"/>
  <c r="G73" i="6"/>
  <c r="F73" i="6"/>
  <c r="D73" i="6"/>
  <c r="C73" i="6"/>
  <c r="K72" i="6"/>
  <c r="G72" i="6"/>
  <c r="F72" i="6"/>
  <c r="D72" i="6"/>
  <c r="C72" i="6"/>
  <c r="K71" i="6"/>
  <c r="G71" i="6"/>
  <c r="F71" i="6"/>
  <c r="D71" i="6"/>
  <c r="C71" i="6"/>
  <c r="K70" i="6"/>
  <c r="G70" i="6"/>
  <c r="F70" i="6"/>
  <c r="D70" i="6"/>
  <c r="C70" i="6"/>
  <c r="K69" i="6"/>
  <c r="G69" i="6"/>
  <c r="F69" i="6"/>
  <c r="D69" i="6"/>
  <c r="C69" i="6"/>
  <c r="K68" i="6"/>
  <c r="G68" i="6"/>
  <c r="F68" i="6"/>
  <c r="D68" i="6"/>
  <c r="C68" i="6"/>
  <c r="K67" i="6"/>
  <c r="G67" i="6"/>
  <c r="F67" i="6"/>
  <c r="D67" i="6"/>
  <c r="C67" i="6"/>
  <c r="K66" i="6"/>
  <c r="G66" i="6"/>
  <c r="F66" i="6"/>
  <c r="D66" i="6"/>
  <c r="C66" i="6"/>
  <c r="K65" i="6"/>
  <c r="G65" i="6"/>
  <c r="F65" i="6"/>
  <c r="D65" i="6"/>
  <c r="C65" i="6"/>
  <c r="K64" i="6"/>
  <c r="G64" i="6"/>
  <c r="F64" i="6"/>
  <c r="D64" i="6"/>
  <c r="C64" i="6"/>
  <c r="K63" i="6"/>
  <c r="G63" i="6"/>
  <c r="F63" i="6"/>
  <c r="D63" i="6"/>
  <c r="C63" i="6"/>
  <c r="K62" i="6"/>
  <c r="G62" i="6"/>
  <c r="F62" i="6"/>
  <c r="D62" i="6"/>
  <c r="C62" i="6"/>
  <c r="K61" i="6"/>
  <c r="G61" i="6"/>
  <c r="F61" i="6"/>
  <c r="D61" i="6"/>
  <c r="C61" i="6"/>
  <c r="K60" i="6"/>
  <c r="G60" i="6"/>
  <c r="F60" i="6"/>
  <c r="D60" i="6"/>
  <c r="C60" i="6"/>
  <c r="K59" i="6"/>
  <c r="G59" i="6"/>
  <c r="F59" i="6"/>
  <c r="D59" i="6"/>
  <c r="C59" i="6"/>
  <c r="K58" i="6"/>
  <c r="G58" i="6"/>
  <c r="F58" i="6"/>
  <c r="D58" i="6"/>
  <c r="C58" i="6"/>
  <c r="K57" i="6"/>
  <c r="G57" i="6"/>
  <c r="F57" i="6"/>
  <c r="D57" i="6"/>
  <c r="C57" i="6"/>
  <c r="K56" i="6"/>
  <c r="G56" i="6"/>
  <c r="F56" i="6"/>
  <c r="D56" i="6"/>
  <c r="C56" i="6"/>
  <c r="K55" i="6"/>
  <c r="G55" i="6"/>
  <c r="F55" i="6"/>
  <c r="D55" i="6"/>
  <c r="C55" i="6"/>
  <c r="K54" i="6"/>
  <c r="G54" i="6"/>
  <c r="F54" i="6"/>
  <c r="D54" i="6"/>
  <c r="C54" i="6"/>
  <c r="K53" i="6"/>
  <c r="G53" i="6"/>
  <c r="F53" i="6"/>
  <c r="D53" i="6"/>
  <c r="C53" i="6"/>
  <c r="K52" i="6"/>
  <c r="G52" i="6"/>
  <c r="F52" i="6"/>
  <c r="D52" i="6"/>
  <c r="C52" i="6"/>
  <c r="K51" i="6"/>
  <c r="G51" i="6"/>
  <c r="F51" i="6"/>
  <c r="D51" i="6"/>
  <c r="C51" i="6"/>
  <c r="K50" i="6"/>
  <c r="G50" i="6"/>
  <c r="F50" i="6"/>
  <c r="D50" i="6"/>
  <c r="C50" i="6"/>
  <c r="K49" i="6"/>
  <c r="G49" i="6"/>
  <c r="F49" i="6"/>
  <c r="D49" i="6"/>
  <c r="C49" i="6"/>
  <c r="K48" i="6"/>
  <c r="G48" i="6"/>
  <c r="F48" i="6"/>
  <c r="D48" i="6"/>
  <c r="C48" i="6"/>
  <c r="K47" i="6"/>
  <c r="G47" i="6"/>
  <c r="F47" i="6"/>
  <c r="D47" i="6"/>
  <c r="C47" i="6"/>
  <c r="K46" i="6"/>
  <c r="G46" i="6"/>
  <c r="F46" i="6"/>
  <c r="D46" i="6"/>
  <c r="C46" i="6"/>
  <c r="K45" i="6"/>
  <c r="G45" i="6"/>
  <c r="F45" i="6"/>
  <c r="D45" i="6"/>
  <c r="C45" i="6"/>
  <c r="K44" i="6"/>
  <c r="G44" i="6"/>
  <c r="F44" i="6"/>
  <c r="D44" i="6"/>
  <c r="C44" i="6"/>
  <c r="K43" i="6"/>
  <c r="G43" i="6"/>
  <c r="F43" i="6"/>
  <c r="D43" i="6"/>
  <c r="C43" i="6"/>
  <c r="K42" i="6"/>
  <c r="G42" i="6"/>
  <c r="F42" i="6"/>
  <c r="D42" i="6"/>
  <c r="C42" i="6"/>
  <c r="K41" i="6"/>
  <c r="G41" i="6"/>
  <c r="F41" i="6"/>
  <c r="D41" i="6"/>
  <c r="C41" i="6"/>
  <c r="K40" i="6"/>
  <c r="G40" i="6"/>
  <c r="F40" i="6"/>
  <c r="D40" i="6"/>
  <c r="C40" i="6"/>
  <c r="K39" i="6"/>
  <c r="G39" i="6"/>
  <c r="F39" i="6"/>
  <c r="D39" i="6"/>
  <c r="C39" i="6"/>
  <c r="K38" i="6"/>
  <c r="G38" i="6"/>
  <c r="F38" i="6"/>
  <c r="D38" i="6"/>
  <c r="C38" i="6"/>
  <c r="K37" i="6"/>
  <c r="G37" i="6"/>
  <c r="F37" i="6"/>
  <c r="D37" i="6"/>
  <c r="C37" i="6"/>
  <c r="K36" i="6"/>
  <c r="G36" i="6"/>
  <c r="F36" i="6"/>
  <c r="D36" i="6"/>
  <c r="C36" i="6"/>
  <c r="K35" i="6"/>
  <c r="G35" i="6"/>
  <c r="F35" i="6"/>
  <c r="D35" i="6"/>
  <c r="C35" i="6"/>
  <c r="K34" i="6"/>
  <c r="G34" i="6"/>
  <c r="F34" i="6"/>
  <c r="D34" i="6"/>
  <c r="C34" i="6"/>
  <c r="K33" i="6"/>
  <c r="G33" i="6"/>
  <c r="F33" i="6"/>
  <c r="D33" i="6"/>
  <c r="C33" i="6"/>
  <c r="K32" i="6"/>
  <c r="G32" i="6"/>
  <c r="F32" i="6"/>
  <c r="D32" i="6"/>
  <c r="C32" i="6"/>
  <c r="K31" i="6"/>
  <c r="G31" i="6"/>
  <c r="F31" i="6"/>
  <c r="D31" i="6"/>
  <c r="C31" i="6"/>
  <c r="K30" i="6"/>
  <c r="G30" i="6"/>
  <c r="F30" i="6"/>
  <c r="D30" i="6"/>
  <c r="C30" i="6"/>
  <c r="K29" i="6"/>
  <c r="G29" i="6"/>
  <c r="F29" i="6"/>
  <c r="D29" i="6"/>
  <c r="C29" i="6"/>
  <c r="K28" i="6"/>
  <c r="G28" i="6"/>
  <c r="F28" i="6"/>
  <c r="D28" i="6"/>
  <c r="C28" i="6"/>
  <c r="K27" i="6"/>
  <c r="G27" i="6"/>
  <c r="F27" i="6"/>
  <c r="D27" i="6"/>
  <c r="C27" i="6"/>
  <c r="K26" i="6"/>
  <c r="G26" i="6"/>
  <c r="F26" i="6"/>
  <c r="D26" i="6"/>
  <c r="C26" i="6"/>
  <c r="K25" i="6"/>
  <c r="G25" i="6"/>
  <c r="F25" i="6"/>
  <c r="D25" i="6"/>
  <c r="C25" i="6"/>
  <c r="K24" i="6"/>
  <c r="G24" i="6"/>
  <c r="F24" i="6"/>
  <c r="D24" i="6"/>
  <c r="C24" i="6"/>
  <c r="K23" i="6"/>
  <c r="G23" i="6"/>
  <c r="F23" i="6"/>
  <c r="D23" i="6"/>
  <c r="C23" i="6"/>
  <c r="K22" i="6"/>
  <c r="G22" i="6"/>
  <c r="F22" i="6"/>
  <c r="D22" i="6"/>
  <c r="C22" i="6"/>
  <c r="K21" i="6"/>
  <c r="G21" i="6"/>
  <c r="F21" i="6"/>
  <c r="D21" i="6"/>
  <c r="C21" i="6"/>
  <c r="K20" i="6"/>
  <c r="G20" i="6"/>
  <c r="F20" i="6"/>
  <c r="D20" i="6"/>
  <c r="C20" i="6"/>
  <c r="K19" i="6"/>
  <c r="G19" i="6"/>
  <c r="F19" i="6"/>
  <c r="D19" i="6"/>
  <c r="C19" i="6"/>
  <c r="K18" i="6"/>
  <c r="G18" i="6"/>
  <c r="F18" i="6"/>
  <c r="D18" i="6"/>
  <c r="C18" i="6"/>
  <c r="K17" i="6"/>
  <c r="G17" i="6"/>
  <c r="F17" i="6"/>
  <c r="D17" i="6"/>
  <c r="C17" i="6"/>
  <c r="K16" i="6"/>
  <c r="G16" i="6"/>
  <c r="F16" i="6"/>
  <c r="D16" i="6"/>
  <c r="C16" i="6"/>
  <c r="K15" i="6"/>
  <c r="G15" i="6"/>
  <c r="F15" i="6"/>
  <c r="D15" i="6"/>
  <c r="C15" i="6"/>
  <c r="K14" i="6"/>
  <c r="G14" i="6"/>
  <c r="F14" i="6"/>
  <c r="D14" i="6"/>
  <c r="C14" i="6"/>
  <c r="K13" i="6"/>
  <c r="G13" i="6"/>
  <c r="F13" i="6"/>
  <c r="D13" i="6"/>
  <c r="C13" i="6"/>
  <c r="K12" i="6"/>
  <c r="G12" i="6"/>
  <c r="F12" i="6"/>
  <c r="D12" i="6"/>
  <c r="C12" i="6"/>
  <c r="K11" i="6"/>
  <c r="G11" i="6"/>
  <c r="F11" i="6"/>
  <c r="D11" i="6"/>
  <c r="C11" i="6"/>
  <c r="K10" i="6"/>
  <c r="G10" i="6"/>
  <c r="F10" i="6"/>
  <c r="D10" i="6"/>
  <c r="C10" i="6"/>
  <c r="K9" i="6"/>
  <c r="G9" i="6"/>
  <c r="F9" i="6"/>
  <c r="D9" i="6"/>
  <c r="C9" i="6"/>
  <c r="K8" i="6"/>
  <c r="G8" i="6"/>
  <c r="F8" i="6"/>
  <c r="D8" i="6"/>
  <c r="C8" i="6"/>
  <c r="K7" i="6"/>
  <c r="G7" i="6"/>
  <c r="F7" i="6"/>
  <c r="D7" i="6"/>
  <c r="C7" i="6"/>
  <c r="K6" i="6"/>
  <c r="G6" i="6"/>
  <c r="F6" i="6"/>
  <c r="D6" i="6"/>
  <c r="C6" i="6"/>
  <c r="K5" i="6"/>
  <c r="G5" i="6"/>
  <c r="F5" i="6"/>
  <c r="D5" i="6"/>
  <c r="C5" i="6"/>
  <c r="K4" i="6"/>
  <c r="G4" i="6"/>
  <c r="F4" i="6"/>
  <c r="D4" i="6"/>
  <c r="C4" i="6"/>
  <c r="K3" i="6"/>
  <c r="G3" i="6"/>
  <c r="F3" i="6"/>
  <c r="D3" i="6"/>
  <c r="C3" i="6"/>
  <c r="K2" i="6"/>
  <c r="I2" i="6"/>
  <c r="G2" i="6"/>
  <c r="F2" i="6"/>
  <c r="D2" i="6"/>
  <c r="C2" i="6"/>
  <c r="I183" i="6"/>
  <c r="B183" i="6"/>
  <c r="I182" i="6"/>
  <c r="B182" i="6"/>
  <c r="I181" i="6"/>
  <c r="B181" i="6"/>
  <c r="I180" i="6"/>
  <c r="B180" i="6"/>
  <c r="I179" i="6"/>
  <c r="B179" i="6"/>
  <c r="I178" i="6"/>
  <c r="B178" i="6"/>
  <c r="I177" i="6"/>
  <c r="B177" i="6"/>
  <c r="I176" i="6"/>
  <c r="B176" i="6"/>
  <c r="I175" i="6"/>
  <c r="B175" i="6"/>
  <c r="I174" i="6"/>
  <c r="B174" i="6"/>
  <c r="I173" i="6"/>
  <c r="B173" i="6"/>
  <c r="I172" i="6"/>
  <c r="B172" i="6"/>
  <c r="I171" i="6"/>
  <c r="B171" i="6"/>
  <c r="I170" i="6"/>
  <c r="B170" i="6"/>
  <c r="I169" i="6"/>
  <c r="B169" i="6"/>
  <c r="I168" i="6"/>
  <c r="B168" i="6"/>
  <c r="I167" i="6"/>
  <c r="B167" i="6"/>
  <c r="I166" i="6"/>
  <c r="B166" i="6"/>
  <c r="I165" i="6"/>
  <c r="B165" i="6"/>
  <c r="I164" i="6"/>
  <c r="B164" i="6"/>
  <c r="I163" i="6"/>
  <c r="B163" i="6"/>
  <c r="I162" i="6"/>
  <c r="B162" i="6"/>
  <c r="I161" i="6"/>
  <c r="B161" i="6"/>
  <c r="I160" i="6"/>
  <c r="B160" i="6"/>
  <c r="I159" i="6"/>
  <c r="B159" i="6"/>
  <c r="I158" i="6"/>
  <c r="B158" i="6"/>
  <c r="I157" i="6"/>
  <c r="B157" i="6"/>
  <c r="I156" i="6"/>
  <c r="B156" i="6"/>
  <c r="I155" i="6"/>
  <c r="B155" i="6"/>
  <c r="I154" i="6"/>
  <c r="B154" i="6"/>
  <c r="I153" i="6"/>
  <c r="B153" i="6"/>
  <c r="I152" i="6"/>
  <c r="B152" i="6"/>
  <c r="I151" i="6"/>
  <c r="B151" i="6"/>
  <c r="I150" i="6"/>
  <c r="B150" i="6"/>
  <c r="I149" i="6"/>
  <c r="B149" i="6"/>
  <c r="I148" i="6"/>
  <c r="B148" i="6"/>
  <c r="I147" i="6"/>
  <c r="B147" i="6"/>
  <c r="I146" i="6"/>
  <c r="B146" i="6"/>
  <c r="I145" i="6"/>
  <c r="B145" i="6"/>
  <c r="I144" i="6"/>
  <c r="B144" i="6"/>
  <c r="I143" i="6"/>
  <c r="B143" i="6"/>
  <c r="I142" i="6"/>
  <c r="B142" i="6"/>
  <c r="I141" i="6"/>
  <c r="B141" i="6"/>
  <c r="I140" i="6"/>
  <c r="B140" i="6"/>
  <c r="I139" i="6"/>
  <c r="B139" i="6"/>
  <c r="I138" i="6"/>
  <c r="B138" i="6"/>
  <c r="I137" i="6"/>
  <c r="B137" i="6"/>
  <c r="I136" i="6"/>
  <c r="B136" i="6"/>
  <c r="I135" i="6"/>
  <c r="B135" i="6"/>
  <c r="I134" i="6"/>
  <c r="B134" i="6"/>
  <c r="I133" i="6"/>
  <c r="B133" i="6"/>
  <c r="I132" i="6"/>
  <c r="B132" i="6"/>
  <c r="I131" i="6"/>
  <c r="B131" i="6"/>
  <c r="I130" i="6"/>
  <c r="B130" i="6"/>
  <c r="I129" i="6"/>
  <c r="B129" i="6"/>
  <c r="I128" i="6"/>
  <c r="B128" i="6"/>
  <c r="I127" i="6"/>
  <c r="B127" i="6"/>
  <c r="I126" i="6"/>
  <c r="B126" i="6"/>
  <c r="I125" i="6"/>
  <c r="B125" i="6"/>
  <c r="I124" i="6"/>
  <c r="B124" i="6"/>
  <c r="I123" i="6"/>
  <c r="B123" i="6"/>
  <c r="I122" i="6"/>
  <c r="B122" i="6"/>
  <c r="I121" i="6"/>
  <c r="B121" i="6"/>
  <c r="I120" i="6"/>
  <c r="B120" i="6"/>
  <c r="I119" i="6"/>
  <c r="B119" i="6"/>
  <c r="I118" i="6"/>
  <c r="B118" i="6"/>
  <c r="I117" i="6"/>
  <c r="B117" i="6"/>
  <c r="I116" i="6"/>
  <c r="B116" i="6"/>
  <c r="I115" i="6"/>
  <c r="B115" i="6"/>
  <c r="I114" i="6"/>
  <c r="B114" i="6"/>
  <c r="I113" i="6"/>
  <c r="B113" i="6"/>
  <c r="I112" i="6"/>
  <c r="B112" i="6"/>
  <c r="I111" i="6"/>
  <c r="B111" i="6"/>
  <c r="I110" i="6"/>
  <c r="B110" i="6"/>
  <c r="I109" i="6"/>
  <c r="B109" i="6"/>
  <c r="I108" i="6"/>
  <c r="B108" i="6"/>
  <c r="I107" i="6"/>
  <c r="B107" i="6"/>
  <c r="I106" i="6"/>
  <c r="B106" i="6"/>
  <c r="I105" i="6"/>
  <c r="B105" i="6"/>
  <c r="I104" i="6"/>
  <c r="B104" i="6"/>
  <c r="I103" i="6"/>
  <c r="B103" i="6"/>
  <c r="I102" i="6"/>
  <c r="B102" i="6"/>
  <c r="I101" i="6"/>
  <c r="B101" i="6"/>
  <c r="I100" i="6"/>
  <c r="B100" i="6"/>
  <c r="I99" i="6"/>
  <c r="B99" i="6"/>
  <c r="I98" i="6"/>
  <c r="B98" i="6"/>
  <c r="I97" i="6"/>
  <c r="B97" i="6"/>
  <c r="I96" i="6"/>
  <c r="B96" i="6"/>
  <c r="I95" i="6"/>
  <c r="B95" i="6"/>
  <c r="I94" i="6"/>
  <c r="B94" i="6"/>
  <c r="I93" i="6"/>
  <c r="B93" i="6"/>
  <c r="I92" i="6"/>
  <c r="B92" i="6"/>
  <c r="I91" i="6"/>
  <c r="B91" i="6"/>
  <c r="I90" i="6"/>
  <c r="B90" i="6"/>
  <c r="I89" i="6"/>
  <c r="B89" i="6"/>
  <c r="I88" i="6"/>
  <c r="B88" i="6"/>
  <c r="I87" i="6"/>
  <c r="B87" i="6"/>
  <c r="I86" i="6"/>
  <c r="B86" i="6"/>
  <c r="I85" i="6"/>
  <c r="B85" i="6"/>
  <c r="I84" i="6"/>
  <c r="B84" i="6"/>
  <c r="I83" i="6"/>
  <c r="B83" i="6"/>
  <c r="I82" i="6"/>
  <c r="B82" i="6"/>
  <c r="I81" i="6"/>
  <c r="B81" i="6"/>
  <c r="I80" i="6"/>
  <c r="B80" i="6"/>
  <c r="I79" i="6"/>
  <c r="B79" i="6"/>
  <c r="I78" i="6"/>
  <c r="B78" i="6"/>
  <c r="I77" i="6"/>
  <c r="B77" i="6"/>
  <c r="I76" i="6"/>
  <c r="B76" i="6"/>
  <c r="I75" i="6"/>
  <c r="B75" i="6"/>
  <c r="I74" i="6"/>
  <c r="B74" i="6"/>
  <c r="I73" i="6"/>
  <c r="B73" i="6"/>
  <c r="I72" i="6"/>
  <c r="B72" i="6"/>
  <c r="I71" i="6"/>
  <c r="B71" i="6"/>
  <c r="I70" i="6"/>
  <c r="B70" i="6"/>
  <c r="I69" i="6"/>
  <c r="B69" i="6"/>
  <c r="I68" i="6"/>
  <c r="B68" i="6"/>
  <c r="I67" i="6"/>
  <c r="B67" i="6"/>
  <c r="I66" i="6"/>
  <c r="B66" i="6"/>
  <c r="I65" i="6"/>
  <c r="B65" i="6"/>
  <c r="I64" i="6"/>
  <c r="B64" i="6"/>
  <c r="I63" i="6"/>
  <c r="B63" i="6"/>
  <c r="I62" i="6"/>
  <c r="B62" i="6"/>
  <c r="I61" i="6"/>
  <c r="B61" i="6"/>
  <c r="I60" i="6"/>
  <c r="B60" i="6"/>
  <c r="I59" i="6"/>
  <c r="B59" i="6"/>
  <c r="I58" i="6"/>
  <c r="B58" i="6"/>
  <c r="I57" i="6"/>
  <c r="B57" i="6"/>
  <c r="I56" i="6"/>
  <c r="B56" i="6"/>
  <c r="I55" i="6"/>
  <c r="B55" i="6"/>
  <c r="I54" i="6"/>
  <c r="B54" i="6"/>
  <c r="I53" i="6"/>
  <c r="B53" i="6"/>
  <c r="I52" i="6"/>
  <c r="B52" i="6"/>
  <c r="I51" i="6"/>
  <c r="B51" i="6"/>
  <c r="I50" i="6"/>
  <c r="B50" i="6"/>
  <c r="I49" i="6"/>
  <c r="B49" i="6"/>
  <c r="I48" i="6"/>
  <c r="B48" i="6"/>
  <c r="I47" i="6"/>
  <c r="B47" i="6"/>
  <c r="I46" i="6"/>
  <c r="B46" i="6"/>
  <c r="I45" i="6"/>
  <c r="B45" i="6"/>
  <c r="I44" i="6"/>
  <c r="B44" i="6"/>
  <c r="I43" i="6"/>
  <c r="B43" i="6"/>
  <c r="I42" i="6"/>
  <c r="B42" i="6"/>
  <c r="I41" i="6"/>
  <c r="B41" i="6"/>
  <c r="I40" i="6"/>
  <c r="B40" i="6"/>
  <c r="I39" i="6"/>
  <c r="B39" i="6"/>
  <c r="I38" i="6"/>
  <c r="B38" i="6"/>
  <c r="I37" i="6"/>
  <c r="B37" i="6"/>
  <c r="I36" i="6"/>
  <c r="B36" i="6"/>
  <c r="I35" i="6"/>
  <c r="B35" i="6"/>
  <c r="I34" i="6"/>
  <c r="B34" i="6"/>
  <c r="I33" i="6"/>
  <c r="B33" i="6"/>
  <c r="I32" i="6"/>
  <c r="B32" i="6"/>
  <c r="I31" i="6"/>
  <c r="B31" i="6"/>
  <c r="I30" i="6"/>
  <c r="B30" i="6"/>
  <c r="I29" i="6"/>
  <c r="B29" i="6"/>
  <c r="I28" i="6"/>
  <c r="B28" i="6"/>
  <c r="I27" i="6"/>
  <c r="B27" i="6"/>
  <c r="I26" i="6"/>
  <c r="B26" i="6"/>
  <c r="I25" i="6"/>
  <c r="B25" i="6"/>
  <c r="I24" i="6"/>
  <c r="B24" i="6"/>
  <c r="I23" i="6"/>
  <c r="B23" i="6"/>
  <c r="I22" i="6"/>
  <c r="B22" i="6"/>
  <c r="I21" i="6"/>
  <c r="B21" i="6"/>
  <c r="I20" i="6"/>
  <c r="B20" i="6"/>
  <c r="I19" i="6"/>
  <c r="B19" i="6"/>
  <c r="I18" i="6"/>
  <c r="B18" i="6"/>
  <c r="I17" i="6"/>
  <c r="B17" i="6"/>
  <c r="I16" i="6"/>
  <c r="B16" i="6"/>
  <c r="I15" i="6"/>
  <c r="B15" i="6"/>
  <c r="I14" i="6"/>
  <c r="B14" i="6"/>
  <c r="I13" i="6"/>
  <c r="B13" i="6"/>
  <c r="I12" i="6"/>
  <c r="B12" i="6"/>
  <c r="I11" i="6"/>
  <c r="B11" i="6"/>
  <c r="I10" i="6"/>
  <c r="B10" i="6"/>
  <c r="I9" i="6"/>
  <c r="B9" i="6"/>
  <c r="I8" i="6"/>
  <c r="B8" i="6"/>
  <c r="I7" i="6"/>
  <c r="B7" i="6"/>
  <c r="I6" i="6"/>
  <c r="B6" i="6"/>
  <c r="I5" i="6"/>
  <c r="B5" i="6"/>
  <c r="I4" i="6"/>
  <c r="B4" i="6"/>
  <c r="I3" i="6"/>
  <c r="B3" i="6"/>
  <c r="B2" i="6"/>
  <c r="K183" i="5"/>
  <c r="G183" i="5"/>
  <c r="F183" i="5"/>
  <c r="D183" i="5"/>
  <c r="C183" i="5"/>
  <c r="K182" i="5"/>
  <c r="G182" i="5"/>
  <c r="F182" i="5"/>
  <c r="D182" i="5"/>
  <c r="C182" i="5"/>
  <c r="K181" i="5"/>
  <c r="G181" i="5"/>
  <c r="F181" i="5"/>
  <c r="D181" i="5"/>
  <c r="C181" i="5"/>
  <c r="K180" i="5"/>
  <c r="G180" i="5"/>
  <c r="F180" i="5"/>
  <c r="D180" i="5"/>
  <c r="C180" i="5"/>
  <c r="K179" i="5"/>
  <c r="G179" i="5"/>
  <c r="F179" i="5"/>
  <c r="D179" i="5"/>
  <c r="C179" i="5"/>
  <c r="K178" i="5"/>
  <c r="G178" i="5"/>
  <c r="F178" i="5"/>
  <c r="D178" i="5"/>
  <c r="C178" i="5"/>
  <c r="K177" i="5"/>
  <c r="G177" i="5"/>
  <c r="F177" i="5"/>
  <c r="D177" i="5"/>
  <c r="C177" i="5"/>
  <c r="K176" i="5"/>
  <c r="G176" i="5"/>
  <c r="F176" i="5"/>
  <c r="D176" i="5"/>
  <c r="C176" i="5"/>
  <c r="K175" i="5"/>
  <c r="G175" i="5"/>
  <c r="F175" i="5"/>
  <c r="D175" i="5"/>
  <c r="C175" i="5"/>
  <c r="K174" i="5"/>
  <c r="G174" i="5"/>
  <c r="F174" i="5"/>
  <c r="D174" i="5"/>
  <c r="C174" i="5"/>
  <c r="K173" i="5"/>
  <c r="G173" i="5"/>
  <c r="F173" i="5"/>
  <c r="D173" i="5"/>
  <c r="C173" i="5"/>
  <c r="K172" i="5"/>
  <c r="G172" i="5"/>
  <c r="F172" i="5"/>
  <c r="D172" i="5"/>
  <c r="C172" i="5"/>
  <c r="K171" i="5"/>
  <c r="G171" i="5"/>
  <c r="F171" i="5"/>
  <c r="D171" i="5"/>
  <c r="C171" i="5"/>
  <c r="K170" i="5"/>
  <c r="G170" i="5"/>
  <c r="F170" i="5"/>
  <c r="D170" i="5"/>
  <c r="C170" i="5"/>
  <c r="K169" i="5"/>
  <c r="G169" i="5"/>
  <c r="F169" i="5"/>
  <c r="D169" i="5"/>
  <c r="C169" i="5"/>
  <c r="K168" i="5"/>
  <c r="G168" i="5"/>
  <c r="F168" i="5"/>
  <c r="D168" i="5"/>
  <c r="C168" i="5"/>
  <c r="K167" i="5"/>
  <c r="G167" i="5"/>
  <c r="F167" i="5"/>
  <c r="D167" i="5"/>
  <c r="C167" i="5"/>
  <c r="K166" i="5"/>
  <c r="G166" i="5"/>
  <c r="F166" i="5"/>
  <c r="D166" i="5"/>
  <c r="C166" i="5"/>
  <c r="K165" i="5"/>
  <c r="G165" i="5"/>
  <c r="F165" i="5"/>
  <c r="D165" i="5"/>
  <c r="C165" i="5"/>
  <c r="K164" i="5"/>
  <c r="G164" i="5"/>
  <c r="F164" i="5"/>
  <c r="D164" i="5"/>
  <c r="C164" i="5"/>
  <c r="K163" i="5"/>
  <c r="G163" i="5"/>
  <c r="F163" i="5"/>
  <c r="D163" i="5"/>
  <c r="C163" i="5"/>
  <c r="K162" i="5"/>
  <c r="G162" i="5"/>
  <c r="F162" i="5"/>
  <c r="D162" i="5"/>
  <c r="C162" i="5"/>
  <c r="K161" i="5"/>
  <c r="G161" i="5"/>
  <c r="F161" i="5"/>
  <c r="D161" i="5"/>
  <c r="C161" i="5"/>
  <c r="K160" i="5"/>
  <c r="G160" i="5"/>
  <c r="F160" i="5"/>
  <c r="D160" i="5"/>
  <c r="C160" i="5"/>
  <c r="K159" i="5"/>
  <c r="G159" i="5"/>
  <c r="F159" i="5"/>
  <c r="D159" i="5"/>
  <c r="C159" i="5"/>
  <c r="K158" i="5"/>
  <c r="G158" i="5"/>
  <c r="F158" i="5"/>
  <c r="D158" i="5"/>
  <c r="C158" i="5"/>
  <c r="K157" i="5"/>
  <c r="G157" i="5"/>
  <c r="F157" i="5"/>
  <c r="D157" i="5"/>
  <c r="C157" i="5"/>
  <c r="K156" i="5"/>
  <c r="G156" i="5"/>
  <c r="F156" i="5"/>
  <c r="D156" i="5"/>
  <c r="C156" i="5"/>
  <c r="K155" i="5"/>
  <c r="G155" i="5"/>
  <c r="F155" i="5"/>
  <c r="D155" i="5"/>
  <c r="C155" i="5"/>
  <c r="K154" i="5"/>
  <c r="G154" i="5"/>
  <c r="F154" i="5"/>
  <c r="D154" i="5"/>
  <c r="C154" i="5"/>
  <c r="K153" i="5"/>
  <c r="G153" i="5"/>
  <c r="F153" i="5"/>
  <c r="D153" i="5"/>
  <c r="C153" i="5"/>
  <c r="K152" i="5"/>
  <c r="G152" i="5"/>
  <c r="F152" i="5"/>
  <c r="D152" i="5"/>
  <c r="C152" i="5"/>
  <c r="K151" i="5"/>
  <c r="G151" i="5"/>
  <c r="F151" i="5"/>
  <c r="D151" i="5"/>
  <c r="C151" i="5"/>
  <c r="K150" i="5"/>
  <c r="G150" i="5"/>
  <c r="F150" i="5"/>
  <c r="D150" i="5"/>
  <c r="C150" i="5"/>
  <c r="K149" i="5"/>
  <c r="G149" i="5"/>
  <c r="F149" i="5"/>
  <c r="D149" i="5"/>
  <c r="C149" i="5"/>
  <c r="K148" i="5"/>
  <c r="G148" i="5"/>
  <c r="F148" i="5"/>
  <c r="D148" i="5"/>
  <c r="C148" i="5"/>
  <c r="K147" i="5"/>
  <c r="G147" i="5"/>
  <c r="F147" i="5"/>
  <c r="D147" i="5"/>
  <c r="C147" i="5"/>
  <c r="K146" i="5"/>
  <c r="G146" i="5"/>
  <c r="F146" i="5"/>
  <c r="D146" i="5"/>
  <c r="C146" i="5"/>
  <c r="K145" i="5"/>
  <c r="G145" i="5"/>
  <c r="F145" i="5"/>
  <c r="D145" i="5"/>
  <c r="C145" i="5"/>
  <c r="K144" i="5"/>
  <c r="G144" i="5"/>
  <c r="F144" i="5"/>
  <c r="D144" i="5"/>
  <c r="C144" i="5"/>
  <c r="K143" i="5"/>
  <c r="G143" i="5"/>
  <c r="F143" i="5"/>
  <c r="D143" i="5"/>
  <c r="C143" i="5"/>
  <c r="K142" i="5"/>
  <c r="G142" i="5"/>
  <c r="F142" i="5"/>
  <c r="D142" i="5"/>
  <c r="C142" i="5"/>
  <c r="K141" i="5"/>
  <c r="G141" i="5"/>
  <c r="F141" i="5"/>
  <c r="D141" i="5"/>
  <c r="C141" i="5"/>
  <c r="K140" i="5"/>
  <c r="G140" i="5"/>
  <c r="F140" i="5"/>
  <c r="D140" i="5"/>
  <c r="C140" i="5"/>
  <c r="K139" i="5"/>
  <c r="G139" i="5"/>
  <c r="F139" i="5"/>
  <c r="D139" i="5"/>
  <c r="C139" i="5"/>
  <c r="K138" i="5"/>
  <c r="G138" i="5"/>
  <c r="F138" i="5"/>
  <c r="D138" i="5"/>
  <c r="C138" i="5"/>
  <c r="K137" i="5"/>
  <c r="G137" i="5"/>
  <c r="F137" i="5"/>
  <c r="D137" i="5"/>
  <c r="C137" i="5"/>
  <c r="K136" i="5"/>
  <c r="G136" i="5"/>
  <c r="F136" i="5"/>
  <c r="D136" i="5"/>
  <c r="C136" i="5"/>
  <c r="K135" i="5"/>
  <c r="G135" i="5"/>
  <c r="F135" i="5"/>
  <c r="D135" i="5"/>
  <c r="C135" i="5"/>
  <c r="K134" i="5"/>
  <c r="G134" i="5"/>
  <c r="F134" i="5"/>
  <c r="D134" i="5"/>
  <c r="C134" i="5"/>
  <c r="K133" i="5"/>
  <c r="G133" i="5"/>
  <c r="F133" i="5"/>
  <c r="D133" i="5"/>
  <c r="C133" i="5"/>
  <c r="K132" i="5"/>
  <c r="G132" i="5"/>
  <c r="F132" i="5"/>
  <c r="D132" i="5"/>
  <c r="C132" i="5"/>
  <c r="K131" i="5"/>
  <c r="G131" i="5"/>
  <c r="F131" i="5"/>
  <c r="D131" i="5"/>
  <c r="C131" i="5"/>
  <c r="K130" i="5"/>
  <c r="G130" i="5"/>
  <c r="F130" i="5"/>
  <c r="D130" i="5"/>
  <c r="C130" i="5"/>
  <c r="K129" i="5"/>
  <c r="G129" i="5"/>
  <c r="F129" i="5"/>
  <c r="D129" i="5"/>
  <c r="C129" i="5"/>
  <c r="K128" i="5"/>
  <c r="G128" i="5"/>
  <c r="F128" i="5"/>
  <c r="D128" i="5"/>
  <c r="C128" i="5"/>
  <c r="K127" i="5"/>
  <c r="G127" i="5"/>
  <c r="F127" i="5"/>
  <c r="D127" i="5"/>
  <c r="C127" i="5"/>
  <c r="K126" i="5"/>
  <c r="G126" i="5"/>
  <c r="F126" i="5"/>
  <c r="D126" i="5"/>
  <c r="C126" i="5"/>
  <c r="K125" i="5"/>
  <c r="G125" i="5"/>
  <c r="F125" i="5"/>
  <c r="D125" i="5"/>
  <c r="C125" i="5"/>
  <c r="K124" i="5"/>
  <c r="G124" i="5"/>
  <c r="F124" i="5"/>
  <c r="D124" i="5"/>
  <c r="C124" i="5"/>
  <c r="K123" i="5"/>
  <c r="G123" i="5"/>
  <c r="F123" i="5"/>
  <c r="D123" i="5"/>
  <c r="C123" i="5"/>
  <c r="K122" i="5"/>
  <c r="G122" i="5"/>
  <c r="F122" i="5"/>
  <c r="D122" i="5"/>
  <c r="C122" i="5"/>
  <c r="K121" i="5"/>
  <c r="G121" i="5"/>
  <c r="F121" i="5"/>
  <c r="D121" i="5"/>
  <c r="C121" i="5"/>
  <c r="K120" i="5"/>
  <c r="G120" i="5"/>
  <c r="F120" i="5"/>
  <c r="D120" i="5"/>
  <c r="C120" i="5"/>
  <c r="K119" i="5"/>
  <c r="G119" i="5"/>
  <c r="F119" i="5"/>
  <c r="D119" i="5"/>
  <c r="C119" i="5"/>
  <c r="K118" i="5"/>
  <c r="G118" i="5"/>
  <c r="F118" i="5"/>
  <c r="D118" i="5"/>
  <c r="C118" i="5"/>
  <c r="K117" i="5"/>
  <c r="G117" i="5"/>
  <c r="F117" i="5"/>
  <c r="D117" i="5"/>
  <c r="C117" i="5"/>
  <c r="K116" i="5"/>
  <c r="G116" i="5"/>
  <c r="F116" i="5"/>
  <c r="D116" i="5"/>
  <c r="C116" i="5"/>
  <c r="K115" i="5"/>
  <c r="G115" i="5"/>
  <c r="F115" i="5"/>
  <c r="D115" i="5"/>
  <c r="C115" i="5"/>
  <c r="K114" i="5"/>
  <c r="G114" i="5"/>
  <c r="F114" i="5"/>
  <c r="D114" i="5"/>
  <c r="C114" i="5"/>
  <c r="K113" i="5"/>
  <c r="G113" i="5"/>
  <c r="F113" i="5"/>
  <c r="D113" i="5"/>
  <c r="C113" i="5"/>
  <c r="K112" i="5"/>
  <c r="G112" i="5"/>
  <c r="F112" i="5"/>
  <c r="D112" i="5"/>
  <c r="C112" i="5"/>
  <c r="K111" i="5"/>
  <c r="G111" i="5"/>
  <c r="F111" i="5"/>
  <c r="D111" i="5"/>
  <c r="C111" i="5"/>
  <c r="K110" i="5"/>
  <c r="G110" i="5"/>
  <c r="F110" i="5"/>
  <c r="D110" i="5"/>
  <c r="C110" i="5"/>
  <c r="K109" i="5"/>
  <c r="G109" i="5"/>
  <c r="F109" i="5"/>
  <c r="D109" i="5"/>
  <c r="C109" i="5"/>
  <c r="K108" i="5"/>
  <c r="G108" i="5"/>
  <c r="F108" i="5"/>
  <c r="D108" i="5"/>
  <c r="C108" i="5"/>
  <c r="K107" i="5"/>
  <c r="G107" i="5"/>
  <c r="F107" i="5"/>
  <c r="D107" i="5"/>
  <c r="C107" i="5"/>
  <c r="K106" i="5"/>
  <c r="G106" i="5"/>
  <c r="F106" i="5"/>
  <c r="D106" i="5"/>
  <c r="C106" i="5"/>
  <c r="K105" i="5"/>
  <c r="G105" i="5"/>
  <c r="F105" i="5"/>
  <c r="D105" i="5"/>
  <c r="C105" i="5"/>
  <c r="K104" i="5"/>
  <c r="G104" i="5"/>
  <c r="F104" i="5"/>
  <c r="D104" i="5"/>
  <c r="C104" i="5"/>
  <c r="K103" i="5"/>
  <c r="G103" i="5"/>
  <c r="F103" i="5"/>
  <c r="D103" i="5"/>
  <c r="C103" i="5"/>
  <c r="K102" i="5"/>
  <c r="G102" i="5"/>
  <c r="F102" i="5"/>
  <c r="D102" i="5"/>
  <c r="C102" i="5"/>
  <c r="K101" i="5"/>
  <c r="G101" i="5"/>
  <c r="F101" i="5"/>
  <c r="D101" i="5"/>
  <c r="C101" i="5"/>
  <c r="K100" i="5"/>
  <c r="G100" i="5"/>
  <c r="F100" i="5"/>
  <c r="D100" i="5"/>
  <c r="C100" i="5"/>
  <c r="K99" i="5"/>
  <c r="G99" i="5"/>
  <c r="F99" i="5"/>
  <c r="D99" i="5"/>
  <c r="C99" i="5"/>
  <c r="K98" i="5"/>
  <c r="G98" i="5"/>
  <c r="F98" i="5"/>
  <c r="D98" i="5"/>
  <c r="C98" i="5"/>
  <c r="K97" i="5"/>
  <c r="G97" i="5"/>
  <c r="F97" i="5"/>
  <c r="D97" i="5"/>
  <c r="C97" i="5"/>
  <c r="K96" i="5"/>
  <c r="G96" i="5"/>
  <c r="F96" i="5"/>
  <c r="D96" i="5"/>
  <c r="C96" i="5"/>
  <c r="K95" i="5"/>
  <c r="G95" i="5"/>
  <c r="F95" i="5"/>
  <c r="D95" i="5"/>
  <c r="C95" i="5"/>
  <c r="K94" i="5"/>
  <c r="G94" i="5"/>
  <c r="F94" i="5"/>
  <c r="D94" i="5"/>
  <c r="C94" i="5"/>
  <c r="K93" i="5"/>
  <c r="G93" i="5"/>
  <c r="F93" i="5"/>
  <c r="D93" i="5"/>
  <c r="C93" i="5"/>
  <c r="K92" i="5"/>
  <c r="G92" i="5"/>
  <c r="F92" i="5"/>
  <c r="D92" i="5"/>
  <c r="C92" i="5"/>
  <c r="K91" i="5"/>
  <c r="G91" i="5"/>
  <c r="F91" i="5"/>
  <c r="D91" i="5"/>
  <c r="C91" i="5"/>
  <c r="K90" i="5"/>
  <c r="G90" i="5"/>
  <c r="F90" i="5"/>
  <c r="D90" i="5"/>
  <c r="C90" i="5"/>
  <c r="K89" i="5"/>
  <c r="G89" i="5"/>
  <c r="F89" i="5"/>
  <c r="D89" i="5"/>
  <c r="C89" i="5"/>
  <c r="K88" i="5"/>
  <c r="G88" i="5"/>
  <c r="F88" i="5"/>
  <c r="D88" i="5"/>
  <c r="C88" i="5"/>
  <c r="K87" i="5"/>
  <c r="G87" i="5"/>
  <c r="F87" i="5"/>
  <c r="D87" i="5"/>
  <c r="C87" i="5"/>
  <c r="K86" i="5"/>
  <c r="G86" i="5"/>
  <c r="F86" i="5"/>
  <c r="D86" i="5"/>
  <c r="C86" i="5"/>
  <c r="K85" i="5"/>
  <c r="G85" i="5"/>
  <c r="F85" i="5"/>
  <c r="D85" i="5"/>
  <c r="C85" i="5"/>
  <c r="K84" i="5"/>
  <c r="G84" i="5"/>
  <c r="F84" i="5"/>
  <c r="D84" i="5"/>
  <c r="C84" i="5"/>
  <c r="K83" i="5"/>
  <c r="G83" i="5"/>
  <c r="F83" i="5"/>
  <c r="D83" i="5"/>
  <c r="C83" i="5"/>
  <c r="K82" i="5"/>
  <c r="G82" i="5"/>
  <c r="F82" i="5"/>
  <c r="D82" i="5"/>
  <c r="C82" i="5"/>
  <c r="K81" i="5"/>
  <c r="G81" i="5"/>
  <c r="F81" i="5"/>
  <c r="D81" i="5"/>
  <c r="C81" i="5"/>
  <c r="K80" i="5"/>
  <c r="G80" i="5"/>
  <c r="F80" i="5"/>
  <c r="D80" i="5"/>
  <c r="C80" i="5"/>
  <c r="K79" i="5"/>
  <c r="G79" i="5"/>
  <c r="F79" i="5"/>
  <c r="D79" i="5"/>
  <c r="C79" i="5"/>
  <c r="K78" i="5"/>
  <c r="G78" i="5"/>
  <c r="F78" i="5"/>
  <c r="D78" i="5"/>
  <c r="C78" i="5"/>
  <c r="K77" i="5"/>
  <c r="G77" i="5"/>
  <c r="F77" i="5"/>
  <c r="D77" i="5"/>
  <c r="C77" i="5"/>
  <c r="K76" i="5"/>
  <c r="G76" i="5"/>
  <c r="F76" i="5"/>
  <c r="D76" i="5"/>
  <c r="C76" i="5"/>
  <c r="K75" i="5"/>
  <c r="G75" i="5"/>
  <c r="F75" i="5"/>
  <c r="D75" i="5"/>
  <c r="C75" i="5"/>
  <c r="K74" i="5"/>
  <c r="G74" i="5"/>
  <c r="F74" i="5"/>
  <c r="D74" i="5"/>
  <c r="C74" i="5"/>
  <c r="K73" i="5"/>
  <c r="G73" i="5"/>
  <c r="F73" i="5"/>
  <c r="D73" i="5"/>
  <c r="C73" i="5"/>
  <c r="K72" i="5"/>
  <c r="G72" i="5"/>
  <c r="F72" i="5"/>
  <c r="D72" i="5"/>
  <c r="C72" i="5"/>
  <c r="K71" i="5"/>
  <c r="G71" i="5"/>
  <c r="F71" i="5"/>
  <c r="D71" i="5"/>
  <c r="C71" i="5"/>
  <c r="K70" i="5"/>
  <c r="G70" i="5"/>
  <c r="F70" i="5"/>
  <c r="D70" i="5"/>
  <c r="C70" i="5"/>
  <c r="K69" i="5"/>
  <c r="G69" i="5"/>
  <c r="F69" i="5"/>
  <c r="D69" i="5"/>
  <c r="C69" i="5"/>
  <c r="K68" i="5"/>
  <c r="G68" i="5"/>
  <c r="F68" i="5"/>
  <c r="D68" i="5"/>
  <c r="C68" i="5"/>
  <c r="K67" i="5"/>
  <c r="G67" i="5"/>
  <c r="F67" i="5"/>
  <c r="D67" i="5"/>
  <c r="C67" i="5"/>
  <c r="K66" i="5"/>
  <c r="G66" i="5"/>
  <c r="F66" i="5"/>
  <c r="D66" i="5"/>
  <c r="C66" i="5"/>
  <c r="K65" i="5"/>
  <c r="G65" i="5"/>
  <c r="F65" i="5"/>
  <c r="D65" i="5"/>
  <c r="C65" i="5"/>
  <c r="K64" i="5"/>
  <c r="G64" i="5"/>
  <c r="F64" i="5"/>
  <c r="D64" i="5"/>
  <c r="C64" i="5"/>
  <c r="K63" i="5"/>
  <c r="G63" i="5"/>
  <c r="F63" i="5"/>
  <c r="D63" i="5"/>
  <c r="C63" i="5"/>
  <c r="K62" i="5"/>
  <c r="G62" i="5"/>
  <c r="F62" i="5"/>
  <c r="D62" i="5"/>
  <c r="C62" i="5"/>
  <c r="K61" i="5"/>
  <c r="G61" i="5"/>
  <c r="F61" i="5"/>
  <c r="D61" i="5"/>
  <c r="C61" i="5"/>
  <c r="K60" i="5"/>
  <c r="G60" i="5"/>
  <c r="F60" i="5"/>
  <c r="D60" i="5"/>
  <c r="C60" i="5"/>
  <c r="K59" i="5"/>
  <c r="G59" i="5"/>
  <c r="F59" i="5"/>
  <c r="D59" i="5"/>
  <c r="C59" i="5"/>
  <c r="K58" i="5"/>
  <c r="G58" i="5"/>
  <c r="F58" i="5"/>
  <c r="D58" i="5"/>
  <c r="C58" i="5"/>
  <c r="K57" i="5"/>
  <c r="G57" i="5"/>
  <c r="F57" i="5"/>
  <c r="D57" i="5"/>
  <c r="C57" i="5"/>
  <c r="K56" i="5"/>
  <c r="G56" i="5"/>
  <c r="F56" i="5"/>
  <c r="D56" i="5"/>
  <c r="C56" i="5"/>
  <c r="K55" i="5"/>
  <c r="G55" i="5"/>
  <c r="F55" i="5"/>
  <c r="D55" i="5"/>
  <c r="C55" i="5"/>
  <c r="K54" i="5"/>
  <c r="G54" i="5"/>
  <c r="F54" i="5"/>
  <c r="D54" i="5"/>
  <c r="C54" i="5"/>
  <c r="K53" i="5"/>
  <c r="G53" i="5"/>
  <c r="F53" i="5"/>
  <c r="D53" i="5"/>
  <c r="C53" i="5"/>
  <c r="K52" i="5"/>
  <c r="G52" i="5"/>
  <c r="F52" i="5"/>
  <c r="D52" i="5"/>
  <c r="C52" i="5"/>
  <c r="K51" i="5"/>
  <c r="G51" i="5"/>
  <c r="F51" i="5"/>
  <c r="D51" i="5"/>
  <c r="C51" i="5"/>
  <c r="K50" i="5"/>
  <c r="G50" i="5"/>
  <c r="F50" i="5"/>
  <c r="D50" i="5"/>
  <c r="C50" i="5"/>
  <c r="K49" i="5"/>
  <c r="G49" i="5"/>
  <c r="F49" i="5"/>
  <c r="D49" i="5"/>
  <c r="C49" i="5"/>
  <c r="K48" i="5"/>
  <c r="G48" i="5"/>
  <c r="F48" i="5"/>
  <c r="D48" i="5"/>
  <c r="C48" i="5"/>
  <c r="K47" i="5"/>
  <c r="G47" i="5"/>
  <c r="F47" i="5"/>
  <c r="D47" i="5"/>
  <c r="C47" i="5"/>
  <c r="K46" i="5"/>
  <c r="G46" i="5"/>
  <c r="F46" i="5"/>
  <c r="D46" i="5"/>
  <c r="C46" i="5"/>
  <c r="K45" i="5"/>
  <c r="G45" i="5"/>
  <c r="F45" i="5"/>
  <c r="D45" i="5"/>
  <c r="C45" i="5"/>
  <c r="K44" i="5"/>
  <c r="G44" i="5"/>
  <c r="F44" i="5"/>
  <c r="D44" i="5"/>
  <c r="C44" i="5"/>
  <c r="K43" i="5"/>
  <c r="G43" i="5"/>
  <c r="F43" i="5"/>
  <c r="D43" i="5"/>
  <c r="C43" i="5"/>
  <c r="K42" i="5"/>
  <c r="G42" i="5"/>
  <c r="F42" i="5"/>
  <c r="D42" i="5"/>
  <c r="C42" i="5"/>
  <c r="K41" i="5"/>
  <c r="G41" i="5"/>
  <c r="F41" i="5"/>
  <c r="D41" i="5"/>
  <c r="C41" i="5"/>
  <c r="K40" i="5"/>
  <c r="G40" i="5"/>
  <c r="F40" i="5"/>
  <c r="D40" i="5"/>
  <c r="C40" i="5"/>
  <c r="K39" i="5"/>
  <c r="G39" i="5"/>
  <c r="F39" i="5"/>
  <c r="D39" i="5"/>
  <c r="C39" i="5"/>
  <c r="K38" i="5"/>
  <c r="G38" i="5"/>
  <c r="F38" i="5"/>
  <c r="D38" i="5"/>
  <c r="C38" i="5"/>
  <c r="K37" i="5"/>
  <c r="G37" i="5"/>
  <c r="F37" i="5"/>
  <c r="D37" i="5"/>
  <c r="C37" i="5"/>
  <c r="K36" i="5"/>
  <c r="G36" i="5"/>
  <c r="F36" i="5"/>
  <c r="D36" i="5"/>
  <c r="C36" i="5"/>
  <c r="K35" i="5"/>
  <c r="G35" i="5"/>
  <c r="F35" i="5"/>
  <c r="D35" i="5"/>
  <c r="C35" i="5"/>
  <c r="K34" i="5"/>
  <c r="G34" i="5"/>
  <c r="F34" i="5"/>
  <c r="D34" i="5"/>
  <c r="C34" i="5"/>
  <c r="K33" i="5"/>
  <c r="G33" i="5"/>
  <c r="F33" i="5"/>
  <c r="D33" i="5"/>
  <c r="C33" i="5"/>
  <c r="K32" i="5"/>
  <c r="G32" i="5"/>
  <c r="F32" i="5"/>
  <c r="D32" i="5"/>
  <c r="C32" i="5"/>
  <c r="K31" i="5"/>
  <c r="G31" i="5"/>
  <c r="F31" i="5"/>
  <c r="D31" i="5"/>
  <c r="C31" i="5"/>
  <c r="K30" i="5"/>
  <c r="G30" i="5"/>
  <c r="F30" i="5"/>
  <c r="D30" i="5"/>
  <c r="C30" i="5"/>
  <c r="K29" i="5"/>
  <c r="G29" i="5"/>
  <c r="F29" i="5"/>
  <c r="D29" i="5"/>
  <c r="C29" i="5"/>
  <c r="K28" i="5"/>
  <c r="G28" i="5"/>
  <c r="F28" i="5"/>
  <c r="D28" i="5"/>
  <c r="C28" i="5"/>
  <c r="K27" i="5"/>
  <c r="G27" i="5"/>
  <c r="F27" i="5"/>
  <c r="D27" i="5"/>
  <c r="C27" i="5"/>
  <c r="K26" i="5"/>
  <c r="G26" i="5"/>
  <c r="F26" i="5"/>
  <c r="D26" i="5"/>
  <c r="C26" i="5"/>
  <c r="K25" i="5"/>
  <c r="G25" i="5"/>
  <c r="F25" i="5"/>
  <c r="D25" i="5"/>
  <c r="C25" i="5"/>
  <c r="K24" i="5"/>
  <c r="G24" i="5"/>
  <c r="F24" i="5"/>
  <c r="D24" i="5"/>
  <c r="C24" i="5"/>
  <c r="K23" i="5"/>
  <c r="G23" i="5"/>
  <c r="F23" i="5"/>
  <c r="D23" i="5"/>
  <c r="C23" i="5"/>
  <c r="K22" i="5"/>
  <c r="G22" i="5"/>
  <c r="F22" i="5"/>
  <c r="D22" i="5"/>
  <c r="C22" i="5"/>
  <c r="K21" i="5"/>
  <c r="G21" i="5"/>
  <c r="F21" i="5"/>
  <c r="D21" i="5"/>
  <c r="C21" i="5"/>
  <c r="K20" i="5"/>
  <c r="G20" i="5"/>
  <c r="F20" i="5"/>
  <c r="D20" i="5"/>
  <c r="C20" i="5"/>
  <c r="K19" i="5"/>
  <c r="G19" i="5"/>
  <c r="F19" i="5"/>
  <c r="D19" i="5"/>
  <c r="C19" i="5"/>
  <c r="K18" i="5"/>
  <c r="G18" i="5"/>
  <c r="F18" i="5"/>
  <c r="D18" i="5"/>
  <c r="C18" i="5"/>
  <c r="K17" i="5"/>
  <c r="G17" i="5"/>
  <c r="F17" i="5"/>
  <c r="D17" i="5"/>
  <c r="C17" i="5"/>
  <c r="K16" i="5"/>
  <c r="G16" i="5"/>
  <c r="F16" i="5"/>
  <c r="D16" i="5"/>
  <c r="C16" i="5"/>
  <c r="K15" i="5"/>
  <c r="G15" i="5"/>
  <c r="F15" i="5"/>
  <c r="D15" i="5"/>
  <c r="C15" i="5"/>
  <c r="K14" i="5"/>
  <c r="G14" i="5"/>
  <c r="F14" i="5"/>
  <c r="D14" i="5"/>
  <c r="C14" i="5"/>
  <c r="K13" i="5"/>
  <c r="G13" i="5"/>
  <c r="F13" i="5"/>
  <c r="D13" i="5"/>
  <c r="C13" i="5"/>
  <c r="K12" i="5"/>
  <c r="G12" i="5"/>
  <c r="F12" i="5"/>
  <c r="D12" i="5"/>
  <c r="C12" i="5"/>
  <c r="K11" i="5"/>
  <c r="G11" i="5"/>
  <c r="F11" i="5"/>
  <c r="D11" i="5"/>
  <c r="C11" i="5"/>
  <c r="K10" i="5"/>
  <c r="G10" i="5"/>
  <c r="F10" i="5"/>
  <c r="D10" i="5"/>
  <c r="C10" i="5"/>
  <c r="K9" i="5"/>
  <c r="G9" i="5"/>
  <c r="F9" i="5"/>
  <c r="D9" i="5"/>
  <c r="C9" i="5"/>
  <c r="K8" i="5"/>
  <c r="G8" i="5"/>
  <c r="F8" i="5"/>
  <c r="D8" i="5"/>
  <c r="C8" i="5"/>
  <c r="K7" i="5"/>
  <c r="G7" i="5"/>
  <c r="F7" i="5"/>
  <c r="D7" i="5"/>
  <c r="C7" i="5"/>
  <c r="K6" i="5"/>
  <c r="G6" i="5"/>
  <c r="F6" i="5"/>
  <c r="D6" i="5"/>
  <c r="C6" i="5"/>
  <c r="K5" i="5"/>
  <c r="G5" i="5"/>
  <c r="F5" i="5"/>
  <c r="D5" i="5"/>
  <c r="C5" i="5"/>
  <c r="K4" i="5"/>
  <c r="G4" i="5"/>
  <c r="F4" i="5"/>
  <c r="D4" i="5"/>
  <c r="C4" i="5"/>
  <c r="K3" i="5"/>
  <c r="G3" i="5"/>
  <c r="F3" i="5"/>
  <c r="D3" i="5"/>
  <c r="C3" i="5"/>
  <c r="K2" i="5"/>
  <c r="I2" i="5"/>
  <c r="G2" i="5"/>
  <c r="F2" i="5"/>
  <c r="D2" i="5"/>
  <c r="C2" i="5"/>
  <c r="I183" i="5"/>
  <c r="B183" i="5"/>
  <c r="I182" i="5"/>
  <c r="B182" i="5"/>
  <c r="I181" i="5"/>
  <c r="B181" i="5"/>
  <c r="I180" i="5"/>
  <c r="B180" i="5"/>
  <c r="I179" i="5"/>
  <c r="B179" i="5"/>
  <c r="I178" i="5"/>
  <c r="B178" i="5"/>
  <c r="I177" i="5"/>
  <c r="B177" i="5"/>
  <c r="I176" i="5"/>
  <c r="B176" i="5"/>
  <c r="I175" i="5"/>
  <c r="B175" i="5"/>
  <c r="I174" i="5"/>
  <c r="B174" i="5"/>
  <c r="I173" i="5"/>
  <c r="B173" i="5"/>
  <c r="I172" i="5"/>
  <c r="B172" i="5"/>
  <c r="I171" i="5"/>
  <c r="B171" i="5"/>
  <c r="I170" i="5"/>
  <c r="B170" i="5"/>
  <c r="I169" i="5"/>
  <c r="B169" i="5"/>
  <c r="I168" i="5"/>
  <c r="B168" i="5"/>
  <c r="I167" i="5"/>
  <c r="B167" i="5"/>
  <c r="I166" i="5"/>
  <c r="B166" i="5"/>
  <c r="I165" i="5"/>
  <c r="B165" i="5"/>
  <c r="I164" i="5"/>
  <c r="B164" i="5"/>
  <c r="I163" i="5"/>
  <c r="B163" i="5"/>
  <c r="I162" i="5"/>
  <c r="B162" i="5"/>
  <c r="I161" i="5"/>
  <c r="B161" i="5"/>
  <c r="I160" i="5"/>
  <c r="B160" i="5"/>
  <c r="I159" i="5"/>
  <c r="B159" i="5"/>
  <c r="I158" i="5"/>
  <c r="B158" i="5"/>
  <c r="I157" i="5"/>
  <c r="B157" i="5"/>
  <c r="I156" i="5"/>
  <c r="B156" i="5"/>
  <c r="I155" i="5"/>
  <c r="B155" i="5"/>
  <c r="I154" i="5"/>
  <c r="B154" i="5"/>
  <c r="I153" i="5"/>
  <c r="B153" i="5"/>
  <c r="I152" i="5"/>
  <c r="B152" i="5"/>
  <c r="I151" i="5"/>
  <c r="B151" i="5"/>
  <c r="I150" i="5"/>
  <c r="B150" i="5"/>
  <c r="I149" i="5"/>
  <c r="B149" i="5"/>
  <c r="I148" i="5"/>
  <c r="B148" i="5"/>
  <c r="I147" i="5"/>
  <c r="B147" i="5"/>
  <c r="I146" i="5"/>
  <c r="B146" i="5"/>
  <c r="I145" i="5"/>
  <c r="B145" i="5"/>
  <c r="I144" i="5"/>
  <c r="B144" i="5"/>
  <c r="I143" i="5"/>
  <c r="B143" i="5"/>
  <c r="I142" i="5"/>
  <c r="B142" i="5"/>
  <c r="I141" i="5"/>
  <c r="B141" i="5"/>
  <c r="I140" i="5"/>
  <c r="B140" i="5"/>
  <c r="I139" i="5"/>
  <c r="B139" i="5"/>
  <c r="I138" i="5"/>
  <c r="B138" i="5"/>
  <c r="I137" i="5"/>
  <c r="B137" i="5"/>
  <c r="I136" i="5"/>
  <c r="B136" i="5"/>
  <c r="I135" i="5"/>
  <c r="B135" i="5"/>
  <c r="I134" i="5"/>
  <c r="B134" i="5"/>
  <c r="I133" i="5"/>
  <c r="B133" i="5"/>
  <c r="I132" i="5"/>
  <c r="B132" i="5"/>
  <c r="I131" i="5"/>
  <c r="B131" i="5"/>
  <c r="I130" i="5"/>
  <c r="B130" i="5"/>
  <c r="I129" i="5"/>
  <c r="B129" i="5"/>
  <c r="I128" i="5"/>
  <c r="B128" i="5"/>
  <c r="I127" i="5"/>
  <c r="B127" i="5"/>
  <c r="I126" i="5"/>
  <c r="B126" i="5"/>
  <c r="I125" i="5"/>
  <c r="B125" i="5"/>
  <c r="I124" i="5"/>
  <c r="B124" i="5"/>
  <c r="I123" i="5"/>
  <c r="B123" i="5"/>
  <c r="I122" i="5"/>
  <c r="B122" i="5"/>
  <c r="I121" i="5"/>
  <c r="B121" i="5"/>
  <c r="I120" i="5"/>
  <c r="B120" i="5"/>
  <c r="I119" i="5"/>
  <c r="B119" i="5"/>
  <c r="I118" i="5"/>
  <c r="B118" i="5"/>
  <c r="I117" i="5"/>
  <c r="B117" i="5"/>
  <c r="I116" i="5"/>
  <c r="B116" i="5"/>
  <c r="I115" i="5"/>
  <c r="B115" i="5"/>
  <c r="I114" i="5"/>
  <c r="B114" i="5"/>
  <c r="I113" i="5"/>
  <c r="B113" i="5"/>
  <c r="I112" i="5"/>
  <c r="B112" i="5"/>
  <c r="I111" i="5"/>
  <c r="B111" i="5"/>
  <c r="I110" i="5"/>
  <c r="B110" i="5"/>
  <c r="I109" i="5"/>
  <c r="B109" i="5"/>
  <c r="I108" i="5"/>
  <c r="B108" i="5"/>
  <c r="I107" i="5"/>
  <c r="B107" i="5"/>
  <c r="I106" i="5"/>
  <c r="B106" i="5"/>
  <c r="I105" i="5"/>
  <c r="B105" i="5"/>
  <c r="I104" i="5"/>
  <c r="B104" i="5"/>
  <c r="I103" i="5"/>
  <c r="B103" i="5"/>
  <c r="I102" i="5"/>
  <c r="B102" i="5"/>
  <c r="I101" i="5"/>
  <c r="B101" i="5"/>
  <c r="I100" i="5"/>
  <c r="B100" i="5"/>
  <c r="I99" i="5"/>
  <c r="B99" i="5"/>
  <c r="I98" i="5"/>
  <c r="B98" i="5"/>
  <c r="I97" i="5"/>
  <c r="B97" i="5"/>
  <c r="I96" i="5"/>
  <c r="B96" i="5"/>
  <c r="I95" i="5"/>
  <c r="B95" i="5"/>
  <c r="I94" i="5"/>
  <c r="B94" i="5"/>
  <c r="I93" i="5"/>
  <c r="B93" i="5"/>
  <c r="I92" i="5"/>
  <c r="B92" i="5"/>
  <c r="I91" i="5"/>
  <c r="B91" i="5"/>
  <c r="I90" i="5"/>
  <c r="B90" i="5"/>
  <c r="I89" i="5"/>
  <c r="B89" i="5"/>
  <c r="I88" i="5"/>
  <c r="B88" i="5"/>
  <c r="I87" i="5"/>
  <c r="B87" i="5"/>
  <c r="I86" i="5"/>
  <c r="B86" i="5"/>
  <c r="I85" i="5"/>
  <c r="B85" i="5"/>
  <c r="I84" i="5"/>
  <c r="B84" i="5"/>
  <c r="I83" i="5"/>
  <c r="B83" i="5"/>
  <c r="I82" i="5"/>
  <c r="B82" i="5"/>
  <c r="I81" i="5"/>
  <c r="B81" i="5"/>
  <c r="I80" i="5"/>
  <c r="B80" i="5"/>
  <c r="I79" i="5"/>
  <c r="B79" i="5"/>
  <c r="I78" i="5"/>
  <c r="B78" i="5"/>
  <c r="I77" i="5"/>
  <c r="B77" i="5"/>
  <c r="I76" i="5"/>
  <c r="B76" i="5"/>
  <c r="I75" i="5"/>
  <c r="B75" i="5"/>
  <c r="I74" i="5"/>
  <c r="B74" i="5"/>
  <c r="I73" i="5"/>
  <c r="B73" i="5"/>
  <c r="I72" i="5"/>
  <c r="B72" i="5"/>
  <c r="I71" i="5"/>
  <c r="B71" i="5"/>
  <c r="I70" i="5"/>
  <c r="B70" i="5"/>
  <c r="I69" i="5"/>
  <c r="B69" i="5"/>
  <c r="I68" i="5"/>
  <c r="B68" i="5"/>
  <c r="I67" i="5"/>
  <c r="B67" i="5"/>
  <c r="I66" i="5"/>
  <c r="B66" i="5"/>
  <c r="I65" i="5"/>
  <c r="B65" i="5"/>
  <c r="I64" i="5"/>
  <c r="B64" i="5"/>
  <c r="I63" i="5"/>
  <c r="B63" i="5"/>
  <c r="I62" i="5"/>
  <c r="B62" i="5"/>
  <c r="I61" i="5"/>
  <c r="B61" i="5"/>
  <c r="I60" i="5"/>
  <c r="B60" i="5"/>
  <c r="I59" i="5"/>
  <c r="B59" i="5"/>
  <c r="I58" i="5"/>
  <c r="B58" i="5"/>
  <c r="I57" i="5"/>
  <c r="B57" i="5"/>
  <c r="I56" i="5"/>
  <c r="B56" i="5"/>
  <c r="I55" i="5"/>
  <c r="B55" i="5"/>
  <c r="I54" i="5"/>
  <c r="B54" i="5"/>
  <c r="I53" i="5"/>
  <c r="B53" i="5"/>
  <c r="I52" i="5"/>
  <c r="B52" i="5"/>
  <c r="I51" i="5"/>
  <c r="B51" i="5"/>
  <c r="I50" i="5"/>
  <c r="B50" i="5"/>
  <c r="I49" i="5"/>
  <c r="B49" i="5"/>
  <c r="I48" i="5"/>
  <c r="B48" i="5"/>
  <c r="I47" i="5"/>
  <c r="B47" i="5"/>
  <c r="I46" i="5"/>
  <c r="B46" i="5"/>
  <c r="I45" i="5"/>
  <c r="B45" i="5"/>
  <c r="I44" i="5"/>
  <c r="B44" i="5"/>
  <c r="I43" i="5"/>
  <c r="B43" i="5"/>
  <c r="I42" i="5"/>
  <c r="B42" i="5"/>
  <c r="I41" i="5"/>
  <c r="B41" i="5"/>
  <c r="I40" i="5"/>
  <c r="B40" i="5"/>
  <c r="I39" i="5"/>
  <c r="B39" i="5"/>
  <c r="I38" i="5"/>
  <c r="B38" i="5"/>
  <c r="I37" i="5"/>
  <c r="B37" i="5"/>
  <c r="I36" i="5"/>
  <c r="B36" i="5"/>
  <c r="I35" i="5"/>
  <c r="B35" i="5"/>
  <c r="I34" i="5"/>
  <c r="B34" i="5"/>
  <c r="I33" i="5"/>
  <c r="B33" i="5"/>
  <c r="I32" i="5"/>
  <c r="B32" i="5"/>
  <c r="I31" i="5"/>
  <c r="B31" i="5"/>
  <c r="I30" i="5"/>
  <c r="B30" i="5"/>
  <c r="I29" i="5"/>
  <c r="B29" i="5"/>
  <c r="I28" i="5"/>
  <c r="B28" i="5"/>
  <c r="I27" i="5"/>
  <c r="B27" i="5"/>
  <c r="I26" i="5"/>
  <c r="B26" i="5"/>
  <c r="I25" i="5"/>
  <c r="B25" i="5"/>
  <c r="I24" i="5"/>
  <c r="B24" i="5"/>
  <c r="I23" i="5"/>
  <c r="B23" i="5"/>
  <c r="I22" i="5"/>
  <c r="B22" i="5"/>
  <c r="I21" i="5"/>
  <c r="B21" i="5"/>
  <c r="I20" i="5"/>
  <c r="B20" i="5"/>
  <c r="I19" i="5"/>
  <c r="B19" i="5"/>
  <c r="I18" i="5"/>
  <c r="B18" i="5"/>
  <c r="I17" i="5"/>
  <c r="B17" i="5"/>
  <c r="I16" i="5"/>
  <c r="B16" i="5"/>
  <c r="I15" i="5"/>
  <c r="B15" i="5"/>
  <c r="I14" i="5"/>
  <c r="B14" i="5"/>
  <c r="I13" i="5"/>
  <c r="B13" i="5"/>
  <c r="I12" i="5"/>
  <c r="B12" i="5"/>
  <c r="I11" i="5"/>
  <c r="B11" i="5"/>
  <c r="I10" i="5"/>
  <c r="B10" i="5"/>
  <c r="I9" i="5"/>
  <c r="B9" i="5"/>
  <c r="I8" i="5"/>
  <c r="B8" i="5"/>
  <c r="I7" i="5"/>
  <c r="B7" i="5"/>
  <c r="I6" i="5"/>
  <c r="B6" i="5"/>
  <c r="I5" i="5"/>
  <c r="B5" i="5"/>
  <c r="I4" i="5"/>
  <c r="B4" i="5"/>
  <c r="I3" i="5"/>
  <c r="B3" i="5"/>
  <c r="B2" i="5"/>
  <c r="C2" i="1"/>
  <c r="B2" i="1"/>
  <c r="B3" i="1"/>
  <c r="C3" i="1" s="1"/>
  <c r="I3" i="1"/>
  <c r="B4" i="1"/>
  <c r="F4" i="1" s="1"/>
  <c r="G4" i="1"/>
  <c r="I4" i="1"/>
  <c r="B5" i="1"/>
  <c r="D5" i="1" s="1"/>
  <c r="I5" i="1"/>
  <c r="B6" i="1"/>
  <c r="D6" i="1" s="1"/>
  <c r="I6" i="1"/>
  <c r="B7" i="1"/>
  <c r="C7" i="1" s="1"/>
  <c r="G7" i="1"/>
  <c r="I7" i="1"/>
  <c r="B8" i="1"/>
  <c r="F8" i="1" s="1"/>
  <c r="D8" i="1"/>
  <c r="I8" i="1"/>
  <c r="B9" i="1"/>
  <c r="D9" i="1" s="1"/>
  <c r="I9" i="1"/>
  <c r="B10" i="1"/>
  <c r="D10" i="1" s="1"/>
  <c r="I10" i="1"/>
  <c r="B11" i="1"/>
  <c r="C11" i="1" s="1"/>
  <c r="G11" i="1"/>
  <c r="I11" i="1"/>
  <c r="B12" i="1"/>
  <c r="F12" i="1" s="1"/>
  <c r="D12" i="1"/>
  <c r="I12" i="1"/>
  <c r="B13" i="1"/>
  <c r="D13" i="1" s="1"/>
  <c r="I13" i="1"/>
  <c r="B14" i="1"/>
  <c r="C14" i="1" s="1"/>
  <c r="I14" i="1"/>
  <c r="B15" i="1"/>
  <c r="C15" i="1" s="1"/>
  <c r="I15" i="1"/>
  <c r="B16" i="1"/>
  <c r="K16" i="1" s="1"/>
  <c r="I16" i="1"/>
  <c r="B17" i="1"/>
  <c r="G17" i="1" s="1"/>
  <c r="C17" i="1"/>
  <c r="F17" i="1"/>
  <c r="I17" i="1"/>
  <c r="B18" i="1"/>
  <c r="C18" i="1" s="1"/>
  <c r="D18" i="1"/>
  <c r="F18" i="1"/>
  <c r="G18" i="1"/>
  <c r="I18" i="1"/>
  <c r="B19" i="1"/>
  <c r="K19" i="1" s="1"/>
  <c r="I19" i="1"/>
  <c r="B20" i="1"/>
  <c r="C20" i="1" s="1"/>
  <c r="I20" i="1"/>
  <c r="B21" i="1"/>
  <c r="F21" i="1" s="1"/>
  <c r="I21" i="1"/>
  <c r="B22" i="1"/>
  <c r="K22" i="1" s="1"/>
  <c r="I22" i="1"/>
  <c r="B23" i="1"/>
  <c r="C23" i="1" s="1"/>
  <c r="G23" i="1"/>
  <c r="I23" i="1"/>
  <c r="B24" i="1"/>
  <c r="D24" i="1" s="1"/>
  <c r="C24" i="1"/>
  <c r="F24" i="1"/>
  <c r="I24" i="1"/>
  <c r="B25" i="1"/>
  <c r="F25" i="1" s="1"/>
  <c r="I25" i="1"/>
  <c r="B26" i="1"/>
  <c r="C26" i="1" s="1"/>
  <c r="I26" i="1"/>
  <c r="B27" i="1"/>
  <c r="C27" i="1" s="1"/>
  <c r="G27" i="1"/>
  <c r="I27" i="1"/>
  <c r="B28" i="1"/>
  <c r="D28" i="1" s="1"/>
  <c r="C28" i="1"/>
  <c r="F28" i="1"/>
  <c r="I28" i="1"/>
  <c r="B29" i="1"/>
  <c r="F29" i="1" s="1"/>
  <c r="I29" i="1"/>
  <c r="B30" i="1"/>
  <c r="D30" i="1" s="1"/>
  <c r="C30" i="1"/>
  <c r="I30" i="1"/>
  <c r="B31" i="1"/>
  <c r="C31" i="1" s="1"/>
  <c r="F31" i="1"/>
  <c r="I31" i="1"/>
  <c r="B32" i="1"/>
  <c r="C32" i="1" s="1"/>
  <c r="D32" i="1"/>
  <c r="I32" i="1"/>
  <c r="B33" i="1"/>
  <c r="F33" i="1" s="1"/>
  <c r="C33" i="1"/>
  <c r="D33" i="1"/>
  <c r="I33" i="1"/>
  <c r="B34" i="1"/>
  <c r="D34" i="1" s="1"/>
  <c r="I34" i="1"/>
  <c r="B35" i="1"/>
  <c r="C35" i="1" s="1"/>
  <c r="I35" i="1"/>
  <c r="B36" i="1"/>
  <c r="K36" i="1" s="1"/>
  <c r="C36" i="1"/>
  <c r="D36" i="1"/>
  <c r="F36" i="1"/>
  <c r="G36" i="1"/>
  <c r="I36" i="1"/>
  <c r="B37" i="1"/>
  <c r="F37" i="1" s="1"/>
  <c r="C37" i="1"/>
  <c r="I37" i="1"/>
  <c r="B38" i="1"/>
  <c r="D38" i="1" s="1"/>
  <c r="I38" i="1"/>
  <c r="B39" i="1"/>
  <c r="C39" i="1" s="1"/>
  <c r="F39" i="1"/>
  <c r="G39" i="1"/>
  <c r="I39" i="1"/>
  <c r="B40" i="1"/>
  <c r="C40" i="1" s="1"/>
  <c r="I40" i="1"/>
  <c r="B41" i="1"/>
  <c r="K41" i="1" s="1"/>
  <c r="I41" i="1"/>
  <c r="B42" i="1"/>
  <c r="C42" i="1" s="1"/>
  <c r="I42" i="1"/>
  <c r="B43" i="1"/>
  <c r="C43" i="1" s="1"/>
  <c r="F43" i="1"/>
  <c r="I43" i="1"/>
  <c r="B44" i="1"/>
  <c r="C44" i="1" s="1"/>
  <c r="D44" i="1"/>
  <c r="I44" i="1"/>
  <c r="B45" i="1"/>
  <c r="K45" i="1" s="1"/>
  <c r="I45" i="1"/>
  <c r="B46" i="1"/>
  <c r="K46" i="1" s="1"/>
  <c r="I46" i="1"/>
  <c r="B47" i="1"/>
  <c r="K47" i="1" s="1"/>
  <c r="I47" i="1"/>
  <c r="B48" i="1"/>
  <c r="F48" i="1" s="1"/>
  <c r="G48" i="1"/>
  <c r="I48" i="1"/>
  <c r="B49" i="1"/>
  <c r="F49" i="1" s="1"/>
  <c r="I49" i="1"/>
  <c r="B50" i="1"/>
  <c r="F50" i="1" s="1"/>
  <c r="G50" i="1"/>
  <c r="I50" i="1"/>
  <c r="B51" i="1"/>
  <c r="K51" i="1" s="1"/>
  <c r="I51" i="1"/>
  <c r="B52" i="1"/>
  <c r="F52" i="1" s="1"/>
  <c r="C52" i="1"/>
  <c r="G52" i="1"/>
  <c r="I52" i="1"/>
  <c r="B53" i="1"/>
  <c r="K53" i="1" s="1"/>
  <c r="I53" i="1"/>
  <c r="B54" i="1"/>
  <c r="F54" i="1" s="1"/>
  <c r="C54" i="1"/>
  <c r="D54" i="1"/>
  <c r="I54" i="1"/>
  <c r="B55" i="1"/>
  <c r="K55" i="1" s="1"/>
  <c r="I55" i="1"/>
  <c r="B56" i="1"/>
  <c r="F56" i="1" s="1"/>
  <c r="D56" i="1"/>
  <c r="I56" i="1"/>
  <c r="B57" i="1"/>
  <c r="F57" i="1" s="1"/>
  <c r="I57" i="1"/>
  <c r="B58" i="1"/>
  <c r="F58" i="1" s="1"/>
  <c r="D58" i="1"/>
  <c r="I58" i="1"/>
  <c r="B59" i="1"/>
  <c r="K59" i="1" s="1"/>
  <c r="I59" i="1"/>
  <c r="B60" i="1"/>
  <c r="F60" i="1" s="1"/>
  <c r="I60" i="1"/>
  <c r="B61" i="1"/>
  <c r="K61" i="1" s="1"/>
  <c r="I61" i="1"/>
  <c r="B62" i="1"/>
  <c r="F62" i="1" s="1"/>
  <c r="C62" i="1"/>
  <c r="D62" i="1"/>
  <c r="G62" i="1"/>
  <c r="I62" i="1"/>
  <c r="B63" i="1"/>
  <c r="K63" i="1" s="1"/>
  <c r="F63" i="1"/>
  <c r="I63" i="1"/>
  <c r="B64" i="1"/>
  <c r="F64" i="1" s="1"/>
  <c r="C64" i="1"/>
  <c r="D64" i="1"/>
  <c r="G64" i="1"/>
  <c r="I64" i="1"/>
  <c r="B65" i="1"/>
  <c r="K65" i="1" s="1"/>
  <c r="F65" i="1"/>
  <c r="I65" i="1"/>
  <c r="B66" i="1"/>
  <c r="F66" i="1" s="1"/>
  <c r="C66" i="1"/>
  <c r="D66" i="1"/>
  <c r="G66" i="1"/>
  <c r="I66" i="1"/>
  <c r="B67" i="1"/>
  <c r="K67" i="1" s="1"/>
  <c r="I67" i="1"/>
  <c r="B68" i="1"/>
  <c r="F68" i="1" s="1"/>
  <c r="D68" i="1"/>
  <c r="I68" i="1"/>
  <c r="B69" i="1"/>
  <c r="K69" i="1" s="1"/>
  <c r="I69" i="1"/>
  <c r="B70" i="1"/>
  <c r="F70" i="1" s="1"/>
  <c r="C70" i="1"/>
  <c r="G70" i="1"/>
  <c r="I70" i="1"/>
  <c r="B71" i="1"/>
  <c r="K71" i="1" s="1"/>
  <c r="F71" i="1"/>
  <c r="I71" i="1"/>
  <c r="B72" i="1"/>
  <c r="F72" i="1" s="1"/>
  <c r="C72" i="1"/>
  <c r="G72" i="1"/>
  <c r="I72" i="1"/>
  <c r="B73" i="1"/>
  <c r="K73" i="1" s="1"/>
  <c r="F73" i="1"/>
  <c r="I73" i="1"/>
  <c r="B74" i="1"/>
  <c r="D74" i="1" s="1"/>
  <c r="C74" i="1"/>
  <c r="F74" i="1"/>
  <c r="I74" i="1"/>
  <c r="B75" i="1"/>
  <c r="K75" i="1" s="1"/>
  <c r="I75" i="1"/>
  <c r="B76" i="1"/>
  <c r="F76" i="1" s="1"/>
  <c r="C76" i="1"/>
  <c r="G76" i="1"/>
  <c r="I76" i="1"/>
  <c r="B77" i="1"/>
  <c r="K77" i="1" s="1"/>
  <c r="F77" i="1"/>
  <c r="I77" i="1"/>
  <c r="B78" i="1"/>
  <c r="K78" i="1" s="1"/>
  <c r="C78" i="1"/>
  <c r="F78" i="1"/>
  <c r="I78" i="1"/>
  <c r="B79" i="1"/>
  <c r="K79" i="1" s="1"/>
  <c r="I79" i="1"/>
  <c r="B80" i="1"/>
  <c r="F80" i="1" s="1"/>
  <c r="D80" i="1"/>
  <c r="G80" i="1"/>
  <c r="I80" i="1"/>
  <c r="B81" i="1"/>
  <c r="K81" i="1" s="1"/>
  <c r="I81" i="1"/>
  <c r="B82" i="1"/>
  <c r="C82" i="1" s="1"/>
  <c r="D82" i="1"/>
  <c r="I82" i="1"/>
  <c r="B83" i="1"/>
  <c r="K83" i="1" s="1"/>
  <c r="I83" i="1"/>
  <c r="B84" i="1"/>
  <c r="K84" i="1" s="1"/>
  <c r="I84" i="1"/>
  <c r="B85" i="1"/>
  <c r="F85" i="1" s="1"/>
  <c r="I85" i="1"/>
  <c r="B86" i="1"/>
  <c r="K86" i="1" s="1"/>
  <c r="F86" i="1"/>
  <c r="I86" i="1"/>
  <c r="B87" i="1"/>
  <c r="K87" i="1" s="1"/>
  <c r="I87" i="1"/>
  <c r="B88" i="1"/>
  <c r="K88" i="1" s="1"/>
  <c r="I88" i="1"/>
  <c r="B89" i="1"/>
  <c r="F89" i="1" s="1"/>
  <c r="I89" i="1"/>
  <c r="B90" i="1"/>
  <c r="K90" i="1" s="1"/>
  <c r="I90" i="1"/>
  <c r="B91" i="1"/>
  <c r="K91" i="1" s="1"/>
  <c r="C91" i="1"/>
  <c r="D91" i="1"/>
  <c r="F91" i="1"/>
  <c r="G91" i="1"/>
  <c r="I91" i="1"/>
  <c r="B92" i="1"/>
  <c r="K92" i="1" s="1"/>
  <c r="F92" i="1"/>
  <c r="I92" i="1"/>
  <c r="B93" i="1"/>
  <c r="F93" i="1" s="1"/>
  <c r="I93" i="1"/>
  <c r="B94" i="1"/>
  <c r="K94" i="1" s="1"/>
  <c r="I94" i="1"/>
  <c r="B95" i="1"/>
  <c r="K95" i="1" s="1"/>
  <c r="C95" i="1"/>
  <c r="D95" i="1"/>
  <c r="F95" i="1"/>
  <c r="G95" i="1"/>
  <c r="I95" i="1"/>
  <c r="B96" i="1"/>
  <c r="K96" i="1" s="1"/>
  <c r="F96" i="1"/>
  <c r="I96" i="1"/>
  <c r="B97" i="1"/>
  <c r="F97" i="1" s="1"/>
  <c r="I97" i="1"/>
  <c r="B98" i="1"/>
  <c r="K98" i="1" s="1"/>
  <c r="F98" i="1"/>
  <c r="I98" i="1"/>
  <c r="B99" i="1"/>
  <c r="C99" i="1" s="1"/>
  <c r="I99" i="1"/>
  <c r="B100" i="1"/>
  <c r="K100" i="1" s="1"/>
  <c r="I100" i="1"/>
  <c r="B101" i="1"/>
  <c r="F101" i="1" s="1"/>
  <c r="I101" i="1"/>
  <c r="B102" i="1"/>
  <c r="K102" i="1" s="1"/>
  <c r="F102" i="1"/>
  <c r="I102" i="1"/>
  <c r="B103" i="1"/>
  <c r="K103" i="1" s="1"/>
  <c r="I103" i="1"/>
  <c r="B104" i="1"/>
  <c r="D104" i="1" s="1"/>
  <c r="I104" i="1"/>
  <c r="B105" i="1"/>
  <c r="C105" i="1" s="1"/>
  <c r="I105" i="1"/>
  <c r="B106" i="1"/>
  <c r="K106" i="1" s="1"/>
  <c r="I106" i="1"/>
  <c r="B107" i="1"/>
  <c r="K107" i="1" s="1"/>
  <c r="C107" i="1"/>
  <c r="D107" i="1"/>
  <c r="F107" i="1"/>
  <c r="G107" i="1"/>
  <c r="I107" i="1"/>
  <c r="B108" i="1"/>
  <c r="K108" i="1" s="1"/>
  <c r="D108" i="1"/>
  <c r="I108" i="1"/>
  <c r="B109" i="1"/>
  <c r="F109" i="1" s="1"/>
  <c r="D109" i="1"/>
  <c r="I109" i="1"/>
  <c r="B110" i="1"/>
  <c r="K110" i="1" s="1"/>
  <c r="F110" i="1"/>
  <c r="I110" i="1"/>
  <c r="B111" i="1"/>
  <c r="F111" i="1" s="1"/>
  <c r="I111" i="1"/>
  <c r="B112" i="1"/>
  <c r="F112" i="1" s="1"/>
  <c r="G112" i="1"/>
  <c r="I112" i="1"/>
  <c r="B113" i="1"/>
  <c r="F113" i="1" s="1"/>
  <c r="I113" i="1"/>
  <c r="B114" i="1"/>
  <c r="G114" i="1" s="1"/>
  <c r="F114" i="1"/>
  <c r="I114" i="1"/>
  <c r="B115" i="1"/>
  <c r="F115" i="1" s="1"/>
  <c r="I115" i="1"/>
  <c r="B116" i="1"/>
  <c r="F116" i="1" s="1"/>
  <c r="G116" i="1"/>
  <c r="I116" i="1"/>
  <c r="B117" i="1"/>
  <c r="F117" i="1" s="1"/>
  <c r="I117" i="1"/>
  <c r="B118" i="1"/>
  <c r="K118" i="1" s="1"/>
  <c r="C118" i="1"/>
  <c r="F118" i="1"/>
  <c r="G118" i="1"/>
  <c r="I118" i="1"/>
  <c r="B119" i="1"/>
  <c r="K119" i="1" s="1"/>
  <c r="I119" i="1"/>
  <c r="B120" i="1"/>
  <c r="F120" i="1" s="1"/>
  <c r="G120" i="1"/>
  <c r="I120" i="1"/>
  <c r="B121" i="1"/>
  <c r="F121" i="1" s="1"/>
  <c r="I121" i="1"/>
  <c r="B122" i="1"/>
  <c r="K122" i="1" s="1"/>
  <c r="C122" i="1"/>
  <c r="F122" i="1"/>
  <c r="G122" i="1"/>
  <c r="I122" i="1"/>
  <c r="B123" i="1"/>
  <c r="F123" i="1" s="1"/>
  <c r="I123" i="1"/>
  <c r="B124" i="1"/>
  <c r="F124" i="1" s="1"/>
  <c r="G124" i="1"/>
  <c r="I124" i="1"/>
  <c r="B125" i="1"/>
  <c r="K125" i="1" s="1"/>
  <c r="I125" i="1"/>
  <c r="B126" i="1"/>
  <c r="K126" i="1" s="1"/>
  <c r="F126" i="1"/>
  <c r="I126" i="1"/>
  <c r="B127" i="1"/>
  <c r="D127" i="1" s="1"/>
  <c r="I127" i="1"/>
  <c r="B128" i="1"/>
  <c r="F128" i="1" s="1"/>
  <c r="I128" i="1"/>
  <c r="B129" i="1"/>
  <c r="F129" i="1" s="1"/>
  <c r="D129" i="1"/>
  <c r="I129" i="1"/>
  <c r="B130" i="1"/>
  <c r="C130" i="1" s="1"/>
  <c r="I130" i="1"/>
  <c r="B131" i="1"/>
  <c r="K131" i="1" s="1"/>
  <c r="I131" i="1"/>
  <c r="B132" i="1"/>
  <c r="C132" i="1" s="1"/>
  <c r="F132" i="1"/>
  <c r="G132" i="1"/>
  <c r="I132" i="1"/>
  <c r="B133" i="1"/>
  <c r="D133" i="1" s="1"/>
  <c r="I133" i="1"/>
  <c r="B134" i="1"/>
  <c r="K134" i="1" s="1"/>
  <c r="C134" i="1"/>
  <c r="D134" i="1"/>
  <c r="F134" i="1"/>
  <c r="G134" i="1"/>
  <c r="I134" i="1"/>
  <c r="B135" i="1"/>
  <c r="D135" i="1" s="1"/>
  <c r="I135" i="1"/>
  <c r="B136" i="1"/>
  <c r="F136" i="1" s="1"/>
  <c r="D136" i="1"/>
  <c r="I136" i="1"/>
  <c r="B137" i="1"/>
  <c r="D137" i="1" s="1"/>
  <c r="F137" i="1"/>
  <c r="I137" i="1"/>
  <c r="B138" i="1"/>
  <c r="C138" i="1" s="1"/>
  <c r="G138" i="1"/>
  <c r="I138" i="1"/>
  <c r="B139" i="1"/>
  <c r="D139" i="1" s="1"/>
  <c r="I139" i="1"/>
  <c r="B140" i="1"/>
  <c r="C140" i="1" s="1"/>
  <c r="F140" i="1"/>
  <c r="I140" i="1"/>
  <c r="B141" i="1"/>
  <c r="D141" i="1" s="1"/>
  <c r="I141" i="1"/>
  <c r="B142" i="1"/>
  <c r="G142" i="1" s="1"/>
  <c r="D142" i="1"/>
  <c r="F142" i="1"/>
  <c r="I142" i="1"/>
  <c r="B143" i="1"/>
  <c r="D143" i="1" s="1"/>
  <c r="F143" i="1"/>
  <c r="I143" i="1"/>
  <c r="B144" i="1"/>
  <c r="G144" i="1" s="1"/>
  <c r="I144" i="1"/>
  <c r="B145" i="1"/>
  <c r="F145" i="1" s="1"/>
  <c r="I145" i="1"/>
  <c r="B146" i="1"/>
  <c r="C146" i="1" s="1"/>
  <c r="I146" i="1"/>
  <c r="B147" i="1"/>
  <c r="C147" i="1" s="1"/>
  <c r="I147" i="1"/>
  <c r="B148" i="1"/>
  <c r="G148" i="1" s="1"/>
  <c r="I148" i="1"/>
  <c r="B149" i="1"/>
  <c r="F149" i="1" s="1"/>
  <c r="I149" i="1"/>
  <c r="B150" i="1"/>
  <c r="C150" i="1" s="1"/>
  <c r="I150" i="1"/>
  <c r="B151" i="1"/>
  <c r="K151" i="1" s="1"/>
  <c r="D151" i="1"/>
  <c r="I151" i="1"/>
  <c r="B152" i="1"/>
  <c r="G152" i="1" s="1"/>
  <c r="I152" i="1"/>
  <c r="B153" i="1"/>
  <c r="F153" i="1" s="1"/>
  <c r="D153" i="1"/>
  <c r="I153" i="1"/>
  <c r="B154" i="1"/>
  <c r="K154" i="1" s="1"/>
  <c r="I154" i="1"/>
  <c r="B155" i="1"/>
  <c r="F155" i="1" s="1"/>
  <c r="D155" i="1"/>
  <c r="G155" i="1"/>
  <c r="I155" i="1"/>
  <c r="B156" i="1"/>
  <c r="G156" i="1" s="1"/>
  <c r="F156" i="1"/>
  <c r="I156" i="1"/>
  <c r="B157" i="1"/>
  <c r="F157" i="1" s="1"/>
  <c r="D157" i="1"/>
  <c r="I157" i="1"/>
  <c r="B158" i="1"/>
  <c r="K158" i="1" s="1"/>
  <c r="I158" i="1"/>
  <c r="B159" i="1"/>
  <c r="K159" i="1" s="1"/>
  <c r="C159" i="1"/>
  <c r="G159" i="1"/>
  <c r="I159" i="1"/>
  <c r="B160" i="1"/>
  <c r="G160" i="1" s="1"/>
  <c r="I160" i="1"/>
  <c r="B161" i="1"/>
  <c r="F161" i="1" s="1"/>
  <c r="I161" i="1"/>
  <c r="B162" i="1"/>
  <c r="K162" i="1" s="1"/>
  <c r="I162" i="1"/>
  <c r="B163" i="1"/>
  <c r="K163" i="1" s="1"/>
  <c r="D163" i="1"/>
  <c r="I163" i="1"/>
  <c r="B164" i="1"/>
  <c r="G164" i="1" s="1"/>
  <c r="F164" i="1"/>
  <c r="I164" i="1"/>
  <c r="B165" i="1"/>
  <c r="F165" i="1" s="1"/>
  <c r="C165" i="1"/>
  <c r="D165" i="1"/>
  <c r="I165" i="1"/>
  <c r="B166" i="1"/>
  <c r="K166" i="1" s="1"/>
  <c r="I166" i="1"/>
  <c r="B167" i="1"/>
  <c r="K167" i="1" s="1"/>
  <c r="C167" i="1"/>
  <c r="D167" i="1"/>
  <c r="F167" i="1"/>
  <c r="I167" i="1"/>
  <c r="B168" i="1"/>
  <c r="K168" i="1" s="1"/>
  <c r="I168" i="1"/>
  <c r="B169" i="1"/>
  <c r="F169" i="1" s="1"/>
  <c r="C169" i="1"/>
  <c r="D169" i="1"/>
  <c r="I169" i="1"/>
  <c r="B170" i="1"/>
  <c r="K170" i="1" s="1"/>
  <c r="C170" i="1"/>
  <c r="F170" i="1"/>
  <c r="I170" i="1"/>
  <c r="B171" i="1"/>
  <c r="K171" i="1" s="1"/>
  <c r="D171" i="1"/>
  <c r="I171" i="1"/>
  <c r="B172" i="1"/>
  <c r="D172" i="1" s="1"/>
  <c r="I172" i="1"/>
  <c r="B173" i="1"/>
  <c r="F173" i="1" s="1"/>
  <c r="D173" i="1"/>
  <c r="I173" i="1"/>
  <c r="B174" i="1"/>
  <c r="D174" i="1" s="1"/>
  <c r="C174" i="1"/>
  <c r="F174" i="1"/>
  <c r="G174" i="1"/>
  <c r="I174" i="1"/>
  <c r="B175" i="1"/>
  <c r="K175" i="1" s="1"/>
  <c r="C175" i="1"/>
  <c r="F175" i="1"/>
  <c r="G175" i="1"/>
  <c r="I175" i="1"/>
  <c r="B176" i="1"/>
  <c r="D176" i="1" s="1"/>
  <c r="I176" i="1"/>
  <c r="B177" i="1"/>
  <c r="F177" i="1" s="1"/>
  <c r="C177" i="1"/>
  <c r="I177" i="1"/>
  <c r="B178" i="1"/>
  <c r="D178" i="1" s="1"/>
  <c r="I178" i="1"/>
  <c r="B179" i="1"/>
  <c r="G179" i="1" s="1"/>
  <c r="F179" i="1"/>
  <c r="I179" i="1"/>
  <c r="B180" i="1"/>
  <c r="D180" i="1" s="1"/>
  <c r="I180" i="1"/>
  <c r="B181" i="1"/>
  <c r="F181" i="1" s="1"/>
  <c r="I181" i="1"/>
  <c r="B182" i="1"/>
  <c r="D182" i="1" s="1"/>
  <c r="C182" i="1"/>
  <c r="F182" i="1"/>
  <c r="I182" i="1"/>
  <c r="B183" i="1"/>
  <c r="K183" i="1" s="1"/>
  <c r="C183" i="1"/>
  <c r="D183" i="1"/>
  <c r="F183" i="1"/>
  <c r="G183" i="1"/>
  <c r="I183" i="1"/>
  <c r="J180" i="8" l="1"/>
  <c r="J89" i="8"/>
  <c r="H165" i="8"/>
  <c r="O74" i="8"/>
  <c r="O42" i="8"/>
  <c r="O50" i="8"/>
  <c r="O58" i="8"/>
  <c r="O66" i="8"/>
  <c r="H35" i="8"/>
  <c r="H123" i="8"/>
  <c r="O16" i="8"/>
  <c r="H51" i="8"/>
  <c r="O13" i="8"/>
  <c r="O19" i="8"/>
  <c r="O6" i="8"/>
  <c r="O88" i="8"/>
  <c r="O96" i="8"/>
  <c r="O100" i="8"/>
  <c r="J104" i="8"/>
  <c r="O108" i="8"/>
  <c r="O25" i="8"/>
  <c r="O32" i="8"/>
  <c r="O33" i="8"/>
  <c r="O15" i="8"/>
  <c r="O23" i="8"/>
  <c r="O3" i="8"/>
  <c r="O4" i="8"/>
  <c r="O20" i="8"/>
  <c r="O21" i="8"/>
  <c r="O2" i="8"/>
  <c r="O9" i="8"/>
  <c r="E81" i="8"/>
  <c r="O18" i="8"/>
  <c r="O81" i="8"/>
  <c r="O97" i="8"/>
  <c r="O10" i="8"/>
  <c r="O14" i="8"/>
  <c r="O57" i="8"/>
  <c r="O65" i="8"/>
  <c r="O73" i="8"/>
  <c r="O12" i="8"/>
  <c r="O17" i="8"/>
  <c r="O41" i="8"/>
  <c r="O49" i="8"/>
  <c r="O39" i="8"/>
  <c r="O47" i="8"/>
  <c r="O27" i="8"/>
  <c r="O36" i="8"/>
  <c r="O51" i="8"/>
  <c r="O59" i="8"/>
  <c r="O67" i="8"/>
  <c r="O75" i="8"/>
  <c r="O5" i="8"/>
  <c r="O7" i="8"/>
  <c r="O8" i="8"/>
  <c r="O48" i="8"/>
  <c r="O83" i="8"/>
  <c r="O91" i="8"/>
  <c r="O99" i="8"/>
  <c r="O107" i="8"/>
  <c r="O24" i="8"/>
  <c r="H181" i="8"/>
  <c r="O56" i="8"/>
  <c r="O64" i="8"/>
  <c r="O72" i="8"/>
  <c r="O80" i="8"/>
  <c r="L104" i="8"/>
  <c r="O31" i="8"/>
  <c r="O37" i="8"/>
  <c r="O45" i="8"/>
  <c r="O22" i="8"/>
  <c r="O53" i="8"/>
  <c r="O61" i="8"/>
  <c r="O69" i="8"/>
  <c r="O77" i="8"/>
  <c r="O85" i="8"/>
  <c r="O93" i="8"/>
  <c r="O30" i="8"/>
  <c r="O11" i="8"/>
  <c r="O26" i="8"/>
  <c r="O44" i="8"/>
  <c r="O55" i="8"/>
  <c r="O63" i="8"/>
  <c r="O71" i="8"/>
  <c r="O79" i="8"/>
  <c r="O87" i="8"/>
  <c r="O95" i="8"/>
  <c r="O35" i="8"/>
  <c r="O43" i="8"/>
  <c r="O82" i="8"/>
  <c r="O90" i="8"/>
  <c r="O98" i="8"/>
  <c r="O106" i="8"/>
  <c r="O38" i="8"/>
  <c r="O52" i="8"/>
  <c r="O60" i="8"/>
  <c r="O68" i="8"/>
  <c r="O76" i="8"/>
  <c r="O84" i="8"/>
  <c r="O92" i="8"/>
  <c r="J79" i="8"/>
  <c r="O34" i="8"/>
  <c r="O46" i="8"/>
  <c r="O40" i="8"/>
  <c r="O54" i="8"/>
  <c r="O62" i="8"/>
  <c r="O70" i="8"/>
  <c r="O78" i="8"/>
  <c r="O86" i="8"/>
  <c r="O94" i="8"/>
  <c r="O116" i="8"/>
  <c r="O128" i="8"/>
  <c r="O136" i="8"/>
  <c r="O89" i="8"/>
  <c r="O119" i="8"/>
  <c r="O104" i="8"/>
  <c r="O105" i="8"/>
  <c r="O112" i="8"/>
  <c r="O115" i="8"/>
  <c r="O124" i="8"/>
  <c r="O132" i="8"/>
  <c r="O29" i="8"/>
  <c r="O101" i="8"/>
  <c r="O103" i="8"/>
  <c r="O109" i="8"/>
  <c r="O111" i="8"/>
  <c r="O28" i="8"/>
  <c r="O120" i="8"/>
  <c r="O102" i="8"/>
  <c r="O110" i="8"/>
  <c r="O123" i="8"/>
  <c r="O140" i="8"/>
  <c r="O144" i="8"/>
  <c r="O148" i="8"/>
  <c r="O152" i="8"/>
  <c r="O156" i="8"/>
  <c r="O160" i="8"/>
  <c r="O164" i="8"/>
  <c r="O168" i="8"/>
  <c r="O172" i="8"/>
  <c r="O176" i="8"/>
  <c r="O180" i="8"/>
  <c r="O127" i="8"/>
  <c r="O131" i="8"/>
  <c r="O135" i="8"/>
  <c r="O139" i="8"/>
  <c r="O143" i="8"/>
  <c r="O147" i="8"/>
  <c r="O151" i="8"/>
  <c r="O155" i="8"/>
  <c r="O159" i="8"/>
  <c r="O163" i="8"/>
  <c r="O167" i="8"/>
  <c r="O171" i="8"/>
  <c r="O175" i="8"/>
  <c r="O179" i="8"/>
  <c r="O114" i="8"/>
  <c r="O118" i="8"/>
  <c r="O122" i="8"/>
  <c r="O126" i="8"/>
  <c r="O130" i="8"/>
  <c r="O134" i="8"/>
  <c r="O138" i="8"/>
  <c r="O142" i="8"/>
  <c r="O146" i="8"/>
  <c r="O150" i="8"/>
  <c r="O154" i="8"/>
  <c r="O158" i="8"/>
  <c r="O162" i="8"/>
  <c r="O166" i="8"/>
  <c r="O170" i="8"/>
  <c r="O174" i="8"/>
  <c r="O178" i="8"/>
  <c r="O182" i="8"/>
  <c r="O113" i="8"/>
  <c r="O117" i="8"/>
  <c r="O121" i="8"/>
  <c r="O125" i="8"/>
  <c r="O129" i="8"/>
  <c r="O133" i="8"/>
  <c r="O137" i="8"/>
  <c r="O141" i="8"/>
  <c r="O145" i="8"/>
  <c r="O149" i="8"/>
  <c r="O153" i="8"/>
  <c r="O157" i="8"/>
  <c r="O161" i="8"/>
  <c r="O165" i="8"/>
  <c r="O169" i="8"/>
  <c r="O173" i="8"/>
  <c r="O177" i="8"/>
  <c r="O181" i="8"/>
  <c r="O183" i="8"/>
  <c r="E155" i="8"/>
  <c r="H5" i="8"/>
  <c r="H173" i="8"/>
  <c r="L181" i="8"/>
  <c r="E126" i="8"/>
  <c r="H131" i="8"/>
  <c r="J144" i="8"/>
  <c r="H69" i="8"/>
  <c r="H94" i="8"/>
  <c r="J108" i="8"/>
  <c r="H139" i="8"/>
  <c r="E160" i="8"/>
  <c r="H172" i="8"/>
  <c r="H170" i="8"/>
  <c r="H18" i="8"/>
  <c r="E23" i="8"/>
  <c r="H105" i="8"/>
  <c r="J34" i="8"/>
  <c r="E36" i="8"/>
  <c r="J81" i="8"/>
  <c r="E103" i="8"/>
  <c r="E113" i="8"/>
  <c r="H121" i="8"/>
  <c r="J181" i="8"/>
  <c r="H33" i="8"/>
  <c r="H118" i="8"/>
  <c r="H157" i="8"/>
  <c r="H22" i="8"/>
  <c r="H32" i="8"/>
  <c r="E35" i="8"/>
  <c r="E68" i="8"/>
  <c r="H2" i="8"/>
  <c r="E18" i="8"/>
  <c r="J88" i="8"/>
  <c r="H87" i="8"/>
  <c r="J95" i="8"/>
  <c r="L121" i="8"/>
  <c r="E123" i="8"/>
  <c r="L95" i="8"/>
  <c r="J146" i="8"/>
  <c r="J69" i="8"/>
  <c r="E107" i="8"/>
  <c r="L44" i="8"/>
  <c r="J8" i="8"/>
  <c r="E16" i="8"/>
  <c r="H17" i="8"/>
  <c r="H124" i="8"/>
  <c r="L88" i="8"/>
  <c r="J101" i="8"/>
  <c r="L111" i="8"/>
  <c r="L8" i="8"/>
  <c r="H16" i="8"/>
  <c r="H42" i="8"/>
  <c r="E60" i="8"/>
  <c r="J61" i="8"/>
  <c r="H67" i="8"/>
  <c r="E70" i="8"/>
  <c r="H78" i="8"/>
  <c r="E28" i="8"/>
  <c r="E33" i="8"/>
  <c r="E34" i="8"/>
  <c r="J52" i="8"/>
  <c r="J98" i="8"/>
  <c r="H113" i="8"/>
  <c r="H68" i="8"/>
  <c r="H175" i="8"/>
  <c r="J54" i="8"/>
  <c r="H102" i="8"/>
  <c r="L163" i="8"/>
  <c r="H11" i="8"/>
  <c r="L16" i="8"/>
  <c r="J22" i="8"/>
  <c r="H24" i="8"/>
  <c r="L36" i="8"/>
  <c r="E41" i="8"/>
  <c r="L62" i="8"/>
  <c r="L118" i="8"/>
  <c r="H119" i="8"/>
  <c r="H125" i="8"/>
  <c r="J156" i="8"/>
  <c r="H162" i="8"/>
  <c r="E165" i="8"/>
  <c r="J168" i="8"/>
  <c r="H178" i="8"/>
  <c r="L25" i="8"/>
  <c r="L41" i="8"/>
  <c r="H58" i="8"/>
  <c r="H60" i="8"/>
  <c r="H88" i="8"/>
  <c r="J138" i="8"/>
  <c r="J141" i="8"/>
  <c r="J160" i="8"/>
  <c r="L168" i="8"/>
  <c r="J6" i="8"/>
  <c r="E11" i="8"/>
  <c r="E43" i="8"/>
  <c r="L78" i="8"/>
  <c r="J83" i="8"/>
  <c r="H98" i="8"/>
  <c r="H101" i="8"/>
  <c r="J127" i="8"/>
  <c r="L141" i="8"/>
  <c r="L144" i="8"/>
  <c r="H149" i="8"/>
  <c r="L160" i="8"/>
  <c r="H164" i="8"/>
  <c r="H180" i="8"/>
  <c r="H10" i="8"/>
  <c r="J43" i="8"/>
  <c r="H62" i="8"/>
  <c r="H108" i="8"/>
  <c r="H138" i="8"/>
  <c r="H141" i="8"/>
  <c r="J175" i="8"/>
  <c r="H43" i="8"/>
  <c r="E52" i="8"/>
  <c r="H81" i="8"/>
  <c r="E149" i="8"/>
  <c r="J14" i="8"/>
  <c r="J80" i="8"/>
  <c r="J102" i="8"/>
  <c r="J111" i="8"/>
  <c r="J124" i="8"/>
  <c r="J35" i="8"/>
  <c r="J42" i="8"/>
  <c r="E78" i="8"/>
  <c r="E79" i="8"/>
  <c r="H127" i="8"/>
  <c r="J157" i="8"/>
  <c r="L173" i="8"/>
  <c r="J17" i="8"/>
  <c r="H34" i="8"/>
  <c r="J49" i="8"/>
  <c r="H54" i="8"/>
  <c r="J60" i="8"/>
  <c r="J67" i="8"/>
  <c r="H83" i="8"/>
  <c r="J93" i="8"/>
  <c r="H95" i="8"/>
  <c r="H104" i="8"/>
  <c r="L108" i="8"/>
  <c r="J123" i="8"/>
  <c r="E125" i="8"/>
  <c r="L157" i="8"/>
  <c r="J2" i="8"/>
  <c r="J5" i="8"/>
  <c r="E44" i="8"/>
  <c r="L49" i="8"/>
  <c r="E63" i="8"/>
  <c r="E86" i="8"/>
  <c r="E96" i="8"/>
  <c r="J119" i="8"/>
  <c r="L123" i="8"/>
  <c r="H163" i="8"/>
  <c r="L164" i="8"/>
  <c r="L165" i="8"/>
  <c r="L2" i="8"/>
  <c r="L6" i="8"/>
  <c r="J11" i="8"/>
  <c r="J32" i="8"/>
  <c r="H59" i="8"/>
  <c r="H77" i="8"/>
  <c r="H96" i="8"/>
  <c r="L105" i="8"/>
  <c r="J113" i="8"/>
  <c r="L119" i="8"/>
  <c r="J121" i="8"/>
  <c r="L131" i="8"/>
  <c r="H133" i="8"/>
  <c r="E141" i="8"/>
  <c r="L149" i="8"/>
  <c r="H155" i="8"/>
  <c r="J13" i="8"/>
  <c r="H13" i="8"/>
  <c r="L10" i="8"/>
  <c r="H14" i="8"/>
  <c r="E24" i="8"/>
  <c r="L55" i="8"/>
  <c r="E62" i="8"/>
  <c r="E119" i="8"/>
  <c r="E17" i="8"/>
  <c r="J56" i="8"/>
  <c r="J23" i="8"/>
  <c r="J64" i="8"/>
  <c r="E10" i="8"/>
  <c r="L14" i="8"/>
  <c r="E26" i="8"/>
  <c r="H31" i="8"/>
  <c r="J48" i="8"/>
  <c r="E48" i="8"/>
  <c r="J58" i="8"/>
  <c r="J68" i="8"/>
  <c r="J71" i="8"/>
  <c r="J72" i="8"/>
  <c r="E94" i="8"/>
  <c r="E104" i="8"/>
  <c r="E49" i="8"/>
  <c r="H61" i="8"/>
  <c r="H70" i="8"/>
  <c r="L70" i="8"/>
  <c r="E2" i="8"/>
  <c r="L9" i="8"/>
  <c r="L13" i="8"/>
  <c r="J18" i="8"/>
  <c r="L21" i="8"/>
  <c r="J24" i="8"/>
  <c r="J26" i="8"/>
  <c r="J36" i="8"/>
  <c r="L50" i="8"/>
  <c r="H52" i="8"/>
  <c r="H6" i="8"/>
  <c r="E8" i="8"/>
  <c r="L18" i="8"/>
  <c r="E25" i="8"/>
  <c r="L26" i="8"/>
  <c r="L39" i="8"/>
  <c r="H41" i="8"/>
  <c r="J44" i="8"/>
  <c r="H44" i="8"/>
  <c r="H56" i="8"/>
  <c r="L56" i="8"/>
  <c r="J66" i="8"/>
  <c r="L5" i="8"/>
  <c r="H7" i="8"/>
  <c r="H8" i="8"/>
  <c r="J10" i="8"/>
  <c r="L11" i="8"/>
  <c r="H12" i="8"/>
  <c r="E12" i="8"/>
  <c r="J16" i="8"/>
  <c r="L17" i="8"/>
  <c r="H23" i="8"/>
  <c r="H25" i="8"/>
  <c r="L28" i="8"/>
  <c r="L33" i="8"/>
  <c r="L40" i="8"/>
  <c r="J41" i="8"/>
  <c r="E51" i="8"/>
  <c r="L61" i="8"/>
  <c r="E69" i="8"/>
  <c r="E73" i="8"/>
  <c r="J77" i="8"/>
  <c r="E88" i="8"/>
  <c r="E99" i="8"/>
  <c r="L35" i="8"/>
  <c r="L51" i="8"/>
  <c r="E72" i="8"/>
  <c r="H72" i="8"/>
  <c r="J87" i="8"/>
  <c r="L22" i="8"/>
  <c r="L23" i="8"/>
  <c r="L32" i="8"/>
  <c r="J33" i="8"/>
  <c r="L54" i="8"/>
  <c r="J59" i="8"/>
  <c r="L87" i="8"/>
  <c r="L97" i="8"/>
  <c r="E100" i="8"/>
  <c r="J126" i="8"/>
  <c r="H126" i="8"/>
  <c r="L24" i="8"/>
  <c r="J25" i="8"/>
  <c r="E32" i="8"/>
  <c r="L42" i="8"/>
  <c r="L72" i="8"/>
  <c r="H79" i="8"/>
  <c r="E111" i="8"/>
  <c r="L34" i="8"/>
  <c r="L43" i="8"/>
  <c r="H49" i="8"/>
  <c r="J51" i="8"/>
  <c r="L52" i="8"/>
  <c r="H53" i="8"/>
  <c r="E53" i="8"/>
  <c r="E61" i="8"/>
  <c r="E74" i="8"/>
  <c r="H80" i="8"/>
  <c r="H86" i="8"/>
  <c r="L86" i="8"/>
  <c r="L94" i="8"/>
  <c r="E80" i="8"/>
  <c r="L80" i="8"/>
  <c r="H89" i="8"/>
  <c r="E89" i="8"/>
  <c r="H93" i="8"/>
  <c r="E98" i="8"/>
  <c r="E147" i="8"/>
  <c r="E133" i="8"/>
  <c r="E131" i="8"/>
  <c r="J125" i="8"/>
  <c r="L58" i="8"/>
  <c r="L67" i="8"/>
  <c r="L68" i="8"/>
  <c r="L77" i="8"/>
  <c r="J78" i="8"/>
  <c r="L83" i="8"/>
  <c r="L90" i="8"/>
  <c r="J94" i="8"/>
  <c r="E95" i="8"/>
  <c r="E108" i="8"/>
  <c r="E122" i="8"/>
  <c r="E139" i="8"/>
  <c r="L59" i="8"/>
  <c r="L60" i="8"/>
  <c r="L69" i="8"/>
  <c r="J70" i="8"/>
  <c r="E77" i="8"/>
  <c r="J86" i="8"/>
  <c r="J96" i="8"/>
  <c r="E58" i="8"/>
  <c r="J62" i="8"/>
  <c r="L79" i="8"/>
  <c r="L81" i="8"/>
  <c r="H82" i="8"/>
  <c r="E82" i="8"/>
  <c r="E87" i="8"/>
  <c r="L89" i="8"/>
  <c r="E90" i="8"/>
  <c r="L93" i="8"/>
  <c r="L96" i="8"/>
  <c r="E105" i="8"/>
  <c r="E114" i="8"/>
  <c r="J118" i="8"/>
  <c r="J120" i="8"/>
  <c r="E129" i="8"/>
  <c r="H154" i="8"/>
  <c r="L154" i="8"/>
  <c r="L98" i="8"/>
  <c r="H103" i="8"/>
  <c r="L122" i="8"/>
  <c r="H132" i="8"/>
  <c r="L132" i="8"/>
  <c r="L101" i="8"/>
  <c r="H107" i="8"/>
  <c r="L113" i="8"/>
  <c r="L102" i="8"/>
  <c r="J132" i="8"/>
  <c r="E101" i="8"/>
  <c r="J105" i="8"/>
  <c r="H111" i="8"/>
  <c r="E121" i="8"/>
  <c r="L126" i="8"/>
  <c r="E127" i="8"/>
  <c r="L139" i="8"/>
  <c r="L127" i="8"/>
  <c r="L138" i="8"/>
  <c r="L162" i="8"/>
  <c r="L170" i="8"/>
  <c r="L180" i="8"/>
  <c r="J167" i="8"/>
  <c r="H167" i="8"/>
  <c r="E176" i="8"/>
  <c r="E179" i="8"/>
  <c r="E164" i="8"/>
  <c r="E181" i="8"/>
  <c r="J133" i="8"/>
  <c r="H135" i="8"/>
  <c r="J139" i="8"/>
  <c r="H145" i="8"/>
  <c r="J170" i="8"/>
  <c r="H179" i="8"/>
  <c r="J179" i="8"/>
  <c r="L124" i="8"/>
  <c r="L133" i="8"/>
  <c r="L152" i="8"/>
  <c r="J155" i="8"/>
  <c r="J178" i="8"/>
  <c r="L125" i="8"/>
  <c r="J131" i="8"/>
  <c r="H143" i="8"/>
  <c r="E143" i="8"/>
  <c r="H144" i="8"/>
  <c r="L155" i="8"/>
  <c r="J163" i="8"/>
  <c r="J173" i="8"/>
  <c r="L178" i="8"/>
  <c r="L146" i="8"/>
  <c r="H156" i="8"/>
  <c r="L167" i="8"/>
  <c r="E172" i="8"/>
  <c r="E182" i="8"/>
  <c r="H146" i="8"/>
  <c r="H147" i="8"/>
  <c r="J149" i="8"/>
  <c r="L156" i="8"/>
  <c r="J165" i="8"/>
  <c r="E166" i="8"/>
  <c r="H168" i="8"/>
  <c r="J172" i="8"/>
  <c r="J162" i="8"/>
  <c r="L172" i="8"/>
  <c r="J154" i="8"/>
  <c r="E157" i="8"/>
  <c r="H160" i="8"/>
  <c r="E163" i="8"/>
  <c r="J164" i="8"/>
  <c r="E168" i="8"/>
  <c r="E173" i="8"/>
  <c r="L175" i="8"/>
  <c r="L179" i="8"/>
  <c r="E180" i="8"/>
  <c r="L182" i="8"/>
  <c r="E115" i="6"/>
  <c r="J103" i="6"/>
  <c r="H5" i="6"/>
  <c r="O2" i="6"/>
  <c r="O6" i="6"/>
  <c r="O22" i="6"/>
  <c r="O38" i="6"/>
  <c r="H171" i="6"/>
  <c r="O17" i="6"/>
  <c r="O40" i="6"/>
  <c r="O3" i="6"/>
  <c r="O13" i="6"/>
  <c r="O21" i="6"/>
  <c r="O29" i="6"/>
  <c r="O37" i="6"/>
  <c r="E51" i="6"/>
  <c r="H125" i="6"/>
  <c r="H173" i="6"/>
  <c r="L176" i="6"/>
  <c r="O11" i="6"/>
  <c r="O19" i="6"/>
  <c r="O39" i="6"/>
  <c r="O42" i="6"/>
  <c r="O41" i="6"/>
  <c r="O20" i="6"/>
  <c r="O27" i="6"/>
  <c r="O35" i="6"/>
  <c r="O43" i="6"/>
  <c r="O31" i="6"/>
  <c r="O51" i="6"/>
  <c r="O59" i="6"/>
  <c r="O67" i="6"/>
  <c r="O75" i="6"/>
  <c r="O83" i="6"/>
  <c r="O91" i="6"/>
  <c r="O14" i="6"/>
  <c r="O25" i="6"/>
  <c r="O28" i="6"/>
  <c r="O48" i="6"/>
  <c r="O56" i="6"/>
  <c r="O64" i="6"/>
  <c r="O72" i="6"/>
  <c r="O80" i="6"/>
  <c r="O88" i="6"/>
  <c r="O96" i="6"/>
  <c r="O8" i="6"/>
  <c r="O33" i="6"/>
  <c r="O36" i="6"/>
  <c r="J168" i="6"/>
  <c r="O16" i="6"/>
  <c r="O30" i="6"/>
  <c r="O5" i="6"/>
  <c r="O24" i="6"/>
  <c r="O47" i="6"/>
  <c r="O55" i="6"/>
  <c r="O63" i="6"/>
  <c r="O71" i="6"/>
  <c r="O79" i="6"/>
  <c r="O87" i="6"/>
  <c r="O95" i="6"/>
  <c r="O7" i="6"/>
  <c r="O32" i="6"/>
  <c r="O44" i="6"/>
  <c r="O52" i="6"/>
  <c r="O60" i="6"/>
  <c r="O68" i="6"/>
  <c r="O76" i="6"/>
  <c r="O84" i="6"/>
  <c r="O92" i="6"/>
  <c r="O10" i="6"/>
  <c r="O18" i="6"/>
  <c r="O26" i="6"/>
  <c r="O34" i="6"/>
  <c r="J176" i="6"/>
  <c r="O4" i="6"/>
  <c r="O15" i="6"/>
  <c r="O9" i="6"/>
  <c r="O12" i="6"/>
  <c r="O23" i="6"/>
  <c r="O49" i="6"/>
  <c r="O57" i="6"/>
  <c r="O65" i="6"/>
  <c r="O73" i="6"/>
  <c r="O81" i="6"/>
  <c r="O89" i="6"/>
  <c r="O97" i="6"/>
  <c r="O46" i="6"/>
  <c r="O54" i="6"/>
  <c r="O62" i="6"/>
  <c r="O70" i="6"/>
  <c r="O78" i="6"/>
  <c r="O86" i="6"/>
  <c r="O94" i="6"/>
  <c r="O45" i="6"/>
  <c r="O53" i="6"/>
  <c r="O61" i="6"/>
  <c r="O69" i="6"/>
  <c r="O77" i="6"/>
  <c r="O85" i="6"/>
  <c r="O93" i="6"/>
  <c r="O50" i="6"/>
  <c r="O58" i="6"/>
  <c r="O66" i="6"/>
  <c r="O74" i="6"/>
  <c r="O82" i="6"/>
  <c r="O90" i="6"/>
  <c r="O98" i="6"/>
  <c r="O105" i="6"/>
  <c r="O104" i="6"/>
  <c r="O112" i="6"/>
  <c r="O116" i="6"/>
  <c r="O120" i="6"/>
  <c r="O124" i="6"/>
  <c r="O128" i="6"/>
  <c r="O132" i="6"/>
  <c r="O136" i="6"/>
  <c r="O140" i="6"/>
  <c r="O144" i="6"/>
  <c r="O148" i="6"/>
  <c r="O152" i="6"/>
  <c r="O156" i="6"/>
  <c r="O160" i="6"/>
  <c r="O164" i="6"/>
  <c r="O168" i="6"/>
  <c r="O172" i="6"/>
  <c r="O176" i="6"/>
  <c r="O180" i="6"/>
  <c r="O103" i="6"/>
  <c r="O111" i="6"/>
  <c r="O102" i="6"/>
  <c r="O110" i="6"/>
  <c r="O115" i="6"/>
  <c r="O119" i="6"/>
  <c r="O123" i="6"/>
  <c r="O127" i="6"/>
  <c r="O131" i="6"/>
  <c r="O135" i="6"/>
  <c r="O139" i="6"/>
  <c r="O143" i="6"/>
  <c r="O147" i="6"/>
  <c r="O151" i="6"/>
  <c r="O155" i="6"/>
  <c r="O159" i="6"/>
  <c r="O163" i="6"/>
  <c r="O167" i="6"/>
  <c r="O171" i="6"/>
  <c r="O175" i="6"/>
  <c r="O179" i="6"/>
  <c r="O101" i="6"/>
  <c r="O109" i="6"/>
  <c r="O100" i="6"/>
  <c r="O108" i="6"/>
  <c r="O114" i="6"/>
  <c r="O118" i="6"/>
  <c r="O122" i="6"/>
  <c r="O126" i="6"/>
  <c r="O130" i="6"/>
  <c r="O134" i="6"/>
  <c r="O138" i="6"/>
  <c r="O142" i="6"/>
  <c r="O146" i="6"/>
  <c r="O150" i="6"/>
  <c r="O154" i="6"/>
  <c r="O158" i="6"/>
  <c r="O162" i="6"/>
  <c r="O166" i="6"/>
  <c r="O170" i="6"/>
  <c r="O174" i="6"/>
  <c r="O178" i="6"/>
  <c r="O182" i="6"/>
  <c r="O99" i="6"/>
  <c r="O107" i="6"/>
  <c r="O106" i="6"/>
  <c r="O113" i="6"/>
  <c r="O117" i="6"/>
  <c r="O121" i="6"/>
  <c r="O125" i="6"/>
  <c r="O129" i="6"/>
  <c r="O133" i="6"/>
  <c r="O137" i="6"/>
  <c r="O141" i="6"/>
  <c r="O145" i="6"/>
  <c r="O149" i="6"/>
  <c r="O153" i="6"/>
  <c r="O157" i="6"/>
  <c r="O161" i="6"/>
  <c r="O165" i="6"/>
  <c r="O169" i="6"/>
  <c r="O173" i="6"/>
  <c r="O177" i="6"/>
  <c r="O181" i="6"/>
  <c r="O183" i="6"/>
  <c r="H72" i="6"/>
  <c r="L112" i="6"/>
  <c r="J74" i="6"/>
  <c r="L70" i="6"/>
  <c r="J148" i="6"/>
  <c r="J87" i="6"/>
  <c r="E99" i="6"/>
  <c r="E43" i="6"/>
  <c r="H50" i="6"/>
  <c r="E64" i="6"/>
  <c r="H6" i="6"/>
  <c r="H82" i="6"/>
  <c r="J138" i="6"/>
  <c r="H2" i="6"/>
  <c r="L23" i="6"/>
  <c r="J32" i="6"/>
  <c r="L109" i="6"/>
  <c r="E155" i="6"/>
  <c r="H7" i="6"/>
  <c r="H49" i="6"/>
  <c r="L170" i="6"/>
  <c r="E173" i="6"/>
  <c r="J114" i="6"/>
  <c r="H15" i="6"/>
  <c r="E33" i="6"/>
  <c r="H41" i="6"/>
  <c r="L72" i="6"/>
  <c r="H157" i="6"/>
  <c r="H10" i="6"/>
  <c r="H156" i="6"/>
  <c r="L15" i="6"/>
  <c r="J58" i="6"/>
  <c r="E88" i="6"/>
  <c r="H98" i="6"/>
  <c r="E104" i="6"/>
  <c r="H23" i="6"/>
  <c r="H4" i="6"/>
  <c r="H20" i="6"/>
  <c r="H109" i="6"/>
  <c r="H144" i="6"/>
  <c r="H67" i="6"/>
  <c r="H93" i="6"/>
  <c r="J117" i="6"/>
  <c r="J15" i="6"/>
  <c r="L104" i="6"/>
  <c r="L29" i="6"/>
  <c r="J31" i="6"/>
  <c r="H33" i="6"/>
  <c r="H37" i="6"/>
  <c r="L45" i="6"/>
  <c r="E118" i="6"/>
  <c r="E165" i="6"/>
  <c r="L6" i="6"/>
  <c r="J33" i="6"/>
  <c r="J59" i="6"/>
  <c r="E70" i="6"/>
  <c r="J120" i="6"/>
  <c r="H149" i="6"/>
  <c r="H85" i="6"/>
  <c r="L171" i="6"/>
  <c r="J181" i="6"/>
  <c r="L181" i="6"/>
  <c r="J12" i="6"/>
  <c r="H21" i="6"/>
  <c r="L37" i="6"/>
  <c r="L77" i="6"/>
  <c r="L131" i="6"/>
  <c r="E168" i="6"/>
  <c r="J14" i="6"/>
  <c r="J90" i="6"/>
  <c r="J149" i="6"/>
  <c r="H116" i="6"/>
  <c r="J16" i="6"/>
  <c r="L36" i="6"/>
  <c r="J43" i="6"/>
  <c r="J99" i="6"/>
  <c r="E145" i="6"/>
  <c r="L160" i="6"/>
  <c r="H181" i="6"/>
  <c r="H180" i="6"/>
  <c r="H12" i="6"/>
  <c r="J52" i="6"/>
  <c r="L59" i="6"/>
  <c r="J76" i="6"/>
  <c r="J79" i="6"/>
  <c r="L99" i="6"/>
  <c r="J112" i="6"/>
  <c r="L144" i="6"/>
  <c r="J156" i="6"/>
  <c r="J157" i="6"/>
  <c r="H161" i="6"/>
  <c r="J123" i="6"/>
  <c r="L149" i="6"/>
  <c r="H162" i="6"/>
  <c r="J17" i="6"/>
  <c r="J18" i="6"/>
  <c r="H29" i="6"/>
  <c r="L35" i="6"/>
  <c r="L43" i="6"/>
  <c r="H45" i="6"/>
  <c r="J49" i="6"/>
  <c r="L85" i="6"/>
  <c r="L93" i="6"/>
  <c r="L96" i="6"/>
  <c r="H104" i="6"/>
  <c r="H117" i="6"/>
  <c r="J126" i="6"/>
  <c r="J136" i="6"/>
  <c r="L156" i="6"/>
  <c r="L157" i="6"/>
  <c r="E160" i="6"/>
  <c r="L7" i="6"/>
  <c r="E24" i="6"/>
  <c r="H28" i="6"/>
  <c r="H90" i="6"/>
  <c r="E116" i="6"/>
  <c r="H123" i="6"/>
  <c r="H126" i="6"/>
  <c r="J135" i="6"/>
  <c r="H137" i="6"/>
  <c r="J121" i="6"/>
  <c r="H138" i="6"/>
  <c r="J171" i="6"/>
  <c r="H17" i="6"/>
  <c r="H58" i="6"/>
  <c r="H59" i="6"/>
  <c r="H76" i="6"/>
  <c r="H87" i="6"/>
  <c r="L121" i="6"/>
  <c r="L148" i="6"/>
  <c r="L14" i="6"/>
  <c r="L18" i="6"/>
  <c r="J41" i="6"/>
  <c r="H44" i="6"/>
  <c r="J45" i="6"/>
  <c r="J51" i="6"/>
  <c r="H106" i="6"/>
  <c r="H114" i="6"/>
  <c r="L123" i="6"/>
  <c r="L126" i="6"/>
  <c r="H128" i="6"/>
  <c r="H136" i="6"/>
  <c r="E147" i="6"/>
  <c r="J161" i="6"/>
  <c r="H170" i="6"/>
  <c r="J2" i="6"/>
  <c r="J4" i="6"/>
  <c r="J20" i="6"/>
  <c r="J23" i="6"/>
  <c r="J37" i="6"/>
  <c r="J106" i="6"/>
  <c r="L138" i="6"/>
  <c r="L2" i="6"/>
  <c r="J7" i="6"/>
  <c r="E11" i="6"/>
  <c r="H70" i="6"/>
  <c r="E80" i="6"/>
  <c r="E86" i="6"/>
  <c r="J109" i="6"/>
  <c r="L115" i="6"/>
  <c r="J144" i="6"/>
  <c r="L168" i="6"/>
  <c r="E180" i="6"/>
  <c r="E123" i="5"/>
  <c r="J6" i="6"/>
  <c r="E10" i="6"/>
  <c r="H16" i="6"/>
  <c r="E26" i="6"/>
  <c r="H31" i="6"/>
  <c r="H42" i="6"/>
  <c r="H53" i="6"/>
  <c r="J67" i="6"/>
  <c r="J70" i="6"/>
  <c r="H74" i="6"/>
  <c r="H80" i="6"/>
  <c r="H99" i="6"/>
  <c r="L101" i="6"/>
  <c r="J131" i="6"/>
  <c r="H135" i="6"/>
  <c r="E137" i="6"/>
  <c r="E139" i="6"/>
  <c r="L162" i="6"/>
  <c r="H172" i="6"/>
  <c r="J13" i="6"/>
  <c r="E5" i="6"/>
  <c r="L4" i="6"/>
  <c r="L10" i="6"/>
  <c r="H13" i="6"/>
  <c r="E36" i="6"/>
  <c r="H43" i="6"/>
  <c r="E44" i="6"/>
  <c r="L53" i="6"/>
  <c r="E56" i="6"/>
  <c r="H64" i="6"/>
  <c r="L64" i="6"/>
  <c r="J78" i="6"/>
  <c r="E78" i="6"/>
  <c r="E19" i="6"/>
  <c r="J35" i="6"/>
  <c r="J36" i="6"/>
  <c r="E37" i="6"/>
  <c r="H52" i="6"/>
  <c r="H88" i="6"/>
  <c r="L13" i="6"/>
  <c r="E16" i="6"/>
  <c r="E21" i="6"/>
  <c r="H26" i="6"/>
  <c r="J29" i="6"/>
  <c r="E30" i="6"/>
  <c r="E53" i="6"/>
  <c r="E72" i="6"/>
  <c r="E2" i="6"/>
  <c r="J5" i="6"/>
  <c r="J34" i="6"/>
  <c r="H35" i="6"/>
  <c r="J44" i="6"/>
  <c r="E45" i="6"/>
  <c r="L62" i="6"/>
  <c r="L5" i="6"/>
  <c r="E13" i="6"/>
  <c r="E14" i="6"/>
  <c r="E18" i="6"/>
  <c r="J26" i="6"/>
  <c r="J27" i="6"/>
  <c r="L38" i="6"/>
  <c r="L46" i="6"/>
  <c r="L52" i="6"/>
  <c r="L8" i="6"/>
  <c r="J10" i="6"/>
  <c r="L12" i="6"/>
  <c r="H18" i="6"/>
  <c r="J21" i="6"/>
  <c r="H22" i="6"/>
  <c r="E22" i="6"/>
  <c r="H32" i="6"/>
  <c r="L39" i="6"/>
  <c r="J50" i="6"/>
  <c r="H51" i="6"/>
  <c r="E55" i="6"/>
  <c r="H77" i="6"/>
  <c r="J11" i="6"/>
  <c r="L16" i="6"/>
  <c r="L17" i="6"/>
  <c r="L21" i="6"/>
  <c r="L26" i="6"/>
  <c r="J28" i="6"/>
  <c r="H36" i="6"/>
  <c r="J42" i="6"/>
  <c r="J47" i="6"/>
  <c r="L56" i="6"/>
  <c r="L68" i="6"/>
  <c r="H69" i="6"/>
  <c r="L69" i="6"/>
  <c r="L44" i="6"/>
  <c r="E52" i="6"/>
  <c r="E79" i="6"/>
  <c r="H79" i="6"/>
  <c r="L79" i="6"/>
  <c r="J82" i="6"/>
  <c r="H96" i="6"/>
  <c r="J105" i="6"/>
  <c r="E112" i="6"/>
  <c r="J102" i="6"/>
  <c r="E110" i="6"/>
  <c r="L31" i="6"/>
  <c r="L49" i="6"/>
  <c r="L58" i="6"/>
  <c r="E75" i="6"/>
  <c r="J77" i="6"/>
  <c r="H103" i="6"/>
  <c r="L20" i="6"/>
  <c r="L28" i="6"/>
  <c r="L32" i="6"/>
  <c r="L41" i="6"/>
  <c r="L50" i="6"/>
  <c r="L51" i="6"/>
  <c r="J64" i="6"/>
  <c r="L65" i="6"/>
  <c r="L33" i="6"/>
  <c r="L42" i="6"/>
  <c r="J53" i="6"/>
  <c r="E59" i="6"/>
  <c r="L67" i="6"/>
  <c r="H75" i="6"/>
  <c r="J75" i="6"/>
  <c r="L80" i="6"/>
  <c r="L87" i="6"/>
  <c r="L88" i="6"/>
  <c r="E96" i="6"/>
  <c r="H101" i="6"/>
  <c r="J104" i="6"/>
  <c r="H115" i="6"/>
  <c r="H139" i="6"/>
  <c r="L139" i="6"/>
  <c r="J72" i="6"/>
  <c r="L74" i="6"/>
  <c r="J85" i="6"/>
  <c r="E94" i="6"/>
  <c r="L103" i="6"/>
  <c r="J118" i="6"/>
  <c r="H118" i="6"/>
  <c r="E123" i="6"/>
  <c r="L159" i="6"/>
  <c r="H159" i="6"/>
  <c r="H120" i="6"/>
  <c r="E124" i="6"/>
  <c r="J159" i="6"/>
  <c r="H178" i="6"/>
  <c r="L178" i="6"/>
  <c r="J69" i="6"/>
  <c r="L76" i="6"/>
  <c r="H86" i="6"/>
  <c r="J88" i="6"/>
  <c r="L90" i="6"/>
  <c r="J96" i="6"/>
  <c r="J101" i="6"/>
  <c r="H112" i="6"/>
  <c r="E117" i="6"/>
  <c r="E125" i="6"/>
  <c r="E127" i="6"/>
  <c r="J130" i="6"/>
  <c r="J146" i="6"/>
  <c r="H146" i="6"/>
  <c r="L75" i="6"/>
  <c r="E97" i="6"/>
  <c r="J116" i="6"/>
  <c r="L129" i="6"/>
  <c r="J175" i="6"/>
  <c r="H175" i="6"/>
  <c r="J80" i="6"/>
  <c r="L82" i="6"/>
  <c r="J93" i="6"/>
  <c r="J94" i="6"/>
  <c r="J98" i="6"/>
  <c r="H111" i="6"/>
  <c r="J128" i="6"/>
  <c r="L128" i="6"/>
  <c r="E132" i="6"/>
  <c r="L117" i="6"/>
  <c r="L118" i="6"/>
  <c r="H119" i="6"/>
  <c r="E119" i="6"/>
  <c r="H131" i="6"/>
  <c r="L143" i="6"/>
  <c r="E149" i="6"/>
  <c r="J151" i="6"/>
  <c r="L114" i="6"/>
  <c r="J115" i="6"/>
  <c r="H121" i="6"/>
  <c r="L141" i="6"/>
  <c r="H155" i="6"/>
  <c r="J155" i="6"/>
  <c r="J162" i="6"/>
  <c r="H165" i="6"/>
  <c r="L165" i="6"/>
  <c r="L98" i="6"/>
  <c r="L106" i="6"/>
  <c r="L120" i="6"/>
  <c r="J125" i="6"/>
  <c r="J178" i="6"/>
  <c r="L116" i="6"/>
  <c r="L125" i="6"/>
  <c r="E131" i="6"/>
  <c r="L134" i="6"/>
  <c r="E134" i="6"/>
  <c r="J137" i="6"/>
  <c r="E152" i="6"/>
  <c r="E138" i="6"/>
  <c r="H145" i="6"/>
  <c r="H154" i="6"/>
  <c r="E157" i="6"/>
  <c r="L163" i="6"/>
  <c r="L175" i="6"/>
  <c r="L135" i="6"/>
  <c r="H148" i="6"/>
  <c r="L154" i="6"/>
  <c r="E172" i="6"/>
  <c r="L136" i="6"/>
  <c r="L137" i="6"/>
  <c r="L146" i="6"/>
  <c r="L150" i="6"/>
  <c r="H160" i="6"/>
  <c r="J160" i="6"/>
  <c r="L173" i="6"/>
  <c r="E135" i="6"/>
  <c r="J139" i="6"/>
  <c r="E148" i="6"/>
  <c r="L155" i="6"/>
  <c r="E164" i="6"/>
  <c r="L164" i="6"/>
  <c r="E161" i="6"/>
  <c r="L172" i="6"/>
  <c r="J173" i="6"/>
  <c r="H176" i="6"/>
  <c r="E179" i="6"/>
  <c r="J180" i="6"/>
  <c r="J154" i="6"/>
  <c r="L161" i="6"/>
  <c r="J170" i="6"/>
  <c r="L180" i="6"/>
  <c r="J165" i="6"/>
  <c r="J166" i="6"/>
  <c r="E166" i="6"/>
  <c r="H168" i="6"/>
  <c r="J172" i="6"/>
  <c r="E181" i="6"/>
  <c r="E176" i="5"/>
  <c r="H89" i="5"/>
  <c r="E80" i="5"/>
  <c r="L145" i="5"/>
  <c r="E152" i="5"/>
  <c r="J116" i="5"/>
  <c r="J97" i="5"/>
  <c r="L30" i="5"/>
  <c r="J70" i="5"/>
  <c r="H57" i="5"/>
  <c r="E107" i="5"/>
  <c r="L90" i="5"/>
  <c r="H111" i="5"/>
  <c r="J36" i="5"/>
  <c r="J52" i="5"/>
  <c r="H97" i="5"/>
  <c r="L38" i="5"/>
  <c r="E33" i="5"/>
  <c r="H47" i="5"/>
  <c r="H23" i="5"/>
  <c r="E167" i="5"/>
  <c r="E87" i="5"/>
  <c r="H9" i="5"/>
  <c r="H25" i="5"/>
  <c r="L172" i="5"/>
  <c r="J89" i="5"/>
  <c r="H7" i="5"/>
  <c r="L36" i="5"/>
  <c r="E62" i="5"/>
  <c r="H124" i="5"/>
  <c r="H159" i="5"/>
  <c r="E95" i="5"/>
  <c r="E46" i="5"/>
  <c r="E134" i="5"/>
  <c r="H107" i="5"/>
  <c r="L109" i="5"/>
  <c r="H130" i="5"/>
  <c r="H138" i="5"/>
  <c r="J151" i="5"/>
  <c r="E78" i="5"/>
  <c r="E138" i="5"/>
  <c r="H152" i="5"/>
  <c r="H172" i="5"/>
  <c r="L4" i="5"/>
  <c r="L111" i="5"/>
  <c r="J130" i="5"/>
  <c r="O5" i="5"/>
  <c r="O29" i="5"/>
  <c r="H30" i="5"/>
  <c r="J32" i="5"/>
  <c r="L117" i="5"/>
  <c r="J181" i="5"/>
  <c r="H48" i="5"/>
  <c r="J117" i="5"/>
  <c r="J77" i="5"/>
  <c r="J51" i="5"/>
  <c r="J26" i="5"/>
  <c r="E48" i="5"/>
  <c r="J59" i="5"/>
  <c r="J111" i="5"/>
  <c r="J122" i="5"/>
  <c r="H154" i="5"/>
  <c r="O13" i="5"/>
  <c r="O21" i="5"/>
  <c r="O37" i="5"/>
  <c r="O53" i="5"/>
  <c r="O61" i="5"/>
  <c r="O10" i="5"/>
  <c r="O18" i="5"/>
  <c r="O26" i="5"/>
  <c r="O34" i="5"/>
  <c r="O50" i="5"/>
  <c r="O7" i="5"/>
  <c r="O15" i="5"/>
  <c r="O23" i="5"/>
  <c r="O31" i="5"/>
  <c r="O4" i="5"/>
  <c r="O12" i="5"/>
  <c r="O20" i="5"/>
  <c r="O28" i="5"/>
  <c r="O44" i="5"/>
  <c r="O60" i="5"/>
  <c r="O68" i="5"/>
  <c r="O76" i="5"/>
  <c r="O9" i="5"/>
  <c r="O17" i="5"/>
  <c r="O25" i="5"/>
  <c r="O6" i="5"/>
  <c r="O14" i="5"/>
  <c r="O22" i="5"/>
  <c r="O30" i="5"/>
  <c r="O3" i="5"/>
  <c r="O11" i="5"/>
  <c r="O19" i="5"/>
  <c r="O27" i="5"/>
  <c r="O43" i="5"/>
  <c r="L47" i="5"/>
  <c r="O67" i="5"/>
  <c r="O75" i="5"/>
  <c r="O8" i="5"/>
  <c r="O16" i="5"/>
  <c r="O24" i="5"/>
  <c r="O32" i="5"/>
  <c r="O2" i="5"/>
  <c r="O33" i="5"/>
  <c r="O38" i="5"/>
  <c r="O46" i="5"/>
  <c r="O54" i="5"/>
  <c r="O62" i="5"/>
  <c r="O70" i="5"/>
  <c r="O78" i="5"/>
  <c r="O86" i="5"/>
  <c r="O94" i="5"/>
  <c r="O100" i="5"/>
  <c r="O116" i="5"/>
  <c r="O132" i="5"/>
  <c r="O148" i="5"/>
  <c r="O160" i="5"/>
  <c r="O45" i="5"/>
  <c r="O69" i="5"/>
  <c r="O77" i="5"/>
  <c r="O85" i="5"/>
  <c r="O93" i="5"/>
  <c r="O103" i="5"/>
  <c r="O119" i="5"/>
  <c r="O135" i="5"/>
  <c r="O151" i="5"/>
  <c r="O36" i="5"/>
  <c r="O52" i="5"/>
  <c r="O84" i="5"/>
  <c r="O92" i="5"/>
  <c r="O112" i="5"/>
  <c r="O128" i="5"/>
  <c r="O144" i="5"/>
  <c r="O35" i="5"/>
  <c r="O51" i="5"/>
  <c r="O59" i="5"/>
  <c r="O83" i="5"/>
  <c r="O91" i="5"/>
  <c r="O99" i="5"/>
  <c r="O115" i="5"/>
  <c r="O131" i="5"/>
  <c r="O147" i="5"/>
  <c r="O42" i="5"/>
  <c r="O58" i="5"/>
  <c r="O66" i="5"/>
  <c r="O74" i="5"/>
  <c r="O82" i="5"/>
  <c r="O90" i="5"/>
  <c r="O98" i="5"/>
  <c r="O108" i="5"/>
  <c r="O124" i="5"/>
  <c r="O140" i="5"/>
  <c r="O156" i="5"/>
  <c r="O41" i="5"/>
  <c r="O49" i="5"/>
  <c r="O57" i="5"/>
  <c r="O65" i="5"/>
  <c r="O73" i="5"/>
  <c r="O81" i="5"/>
  <c r="O89" i="5"/>
  <c r="O97" i="5"/>
  <c r="O111" i="5"/>
  <c r="O127" i="5"/>
  <c r="O143" i="5"/>
  <c r="O40" i="5"/>
  <c r="O48" i="5"/>
  <c r="O56" i="5"/>
  <c r="O64" i="5"/>
  <c r="O72" i="5"/>
  <c r="O80" i="5"/>
  <c r="O88" i="5"/>
  <c r="O96" i="5"/>
  <c r="O104" i="5"/>
  <c r="O120" i="5"/>
  <c r="O136" i="5"/>
  <c r="O152" i="5"/>
  <c r="J68" i="5"/>
  <c r="O39" i="5"/>
  <c r="O47" i="5"/>
  <c r="O55" i="5"/>
  <c r="O63" i="5"/>
  <c r="O71" i="5"/>
  <c r="O79" i="5"/>
  <c r="O87" i="5"/>
  <c r="O95" i="5"/>
  <c r="O107" i="5"/>
  <c r="O123" i="5"/>
  <c r="O139" i="5"/>
  <c r="O155" i="5"/>
  <c r="O164" i="5"/>
  <c r="O168" i="5"/>
  <c r="O172" i="5"/>
  <c r="O176" i="5"/>
  <c r="O180" i="5"/>
  <c r="O159" i="5"/>
  <c r="O163" i="5"/>
  <c r="O167" i="5"/>
  <c r="O171" i="5"/>
  <c r="O175" i="5"/>
  <c r="O179" i="5"/>
  <c r="O102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158" i="5"/>
  <c r="O162" i="5"/>
  <c r="O166" i="5"/>
  <c r="O170" i="5"/>
  <c r="O174" i="5"/>
  <c r="O178" i="5"/>
  <c r="O182" i="5"/>
  <c r="O101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157" i="5"/>
  <c r="O161" i="5"/>
  <c r="O165" i="5"/>
  <c r="O169" i="5"/>
  <c r="O173" i="5"/>
  <c r="O177" i="5"/>
  <c r="O181" i="5"/>
  <c r="O183" i="5"/>
  <c r="J80" i="5"/>
  <c r="E9" i="5"/>
  <c r="E25" i="5"/>
  <c r="H40" i="5"/>
  <c r="H64" i="5"/>
  <c r="E70" i="5"/>
  <c r="H157" i="5"/>
  <c r="E133" i="5"/>
  <c r="J124" i="5"/>
  <c r="J166" i="5"/>
  <c r="J2" i="5"/>
  <c r="J18" i="5"/>
  <c r="L57" i="5"/>
  <c r="J39" i="5"/>
  <c r="J54" i="5"/>
  <c r="H56" i="5"/>
  <c r="J67" i="5"/>
  <c r="J103" i="5"/>
  <c r="J107" i="5"/>
  <c r="L127" i="5"/>
  <c r="L18" i="5"/>
  <c r="L104" i="5"/>
  <c r="J88" i="5"/>
  <c r="L12" i="5"/>
  <c r="L20" i="5"/>
  <c r="L48" i="5"/>
  <c r="L54" i="5"/>
  <c r="J56" i="5"/>
  <c r="E64" i="5"/>
  <c r="E77" i="5"/>
  <c r="H87" i="5"/>
  <c r="H102" i="5"/>
  <c r="L103" i="5"/>
  <c r="L130" i="5"/>
  <c r="J147" i="5"/>
  <c r="H165" i="5"/>
  <c r="H168" i="5"/>
  <c r="H173" i="5"/>
  <c r="J101" i="5"/>
  <c r="J104" i="5"/>
  <c r="L10" i="5"/>
  <c r="J30" i="5"/>
  <c r="J47" i="5"/>
  <c r="L56" i="5"/>
  <c r="L70" i="5"/>
  <c r="E124" i="5"/>
  <c r="E128" i="5"/>
  <c r="J154" i="5"/>
  <c r="H167" i="5"/>
  <c r="L59" i="5"/>
  <c r="J86" i="5"/>
  <c r="L147" i="5"/>
  <c r="L2" i="5"/>
  <c r="J10" i="5"/>
  <c r="H15" i="5"/>
  <c r="H17" i="5"/>
  <c r="H32" i="5"/>
  <c r="H38" i="5"/>
  <c r="L52" i="5"/>
  <c r="H68" i="5"/>
  <c r="H80" i="5"/>
  <c r="L86" i="5"/>
  <c r="H90" i="5"/>
  <c r="J94" i="5"/>
  <c r="H103" i="5"/>
  <c r="H116" i="5"/>
  <c r="H122" i="5"/>
  <c r="H144" i="5"/>
  <c r="J172" i="5"/>
  <c r="H53" i="5"/>
  <c r="L88" i="5"/>
  <c r="H143" i="5"/>
  <c r="E160" i="5"/>
  <c r="H176" i="5"/>
  <c r="H178" i="5"/>
  <c r="J78" i="5"/>
  <c r="E153" i="5"/>
  <c r="E159" i="5"/>
  <c r="L160" i="5"/>
  <c r="L171" i="5"/>
  <c r="J176" i="5"/>
  <c r="J115" i="5"/>
  <c r="E125" i="5"/>
  <c r="E69" i="5"/>
  <c r="H70" i="5"/>
  <c r="J76" i="5"/>
  <c r="H126" i="5"/>
  <c r="J138" i="5"/>
  <c r="H151" i="5"/>
  <c r="J157" i="5"/>
  <c r="J167" i="5"/>
  <c r="J168" i="5"/>
  <c r="L176" i="5"/>
  <c r="H181" i="5"/>
  <c r="H183" i="5"/>
  <c r="E109" i="5"/>
  <c r="H76" i="5"/>
  <c r="J96" i="5"/>
  <c r="E17" i="5"/>
  <c r="H26" i="5"/>
  <c r="E32" i="5"/>
  <c r="H39" i="5"/>
  <c r="E54" i="5"/>
  <c r="E56" i="5"/>
  <c r="H69" i="5"/>
  <c r="L77" i="5"/>
  <c r="E79" i="5"/>
  <c r="H86" i="5"/>
  <c r="J90" i="5"/>
  <c r="H108" i="5"/>
  <c r="J109" i="5"/>
  <c r="J160" i="5"/>
  <c r="H166" i="5"/>
  <c r="L167" i="5"/>
  <c r="L168" i="5"/>
  <c r="E171" i="5"/>
  <c r="J183" i="5"/>
  <c r="L33" i="5"/>
  <c r="J33" i="5"/>
  <c r="H33" i="5"/>
  <c r="H2" i="5"/>
  <c r="H4" i="5"/>
  <c r="J4" i="5"/>
  <c r="L9" i="5"/>
  <c r="H10" i="5"/>
  <c r="J12" i="5"/>
  <c r="H12" i="5"/>
  <c r="L17" i="5"/>
  <c r="H18" i="5"/>
  <c r="J20" i="5"/>
  <c r="H20" i="5"/>
  <c r="L25" i="5"/>
  <c r="H62" i="5"/>
  <c r="L62" i="5"/>
  <c r="J81" i="5"/>
  <c r="E93" i="5"/>
  <c r="E44" i="5"/>
  <c r="J45" i="5"/>
  <c r="H45" i="5"/>
  <c r="J14" i="5"/>
  <c r="J15" i="5"/>
  <c r="J23" i="5"/>
  <c r="H27" i="5"/>
  <c r="J53" i="5"/>
  <c r="J60" i="5"/>
  <c r="H71" i="5"/>
  <c r="L71" i="5"/>
  <c r="H78" i="5"/>
  <c r="L91" i="5"/>
  <c r="J7" i="5"/>
  <c r="L5" i="5"/>
  <c r="E38" i="5"/>
  <c r="L43" i="5"/>
  <c r="J48" i="5"/>
  <c r="J50" i="5"/>
  <c r="H65" i="5"/>
  <c r="J65" i="5"/>
  <c r="E94" i="5"/>
  <c r="H8" i="5"/>
  <c r="E72" i="5"/>
  <c r="H46" i="5"/>
  <c r="L46" i="5"/>
  <c r="E2" i="5"/>
  <c r="L3" i="5"/>
  <c r="J9" i="5"/>
  <c r="E10" i="5"/>
  <c r="J11" i="5"/>
  <c r="J17" i="5"/>
  <c r="E18" i="5"/>
  <c r="J25" i="5"/>
  <c r="E26" i="5"/>
  <c r="H6" i="5"/>
  <c r="L7" i="5"/>
  <c r="H14" i="5"/>
  <c r="L15" i="5"/>
  <c r="H22" i="5"/>
  <c r="L23" i="5"/>
  <c r="L26" i="5"/>
  <c r="H31" i="5"/>
  <c r="E40" i="5"/>
  <c r="L45" i="5"/>
  <c r="L51" i="5"/>
  <c r="H54" i="5"/>
  <c r="L64" i="5"/>
  <c r="E71" i="5"/>
  <c r="L93" i="5"/>
  <c r="L94" i="5"/>
  <c r="J98" i="5"/>
  <c r="H98" i="5"/>
  <c r="J102" i="5"/>
  <c r="E117" i="5"/>
  <c r="L81" i="5"/>
  <c r="H94" i="5"/>
  <c r="L41" i="5"/>
  <c r="J46" i="5"/>
  <c r="H61" i="5"/>
  <c r="J62" i="5"/>
  <c r="L63" i="5"/>
  <c r="L66" i="5"/>
  <c r="H67" i="5"/>
  <c r="J69" i="5"/>
  <c r="H79" i="5"/>
  <c r="L79" i="5"/>
  <c r="H95" i="5"/>
  <c r="L95" i="5"/>
  <c r="E103" i="5"/>
  <c r="L31" i="5"/>
  <c r="J40" i="5"/>
  <c r="L14" i="5"/>
  <c r="L22" i="5"/>
  <c r="L32" i="5"/>
  <c r="L40" i="5"/>
  <c r="H51" i="5"/>
  <c r="J57" i="5"/>
  <c r="H58" i="5"/>
  <c r="E58" i="5"/>
  <c r="L65" i="5"/>
  <c r="E85" i="5"/>
  <c r="E102" i="5"/>
  <c r="E30" i="5"/>
  <c r="H34" i="5"/>
  <c r="E34" i="5"/>
  <c r="J38" i="5"/>
  <c r="L39" i="5"/>
  <c r="E47" i="5"/>
  <c r="L53" i="5"/>
  <c r="H59" i="5"/>
  <c r="H77" i="5"/>
  <c r="E81" i="5"/>
  <c r="H81" i="5"/>
  <c r="L98" i="5"/>
  <c r="H100" i="5"/>
  <c r="J100" i="5"/>
  <c r="J114" i="5"/>
  <c r="H114" i="5"/>
  <c r="H123" i="5"/>
  <c r="J123" i="5"/>
  <c r="E136" i="5"/>
  <c r="H36" i="5"/>
  <c r="H52" i="5"/>
  <c r="J64" i="5"/>
  <c r="L87" i="5"/>
  <c r="E129" i="5"/>
  <c r="J136" i="5"/>
  <c r="L80" i="5"/>
  <c r="H85" i="5"/>
  <c r="E86" i="5"/>
  <c r="E112" i="5"/>
  <c r="E113" i="5"/>
  <c r="H121" i="5"/>
  <c r="L136" i="5"/>
  <c r="E144" i="5"/>
  <c r="L67" i="5"/>
  <c r="L76" i="5"/>
  <c r="J87" i="5"/>
  <c r="L102" i="5"/>
  <c r="E126" i="5"/>
  <c r="J127" i="5"/>
  <c r="L68" i="5"/>
  <c r="L69" i="5"/>
  <c r="L78" i="5"/>
  <c r="J79" i="5"/>
  <c r="J85" i="5"/>
  <c r="H88" i="5"/>
  <c r="J95" i="5"/>
  <c r="L96" i="5"/>
  <c r="L110" i="5"/>
  <c r="E111" i="5"/>
  <c r="H125" i="5"/>
  <c r="L125" i="5"/>
  <c r="L131" i="5"/>
  <c r="E67" i="5"/>
  <c r="J71" i="5"/>
  <c r="L85" i="5"/>
  <c r="E89" i="5"/>
  <c r="E90" i="5"/>
  <c r="H96" i="5"/>
  <c r="E96" i="5"/>
  <c r="E101" i="5"/>
  <c r="H104" i="5"/>
  <c r="E104" i="5"/>
  <c r="J108" i="5"/>
  <c r="H109" i="5"/>
  <c r="L100" i="5"/>
  <c r="L101" i="5"/>
  <c r="L114" i="5"/>
  <c r="L123" i="5"/>
  <c r="J126" i="5"/>
  <c r="H133" i="5"/>
  <c r="L133" i="5"/>
  <c r="J153" i="5"/>
  <c r="L180" i="5"/>
  <c r="L97" i="5"/>
  <c r="L120" i="5"/>
  <c r="H127" i="5"/>
  <c r="H158" i="5"/>
  <c r="J158" i="5"/>
  <c r="J170" i="5"/>
  <c r="L89" i="5"/>
  <c r="L107" i="5"/>
  <c r="L115" i="5"/>
  <c r="L116" i="5"/>
  <c r="H117" i="5"/>
  <c r="L128" i="5"/>
  <c r="H160" i="5"/>
  <c r="L108" i="5"/>
  <c r="H115" i="5"/>
  <c r="J143" i="5"/>
  <c r="L148" i="5"/>
  <c r="E151" i="5"/>
  <c r="L126" i="5"/>
  <c r="H149" i="5"/>
  <c r="L170" i="5"/>
  <c r="H170" i="5"/>
  <c r="L122" i="5"/>
  <c r="H145" i="5"/>
  <c r="J173" i="5"/>
  <c r="L124" i="5"/>
  <c r="J125" i="5"/>
  <c r="J133" i="5"/>
  <c r="L143" i="5"/>
  <c r="L155" i="5"/>
  <c r="J174" i="5"/>
  <c r="J134" i="5"/>
  <c r="J145" i="5"/>
  <c r="E158" i="5"/>
  <c r="E164" i="5"/>
  <c r="E182" i="5"/>
  <c r="E179" i="5"/>
  <c r="J144" i="5"/>
  <c r="L156" i="5"/>
  <c r="H171" i="5"/>
  <c r="J171" i="5"/>
  <c r="J177" i="5"/>
  <c r="L138" i="5"/>
  <c r="H147" i="5"/>
  <c r="E150" i="5"/>
  <c r="L152" i="5"/>
  <c r="J159" i="5"/>
  <c r="L163" i="5"/>
  <c r="H150" i="5"/>
  <c r="H164" i="5"/>
  <c r="E168" i="5"/>
  <c r="E175" i="5"/>
  <c r="L175" i="5"/>
  <c r="E172" i="5"/>
  <c r="L178" i="5"/>
  <c r="L151" i="5"/>
  <c r="J152" i="5"/>
  <c r="L166" i="5"/>
  <c r="J178" i="5"/>
  <c r="L154" i="5"/>
  <c r="L159" i="5"/>
  <c r="J165" i="5"/>
  <c r="L144" i="5"/>
  <c r="L153" i="5"/>
  <c r="L158" i="5"/>
  <c r="E161" i="5"/>
  <c r="L157" i="5"/>
  <c r="L165" i="5"/>
  <c r="L173" i="5"/>
  <c r="L181" i="5"/>
  <c r="L183" i="5"/>
  <c r="L175" i="1"/>
  <c r="G171" i="1"/>
  <c r="G167" i="1"/>
  <c r="H167" i="1" s="1"/>
  <c r="G163" i="1"/>
  <c r="D161" i="1"/>
  <c r="F159" i="1"/>
  <c r="L159" i="1" s="1"/>
  <c r="C155" i="1"/>
  <c r="O155" i="1" s="1"/>
  <c r="F152" i="1"/>
  <c r="J152" i="1" s="1"/>
  <c r="D131" i="1"/>
  <c r="D126" i="1"/>
  <c r="D124" i="1"/>
  <c r="D120" i="1"/>
  <c r="D116" i="1"/>
  <c r="D114" i="1"/>
  <c r="D112" i="1"/>
  <c r="D110" i="1"/>
  <c r="F79" i="1"/>
  <c r="L79" i="1" s="1"/>
  <c r="D50" i="1"/>
  <c r="D48" i="1"/>
  <c r="G35" i="1"/>
  <c r="O35" i="1" s="1"/>
  <c r="D29" i="1"/>
  <c r="D25" i="1"/>
  <c r="D21" i="1"/>
  <c r="K8" i="1"/>
  <c r="L8" i="1" s="1"/>
  <c r="K24" i="1"/>
  <c r="L24" i="1" s="1"/>
  <c r="K32" i="1"/>
  <c r="K40" i="1"/>
  <c r="K48" i="1"/>
  <c r="L48" i="1" s="1"/>
  <c r="K56" i="1"/>
  <c r="L56" i="1" s="1"/>
  <c r="K64" i="1"/>
  <c r="L64" i="1" s="1"/>
  <c r="K72" i="1"/>
  <c r="L72" i="1" s="1"/>
  <c r="K80" i="1"/>
  <c r="L80" i="1" s="1"/>
  <c r="K104" i="1"/>
  <c r="K112" i="1"/>
  <c r="L112" i="1" s="1"/>
  <c r="K120" i="1"/>
  <c r="L120" i="1" s="1"/>
  <c r="K128" i="1"/>
  <c r="L128" i="1" s="1"/>
  <c r="K136" i="1"/>
  <c r="L136" i="1" s="1"/>
  <c r="K144" i="1"/>
  <c r="K152" i="1"/>
  <c r="K160" i="1"/>
  <c r="K176" i="1"/>
  <c r="D181" i="1"/>
  <c r="D179" i="1"/>
  <c r="C181" i="1"/>
  <c r="C179" i="1"/>
  <c r="O179" i="1" s="1"/>
  <c r="D175" i="1"/>
  <c r="E175" i="1" s="1"/>
  <c r="F171" i="1"/>
  <c r="L171" i="1" s="1"/>
  <c r="F163" i="1"/>
  <c r="L163" i="1" s="1"/>
  <c r="C161" i="1"/>
  <c r="D159" i="1"/>
  <c r="E159" i="1" s="1"/>
  <c r="G147" i="1"/>
  <c r="O147" i="1" s="1"/>
  <c r="D145" i="1"/>
  <c r="F135" i="1"/>
  <c r="J135" i="1" s="1"/>
  <c r="C126" i="1"/>
  <c r="C124" i="1"/>
  <c r="D122" i="1"/>
  <c r="E122" i="1" s="1"/>
  <c r="C120" i="1"/>
  <c r="O120" i="1" s="1"/>
  <c r="D118" i="1"/>
  <c r="E118" i="1" s="1"/>
  <c r="C116" i="1"/>
  <c r="O116" i="1" s="1"/>
  <c r="C114" i="1"/>
  <c r="O114" i="1" s="1"/>
  <c r="C112" i="1"/>
  <c r="O112" i="1" s="1"/>
  <c r="C110" i="1"/>
  <c r="F108" i="1"/>
  <c r="J108" i="1" s="1"/>
  <c r="G103" i="1"/>
  <c r="G99" i="1"/>
  <c r="O99" i="1" s="1"/>
  <c r="G87" i="1"/>
  <c r="F81" i="1"/>
  <c r="L81" i="1" s="1"/>
  <c r="D79" i="1"/>
  <c r="G58" i="1"/>
  <c r="H58" i="1" s="1"/>
  <c r="G56" i="1"/>
  <c r="H56" i="1" s="1"/>
  <c r="G54" i="1"/>
  <c r="H54" i="1" s="1"/>
  <c r="D52" i="1"/>
  <c r="E52" i="1" s="1"/>
  <c r="C50" i="1"/>
  <c r="O50" i="1" s="1"/>
  <c r="C48" i="1"/>
  <c r="G43" i="1"/>
  <c r="H43" i="1" s="1"/>
  <c r="G40" i="1"/>
  <c r="O40" i="1" s="1"/>
  <c r="F35" i="1"/>
  <c r="J35" i="1" s="1"/>
  <c r="G31" i="1"/>
  <c r="H31" i="1" s="1"/>
  <c r="C29" i="1"/>
  <c r="C25" i="1"/>
  <c r="C21" i="1"/>
  <c r="D17" i="1"/>
  <c r="E17" i="1" s="1"/>
  <c r="I2" i="1"/>
  <c r="K9" i="1"/>
  <c r="K17" i="1"/>
  <c r="L17" i="1" s="1"/>
  <c r="K25" i="1"/>
  <c r="L25" i="1" s="1"/>
  <c r="K33" i="1"/>
  <c r="L33" i="1" s="1"/>
  <c r="K49" i="1"/>
  <c r="L49" i="1" s="1"/>
  <c r="K57" i="1"/>
  <c r="L57" i="1" s="1"/>
  <c r="K89" i="1"/>
  <c r="L89" i="1" s="1"/>
  <c r="K97" i="1"/>
  <c r="L97" i="1" s="1"/>
  <c r="K105" i="1"/>
  <c r="K113" i="1"/>
  <c r="L113" i="1" s="1"/>
  <c r="K121" i="1"/>
  <c r="L121" i="1" s="1"/>
  <c r="K129" i="1"/>
  <c r="L129" i="1" s="1"/>
  <c r="K137" i="1"/>
  <c r="L137" i="1" s="1"/>
  <c r="K145" i="1"/>
  <c r="L145" i="1" s="1"/>
  <c r="K153" i="1"/>
  <c r="L153" i="1" s="1"/>
  <c r="K161" i="1"/>
  <c r="L161" i="1" s="1"/>
  <c r="K169" i="1"/>
  <c r="L169" i="1" s="1"/>
  <c r="K177" i="1"/>
  <c r="L177" i="1" s="1"/>
  <c r="F103" i="1"/>
  <c r="J103" i="1" s="1"/>
  <c r="G101" i="1"/>
  <c r="H101" i="1" s="1"/>
  <c r="F99" i="1"/>
  <c r="J99" i="1" s="1"/>
  <c r="G97" i="1"/>
  <c r="H97" i="1" s="1"/>
  <c r="G93" i="1"/>
  <c r="H93" i="1" s="1"/>
  <c r="G89" i="1"/>
  <c r="H89" i="1" s="1"/>
  <c r="F87" i="1"/>
  <c r="L87" i="1" s="1"/>
  <c r="G85" i="1"/>
  <c r="H85" i="1" s="1"/>
  <c r="G60" i="1"/>
  <c r="H60" i="1" s="1"/>
  <c r="F40" i="1"/>
  <c r="G14" i="1"/>
  <c r="O14" i="1" s="1"/>
  <c r="G10" i="1"/>
  <c r="G6" i="1"/>
  <c r="K10" i="1"/>
  <c r="K18" i="1"/>
  <c r="L18" i="1" s="1"/>
  <c r="K26" i="1"/>
  <c r="K34" i="1"/>
  <c r="K42" i="1"/>
  <c r="K50" i="1"/>
  <c r="L50" i="1" s="1"/>
  <c r="K58" i="1"/>
  <c r="L58" i="1" s="1"/>
  <c r="K66" i="1"/>
  <c r="L66" i="1" s="1"/>
  <c r="K74" i="1"/>
  <c r="L74" i="1" s="1"/>
  <c r="K82" i="1"/>
  <c r="K114" i="1"/>
  <c r="L114" i="1" s="1"/>
  <c r="K130" i="1"/>
  <c r="K138" i="1"/>
  <c r="K146" i="1"/>
  <c r="K178" i="1"/>
  <c r="F147" i="1"/>
  <c r="J147" i="1" s="1"/>
  <c r="G182" i="1"/>
  <c r="H182" i="1" s="1"/>
  <c r="F176" i="1"/>
  <c r="J176" i="1" s="1"/>
  <c r="C173" i="1"/>
  <c r="E173" i="1" s="1"/>
  <c r="C171" i="1"/>
  <c r="E171" i="1" s="1"/>
  <c r="C163" i="1"/>
  <c r="E163" i="1" s="1"/>
  <c r="G151" i="1"/>
  <c r="D149" i="1"/>
  <c r="D147" i="1"/>
  <c r="E147" i="1" s="1"/>
  <c r="F139" i="1"/>
  <c r="J139" i="1" s="1"/>
  <c r="G130" i="1"/>
  <c r="O130" i="1" s="1"/>
  <c r="D103" i="1"/>
  <c r="D101" i="1"/>
  <c r="D99" i="1"/>
  <c r="E99" i="1" s="1"/>
  <c r="D97" i="1"/>
  <c r="D93" i="1"/>
  <c r="D89" i="1"/>
  <c r="D87" i="1"/>
  <c r="D85" i="1"/>
  <c r="G82" i="1"/>
  <c r="O82" i="1" s="1"/>
  <c r="D60" i="1"/>
  <c r="C58" i="1"/>
  <c r="C56" i="1"/>
  <c r="E56" i="1" s="1"/>
  <c r="G44" i="1"/>
  <c r="O44" i="1" s="1"/>
  <c r="D40" i="1"/>
  <c r="E40" i="1" s="1"/>
  <c r="C38" i="1"/>
  <c r="E38" i="1" s="1"/>
  <c r="G32" i="1"/>
  <c r="O32" i="1" s="1"/>
  <c r="F27" i="1"/>
  <c r="J27" i="1" s="1"/>
  <c r="F23" i="1"/>
  <c r="J23" i="1" s="1"/>
  <c r="F14" i="1"/>
  <c r="F10" i="1"/>
  <c r="F6" i="1"/>
  <c r="J6" i="1" s="1"/>
  <c r="D4" i="1"/>
  <c r="K3" i="1"/>
  <c r="K11" i="1"/>
  <c r="K27" i="1"/>
  <c r="K35" i="1"/>
  <c r="K43" i="1"/>
  <c r="L43" i="1" s="1"/>
  <c r="K99" i="1"/>
  <c r="K115" i="1"/>
  <c r="L115" i="1" s="1"/>
  <c r="K123" i="1"/>
  <c r="L123" i="1" s="1"/>
  <c r="K139" i="1"/>
  <c r="K147" i="1"/>
  <c r="K155" i="1"/>
  <c r="L155" i="1" s="1"/>
  <c r="K179" i="1"/>
  <c r="L179" i="1" s="1"/>
  <c r="G176" i="1"/>
  <c r="C176" i="1"/>
  <c r="E176" i="1" s="1"/>
  <c r="F160" i="1"/>
  <c r="H160" i="1" s="1"/>
  <c r="F151" i="1"/>
  <c r="J151" i="1" s="1"/>
  <c r="F144" i="1"/>
  <c r="H144" i="1" s="1"/>
  <c r="F125" i="1"/>
  <c r="J125" i="1" s="1"/>
  <c r="F119" i="1"/>
  <c r="J119" i="1" s="1"/>
  <c r="G109" i="1"/>
  <c r="H109" i="1" s="1"/>
  <c r="C103" i="1"/>
  <c r="C101" i="1"/>
  <c r="C97" i="1"/>
  <c r="C93" i="1"/>
  <c r="C89" i="1"/>
  <c r="C87" i="1"/>
  <c r="C85" i="1"/>
  <c r="F82" i="1"/>
  <c r="J82" i="1" s="1"/>
  <c r="G78" i="1"/>
  <c r="H78" i="1" s="1"/>
  <c r="G74" i="1"/>
  <c r="O74" i="1" s="1"/>
  <c r="G68" i="1"/>
  <c r="H68" i="1" s="1"/>
  <c r="C60" i="1"/>
  <c r="F47" i="1"/>
  <c r="J47" i="1" s="1"/>
  <c r="F44" i="1"/>
  <c r="J44" i="1" s="1"/>
  <c r="C34" i="1"/>
  <c r="E34" i="1" s="1"/>
  <c r="F32" i="1"/>
  <c r="G28" i="1"/>
  <c r="O28" i="1" s="1"/>
  <c r="G24" i="1"/>
  <c r="O24" i="1" s="1"/>
  <c r="G20" i="1"/>
  <c r="O20" i="1" s="1"/>
  <c r="D14" i="1"/>
  <c r="E14" i="1" s="1"/>
  <c r="C10" i="1"/>
  <c r="E10" i="1" s="1"/>
  <c r="C6" i="1"/>
  <c r="E6" i="1" s="1"/>
  <c r="K4" i="1"/>
  <c r="L4" i="1" s="1"/>
  <c r="K12" i="1"/>
  <c r="L12" i="1" s="1"/>
  <c r="K20" i="1"/>
  <c r="K28" i="1"/>
  <c r="L28" i="1" s="1"/>
  <c r="K44" i="1"/>
  <c r="K52" i="1"/>
  <c r="L52" i="1" s="1"/>
  <c r="K60" i="1"/>
  <c r="L60" i="1" s="1"/>
  <c r="K68" i="1"/>
  <c r="L68" i="1" s="1"/>
  <c r="K76" i="1"/>
  <c r="L76" i="1" s="1"/>
  <c r="K116" i="1"/>
  <c r="L116" i="1" s="1"/>
  <c r="K124" i="1"/>
  <c r="L124" i="1" s="1"/>
  <c r="K132" i="1"/>
  <c r="L132" i="1" s="1"/>
  <c r="K140" i="1"/>
  <c r="L140" i="1" s="1"/>
  <c r="K148" i="1"/>
  <c r="K156" i="1"/>
  <c r="L156" i="1" s="1"/>
  <c r="K164" i="1"/>
  <c r="L164" i="1" s="1"/>
  <c r="K172" i="1"/>
  <c r="K180" i="1"/>
  <c r="K5" i="1"/>
  <c r="K13" i="1"/>
  <c r="K21" i="1"/>
  <c r="L21" i="1" s="1"/>
  <c r="K29" i="1"/>
  <c r="L29" i="1" s="1"/>
  <c r="K37" i="1"/>
  <c r="L37" i="1" s="1"/>
  <c r="K85" i="1"/>
  <c r="L85" i="1" s="1"/>
  <c r="K93" i="1"/>
  <c r="L93" i="1" s="1"/>
  <c r="K101" i="1"/>
  <c r="L101" i="1" s="1"/>
  <c r="K109" i="1"/>
  <c r="L109" i="1" s="1"/>
  <c r="K117" i="1"/>
  <c r="L117" i="1" s="1"/>
  <c r="K133" i="1"/>
  <c r="K141" i="1"/>
  <c r="K149" i="1"/>
  <c r="L149" i="1" s="1"/>
  <c r="K157" i="1"/>
  <c r="L157" i="1" s="1"/>
  <c r="K165" i="1"/>
  <c r="L165" i="1" s="1"/>
  <c r="K173" i="1"/>
  <c r="L173" i="1" s="1"/>
  <c r="K181" i="1"/>
  <c r="L181" i="1" s="1"/>
  <c r="F20" i="1"/>
  <c r="J20" i="1" s="1"/>
  <c r="D177" i="1"/>
  <c r="E177" i="1" s="1"/>
  <c r="F166" i="1"/>
  <c r="L166" i="1" s="1"/>
  <c r="C151" i="1"/>
  <c r="E151" i="1" s="1"/>
  <c r="F148" i="1"/>
  <c r="H148" i="1" s="1"/>
  <c r="C136" i="1"/>
  <c r="E136" i="1" s="1"/>
  <c r="G126" i="1"/>
  <c r="H126" i="1" s="1"/>
  <c r="G110" i="1"/>
  <c r="H110" i="1" s="1"/>
  <c r="C109" i="1"/>
  <c r="E109" i="1" s="1"/>
  <c r="D78" i="1"/>
  <c r="E78" i="1" s="1"/>
  <c r="D76" i="1"/>
  <c r="E76" i="1" s="1"/>
  <c r="D72" i="1"/>
  <c r="E72" i="1" s="1"/>
  <c r="D70" i="1"/>
  <c r="E70" i="1" s="1"/>
  <c r="C68" i="1"/>
  <c r="E68" i="1" s="1"/>
  <c r="F55" i="1"/>
  <c r="L55" i="1" s="1"/>
  <c r="D37" i="1"/>
  <c r="E37" i="1" s="1"/>
  <c r="D20" i="1"/>
  <c r="E20" i="1" s="1"/>
  <c r="F11" i="1"/>
  <c r="J11" i="1" s="1"/>
  <c r="F7" i="1"/>
  <c r="J7" i="1" s="1"/>
  <c r="G3" i="1"/>
  <c r="O3" i="1" s="1"/>
  <c r="K6" i="1"/>
  <c r="K14" i="1"/>
  <c r="K30" i="1"/>
  <c r="K38" i="1"/>
  <c r="K54" i="1"/>
  <c r="L54" i="1" s="1"/>
  <c r="K62" i="1"/>
  <c r="L62" i="1" s="1"/>
  <c r="K70" i="1"/>
  <c r="L70" i="1" s="1"/>
  <c r="K142" i="1"/>
  <c r="L142" i="1" s="1"/>
  <c r="K150" i="1"/>
  <c r="K174" i="1"/>
  <c r="L174" i="1" s="1"/>
  <c r="K182" i="1"/>
  <c r="L182" i="1" s="1"/>
  <c r="G15" i="1"/>
  <c r="O15" i="1" s="1"/>
  <c r="C13" i="1"/>
  <c r="E13" i="1" s="1"/>
  <c r="D11" i="1"/>
  <c r="E11" i="1" s="1"/>
  <c r="C9" i="1"/>
  <c r="E9" i="1" s="1"/>
  <c r="D7" i="1"/>
  <c r="E7" i="1" s="1"/>
  <c r="C5" i="1"/>
  <c r="E5" i="1" s="1"/>
  <c r="F3" i="1"/>
  <c r="K7" i="1"/>
  <c r="K15" i="1"/>
  <c r="K23" i="1"/>
  <c r="K31" i="1"/>
  <c r="L31" i="1" s="1"/>
  <c r="K39" i="1"/>
  <c r="L39" i="1" s="1"/>
  <c r="K111" i="1"/>
  <c r="L111" i="1" s="1"/>
  <c r="K127" i="1"/>
  <c r="K135" i="1"/>
  <c r="K143" i="1"/>
  <c r="L143" i="1" s="1"/>
  <c r="H72" i="1"/>
  <c r="J60" i="1"/>
  <c r="H62" i="1"/>
  <c r="H91" i="1"/>
  <c r="J110" i="1"/>
  <c r="O91" i="1"/>
  <c r="H70" i="1"/>
  <c r="J129" i="1"/>
  <c r="H179" i="1"/>
  <c r="J140" i="1"/>
  <c r="E36" i="1"/>
  <c r="H155" i="1"/>
  <c r="J118" i="1"/>
  <c r="L167" i="1"/>
  <c r="H175" i="1"/>
  <c r="J52" i="1"/>
  <c r="J111" i="1"/>
  <c r="H95" i="1"/>
  <c r="E183" i="1"/>
  <c r="J77" i="1"/>
  <c r="J181" i="1"/>
  <c r="L134" i="1"/>
  <c r="J122" i="1"/>
  <c r="O95" i="1"/>
  <c r="E169" i="1"/>
  <c r="J137" i="1"/>
  <c r="J80" i="1"/>
  <c r="J70" i="1"/>
  <c r="J36" i="1"/>
  <c r="L183" i="1"/>
  <c r="L78" i="1"/>
  <c r="O72" i="1"/>
  <c r="J126" i="1"/>
  <c r="J123" i="1"/>
  <c r="O122" i="1"/>
  <c r="J96" i="1"/>
  <c r="J74" i="1"/>
  <c r="J24" i="1"/>
  <c r="L91" i="1"/>
  <c r="J134" i="1"/>
  <c r="H183" i="1"/>
  <c r="J170" i="1"/>
  <c r="J155" i="1"/>
  <c r="J112" i="1"/>
  <c r="J39" i="1"/>
  <c r="E32" i="1"/>
  <c r="J175" i="1"/>
  <c r="E165" i="1"/>
  <c r="O134" i="1"/>
  <c r="O118" i="1"/>
  <c r="O66" i="1"/>
  <c r="H48" i="1"/>
  <c r="E33" i="1"/>
  <c r="E30" i="1"/>
  <c r="L98" i="1"/>
  <c r="H52" i="1"/>
  <c r="O36" i="1"/>
  <c r="J161" i="1"/>
  <c r="L122" i="1"/>
  <c r="J116" i="1"/>
  <c r="J114" i="1"/>
  <c r="J101" i="1"/>
  <c r="J85" i="1"/>
  <c r="L65" i="1"/>
  <c r="J62" i="1"/>
  <c r="H132" i="1"/>
  <c r="J120" i="1"/>
  <c r="L110" i="1"/>
  <c r="J102" i="1"/>
  <c r="J76" i="1"/>
  <c r="J65" i="1"/>
  <c r="H64" i="1"/>
  <c r="J54" i="1"/>
  <c r="J28" i="1"/>
  <c r="J124" i="1"/>
  <c r="H122" i="1"/>
  <c r="H118" i="1"/>
  <c r="J109" i="1"/>
  <c r="L95" i="1"/>
  <c r="J31" i="1"/>
  <c r="E24" i="1"/>
  <c r="H174" i="1"/>
  <c r="E167" i="1"/>
  <c r="J145" i="1"/>
  <c r="J95" i="1"/>
  <c r="J93" i="1"/>
  <c r="J91" i="1"/>
  <c r="J89" i="1"/>
  <c r="H66" i="1"/>
  <c r="J63" i="1"/>
  <c r="E28" i="1"/>
  <c r="J113" i="1"/>
  <c r="L107" i="1"/>
  <c r="H76" i="1"/>
  <c r="J183" i="1"/>
  <c r="J179" i="1"/>
  <c r="J173" i="1"/>
  <c r="J167" i="1"/>
  <c r="J149" i="1"/>
  <c r="L118" i="1"/>
  <c r="O107" i="1"/>
  <c r="H18" i="1"/>
  <c r="J182" i="1"/>
  <c r="G180" i="1"/>
  <c r="E174" i="1"/>
  <c r="C166" i="1"/>
  <c r="D166" i="1"/>
  <c r="G166" i="1"/>
  <c r="F180" i="1"/>
  <c r="F178" i="1"/>
  <c r="J177" i="1"/>
  <c r="O175" i="1"/>
  <c r="O174" i="1"/>
  <c r="J157" i="1"/>
  <c r="H142" i="1"/>
  <c r="G168" i="1"/>
  <c r="C168" i="1"/>
  <c r="D168" i="1"/>
  <c r="L170" i="1"/>
  <c r="C180" i="1"/>
  <c r="C178" i="1"/>
  <c r="J169" i="1"/>
  <c r="J153" i="1"/>
  <c r="J117" i="1"/>
  <c r="O132" i="1"/>
  <c r="J121" i="1"/>
  <c r="E182" i="1"/>
  <c r="J165" i="1"/>
  <c r="J174" i="1"/>
  <c r="G172" i="1"/>
  <c r="H164" i="1"/>
  <c r="J164" i="1"/>
  <c r="O138" i="1"/>
  <c r="J115" i="1"/>
  <c r="O183" i="1"/>
  <c r="F172" i="1"/>
  <c r="D170" i="1"/>
  <c r="E170" i="1" s="1"/>
  <c r="G170" i="1"/>
  <c r="H170" i="1" s="1"/>
  <c r="C162" i="1"/>
  <c r="D162" i="1"/>
  <c r="F162" i="1"/>
  <c r="G162" i="1"/>
  <c r="C172" i="1"/>
  <c r="F168" i="1"/>
  <c r="L168" i="1" s="1"/>
  <c r="C158" i="1"/>
  <c r="D158" i="1"/>
  <c r="F158" i="1"/>
  <c r="L158" i="1" s="1"/>
  <c r="G158" i="1"/>
  <c r="J136" i="1"/>
  <c r="H156" i="1"/>
  <c r="J156" i="1"/>
  <c r="C154" i="1"/>
  <c r="D154" i="1"/>
  <c r="F154" i="1"/>
  <c r="L154" i="1" s="1"/>
  <c r="G154" i="1"/>
  <c r="G178" i="1"/>
  <c r="O159" i="1"/>
  <c r="C157" i="1"/>
  <c r="C153" i="1"/>
  <c r="C149" i="1"/>
  <c r="C145" i="1"/>
  <c r="C142" i="1"/>
  <c r="F138" i="1"/>
  <c r="H134" i="1"/>
  <c r="F133" i="1"/>
  <c r="D132" i="1"/>
  <c r="E132" i="1" s="1"/>
  <c r="C131" i="1"/>
  <c r="G131" i="1"/>
  <c r="G128" i="1"/>
  <c r="H128" i="1" s="1"/>
  <c r="G125" i="1"/>
  <c r="C125" i="1"/>
  <c r="D125" i="1"/>
  <c r="C119" i="1"/>
  <c r="D119" i="1"/>
  <c r="G119" i="1"/>
  <c r="H112" i="1"/>
  <c r="J97" i="1"/>
  <c r="C94" i="1"/>
  <c r="D94" i="1"/>
  <c r="G94" i="1"/>
  <c r="F94" i="1"/>
  <c r="L94" i="1" s="1"/>
  <c r="G88" i="1"/>
  <c r="C88" i="1"/>
  <c r="D88" i="1"/>
  <c r="F88" i="1"/>
  <c r="D164" i="1"/>
  <c r="D160" i="1"/>
  <c r="D156" i="1"/>
  <c r="D152" i="1"/>
  <c r="D148" i="1"/>
  <c r="D144" i="1"/>
  <c r="D138" i="1"/>
  <c r="E138" i="1" s="1"/>
  <c r="G137" i="1"/>
  <c r="H137" i="1" s="1"/>
  <c r="C137" i="1"/>
  <c r="D128" i="1"/>
  <c r="G113" i="1"/>
  <c r="H113" i="1" s="1"/>
  <c r="C113" i="1"/>
  <c r="D113" i="1"/>
  <c r="C90" i="1"/>
  <c r="D90" i="1"/>
  <c r="G90" i="1"/>
  <c r="F90" i="1"/>
  <c r="L90" i="1" s="1"/>
  <c r="J73" i="1"/>
  <c r="C164" i="1"/>
  <c r="C160" i="1"/>
  <c r="C156" i="1"/>
  <c r="C152" i="1"/>
  <c r="G150" i="1"/>
  <c r="O150" i="1" s="1"/>
  <c r="C148" i="1"/>
  <c r="G146" i="1"/>
  <c r="O146" i="1" s="1"/>
  <c r="C144" i="1"/>
  <c r="C143" i="1"/>
  <c r="G143" i="1"/>
  <c r="H143" i="1" s="1"/>
  <c r="J142" i="1"/>
  <c r="G140" i="1"/>
  <c r="O140" i="1" s="1"/>
  <c r="C128" i="1"/>
  <c r="H120" i="1"/>
  <c r="H114" i="1"/>
  <c r="E91" i="1"/>
  <c r="E64" i="1"/>
  <c r="O64" i="1"/>
  <c r="J56" i="1"/>
  <c r="F146" i="1"/>
  <c r="G133" i="1"/>
  <c r="C133" i="1"/>
  <c r="C115" i="1"/>
  <c r="D115" i="1"/>
  <c r="G115" i="1"/>
  <c r="H115" i="1" s="1"/>
  <c r="G83" i="1"/>
  <c r="C83" i="1"/>
  <c r="F83" i="1"/>
  <c r="D83" i="1"/>
  <c r="E82" i="1"/>
  <c r="J72" i="1"/>
  <c r="F150" i="1"/>
  <c r="G181" i="1"/>
  <c r="H181" i="1" s="1"/>
  <c r="G173" i="1"/>
  <c r="G165" i="1"/>
  <c r="H165" i="1" s="1"/>
  <c r="G161" i="1"/>
  <c r="H161" i="1" s="1"/>
  <c r="G157" i="1"/>
  <c r="H157" i="1" s="1"/>
  <c r="G153" i="1"/>
  <c r="H153" i="1" s="1"/>
  <c r="G149" i="1"/>
  <c r="H149" i="1" s="1"/>
  <c r="G145" i="1"/>
  <c r="H145" i="1" s="1"/>
  <c r="J143" i="1"/>
  <c r="F141" i="1"/>
  <c r="D140" i="1"/>
  <c r="E140" i="1" s="1"/>
  <c r="C139" i="1"/>
  <c r="G139" i="1"/>
  <c r="G136" i="1"/>
  <c r="E134" i="1"/>
  <c r="F130" i="1"/>
  <c r="F127" i="1"/>
  <c r="L126" i="1"/>
  <c r="L102" i="1"/>
  <c r="C61" i="1"/>
  <c r="D61" i="1"/>
  <c r="G61" i="1"/>
  <c r="F61" i="1"/>
  <c r="L61" i="1" s="1"/>
  <c r="J43" i="1"/>
  <c r="H39" i="1"/>
  <c r="O39" i="1"/>
  <c r="J132" i="1"/>
  <c r="G121" i="1"/>
  <c r="H121" i="1" s="1"/>
  <c r="C121" i="1"/>
  <c r="D121" i="1"/>
  <c r="G177" i="1"/>
  <c r="H177" i="1" s="1"/>
  <c r="G169" i="1"/>
  <c r="O169" i="1" s="1"/>
  <c r="D150" i="1"/>
  <c r="E150" i="1" s="1"/>
  <c r="D146" i="1"/>
  <c r="E146" i="1" s="1"/>
  <c r="F131" i="1"/>
  <c r="D130" i="1"/>
  <c r="E130" i="1" s="1"/>
  <c r="G129" i="1"/>
  <c r="H129" i="1" s="1"/>
  <c r="C129" i="1"/>
  <c r="J128" i="1"/>
  <c r="C123" i="1"/>
  <c r="D123" i="1"/>
  <c r="G123" i="1"/>
  <c r="H123" i="1" s="1"/>
  <c r="H116" i="1"/>
  <c r="J107" i="1"/>
  <c r="H107" i="1"/>
  <c r="J98" i="1"/>
  <c r="L96" i="1"/>
  <c r="C69" i="1"/>
  <c r="D69" i="1"/>
  <c r="G69" i="1"/>
  <c r="F69" i="1"/>
  <c r="L69" i="1" s="1"/>
  <c r="C135" i="1"/>
  <c r="G135" i="1"/>
  <c r="G117" i="1"/>
  <c r="H117" i="1" s="1"/>
  <c r="C117" i="1"/>
  <c r="D117" i="1"/>
  <c r="C111" i="1"/>
  <c r="D111" i="1"/>
  <c r="G111" i="1"/>
  <c r="H111" i="1" s="1"/>
  <c r="G104" i="1"/>
  <c r="C104" i="1"/>
  <c r="F104" i="1"/>
  <c r="L92" i="1"/>
  <c r="J92" i="1"/>
  <c r="J86" i="1"/>
  <c r="G84" i="1"/>
  <c r="C84" i="1"/>
  <c r="D84" i="1"/>
  <c r="F84" i="1"/>
  <c r="J71" i="1"/>
  <c r="J64" i="1"/>
  <c r="G59" i="1"/>
  <c r="C59" i="1"/>
  <c r="D59" i="1"/>
  <c r="F59" i="1"/>
  <c r="G51" i="1"/>
  <c r="C51" i="1"/>
  <c r="D51" i="1"/>
  <c r="F51" i="1"/>
  <c r="G141" i="1"/>
  <c r="C141" i="1"/>
  <c r="C127" i="1"/>
  <c r="G127" i="1"/>
  <c r="H124" i="1"/>
  <c r="C106" i="1"/>
  <c r="D106" i="1"/>
  <c r="G106" i="1"/>
  <c r="F106" i="1"/>
  <c r="F105" i="1"/>
  <c r="D105" i="1"/>
  <c r="E105" i="1" s="1"/>
  <c r="G105" i="1"/>
  <c r="O105" i="1" s="1"/>
  <c r="G100" i="1"/>
  <c r="C100" i="1"/>
  <c r="D100" i="1"/>
  <c r="F100" i="1"/>
  <c r="O76" i="1"/>
  <c r="G67" i="1"/>
  <c r="C67" i="1"/>
  <c r="D67" i="1"/>
  <c r="F67" i="1"/>
  <c r="L67" i="1" s="1"/>
  <c r="F46" i="1"/>
  <c r="L46" i="1" s="1"/>
  <c r="C46" i="1"/>
  <c r="D46" i="1"/>
  <c r="G46" i="1"/>
  <c r="J33" i="1"/>
  <c r="C102" i="1"/>
  <c r="D102" i="1"/>
  <c r="G102" i="1"/>
  <c r="H102" i="1" s="1"/>
  <c r="L86" i="1"/>
  <c r="E62" i="1"/>
  <c r="O62" i="1"/>
  <c r="H50" i="1"/>
  <c r="J49" i="1"/>
  <c r="E107" i="1"/>
  <c r="G96" i="1"/>
  <c r="H96" i="1" s="1"/>
  <c r="C96" i="1"/>
  <c r="D96" i="1"/>
  <c r="L73" i="1"/>
  <c r="D42" i="1"/>
  <c r="E42" i="1" s="1"/>
  <c r="F42" i="1"/>
  <c r="G42" i="1"/>
  <c r="O42" i="1" s="1"/>
  <c r="O23" i="1"/>
  <c r="J21" i="1"/>
  <c r="J8" i="1"/>
  <c r="O11" i="1"/>
  <c r="C98" i="1"/>
  <c r="D98" i="1"/>
  <c r="G98" i="1"/>
  <c r="H98" i="1" s="1"/>
  <c r="E95" i="1"/>
  <c r="G92" i="1"/>
  <c r="H92" i="1" s="1"/>
  <c r="C92" i="1"/>
  <c r="D92" i="1"/>
  <c r="H80" i="1"/>
  <c r="O70" i="1"/>
  <c r="J57" i="1"/>
  <c r="C53" i="1"/>
  <c r="D53" i="1"/>
  <c r="G53" i="1"/>
  <c r="F53" i="1"/>
  <c r="L53" i="1" s="1"/>
  <c r="J48" i="1"/>
  <c r="E44" i="1"/>
  <c r="G108" i="1"/>
  <c r="C108" i="1"/>
  <c r="C86" i="1"/>
  <c r="D86" i="1"/>
  <c r="G86" i="1"/>
  <c r="H86" i="1" s="1"/>
  <c r="G75" i="1"/>
  <c r="C75" i="1"/>
  <c r="D75" i="1"/>
  <c r="F75" i="1"/>
  <c r="E54" i="1"/>
  <c r="F41" i="1"/>
  <c r="G41" i="1"/>
  <c r="D41" i="1"/>
  <c r="C41" i="1"/>
  <c r="J29" i="1"/>
  <c r="C81" i="1"/>
  <c r="D81" i="1"/>
  <c r="G81" i="1"/>
  <c r="J78" i="1"/>
  <c r="C65" i="1"/>
  <c r="D65" i="1"/>
  <c r="G65" i="1"/>
  <c r="H65" i="1" s="1"/>
  <c r="L63" i="1"/>
  <c r="C49" i="1"/>
  <c r="D49" i="1"/>
  <c r="G49" i="1"/>
  <c r="H49" i="1" s="1"/>
  <c r="G79" i="1"/>
  <c r="C79" i="1"/>
  <c r="C77" i="1"/>
  <c r="D77" i="1"/>
  <c r="G77" i="1"/>
  <c r="H77" i="1" s="1"/>
  <c r="E74" i="1"/>
  <c r="G71" i="1"/>
  <c r="H71" i="1" s="1"/>
  <c r="C71" i="1"/>
  <c r="D71" i="1"/>
  <c r="J66" i="1"/>
  <c r="G55" i="1"/>
  <c r="C55" i="1"/>
  <c r="D55" i="1"/>
  <c r="O52" i="1"/>
  <c r="J50" i="1"/>
  <c r="C80" i="1"/>
  <c r="L77" i="1"/>
  <c r="C73" i="1"/>
  <c r="D73" i="1"/>
  <c r="G73" i="1"/>
  <c r="H73" i="1" s="1"/>
  <c r="L71" i="1"/>
  <c r="J68" i="1"/>
  <c r="C57" i="1"/>
  <c r="D57" i="1"/>
  <c r="G57" i="1"/>
  <c r="H57" i="1" s="1"/>
  <c r="E66" i="1"/>
  <c r="G63" i="1"/>
  <c r="H63" i="1" s="1"/>
  <c r="C63" i="1"/>
  <c r="D63" i="1"/>
  <c r="J58" i="1"/>
  <c r="G47" i="1"/>
  <c r="C47" i="1"/>
  <c r="D47" i="1"/>
  <c r="F45" i="1"/>
  <c r="G45" i="1"/>
  <c r="C45" i="1"/>
  <c r="D45" i="1"/>
  <c r="H36" i="1"/>
  <c r="O7" i="1"/>
  <c r="H4" i="1"/>
  <c r="O18" i="1"/>
  <c r="E18" i="1"/>
  <c r="O27" i="1"/>
  <c r="J25" i="1"/>
  <c r="J37" i="1"/>
  <c r="H17" i="1"/>
  <c r="J12" i="1"/>
  <c r="J4" i="1"/>
  <c r="L36" i="1"/>
  <c r="G19" i="1"/>
  <c r="G38" i="1"/>
  <c r="G34" i="1"/>
  <c r="G30" i="1"/>
  <c r="O30" i="1" s="1"/>
  <c r="G26" i="1"/>
  <c r="O26" i="1" s="1"/>
  <c r="G22" i="1"/>
  <c r="F19" i="1"/>
  <c r="J17" i="1"/>
  <c r="F15" i="1"/>
  <c r="J15" i="1" s="1"/>
  <c r="D43" i="1"/>
  <c r="E43" i="1" s="1"/>
  <c r="D39" i="1"/>
  <c r="E39" i="1" s="1"/>
  <c r="F38" i="1"/>
  <c r="D35" i="1"/>
  <c r="E35" i="1" s="1"/>
  <c r="F34" i="1"/>
  <c r="D31" i="1"/>
  <c r="E31" i="1" s="1"/>
  <c r="F30" i="1"/>
  <c r="D27" i="1"/>
  <c r="E27" i="1" s="1"/>
  <c r="F26" i="1"/>
  <c r="J26" i="1" s="1"/>
  <c r="D23" i="1"/>
  <c r="E23" i="1" s="1"/>
  <c r="F22" i="1"/>
  <c r="G16" i="1"/>
  <c r="C12" i="1"/>
  <c r="C8" i="1"/>
  <c r="C4" i="1"/>
  <c r="G2" i="1"/>
  <c r="G37" i="1"/>
  <c r="O37" i="1" s="1"/>
  <c r="G33" i="1"/>
  <c r="H33" i="1" s="1"/>
  <c r="G29" i="1"/>
  <c r="H29" i="1" s="1"/>
  <c r="G25" i="1"/>
  <c r="G21" i="1"/>
  <c r="D19" i="1"/>
  <c r="J18" i="1"/>
  <c r="F16" i="1"/>
  <c r="L16" i="1" s="1"/>
  <c r="D15" i="1"/>
  <c r="E15" i="1" s="1"/>
  <c r="D3" i="1"/>
  <c r="E3" i="1" s="1"/>
  <c r="F2" i="1"/>
  <c r="D26" i="1"/>
  <c r="E26" i="1" s="1"/>
  <c r="D22" i="1"/>
  <c r="C19" i="1"/>
  <c r="O17" i="1"/>
  <c r="G13" i="1"/>
  <c r="G9" i="1"/>
  <c r="G5" i="1"/>
  <c r="C22" i="1"/>
  <c r="D16" i="1"/>
  <c r="F13" i="1"/>
  <c r="F9" i="1"/>
  <c r="F5" i="1"/>
  <c r="D2" i="1"/>
  <c r="E2" i="1" s="1"/>
  <c r="C16" i="1"/>
  <c r="G12" i="1"/>
  <c r="H12" i="1" s="1"/>
  <c r="G8" i="1"/>
  <c r="H8" i="1" s="1"/>
  <c r="K2" i="1"/>
  <c r="L135" i="1" l="1"/>
  <c r="M181" i="8"/>
  <c r="P165" i="8"/>
  <c r="Q165" i="8" s="1"/>
  <c r="P8" i="8"/>
  <c r="R8" i="8" s="1"/>
  <c r="N8" i="8" s="1"/>
  <c r="P123" i="8"/>
  <c r="Q123" i="8" s="1"/>
  <c r="S123" i="8" s="1"/>
  <c r="P104" i="8"/>
  <c r="Q104" i="8" s="1"/>
  <c r="S104" i="8" s="1"/>
  <c r="P181" i="8"/>
  <c r="R181" i="8" s="1"/>
  <c r="N181" i="8" s="1"/>
  <c r="M157" i="8"/>
  <c r="M164" i="8"/>
  <c r="P88" i="8"/>
  <c r="M123" i="8"/>
  <c r="P141" i="8"/>
  <c r="P95" i="8"/>
  <c r="M78" i="8"/>
  <c r="M62" i="8"/>
  <c r="M149" i="8"/>
  <c r="M131" i="8"/>
  <c r="M111" i="8"/>
  <c r="P118" i="8"/>
  <c r="M88" i="8"/>
  <c r="P105" i="8"/>
  <c r="L114" i="8"/>
  <c r="H130" i="8"/>
  <c r="P108" i="8"/>
  <c r="L48" i="8"/>
  <c r="H159" i="8"/>
  <c r="H29" i="8"/>
  <c r="M95" i="8"/>
  <c r="M119" i="8"/>
  <c r="M141" i="8"/>
  <c r="P121" i="8"/>
  <c r="L115" i="8"/>
  <c r="L103" i="8"/>
  <c r="L176" i="8"/>
  <c r="P160" i="8"/>
  <c r="M163" i="8"/>
  <c r="J130" i="8"/>
  <c r="M121" i="8"/>
  <c r="L71" i="8"/>
  <c r="L30" i="8"/>
  <c r="P168" i="8"/>
  <c r="P16" i="8"/>
  <c r="L112" i="8"/>
  <c r="M41" i="8"/>
  <c r="P2" i="8"/>
  <c r="H182" i="8"/>
  <c r="P157" i="8"/>
  <c r="H4" i="8"/>
  <c r="M108" i="8"/>
  <c r="L20" i="8"/>
  <c r="L117" i="8"/>
  <c r="P6" i="8"/>
  <c r="H128" i="8"/>
  <c r="L99" i="8"/>
  <c r="L177" i="8"/>
  <c r="L66" i="8"/>
  <c r="L75" i="8"/>
  <c r="M144" i="8"/>
  <c r="M165" i="8"/>
  <c r="L142" i="8"/>
  <c r="L136" i="8"/>
  <c r="L31" i="8"/>
  <c r="H26" i="8"/>
  <c r="P26" i="8" s="1"/>
  <c r="H120" i="8"/>
  <c r="L148" i="8"/>
  <c r="L116" i="8"/>
  <c r="L183" i="8"/>
  <c r="L100" i="8"/>
  <c r="J145" i="8"/>
  <c r="P111" i="8"/>
  <c r="L110" i="8"/>
  <c r="J128" i="8"/>
  <c r="P144" i="8"/>
  <c r="H74" i="8"/>
  <c r="L128" i="8"/>
  <c r="L85" i="8"/>
  <c r="P149" i="8"/>
  <c r="H99" i="8"/>
  <c r="M2" i="8"/>
  <c r="L106" i="8"/>
  <c r="L76" i="8"/>
  <c r="L38" i="8"/>
  <c r="J55" i="8"/>
  <c r="L151" i="8"/>
  <c r="H129" i="8"/>
  <c r="J135" i="8"/>
  <c r="L82" i="8"/>
  <c r="L130" i="8"/>
  <c r="M25" i="8"/>
  <c r="H30" i="8"/>
  <c r="M104" i="8"/>
  <c r="P119" i="8"/>
  <c r="E170" i="8"/>
  <c r="M175" i="8"/>
  <c r="P175" i="8"/>
  <c r="E156" i="8"/>
  <c r="H150" i="8"/>
  <c r="J161" i="8"/>
  <c r="H161" i="8"/>
  <c r="E177" i="8"/>
  <c r="E146" i="8"/>
  <c r="E124" i="8"/>
  <c r="L153" i="8"/>
  <c r="J134" i="8"/>
  <c r="H134" i="8"/>
  <c r="E137" i="8"/>
  <c r="E128" i="8"/>
  <c r="J110" i="8"/>
  <c r="H110" i="8"/>
  <c r="E171" i="8"/>
  <c r="P163" i="8"/>
  <c r="H142" i="8"/>
  <c r="J142" i="8"/>
  <c r="H137" i="8"/>
  <c r="J137" i="8"/>
  <c r="M113" i="8"/>
  <c r="P113" i="8"/>
  <c r="J182" i="8"/>
  <c r="P98" i="8"/>
  <c r="M98" i="8"/>
  <c r="E109" i="8"/>
  <c r="M93" i="8"/>
  <c r="P93" i="8"/>
  <c r="P81" i="8"/>
  <c r="M81" i="8"/>
  <c r="P60" i="8"/>
  <c r="M60" i="8"/>
  <c r="M83" i="8"/>
  <c r="P83" i="8"/>
  <c r="E130" i="8"/>
  <c r="P94" i="8"/>
  <c r="M94" i="8"/>
  <c r="M42" i="8"/>
  <c r="P42" i="8"/>
  <c r="J107" i="8"/>
  <c r="E85" i="8"/>
  <c r="H27" i="8"/>
  <c r="J27" i="8"/>
  <c r="E5" i="8"/>
  <c r="P56" i="8"/>
  <c r="M56" i="8"/>
  <c r="H38" i="8"/>
  <c r="J38" i="8"/>
  <c r="H75" i="8"/>
  <c r="H37" i="8"/>
  <c r="J37" i="8"/>
  <c r="H64" i="8"/>
  <c r="E3" i="8"/>
  <c r="P10" i="8"/>
  <c r="M10" i="8"/>
  <c r="P49" i="8"/>
  <c r="P62" i="8"/>
  <c r="E162" i="8"/>
  <c r="P146" i="8"/>
  <c r="M146" i="8"/>
  <c r="J158" i="8"/>
  <c r="H158" i="8"/>
  <c r="E118" i="8"/>
  <c r="H174" i="8"/>
  <c r="J174" i="8"/>
  <c r="P170" i="8"/>
  <c r="M170" i="8"/>
  <c r="L171" i="8"/>
  <c r="J136" i="8"/>
  <c r="H136" i="8"/>
  <c r="E102" i="8"/>
  <c r="P164" i="8"/>
  <c r="J129" i="8"/>
  <c r="L145" i="8"/>
  <c r="M79" i="8"/>
  <c r="P79" i="8"/>
  <c r="E59" i="8"/>
  <c r="H116" i="8"/>
  <c r="J116" i="8"/>
  <c r="E92" i="8"/>
  <c r="J112" i="8"/>
  <c r="H112" i="8"/>
  <c r="L129" i="8"/>
  <c r="E45" i="8"/>
  <c r="P5" i="8"/>
  <c r="M5" i="8"/>
  <c r="H45" i="8"/>
  <c r="J45" i="8"/>
  <c r="L45" i="8"/>
  <c r="E75" i="8"/>
  <c r="H15" i="8"/>
  <c r="J15" i="8"/>
  <c r="H3" i="8"/>
  <c r="J3" i="8"/>
  <c r="E30" i="8"/>
  <c r="E15" i="8"/>
  <c r="J20" i="8"/>
  <c r="H20" i="8"/>
  <c r="H46" i="8"/>
  <c r="J46" i="8"/>
  <c r="L37" i="8"/>
  <c r="E154" i="8"/>
  <c r="H151" i="8"/>
  <c r="J151" i="8"/>
  <c r="M156" i="8"/>
  <c r="P156" i="8"/>
  <c r="J177" i="8"/>
  <c r="H177" i="8"/>
  <c r="E140" i="8"/>
  <c r="E135" i="8"/>
  <c r="L143" i="8"/>
  <c r="E169" i="8"/>
  <c r="P162" i="8"/>
  <c r="M162" i="8"/>
  <c r="P127" i="8"/>
  <c r="M127" i="8"/>
  <c r="E142" i="8"/>
  <c r="M102" i="8"/>
  <c r="P102" i="8"/>
  <c r="E110" i="8"/>
  <c r="J91" i="8"/>
  <c r="H91" i="8"/>
  <c r="J109" i="8"/>
  <c r="H109" i="8"/>
  <c r="J115" i="8"/>
  <c r="H115" i="8"/>
  <c r="M59" i="8"/>
  <c r="P59" i="8"/>
  <c r="L92" i="8"/>
  <c r="M77" i="8"/>
  <c r="P77" i="8"/>
  <c r="L158" i="8"/>
  <c r="M118" i="8"/>
  <c r="E112" i="8"/>
  <c r="P86" i="8"/>
  <c r="M86" i="8"/>
  <c r="H63" i="8"/>
  <c r="J63" i="8"/>
  <c r="M52" i="8"/>
  <c r="P52" i="8"/>
  <c r="P72" i="8"/>
  <c r="M72" i="8"/>
  <c r="L63" i="8"/>
  <c r="M33" i="8"/>
  <c r="P33" i="8"/>
  <c r="E38" i="8"/>
  <c r="E14" i="8"/>
  <c r="M70" i="8"/>
  <c r="P70" i="8"/>
  <c r="J150" i="8"/>
  <c r="L74" i="8"/>
  <c r="L15" i="8"/>
  <c r="L3" i="8"/>
  <c r="M105" i="8"/>
  <c r="M6" i="8"/>
  <c r="J30" i="8"/>
  <c r="J29" i="8"/>
  <c r="P41" i="8"/>
  <c r="J7" i="8"/>
  <c r="J31" i="8"/>
  <c r="H183" i="8"/>
  <c r="J183" i="8"/>
  <c r="E150" i="8"/>
  <c r="E183" i="8"/>
  <c r="J166" i="8"/>
  <c r="H166" i="8"/>
  <c r="E151" i="8"/>
  <c r="P178" i="8"/>
  <c r="M178" i="8"/>
  <c r="P155" i="8"/>
  <c r="M155" i="8"/>
  <c r="H153" i="8"/>
  <c r="J153" i="8"/>
  <c r="E134" i="8"/>
  <c r="L166" i="8"/>
  <c r="E174" i="8"/>
  <c r="L169" i="8"/>
  <c r="J159" i="8"/>
  <c r="P126" i="8"/>
  <c r="M126" i="8"/>
  <c r="E136" i="8"/>
  <c r="H122" i="8"/>
  <c r="J122" i="8"/>
  <c r="M89" i="8"/>
  <c r="P89" i="8"/>
  <c r="E115" i="8"/>
  <c r="E116" i="8"/>
  <c r="H92" i="8"/>
  <c r="J92" i="8"/>
  <c r="P68" i="8"/>
  <c r="M68" i="8"/>
  <c r="P80" i="8"/>
  <c r="M80" i="8"/>
  <c r="L109" i="8"/>
  <c r="E84" i="8"/>
  <c r="E117" i="8"/>
  <c r="M87" i="8"/>
  <c r="P87" i="8"/>
  <c r="H65" i="8"/>
  <c r="J65" i="8"/>
  <c r="M32" i="8"/>
  <c r="P32" i="8"/>
  <c r="P11" i="8"/>
  <c r="M11" i="8"/>
  <c r="E66" i="8"/>
  <c r="M44" i="8"/>
  <c r="M18" i="8"/>
  <c r="P18" i="8"/>
  <c r="E37" i="8"/>
  <c r="E13" i="8"/>
  <c r="E64" i="8"/>
  <c r="E29" i="8"/>
  <c r="P14" i="8"/>
  <c r="M14" i="8"/>
  <c r="E47" i="8"/>
  <c r="H47" i="8"/>
  <c r="J47" i="8"/>
  <c r="E120" i="8"/>
  <c r="J75" i="8"/>
  <c r="E55" i="8"/>
  <c r="E46" i="8"/>
  <c r="H19" i="8"/>
  <c r="J19" i="8"/>
  <c r="P25" i="8"/>
  <c r="L27" i="8"/>
  <c r="L4" i="8"/>
  <c r="M8" i="8"/>
  <c r="E167" i="8"/>
  <c r="E159" i="8"/>
  <c r="E153" i="8"/>
  <c r="H152" i="8"/>
  <c r="J152" i="8"/>
  <c r="M133" i="8"/>
  <c r="P133" i="8"/>
  <c r="H169" i="8"/>
  <c r="J169" i="8"/>
  <c r="E91" i="8"/>
  <c r="H171" i="8"/>
  <c r="J171" i="8"/>
  <c r="E67" i="8"/>
  <c r="E65" i="8"/>
  <c r="J100" i="8"/>
  <c r="H100" i="8"/>
  <c r="P23" i="8"/>
  <c r="M23" i="8"/>
  <c r="H73" i="8"/>
  <c r="J73" i="8"/>
  <c r="L73" i="8"/>
  <c r="M61" i="8"/>
  <c r="P61" i="8"/>
  <c r="E40" i="8"/>
  <c r="E21" i="8"/>
  <c r="M13" i="8"/>
  <c r="P13" i="8"/>
  <c r="E31" i="8"/>
  <c r="P44" i="8"/>
  <c r="L46" i="8"/>
  <c r="J74" i="8"/>
  <c r="P167" i="8"/>
  <c r="M167" i="8"/>
  <c r="M168" i="8"/>
  <c r="L159" i="8"/>
  <c r="E152" i="8"/>
  <c r="M124" i="8"/>
  <c r="P124" i="8"/>
  <c r="M160" i="8"/>
  <c r="H140" i="8"/>
  <c r="J140" i="8"/>
  <c r="P173" i="8"/>
  <c r="L137" i="8"/>
  <c r="M101" i="8"/>
  <c r="P101" i="8"/>
  <c r="E132" i="8"/>
  <c r="H114" i="8"/>
  <c r="J114" i="8"/>
  <c r="M96" i="8"/>
  <c r="P96" i="8"/>
  <c r="J148" i="8"/>
  <c r="H148" i="8"/>
  <c r="M67" i="8"/>
  <c r="P67" i="8"/>
  <c r="M43" i="8"/>
  <c r="P43" i="8"/>
  <c r="H84" i="8"/>
  <c r="J84" i="8"/>
  <c r="L84" i="8"/>
  <c r="M24" i="8"/>
  <c r="P24" i="8"/>
  <c r="H117" i="8"/>
  <c r="J117" i="8"/>
  <c r="E97" i="8"/>
  <c r="H85" i="8"/>
  <c r="J85" i="8"/>
  <c r="E22" i="8"/>
  <c r="J99" i="8"/>
  <c r="P51" i="8"/>
  <c r="M51" i="8"/>
  <c r="E56" i="8"/>
  <c r="H66" i="8"/>
  <c r="E50" i="8"/>
  <c r="L29" i="8"/>
  <c r="H36" i="8"/>
  <c r="M36" i="8" s="1"/>
  <c r="H9" i="8"/>
  <c r="J9" i="8"/>
  <c r="H76" i="8"/>
  <c r="J76" i="8"/>
  <c r="H71" i="8"/>
  <c r="L91" i="8"/>
  <c r="E20" i="8"/>
  <c r="P78" i="8"/>
  <c r="L65" i="8"/>
  <c r="P179" i="8"/>
  <c r="M179" i="8"/>
  <c r="E144" i="8"/>
  <c r="E161" i="8"/>
  <c r="L150" i="8"/>
  <c r="J147" i="8"/>
  <c r="L134" i="8"/>
  <c r="L174" i="8"/>
  <c r="E138" i="8"/>
  <c r="M173" i="8"/>
  <c r="P131" i="8"/>
  <c r="M132" i="8"/>
  <c r="P132" i="8"/>
  <c r="L107" i="8"/>
  <c r="H90" i="8"/>
  <c r="J90" i="8"/>
  <c r="M58" i="8"/>
  <c r="P58" i="8"/>
  <c r="E106" i="8"/>
  <c r="J103" i="8"/>
  <c r="E42" i="8"/>
  <c r="J82" i="8"/>
  <c r="J57" i="8"/>
  <c r="H57" i="8"/>
  <c r="H97" i="8"/>
  <c r="J97" i="8"/>
  <c r="E54" i="8"/>
  <c r="M22" i="8"/>
  <c r="P22" i="8"/>
  <c r="H40" i="8"/>
  <c r="H28" i="8"/>
  <c r="J28" i="8"/>
  <c r="M17" i="8"/>
  <c r="P17" i="8"/>
  <c r="L47" i="8"/>
  <c r="H21" i="8"/>
  <c r="J21" i="8"/>
  <c r="E7" i="8"/>
  <c r="E71" i="8"/>
  <c r="L19" i="8"/>
  <c r="E9" i="8"/>
  <c r="M16" i="8"/>
  <c r="L120" i="8"/>
  <c r="H55" i="8"/>
  <c r="M49" i="8"/>
  <c r="J40" i="8"/>
  <c r="J4" i="8"/>
  <c r="E178" i="8"/>
  <c r="E175" i="8"/>
  <c r="M172" i="8"/>
  <c r="P172" i="8"/>
  <c r="L161" i="8"/>
  <c r="E158" i="8"/>
  <c r="P125" i="8"/>
  <c r="M125" i="8"/>
  <c r="L147" i="8"/>
  <c r="E145" i="8"/>
  <c r="H176" i="8"/>
  <c r="J176" i="8"/>
  <c r="M180" i="8"/>
  <c r="P180" i="8"/>
  <c r="M138" i="8"/>
  <c r="P138" i="8"/>
  <c r="P139" i="8"/>
  <c r="M139" i="8"/>
  <c r="M154" i="8"/>
  <c r="P154" i="8"/>
  <c r="E93" i="8"/>
  <c r="M69" i="8"/>
  <c r="P69" i="8"/>
  <c r="E148" i="8"/>
  <c r="E83" i="8"/>
  <c r="J143" i="8"/>
  <c r="L140" i="8"/>
  <c r="L135" i="8"/>
  <c r="H106" i="8"/>
  <c r="J106" i="8"/>
  <c r="E57" i="8"/>
  <c r="P34" i="8"/>
  <c r="M34" i="8"/>
  <c r="L53" i="8"/>
  <c r="M54" i="8"/>
  <c r="P54" i="8"/>
  <c r="M35" i="8"/>
  <c r="P35" i="8"/>
  <c r="E39" i="8"/>
  <c r="E6" i="8"/>
  <c r="L57" i="8"/>
  <c r="H39" i="8"/>
  <c r="J39" i="8"/>
  <c r="L12" i="8"/>
  <c r="H50" i="8"/>
  <c r="J50" i="8"/>
  <c r="E27" i="8"/>
  <c r="E19" i="8"/>
  <c r="L7" i="8"/>
  <c r="E76" i="8"/>
  <c r="H48" i="8"/>
  <c r="L64" i="8"/>
  <c r="E4" i="8"/>
  <c r="J53" i="8"/>
  <c r="J12" i="8"/>
  <c r="O97" i="1"/>
  <c r="O93" i="1"/>
  <c r="M15" i="6"/>
  <c r="P181" i="6"/>
  <c r="Q181" i="6" s="1"/>
  <c r="S181" i="6" s="1"/>
  <c r="P112" i="6"/>
  <c r="R112" i="6" s="1"/>
  <c r="N112" i="6" s="1"/>
  <c r="M70" i="6"/>
  <c r="M72" i="6"/>
  <c r="P171" i="6"/>
  <c r="H174" i="6"/>
  <c r="M131" i="6"/>
  <c r="P126" i="6"/>
  <c r="O2" i="1"/>
  <c r="P23" i="6"/>
  <c r="M138" i="6"/>
  <c r="M181" i="6"/>
  <c r="L166" i="6"/>
  <c r="P2" i="6"/>
  <c r="M37" i="6"/>
  <c r="M157" i="6"/>
  <c r="L105" i="6"/>
  <c r="L102" i="6"/>
  <c r="P18" i="6"/>
  <c r="M126" i="6"/>
  <c r="L108" i="6"/>
  <c r="P144" i="6"/>
  <c r="P15" i="6"/>
  <c r="P109" i="6"/>
  <c r="P99" i="6"/>
  <c r="H182" i="6"/>
  <c r="L73" i="6"/>
  <c r="P35" i="6"/>
  <c r="H122" i="6"/>
  <c r="P29" i="6"/>
  <c r="P6" i="6"/>
  <c r="L151" i="6"/>
  <c r="P157" i="6"/>
  <c r="P70" i="6"/>
  <c r="P59" i="6"/>
  <c r="M99" i="6"/>
  <c r="H63" i="6"/>
  <c r="P156" i="6"/>
  <c r="M149" i="6"/>
  <c r="P43" i="6"/>
  <c r="M170" i="6"/>
  <c r="L152" i="6"/>
  <c r="L110" i="6"/>
  <c r="H124" i="6"/>
  <c r="L71" i="6"/>
  <c r="L19" i="6"/>
  <c r="P7" i="6"/>
  <c r="P45" i="6"/>
  <c r="P170" i="6"/>
  <c r="L177" i="6"/>
  <c r="P37" i="6"/>
  <c r="M101" i="6"/>
  <c r="M59" i="6"/>
  <c r="P149" i="6"/>
  <c r="P121" i="6"/>
  <c r="P138" i="6"/>
  <c r="P85" i="6"/>
  <c r="M43" i="6"/>
  <c r="M123" i="6"/>
  <c r="P168" i="6"/>
  <c r="M144" i="6"/>
  <c r="M148" i="6"/>
  <c r="P115" i="6"/>
  <c r="M45" i="6"/>
  <c r="M162" i="6"/>
  <c r="M96" i="6"/>
  <c r="L84" i="6"/>
  <c r="M171" i="6"/>
  <c r="L158" i="6"/>
  <c r="L81" i="6"/>
  <c r="J150" i="6"/>
  <c r="L63" i="6"/>
  <c r="M6" i="6"/>
  <c r="L169" i="6"/>
  <c r="L174" i="6"/>
  <c r="H105" i="6"/>
  <c r="H19" i="6"/>
  <c r="L182" i="6"/>
  <c r="P123" i="6"/>
  <c r="H132" i="6"/>
  <c r="H11" i="6"/>
  <c r="L57" i="6"/>
  <c r="M2" i="6"/>
  <c r="J65" i="6"/>
  <c r="J86" i="6"/>
  <c r="H14" i="6"/>
  <c r="M14" i="6" s="1"/>
  <c r="L140" i="6"/>
  <c r="J68" i="6"/>
  <c r="M36" i="6"/>
  <c r="E162" i="6"/>
  <c r="M180" i="6"/>
  <c r="P180" i="6"/>
  <c r="M161" i="6"/>
  <c r="P161" i="6"/>
  <c r="H169" i="6"/>
  <c r="J169" i="6"/>
  <c r="P155" i="6"/>
  <c r="M155" i="6"/>
  <c r="E128" i="6"/>
  <c r="H150" i="6"/>
  <c r="J145" i="6"/>
  <c r="P176" i="6"/>
  <c r="M135" i="6"/>
  <c r="P135" i="6"/>
  <c r="H177" i="6"/>
  <c r="J177" i="6"/>
  <c r="H152" i="6"/>
  <c r="J152" i="6"/>
  <c r="E93" i="6"/>
  <c r="M106" i="6"/>
  <c r="P106" i="6"/>
  <c r="H158" i="6"/>
  <c r="J158" i="6"/>
  <c r="H141" i="6"/>
  <c r="J141" i="6"/>
  <c r="H151" i="6"/>
  <c r="M128" i="6"/>
  <c r="P128" i="6"/>
  <c r="E76" i="6"/>
  <c r="J97" i="6"/>
  <c r="H97" i="6"/>
  <c r="L153" i="6"/>
  <c r="L124" i="6"/>
  <c r="L122" i="6"/>
  <c r="L167" i="6"/>
  <c r="J132" i="6"/>
  <c r="L94" i="6"/>
  <c r="E7" i="6"/>
  <c r="P32" i="6"/>
  <c r="M32" i="6"/>
  <c r="E91" i="6"/>
  <c r="E58" i="6"/>
  <c r="L100" i="6"/>
  <c r="M115" i="6"/>
  <c r="H107" i="6"/>
  <c r="J107" i="6"/>
  <c r="P104" i="6"/>
  <c r="P72" i="6"/>
  <c r="L86" i="6"/>
  <c r="M69" i="6"/>
  <c r="P69" i="6"/>
  <c r="P26" i="6"/>
  <c r="M26" i="6"/>
  <c r="M17" i="6"/>
  <c r="P17" i="6"/>
  <c r="L97" i="6"/>
  <c r="H71" i="6"/>
  <c r="J71" i="6"/>
  <c r="H60" i="6"/>
  <c r="J60" i="6"/>
  <c r="E46" i="6"/>
  <c r="J111" i="6"/>
  <c r="P5" i="6"/>
  <c r="M5" i="6"/>
  <c r="H62" i="6"/>
  <c r="J62" i="6"/>
  <c r="E25" i="6"/>
  <c r="H78" i="6"/>
  <c r="L11" i="6"/>
  <c r="J19" i="6"/>
  <c r="E154" i="6"/>
  <c r="H179" i="6"/>
  <c r="J179" i="6"/>
  <c r="E156" i="6"/>
  <c r="M172" i="6"/>
  <c r="P172" i="6"/>
  <c r="E150" i="6"/>
  <c r="P137" i="6"/>
  <c r="M137" i="6"/>
  <c r="E163" i="6"/>
  <c r="M125" i="6"/>
  <c r="P125" i="6"/>
  <c r="E85" i="6"/>
  <c r="E121" i="6"/>
  <c r="E106" i="6"/>
  <c r="H127" i="6"/>
  <c r="J127" i="6"/>
  <c r="M76" i="6"/>
  <c r="P76" i="6"/>
  <c r="P131" i="6"/>
  <c r="P88" i="6"/>
  <c r="M88" i="6"/>
  <c r="E32" i="6"/>
  <c r="M58" i="6"/>
  <c r="P58" i="6"/>
  <c r="E66" i="6"/>
  <c r="H61" i="6"/>
  <c r="J61" i="6"/>
  <c r="J40" i="6"/>
  <c r="H40" i="6"/>
  <c r="E38" i="6"/>
  <c r="E12" i="6"/>
  <c r="E63" i="6"/>
  <c r="P77" i="6"/>
  <c r="L25" i="6"/>
  <c r="E9" i="6"/>
  <c r="P36" i="6"/>
  <c r="E176" i="6"/>
  <c r="H183" i="6"/>
  <c r="J183" i="6"/>
  <c r="E182" i="6"/>
  <c r="M173" i="6"/>
  <c r="P173" i="6"/>
  <c r="E136" i="6"/>
  <c r="E175" i="6"/>
  <c r="E142" i="6"/>
  <c r="E77" i="6"/>
  <c r="H142" i="6"/>
  <c r="J142" i="6"/>
  <c r="L142" i="6"/>
  <c r="E120" i="6"/>
  <c r="M165" i="6"/>
  <c r="P165" i="6"/>
  <c r="E151" i="6"/>
  <c r="E143" i="6"/>
  <c r="E113" i="6"/>
  <c r="E89" i="6"/>
  <c r="J124" i="6"/>
  <c r="H113" i="6"/>
  <c r="J113" i="6"/>
  <c r="L113" i="6"/>
  <c r="L132" i="6"/>
  <c r="P148" i="6"/>
  <c r="E159" i="6"/>
  <c r="L127" i="6"/>
  <c r="H95" i="6"/>
  <c r="E42" i="6"/>
  <c r="E31" i="6"/>
  <c r="M49" i="6"/>
  <c r="P49" i="6"/>
  <c r="E105" i="6"/>
  <c r="H92" i="6"/>
  <c r="J92" i="6"/>
  <c r="P96" i="6"/>
  <c r="E108" i="6"/>
  <c r="L83" i="6"/>
  <c r="H66" i="6"/>
  <c r="J66" i="6"/>
  <c r="H24" i="6"/>
  <c r="J24" i="6"/>
  <c r="P16" i="6"/>
  <c r="M16" i="6"/>
  <c r="E61" i="6"/>
  <c r="H55" i="6"/>
  <c r="J55" i="6"/>
  <c r="E40" i="6"/>
  <c r="M12" i="6"/>
  <c r="P12" i="6"/>
  <c r="E62" i="6"/>
  <c r="H38" i="6"/>
  <c r="J38" i="6"/>
  <c r="H25" i="6"/>
  <c r="J25" i="6"/>
  <c r="M77" i="6"/>
  <c r="E81" i="6"/>
  <c r="H30" i="6"/>
  <c r="J30" i="6"/>
  <c r="E3" i="6"/>
  <c r="E57" i="6"/>
  <c r="P53" i="6"/>
  <c r="M53" i="6"/>
  <c r="P10" i="6"/>
  <c r="M10" i="6"/>
  <c r="L24" i="6"/>
  <c r="M35" i="6"/>
  <c r="E144" i="6"/>
  <c r="H164" i="6"/>
  <c r="J164" i="6"/>
  <c r="M120" i="6"/>
  <c r="P120" i="6"/>
  <c r="M114" i="6"/>
  <c r="P114" i="6"/>
  <c r="E90" i="6"/>
  <c r="J119" i="6"/>
  <c r="M159" i="6"/>
  <c r="P159" i="6"/>
  <c r="E87" i="6"/>
  <c r="E67" i="6"/>
  <c r="M42" i="6"/>
  <c r="P42" i="6"/>
  <c r="P93" i="6"/>
  <c r="P51" i="6"/>
  <c r="M51" i="6"/>
  <c r="P28" i="6"/>
  <c r="M28" i="6"/>
  <c r="M31" i="6"/>
  <c r="P31" i="6"/>
  <c r="E102" i="6"/>
  <c r="H91" i="6"/>
  <c r="J91" i="6"/>
  <c r="L91" i="6"/>
  <c r="M93" i="6"/>
  <c r="M79" i="6"/>
  <c r="P79" i="6"/>
  <c r="H83" i="6"/>
  <c r="J83" i="6"/>
  <c r="L61" i="6"/>
  <c r="L40" i="6"/>
  <c r="H54" i="6"/>
  <c r="J54" i="6"/>
  <c r="L22" i="6"/>
  <c r="L55" i="6"/>
  <c r="P13" i="6"/>
  <c r="M13" i="6"/>
  <c r="E48" i="6"/>
  <c r="E174" i="6"/>
  <c r="M160" i="6"/>
  <c r="M136" i="6"/>
  <c r="P136" i="6"/>
  <c r="M175" i="6"/>
  <c r="P175" i="6"/>
  <c r="E69" i="6"/>
  <c r="M98" i="6"/>
  <c r="P98" i="6"/>
  <c r="M121" i="6"/>
  <c r="H166" i="6"/>
  <c r="L145" i="6"/>
  <c r="P154" i="6"/>
  <c r="M154" i="6"/>
  <c r="L119" i="6"/>
  <c r="E141" i="6"/>
  <c r="E98" i="6"/>
  <c r="P118" i="6"/>
  <c r="M118" i="6"/>
  <c r="E82" i="6"/>
  <c r="P162" i="6"/>
  <c r="E129" i="6"/>
  <c r="E111" i="6"/>
  <c r="H89" i="6"/>
  <c r="J89" i="6"/>
  <c r="P90" i="6"/>
  <c r="M90" i="6"/>
  <c r="P178" i="6"/>
  <c r="M178" i="6"/>
  <c r="J153" i="6"/>
  <c r="H153" i="6"/>
  <c r="H110" i="6"/>
  <c r="J110" i="6"/>
  <c r="H167" i="6"/>
  <c r="J167" i="6"/>
  <c r="P139" i="6"/>
  <c r="M139" i="6"/>
  <c r="M87" i="6"/>
  <c r="P87" i="6"/>
  <c r="M67" i="6"/>
  <c r="P67" i="6"/>
  <c r="E41" i="6"/>
  <c r="E50" i="6"/>
  <c r="E28" i="6"/>
  <c r="E100" i="6"/>
  <c r="H100" i="6"/>
  <c r="J100" i="6"/>
  <c r="E73" i="6"/>
  <c r="E54" i="6"/>
  <c r="E35" i="6"/>
  <c r="E84" i="6"/>
  <c r="J81" i="6"/>
  <c r="H81" i="6"/>
  <c r="J9" i="6"/>
  <c r="H9" i="6"/>
  <c r="J57" i="6"/>
  <c r="H57" i="6"/>
  <c r="E34" i="6"/>
  <c r="J3" i="6"/>
  <c r="H3" i="6"/>
  <c r="P64" i="6"/>
  <c r="M64" i="6"/>
  <c r="E47" i="6"/>
  <c r="L9" i="6"/>
  <c r="L3" i="6"/>
  <c r="M85" i="6"/>
  <c r="J182" i="6"/>
  <c r="H147" i="6"/>
  <c r="J147" i="6"/>
  <c r="H134" i="6"/>
  <c r="J134" i="6"/>
  <c r="M116" i="6"/>
  <c r="P116" i="6"/>
  <c r="H133" i="6"/>
  <c r="J133" i="6"/>
  <c r="H143" i="6"/>
  <c r="J143" i="6"/>
  <c r="P117" i="6"/>
  <c r="M117" i="6"/>
  <c r="M82" i="6"/>
  <c r="P82" i="6"/>
  <c r="H140" i="6"/>
  <c r="J140" i="6"/>
  <c r="L111" i="6"/>
  <c r="M156" i="6"/>
  <c r="H130" i="6"/>
  <c r="M112" i="6"/>
  <c r="M168" i="6"/>
  <c r="E74" i="6"/>
  <c r="E95" i="6"/>
  <c r="E65" i="6"/>
  <c r="P33" i="6"/>
  <c r="M33" i="6"/>
  <c r="M50" i="6"/>
  <c r="P50" i="6"/>
  <c r="H108" i="6"/>
  <c r="M44" i="6"/>
  <c r="P44" i="6"/>
  <c r="E68" i="6"/>
  <c r="J48" i="6"/>
  <c r="H48" i="6"/>
  <c r="E60" i="6"/>
  <c r="E29" i="6"/>
  <c r="M52" i="6"/>
  <c r="P52" i="6"/>
  <c r="H34" i="6"/>
  <c r="E8" i="6"/>
  <c r="L66" i="6"/>
  <c r="L34" i="6"/>
  <c r="E4" i="6"/>
  <c r="J22" i="6"/>
  <c r="M29" i="6"/>
  <c r="M18" i="6"/>
  <c r="E171" i="6"/>
  <c r="E178" i="6"/>
  <c r="E169" i="6"/>
  <c r="E183" i="6"/>
  <c r="E146" i="6"/>
  <c r="M176" i="6"/>
  <c r="E177" i="6"/>
  <c r="L147" i="6"/>
  <c r="E109" i="6"/>
  <c r="P160" i="6"/>
  <c r="E133" i="6"/>
  <c r="E114" i="6"/>
  <c r="J174" i="6"/>
  <c r="E140" i="6"/>
  <c r="E153" i="6"/>
  <c r="E130" i="6"/>
  <c r="E103" i="6"/>
  <c r="M74" i="6"/>
  <c r="P74" i="6"/>
  <c r="L95" i="6"/>
  <c r="E23" i="6"/>
  <c r="E49" i="6"/>
  <c r="P20" i="6"/>
  <c r="M20" i="6"/>
  <c r="L179" i="6"/>
  <c r="H102" i="6"/>
  <c r="J122" i="6"/>
  <c r="E107" i="6"/>
  <c r="L107" i="6"/>
  <c r="M104" i="6"/>
  <c r="E83" i="6"/>
  <c r="H68" i="6"/>
  <c r="H47" i="6"/>
  <c r="P21" i="6"/>
  <c r="M21" i="6"/>
  <c r="E39" i="6"/>
  <c r="E27" i="6"/>
  <c r="H8" i="6"/>
  <c r="J8" i="6"/>
  <c r="L48" i="6"/>
  <c r="L78" i="6"/>
  <c r="L60" i="6"/>
  <c r="M23" i="6"/>
  <c r="L30" i="6"/>
  <c r="J63" i="6"/>
  <c r="M4" i="6"/>
  <c r="P4" i="6"/>
  <c r="M7" i="6"/>
  <c r="E170" i="6"/>
  <c r="L183" i="6"/>
  <c r="M146" i="6"/>
  <c r="P146" i="6"/>
  <c r="H163" i="6"/>
  <c r="J163" i="6"/>
  <c r="E101" i="6"/>
  <c r="E158" i="6"/>
  <c r="E126" i="6"/>
  <c r="H94" i="6"/>
  <c r="H129" i="6"/>
  <c r="J129" i="6"/>
  <c r="P75" i="6"/>
  <c r="M75" i="6"/>
  <c r="P101" i="6"/>
  <c r="L130" i="6"/>
  <c r="E122" i="6"/>
  <c r="M103" i="6"/>
  <c r="P103" i="6"/>
  <c r="E167" i="6"/>
  <c r="L133" i="6"/>
  <c r="P80" i="6"/>
  <c r="M80" i="6"/>
  <c r="E15" i="6"/>
  <c r="H65" i="6"/>
  <c r="M41" i="6"/>
  <c r="P41" i="6"/>
  <c r="E20" i="6"/>
  <c r="J108" i="6"/>
  <c r="E92" i="6"/>
  <c r="L92" i="6"/>
  <c r="J95" i="6"/>
  <c r="L89" i="6"/>
  <c r="H56" i="6"/>
  <c r="J56" i="6"/>
  <c r="E17" i="6"/>
  <c r="E71" i="6"/>
  <c r="H39" i="6"/>
  <c r="J39" i="6"/>
  <c r="E6" i="6"/>
  <c r="H73" i="6"/>
  <c r="J73" i="6"/>
  <c r="H46" i="6"/>
  <c r="J46" i="6"/>
  <c r="L27" i="6"/>
  <c r="H27" i="6"/>
  <c r="J84" i="6"/>
  <c r="H84" i="6"/>
  <c r="L47" i="6"/>
  <c r="M109" i="6"/>
  <c r="L54" i="6"/>
  <c r="P70" i="5"/>
  <c r="R70" i="5" s="1"/>
  <c r="N70" i="5" s="1"/>
  <c r="O89" i="1"/>
  <c r="P130" i="5"/>
  <c r="Q130" i="5" s="1"/>
  <c r="M30" i="5"/>
  <c r="P111" i="5"/>
  <c r="Q111" i="5" s="1"/>
  <c r="S111" i="5" s="1"/>
  <c r="P172" i="5"/>
  <c r="R172" i="5" s="1"/>
  <c r="N172" i="5" s="1"/>
  <c r="M111" i="5"/>
  <c r="P117" i="5"/>
  <c r="R117" i="5" s="1"/>
  <c r="N117" i="5" s="1"/>
  <c r="P18" i="5"/>
  <c r="R18" i="5" s="1"/>
  <c r="N18" i="5" s="1"/>
  <c r="M52" i="5"/>
  <c r="M56" i="5"/>
  <c r="M47" i="5"/>
  <c r="P147" i="5"/>
  <c r="Q147" i="5" s="1"/>
  <c r="P86" i="5"/>
  <c r="Q86" i="5" s="1"/>
  <c r="S86" i="5" s="1"/>
  <c r="M103" i="5"/>
  <c r="P59" i="5"/>
  <c r="Q59" i="5" s="1"/>
  <c r="P88" i="5"/>
  <c r="Q88" i="5" s="1"/>
  <c r="P30" i="5"/>
  <c r="R30" i="5" s="1"/>
  <c r="N30" i="5" s="1"/>
  <c r="M90" i="5"/>
  <c r="P176" i="5"/>
  <c r="R176" i="5" s="1"/>
  <c r="N176" i="5" s="1"/>
  <c r="M70" i="5"/>
  <c r="P168" i="5"/>
  <c r="R168" i="5" s="1"/>
  <c r="N168" i="5" s="1"/>
  <c r="M176" i="5"/>
  <c r="P103" i="5"/>
  <c r="Q103" i="5" s="1"/>
  <c r="S103" i="5" s="1"/>
  <c r="P160" i="5"/>
  <c r="R160" i="5" s="1"/>
  <c r="N160" i="5" s="1"/>
  <c r="M18" i="5"/>
  <c r="P56" i="5"/>
  <c r="R56" i="5" s="1"/>
  <c r="N56" i="5" s="1"/>
  <c r="P57" i="5"/>
  <c r="Q57" i="5" s="1"/>
  <c r="M168" i="5"/>
  <c r="M86" i="5"/>
  <c r="M172" i="5"/>
  <c r="P20" i="5"/>
  <c r="Q20" i="5" s="1"/>
  <c r="M167" i="5"/>
  <c r="P77" i="5"/>
  <c r="P4" i="5"/>
  <c r="P167" i="5"/>
  <c r="M160" i="5"/>
  <c r="M48" i="5"/>
  <c r="P10" i="5"/>
  <c r="P90" i="5"/>
  <c r="J31" i="5"/>
  <c r="M31" i="5" s="1"/>
  <c r="L58" i="5"/>
  <c r="H24" i="5"/>
  <c r="P47" i="5"/>
  <c r="H44" i="5"/>
  <c r="L179" i="5"/>
  <c r="L162" i="5"/>
  <c r="P127" i="5"/>
  <c r="L121" i="5"/>
  <c r="L129" i="5"/>
  <c r="P54" i="5"/>
  <c r="P52" i="5"/>
  <c r="J150" i="5"/>
  <c r="H136" i="5"/>
  <c r="M136" i="5" s="1"/>
  <c r="H132" i="5"/>
  <c r="L105" i="5"/>
  <c r="H16" i="5"/>
  <c r="M2" i="5"/>
  <c r="L50" i="5"/>
  <c r="L164" i="5"/>
  <c r="H101" i="5"/>
  <c r="M101" i="5" s="1"/>
  <c r="H42" i="5"/>
  <c r="L37" i="5"/>
  <c r="J44" i="5"/>
  <c r="M171" i="5"/>
  <c r="H134" i="5"/>
  <c r="H177" i="5"/>
  <c r="J58" i="5"/>
  <c r="L169" i="5"/>
  <c r="L42" i="5"/>
  <c r="L44" i="5"/>
  <c r="H113" i="5"/>
  <c r="H129" i="5"/>
  <c r="H99" i="5"/>
  <c r="J121" i="5"/>
  <c r="L24" i="5"/>
  <c r="L182" i="5"/>
  <c r="P48" i="5"/>
  <c r="H19" i="5"/>
  <c r="H28" i="5"/>
  <c r="P104" i="5"/>
  <c r="M104" i="5"/>
  <c r="P145" i="5"/>
  <c r="P36" i="5"/>
  <c r="M36" i="5"/>
  <c r="M183" i="5"/>
  <c r="P183" i="5"/>
  <c r="E181" i="5"/>
  <c r="E166" i="5"/>
  <c r="M151" i="5"/>
  <c r="P151" i="5"/>
  <c r="M138" i="5"/>
  <c r="P138" i="5"/>
  <c r="H179" i="5"/>
  <c r="J179" i="5"/>
  <c r="H174" i="5"/>
  <c r="L174" i="5"/>
  <c r="E143" i="5"/>
  <c r="L177" i="5"/>
  <c r="M170" i="5"/>
  <c r="P170" i="5"/>
  <c r="P126" i="5"/>
  <c r="M126" i="5"/>
  <c r="E148" i="5"/>
  <c r="M108" i="5"/>
  <c r="P108" i="5"/>
  <c r="L134" i="5"/>
  <c r="E116" i="5"/>
  <c r="L139" i="5"/>
  <c r="E180" i="5"/>
  <c r="P171" i="5"/>
  <c r="P133" i="5"/>
  <c r="M133" i="5"/>
  <c r="M114" i="5"/>
  <c r="P114" i="5"/>
  <c r="E59" i="5"/>
  <c r="E110" i="5"/>
  <c r="P109" i="5"/>
  <c r="E65" i="5"/>
  <c r="J105" i="5"/>
  <c r="H105" i="5"/>
  <c r="L6" i="5"/>
  <c r="H63" i="5"/>
  <c r="J63" i="5"/>
  <c r="L99" i="5"/>
  <c r="E57" i="5"/>
  <c r="E23" i="5"/>
  <c r="J28" i="5"/>
  <c r="L19" i="5"/>
  <c r="L11" i="5"/>
  <c r="L72" i="5"/>
  <c r="M54" i="5"/>
  <c r="H21" i="5"/>
  <c r="J21" i="5"/>
  <c r="M57" i="5"/>
  <c r="E29" i="5"/>
  <c r="E49" i="5"/>
  <c r="H37" i="5"/>
  <c r="J129" i="5"/>
  <c r="L83" i="5"/>
  <c r="P62" i="5"/>
  <c r="M62" i="5"/>
  <c r="L34" i="5"/>
  <c r="E24" i="5"/>
  <c r="L21" i="5"/>
  <c r="M10" i="5"/>
  <c r="M178" i="5"/>
  <c r="P178" i="5"/>
  <c r="E147" i="5"/>
  <c r="H141" i="5"/>
  <c r="J141" i="5"/>
  <c r="M143" i="5"/>
  <c r="P143" i="5"/>
  <c r="H140" i="5"/>
  <c r="J140" i="5"/>
  <c r="E162" i="5"/>
  <c r="M116" i="5"/>
  <c r="P116" i="5"/>
  <c r="E139" i="5"/>
  <c r="H120" i="5"/>
  <c r="J120" i="5"/>
  <c r="H142" i="5"/>
  <c r="J142" i="5"/>
  <c r="E169" i="5"/>
  <c r="M39" i="5"/>
  <c r="P39" i="5"/>
  <c r="E66" i="5"/>
  <c r="E6" i="5"/>
  <c r="H74" i="5"/>
  <c r="J74" i="5"/>
  <c r="H73" i="5"/>
  <c r="J73" i="5"/>
  <c r="E82" i="5"/>
  <c r="E39" i="5"/>
  <c r="P7" i="5"/>
  <c r="M7" i="5"/>
  <c r="E19" i="5"/>
  <c r="E5" i="5"/>
  <c r="H72" i="5"/>
  <c r="J72" i="5"/>
  <c r="H92" i="5"/>
  <c r="J92" i="5"/>
  <c r="P71" i="5"/>
  <c r="M71" i="5"/>
  <c r="E28" i="5"/>
  <c r="J27" i="5"/>
  <c r="E16" i="5"/>
  <c r="L74" i="5"/>
  <c r="P2" i="5"/>
  <c r="E178" i="5"/>
  <c r="M173" i="5"/>
  <c r="P173" i="5"/>
  <c r="P158" i="5"/>
  <c r="M158" i="5"/>
  <c r="H175" i="5"/>
  <c r="J175" i="5"/>
  <c r="E130" i="5"/>
  <c r="M130" i="5"/>
  <c r="E156" i="5"/>
  <c r="E174" i="5"/>
  <c r="E137" i="5"/>
  <c r="E145" i="5"/>
  <c r="H135" i="5"/>
  <c r="J135" i="5"/>
  <c r="H128" i="5"/>
  <c r="J128" i="5"/>
  <c r="P115" i="5"/>
  <c r="M115" i="5"/>
  <c r="J180" i="5"/>
  <c r="H180" i="5"/>
  <c r="E100" i="5"/>
  <c r="L140" i="5"/>
  <c r="M125" i="5"/>
  <c r="P125" i="5"/>
  <c r="H110" i="5"/>
  <c r="J110" i="5"/>
  <c r="E76" i="5"/>
  <c r="J164" i="5"/>
  <c r="J99" i="5"/>
  <c r="J35" i="5"/>
  <c r="H35" i="5"/>
  <c r="M98" i="5"/>
  <c r="P98" i="5"/>
  <c r="H55" i="5"/>
  <c r="J55" i="5"/>
  <c r="P65" i="5"/>
  <c r="M65" i="5"/>
  <c r="M32" i="5"/>
  <c r="P32" i="5"/>
  <c r="P95" i="5"/>
  <c r="M95" i="5"/>
  <c r="E119" i="5"/>
  <c r="E52" i="5"/>
  <c r="E7" i="5"/>
  <c r="E11" i="5"/>
  <c r="E3" i="5"/>
  <c r="E92" i="5"/>
  <c r="E43" i="5"/>
  <c r="J22" i="5"/>
  <c r="M22" i="5" s="1"/>
  <c r="H49" i="5"/>
  <c r="J49" i="5"/>
  <c r="H84" i="5"/>
  <c r="J84" i="5"/>
  <c r="H29" i="5"/>
  <c r="J29" i="5"/>
  <c r="J61" i="5"/>
  <c r="M25" i="5"/>
  <c r="P25" i="5"/>
  <c r="E8" i="5"/>
  <c r="J8" i="5"/>
  <c r="E155" i="5"/>
  <c r="H156" i="5"/>
  <c r="J156" i="5"/>
  <c r="E141" i="5"/>
  <c r="E135" i="5"/>
  <c r="H118" i="5"/>
  <c r="J118" i="5"/>
  <c r="M107" i="5"/>
  <c r="P107" i="5"/>
  <c r="E146" i="5"/>
  <c r="M100" i="5"/>
  <c r="P100" i="5"/>
  <c r="E131" i="5"/>
  <c r="P85" i="5"/>
  <c r="M85" i="5"/>
  <c r="M76" i="5"/>
  <c r="P76" i="5"/>
  <c r="E121" i="5"/>
  <c r="E132" i="5"/>
  <c r="M87" i="5"/>
  <c r="P87" i="5"/>
  <c r="E60" i="5"/>
  <c r="E20" i="5"/>
  <c r="L132" i="5"/>
  <c r="E53" i="5"/>
  <c r="E63" i="5"/>
  <c r="E31" i="5"/>
  <c r="E105" i="5"/>
  <c r="E73" i="5"/>
  <c r="L119" i="5"/>
  <c r="M94" i="5"/>
  <c r="P94" i="5"/>
  <c r="E51" i="5"/>
  <c r="L92" i="5"/>
  <c r="E50" i="5"/>
  <c r="H13" i="5"/>
  <c r="J13" i="5"/>
  <c r="E37" i="5"/>
  <c r="L55" i="5"/>
  <c r="M12" i="5"/>
  <c r="L28" i="5"/>
  <c r="L135" i="5"/>
  <c r="E149" i="5"/>
  <c r="E127" i="5"/>
  <c r="J146" i="5"/>
  <c r="H146" i="5"/>
  <c r="P123" i="5"/>
  <c r="M123" i="5"/>
  <c r="E142" i="5"/>
  <c r="M96" i="5"/>
  <c r="P96" i="5"/>
  <c r="M78" i="5"/>
  <c r="P78" i="5"/>
  <c r="L118" i="5"/>
  <c r="E12" i="5"/>
  <c r="E75" i="5"/>
  <c r="M53" i="5"/>
  <c r="P53" i="5"/>
  <c r="H119" i="5"/>
  <c r="J119" i="5"/>
  <c r="P51" i="5"/>
  <c r="M51" i="5"/>
  <c r="P15" i="5"/>
  <c r="M15" i="5"/>
  <c r="H11" i="5"/>
  <c r="P38" i="5"/>
  <c r="L73" i="5"/>
  <c r="E91" i="5"/>
  <c r="M117" i="5"/>
  <c r="H83" i="5"/>
  <c r="J83" i="5"/>
  <c r="J19" i="5"/>
  <c r="E173" i="5"/>
  <c r="H153" i="5"/>
  <c r="H148" i="5"/>
  <c r="J148" i="5"/>
  <c r="E165" i="5"/>
  <c r="M144" i="5"/>
  <c r="P144" i="5"/>
  <c r="H161" i="5"/>
  <c r="J161" i="5"/>
  <c r="J137" i="5"/>
  <c r="H137" i="5"/>
  <c r="E122" i="5"/>
  <c r="L149" i="5"/>
  <c r="M147" i="5"/>
  <c r="E98" i="5"/>
  <c r="E118" i="5"/>
  <c r="H112" i="5"/>
  <c r="J112" i="5"/>
  <c r="H131" i="5"/>
  <c r="J131" i="5"/>
  <c r="P69" i="5"/>
  <c r="M69" i="5"/>
  <c r="M67" i="5"/>
  <c r="P67" i="5"/>
  <c r="H82" i="5"/>
  <c r="J82" i="5"/>
  <c r="E4" i="5"/>
  <c r="H60" i="5"/>
  <c r="E42" i="5"/>
  <c r="E22" i="5"/>
  <c r="E36" i="5"/>
  <c r="M88" i="5"/>
  <c r="E55" i="5"/>
  <c r="H106" i="5"/>
  <c r="J106" i="5"/>
  <c r="E61" i="5"/>
  <c r="L113" i="5"/>
  <c r="E45" i="5"/>
  <c r="E15" i="5"/>
  <c r="E21" i="5"/>
  <c r="P46" i="5"/>
  <c r="M46" i="5"/>
  <c r="P12" i="5"/>
  <c r="E27" i="5"/>
  <c r="J6" i="5"/>
  <c r="E84" i="5"/>
  <c r="M38" i="5"/>
  <c r="M20" i="5"/>
  <c r="M9" i="5"/>
  <c r="P9" i="5"/>
  <c r="J16" i="5"/>
  <c r="L13" i="5"/>
  <c r="P166" i="5"/>
  <c r="M166" i="5"/>
  <c r="M165" i="5"/>
  <c r="P165" i="5"/>
  <c r="M159" i="5"/>
  <c r="P159" i="5"/>
  <c r="M152" i="5"/>
  <c r="P152" i="5"/>
  <c r="L141" i="5"/>
  <c r="P157" i="5"/>
  <c r="M157" i="5"/>
  <c r="E154" i="5"/>
  <c r="H163" i="5"/>
  <c r="J163" i="5"/>
  <c r="L161" i="5"/>
  <c r="L150" i="5"/>
  <c r="M122" i="5"/>
  <c r="P122" i="5"/>
  <c r="H162" i="5"/>
  <c r="J162" i="5"/>
  <c r="J139" i="5"/>
  <c r="H139" i="5"/>
  <c r="E120" i="5"/>
  <c r="E97" i="5"/>
  <c r="M97" i="5"/>
  <c r="P97" i="5"/>
  <c r="E115" i="5"/>
  <c r="L142" i="5"/>
  <c r="E88" i="5"/>
  <c r="E68" i="5"/>
  <c r="H169" i="5"/>
  <c r="J169" i="5"/>
  <c r="M102" i="5"/>
  <c r="P102" i="5"/>
  <c r="M109" i="5"/>
  <c r="H75" i="5"/>
  <c r="J75" i="5"/>
  <c r="E41" i="5"/>
  <c r="M14" i="5"/>
  <c r="P14" i="5"/>
  <c r="E35" i="5"/>
  <c r="E106" i="5"/>
  <c r="L61" i="5"/>
  <c r="J113" i="5"/>
  <c r="H93" i="5"/>
  <c r="J93" i="5"/>
  <c r="P64" i="5"/>
  <c r="M64" i="5"/>
  <c r="M45" i="5"/>
  <c r="P45" i="5"/>
  <c r="P26" i="5"/>
  <c r="M26" i="5"/>
  <c r="H3" i="5"/>
  <c r="H5" i="5"/>
  <c r="J5" i="5"/>
  <c r="L27" i="5"/>
  <c r="J37" i="5"/>
  <c r="L84" i="5"/>
  <c r="J34" i="5"/>
  <c r="M77" i="5"/>
  <c r="L49" i="5"/>
  <c r="J24" i="5"/>
  <c r="L16" i="5"/>
  <c r="J3" i="5"/>
  <c r="E183" i="5"/>
  <c r="E163" i="5"/>
  <c r="H182" i="5"/>
  <c r="J182" i="5"/>
  <c r="M181" i="5"/>
  <c r="P181" i="5"/>
  <c r="E157" i="5"/>
  <c r="M154" i="5"/>
  <c r="P154" i="5"/>
  <c r="H155" i="5"/>
  <c r="J155" i="5"/>
  <c r="M145" i="5"/>
  <c r="M124" i="5"/>
  <c r="P124" i="5"/>
  <c r="E140" i="5"/>
  <c r="E177" i="5"/>
  <c r="E170" i="5"/>
  <c r="J149" i="5"/>
  <c r="J132" i="5"/>
  <c r="E108" i="5"/>
  <c r="M89" i="5"/>
  <c r="P89" i="5"/>
  <c r="L146" i="5"/>
  <c r="L137" i="5"/>
  <c r="E114" i="5"/>
  <c r="M68" i="5"/>
  <c r="P68" i="5"/>
  <c r="M127" i="5"/>
  <c r="P80" i="5"/>
  <c r="M80" i="5"/>
  <c r="E99" i="5"/>
  <c r="M59" i="5"/>
  <c r="L112" i="5"/>
  <c r="E74" i="5"/>
  <c r="M40" i="5"/>
  <c r="P40" i="5"/>
  <c r="E14" i="5"/>
  <c r="L35" i="5"/>
  <c r="P79" i="5"/>
  <c r="M79" i="5"/>
  <c r="H66" i="5"/>
  <c r="J66" i="5"/>
  <c r="L106" i="5"/>
  <c r="P81" i="5"/>
  <c r="M81" i="5"/>
  <c r="J41" i="5"/>
  <c r="H41" i="5"/>
  <c r="P23" i="5"/>
  <c r="M23" i="5"/>
  <c r="E13" i="5"/>
  <c r="L60" i="5"/>
  <c r="H50" i="5"/>
  <c r="H43" i="5"/>
  <c r="J43" i="5"/>
  <c r="J91" i="5"/>
  <c r="H91" i="5"/>
  <c r="L82" i="5"/>
  <c r="E83" i="5"/>
  <c r="L75" i="5"/>
  <c r="M17" i="5"/>
  <c r="P17" i="5"/>
  <c r="M4" i="5"/>
  <c r="M33" i="5"/>
  <c r="P33" i="5"/>
  <c r="J42" i="5"/>
  <c r="L8" i="5"/>
  <c r="L29" i="5"/>
  <c r="L139" i="1"/>
  <c r="O167" i="1"/>
  <c r="H47" i="1"/>
  <c r="O38" i="1"/>
  <c r="O43" i="1"/>
  <c r="H81" i="1"/>
  <c r="E48" i="1"/>
  <c r="O48" i="1"/>
  <c r="O9" i="1"/>
  <c r="L27" i="1"/>
  <c r="O6" i="1"/>
  <c r="L119" i="1"/>
  <c r="E50" i="1"/>
  <c r="O5" i="1"/>
  <c r="E93" i="1"/>
  <c r="O10" i="1"/>
  <c r="O21" i="1"/>
  <c r="L11" i="1"/>
  <c r="H79" i="1"/>
  <c r="J79" i="1"/>
  <c r="E120" i="1"/>
  <c r="L99" i="1"/>
  <c r="L47" i="1"/>
  <c r="E89" i="1"/>
  <c r="H139" i="1"/>
  <c r="O136" i="1"/>
  <c r="L40" i="1"/>
  <c r="E124" i="1"/>
  <c r="E85" i="1"/>
  <c r="O85" i="1"/>
  <c r="H135" i="1"/>
  <c r="M135" i="1" s="1"/>
  <c r="O173" i="1"/>
  <c r="O68" i="1"/>
  <c r="O34" i="1"/>
  <c r="L7" i="1"/>
  <c r="E126" i="1"/>
  <c r="H119" i="1"/>
  <c r="H87" i="1"/>
  <c r="H32" i="1"/>
  <c r="L125" i="1"/>
  <c r="J87" i="1"/>
  <c r="H125" i="1"/>
  <c r="E116" i="1"/>
  <c r="E179" i="1"/>
  <c r="E181" i="1"/>
  <c r="J81" i="1"/>
  <c r="O182" i="1"/>
  <c r="O87" i="1"/>
  <c r="H6" i="1"/>
  <c r="H10" i="1"/>
  <c r="E97" i="1"/>
  <c r="H151" i="1"/>
  <c r="J166" i="1"/>
  <c r="L147" i="1"/>
  <c r="L176" i="1"/>
  <c r="L151" i="1"/>
  <c r="E103" i="1"/>
  <c r="O58" i="1"/>
  <c r="H7" i="1"/>
  <c r="H3" i="1"/>
  <c r="H28" i="1"/>
  <c r="M28" i="1" s="1"/>
  <c r="H27" i="1"/>
  <c r="H171" i="1"/>
  <c r="L35" i="1"/>
  <c r="J3" i="1"/>
  <c r="L3" i="1"/>
  <c r="O163" i="1"/>
  <c r="L108" i="1"/>
  <c r="O54" i="1"/>
  <c r="E161" i="1"/>
  <c r="J159" i="1"/>
  <c r="L178" i="1"/>
  <c r="H147" i="1"/>
  <c r="E29" i="1"/>
  <c r="H166" i="1"/>
  <c r="J148" i="1"/>
  <c r="H176" i="1"/>
  <c r="H35" i="1"/>
  <c r="E60" i="1"/>
  <c r="H44" i="1"/>
  <c r="L144" i="1"/>
  <c r="E114" i="1"/>
  <c r="L148" i="1"/>
  <c r="J160" i="1"/>
  <c r="L6" i="1"/>
  <c r="H11" i="1"/>
  <c r="L32" i="1"/>
  <c r="O31" i="1"/>
  <c r="L23" i="1"/>
  <c r="E101" i="1"/>
  <c r="E25" i="1"/>
  <c r="O103" i="1"/>
  <c r="L160" i="1"/>
  <c r="E110" i="1"/>
  <c r="O171" i="1"/>
  <c r="O60" i="1"/>
  <c r="L82" i="1"/>
  <c r="H159" i="1"/>
  <c r="L44" i="1"/>
  <c r="L20" i="1"/>
  <c r="H14" i="1"/>
  <c r="L152" i="1"/>
  <c r="E21" i="1"/>
  <c r="E112" i="1"/>
  <c r="O110" i="1"/>
  <c r="O126" i="1"/>
  <c r="H82" i="1"/>
  <c r="J55" i="1"/>
  <c r="O151" i="1"/>
  <c r="E87" i="1"/>
  <c r="H152" i="1"/>
  <c r="H74" i="1"/>
  <c r="M74" i="1" s="1"/>
  <c r="H20" i="1"/>
  <c r="O109" i="1"/>
  <c r="O78" i="1"/>
  <c r="J171" i="1"/>
  <c r="H24" i="1"/>
  <c r="M24" i="1" s="1"/>
  <c r="E155" i="1"/>
  <c r="L103" i="1"/>
  <c r="O176" i="1"/>
  <c r="O124" i="1"/>
  <c r="H163" i="1"/>
  <c r="O13" i="1"/>
  <c r="O25" i="1"/>
  <c r="J40" i="1"/>
  <c r="H40" i="1"/>
  <c r="J144" i="1"/>
  <c r="J163" i="1"/>
  <c r="J10" i="1"/>
  <c r="O101" i="1"/>
  <c r="L180" i="1"/>
  <c r="H103" i="1"/>
  <c r="H23" i="1"/>
  <c r="L10" i="1"/>
  <c r="H108" i="1"/>
  <c r="L42" i="1"/>
  <c r="E58" i="1"/>
  <c r="O56" i="1"/>
  <c r="J32" i="1"/>
  <c r="H99" i="1"/>
  <c r="L14" i="1"/>
  <c r="L5" i="1"/>
  <c r="J14" i="1"/>
  <c r="H55" i="1"/>
  <c r="L146" i="1"/>
  <c r="L13" i="1"/>
  <c r="L138" i="1"/>
  <c r="M155" i="1"/>
  <c r="M66" i="1"/>
  <c r="J46" i="1"/>
  <c r="P91" i="1"/>
  <c r="M114" i="1"/>
  <c r="M76" i="1"/>
  <c r="M110" i="1"/>
  <c r="P62" i="1"/>
  <c r="M109" i="1"/>
  <c r="P70" i="1"/>
  <c r="P114" i="1"/>
  <c r="M60" i="1"/>
  <c r="M58" i="1"/>
  <c r="M89" i="1"/>
  <c r="M62" i="1"/>
  <c r="P52" i="1"/>
  <c r="M122" i="1"/>
  <c r="M179" i="1"/>
  <c r="M54" i="1"/>
  <c r="M31" i="1"/>
  <c r="M52" i="1"/>
  <c r="P80" i="1"/>
  <c r="M107" i="1"/>
  <c r="P122" i="1"/>
  <c r="M120" i="1"/>
  <c r="P89" i="1"/>
  <c r="M17" i="1"/>
  <c r="P183" i="1"/>
  <c r="M175" i="1"/>
  <c r="M70" i="1"/>
  <c r="M134" i="1"/>
  <c r="M167" i="1"/>
  <c r="M39" i="1"/>
  <c r="L2" i="1"/>
  <c r="M68" i="1"/>
  <c r="M183" i="1"/>
  <c r="M85" i="1"/>
  <c r="M91" i="1"/>
  <c r="P109" i="1"/>
  <c r="P155" i="1"/>
  <c r="P179" i="1"/>
  <c r="M142" i="1"/>
  <c r="P31" i="1"/>
  <c r="P95" i="1"/>
  <c r="P110" i="1"/>
  <c r="M118" i="1"/>
  <c r="M112" i="1"/>
  <c r="P175" i="1"/>
  <c r="P167" i="1"/>
  <c r="P132" i="1"/>
  <c r="P120" i="1"/>
  <c r="H30" i="1"/>
  <c r="P49" i="1"/>
  <c r="P54" i="1"/>
  <c r="P101" i="1"/>
  <c r="P93" i="1"/>
  <c r="P118" i="1"/>
  <c r="O29" i="1"/>
  <c r="H34" i="1"/>
  <c r="M50" i="1"/>
  <c r="H46" i="1"/>
  <c r="P17" i="1"/>
  <c r="P76" i="1"/>
  <c r="H2" i="1"/>
  <c r="H22" i="1"/>
  <c r="H38" i="1"/>
  <c r="M95" i="1"/>
  <c r="H69" i="1"/>
  <c r="H61" i="1"/>
  <c r="P153" i="1"/>
  <c r="M153" i="1"/>
  <c r="M29" i="1"/>
  <c r="P98" i="1"/>
  <c r="M65" i="1"/>
  <c r="P65" i="1"/>
  <c r="P57" i="1"/>
  <c r="P177" i="1"/>
  <c r="M177" i="1"/>
  <c r="P33" i="1"/>
  <c r="M129" i="1"/>
  <c r="P129" i="1"/>
  <c r="O8" i="1"/>
  <c r="E8" i="1"/>
  <c r="P18" i="1"/>
  <c r="M18" i="1"/>
  <c r="O47" i="1"/>
  <c r="E47" i="1"/>
  <c r="O73" i="1"/>
  <c r="E73" i="1"/>
  <c r="O71" i="1"/>
  <c r="E71" i="1"/>
  <c r="O75" i="1"/>
  <c r="E75" i="1"/>
  <c r="H21" i="1"/>
  <c r="M21" i="1" s="1"/>
  <c r="O96" i="1"/>
  <c r="E96" i="1"/>
  <c r="M57" i="1"/>
  <c r="M78" i="1"/>
  <c r="H100" i="1"/>
  <c r="L100" i="1"/>
  <c r="J105" i="1"/>
  <c r="H105" i="1"/>
  <c r="L105" i="1"/>
  <c r="O141" i="1"/>
  <c r="E141" i="1"/>
  <c r="O69" i="1"/>
  <c r="E69" i="1"/>
  <c r="H127" i="1"/>
  <c r="L127" i="1"/>
  <c r="L141" i="1"/>
  <c r="H141" i="1"/>
  <c r="P123" i="1"/>
  <c r="M123" i="1"/>
  <c r="E128" i="1"/>
  <c r="O128" i="1"/>
  <c r="O137" i="1"/>
  <c r="E137" i="1"/>
  <c r="E157" i="1"/>
  <c r="O157" i="1"/>
  <c r="M132" i="1"/>
  <c r="M157" i="1"/>
  <c r="P157" i="1"/>
  <c r="M145" i="1"/>
  <c r="P145" i="1"/>
  <c r="H172" i="1"/>
  <c r="J172" i="1"/>
  <c r="M116" i="1"/>
  <c r="M165" i="1"/>
  <c r="P165" i="1"/>
  <c r="P134" i="1"/>
  <c r="J2" i="1"/>
  <c r="O57" i="1"/>
  <c r="E57" i="1"/>
  <c r="P77" i="1"/>
  <c r="M77" i="1"/>
  <c r="O65" i="1"/>
  <c r="E65" i="1"/>
  <c r="H53" i="1"/>
  <c r="P73" i="1"/>
  <c r="M73" i="1"/>
  <c r="P86" i="1"/>
  <c r="M86" i="1"/>
  <c r="O67" i="1"/>
  <c r="E67" i="1"/>
  <c r="L106" i="1"/>
  <c r="H106" i="1"/>
  <c r="P58" i="1"/>
  <c r="P68" i="1"/>
  <c r="P92" i="1"/>
  <c r="M92" i="1"/>
  <c r="O129" i="1"/>
  <c r="E129" i="1"/>
  <c r="H130" i="1"/>
  <c r="J130" i="1"/>
  <c r="M33" i="1"/>
  <c r="M56" i="1"/>
  <c r="P56" i="1"/>
  <c r="M93" i="1"/>
  <c r="O148" i="1"/>
  <c r="E148" i="1"/>
  <c r="H94" i="1"/>
  <c r="J94" i="1"/>
  <c r="O119" i="1"/>
  <c r="E119" i="1"/>
  <c r="E142" i="1"/>
  <c r="O142" i="1"/>
  <c r="J127" i="1"/>
  <c r="E158" i="1"/>
  <c r="O158" i="1"/>
  <c r="P85" i="1"/>
  <c r="E166" i="1"/>
  <c r="O166" i="1"/>
  <c r="E22" i="1"/>
  <c r="O22" i="1"/>
  <c r="O33" i="1"/>
  <c r="H26" i="1"/>
  <c r="H19" i="1"/>
  <c r="J19" i="1"/>
  <c r="L19" i="1"/>
  <c r="H37" i="1"/>
  <c r="J22" i="1"/>
  <c r="E80" i="1"/>
  <c r="O80" i="1"/>
  <c r="O108" i="1"/>
  <c r="E108" i="1"/>
  <c r="O100" i="1"/>
  <c r="E100" i="1"/>
  <c r="O111" i="1"/>
  <c r="E111" i="1"/>
  <c r="P60" i="1"/>
  <c r="P96" i="1"/>
  <c r="M96" i="1"/>
  <c r="O121" i="1"/>
  <c r="E121" i="1"/>
  <c r="O61" i="1"/>
  <c r="E61" i="1"/>
  <c r="M128" i="1"/>
  <c r="P128" i="1"/>
  <c r="J61" i="1"/>
  <c r="P137" i="1"/>
  <c r="M137" i="1"/>
  <c r="E145" i="1"/>
  <c r="O145" i="1"/>
  <c r="H162" i="1"/>
  <c r="J162" i="1"/>
  <c r="P156" i="1"/>
  <c r="M156" i="1"/>
  <c r="O177" i="1"/>
  <c r="M98" i="1"/>
  <c r="P117" i="1"/>
  <c r="M117" i="1"/>
  <c r="E178" i="1"/>
  <c r="O178" i="1"/>
  <c r="E168" i="1"/>
  <c r="O168" i="1"/>
  <c r="P111" i="1"/>
  <c r="M111" i="1"/>
  <c r="O161" i="1"/>
  <c r="E19" i="1"/>
  <c r="O19" i="1"/>
  <c r="O12" i="1"/>
  <c r="E12" i="1"/>
  <c r="P12" i="1"/>
  <c r="M12" i="1"/>
  <c r="O49" i="1"/>
  <c r="E49" i="1"/>
  <c r="O41" i="1"/>
  <c r="E41" i="1"/>
  <c r="M64" i="1"/>
  <c r="P64" i="1"/>
  <c r="P8" i="1"/>
  <c r="M8" i="1"/>
  <c r="L34" i="1"/>
  <c r="H84" i="1"/>
  <c r="L84" i="1"/>
  <c r="J84" i="1"/>
  <c r="H104" i="1"/>
  <c r="L104" i="1"/>
  <c r="J104" i="1"/>
  <c r="O135" i="1"/>
  <c r="E135" i="1"/>
  <c r="J150" i="1"/>
  <c r="H150" i="1"/>
  <c r="M72" i="1"/>
  <c r="P72" i="1"/>
  <c r="H83" i="1"/>
  <c r="L83" i="1"/>
  <c r="J83" i="1"/>
  <c r="O115" i="1"/>
  <c r="E115" i="1"/>
  <c r="O152" i="1"/>
  <c r="E152" i="1"/>
  <c r="O131" i="1"/>
  <c r="E131" i="1"/>
  <c r="H154" i="1"/>
  <c r="J154" i="1"/>
  <c r="M182" i="1"/>
  <c r="P182" i="1"/>
  <c r="H136" i="1"/>
  <c r="P136" i="1" s="1"/>
  <c r="M161" i="1"/>
  <c r="P161" i="1"/>
  <c r="M149" i="1"/>
  <c r="P149" i="1"/>
  <c r="E180" i="1"/>
  <c r="O180" i="1"/>
  <c r="P112" i="1"/>
  <c r="L162" i="1"/>
  <c r="H178" i="1"/>
  <c r="J178" i="1"/>
  <c r="H5" i="1"/>
  <c r="J5" i="1"/>
  <c r="H9" i="1"/>
  <c r="J9" i="1"/>
  <c r="L38" i="1"/>
  <c r="O45" i="1"/>
  <c r="E45" i="1"/>
  <c r="O53" i="1"/>
  <c r="E53" i="1"/>
  <c r="O98" i="1"/>
  <c r="E98" i="1"/>
  <c r="P29" i="1"/>
  <c r="H42" i="1"/>
  <c r="J42" i="1"/>
  <c r="P66" i="1"/>
  <c r="O106" i="1"/>
  <c r="E106" i="1"/>
  <c r="H59" i="1"/>
  <c r="L59" i="1"/>
  <c r="J59" i="1"/>
  <c r="O104" i="1"/>
  <c r="E104" i="1"/>
  <c r="M49" i="1"/>
  <c r="H131" i="1"/>
  <c r="L131" i="1"/>
  <c r="P50" i="1"/>
  <c r="J69" i="1"/>
  <c r="O83" i="1"/>
  <c r="E83" i="1"/>
  <c r="O133" i="1"/>
  <c r="E133" i="1"/>
  <c r="O156" i="1"/>
  <c r="E156" i="1"/>
  <c r="H90" i="1"/>
  <c r="J90" i="1"/>
  <c r="O113" i="1"/>
  <c r="E113" i="1"/>
  <c r="O94" i="1"/>
  <c r="E94" i="1"/>
  <c r="E149" i="1"/>
  <c r="O149" i="1"/>
  <c r="P142" i="1"/>
  <c r="P107" i="1"/>
  <c r="O165" i="1"/>
  <c r="E162" i="1"/>
  <c r="O162" i="1"/>
  <c r="J131" i="1"/>
  <c r="O170" i="1"/>
  <c r="M170" i="1"/>
  <c r="P170" i="1"/>
  <c r="H180" i="1"/>
  <c r="J180" i="1"/>
  <c r="H169" i="1"/>
  <c r="H13" i="1"/>
  <c r="J13" i="1"/>
  <c r="J16" i="1"/>
  <c r="H16" i="1"/>
  <c r="O4" i="1"/>
  <c r="E4" i="1"/>
  <c r="H15" i="1"/>
  <c r="L15" i="1"/>
  <c r="P36" i="1"/>
  <c r="M36" i="1"/>
  <c r="L26" i="1"/>
  <c r="H25" i="1"/>
  <c r="P25" i="1" s="1"/>
  <c r="P43" i="1"/>
  <c r="M43" i="1"/>
  <c r="P71" i="1"/>
  <c r="M71" i="1"/>
  <c r="L30" i="1"/>
  <c r="O92" i="1"/>
  <c r="E92" i="1"/>
  <c r="P113" i="1"/>
  <c r="M113" i="1"/>
  <c r="O127" i="1"/>
  <c r="E127" i="1"/>
  <c r="H51" i="1"/>
  <c r="L51" i="1"/>
  <c r="J51" i="1"/>
  <c r="O84" i="1"/>
  <c r="E84" i="1"/>
  <c r="O143" i="1"/>
  <c r="E143" i="1"/>
  <c r="O160" i="1"/>
  <c r="E160" i="1"/>
  <c r="H88" i="1"/>
  <c r="L88" i="1"/>
  <c r="J88" i="1"/>
  <c r="M97" i="1"/>
  <c r="P97" i="1"/>
  <c r="H133" i="1"/>
  <c r="L133" i="1"/>
  <c r="E154" i="1"/>
  <c r="O154" i="1"/>
  <c r="H168" i="1"/>
  <c r="J168" i="1"/>
  <c r="J133" i="1"/>
  <c r="P115" i="1"/>
  <c r="M115" i="1"/>
  <c r="P78" i="1"/>
  <c r="P121" i="1"/>
  <c r="M121" i="1"/>
  <c r="H173" i="1"/>
  <c r="O181" i="1"/>
  <c r="P181" i="1"/>
  <c r="M181" i="1"/>
  <c r="E16" i="1"/>
  <c r="O16" i="1"/>
  <c r="P4" i="1"/>
  <c r="M4" i="1"/>
  <c r="J34" i="1"/>
  <c r="H45" i="1"/>
  <c r="L45" i="1"/>
  <c r="O77" i="1"/>
  <c r="E77" i="1"/>
  <c r="P63" i="1"/>
  <c r="M63" i="1"/>
  <c r="H41" i="1"/>
  <c r="L41" i="1"/>
  <c r="J41" i="1"/>
  <c r="H75" i="1"/>
  <c r="L75" i="1"/>
  <c r="J75" i="1"/>
  <c r="L9" i="1"/>
  <c r="J38" i="1"/>
  <c r="E46" i="1"/>
  <c r="O46" i="1"/>
  <c r="O59" i="1"/>
  <c r="E59" i="1"/>
  <c r="O117" i="1"/>
  <c r="E117" i="1"/>
  <c r="J106" i="1"/>
  <c r="O123" i="1"/>
  <c r="E123" i="1"/>
  <c r="P39" i="1"/>
  <c r="M101" i="1"/>
  <c r="M124" i="1"/>
  <c r="P124" i="1"/>
  <c r="O139" i="1"/>
  <c r="E139" i="1"/>
  <c r="L22" i="1"/>
  <c r="M143" i="1"/>
  <c r="P143" i="1"/>
  <c r="O164" i="1"/>
  <c r="E164" i="1"/>
  <c r="O125" i="1"/>
  <c r="E125" i="1"/>
  <c r="E153" i="1"/>
  <c r="O153" i="1"/>
  <c r="P116" i="1"/>
  <c r="L150" i="1"/>
  <c r="M174" i="1"/>
  <c r="P174" i="1"/>
  <c r="J100" i="1"/>
  <c r="H140" i="1"/>
  <c r="J53" i="1"/>
  <c r="O63" i="1"/>
  <c r="E63" i="1"/>
  <c r="O55" i="1"/>
  <c r="E55" i="1"/>
  <c r="O79" i="1"/>
  <c r="E79" i="1"/>
  <c r="O81" i="1"/>
  <c r="E81" i="1"/>
  <c r="O86" i="1"/>
  <c r="E86" i="1"/>
  <c r="M48" i="1"/>
  <c r="P48" i="1"/>
  <c r="O102" i="1"/>
  <c r="E102" i="1"/>
  <c r="J30" i="1"/>
  <c r="H67" i="1"/>
  <c r="J67" i="1"/>
  <c r="O51" i="1"/>
  <c r="E51" i="1"/>
  <c r="M80" i="1"/>
  <c r="M102" i="1"/>
  <c r="P102" i="1"/>
  <c r="M126" i="1"/>
  <c r="P126" i="1"/>
  <c r="H146" i="1"/>
  <c r="J146" i="1"/>
  <c r="O144" i="1"/>
  <c r="E144" i="1"/>
  <c r="J45" i="1"/>
  <c r="O90" i="1"/>
  <c r="E90" i="1"/>
  <c r="O88" i="1"/>
  <c r="E88" i="1"/>
  <c r="H138" i="1"/>
  <c r="J138" i="1"/>
  <c r="H158" i="1"/>
  <c r="J158" i="1"/>
  <c r="E172" i="1"/>
  <c r="O172" i="1"/>
  <c r="J141" i="1"/>
  <c r="P164" i="1"/>
  <c r="M164" i="1"/>
  <c r="L172" i="1"/>
  <c r="L130" i="1"/>
  <c r="R165" i="8" l="1"/>
  <c r="N165" i="8" s="1"/>
  <c r="T165" i="8" s="1"/>
  <c r="M99" i="8"/>
  <c r="Q8" i="8"/>
  <c r="S8" i="8" s="1"/>
  <c r="R123" i="8"/>
  <c r="N123" i="8" s="1"/>
  <c r="T123" i="8" s="1"/>
  <c r="Q181" i="8"/>
  <c r="S181" i="8" s="1"/>
  <c r="R104" i="8"/>
  <c r="N104" i="8" s="1"/>
  <c r="T104" i="8" s="1"/>
  <c r="K15" i="9"/>
  <c r="B32" i="3" s="1"/>
  <c r="K19" i="9"/>
  <c r="B36" i="3" s="1"/>
  <c r="K18" i="9"/>
  <c r="B35" i="3" s="1"/>
  <c r="K14" i="9"/>
  <c r="B31" i="3" s="1"/>
  <c r="K17" i="9"/>
  <c r="B34" i="3" s="1"/>
  <c r="P55" i="8"/>
  <c r="Q55" i="8" s="1"/>
  <c r="S55" i="8" s="1"/>
  <c r="M66" i="8"/>
  <c r="K16" i="9"/>
  <c r="B33" i="3" s="1"/>
  <c r="M48" i="8"/>
  <c r="R138" i="8"/>
  <c r="N138" i="8" s="1"/>
  <c r="Q138" i="8"/>
  <c r="R101" i="8"/>
  <c r="N101" i="8" s="1"/>
  <c r="Q101" i="8"/>
  <c r="S101" i="8" s="1"/>
  <c r="R89" i="8"/>
  <c r="N89" i="8" s="1"/>
  <c r="Q89" i="8"/>
  <c r="S89" i="8" s="1"/>
  <c r="R33" i="8"/>
  <c r="N33" i="8" s="1"/>
  <c r="Q33" i="8"/>
  <c r="S33" i="8" s="1"/>
  <c r="R162" i="8"/>
  <c r="N162" i="8" s="1"/>
  <c r="Q162" i="8"/>
  <c r="S162" i="8" s="1"/>
  <c r="R62" i="8"/>
  <c r="N62" i="8" s="1"/>
  <c r="Q62" i="8"/>
  <c r="S62" i="8" s="1"/>
  <c r="R6" i="8"/>
  <c r="N6" i="8" s="1"/>
  <c r="Q6" i="8"/>
  <c r="S6" i="8" s="1"/>
  <c r="R108" i="8"/>
  <c r="N108" i="8" s="1"/>
  <c r="Q108" i="8"/>
  <c r="S108" i="8" s="1"/>
  <c r="R35" i="8"/>
  <c r="N35" i="8" s="1"/>
  <c r="Q35" i="8"/>
  <c r="S35" i="8" s="1"/>
  <c r="R69" i="8"/>
  <c r="N69" i="8" s="1"/>
  <c r="Q69" i="8"/>
  <c r="S69" i="8" s="1"/>
  <c r="R125" i="8"/>
  <c r="N125" i="8" s="1"/>
  <c r="Q125" i="8"/>
  <c r="S125" i="8" s="1"/>
  <c r="R78" i="8"/>
  <c r="N78" i="8" s="1"/>
  <c r="Q78" i="8"/>
  <c r="S78" i="8" s="1"/>
  <c r="R44" i="8"/>
  <c r="N44" i="8" s="1"/>
  <c r="Q44" i="8"/>
  <c r="S44" i="8" s="1"/>
  <c r="R25" i="8"/>
  <c r="N25" i="8" s="1"/>
  <c r="Q25" i="8"/>
  <c r="S25" i="8" s="1"/>
  <c r="R18" i="8"/>
  <c r="N18" i="8" s="1"/>
  <c r="Q18" i="8"/>
  <c r="S18" i="8" s="1"/>
  <c r="R80" i="8"/>
  <c r="N80" i="8" s="1"/>
  <c r="Q80" i="8"/>
  <c r="S80" i="8" s="1"/>
  <c r="R178" i="8"/>
  <c r="N178" i="8" s="1"/>
  <c r="Q178" i="8"/>
  <c r="S178" i="8" s="1"/>
  <c r="R59" i="8"/>
  <c r="N59" i="8" s="1"/>
  <c r="Q59" i="8"/>
  <c r="S59" i="8" s="1"/>
  <c r="R164" i="8"/>
  <c r="N164" i="8" s="1"/>
  <c r="Q164" i="8"/>
  <c r="S164" i="8" s="1"/>
  <c r="R49" i="8"/>
  <c r="N49" i="8" s="1"/>
  <c r="Q49" i="8"/>
  <c r="S49" i="8" s="1"/>
  <c r="R98" i="8"/>
  <c r="N98" i="8" s="1"/>
  <c r="Q98" i="8"/>
  <c r="S98" i="8" s="1"/>
  <c r="R163" i="8"/>
  <c r="N163" i="8" s="1"/>
  <c r="Q163" i="8"/>
  <c r="S163" i="8" s="1"/>
  <c r="R149" i="8"/>
  <c r="N149" i="8" s="1"/>
  <c r="Q149" i="8"/>
  <c r="S149" i="8" s="1"/>
  <c r="R111" i="8"/>
  <c r="N111" i="8" s="1"/>
  <c r="Q111" i="8"/>
  <c r="S111" i="8" s="1"/>
  <c r="R141" i="8"/>
  <c r="N141" i="8" s="1"/>
  <c r="Q141" i="8"/>
  <c r="S141" i="8" s="1"/>
  <c r="R180" i="8"/>
  <c r="N180" i="8" s="1"/>
  <c r="Q180" i="8"/>
  <c r="S180" i="8" s="1"/>
  <c r="R22" i="8"/>
  <c r="N22" i="8" s="1"/>
  <c r="Q22" i="8"/>
  <c r="S22" i="8" s="1"/>
  <c r="R86" i="8"/>
  <c r="N86" i="8" s="1"/>
  <c r="Q86" i="8"/>
  <c r="S86" i="8" s="1"/>
  <c r="R102" i="8"/>
  <c r="N102" i="8" s="1"/>
  <c r="Q102" i="8"/>
  <c r="S102" i="8" s="1"/>
  <c r="R42" i="8"/>
  <c r="N42" i="8" s="1"/>
  <c r="Q42" i="8"/>
  <c r="S42" i="8" s="1"/>
  <c r="R60" i="8"/>
  <c r="N60" i="8" s="1"/>
  <c r="Q60" i="8"/>
  <c r="S60" i="8" s="1"/>
  <c r="R119" i="8"/>
  <c r="N119" i="8" s="1"/>
  <c r="Q119" i="8"/>
  <c r="S119" i="8" s="1"/>
  <c r="R16" i="8"/>
  <c r="N16" i="8" s="1"/>
  <c r="Q16" i="8"/>
  <c r="S16" i="8" s="1"/>
  <c r="R54" i="8"/>
  <c r="N54" i="8" s="1"/>
  <c r="Q54" i="8"/>
  <c r="S54" i="8" s="1"/>
  <c r="R132" i="8"/>
  <c r="N132" i="8" s="1"/>
  <c r="Q132" i="8"/>
  <c r="R96" i="8"/>
  <c r="N96" i="8" s="1"/>
  <c r="Q96" i="8"/>
  <c r="S96" i="8" s="1"/>
  <c r="R173" i="8"/>
  <c r="N173" i="8" s="1"/>
  <c r="Q173" i="8"/>
  <c r="S173" i="8" s="1"/>
  <c r="R13" i="8"/>
  <c r="N13" i="8" s="1"/>
  <c r="Q13" i="8"/>
  <c r="S13" i="8" s="1"/>
  <c r="R87" i="8"/>
  <c r="N87" i="8" s="1"/>
  <c r="Q87" i="8"/>
  <c r="S87" i="8" s="1"/>
  <c r="R68" i="8"/>
  <c r="N68" i="8" s="1"/>
  <c r="Q68" i="8"/>
  <c r="S68" i="8" s="1"/>
  <c r="R41" i="8"/>
  <c r="N41" i="8" s="1"/>
  <c r="Q41" i="8"/>
  <c r="S41" i="8" s="1"/>
  <c r="R10" i="8"/>
  <c r="N10" i="8" s="1"/>
  <c r="Q10" i="8"/>
  <c r="S10" i="8" s="1"/>
  <c r="R113" i="8"/>
  <c r="N113" i="8" s="1"/>
  <c r="Q113" i="8"/>
  <c r="S113" i="8" s="1"/>
  <c r="R175" i="8"/>
  <c r="N175" i="8" s="1"/>
  <c r="Q175" i="8"/>
  <c r="S175" i="8" s="1"/>
  <c r="R26" i="8"/>
  <c r="N26" i="8" s="1"/>
  <c r="Q26" i="8"/>
  <c r="S26" i="8" s="1"/>
  <c r="R168" i="8"/>
  <c r="N168" i="8" s="1"/>
  <c r="Q168" i="8"/>
  <c r="S168" i="8" s="1"/>
  <c r="R160" i="8"/>
  <c r="N160" i="8" s="1"/>
  <c r="Q160" i="8"/>
  <c r="S160" i="8" s="1"/>
  <c r="R105" i="8"/>
  <c r="N105" i="8" s="1"/>
  <c r="Q105" i="8"/>
  <c r="S105" i="8" s="1"/>
  <c r="R88" i="8"/>
  <c r="N88" i="8" s="1"/>
  <c r="Q88" i="8"/>
  <c r="S88" i="8" s="1"/>
  <c r="R154" i="8"/>
  <c r="N154" i="8" s="1"/>
  <c r="Q154" i="8"/>
  <c r="R172" i="8"/>
  <c r="N172" i="8" s="1"/>
  <c r="Q172" i="8"/>
  <c r="S172" i="8" s="1"/>
  <c r="R14" i="8"/>
  <c r="N14" i="8" s="1"/>
  <c r="Q14" i="8"/>
  <c r="R70" i="8"/>
  <c r="N70" i="8" s="1"/>
  <c r="Q70" i="8"/>
  <c r="S70" i="8" s="1"/>
  <c r="R72" i="8"/>
  <c r="N72" i="8" s="1"/>
  <c r="Q72" i="8"/>
  <c r="S72" i="8" s="1"/>
  <c r="R5" i="8"/>
  <c r="N5" i="8" s="1"/>
  <c r="Q5" i="8"/>
  <c r="S5" i="8" s="1"/>
  <c r="R56" i="8"/>
  <c r="N56" i="8" s="1"/>
  <c r="Q56" i="8"/>
  <c r="S56" i="8" s="1"/>
  <c r="R81" i="8"/>
  <c r="N81" i="8" s="1"/>
  <c r="Q81" i="8"/>
  <c r="S81" i="8" s="1"/>
  <c r="R95" i="8"/>
  <c r="N95" i="8" s="1"/>
  <c r="Q95" i="8"/>
  <c r="S95" i="8" s="1"/>
  <c r="R17" i="8"/>
  <c r="N17" i="8" s="1"/>
  <c r="Q17" i="8"/>
  <c r="S17" i="8" s="1"/>
  <c r="R58" i="8"/>
  <c r="N58" i="8" s="1"/>
  <c r="Q58" i="8"/>
  <c r="S58" i="8" s="1"/>
  <c r="R131" i="8"/>
  <c r="N131" i="8" s="1"/>
  <c r="Q131" i="8"/>
  <c r="S131" i="8" s="1"/>
  <c r="R43" i="8"/>
  <c r="N43" i="8" s="1"/>
  <c r="Q43" i="8"/>
  <c r="S43" i="8" s="1"/>
  <c r="R167" i="8"/>
  <c r="N167" i="8" s="1"/>
  <c r="Q167" i="8"/>
  <c r="S167" i="8" s="1"/>
  <c r="R23" i="8"/>
  <c r="N23" i="8" s="1"/>
  <c r="Q23" i="8"/>
  <c r="S23" i="8" s="1"/>
  <c r="R52" i="8"/>
  <c r="N52" i="8" s="1"/>
  <c r="Q52" i="8"/>
  <c r="S52" i="8" s="1"/>
  <c r="R79" i="8"/>
  <c r="N79" i="8" s="1"/>
  <c r="Q79" i="8"/>
  <c r="S79" i="8" s="1"/>
  <c r="R94" i="8"/>
  <c r="N94" i="8" s="1"/>
  <c r="Q94" i="8"/>
  <c r="S94" i="8" s="1"/>
  <c r="R93" i="8"/>
  <c r="N93" i="8" s="1"/>
  <c r="Q93" i="8"/>
  <c r="S93" i="8" s="1"/>
  <c r="R144" i="8"/>
  <c r="N144" i="8" s="1"/>
  <c r="Q144" i="8"/>
  <c r="S144" i="8" s="1"/>
  <c r="R157" i="8"/>
  <c r="N157" i="8" s="1"/>
  <c r="Q157" i="8"/>
  <c r="S157" i="8" s="1"/>
  <c r="R118" i="8"/>
  <c r="N118" i="8" s="1"/>
  <c r="Q118" i="8"/>
  <c r="S118" i="8" s="1"/>
  <c r="R11" i="8"/>
  <c r="N11" i="8" s="1"/>
  <c r="Q11" i="8"/>
  <c r="S11" i="8" s="1"/>
  <c r="R126" i="8"/>
  <c r="N126" i="8" s="1"/>
  <c r="Q126" i="8"/>
  <c r="S126" i="8" s="1"/>
  <c r="R77" i="8"/>
  <c r="N77" i="8" s="1"/>
  <c r="Q77" i="8"/>
  <c r="S77" i="8" s="1"/>
  <c r="R127" i="8"/>
  <c r="N127" i="8" s="1"/>
  <c r="Q127" i="8"/>
  <c r="S127" i="8" s="1"/>
  <c r="R146" i="8"/>
  <c r="N146" i="8" s="1"/>
  <c r="Q146" i="8"/>
  <c r="S146" i="8" s="1"/>
  <c r="R34" i="8"/>
  <c r="N34" i="8" s="1"/>
  <c r="Q34" i="8"/>
  <c r="S34" i="8" s="1"/>
  <c r="R139" i="8"/>
  <c r="N139" i="8" s="1"/>
  <c r="Q139" i="8"/>
  <c r="S139" i="8" s="1"/>
  <c r="R179" i="8"/>
  <c r="N179" i="8" s="1"/>
  <c r="Q179" i="8"/>
  <c r="S179" i="8" s="1"/>
  <c r="R51" i="8"/>
  <c r="N51" i="8" s="1"/>
  <c r="Q51" i="8"/>
  <c r="S51" i="8" s="1"/>
  <c r="R24" i="8"/>
  <c r="N24" i="8" s="1"/>
  <c r="Q24" i="8"/>
  <c r="S24" i="8" s="1"/>
  <c r="R67" i="8"/>
  <c r="N67" i="8" s="1"/>
  <c r="Q67" i="8"/>
  <c r="R124" i="8"/>
  <c r="N124" i="8" s="1"/>
  <c r="Q124" i="8"/>
  <c r="R61" i="8"/>
  <c r="N61" i="8" s="1"/>
  <c r="Q61" i="8"/>
  <c r="S61" i="8" s="1"/>
  <c r="R133" i="8"/>
  <c r="N133" i="8" s="1"/>
  <c r="Q133" i="8"/>
  <c r="S133" i="8" s="1"/>
  <c r="R32" i="8"/>
  <c r="N32" i="8" s="1"/>
  <c r="Q32" i="8"/>
  <c r="S32" i="8" s="1"/>
  <c r="R155" i="8"/>
  <c r="N155" i="8" s="1"/>
  <c r="Q155" i="8"/>
  <c r="S155" i="8" s="1"/>
  <c r="R156" i="8"/>
  <c r="N156" i="8" s="1"/>
  <c r="Q156" i="8"/>
  <c r="R170" i="8"/>
  <c r="N170" i="8" s="1"/>
  <c r="Q170" i="8"/>
  <c r="S170" i="8" s="1"/>
  <c r="R83" i="8"/>
  <c r="N83" i="8" s="1"/>
  <c r="Q83" i="8"/>
  <c r="S83" i="8" s="1"/>
  <c r="R2" i="8"/>
  <c r="N2" i="8" s="1"/>
  <c r="Q2" i="8"/>
  <c r="S2" i="8" s="1"/>
  <c r="R121" i="8"/>
  <c r="N121" i="8" s="1"/>
  <c r="Q121" i="8"/>
  <c r="S121" i="8" s="1"/>
  <c r="P103" i="8"/>
  <c r="P176" i="8"/>
  <c r="M85" i="8"/>
  <c r="P31" i="8"/>
  <c r="M76" i="8"/>
  <c r="M130" i="8"/>
  <c r="M128" i="8"/>
  <c r="P75" i="8"/>
  <c r="P110" i="8"/>
  <c r="P38" i="8"/>
  <c r="P151" i="8"/>
  <c r="P182" i="8"/>
  <c r="M148" i="8"/>
  <c r="M112" i="8"/>
  <c r="M136" i="8"/>
  <c r="M26" i="8"/>
  <c r="P115" i="8"/>
  <c r="P128" i="8"/>
  <c r="P76" i="8"/>
  <c r="P106" i="8"/>
  <c r="M152" i="8"/>
  <c r="P20" i="8"/>
  <c r="P130" i="8"/>
  <c r="M50" i="8"/>
  <c r="M20" i="8"/>
  <c r="M9" i="8"/>
  <c r="P136" i="8"/>
  <c r="P28" i="8"/>
  <c r="M97" i="8"/>
  <c r="P117" i="8"/>
  <c r="M182" i="8"/>
  <c r="P39" i="8"/>
  <c r="M117" i="8"/>
  <c r="M28" i="8"/>
  <c r="M142" i="8"/>
  <c r="M55" i="8"/>
  <c r="P114" i="8"/>
  <c r="P122" i="8"/>
  <c r="P177" i="8"/>
  <c r="P36" i="8"/>
  <c r="P21" i="8"/>
  <c r="P116" i="8"/>
  <c r="M38" i="8"/>
  <c r="P48" i="8"/>
  <c r="M40" i="8"/>
  <c r="P183" i="8"/>
  <c r="P100" i="8"/>
  <c r="M115" i="8"/>
  <c r="M151" i="8"/>
  <c r="P90" i="8"/>
  <c r="P9" i="8"/>
  <c r="P148" i="8"/>
  <c r="M183" i="8"/>
  <c r="P142" i="8"/>
  <c r="P97" i="8"/>
  <c r="M110" i="8"/>
  <c r="P143" i="8"/>
  <c r="M143" i="8"/>
  <c r="M100" i="8"/>
  <c r="P145" i="8"/>
  <c r="M145" i="8"/>
  <c r="P171" i="8"/>
  <c r="M171" i="8"/>
  <c r="M122" i="8"/>
  <c r="M150" i="8"/>
  <c r="P150" i="8"/>
  <c r="P82" i="8"/>
  <c r="M169" i="8"/>
  <c r="P169" i="8"/>
  <c r="M15" i="8"/>
  <c r="P15" i="8"/>
  <c r="M57" i="8"/>
  <c r="P57" i="8"/>
  <c r="S165" i="8"/>
  <c r="P47" i="8"/>
  <c r="M47" i="8"/>
  <c r="M31" i="8"/>
  <c r="M21" i="8"/>
  <c r="P99" i="8"/>
  <c r="M109" i="8"/>
  <c r="P109" i="8"/>
  <c r="M82" i="8"/>
  <c r="P30" i="8"/>
  <c r="M75" i="8"/>
  <c r="P158" i="8"/>
  <c r="M158" i="8"/>
  <c r="P45" i="8"/>
  <c r="M45" i="8"/>
  <c r="M176" i="8"/>
  <c r="P152" i="8"/>
  <c r="M53" i="8"/>
  <c r="P53" i="8"/>
  <c r="P107" i="8"/>
  <c r="M107" i="8"/>
  <c r="P29" i="8"/>
  <c r="M29" i="8"/>
  <c r="P159" i="8"/>
  <c r="M159" i="8"/>
  <c r="P73" i="8"/>
  <c r="M73" i="8"/>
  <c r="P112" i="8"/>
  <c r="M30" i="8"/>
  <c r="P129" i="8"/>
  <c r="M129" i="8"/>
  <c r="P135" i="8"/>
  <c r="M135" i="8"/>
  <c r="P19" i="8"/>
  <c r="M19" i="8"/>
  <c r="M91" i="8"/>
  <c r="P91" i="8"/>
  <c r="P84" i="8"/>
  <c r="M84" i="8"/>
  <c r="M71" i="8"/>
  <c r="P37" i="8"/>
  <c r="M37" i="8"/>
  <c r="P46" i="8"/>
  <c r="M46" i="8"/>
  <c r="P40" i="8"/>
  <c r="M153" i="8"/>
  <c r="P153" i="8"/>
  <c r="P50" i="8"/>
  <c r="M7" i="8"/>
  <c r="P7" i="8"/>
  <c r="M12" i="8"/>
  <c r="P12" i="8"/>
  <c r="P147" i="8"/>
  <c r="M147" i="8"/>
  <c r="M161" i="8"/>
  <c r="P161" i="8"/>
  <c r="M65" i="8"/>
  <c r="P65" i="8"/>
  <c r="P71" i="8"/>
  <c r="P166" i="8"/>
  <c r="M166" i="8"/>
  <c r="P63" i="8"/>
  <c r="M63" i="8"/>
  <c r="P85" i="8"/>
  <c r="M106" i="8"/>
  <c r="M177" i="8"/>
  <c r="M39" i="8"/>
  <c r="M140" i="8"/>
  <c r="P140" i="8"/>
  <c r="P137" i="8"/>
  <c r="M137" i="8"/>
  <c r="P64" i="8"/>
  <c r="M64" i="8"/>
  <c r="M120" i="8"/>
  <c r="P120" i="8"/>
  <c r="M134" i="8"/>
  <c r="P134" i="8"/>
  <c r="M116" i="8"/>
  <c r="P4" i="8"/>
  <c r="M4" i="8"/>
  <c r="P66" i="8"/>
  <c r="P92" i="8"/>
  <c r="M92" i="8"/>
  <c r="M114" i="8"/>
  <c r="M103" i="8"/>
  <c r="M90" i="8"/>
  <c r="M174" i="8"/>
  <c r="P174" i="8"/>
  <c r="P27" i="8"/>
  <c r="M27" i="8"/>
  <c r="P3" i="8"/>
  <c r="M3" i="8"/>
  <c r="P74" i="8"/>
  <c r="M74" i="8"/>
  <c r="M139" i="1"/>
  <c r="Q112" i="6"/>
  <c r="S112" i="6" s="1"/>
  <c r="R181" i="6"/>
  <c r="N181" i="6" s="1"/>
  <c r="T181" i="6" s="1"/>
  <c r="M151" i="6"/>
  <c r="M68" i="6"/>
  <c r="P105" i="6"/>
  <c r="Q105" i="6" s="1"/>
  <c r="S105" i="6" s="1"/>
  <c r="K18" i="7"/>
  <c r="B26" i="3" s="1"/>
  <c r="K16" i="7"/>
  <c r="B24" i="3" s="1"/>
  <c r="K14" i="7"/>
  <c r="B22" i="3" s="1"/>
  <c r="K19" i="7"/>
  <c r="B27" i="3" s="1"/>
  <c r="K17" i="7"/>
  <c r="B25" i="3" s="1"/>
  <c r="M105" i="6"/>
  <c r="P102" i="6"/>
  <c r="Q102" i="6" s="1"/>
  <c r="S102" i="6" s="1"/>
  <c r="P152" i="6"/>
  <c r="R152" i="6" s="1"/>
  <c r="N152" i="6" s="1"/>
  <c r="K15" i="7"/>
  <c r="B23" i="3" s="1"/>
  <c r="R64" i="6"/>
  <c r="N64" i="6" s="1"/>
  <c r="Q64" i="6"/>
  <c r="S64" i="6" s="1"/>
  <c r="R93" i="6"/>
  <c r="N93" i="6" s="1"/>
  <c r="Q93" i="6"/>
  <c r="R173" i="6"/>
  <c r="N173" i="6" s="1"/>
  <c r="Q173" i="6"/>
  <c r="S173" i="6" s="1"/>
  <c r="R76" i="6"/>
  <c r="N76" i="6" s="1"/>
  <c r="Q76" i="6"/>
  <c r="S76" i="6" s="1"/>
  <c r="R149" i="6"/>
  <c r="N149" i="6" s="1"/>
  <c r="Q149" i="6"/>
  <c r="S149" i="6" s="1"/>
  <c r="R7" i="6"/>
  <c r="N7" i="6" s="1"/>
  <c r="Q7" i="6"/>
  <c r="S7" i="6" s="1"/>
  <c r="R6" i="6"/>
  <c r="N6" i="6" s="1"/>
  <c r="Q6" i="6"/>
  <c r="S6" i="6" s="1"/>
  <c r="R15" i="6"/>
  <c r="N15" i="6" s="1"/>
  <c r="Q15" i="6"/>
  <c r="S15" i="6" s="1"/>
  <c r="R162" i="6"/>
  <c r="N162" i="6" s="1"/>
  <c r="Q162" i="6"/>
  <c r="S162" i="6" s="1"/>
  <c r="R72" i="6"/>
  <c r="N72" i="6" s="1"/>
  <c r="Q72" i="6"/>
  <c r="S72" i="6" s="1"/>
  <c r="R41" i="6"/>
  <c r="N41" i="6" s="1"/>
  <c r="Q41" i="6"/>
  <c r="R103" i="6"/>
  <c r="N103" i="6" s="1"/>
  <c r="Q103" i="6"/>
  <c r="R4" i="6"/>
  <c r="N4" i="6" s="1"/>
  <c r="Q4" i="6"/>
  <c r="S4" i="6" s="1"/>
  <c r="R74" i="6"/>
  <c r="N74" i="6" s="1"/>
  <c r="Q74" i="6"/>
  <c r="R33" i="6"/>
  <c r="N33" i="6" s="1"/>
  <c r="Q33" i="6"/>
  <c r="S33" i="6" s="1"/>
  <c r="R42" i="6"/>
  <c r="N42" i="6" s="1"/>
  <c r="Q42" i="6"/>
  <c r="R114" i="6"/>
  <c r="N114" i="6" s="1"/>
  <c r="Q114" i="6"/>
  <c r="S114" i="6" s="1"/>
  <c r="R96" i="6"/>
  <c r="N96" i="6" s="1"/>
  <c r="Q96" i="6"/>
  <c r="S96" i="6" s="1"/>
  <c r="R77" i="6"/>
  <c r="N77" i="6" s="1"/>
  <c r="Q77" i="6"/>
  <c r="S77" i="6" s="1"/>
  <c r="R156" i="6"/>
  <c r="N156" i="6" s="1"/>
  <c r="Q156" i="6"/>
  <c r="S156" i="6" s="1"/>
  <c r="R29" i="6"/>
  <c r="N29" i="6" s="1"/>
  <c r="Q29" i="6"/>
  <c r="S29" i="6" s="1"/>
  <c r="R144" i="6"/>
  <c r="N144" i="6" s="1"/>
  <c r="Q144" i="6"/>
  <c r="S144" i="6" s="1"/>
  <c r="R2" i="6"/>
  <c r="N2" i="6" s="1"/>
  <c r="Q2" i="6"/>
  <c r="S2" i="6" s="1"/>
  <c r="R160" i="6"/>
  <c r="N160" i="6" s="1"/>
  <c r="Q160" i="6"/>
  <c r="S160" i="6" s="1"/>
  <c r="R139" i="6"/>
  <c r="N139" i="6" s="1"/>
  <c r="Q139" i="6"/>
  <c r="S139" i="6" s="1"/>
  <c r="R178" i="6"/>
  <c r="N178" i="6" s="1"/>
  <c r="Q178" i="6"/>
  <c r="S178" i="6" s="1"/>
  <c r="R154" i="6"/>
  <c r="N154" i="6" s="1"/>
  <c r="Q154" i="6"/>
  <c r="S154" i="6" s="1"/>
  <c r="R175" i="6"/>
  <c r="N175" i="6" s="1"/>
  <c r="Q175" i="6"/>
  <c r="R13" i="6"/>
  <c r="N13" i="6" s="1"/>
  <c r="Q13" i="6"/>
  <c r="S13" i="6" s="1"/>
  <c r="R31" i="6"/>
  <c r="N31" i="6" s="1"/>
  <c r="Q31" i="6"/>
  <c r="S31" i="6" s="1"/>
  <c r="R16" i="6"/>
  <c r="N16" i="6" s="1"/>
  <c r="Q16" i="6"/>
  <c r="S16" i="6" s="1"/>
  <c r="R58" i="6"/>
  <c r="N58" i="6" s="1"/>
  <c r="Q58" i="6"/>
  <c r="S58" i="6" s="1"/>
  <c r="R5" i="6"/>
  <c r="N5" i="6" s="1"/>
  <c r="Q5" i="6"/>
  <c r="S5" i="6" s="1"/>
  <c r="R17" i="6"/>
  <c r="N17" i="6" s="1"/>
  <c r="Q17" i="6"/>
  <c r="S17" i="6" s="1"/>
  <c r="R104" i="6"/>
  <c r="N104" i="6" s="1"/>
  <c r="Q104" i="6"/>
  <c r="S104" i="6" s="1"/>
  <c r="R32" i="6"/>
  <c r="N32" i="6" s="1"/>
  <c r="Q32" i="6"/>
  <c r="S32" i="6" s="1"/>
  <c r="R155" i="6"/>
  <c r="N155" i="6" s="1"/>
  <c r="Q155" i="6"/>
  <c r="S155" i="6" s="1"/>
  <c r="R168" i="6"/>
  <c r="N168" i="6" s="1"/>
  <c r="Q168" i="6"/>
  <c r="S168" i="6" s="1"/>
  <c r="R171" i="6"/>
  <c r="N171" i="6" s="1"/>
  <c r="Q171" i="6"/>
  <c r="S171" i="6" s="1"/>
  <c r="R10" i="6"/>
  <c r="N10" i="6" s="1"/>
  <c r="Q10" i="6"/>
  <c r="S10" i="6" s="1"/>
  <c r="R35" i="6"/>
  <c r="N35" i="6" s="1"/>
  <c r="Q35" i="6"/>
  <c r="S35" i="6" s="1"/>
  <c r="R146" i="6"/>
  <c r="N146" i="6" s="1"/>
  <c r="Q146" i="6"/>
  <c r="R20" i="6"/>
  <c r="N20" i="6" s="1"/>
  <c r="Q20" i="6"/>
  <c r="S20" i="6" s="1"/>
  <c r="R44" i="6"/>
  <c r="N44" i="6" s="1"/>
  <c r="Q44" i="6"/>
  <c r="S44" i="6" s="1"/>
  <c r="R79" i="6"/>
  <c r="N79" i="6" s="1"/>
  <c r="Q79" i="6"/>
  <c r="S79" i="6" s="1"/>
  <c r="R120" i="6"/>
  <c r="N120" i="6" s="1"/>
  <c r="Q120" i="6"/>
  <c r="S120" i="6" s="1"/>
  <c r="R12" i="6"/>
  <c r="N12" i="6" s="1"/>
  <c r="Q12" i="6"/>
  <c r="R137" i="6"/>
  <c r="N137" i="6" s="1"/>
  <c r="Q137" i="6"/>
  <c r="S137" i="6" s="1"/>
  <c r="R135" i="6"/>
  <c r="N135" i="6" s="1"/>
  <c r="Q135" i="6"/>
  <c r="S135" i="6" s="1"/>
  <c r="R52" i="6"/>
  <c r="N52" i="6" s="1"/>
  <c r="Q52" i="6"/>
  <c r="S52" i="6" s="1"/>
  <c r="R82" i="6"/>
  <c r="N82" i="6" s="1"/>
  <c r="Q82" i="6"/>
  <c r="S82" i="6" s="1"/>
  <c r="R116" i="6"/>
  <c r="N116" i="6" s="1"/>
  <c r="Q116" i="6"/>
  <c r="S116" i="6" s="1"/>
  <c r="R90" i="6"/>
  <c r="N90" i="6" s="1"/>
  <c r="Q90" i="6"/>
  <c r="S90" i="6" s="1"/>
  <c r="R118" i="6"/>
  <c r="N118" i="6" s="1"/>
  <c r="Q118" i="6"/>
  <c r="S118" i="6" s="1"/>
  <c r="R136" i="6"/>
  <c r="N136" i="6" s="1"/>
  <c r="Q136" i="6"/>
  <c r="S136" i="6" s="1"/>
  <c r="R148" i="6"/>
  <c r="N148" i="6" s="1"/>
  <c r="Q148" i="6"/>
  <c r="S148" i="6" s="1"/>
  <c r="R106" i="6"/>
  <c r="N106" i="6" s="1"/>
  <c r="Q106" i="6"/>
  <c r="S106" i="6" s="1"/>
  <c r="R37" i="6"/>
  <c r="N37" i="6" s="1"/>
  <c r="Q37" i="6"/>
  <c r="S37" i="6" s="1"/>
  <c r="R59" i="6"/>
  <c r="N59" i="6" s="1"/>
  <c r="Q59" i="6"/>
  <c r="S59" i="6" s="1"/>
  <c r="R18" i="6"/>
  <c r="N18" i="6" s="1"/>
  <c r="Q18" i="6"/>
  <c r="S18" i="6" s="1"/>
  <c r="R101" i="6"/>
  <c r="N101" i="6" s="1"/>
  <c r="Q101" i="6"/>
  <c r="S101" i="6" s="1"/>
  <c r="R67" i="6"/>
  <c r="N67" i="6" s="1"/>
  <c r="Q67" i="6"/>
  <c r="R28" i="6"/>
  <c r="N28" i="6" s="1"/>
  <c r="Q28" i="6"/>
  <c r="S28" i="6" s="1"/>
  <c r="R159" i="6"/>
  <c r="N159" i="6" s="1"/>
  <c r="Q159" i="6"/>
  <c r="S159" i="6" s="1"/>
  <c r="R53" i="6"/>
  <c r="N53" i="6" s="1"/>
  <c r="Q53" i="6"/>
  <c r="S53" i="6" s="1"/>
  <c r="R49" i="6"/>
  <c r="N49" i="6" s="1"/>
  <c r="Q49" i="6"/>
  <c r="S49" i="6" s="1"/>
  <c r="R172" i="6"/>
  <c r="N172" i="6" s="1"/>
  <c r="Q172" i="6"/>
  <c r="S172" i="6" s="1"/>
  <c r="R26" i="6"/>
  <c r="N26" i="6" s="1"/>
  <c r="Q26" i="6"/>
  <c r="S26" i="6" s="1"/>
  <c r="R128" i="6"/>
  <c r="N128" i="6" s="1"/>
  <c r="Q128" i="6"/>
  <c r="S128" i="6" s="1"/>
  <c r="R176" i="6"/>
  <c r="N176" i="6" s="1"/>
  <c r="Q176" i="6"/>
  <c r="S176" i="6" s="1"/>
  <c r="R161" i="6"/>
  <c r="N161" i="6" s="1"/>
  <c r="Q161" i="6"/>
  <c r="S161" i="6" s="1"/>
  <c r="R123" i="6"/>
  <c r="N123" i="6" s="1"/>
  <c r="Q123" i="6"/>
  <c r="S123" i="6" s="1"/>
  <c r="R85" i="6"/>
  <c r="N85" i="6" s="1"/>
  <c r="Q85" i="6"/>
  <c r="S85" i="6" s="1"/>
  <c r="R70" i="6"/>
  <c r="N70" i="6" s="1"/>
  <c r="Q70" i="6"/>
  <c r="S70" i="6" s="1"/>
  <c r="R23" i="6"/>
  <c r="N23" i="6" s="1"/>
  <c r="Q23" i="6"/>
  <c r="S23" i="6" s="1"/>
  <c r="R80" i="6"/>
  <c r="N80" i="6" s="1"/>
  <c r="Q80" i="6"/>
  <c r="S80" i="6" s="1"/>
  <c r="R21" i="6"/>
  <c r="N21" i="6" s="1"/>
  <c r="Q21" i="6"/>
  <c r="S21" i="6" s="1"/>
  <c r="R50" i="6"/>
  <c r="N50" i="6" s="1"/>
  <c r="Q50" i="6"/>
  <c r="S50" i="6" s="1"/>
  <c r="R165" i="6"/>
  <c r="N165" i="6" s="1"/>
  <c r="Q165" i="6"/>
  <c r="S165" i="6" s="1"/>
  <c r="R36" i="6"/>
  <c r="N36" i="6" s="1"/>
  <c r="Q36" i="6"/>
  <c r="S36" i="6" s="1"/>
  <c r="R88" i="6"/>
  <c r="N88" i="6" s="1"/>
  <c r="Q88" i="6"/>
  <c r="S88" i="6" s="1"/>
  <c r="R69" i="6"/>
  <c r="N69" i="6" s="1"/>
  <c r="Q69" i="6"/>
  <c r="S69" i="6" s="1"/>
  <c r="R138" i="6"/>
  <c r="N138" i="6" s="1"/>
  <c r="Q138" i="6"/>
  <c r="S138" i="6" s="1"/>
  <c r="R170" i="6"/>
  <c r="N170" i="6" s="1"/>
  <c r="Q170" i="6"/>
  <c r="S170" i="6" s="1"/>
  <c r="R157" i="6"/>
  <c r="N157" i="6" s="1"/>
  <c r="Q157" i="6"/>
  <c r="S157" i="6" s="1"/>
  <c r="R99" i="6"/>
  <c r="N99" i="6" s="1"/>
  <c r="Q99" i="6"/>
  <c r="S99" i="6" s="1"/>
  <c r="R75" i="6"/>
  <c r="N75" i="6" s="1"/>
  <c r="Q75" i="6"/>
  <c r="S75" i="6" s="1"/>
  <c r="R117" i="6"/>
  <c r="N117" i="6" s="1"/>
  <c r="Q117" i="6"/>
  <c r="S117" i="6" s="1"/>
  <c r="R87" i="6"/>
  <c r="N87" i="6" s="1"/>
  <c r="Q87" i="6"/>
  <c r="R98" i="6"/>
  <c r="N98" i="6" s="1"/>
  <c r="Q98" i="6"/>
  <c r="S98" i="6" s="1"/>
  <c r="R51" i="6"/>
  <c r="N51" i="6" s="1"/>
  <c r="Q51" i="6"/>
  <c r="S51" i="6" s="1"/>
  <c r="R131" i="6"/>
  <c r="N131" i="6" s="1"/>
  <c r="Q131" i="6"/>
  <c r="S131" i="6" s="1"/>
  <c r="R125" i="6"/>
  <c r="N125" i="6" s="1"/>
  <c r="Q125" i="6"/>
  <c r="S125" i="6" s="1"/>
  <c r="R180" i="6"/>
  <c r="N180" i="6" s="1"/>
  <c r="Q180" i="6"/>
  <c r="S180" i="6" s="1"/>
  <c r="R115" i="6"/>
  <c r="N115" i="6" s="1"/>
  <c r="Q115" i="6"/>
  <c r="S115" i="6" s="1"/>
  <c r="R121" i="6"/>
  <c r="N121" i="6" s="1"/>
  <c r="Q121" i="6"/>
  <c r="S121" i="6" s="1"/>
  <c r="R45" i="6"/>
  <c r="N45" i="6" s="1"/>
  <c r="Q45" i="6"/>
  <c r="S45" i="6" s="1"/>
  <c r="R43" i="6"/>
  <c r="N43" i="6" s="1"/>
  <c r="Q43" i="6"/>
  <c r="S43" i="6" s="1"/>
  <c r="R109" i="6"/>
  <c r="N109" i="6" s="1"/>
  <c r="Q109" i="6"/>
  <c r="S109" i="6" s="1"/>
  <c r="R126" i="6"/>
  <c r="N126" i="6" s="1"/>
  <c r="Q126" i="6"/>
  <c r="S126" i="6" s="1"/>
  <c r="P166" i="6"/>
  <c r="P14" i="6"/>
  <c r="M169" i="6"/>
  <c r="M71" i="6"/>
  <c r="M177" i="6"/>
  <c r="P151" i="6"/>
  <c r="M63" i="6"/>
  <c r="P81" i="6"/>
  <c r="P177" i="6"/>
  <c r="M141" i="6"/>
  <c r="M152" i="6"/>
  <c r="P110" i="6"/>
  <c r="M134" i="6"/>
  <c r="P39" i="6"/>
  <c r="M158" i="6"/>
  <c r="P71" i="6"/>
  <c r="Q70" i="5"/>
  <c r="S70" i="5" s="1"/>
  <c r="P140" i="6"/>
  <c r="P65" i="6"/>
  <c r="M81" i="6"/>
  <c r="P150" i="6"/>
  <c r="P141" i="6"/>
  <c r="P46" i="6"/>
  <c r="M73" i="6"/>
  <c r="P8" i="6"/>
  <c r="P169" i="6"/>
  <c r="P163" i="6"/>
  <c r="P134" i="6"/>
  <c r="M163" i="6"/>
  <c r="P62" i="6"/>
  <c r="P84" i="6"/>
  <c r="M164" i="6"/>
  <c r="P38" i="6"/>
  <c r="M102" i="6"/>
  <c r="P158" i="6"/>
  <c r="P78" i="6"/>
  <c r="M78" i="6"/>
  <c r="P147" i="6"/>
  <c r="M147" i="6"/>
  <c r="P55" i="6"/>
  <c r="M55" i="6"/>
  <c r="M84" i="6"/>
  <c r="P24" i="6"/>
  <c r="M24" i="6"/>
  <c r="M113" i="6"/>
  <c r="P113" i="6"/>
  <c r="M25" i="6"/>
  <c r="P25" i="6"/>
  <c r="M150" i="6"/>
  <c r="M100" i="6"/>
  <c r="P100" i="6"/>
  <c r="M122" i="6"/>
  <c r="P122" i="6"/>
  <c r="P68" i="6"/>
  <c r="P129" i="6"/>
  <c r="M38" i="6"/>
  <c r="P86" i="6"/>
  <c r="M86" i="6"/>
  <c r="M124" i="6"/>
  <c r="P124" i="6"/>
  <c r="P47" i="6"/>
  <c r="M47" i="6"/>
  <c r="M130" i="6"/>
  <c r="P130" i="6"/>
  <c r="P73" i="6"/>
  <c r="P19" i="6"/>
  <c r="P182" i="6"/>
  <c r="P91" i="6"/>
  <c r="M91" i="6"/>
  <c r="M8" i="6"/>
  <c r="M127" i="6"/>
  <c r="P127" i="6"/>
  <c r="P11" i="6"/>
  <c r="M11" i="6"/>
  <c r="M39" i="6"/>
  <c r="P107" i="6"/>
  <c r="M107" i="6"/>
  <c r="M19" i="6"/>
  <c r="M110" i="6"/>
  <c r="M182" i="6"/>
  <c r="P57" i="6"/>
  <c r="M153" i="6"/>
  <c r="P153" i="6"/>
  <c r="M65" i="6"/>
  <c r="P63" i="6"/>
  <c r="M145" i="6"/>
  <c r="P145" i="6"/>
  <c r="M22" i="6"/>
  <c r="P22" i="6"/>
  <c r="M57" i="6"/>
  <c r="M174" i="6"/>
  <c r="M46" i="6"/>
  <c r="M89" i="6"/>
  <c r="P89" i="6"/>
  <c r="M30" i="6"/>
  <c r="P30" i="6"/>
  <c r="M95" i="6"/>
  <c r="P95" i="6"/>
  <c r="P34" i="6"/>
  <c r="M34" i="6"/>
  <c r="M111" i="6"/>
  <c r="P111" i="6"/>
  <c r="M9" i="6"/>
  <c r="P9" i="6"/>
  <c r="P108" i="6"/>
  <c r="M140" i="6"/>
  <c r="M62" i="6"/>
  <c r="P174" i="6"/>
  <c r="P94" i="6"/>
  <c r="M94" i="6"/>
  <c r="P56" i="6"/>
  <c r="P143" i="6"/>
  <c r="M48" i="6"/>
  <c r="P48" i="6"/>
  <c r="M92" i="6"/>
  <c r="P92" i="6"/>
  <c r="R130" i="5"/>
  <c r="N130" i="5" s="1"/>
  <c r="T130" i="5" s="1"/>
  <c r="P54" i="6"/>
  <c r="M54" i="6"/>
  <c r="M66" i="6"/>
  <c r="P66" i="6"/>
  <c r="M40" i="6"/>
  <c r="P40" i="6"/>
  <c r="M108" i="6"/>
  <c r="P83" i="6"/>
  <c r="M83" i="6"/>
  <c r="M166" i="6"/>
  <c r="P164" i="6"/>
  <c r="M129" i="6"/>
  <c r="M56" i="6"/>
  <c r="M143" i="6"/>
  <c r="P179" i="6"/>
  <c r="M179" i="6"/>
  <c r="P3" i="6"/>
  <c r="M3" i="6"/>
  <c r="M27" i="6"/>
  <c r="P27" i="6"/>
  <c r="P133" i="6"/>
  <c r="M133" i="6"/>
  <c r="P183" i="6"/>
  <c r="M183" i="6"/>
  <c r="M60" i="6"/>
  <c r="P60" i="6"/>
  <c r="M119" i="6"/>
  <c r="P119" i="6"/>
  <c r="P61" i="6"/>
  <c r="M61" i="6"/>
  <c r="P132" i="6"/>
  <c r="M132" i="6"/>
  <c r="M142" i="6"/>
  <c r="P142" i="6"/>
  <c r="M97" i="6"/>
  <c r="P97" i="6"/>
  <c r="P167" i="6"/>
  <c r="M167" i="6"/>
  <c r="K14" i="4"/>
  <c r="B13" i="3" s="1"/>
  <c r="R111" i="5"/>
  <c r="N111" i="5" s="1"/>
  <c r="T111" i="5" s="1"/>
  <c r="Q172" i="5"/>
  <c r="S172" i="5" s="1"/>
  <c r="R147" i="5"/>
  <c r="N147" i="5" s="1"/>
  <c r="T147" i="5" s="1"/>
  <c r="R57" i="5"/>
  <c r="N57" i="5" s="1"/>
  <c r="T57" i="5" s="1"/>
  <c r="Q117" i="5"/>
  <c r="S117" i="5" s="1"/>
  <c r="Q18" i="5"/>
  <c r="S18" i="5" s="1"/>
  <c r="R88" i="5"/>
  <c r="N88" i="5" s="1"/>
  <c r="T88" i="5" s="1"/>
  <c r="R59" i="5"/>
  <c r="N59" i="5" s="1"/>
  <c r="T59" i="5" s="1"/>
  <c r="P155" i="5"/>
  <c r="R155" i="5" s="1"/>
  <c r="N155" i="5" s="1"/>
  <c r="K19" i="4"/>
  <c r="B18" i="3" s="1"/>
  <c r="K15" i="4"/>
  <c r="B14" i="3" s="1"/>
  <c r="M129" i="5"/>
  <c r="P121" i="5"/>
  <c r="Q121" i="5" s="1"/>
  <c r="S121" i="5" s="1"/>
  <c r="P136" i="5"/>
  <c r="R136" i="5" s="1"/>
  <c r="N136" i="5" s="1"/>
  <c r="K16" i="4"/>
  <c r="B15" i="3" s="1"/>
  <c r="M131" i="5"/>
  <c r="K18" i="4"/>
  <c r="B17" i="3" s="1"/>
  <c r="Q168" i="5"/>
  <c r="S168" i="5" s="1"/>
  <c r="K17" i="4"/>
  <c r="B16" i="3" s="1"/>
  <c r="M37" i="5"/>
  <c r="R86" i="5"/>
  <c r="N86" i="5" s="1"/>
  <c r="T86" i="5" s="1"/>
  <c r="P179" i="5"/>
  <c r="R179" i="5" s="1"/>
  <c r="N179" i="5" s="1"/>
  <c r="P44" i="5"/>
  <c r="R44" i="5" s="1"/>
  <c r="N44" i="5" s="1"/>
  <c r="P24" i="5"/>
  <c r="R24" i="5" s="1"/>
  <c r="N24" i="5" s="1"/>
  <c r="P31" i="5"/>
  <c r="R31" i="5" s="1"/>
  <c r="N31" i="5" s="1"/>
  <c r="M121" i="5"/>
  <c r="Q30" i="5"/>
  <c r="S30" i="5" s="1"/>
  <c r="R103" i="5"/>
  <c r="N103" i="5" s="1"/>
  <c r="T103" i="5" s="1"/>
  <c r="P129" i="5"/>
  <c r="Q129" i="5" s="1"/>
  <c r="S129" i="5" s="1"/>
  <c r="M58" i="5"/>
  <c r="R20" i="5"/>
  <c r="N20" i="5" s="1"/>
  <c r="T20" i="5" s="1"/>
  <c r="M175" i="5"/>
  <c r="Q176" i="5"/>
  <c r="S176" i="5" s="1"/>
  <c r="P63" i="5"/>
  <c r="Q63" i="5" s="1"/>
  <c r="S63" i="5" s="1"/>
  <c r="M43" i="5"/>
  <c r="M156" i="5"/>
  <c r="P128" i="5"/>
  <c r="R128" i="5" s="1"/>
  <c r="N128" i="5" s="1"/>
  <c r="M44" i="5"/>
  <c r="Q56" i="5"/>
  <c r="S56" i="5" s="1"/>
  <c r="Q160" i="5"/>
  <c r="S160" i="5" s="1"/>
  <c r="R39" i="5"/>
  <c r="N39" i="5" s="1"/>
  <c r="Q39" i="5"/>
  <c r="S39" i="5" s="1"/>
  <c r="R116" i="5"/>
  <c r="N116" i="5" s="1"/>
  <c r="Q116" i="5"/>
  <c r="S116" i="5" s="1"/>
  <c r="R114" i="5"/>
  <c r="N114" i="5" s="1"/>
  <c r="Q114" i="5"/>
  <c r="S114" i="5" s="1"/>
  <c r="R127" i="5"/>
  <c r="N127" i="5" s="1"/>
  <c r="Q127" i="5"/>
  <c r="S127" i="5" s="1"/>
  <c r="R79" i="5"/>
  <c r="N79" i="5" s="1"/>
  <c r="Q79" i="5"/>
  <c r="S79" i="5" s="1"/>
  <c r="R154" i="5"/>
  <c r="N154" i="5" s="1"/>
  <c r="Q154" i="5"/>
  <c r="S154" i="5" s="1"/>
  <c r="P162" i="5"/>
  <c r="R165" i="5"/>
  <c r="N165" i="5" s="1"/>
  <c r="Q165" i="5"/>
  <c r="S165" i="5" s="1"/>
  <c r="R51" i="5"/>
  <c r="N51" i="5" s="1"/>
  <c r="Q51" i="5"/>
  <c r="S51" i="5" s="1"/>
  <c r="R98" i="5"/>
  <c r="N98" i="5" s="1"/>
  <c r="Q98" i="5"/>
  <c r="S98" i="5" s="1"/>
  <c r="M180" i="5"/>
  <c r="R62" i="5"/>
  <c r="N62" i="5" s="1"/>
  <c r="Q62" i="5"/>
  <c r="S62" i="5" s="1"/>
  <c r="R108" i="5"/>
  <c r="N108" i="5" s="1"/>
  <c r="Q108" i="5"/>
  <c r="S108" i="5" s="1"/>
  <c r="R151" i="5"/>
  <c r="N151" i="5" s="1"/>
  <c r="Q151" i="5"/>
  <c r="S151" i="5" s="1"/>
  <c r="R36" i="5"/>
  <c r="N36" i="5" s="1"/>
  <c r="Q36" i="5"/>
  <c r="S36" i="5" s="1"/>
  <c r="R90" i="5"/>
  <c r="N90" i="5" s="1"/>
  <c r="Q90" i="5"/>
  <c r="S90" i="5" s="1"/>
  <c r="R89" i="5"/>
  <c r="N89" i="5" s="1"/>
  <c r="Q89" i="5"/>
  <c r="S89" i="5" s="1"/>
  <c r="R14" i="5"/>
  <c r="N14" i="5" s="1"/>
  <c r="Q14" i="5"/>
  <c r="S14" i="5" s="1"/>
  <c r="R102" i="5"/>
  <c r="N102" i="5" s="1"/>
  <c r="Q102" i="5"/>
  <c r="S102" i="5" s="1"/>
  <c r="R46" i="5"/>
  <c r="N46" i="5" s="1"/>
  <c r="Q46" i="5"/>
  <c r="S46" i="5" s="1"/>
  <c r="R76" i="5"/>
  <c r="N76" i="5" s="1"/>
  <c r="Q76" i="5"/>
  <c r="S76" i="5" s="1"/>
  <c r="R107" i="5"/>
  <c r="N107" i="5" s="1"/>
  <c r="Q107" i="5"/>
  <c r="S107" i="5" s="1"/>
  <c r="R95" i="5"/>
  <c r="N95" i="5" s="1"/>
  <c r="Q95" i="5"/>
  <c r="S95" i="5" s="1"/>
  <c r="R158" i="5"/>
  <c r="N158" i="5" s="1"/>
  <c r="Q158" i="5"/>
  <c r="S158" i="5" s="1"/>
  <c r="R178" i="5"/>
  <c r="N178" i="5" s="1"/>
  <c r="Q178" i="5"/>
  <c r="S178" i="5" s="1"/>
  <c r="R48" i="5"/>
  <c r="N48" i="5" s="1"/>
  <c r="Q48" i="5"/>
  <c r="S48" i="5" s="1"/>
  <c r="R80" i="5"/>
  <c r="N80" i="5" s="1"/>
  <c r="Q80" i="5"/>
  <c r="S80" i="5" s="1"/>
  <c r="R124" i="5"/>
  <c r="N124" i="5" s="1"/>
  <c r="Q124" i="5"/>
  <c r="S124" i="5" s="1"/>
  <c r="P5" i="5"/>
  <c r="R64" i="5"/>
  <c r="N64" i="5" s="1"/>
  <c r="Q64" i="5"/>
  <c r="S64" i="5" s="1"/>
  <c r="R97" i="5"/>
  <c r="N97" i="5" s="1"/>
  <c r="Q97" i="5"/>
  <c r="R122" i="5"/>
  <c r="N122" i="5" s="1"/>
  <c r="Q122" i="5"/>
  <c r="R157" i="5"/>
  <c r="N157" i="5" s="1"/>
  <c r="Q157" i="5"/>
  <c r="S157" i="5" s="1"/>
  <c r="R94" i="5"/>
  <c r="N94" i="5" s="1"/>
  <c r="Q94" i="5"/>
  <c r="S94" i="5" s="1"/>
  <c r="R32" i="5"/>
  <c r="N32" i="5" s="1"/>
  <c r="Q32" i="5"/>
  <c r="S32" i="5" s="1"/>
  <c r="R115" i="5"/>
  <c r="N115" i="5" s="1"/>
  <c r="Q115" i="5"/>
  <c r="S115" i="5" s="1"/>
  <c r="R173" i="5"/>
  <c r="N173" i="5" s="1"/>
  <c r="Q173" i="5"/>
  <c r="S173" i="5" s="1"/>
  <c r="R133" i="5"/>
  <c r="N133" i="5" s="1"/>
  <c r="Q133" i="5"/>
  <c r="S133" i="5" s="1"/>
  <c r="R145" i="5"/>
  <c r="N145" i="5" s="1"/>
  <c r="Q145" i="5"/>
  <c r="S145" i="5" s="1"/>
  <c r="R4" i="5"/>
  <c r="N4" i="5" s="1"/>
  <c r="Q4" i="5"/>
  <c r="S4" i="5" s="1"/>
  <c r="R166" i="5"/>
  <c r="N166" i="5" s="1"/>
  <c r="Q166" i="5"/>
  <c r="S166" i="5" s="1"/>
  <c r="R38" i="5"/>
  <c r="N38" i="5" s="1"/>
  <c r="Q38" i="5"/>
  <c r="S38" i="5" s="1"/>
  <c r="R123" i="5"/>
  <c r="N123" i="5" s="1"/>
  <c r="Q123" i="5"/>
  <c r="S123" i="5" s="1"/>
  <c r="R125" i="5"/>
  <c r="N125" i="5" s="1"/>
  <c r="Q125" i="5"/>
  <c r="S125" i="5" s="1"/>
  <c r="R171" i="5"/>
  <c r="N171" i="5" s="1"/>
  <c r="Q171" i="5"/>
  <c r="S171" i="5" s="1"/>
  <c r="R52" i="5"/>
  <c r="N52" i="5" s="1"/>
  <c r="Q52" i="5"/>
  <c r="S52" i="5" s="1"/>
  <c r="R47" i="5"/>
  <c r="N47" i="5" s="1"/>
  <c r="Q47" i="5"/>
  <c r="S47" i="5" s="1"/>
  <c r="R23" i="5"/>
  <c r="N23" i="5" s="1"/>
  <c r="Q23" i="5"/>
  <c r="S23" i="5" s="1"/>
  <c r="R12" i="5"/>
  <c r="N12" i="5" s="1"/>
  <c r="Q12" i="5"/>
  <c r="R81" i="5"/>
  <c r="N81" i="5" s="1"/>
  <c r="Q81" i="5"/>
  <c r="S81" i="5" s="1"/>
  <c r="R181" i="5"/>
  <c r="N181" i="5" s="1"/>
  <c r="Q181" i="5"/>
  <c r="R33" i="5"/>
  <c r="N33" i="5" s="1"/>
  <c r="Q33" i="5"/>
  <c r="S33" i="5" s="1"/>
  <c r="R68" i="5"/>
  <c r="N68" i="5" s="1"/>
  <c r="Q68" i="5"/>
  <c r="S68" i="5" s="1"/>
  <c r="R152" i="5"/>
  <c r="N152" i="5" s="1"/>
  <c r="Q152" i="5"/>
  <c r="S152" i="5" s="1"/>
  <c r="R144" i="5"/>
  <c r="N144" i="5" s="1"/>
  <c r="Q144" i="5"/>
  <c r="S144" i="5" s="1"/>
  <c r="R53" i="5"/>
  <c r="N53" i="5" s="1"/>
  <c r="Q53" i="5"/>
  <c r="S53" i="5" s="1"/>
  <c r="R78" i="5"/>
  <c r="N78" i="5" s="1"/>
  <c r="Q78" i="5"/>
  <c r="S78" i="5" s="1"/>
  <c r="R85" i="5"/>
  <c r="N85" i="5" s="1"/>
  <c r="Q85" i="5"/>
  <c r="S85" i="5" s="1"/>
  <c r="R143" i="5"/>
  <c r="N143" i="5" s="1"/>
  <c r="Q143" i="5"/>
  <c r="S143" i="5" s="1"/>
  <c r="R109" i="5"/>
  <c r="N109" i="5" s="1"/>
  <c r="Q109" i="5"/>
  <c r="S109" i="5" s="1"/>
  <c r="R126" i="5"/>
  <c r="N126" i="5" s="1"/>
  <c r="Q126" i="5"/>
  <c r="S126" i="5" s="1"/>
  <c r="R183" i="5"/>
  <c r="N183" i="5" s="1"/>
  <c r="Q183" i="5"/>
  <c r="S183" i="5" s="1"/>
  <c r="R54" i="5"/>
  <c r="N54" i="5" s="1"/>
  <c r="Q54" i="5"/>
  <c r="S54" i="5" s="1"/>
  <c r="R40" i="5"/>
  <c r="N40" i="5" s="1"/>
  <c r="Q40" i="5"/>
  <c r="S40" i="5" s="1"/>
  <c r="R87" i="5"/>
  <c r="N87" i="5" s="1"/>
  <c r="Q87" i="5"/>
  <c r="S87" i="5" s="1"/>
  <c r="R65" i="5"/>
  <c r="N65" i="5" s="1"/>
  <c r="Q65" i="5"/>
  <c r="S65" i="5" s="1"/>
  <c r="R71" i="5"/>
  <c r="N71" i="5" s="1"/>
  <c r="Q71" i="5"/>
  <c r="S71" i="5" s="1"/>
  <c r="R170" i="5"/>
  <c r="N170" i="5" s="1"/>
  <c r="Q170" i="5"/>
  <c r="S170" i="5" s="1"/>
  <c r="R138" i="5"/>
  <c r="N138" i="5" s="1"/>
  <c r="Q138" i="5"/>
  <c r="S138" i="5" s="1"/>
  <c r="R104" i="5"/>
  <c r="N104" i="5" s="1"/>
  <c r="Q104" i="5"/>
  <c r="S104" i="5" s="1"/>
  <c r="R167" i="5"/>
  <c r="N167" i="5" s="1"/>
  <c r="Q167" i="5"/>
  <c r="S167" i="5" s="1"/>
  <c r="R17" i="5"/>
  <c r="N17" i="5" s="1"/>
  <c r="Q17" i="5"/>
  <c r="S17" i="5" s="1"/>
  <c r="R45" i="5"/>
  <c r="N45" i="5" s="1"/>
  <c r="Q45" i="5"/>
  <c r="S45" i="5" s="1"/>
  <c r="R77" i="5"/>
  <c r="N77" i="5" s="1"/>
  <c r="Q77" i="5"/>
  <c r="S77" i="5" s="1"/>
  <c r="R67" i="5"/>
  <c r="N67" i="5" s="1"/>
  <c r="Q67" i="5"/>
  <c r="S67" i="5" s="1"/>
  <c r="R26" i="5"/>
  <c r="N26" i="5" s="1"/>
  <c r="Q26" i="5"/>
  <c r="S26" i="5" s="1"/>
  <c r="R159" i="5"/>
  <c r="N159" i="5" s="1"/>
  <c r="Q159" i="5"/>
  <c r="S159" i="5" s="1"/>
  <c r="R9" i="5"/>
  <c r="N9" i="5" s="1"/>
  <c r="Q9" i="5"/>
  <c r="S9" i="5" s="1"/>
  <c r="R69" i="5"/>
  <c r="N69" i="5" s="1"/>
  <c r="Q69" i="5"/>
  <c r="S69" i="5" s="1"/>
  <c r="R15" i="5"/>
  <c r="N15" i="5" s="1"/>
  <c r="Q15" i="5"/>
  <c r="S15" i="5" s="1"/>
  <c r="R96" i="5"/>
  <c r="N96" i="5" s="1"/>
  <c r="Q96" i="5"/>
  <c r="S96" i="5" s="1"/>
  <c r="R100" i="5"/>
  <c r="N100" i="5" s="1"/>
  <c r="Q100" i="5"/>
  <c r="S100" i="5" s="1"/>
  <c r="R25" i="5"/>
  <c r="N25" i="5" s="1"/>
  <c r="Q25" i="5"/>
  <c r="S25" i="5" s="1"/>
  <c r="R2" i="5"/>
  <c r="N2" i="5" s="1"/>
  <c r="Q2" i="5"/>
  <c r="S2" i="5" s="1"/>
  <c r="R7" i="5"/>
  <c r="N7" i="5" s="1"/>
  <c r="Q7" i="5"/>
  <c r="P58" i="5"/>
  <c r="R10" i="5"/>
  <c r="N10" i="5" s="1"/>
  <c r="Q10" i="5"/>
  <c r="S10" i="5" s="1"/>
  <c r="M169" i="5"/>
  <c r="P105" i="5"/>
  <c r="M164" i="5"/>
  <c r="P101" i="5"/>
  <c r="S57" i="5"/>
  <c r="P93" i="5"/>
  <c r="P163" i="5"/>
  <c r="M162" i="5"/>
  <c r="P131" i="5"/>
  <c r="M63" i="5"/>
  <c r="S147" i="5"/>
  <c r="P41" i="5"/>
  <c r="M3" i="5"/>
  <c r="P146" i="5"/>
  <c r="M146" i="5"/>
  <c r="P49" i="5"/>
  <c r="M49" i="5"/>
  <c r="M155" i="5"/>
  <c r="M24" i="5"/>
  <c r="P169" i="5"/>
  <c r="M41" i="5"/>
  <c r="M34" i="5"/>
  <c r="P34" i="5"/>
  <c r="M6" i="5"/>
  <c r="P6" i="5"/>
  <c r="P110" i="5"/>
  <c r="P153" i="5"/>
  <c r="M75" i="5"/>
  <c r="P75" i="5"/>
  <c r="M106" i="5"/>
  <c r="P106" i="5"/>
  <c r="P141" i="5"/>
  <c r="M141" i="5"/>
  <c r="P43" i="5"/>
  <c r="M50" i="5"/>
  <c r="M139" i="5"/>
  <c r="P139" i="5"/>
  <c r="M148" i="5"/>
  <c r="M110" i="5"/>
  <c r="M153" i="5"/>
  <c r="P66" i="5"/>
  <c r="P50" i="5"/>
  <c r="M42" i="5"/>
  <c r="M177" i="5"/>
  <c r="P177" i="5"/>
  <c r="P175" i="5"/>
  <c r="P148" i="5"/>
  <c r="P73" i="5"/>
  <c r="M73" i="5"/>
  <c r="M66" i="5"/>
  <c r="P42" i="5"/>
  <c r="P180" i="5"/>
  <c r="P72" i="5"/>
  <c r="M72" i="5"/>
  <c r="M93" i="5"/>
  <c r="P119" i="5"/>
  <c r="M119" i="5"/>
  <c r="M132" i="5"/>
  <c r="P132" i="5"/>
  <c r="P91" i="5"/>
  <c r="P164" i="5"/>
  <c r="P21" i="5"/>
  <c r="M21" i="5"/>
  <c r="P83" i="5"/>
  <c r="M83" i="5"/>
  <c r="P156" i="5"/>
  <c r="P112" i="5"/>
  <c r="M112" i="5"/>
  <c r="M149" i="5"/>
  <c r="P149" i="5"/>
  <c r="P60" i="5"/>
  <c r="M60" i="5"/>
  <c r="P27" i="5"/>
  <c r="M27" i="5"/>
  <c r="M61" i="5"/>
  <c r="P61" i="5"/>
  <c r="P113" i="5"/>
  <c r="M113" i="5"/>
  <c r="P37" i="5"/>
  <c r="P22" i="5"/>
  <c r="P118" i="5"/>
  <c r="M118" i="5"/>
  <c r="P135" i="5"/>
  <c r="M135" i="5"/>
  <c r="P92" i="5"/>
  <c r="M92" i="5"/>
  <c r="S20" i="5"/>
  <c r="M163" i="5"/>
  <c r="M182" i="5"/>
  <c r="M179" i="5"/>
  <c r="M91" i="5"/>
  <c r="M105" i="5"/>
  <c r="S59" i="5"/>
  <c r="P134" i="5"/>
  <c r="M134" i="5"/>
  <c r="M128" i="5"/>
  <c r="P120" i="5"/>
  <c r="P84" i="5"/>
  <c r="M84" i="5"/>
  <c r="M29" i="5"/>
  <c r="P29" i="5"/>
  <c r="P82" i="5"/>
  <c r="M82" i="5"/>
  <c r="M16" i="5"/>
  <c r="P16" i="5"/>
  <c r="P142" i="5"/>
  <c r="M142" i="5"/>
  <c r="P13" i="5"/>
  <c r="M13" i="5"/>
  <c r="P3" i="5"/>
  <c r="P28" i="5"/>
  <c r="M28" i="5"/>
  <c r="M55" i="5"/>
  <c r="P55" i="5"/>
  <c r="P182" i="5"/>
  <c r="M74" i="5"/>
  <c r="P74" i="5"/>
  <c r="M11" i="5"/>
  <c r="P11" i="5"/>
  <c r="P174" i="5"/>
  <c r="M174" i="5"/>
  <c r="M5" i="5"/>
  <c r="M120" i="5"/>
  <c r="M137" i="5"/>
  <c r="P137" i="5"/>
  <c r="S88" i="5"/>
  <c r="P150" i="5"/>
  <c r="M150" i="5"/>
  <c r="M8" i="5"/>
  <c r="P8" i="5"/>
  <c r="M35" i="5"/>
  <c r="P35" i="5"/>
  <c r="P161" i="5"/>
  <c r="M161" i="5"/>
  <c r="P140" i="5"/>
  <c r="M140" i="5"/>
  <c r="S130" i="5"/>
  <c r="M19" i="5"/>
  <c r="P19" i="5"/>
  <c r="P99" i="5"/>
  <c r="M99" i="5"/>
  <c r="P47" i="1"/>
  <c r="Q47" i="1" s="1"/>
  <c r="S47" i="1" s="1"/>
  <c r="M81" i="1"/>
  <c r="K15" i="2"/>
  <c r="B4" i="3" s="1"/>
  <c r="K16" i="2"/>
  <c r="B5" i="3" s="1"/>
  <c r="K14" i="2"/>
  <c r="B3" i="3" s="1"/>
  <c r="K18" i="2"/>
  <c r="B7" i="3" s="1"/>
  <c r="K19" i="2"/>
  <c r="B8" i="3" s="1"/>
  <c r="K17" i="2"/>
  <c r="B6" i="3" s="1"/>
  <c r="P27" i="1"/>
  <c r="R27" i="1" s="1"/>
  <c r="N27" i="1" s="1"/>
  <c r="M119" i="1"/>
  <c r="M99" i="1"/>
  <c r="P139" i="1"/>
  <c r="R139" i="1" s="1"/>
  <c r="N139" i="1" s="1"/>
  <c r="P79" i="1"/>
  <c r="R79" i="1" s="1"/>
  <c r="N79" i="1" s="1"/>
  <c r="M79" i="1"/>
  <c r="M47" i="1"/>
  <c r="P7" i="1"/>
  <c r="Q7" i="1" s="1"/>
  <c r="S7" i="1" s="1"/>
  <c r="P135" i="1"/>
  <c r="R135" i="1" s="1"/>
  <c r="N135" i="1" s="1"/>
  <c r="M87" i="1"/>
  <c r="P87" i="1"/>
  <c r="Q87" i="1" s="1"/>
  <c r="S87" i="1" s="1"/>
  <c r="M125" i="1"/>
  <c r="P119" i="1"/>
  <c r="Q119" i="1" s="1"/>
  <c r="S119" i="1" s="1"/>
  <c r="P125" i="1"/>
  <c r="Q125" i="1" s="1"/>
  <c r="S125" i="1" s="1"/>
  <c r="P81" i="1"/>
  <c r="R81" i="1" s="1"/>
  <c r="N81" i="1" s="1"/>
  <c r="M151" i="1"/>
  <c r="P28" i="1"/>
  <c r="R28" i="1" s="1"/>
  <c r="N28" i="1" s="1"/>
  <c r="M166" i="1"/>
  <c r="P151" i="1"/>
  <c r="Q151" i="1" s="1"/>
  <c r="S151" i="1" s="1"/>
  <c r="M147" i="1"/>
  <c r="P6" i="1"/>
  <c r="R6" i="1" s="1"/>
  <c r="N6" i="1" s="1"/>
  <c r="P176" i="1"/>
  <c r="Q176" i="1" s="1"/>
  <c r="S176" i="1" s="1"/>
  <c r="M171" i="1"/>
  <c r="M27" i="1"/>
  <c r="P3" i="1"/>
  <c r="Q3" i="1" s="1"/>
  <c r="S3" i="1" s="1"/>
  <c r="M3" i="1"/>
  <c r="M144" i="1"/>
  <c r="M7" i="1"/>
  <c r="P35" i="1"/>
  <c r="Q35" i="1" s="1"/>
  <c r="S35" i="1" s="1"/>
  <c r="M20" i="1"/>
  <c r="P148" i="1"/>
  <c r="Q148" i="1" s="1"/>
  <c r="S148" i="1" s="1"/>
  <c r="P166" i="1"/>
  <c r="R166" i="1" s="1"/>
  <c r="N166" i="1" s="1"/>
  <c r="M176" i="1"/>
  <c r="P108" i="1"/>
  <c r="Q108" i="1" s="1"/>
  <c r="S108" i="1" s="1"/>
  <c r="P24" i="1"/>
  <c r="Q24" i="1" s="1"/>
  <c r="S24" i="1" s="1"/>
  <c r="M6" i="1"/>
  <c r="P159" i="1"/>
  <c r="Q159" i="1" s="1"/>
  <c r="S159" i="1" s="1"/>
  <c r="M35" i="1"/>
  <c r="P20" i="1"/>
  <c r="Q20" i="1" s="1"/>
  <c r="S20" i="1" s="1"/>
  <c r="M148" i="1"/>
  <c r="P147" i="1"/>
  <c r="Q147" i="1" s="1"/>
  <c r="S147" i="1" s="1"/>
  <c r="M152" i="1"/>
  <c r="P55" i="1"/>
  <c r="R55" i="1" s="1"/>
  <c r="N55" i="1" s="1"/>
  <c r="M11" i="1"/>
  <c r="M44" i="1"/>
  <c r="M159" i="1"/>
  <c r="Q39" i="1"/>
  <c r="S39" i="1" s="1"/>
  <c r="R39" i="1"/>
  <c r="N39" i="1" s="1"/>
  <c r="Q115" i="1"/>
  <c r="S115" i="1" s="1"/>
  <c r="R115" i="1"/>
  <c r="N115" i="1" s="1"/>
  <c r="Q113" i="1"/>
  <c r="S113" i="1" s="1"/>
  <c r="R113" i="1"/>
  <c r="N113" i="1" s="1"/>
  <c r="Q57" i="1"/>
  <c r="S57" i="1" s="1"/>
  <c r="R57" i="1"/>
  <c r="N57" i="1" s="1"/>
  <c r="Q132" i="1"/>
  <c r="S132" i="1" s="1"/>
  <c r="R132" i="1"/>
  <c r="N132" i="1" s="1"/>
  <c r="Q109" i="1"/>
  <c r="S109" i="1" s="1"/>
  <c r="R109" i="1"/>
  <c r="N109" i="1" s="1"/>
  <c r="Q183" i="1"/>
  <c r="S183" i="1" s="1"/>
  <c r="R183" i="1"/>
  <c r="N183" i="1" s="1"/>
  <c r="Q80" i="1"/>
  <c r="S80" i="1" s="1"/>
  <c r="R80" i="1"/>
  <c r="N80" i="1" s="1"/>
  <c r="Q174" i="1"/>
  <c r="S174" i="1" s="1"/>
  <c r="R174" i="1"/>
  <c r="N174" i="1" s="1"/>
  <c r="Q112" i="1"/>
  <c r="S112" i="1" s="1"/>
  <c r="R112" i="1"/>
  <c r="N112" i="1" s="1"/>
  <c r="Q72" i="1"/>
  <c r="S72" i="1" s="1"/>
  <c r="R72" i="1"/>
  <c r="N72" i="1" s="1"/>
  <c r="Q8" i="1"/>
  <c r="S8" i="1" s="1"/>
  <c r="R8" i="1"/>
  <c r="N8" i="1" s="1"/>
  <c r="Q96" i="1"/>
  <c r="S96" i="1" s="1"/>
  <c r="R96" i="1"/>
  <c r="N96" i="1" s="1"/>
  <c r="Q56" i="1"/>
  <c r="S56" i="1" s="1"/>
  <c r="R56" i="1"/>
  <c r="N56" i="1" s="1"/>
  <c r="P11" i="1"/>
  <c r="Q145" i="1"/>
  <c r="S145" i="1" s="1"/>
  <c r="R145" i="1"/>
  <c r="N145" i="1" s="1"/>
  <c r="Q65" i="1"/>
  <c r="S65" i="1" s="1"/>
  <c r="R65" i="1"/>
  <c r="N65" i="1" s="1"/>
  <c r="Q54" i="1"/>
  <c r="S54" i="1" s="1"/>
  <c r="R54" i="1"/>
  <c r="N54" i="1" s="1"/>
  <c r="Q52" i="1"/>
  <c r="S52" i="1" s="1"/>
  <c r="R52" i="1"/>
  <c r="N52" i="1" s="1"/>
  <c r="P152" i="1"/>
  <c r="Q12" i="1"/>
  <c r="S12" i="1" s="1"/>
  <c r="R12" i="1"/>
  <c r="N12" i="1" s="1"/>
  <c r="Q134" i="1"/>
  <c r="S134" i="1" s="1"/>
  <c r="R134" i="1"/>
  <c r="N134" i="1" s="1"/>
  <c r="Q62" i="1"/>
  <c r="S62" i="1" s="1"/>
  <c r="R62" i="1"/>
  <c r="N62" i="1" s="1"/>
  <c r="Q137" i="1"/>
  <c r="S137" i="1" s="1"/>
  <c r="R137" i="1"/>
  <c r="N137" i="1" s="1"/>
  <c r="Q64" i="1"/>
  <c r="S64" i="1" s="1"/>
  <c r="R64" i="1"/>
  <c r="N64" i="1" s="1"/>
  <c r="Q129" i="1"/>
  <c r="S129" i="1" s="1"/>
  <c r="R129" i="1"/>
  <c r="N129" i="1" s="1"/>
  <c r="Q126" i="1"/>
  <c r="S126" i="1" s="1"/>
  <c r="R126" i="1"/>
  <c r="N126" i="1" s="1"/>
  <c r="Q124" i="1"/>
  <c r="S124" i="1" s="1"/>
  <c r="R124" i="1"/>
  <c r="N124" i="1" s="1"/>
  <c r="Q25" i="1"/>
  <c r="S25" i="1" s="1"/>
  <c r="R25" i="1"/>
  <c r="N25" i="1" s="1"/>
  <c r="Q107" i="1"/>
  <c r="S107" i="1" s="1"/>
  <c r="R107" i="1"/>
  <c r="N107" i="1" s="1"/>
  <c r="Q77" i="1"/>
  <c r="S77" i="1" s="1"/>
  <c r="R77" i="1"/>
  <c r="N77" i="1" s="1"/>
  <c r="Q165" i="1"/>
  <c r="S165" i="1" s="1"/>
  <c r="R165" i="1"/>
  <c r="N165" i="1" s="1"/>
  <c r="Q157" i="1"/>
  <c r="S157" i="1" s="1"/>
  <c r="R157" i="1"/>
  <c r="N157" i="1" s="1"/>
  <c r="Q18" i="1"/>
  <c r="S18" i="1" s="1"/>
  <c r="R18" i="1"/>
  <c r="N18" i="1" s="1"/>
  <c r="Q98" i="1"/>
  <c r="S98" i="1" s="1"/>
  <c r="R98" i="1"/>
  <c r="N98" i="1" s="1"/>
  <c r="Q49" i="1"/>
  <c r="S49" i="1" s="1"/>
  <c r="R49" i="1"/>
  <c r="N49" i="1" s="1"/>
  <c r="Q167" i="1"/>
  <c r="S167" i="1" s="1"/>
  <c r="R167" i="1"/>
  <c r="N167" i="1" s="1"/>
  <c r="Q110" i="1"/>
  <c r="S110" i="1" s="1"/>
  <c r="R110" i="1"/>
  <c r="N110" i="1" s="1"/>
  <c r="Q89" i="1"/>
  <c r="S89" i="1" s="1"/>
  <c r="R89" i="1"/>
  <c r="N89" i="1" s="1"/>
  <c r="Q29" i="1"/>
  <c r="S29" i="1" s="1"/>
  <c r="R29" i="1"/>
  <c r="N29" i="1" s="1"/>
  <c r="Q156" i="1"/>
  <c r="S156" i="1" s="1"/>
  <c r="R156" i="1"/>
  <c r="N156" i="1" s="1"/>
  <c r="Q60" i="1"/>
  <c r="R60" i="1"/>
  <c r="N60" i="1" s="1"/>
  <c r="Q179" i="1"/>
  <c r="S179" i="1" s="1"/>
  <c r="R179" i="1"/>
  <c r="N179" i="1" s="1"/>
  <c r="Q116" i="1"/>
  <c r="S116" i="1" s="1"/>
  <c r="R116" i="1"/>
  <c r="N116" i="1" s="1"/>
  <c r="Q143" i="1"/>
  <c r="S143" i="1" s="1"/>
  <c r="R143" i="1"/>
  <c r="N143" i="1" s="1"/>
  <c r="Q4" i="1"/>
  <c r="S4" i="1" s="1"/>
  <c r="R4" i="1"/>
  <c r="N4" i="1" s="1"/>
  <c r="Q97" i="1"/>
  <c r="S97" i="1" s="1"/>
  <c r="R97" i="1"/>
  <c r="N97" i="1" s="1"/>
  <c r="Q170" i="1"/>
  <c r="R170" i="1"/>
  <c r="N170" i="1" s="1"/>
  <c r="Q142" i="1"/>
  <c r="S142" i="1" s="1"/>
  <c r="R142" i="1"/>
  <c r="N142" i="1" s="1"/>
  <c r="Q50" i="1"/>
  <c r="S50" i="1" s="1"/>
  <c r="R50" i="1"/>
  <c r="N50" i="1" s="1"/>
  <c r="Q149" i="1"/>
  <c r="S149" i="1" s="1"/>
  <c r="R149" i="1"/>
  <c r="N149" i="1" s="1"/>
  <c r="Q182" i="1"/>
  <c r="S182" i="1" s="1"/>
  <c r="R182" i="1"/>
  <c r="N182" i="1" s="1"/>
  <c r="Q85" i="1"/>
  <c r="S85" i="1" s="1"/>
  <c r="R85" i="1"/>
  <c r="N85" i="1" s="1"/>
  <c r="Q92" i="1"/>
  <c r="S92" i="1" s="1"/>
  <c r="R92" i="1"/>
  <c r="N92" i="1" s="1"/>
  <c r="Q86" i="1"/>
  <c r="R86" i="1"/>
  <c r="N86" i="1" s="1"/>
  <c r="Q33" i="1"/>
  <c r="S33" i="1" s="1"/>
  <c r="R33" i="1"/>
  <c r="N33" i="1" s="1"/>
  <c r="Q153" i="1"/>
  <c r="S153" i="1" s="1"/>
  <c r="R153" i="1"/>
  <c r="N153" i="1" s="1"/>
  <c r="Q76" i="1"/>
  <c r="S76" i="1" s="1"/>
  <c r="R76" i="1"/>
  <c r="N76" i="1" s="1"/>
  <c r="Q175" i="1"/>
  <c r="S175" i="1" s="1"/>
  <c r="R175" i="1"/>
  <c r="N175" i="1" s="1"/>
  <c r="P74" i="1"/>
  <c r="Q114" i="1"/>
  <c r="S114" i="1" s="1"/>
  <c r="R114" i="1"/>
  <c r="N114" i="1" s="1"/>
  <c r="Q181" i="1"/>
  <c r="R181" i="1"/>
  <c r="N181" i="1" s="1"/>
  <c r="Q43" i="1"/>
  <c r="S43" i="1" s="1"/>
  <c r="R43" i="1"/>
  <c r="N43" i="1" s="1"/>
  <c r="Q136" i="1"/>
  <c r="S136" i="1" s="1"/>
  <c r="R136" i="1"/>
  <c r="N136" i="1" s="1"/>
  <c r="Q128" i="1"/>
  <c r="S128" i="1" s="1"/>
  <c r="R128" i="1"/>
  <c r="N128" i="1" s="1"/>
  <c r="Q63" i="1"/>
  <c r="R63" i="1"/>
  <c r="N63" i="1" s="1"/>
  <c r="Q121" i="1"/>
  <c r="S121" i="1" s="1"/>
  <c r="R121" i="1"/>
  <c r="N121" i="1" s="1"/>
  <c r="Q68" i="1"/>
  <c r="S68" i="1" s="1"/>
  <c r="R68" i="1"/>
  <c r="N68" i="1" s="1"/>
  <c r="P163" i="1"/>
  <c r="Q118" i="1"/>
  <c r="S118" i="1" s="1"/>
  <c r="R118" i="1"/>
  <c r="N118" i="1" s="1"/>
  <c r="Q95" i="1"/>
  <c r="S95" i="1" s="1"/>
  <c r="R95" i="1"/>
  <c r="N95" i="1" s="1"/>
  <c r="M82" i="1"/>
  <c r="Q36" i="1"/>
  <c r="S36" i="1" s="1"/>
  <c r="R36" i="1"/>
  <c r="N36" i="1" s="1"/>
  <c r="Q58" i="1"/>
  <c r="S58" i="1" s="1"/>
  <c r="R58" i="1"/>
  <c r="N58" i="1" s="1"/>
  <c r="Q73" i="1"/>
  <c r="S73" i="1" s="1"/>
  <c r="R73" i="1"/>
  <c r="N73" i="1" s="1"/>
  <c r="Q123" i="1"/>
  <c r="S123" i="1" s="1"/>
  <c r="R123" i="1"/>
  <c r="N123" i="1" s="1"/>
  <c r="Q177" i="1"/>
  <c r="R177" i="1"/>
  <c r="N177" i="1" s="1"/>
  <c r="Q93" i="1"/>
  <c r="S93" i="1" s="1"/>
  <c r="R93" i="1"/>
  <c r="N93" i="1" s="1"/>
  <c r="Q91" i="1"/>
  <c r="S91" i="1" s="1"/>
  <c r="R91" i="1"/>
  <c r="N91" i="1" s="1"/>
  <c r="Q48" i="1"/>
  <c r="S48" i="1" s="1"/>
  <c r="R48" i="1"/>
  <c r="N48" i="1" s="1"/>
  <c r="Q102" i="1"/>
  <c r="S102" i="1" s="1"/>
  <c r="R102" i="1"/>
  <c r="N102" i="1" s="1"/>
  <c r="Q78" i="1"/>
  <c r="S78" i="1" s="1"/>
  <c r="R78" i="1"/>
  <c r="N78" i="1" s="1"/>
  <c r="Q117" i="1"/>
  <c r="S117" i="1" s="1"/>
  <c r="R117" i="1"/>
  <c r="N117" i="1" s="1"/>
  <c r="Q17" i="1"/>
  <c r="S17" i="1" s="1"/>
  <c r="R17" i="1"/>
  <c r="N17" i="1" s="1"/>
  <c r="Q120" i="1"/>
  <c r="S120" i="1" s="1"/>
  <c r="R120" i="1"/>
  <c r="N120" i="1" s="1"/>
  <c r="Q31" i="1"/>
  <c r="S31" i="1" s="1"/>
  <c r="R31" i="1"/>
  <c r="N31" i="1" s="1"/>
  <c r="Q122" i="1"/>
  <c r="R122" i="1"/>
  <c r="N122" i="1" s="1"/>
  <c r="Q164" i="1"/>
  <c r="S164" i="1" s="1"/>
  <c r="R164" i="1"/>
  <c r="N164" i="1" s="1"/>
  <c r="Q71" i="1"/>
  <c r="S71" i="1" s="1"/>
  <c r="R71" i="1"/>
  <c r="N71" i="1" s="1"/>
  <c r="Q66" i="1"/>
  <c r="S66" i="1" s="1"/>
  <c r="R66" i="1"/>
  <c r="N66" i="1" s="1"/>
  <c r="Q161" i="1"/>
  <c r="S161" i="1" s="1"/>
  <c r="R161" i="1"/>
  <c r="N161" i="1" s="1"/>
  <c r="Q111" i="1"/>
  <c r="S111" i="1" s="1"/>
  <c r="R111" i="1"/>
  <c r="N111" i="1" s="1"/>
  <c r="Q101" i="1"/>
  <c r="S101" i="1" s="1"/>
  <c r="R101" i="1"/>
  <c r="N101" i="1" s="1"/>
  <c r="Q155" i="1"/>
  <c r="S155" i="1" s="1"/>
  <c r="R155" i="1"/>
  <c r="N155" i="1" s="1"/>
  <c r="Q70" i="1"/>
  <c r="R70" i="1"/>
  <c r="N70" i="1" s="1"/>
  <c r="M163" i="1"/>
  <c r="P44" i="1"/>
  <c r="P82" i="1"/>
  <c r="P160" i="1"/>
  <c r="M160" i="1"/>
  <c r="P23" i="1"/>
  <c r="M55" i="1"/>
  <c r="M32" i="1"/>
  <c r="M23" i="1"/>
  <c r="M14" i="1"/>
  <c r="P32" i="1"/>
  <c r="M103" i="1"/>
  <c r="M10" i="1"/>
  <c r="M40" i="1"/>
  <c r="P40" i="1"/>
  <c r="P144" i="1"/>
  <c r="P10" i="1"/>
  <c r="P14" i="1"/>
  <c r="M108" i="1"/>
  <c r="P171" i="1"/>
  <c r="P99" i="1"/>
  <c r="P103" i="1"/>
  <c r="M37" i="1"/>
  <c r="M46" i="1"/>
  <c r="P37" i="1"/>
  <c r="M2" i="1"/>
  <c r="M42" i="1"/>
  <c r="P46" i="1"/>
  <c r="P21" i="1"/>
  <c r="P61" i="1"/>
  <c r="M69" i="1"/>
  <c r="P53" i="1"/>
  <c r="P178" i="1"/>
  <c r="M180" i="1"/>
  <c r="M16" i="1"/>
  <c r="P94" i="1"/>
  <c r="M158" i="1"/>
  <c r="P2" i="1"/>
  <c r="M136" i="1"/>
  <c r="P180" i="1"/>
  <c r="P69" i="1"/>
  <c r="M168" i="1"/>
  <c r="M61" i="1"/>
  <c r="M13" i="1"/>
  <c r="P154" i="1"/>
  <c r="M154" i="1"/>
  <c r="P67" i="1"/>
  <c r="M178" i="1"/>
  <c r="P90" i="1"/>
  <c r="M138" i="1"/>
  <c r="P169" i="1"/>
  <c r="M5" i="1"/>
  <c r="P168" i="1"/>
  <c r="M9" i="1"/>
  <c r="P9" i="1"/>
  <c r="P45" i="1"/>
  <c r="M45" i="1"/>
  <c r="M173" i="1"/>
  <c r="P173" i="1"/>
  <c r="P42" i="1"/>
  <c r="P15" i="1"/>
  <c r="M15" i="1"/>
  <c r="M131" i="1"/>
  <c r="P131" i="1"/>
  <c r="P84" i="1"/>
  <c r="M84" i="1"/>
  <c r="M94" i="1"/>
  <c r="M146" i="1"/>
  <c r="P5" i="1"/>
  <c r="M140" i="1"/>
  <c r="P140" i="1"/>
  <c r="M67" i="1"/>
  <c r="P75" i="1"/>
  <c r="M75" i="1"/>
  <c r="M34" i="1"/>
  <c r="P34" i="1"/>
  <c r="P19" i="1"/>
  <c r="M19" i="1"/>
  <c r="M141" i="1"/>
  <c r="P141" i="1"/>
  <c r="P158" i="1"/>
  <c r="M26" i="1"/>
  <c r="P26" i="1"/>
  <c r="P127" i="1"/>
  <c r="M127" i="1"/>
  <c r="P13" i="1"/>
  <c r="M25" i="1"/>
  <c r="M22" i="1"/>
  <c r="P22" i="1"/>
  <c r="P88" i="1"/>
  <c r="M88" i="1"/>
  <c r="M53" i="1"/>
  <c r="M38" i="1"/>
  <c r="P38" i="1"/>
  <c r="M169" i="1"/>
  <c r="M105" i="1"/>
  <c r="P105" i="1"/>
  <c r="M130" i="1"/>
  <c r="P130" i="1"/>
  <c r="P41" i="1"/>
  <c r="M41" i="1"/>
  <c r="P51" i="1"/>
  <c r="M51" i="1"/>
  <c r="M30" i="1"/>
  <c r="P30" i="1"/>
  <c r="P104" i="1"/>
  <c r="M104" i="1"/>
  <c r="M90" i="1"/>
  <c r="P138" i="1"/>
  <c r="P16" i="1"/>
  <c r="P172" i="1"/>
  <c r="M172" i="1"/>
  <c r="M150" i="1"/>
  <c r="P150" i="1"/>
  <c r="M133" i="1"/>
  <c r="P133" i="1"/>
  <c r="P146" i="1"/>
  <c r="P59" i="1"/>
  <c r="M59" i="1"/>
  <c r="M162" i="1"/>
  <c r="P162" i="1"/>
  <c r="P83" i="1"/>
  <c r="M83" i="1"/>
  <c r="P106" i="1"/>
  <c r="M106" i="1"/>
  <c r="P100" i="1"/>
  <c r="M100" i="1"/>
  <c r="R55" i="8" l="1"/>
  <c r="N55" i="8" s="1"/>
  <c r="T8" i="8"/>
  <c r="T6" i="8"/>
  <c r="T144" i="8"/>
  <c r="T88" i="8"/>
  <c r="T42" i="8"/>
  <c r="T181" i="8"/>
  <c r="T132" i="8"/>
  <c r="T160" i="8"/>
  <c r="T59" i="8"/>
  <c r="T83" i="8"/>
  <c r="T108" i="8"/>
  <c r="T146" i="8"/>
  <c r="T175" i="8"/>
  <c r="T16" i="8"/>
  <c r="B37" i="3"/>
  <c r="T162" i="8"/>
  <c r="T121" i="8"/>
  <c r="T95" i="8"/>
  <c r="T168" i="8"/>
  <c r="T13" i="8"/>
  <c r="T105" i="8"/>
  <c r="T124" i="8"/>
  <c r="T170" i="8"/>
  <c r="T156" i="8"/>
  <c r="T54" i="8"/>
  <c r="T93" i="8"/>
  <c r="T56" i="8"/>
  <c r="T118" i="8"/>
  <c r="R3" i="8"/>
  <c r="N3" i="8" s="1"/>
  <c r="Q3" i="8"/>
  <c r="S3" i="8" s="1"/>
  <c r="R120" i="8"/>
  <c r="N120" i="8" s="1"/>
  <c r="Q120" i="8"/>
  <c r="S120" i="8" s="1"/>
  <c r="R12" i="8"/>
  <c r="N12" i="8" s="1"/>
  <c r="Q12" i="8"/>
  <c r="S12" i="8" s="1"/>
  <c r="R99" i="8"/>
  <c r="N99" i="8" s="1"/>
  <c r="Q99" i="8"/>
  <c r="S99" i="8" s="1"/>
  <c r="R171" i="8"/>
  <c r="N171" i="8" s="1"/>
  <c r="Q171" i="8"/>
  <c r="S171" i="8" s="1"/>
  <c r="R36" i="8"/>
  <c r="N36" i="8" s="1"/>
  <c r="Q36" i="8"/>
  <c r="S36" i="8" s="1"/>
  <c r="R136" i="8"/>
  <c r="N136" i="8" s="1"/>
  <c r="Q136" i="8"/>
  <c r="R38" i="8"/>
  <c r="N38" i="8" s="1"/>
  <c r="Q38" i="8"/>
  <c r="S38" i="8" s="1"/>
  <c r="R31" i="8"/>
  <c r="N31" i="8" s="1"/>
  <c r="Q31" i="8"/>
  <c r="S31" i="8" s="1"/>
  <c r="R74" i="8"/>
  <c r="N74" i="8" s="1"/>
  <c r="Q74" i="8"/>
  <c r="S74" i="8" s="1"/>
  <c r="R174" i="8"/>
  <c r="N174" i="8" s="1"/>
  <c r="Q174" i="8"/>
  <c r="S174" i="8" s="1"/>
  <c r="R46" i="8"/>
  <c r="N46" i="8" s="1"/>
  <c r="Q46" i="8"/>
  <c r="S46" i="8" s="1"/>
  <c r="R112" i="8"/>
  <c r="N112" i="8" s="1"/>
  <c r="Q112" i="8"/>
  <c r="S112" i="8" s="1"/>
  <c r="R29" i="8"/>
  <c r="N29" i="8" s="1"/>
  <c r="Q29" i="8"/>
  <c r="S29" i="8" s="1"/>
  <c r="R30" i="8"/>
  <c r="N30" i="8" s="1"/>
  <c r="Q30" i="8"/>
  <c r="S30" i="8" s="1"/>
  <c r="R48" i="8"/>
  <c r="N48" i="8" s="1"/>
  <c r="Q48" i="8"/>
  <c r="S48" i="8" s="1"/>
  <c r="R177" i="8"/>
  <c r="N177" i="8" s="1"/>
  <c r="Q177" i="8"/>
  <c r="S177" i="8" s="1"/>
  <c r="R39" i="8"/>
  <c r="N39" i="8" s="1"/>
  <c r="Q39" i="8"/>
  <c r="S39" i="8" s="1"/>
  <c r="R106" i="8"/>
  <c r="N106" i="8" s="1"/>
  <c r="Q106" i="8"/>
  <c r="S106" i="8" s="1"/>
  <c r="R110" i="8"/>
  <c r="N110" i="8" s="1"/>
  <c r="Q110" i="8"/>
  <c r="S110" i="8" s="1"/>
  <c r="R27" i="8"/>
  <c r="N27" i="8" s="1"/>
  <c r="Q27" i="8"/>
  <c r="S27" i="8" s="1"/>
  <c r="R64" i="8"/>
  <c r="N64" i="8" s="1"/>
  <c r="Q64" i="8"/>
  <c r="S64" i="8" s="1"/>
  <c r="R85" i="8"/>
  <c r="N85" i="8" s="1"/>
  <c r="Q85" i="8"/>
  <c r="S85" i="8" s="1"/>
  <c r="R71" i="8"/>
  <c r="N71" i="8" s="1"/>
  <c r="Q71" i="8"/>
  <c r="S71" i="8" s="1"/>
  <c r="R161" i="8"/>
  <c r="N161" i="8" s="1"/>
  <c r="Q161" i="8"/>
  <c r="S161" i="8" s="1"/>
  <c r="R7" i="8"/>
  <c r="N7" i="8" s="1"/>
  <c r="Q7" i="8"/>
  <c r="S7" i="8" s="1"/>
  <c r="R47" i="8"/>
  <c r="N47" i="8" s="1"/>
  <c r="Q47" i="8"/>
  <c r="S47" i="8" s="1"/>
  <c r="R145" i="8"/>
  <c r="N145" i="8" s="1"/>
  <c r="Q145" i="8"/>
  <c r="S145" i="8" s="1"/>
  <c r="R97" i="8"/>
  <c r="N97" i="8" s="1"/>
  <c r="Q97" i="8"/>
  <c r="S97" i="8" s="1"/>
  <c r="R122" i="8"/>
  <c r="N122" i="8" s="1"/>
  <c r="Q122" i="8"/>
  <c r="S122" i="8" s="1"/>
  <c r="R76" i="8"/>
  <c r="N76" i="8" s="1"/>
  <c r="Q76" i="8"/>
  <c r="S76" i="8" s="1"/>
  <c r="R182" i="8"/>
  <c r="N182" i="8" s="1"/>
  <c r="Q182" i="8"/>
  <c r="S182" i="8" s="1"/>
  <c r="R92" i="8"/>
  <c r="N92" i="8" s="1"/>
  <c r="Q92" i="8"/>
  <c r="S92" i="8" s="1"/>
  <c r="R129" i="8"/>
  <c r="N129" i="8" s="1"/>
  <c r="Q129" i="8"/>
  <c r="S129" i="8" s="1"/>
  <c r="R73" i="8"/>
  <c r="N73" i="8" s="1"/>
  <c r="Q73" i="8"/>
  <c r="S73" i="8" s="1"/>
  <c r="R107" i="8"/>
  <c r="N107" i="8" s="1"/>
  <c r="Q107" i="8"/>
  <c r="S107" i="8" s="1"/>
  <c r="R15" i="8"/>
  <c r="N15" i="8" s="1"/>
  <c r="Q15" i="8"/>
  <c r="S15" i="8" s="1"/>
  <c r="R142" i="8"/>
  <c r="N142" i="8" s="1"/>
  <c r="Q142" i="8"/>
  <c r="S142" i="8" s="1"/>
  <c r="R116" i="8"/>
  <c r="N116" i="8" s="1"/>
  <c r="Q116" i="8"/>
  <c r="S116" i="8" s="1"/>
  <c r="R114" i="8"/>
  <c r="N114" i="8" s="1"/>
  <c r="Q114" i="8"/>
  <c r="S114" i="8" s="1"/>
  <c r="R128" i="8"/>
  <c r="N128" i="8" s="1"/>
  <c r="Q128" i="8"/>
  <c r="S128" i="8" s="1"/>
  <c r="R75" i="8"/>
  <c r="N75" i="8" s="1"/>
  <c r="Q75" i="8"/>
  <c r="S75" i="8" s="1"/>
  <c r="T5" i="8"/>
  <c r="R134" i="8"/>
  <c r="N134" i="8" s="1"/>
  <c r="Q134" i="8"/>
  <c r="S134" i="8" s="1"/>
  <c r="R137" i="8"/>
  <c r="N137" i="8" s="1"/>
  <c r="Q137" i="8"/>
  <c r="S137" i="8" s="1"/>
  <c r="R50" i="8"/>
  <c r="N50" i="8" s="1"/>
  <c r="Q50" i="8"/>
  <c r="S50" i="8" s="1"/>
  <c r="R37" i="8"/>
  <c r="N37" i="8" s="1"/>
  <c r="Q37" i="8"/>
  <c r="S37" i="8" s="1"/>
  <c r="R84" i="8"/>
  <c r="N84" i="8" s="1"/>
  <c r="Q84" i="8"/>
  <c r="S84" i="8" s="1"/>
  <c r="R19" i="8"/>
  <c r="N19" i="8" s="1"/>
  <c r="Q19" i="8"/>
  <c r="S19" i="8" s="1"/>
  <c r="R53" i="8"/>
  <c r="N53" i="8" s="1"/>
  <c r="Q53" i="8"/>
  <c r="S53" i="8" s="1"/>
  <c r="R109" i="8"/>
  <c r="N109" i="8" s="1"/>
  <c r="Q109" i="8"/>
  <c r="S109" i="8" s="1"/>
  <c r="R100" i="8"/>
  <c r="N100" i="8" s="1"/>
  <c r="Q100" i="8"/>
  <c r="S100" i="8" s="1"/>
  <c r="R176" i="8"/>
  <c r="N176" i="8" s="1"/>
  <c r="Q176" i="8"/>
  <c r="S176" i="8" s="1"/>
  <c r="R63" i="8"/>
  <c r="N63" i="8" s="1"/>
  <c r="Q63" i="8"/>
  <c r="S63" i="8" s="1"/>
  <c r="R147" i="8"/>
  <c r="N147" i="8" s="1"/>
  <c r="Q147" i="8"/>
  <c r="S147" i="8" s="1"/>
  <c r="R153" i="8"/>
  <c r="N153" i="8" s="1"/>
  <c r="Q153" i="8"/>
  <c r="S153" i="8" s="1"/>
  <c r="R91" i="8"/>
  <c r="N91" i="8" s="1"/>
  <c r="Q91" i="8"/>
  <c r="S91" i="8" s="1"/>
  <c r="R159" i="8"/>
  <c r="N159" i="8" s="1"/>
  <c r="Q159" i="8"/>
  <c r="S159" i="8" s="1"/>
  <c r="R45" i="8"/>
  <c r="N45" i="8" s="1"/>
  <c r="Q45" i="8"/>
  <c r="S45" i="8" s="1"/>
  <c r="R169" i="8"/>
  <c r="N169" i="8" s="1"/>
  <c r="Q169" i="8"/>
  <c r="S169" i="8" s="1"/>
  <c r="R143" i="8"/>
  <c r="N143" i="8" s="1"/>
  <c r="Q143" i="8"/>
  <c r="S143" i="8" s="1"/>
  <c r="R148" i="8"/>
  <c r="N148" i="8" s="1"/>
  <c r="Q148" i="8"/>
  <c r="S148" i="8" s="1"/>
  <c r="R183" i="8"/>
  <c r="N183" i="8" s="1"/>
  <c r="Q183" i="8"/>
  <c r="R21" i="8"/>
  <c r="N21" i="8" s="1"/>
  <c r="Q21" i="8"/>
  <c r="S21" i="8" s="1"/>
  <c r="R117" i="8"/>
  <c r="N117" i="8" s="1"/>
  <c r="Q117" i="8"/>
  <c r="S117" i="8" s="1"/>
  <c r="R115" i="8"/>
  <c r="N115" i="8" s="1"/>
  <c r="Q115" i="8"/>
  <c r="S115" i="8" s="1"/>
  <c r="R103" i="8"/>
  <c r="N103" i="8" s="1"/>
  <c r="Q103" i="8"/>
  <c r="S103" i="8" s="1"/>
  <c r="T157" i="8"/>
  <c r="R135" i="8"/>
  <c r="N135" i="8" s="1"/>
  <c r="Q135" i="8"/>
  <c r="S135" i="8" s="1"/>
  <c r="R152" i="8"/>
  <c r="N152" i="8" s="1"/>
  <c r="Q152" i="8"/>
  <c r="S152" i="8" s="1"/>
  <c r="R150" i="8"/>
  <c r="N150" i="8" s="1"/>
  <c r="Q150" i="8"/>
  <c r="S150" i="8" s="1"/>
  <c r="R9" i="8"/>
  <c r="N9" i="8" s="1"/>
  <c r="Q9" i="8"/>
  <c r="S9" i="8" s="1"/>
  <c r="R130" i="8"/>
  <c r="N130" i="8" s="1"/>
  <c r="Q130" i="8"/>
  <c r="S130" i="8" s="1"/>
  <c r="T141" i="8"/>
  <c r="R66" i="8"/>
  <c r="N66" i="8" s="1"/>
  <c r="Q66" i="8"/>
  <c r="S66" i="8" s="1"/>
  <c r="R4" i="8"/>
  <c r="N4" i="8" s="1"/>
  <c r="Q4" i="8"/>
  <c r="S4" i="8" s="1"/>
  <c r="R140" i="8"/>
  <c r="N140" i="8" s="1"/>
  <c r="Q140" i="8"/>
  <c r="S140" i="8" s="1"/>
  <c r="R166" i="8"/>
  <c r="N166" i="8" s="1"/>
  <c r="Q166" i="8"/>
  <c r="S166" i="8" s="1"/>
  <c r="R65" i="8"/>
  <c r="N65" i="8" s="1"/>
  <c r="Q65" i="8"/>
  <c r="S65" i="8" s="1"/>
  <c r="R40" i="8"/>
  <c r="N40" i="8" s="1"/>
  <c r="Q40" i="8"/>
  <c r="S40" i="8" s="1"/>
  <c r="R158" i="8"/>
  <c r="N158" i="8" s="1"/>
  <c r="Q158" i="8"/>
  <c r="S158" i="8" s="1"/>
  <c r="R57" i="8"/>
  <c r="N57" i="8" s="1"/>
  <c r="Q57" i="8"/>
  <c r="S57" i="8" s="1"/>
  <c r="R82" i="8"/>
  <c r="N82" i="8" s="1"/>
  <c r="Q82" i="8"/>
  <c r="S82" i="8" s="1"/>
  <c r="R90" i="8"/>
  <c r="N90" i="8" s="1"/>
  <c r="Q90" i="8"/>
  <c r="S90" i="8" s="1"/>
  <c r="R28" i="8"/>
  <c r="N28" i="8" s="1"/>
  <c r="Q28" i="8"/>
  <c r="S28" i="8" s="1"/>
  <c r="R20" i="8"/>
  <c r="N20" i="8" s="1"/>
  <c r="Q20" i="8"/>
  <c r="S20" i="8" s="1"/>
  <c r="R151" i="8"/>
  <c r="N151" i="8" s="1"/>
  <c r="Q151" i="8"/>
  <c r="S151" i="8" s="1"/>
  <c r="T14" i="8"/>
  <c r="T2" i="8"/>
  <c r="T87" i="8"/>
  <c r="T67" i="8"/>
  <c r="T41" i="8"/>
  <c r="T77" i="8"/>
  <c r="T25" i="8"/>
  <c r="T78" i="8"/>
  <c r="T35" i="8"/>
  <c r="T138" i="8"/>
  <c r="T172" i="8"/>
  <c r="T26" i="8"/>
  <c r="S14" i="8"/>
  <c r="T11" i="8"/>
  <c r="T58" i="8"/>
  <c r="T94" i="8"/>
  <c r="T112" i="6"/>
  <c r="T22" i="8"/>
  <c r="T154" i="8"/>
  <c r="T167" i="8"/>
  <c r="T80" i="8"/>
  <c r="T133" i="8"/>
  <c r="T18" i="8"/>
  <c r="T179" i="8"/>
  <c r="T43" i="8"/>
  <c r="T125" i="8"/>
  <c r="T52" i="8"/>
  <c r="T89" i="8"/>
  <c r="T101" i="8"/>
  <c r="T163" i="8"/>
  <c r="T113" i="8"/>
  <c r="T96" i="8"/>
  <c r="S156" i="8"/>
  <c r="T164" i="8"/>
  <c r="S124" i="8"/>
  <c r="T51" i="8"/>
  <c r="T34" i="8"/>
  <c r="T68" i="8"/>
  <c r="T111" i="8"/>
  <c r="T79" i="8"/>
  <c r="T69" i="8"/>
  <c r="T60" i="8"/>
  <c r="T33" i="8"/>
  <c r="T10" i="8"/>
  <c r="T119" i="8"/>
  <c r="T149" i="8"/>
  <c r="S67" i="8"/>
  <c r="T178" i="8"/>
  <c r="S132" i="8"/>
  <c r="S154" i="8"/>
  <c r="T173" i="8"/>
  <c r="T32" i="8"/>
  <c r="T98" i="8"/>
  <c r="T24" i="8"/>
  <c r="T86" i="8"/>
  <c r="T17" i="8"/>
  <c r="T139" i="8"/>
  <c r="S138" i="8"/>
  <c r="T61" i="8"/>
  <c r="T155" i="8"/>
  <c r="T62" i="8"/>
  <c r="T70" i="8"/>
  <c r="T55" i="8"/>
  <c r="T127" i="8"/>
  <c r="T81" i="8"/>
  <c r="T102" i="8"/>
  <c r="T44" i="8"/>
  <c r="T126" i="8"/>
  <c r="T131" i="8"/>
  <c r="T180" i="8"/>
  <c r="T49" i="8"/>
  <c r="T72" i="8"/>
  <c r="T23" i="8"/>
  <c r="R105" i="6"/>
  <c r="N105" i="6" s="1"/>
  <c r="T105" i="6" s="1"/>
  <c r="R102" i="6"/>
  <c r="N102" i="6" s="1"/>
  <c r="T102" i="6" s="1"/>
  <c r="B28" i="3"/>
  <c r="T171" i="6"/>
  <c r="T82" i="6"/>
  <c r="T20" i="6"/>
  <c r="T101" i="6"/>
  <c r="T29" i="6"/>
  <c r="T136" i="6"/>
  <c r="T15" i="6"/>
  <c r="T156" i="6"/>
  <c r="T23" i="6"/>
  <c r="T28" i="6"/>
  <c r="T6" i="6"/>
  <c r="T43" i="6"/>
  <c r="T98" i="6"/>
  <c r="T99" i="6"/>
  <c r="T74" i="6"/>
  <c r="T126" i="6"/>
  <c r="T121" i="6"/>
  <c r="T176" i="6"/>
  <c r="T168" i="6"/>
  <c r="T70" i="6"/>
  <c r="T37" i="6"/>
  <c r="T59" i="6"/>
  <c r="T69" i="6"/>
  <c r="T50" i="6"/>
  <c r="T157" i="6"/>
  <c r="T170" i="6"/>
  <c r="T103" i="6"/>
  <c r="T85" i="6"/>
  <c r="T109" i="6"/>
  <c r="T18" i="6"/>
  <c r="T175" i="6"/>
  <c r="Q152" i="6"/>
  <c r="S152" i="6" s="1"/>
  <c r="T35" i="6"/>
  <c r="T115" i="6"/>
  <c r="T58" i="6"/>
  <c r="T159" i="6"/>
  <c r="T106" i="6"/>
  <c r="T149" i="6"/>
  <c r="T45" i="6"/>
  <c r="T123" i="6"/>
  <c r="T2" i="6"/>
  <c r="T7" i="6"/>
  <c r="R97" i="6"/>
  <c r="N97" i="6" s="1"/>
  <c r="Q97" i="6"/>
  <c r="S97" i="6" s="1"/>
  <c r="R164" i="6"/>
  <c r="N164" i="6" s="1"/>
  <c r="Q164" i="6"/>
  <c r="S164" i="6" s="1"/>
  <c r="R66" i="6"/>
  <c r="N66" i="6" s="1"/>
  <c r="Q66" i="6"/>
  <c r="S66" i="6" s="1"/>
  <c r="R54" i="6"/>
  <c r="N54" i="6" s="1"/>
  <c r="Q54" i="6"/>
  <c r="S54" i="6" s="1"/>
  <c r="R56" i="6"/>
  <c r="N56" i="6" s="1"/>
  <c r="Q56" i="6"/>
  <c r="S56" i="6" s="1"/>
  <c r="R91" i="6"/>
  <c r="N91" i="6" s="1"/>
  <c r="Q91" i="6"/>
  <c r="S91" i="6" s="1"/>
  <c r="R113" i="6"/>
  <c r="N113" i="6" s="1"/>
  <c r="Q113" i="6"/>
  <c r="S113" i="6" s="1"/>
  <c r="R8" i="6"/>
  <c r="N8" i="6" s="1"/>
  <c r="Q8" i="6"/>
  <c r="S8" i="6" s="1"/>
  <c r="R110" i="6"/>
  <c r="N110" i="6" s="1"/>
  <c r="Q110" i="6"/>
  <c r="S110" i="6" s="1"/>
  <c r="R132" i="6"/>
  <c r="N132" i="6" s="1"/>
  <c r="Q132" i="6"/>
  <c r="S132" i="6" s="1"/>
  <c r="R111" i="6"/>
  <c r="N111" i="6" s="1"/>
  <c r="Q111" i="6"/>
  <c r="S111" i="6" s="1"/>
  <c r="R30" i="6"/>
  <c r="N30" i="6" s="1"/>
  <c r="Q30" i="6"/>
  <c r="S30" i="6" s="1"/>
  <c r="R22" i="6"/>
  <c r="N22" i="6" s="1"/>
  <c r="Q22" i="6"/>
  <c r="S22" i="6" s="1"/>
  <c r="R127" i="6"/>
  <c r="N127" i="6" s="1"/>
  <c r="Q127" i="6"/>
  <c r="S127" i="6" s="1"/>
  <c r="R182" i="6"/>
  <c r="N182" i="6" s="1"/>
  <c r="Q182" i="6"/>
  <c r="S182" i="6" s="1"/>
  <c r="R100" i="6"/>
  <c r="N100" i="6" s="1"/>
  <c r="Q100" i="6"/>
  <c r="S100" i="6" s="1"/>
  <c r="R38" i="6"/>
  <c r="N38" i="6" s="1"/>
  <c r="Q38" i="6"/>
  <c r="S38" i="6" s="1"/>
  <c r="R71" i="6"/>
  <c r="N71" i="6" s="1"/>
  <c r="Q71" i="6"/>
  <c r="S71" i="6" s="1"/>
  <c r="R94" i="6"/>
  <c r="N94" i="6" s="1"/>
  <c r="Q94" i="6"/>
  <c r="S94" i="6" s="1"/>
  <c r="R19" i="6"/>
  <c r="N19" i="6" s="1"/>
  <c r="Q19" i="6"/>
  <c r="S19" i="6" s="1"/>
  <c r="R47" i="6"/>
  <c r="N47" i="6" s="1"/>
  <c r="Q47" i="6"/>
  <c r="S47" i="6" s="1"/>
  <c r="R55" i="6"/>
  <c r="N55" i="6" s="1"/>
  <c r="Q55" i="6"/>
  <c r="S55" i="6" s="1"/>
  <c r="R61" i="6"/>
  <c r="N61" i="6" s="1"/>
  <c r="Q61" i="6"/>
  <c r="S61" i="6" s="1"/>
  <c r="R133" i="6"/>
  <c r="N133" i="6" s="1"/>
  <c r="Q133" i="6"/>
  <c r="S133" i="6" s="1"/>
  <c r="R40" i="6"/>
  <c r="N40" i="6" s="1"/>
  <c r="Q40" i="6"/>
  <c r="S40" i="6" s="1"/>
  <c r="R92" i="6"/>
  <c r="N92" i="6" s="1"/>
  <c r="Q92" i="6"/>
  <c r="S92" i="6" s="1"/>
  <c r="R89" i="6"/>
  <c r="N89" i="6" s="1"/>
  <c r="Q89" i="6"/>
  <c r="S89" i="6" s="1"/>
  <c r="R145" i="6"/>
  <c r="N145" i="6" s="1"/>
  <c r="Q145" i="6"/>
  <c r="S145" i="6" s="1"/>
  <c r="R107" i="6"/>
  <c r="N107" i="6" s="1"/>
  <c r="Q107" i="6"/>
  <c r="S107" i="6" s="1"/>
  <c r="R11" i="6"/>
  <c r="N11" i="6" s="1"/>
  <c r="Q11" i="6"/>
  <c r="S11" i="6" s="1"/>
  <c r="R124" i="6"/>
  <c r="N124" i="6" s="1"/>
  <c r="Q124" i="6"/>
  <c r="S124" i="6" s="1"/>
  <c r="R134" i="6"/>
  <c r="N134" i="6" s="1"/>
  <c r="Q134" i="6"/>
  <c r="S134" i="6" s="1"/>
  <c r="R151" i="6"/>
  <c r="N151" i="6" s="1"/>
  <c r="Q151" i="6"/>
  <c r="S151" i="6" s="1"/>
  <c r="R60" i="6"/>
  <c r="N60" i="6" s="1"/>
  <c r="Q60" i="6"/>
  <c r="S60" i="6" s="1"/>
  <c r="R27" i="6"/>
  <c r="N27" i="6" s="1"/>
  <c r="Q27" i="6"/>
  <c r="S27" i="6" s="1"/>
  <c r="R179" i="6"/>
  <c r="N179" i="6" s="1"/>
  <c r="Q179" i="6"/>
  <c r="S179" i="6" s="1"/>
  <c r="R108" i="6"/>
  <c r="N108" i="6" s="1"/>
  <c r="Q108" i="6"/>
  <c r="S108" i="6" s="1"/>
  <c r="R24" i="6"/>
  <c r="N24" i="6" s="1"/>
  <c r="Q24" i="6"/>
  <c r="S24" i="6" s="1"/>
  <c r="R147" i="6"/>
  <c r="N147" i="6" s="1"/>
  <c r="Q147" i="6"/>
  <c r="S147" i="6" s="1"/>
  <c r="R84" i="6"/>
  <c r="N84" i="6" s="1"/>
  <c r="Q84" i="6"/>
  <c r="S84" i="6" s="1"/>
  <c r="R163" i="6"/>
  <c r="N163" i="6" s="1"/>
  <c r="Q163" i="6"/>
  <c r="S163" i="6" s="1"/>
  <c r="R46" i="6"/>
  <c r="N46" i="6" s="1"/>
  <c r="Q46" i="6"/>
  <c r="S46" i="6" s="1"/>
  <c r="R65" i="6"/>
  <c r="N65" i="6" s="1"/>
  <c r="Q65" i="6"/>
  <c r="S65" i="6" s="1"/>
  <c r="R39" i="6"/>
  <c r="N39" i="6" s="1"/>
  <c r="Q39" i="6"/>
  <c r="T138" i="6"/>
  <c r="R83" i="6"/>
  <c r="N83" i="6" s="1"/>
  <c r="Q83" i="6"/>
  <c r="S83" i="6" s="1"/>
  <c r="R48" i="6"/>
  <c r="N48" i="6" s="1"/>
  <c r="Q48" i="6"/>
  <c r="S48" i="6" s="1"/>
  <c r="R174" i="6"/>
  <c r="N174" i="6" s="1"/>
  <c r="Q174" i="6"/>
  <c r="S174" i="6" s="1"/>
  <c r="R34" i="6"/>
  <c r="N34" i="6" s="1"/>
  <c r="Q34" i="6"/>
  <c r="S34" i="6" s="1"/>
  <c r="R153" i="6"/>
  <c r="N153" i="6" s="1"/>
  <c r="Q153" i="6"/>
  <c r="S153" i="6" s="1"/>
  <c r="R57" i="6"/>
  <c r="N57" i="6" s="1"/>
  <c r="Q57" i="6"/>
  <c r="S57" i="6" s="1"/>
  <c r="R73" i="6"/>
  <c r="N73" i="6" s="1"/>
  <c r="Q73" i="6"/>
  <c r="S73" i="6" s="1"/>
  <c r="R129" i="6"/>
  <c r="N129" i="6" s="1"/>
  <c r="Q129" i="6"/>
  <c r="S129" i="6" s="1"/>
  <c r="R177" i="6"/>
  <c r="N177" i="6" s="1"/>
  <c r="Q177" i="6"/>
  <c r="S177" i="6" s="1"/>
  <c r="R167" i="6"/>
  <c r="N167" i="6" s="1"/>
  <c r="Q167" i="6"/>
  <c r="S167" i="6" s="1"/>
  <c r="R142" i="6"/>
  <c r="N142" i="6" s="1"/>
  <c r="Q142" i="6"/>
  <c r="S142" i="6" s="1"/>
  <c r="R119" i="6"/>
  <c r="N119" i="6" s="1"/>
  <c r="Q119" i="6"/>
  <c r="S119" i="6" s="1"/>
  <c r="R86" i="6"/>
  <c r="N86" i="6" s="1"/>
  <c r="Q86" i="6"/>
  <c r="S86" i="6" s="1"/>
  <c r="R68" i="6"/>
  <c r="N68" i="6" s="1"/>
  <c r="Q68" i="6"/>
  <c r="S68" i="6" s="1"/>
  <c r="R78" i="6"/>
  <c r="N78" i="6" s="1"/>
  <c r="Q78" i="6"/>
  <c r="S78" i="6" s="1"/>
  <c r="T17" i="6"/>
  <c r="R169" i="6"/>
  <c r="N169" i="6" s="1"/>
  <c r="Q169" i="6"/>
  <c r="S169" i="6" s="1"/>
  <c r="R140" i="6"/>
  <c r="N140" i="6" s="1"/>
  <c r="Q140" i="6"/>
  <c r="S140" i="6" s="1"/>
  <c r="R81" i="6"/>
  <c r="N81" i="6" s="1"/>
  <c r="Q81" i="6"/>
  <c r="S81" i="6" s="1"/>
  <c r="R14" i="6"/>
  <c r="N14" i="6" s="1"/>
  <c r="Q14" i="6"/>
  <c r="S14" i="6" s="1"/>
  <c r="R9" i="6"/>
  <c r="N9" i="6" s="1"/>
  <c r="Q9" i="6"/>
  <c r="S9" i="6" s="1"/>
  <c r="R25" i="6"/>
  <c r="N25" i="6" s="1"/>
  <c r="Q25" i="6"/>
  <c r="S25" i="6" s="1"/>
  <c r="R141" i="6"/>
  <c r="N141" i="6" s="1"/>
  <c r="Q141" i="6"/>
  <c r="S141" i="6" s="1"/>
  <c r="R183" i="6"/>
  <c r="N183" i="6" s="1"/>
  <c r="Q183" i="6"/>
  <c r="S183" i="6" s="1"/>
  <c r="R3" i="6"/>
  <c r="N3" i="6" s="1"/>
  <c r="Q3" i="6"/>
  <c r="S3" i="6" s="1"/>
  <c r="R143" i="6"/>
  <c r="N143" i="6" s="1"/>
  <c r="Q143" i="6"/>
  <c r="S143" i="6" s="1"/>
  <c r="R95" i="6"/>
  <c r="N95" i="6" s="1"/>
  <c r="Q95" i="6"/>
  <c r="S95" i="6" s="1"/>
  <c r="R63" i="6"/>
  <c r="N63" i="6" s="1"/>
  <c r="Q63" i="6"/>
  <c r="S63" i="6" s="1"/>
  <c r="R130" i="6"/>
  <c r="N130" i="6" s="1"/>
  <c r="Q130" i="6"/>
  <c r="S130" i="6" s="1"/>
  <c r="R122" i="6"/>
  <c r="N122" i="6" s="1"/>
  <c r="Q122" i="6"/>
  <c r="S122" i="6" s="1"/>
  <c r="R158" i="6"/>
  <c r="N158" i="6" s="1"/>
  <c r="Q158" i="6"/>
  <c r="S158" i="6" s="1"/>
  <c r="R62" i="6"/>
  <c r="N62" i="6" s="1"/>
  <c r="Q62" i="6"/>
  <c r="S62" i="6" s="1"/>
  <c r="R150" i="6"/>
  <c r="N150" i="6" s="1"/>
  <c r="Q150" i="6"/>
  <c r="S150" i="6" s="1"/>
  <c r="R166" i="6"/>
  <c r="N166" i="6" s="1"/>
  <c r="Q166" i="6"/>
  <c r="S166" i="6" s="1"/>
  <c r="T42" i="6"/>
  <c r="T125" i="6"/>
  <c r="T146" i="6"/>
  <c r="T144" i="6"/>
  <c r="T70" i="5"/>
  <c r="T93" i="6"/>
  <c r="T41" i="6"/>
  <c r="T117" i="6"/>
  <c r="T104" i="6"/>
  <c r="T178" i="6"/>
  <c r="S42" i="6"/>
  <c r="S146" i="6"/>
  <c r="T32" i="6"/>
  <c r="T33" i="6"/>
  <c r="T44" i="6"/>
  <c r="T162" i="6"/>
  <c r="S41" i="6"/>
  <c r="T76" i="6"/>
  <c r="T131" i="6"/>
  <c r="T165" i="6"/>
  <c r="T67" i="6"/>
  <c r="T87" i="6"/>
  <c r="T116" i="6"/>
  <c r="T36" i="6"/>
  <c r="S87" i="6"/>
  <c r="T118" i="6"/>
  <c r="T88" i="6"/>
  <c r="T53" i="6"/>
  <c r="T26" i="6"/>
  <c r="T51" i="6"/>
  <c r="T128" i="6"/>
  <c r="T172" i="5"/>
  <c r="T12" i="6"/>
  <c r="T80" i="6"/>
  <c r="T64" i="6"/>
  <c r="T77" i="6"/>
  <c r="T31" i="6"/>
  <c r="T139" i="6"/>
  <c r="T4" i="6"/>
  <c r="T96" i="6"/>
  <c r="S93" i="6"/>
  <c r="S175" i="6"/>
  <c r="T13" i="6"/>
  <c r="T75" i="6"/>
  <c r="T180" i="6"/>
  <c r="S67" i="6"/>
  <c r="T172" i="6"/>
  <c r="T137" i="6"/>
  <c r="T10" i="6"/>
  <c r="T154" i="6"/>
  <c r="T49" i="6"/>
  <c r="T160" i="6"/>
  <c r="T90" i="6"/>
  <c r="T52" i="6"/>
  <c r="T5" i="6"/>
  <c r="S103" i="6"/>
  <c r="T21" i="6"/>
  <c r="T114" i="6"/>
  <c r="T79" i="6"/>
  <c r="T16" i="6"/>
  <c r="S12" i="6"/>
  <c r="T148" i="6"/>
  <c r="T120" i="6"/>
  <c r="T155" i="6"/>
  <c r="T173" i="6"/>
  <c r="T135" i="6"/>
  <c r="S74" i="6"/>
  <c r="T161" i="6"/>
  <c r="T72" i="6"/>
  <c r="R121" i="5"/>
  <c r="N121" i="5" s="1"/>
  <c r="T121" i="5" s="1"/>
  <c r="T117" i="5"/>
  <c r="B19" i="3"/>
  <c r="B9" i="3"/>
  <c r="T39" i="5"/>
  <c r="R129" i="5"/>
  <c r="N129" i="5" s="1"/>
  <c r="T129" i="5" s="1"/>
  <c r="T127" i="5"/>
  <c r="T18" i="5"/>
  <c r="Q31" i="5"/>
  <c r="S31" i="5" s="1"/>
  <c r="T168" i="5"/>
  <c r="Q155" i="5"/>
  <c r="S155" i="5" s="1"/>
  <c r="T154" i="5"/>
  <c r="T108" i="5"/>
  <c r="T32" i="5"/>
  <c r="T97" i="5"/>
  <c r="T178" i="5"/>
  <c r="T79" i="5"/>
  <c r="Q128" i="5"/>
  <c r="S128" i="5" s="1"/>
  <c r="T173" i="5"/>
  <c r="Q24" i="5"/>
  <c r="S24" i="5" s="1"/>
  <c r="Q179" i="5"/>
  <c r="S179" i="5" s="1"/>
  <c r="Q136" i="5"/>
  <c r="S136" i="5" s="1"/>
  <c r="Q44" i="5"/>
  <c r="S44" i="5" s="1"/>
  <c r="T47" i="5"/>
  <c r="T116" i="5"/>
  <c r="T38" i="5"/>
  <c r="T133" i="5"/>
  <c r="T114" i="5"/>
  <c r="T30" i="5"/>
  <c r="T48" i="5"/>
  <c r="R63" i="5"/>
  <c r="N63" i="5" s="1"/>
  <c r="T63" i="5" s="1"/>
  <c r="T181" i="5"/>
  <c r="T145" i="5"/>
  <c r="T53" i="5"/>
  <c r="T100" i="5"/>
  <c r="T36" i="5"/>
  <c r="T9" i="5"/>
  <c r="T123" i="5"/>
  <c r="T25" i="5"/>
  <c r="T69" i="5"/>
  <c r="T183" i="5"/>
  <c r="T98" i="5"/>
  <c r="T77" i="5"/>
  <c r="T40" i="5"/>
  <c r="T52" i="5"/>
  <c r="T4" i="5"/>
  <c r="T12" i="5"/>
  <c r="T176" i="5"/>
  <c r="T7" i="5"/>
  <c r="T76" i="5"/>
  <c r="T14" i="5"/>
  <c r="T157" i="5"/>
  <c r="T68" i="5"/>
  <c r="T45" i="5"/>
  <c r="T65" i="5"/>
  <c r="T115" i="5"/>
  <c r="T122" i="5"/>
  <c r="T160" i="5"/>
  <c r="T56" i="5"/>
  <c r="R99" i="5"/>
  <c r="N99" i="5" s="1"/>
  <c r="Q99" i="5"/>
  <c r="S99" i="5" s="1"/>
  <c r="T95" i="5"/>
  <c r="R174" i="5"/>
  <c r="N174" i="5" s="1"/>
  <c r="Q174" i="5"/>
  <c r="S174" i="5" s="1"/>
  <c r="R134" i="5"/>
  <c r="N134" i="5" s="1"/>
  <c r="Q134" i="5"/>
  <c r="S134" i="5" s="1"/>
  <c r="R118" i="5"/>
  <c r="N118" i="5" s="1"/>
  <c r="Q118" i="5"/>
  <c r="S118" i="5" s="1"/>
  <c r="R21" i="5"/>
  <c r="N21" i="5" s="1"/>
  <c r="Q21" i="5"/>
  <c r="S21" i="5" s="1"/>
  <c r="R132" i="5"/>
  <c r="N132" i="5" s="1"/>
  <c r="Q132" i="5"/>
  <c r="S132" i="5" s="1"/>
  <c r="R43" i="5"/>
  <c r="N43" i="5" s="1"/>
  <c r="Q43" i="5"/>
  <c r="S43" i="5" s="1"/>
  <c r="R141" i="5"/>
  <c r="N141" i="5" s="1"/>
  <c r="Q141" i="5"/>
  <c r="S141" i="5" s="1"/>
  <c r="R131" i="5"/>
  <c r="N131" i="5" s="1"/>
  <c r="Q131" i="5"/>
  <c r="S131" i="5" s="1"/>
  <c r="R163" i="5"/>
  <c r="N163" i="5" s="1"/>
  <c r="Q163" i="5"/>
  <c r="S163" i="5" s="1"/>
  <c r="R19" i="5"/>
  <c r="N19" i="5" s="1"/>
  <c r="Q19" i="5"/>
  <c r="S19" i="5" s="1"/>
  <c r="R137" i="5"/>
  <c r="N137" i="5" s="1"/>
  <c r="Q137" i="5"/>
  <c r="S137" i="5" s="1"/>
  <c r="R74" i="5"/>
  <c r="N74" i="5" s="1"/>
  <c r="Q74" i="5"/>
  <c r="S74" i="5" s="1"/>
  <c r="R55" i="5"/>
  <c r="N55" i="5" s="1"/>
  <c r="Q55" i="5"/>
  <c r="S55" i="5" s="1"/>
  <c r="R84" i="5"/>
  <c r="N84" i="5" s="1"/>
  <c r="Q84" i="5"/>
  <c r="S84" i="5" s="1"/>
  <c r="R22" i="5"/>
  <c r="N22" i="5" s="1"/>
  <c r="Q22" i="5"/>
  <c r="S22" i="5" s="1"/>
  <c r="R164" i="5"/>
  <c r="N164" i="5" s="1"/>
  <c r="Q164" i="5"/>
  <c r="S164" i="5" s="1"/>
  <c r="R73" i="5"/>
  <c r="N73" i="5" s="1"/>
  <c r="Q73" i="5"/>
  <c r="S73" i="5" s="1"/>
  <c r="R153" i="5"/>
  <c r="N153" i="5" s="1"/>
  <c r="Q153" i="5"/>
  <c r="S153" i="5" s="1"/>
  <c r="R49" i="5"/>
  <c r="N49" i="5" s="1"/>
  <c r="Q49" i="5"/>
  <c r="S49" i="5" s="1"/>
  <c r="R146" i="5"/>
  <c r="N146" i="5" s="1"/>
  <c r="Q146" i="5"/>
  <c r="S146" i="5" s="1"/>
  <c r="R41" i="5"/>
  <c r="N41" i="5" s="1"/>
  <c r="Q41" i="5"/>
  <c r="S41" i="5" s="1"/>
  <c r="R5" i="5"/>
  <c r="N5" i="5" s="1"/>
  <c r="Q5" i="5"/>
  <c r="S5" i="5" s="1"/>
  <c r="R161" i="5"/>
  <c r="N161" i="5" s="1"/>
  <c r="Q161" i="5"/>
  <c r="S161" i="5" s="1"/>
  <c r="R8" i="5"/>
  <c r="N8" i="5" s="1"/>
  <c r="Q8" i="5"/>
  <c r="S8" i="5" s="1"/>
  <c r="R60" i="5"/>
  <c r="N60" i="5" s="1"/>
  <c r="Q60" i="5"/>
  <c r="S60" i="5" s="1"/>
  <c r="R112" i="5"/>
  <c r="N112" i="5" s="1"/>
  <c r="Q112" i="5"/>
  <c r="S112" i="5" s="1"/>
  <c r="R72" i="5"/>
  <c r="N72" i="5" s="1"/>
  <c r="Q72" i="5"/>
  <c r="S72" i="5" s="1"/>
  <c r="R139" i="5"/>
  <c r="N139" i="5" s="1"/>
  <c r="Q139" i="5"/>
  <c r="S139" i="5" s="1"/>
  <c r="R110" i="5"/>
  <c r="N110" i="5" s="1"/>
  <c r="Q110" i="5"/>
  <c r="S110" i="5" s="1"/>
  <c r="R34" i="5"/>
  <c r="N34" i="5" s="1"/>
  <c r="Q34" i="5"/>
  <c r="S34" i="5" s="1"/>
  <c r="R93" i="5"/>
  <c r="N93" i="5" s="1"/>
  <c r="Q93" i="5"/>
  <c r="S93" i="5" s="1"/>
  <c r="R101" i="5"/>
  <c r="N101" i="5" s="1"/>
  <c r="Q101" i="5"/>
  <c r="S101" i="5" s="1"/>
  <c r="R61" i="5"/>
  <c r="N61" i="5" s="1"/>
  <c r="Q61" i="5"/>
  <c r="S61" i="5" s="1"/>
  <c r="R119" i="5"/>
  <c r="N119" i="5" s="1"/>
  <c r="Q119" i="5"/>
  <c r="S119" i="5" s="1"/>
  <c r="R13" i="5"/>
  <c r="N13" i="5" s="1"/>
  <c r="Q13" i="5"/>
  <c r="S13" i="5" s="1"/>
  <c r="R92" i="5"/>
  <c r="N92" i="5" s="1"/>
  <c r="Q92" i="5"/>
  <c r="S92" i="5" s="1"/>
  <c r="T170" i="5"/>
  <c r="R150" i="5"/>
  <c r="N150" i="5" s="1"/>
  <c r="Q150" i="5"/>
  <c r="S150" i="5" s="1"/>
  <c r="R29" i="5"/>
  <c r="N29" i="5" s="1"/>
  <c r="Q29" i="5"/>
  <c r="S29" i="5" s="1"/>
  <c r="R149" i="5"/>
  <c r="N149" i="5" s="1"/>
  <c r="Q149" i="5"/>
  <c r="S149" i="5" s="1"/>
  <c r="R180" i="5"/>
  <c r="N180" i="5" s="1"/>
  <c r="Q180" i="5"/>
  <c r="S180" i="5" s="1"/>
  <c r="R148" i="5"/>
  <c r="N148" i="5" s="1"/>
  <c r="Q148" i="5"/>
  <c r="S148" i="5" s="1"/>
  <c r="R106" i="5"/>
  <c r="N106" i="5" s="1"/>
  <c r="Q106" i="5"/>
  <c r="S106" i="5" s="1"/>
  <c r="T10" i="5"/>
  <c r="T54" i="5"/>
  <c r="T90" i="5"/>
  <c r="R28" i="5"/>
  <c r="N28" i="5" s="1"/>
  <c r="Q28" i="5"/>
  <c r="S28" i="5" s="1"/>
  <c r="R82" i="5"/>
  <c r="N82" i="5" s="1"/>
  <c r="Q82" i="5"/>
  <c r="S82" i="5" s="1"/>
  <c r="R120" i="5"/>
  <c r="N120" i="5" s="1"/>
  <c r="Q120" i="5"/>
  <c r="S120" i="5" s="1"/>
  <c r="R37" i="5"/>
  <c r="N37" i="5" s="1"/>
  <c r="Q37" i="5"/>
  <c r="S37" i="5" s="1"/>
  <c r="R50" i="5"/>
  <c r="N50" i="5" s="1"/>
  <c r="Q50" i="5"/>
  <c r="S50" i="5" s="1"/>
  <c r="R35" i="5"/>
  <c r="N35" i="5" s="1"/>
  <c r="Q35" i="5"/>
  <c r="S35" i="5" s="1"/>
  <c r="R11" i="5"/>
  <c r="N11" i="5" s="1"/>
  <c r="Q11" i="5"/>
  <c r="S11" i="5" s="1"/>
  <c r="R142" i="5"/>
  <c r="N142" i="5" s="1"/>
  <c r="Q142" i="5"/>
  <c r="S142" i="5" s="1"/>
  <c r="R135" i="5"/>
  <c r="N135" i="5" s="1"/>
  <c r="Q135" i="5"/>
  <c r="S135" i="5" s="1"/>
  <c r="R27" i="5"/>
  <c r="N27" i="5" s="1"/>
  <c r="Q27" i="5"/>
  <c r="S27" i="5" s="1"/>
  <c r="R156" i="5"/>
  <c r="N156" i="5" s="1"/>
  <c r="Q156" i="5"/>
  <c r="S156" i="5" s="1"/>
  <c r="R83" i="5"/>
  <c r="N83" i="5" s="1"/>
  <c r="Q83" i="5"/>
  <c r="S83" i="5" s="1"/>
  <c r="R91" i="5"/>
  <c r="N91" i="5" s="1"/>
  <c r="Q91" i="5"/>
  <c r="S91" i="5" s="1"/>
  <c r="R42" i="5"/>
  <c r="N42" i="5" s="1"/>
  <c r="Q42" i="5"/>
  <c r="S42" i="5" s="1"/>
  <c r="R175" i="5"/>
  <c r="N175" i="5" s="1"/>
  <c r="Q175" i="5"/>
  <c r="S175" i="5" s="1"/>
  <c r="R6" i="5"/>
  <c r="N6" i="5" s="1"/>
  <c r="Q6" i="5"/>
  <c r="S6" i="5" s="1"/>
  <c r="T165" i="5"/>
  <c r="R105" i="5"/>
  <c r="N105" i="5" s="1"/>
  <c r="Q105" i="5"/>
  <c r="S105" i="5" s="1"/>
  <c r="R58" i="5"/>
  <c r="N58" i="5" s="1"/>
  <c r="Q58" i="5"/>
  <c r="S58" i="5" s="1"/>
  <c r="R162" i="5"/>
  <c r="N162" i="5" s="1"/>
  <c r="Q162" i="5"/>
  <c r="S162" i="5" s="1"/>
  <c r="R140" i="5"/>
  <c r="N140" i="5" s="1"/>
  <c r="Q140" i="5"/>
  <c r="S140" i="5" s="1"/>
  <c r="R182" i="5"/>
  <c r="N182" i="5" s="1"/>
  <c r="Q182" i="5"/>
  <c r="S182" i="5" s="1"/>
  <c r="R3" i="5"/>
  <c r="N3" i="5" s="1"/>
  <c r="Q3" i="5"/>
  <c r="S3" i="5" s="1"/>
  <c r="R16" i="5"/>
  <c r="N16" i="5" s="1"/>
  <c r="Q16" i="5"/>
  <c r="S16" i="5" s="1"/>
  <c r="R113" i="5"/>
  <c r="N113" i="5" s="1"/>
  <c r="Q113" i="5"/>
  <c r="S113" i="5" s="1"/>
  <c r="R177" i="5"/>
  <c r="N177" i="5" s="1"/>
  <c r="Q177" i="5"/>
  <c r="S177" i="5" s="1"/>
  <c r="R66" i="5"/>
  <c r="N66" i="5" s="1"/>
  <c r="Q66" i="5"/>
  <c r="S66" i="5" s="1"/>
  <c r="R75" i="5"/>
  <c r="N75" i="5" s="1"/>
  <c r="Q75" i="5"/>
  <c r="S75" i="5" s="1"/>
  <c r="R169" i="5"/>
  <c r="N169" i="5" s="1"/>
  <c r="Q169" i="5"/>
  <c r="S169" i="5" s="1"/>
  <c r="T167" i="5"/>
  <c r="T158" i="5"/>
  <c r="T51" i="5"/>
  <c r="T125" i="5"/>
  <c r="T89" i="5"/>
  <c r="T85" i="5"/>
  <c r="T102" i="5"/>
  <c r="T67" i="5"/>
  <c r="S7" i="5"/>
  <c r="T17" i="5"/>
  <c r="T26" i="5"/>
  <c r="T171" i="5"/>
  <c r="T159" i="5"/>
  <c r="T143" i="5"/>
  <c r="T87" i="5"/>
  <c r="T152" i="5"/>
  <c r="T64" i="5"/>
  <c r="T151" i="5"/>
  <c r="T23" i="5"/>
  <c r="T104" i="5"/>
  <c r="T15" i="5"/>
  <c r="S97" i="5"/>
  <c r="T109" i="5"/>
  <c r="T166" i="5"/>
  <c r="S122" i="5"/>
  <c r="T138" i="5"/>
  <c r="T71" i="5"/>
  <c r="T107" i="5"/>
  <c r="T81" i="5"/>
  <c r="S12" i="5"/>
  <c r="T94" i="5"/>
  <c r="T126" i="5"/>
  <c r="T33" i="5"/>
  <c r="T2" i="5"/>
  <c r="S181" i="5"/>
  <c r="T144" i="5"/>
  <c r="T78" i="5"/>
  <c r="T124" i="5"/>
  <c r="T46" i="5"/>
  <c r="T96" i="5"/>
  <c r="T62" i="5"/>
  <c r="T80" i="5"/>
  <c r="R47" i="1"/>
  <c r="N47" i="1" s="1"/>
  <c r="T47" i="1" s="1"/>
  <c r="Q27" i="1"/>
  <c r="S27" i="1" s="1"/>
  <c r="Q79" i="1"/>
  <c r="S79" i="1" s="1"/>
  <c r="Q139" i="1"/>
  <c r="S139" i="1" s="1"/>
  <c r="R7" i="1"/>
  <c r="N7" i="1" s="1"/>
  <c r="T7" i="1" s="1"/>
  <c r="Q135" i="1"/>
  <c r="S135" i="1" s="1"/>
  <c r="R148" i="1"/>
  <c r="N148" i="1" s="1"/>
  <c r="T148" i="1" s="1"/>
  <c r="R87" i="1"/>
  <c r="N87" i="1" s="1"/>
  <c r="T87" i="1" s="1"/>
  <c r="Q81" i="1"/>
  <c r="S81" i="1" s="1"/>
  <c r="R119" i="1"/>
  <c r="N119" i="1" s="1"/>
  <c r="T119" i="1" s="1"/>
  <c r="Q28" i="1"/>
  <c r="S28" i="1" s="1"/>
  <c r="R151" i="1"/>
  <c r="N151" i="1" s="1"/>
  <c r="T151" i="1" s="1"/>
  <c r="R125" i="1"/>
  <c r="N125" i="1" s="1"/>
  <c r="T125" i="1" s="1"/>
  <c r="T49" i="1"/>
  <c r="T165" i="1"/>
  <c r="R3" i="1"/>
  <c r="N3" i="1" s="1"/>
  <c r="T3" i="1" s="1"/>
  <c r="Q166" i="1"/>
  <c r="S166" i="1" s="1"/>
  <c r="Q6" i="1"/>
  <c r="S6" i="1" s="1"/>
  <c r="R176" i="1"/>
  <c r="N176" i="1" s="1"/>
  <c r="T176" i="1" s="1"/>
  <c r="R35" i="1"/>
  <c r="N35" i="1" s="1"/>
  <c r="T35" i="1" s="1"/>
  <c r="T118" i="1"/>
  <c r="T175" i="1"/>
  <c r="R108" i="1"/>
  <c r="N108" i="1" s="1"/>
  <c r="T108" i="1" s="1"/>
  <c r="R24" i="1"/>
  <c r="N24" i="1" s="1"/>
  <c r="T24" i="1" s="1"/>
  <c r="Q55" i="1"/>
  <c r="S55" i="1" s="1"/>
  <c r="T183" i="1"/>
  <c r="T57" i="1"/>
  <c r="T109" i="1"/>
  <c r="R159" i="1"/>
  <c r="N159" i="1" s="1"/>
  <c r="T159" i="1" s="1"/>
  <c r="T113" i="1"/>
  <c r="R20" i="1"/>
  <c r="N20" i="1" s="1"/>
  <c r="T20" i="1" s="1"/>
  <c r="R147" i="1"/>
  <c r="N147" i="1" s="1"/>
  <c r="T147" i="1" s="1"/>
  <c r="T77" i="1"/>
  <c r="T174" i="1"/>
  <c r="T76" i="1"/>
  <c r="T4" i="1"/>
  <c r="T179" i="1"/>
  <c r="T29" i="1"/>
  <c r="T98" i="1"/>
  <c r="T25" i="1"/>
  <c r="T96" i="1"/>
  <c r="T177" i="1"/>
  <c r="T89" i="1"/>
  <c r="T64" i="1"/>
  <c r="T50" i="1"/>
  <c r="T129" i="1"/>
  <c r="T56" i="1"/>
  <c r="T112" i="1"/>
  <c r="T110" i="1"/>
  <c r="T137" i="1"/>
  <c r="T8" i="1"/>
  <c r="T115" i="1"/>
  <c r="T170" i="1"/>
  <c r="T60" i="1"/>
  <c r="T54" i="1"/>
  <c r="T18" i="1"/>
  <c r="T132" i="1"/>
  <c r="S170" i="1"/>
  <c r="T62" i="1"/>
  <c r="T143" i="1"/>
  <c r="T157" i="1"/>
  <c r="T12" i="1"/>
  <c r="T80" i="1"/>
  <c r="T63" i="1"/>
  <c r="T181" i="1"/>
  <c r="T167" i="1"/>
  <c r="S60" i="1"/>
  <c r="T111" i="1"/>
  <c r="T71" i="1"/>
  <c r="T120" i="1"/>
  <c r="T102" i="1"/>
  <c r="T128" i="1"/>
  <c r="T33" i="1"/>
  <c r="T182" i="1"/>
  <c r="T39" i="1"/>
  <c r="T136" i="1"/>
  <c r="T126" i="1"/>
  <c r="T72" i="1"/>
  <c r="T114" i="1"/>
  <c r="T123" i="1"/>
  <c r="T121" i="1"/>
  <c r="T145" i="1"/>
  <c r="T142" i="1"/>
  <c r="T124" i="1"/>
  <c r="T17" i="1"/>
  <c r="T70" i="1"/>
  <c r="T65" i="1"/>
  <c r="T86" i="1"/>
  <c r="T156" i="1"/>
  <c r="T134" i="1"/>
  <c r="T95" i="1"/>
  <c r="S86" i="1"/>
  <c r="S63" i="1"/>
  <c r="T85" i="1"/>
  <c r="T122" i="1"/>
  <c r="T117" i="1"/>
  <c r="T155" i="1"/>
  <c r="S122" i="1"/>
  <c r="T52" i="1"/>
  <c r="T43" i="1"/>
  <c r="T164" i="1"/>
  <c r="S177" i="1"/>
  <c r="T91" i="1"/>
  <c r="T161" i="1"/>
  <c r="T36" i="1"/>
  <c r="T58" i="1"/>
  <c r="Q69" i="1"/>
  <c r="S69" i="1" s="1"/>
  <c r="R69" i="1"/>
  <c r="N69" i="1" s="1"/>
  <c r="T68" i="1"/>
  <c r="Q21" i="1"/>
  <c r="S21" i="1" s="1"/>
  <c r="R21" i="1"/>
  <c r="N21" i="1" s="1"/>
  <c r="Q37" i="1"/>
  <c r="S37" i="1" s="1"/>
  <c r="R37" i="1"/>
  <c r="N37" i="1" s="1"/>
  <c r="Q100" i="1"/>
  <c r="S100" i="1" s="1"/>
  <c r="R100" i="1"/>
  <c r="N100" i="1" s="1"/>
  <c r="Q133" i="1"/>
  <c r="S133" i="1" s="1"/>
  <c r="R133" i="1"/>
  <c r="N133" i="1" s="1"/>
  <c r="Q105" i="1"/>
  <c r="S105" i="1" s="1"/>
  <c r="R105" i="1"/>
  <c r="N105" i="1" s="1"/>
  <c r="Q38" i="1"/>
  <c r="S38" i="1" s="1"/>
  <c r="R38" i="1"/>
  <c r="N38" i="1" s="1"/>
  <c r="Q88" i="1"/>
  <c r="S88" i="1" s="1"/>
  <c r="R88" i="1"/>
  <c r="N88" i="1" s="1"/>
  <c r="Q42" i="1"/>
  <c r="S42" i="1" s="1"/>
  <c r="R42" i="1"/>
  <c r="N42" i="1" s="1"/>
  <c r="S181" i="1"/>
  <c r="T78" i="1"/>
  <c r="Q171" i="1"/>
  <c r="S171" i="1" s="1"/>
  <c r="R171" i="1"/>
  <c r="N171" i="1" s="1"/>
  <c r="Q23" i="1"/>
  <c r="S23" i="1" s="1"/>
  <c r="R23" i="1"/>
  <c r="N23" i="1" s="1"/>
  <c r="Q138" i="1"/>
  <c r="S138" i="1" s="1"/>
  <c r="R138" i="1"/>
  <c r="N138" i="1" s="1"/>
  <c r="Q75" i="1"/>
  <c r="S75" i="1" s="1"/>
  <c r="R75" i="1"/>
  <c r="N75" i="1" s="1"/>
  <c r="Q158" i="1"/>
  <c r="S158" i="1" s="1"/>
  <c r="R158" i="1"/>
  <c r="N158" i="1" s="1"/>
  <c r="Q84" i="1"/>
  <c r="S84" i="1" s="1"/>
  <c r="R84" i="1"/>
  <c r="N84" i="1" s="1"/>
  <c r="Q15" i="1"/>
  <c r="S15" i="1" s="1"/>
  <c r="R15" i="1"/>
  <c r="N15" i="1" s="1"/>
  <c r="Q45" i="1"/>
  <c r="S45" i="1" s="1"/>
  <c r="R45" i="1"/>
  <c r="N45" i="1" s="1"/>
  <c r="Q2" i="1"/>
  <c r="S2" i="1" s="1"/>
  <c r="R2" i="1"/>
  <c r="N2" i="1" s="1"/>
  <c r="Q146" i="1"/>
  <c r="S146" i="1" s="1"/>
  <c r="R146" i="1"/>
  <c r="N146" i="1" s="1"/>
  <c r="Q130" i="1"/>
  <c r="S130" i="1" s="1"/>
  <c r="R130" i="1"/>
  <c r="N130" i="1" s="1"/>
  <c r="Q13" i="1"/>
  <c r="S13" i="1" s="1"/>
  <c r="R13" i="1"/>
  <c r="N13" i="1" s="1"/>
  <c r="Q26" i="1"/>
  <c r="S26" i="1" s="1"/>
  <c r="R26" i="1"/>
  <c r="N26" i="1" s="1"/>
  <c r="Q141" i="1"/>
  <c r="S141" i="1" s="1"/>
  <c r="R141" i="1"/>
  <c r="N141" i="1" s="1"/>
  <c r="Q5" i="1"/>
  <c r="S5" i="1" s="1"/>
  <c r="R5" i="1"/>
  <c r="N5" i="1" s="1"/>
  <c r="Q131" i="1"/>
  <c r="S131" i="1" s="1"/>
  <c r="R131" i="1"/>
  <c r="N131" i="1" s="1"/>
  <c r="Q9" i="1"/>
  <c r="S9" i="1" s="1"/>
  <c r="R9" i="1"/>
  <c r="N9" i="1" s="1"/>
  <c r="Q169" i="1"/>
  <c r="S169" i="1" s="1"/>
  <c r="R169" i="1"/>
  <c r="N169" i="1" s="1"/>
  <c r="Q83" i="1"/>
  <c r="S83" i="1" s="1"/>
  <c r="R83" i="1"/>
  <c r="N83" i="1" s="1"/>
  <c r="Q40" i="1"/>
  <c r="S40" i="1" s="1"/>
  <c r="R40" i="1"/>
  <c r="N40" i="1" s="1"/>
  <c r="Q162" i="1"/>
  <c r="S162" i="1" s="1"/>
  <c r="R162" i="1"/>
  <c r="N162" i="1" s="1"/>
  <c r="Q22" i="1"/>
  <c r="S22" i="1" s="1"/>
  <c r="R22" i="1"/>
  <c r="N22" i="1" s="1"/>
  <c r="T107" i="1"/>
  <c r="T73" i="1"/>
  <c r="T66" i="1"/>
  <c r="Q180" i="1"/>
  <c r="S180" i="1" s="1"/>
  <c r="R180" i="1"/>
  <c r="N180" i="1" s="1"/>
  <c r="Q46" i="1"/>
  <c r="S46" i="1" s="1"/>
  <c r="R46" i="1"/>
  <c r="N46" i="1" s="1"/>
  <c r="Q160" i="1"/>
  <c r="R160" i="1"/>
  <c r="N160" i="1" s="1"/>
  <c r="Q154" i="1"/>
  <c r="S154" i="1" s="1"/>
  <c r="R154" i="1"/>
  <c r="N154" i="1" s="1"/>
  <c r="T97" i="1"/>
  <c r="Q178" i="1"/>
  <c r="S178" i="1" s="1"/>
  <c r="R178" i="1"/>
  <c r="N178" i="1" s="1"/>
  <c r="Q61" i="1"/>
  <c r="S61" i="1" s="1"/>
  <c r="R61" i="1"/>
  <c r="N61" i="1" s="1"/>
  <c r="S70" i="1"/>
  <c r="Q14" i="1"/>
  <c r="R14" i="1"/>
  <c r="N14" i="1" s="1"/>
  <c r="Q82" i="1"/>
  <c r="R82" i="1"/>
  <c r="N82" i="1" s="1"/>
  <c r="Q74" i="1"/>
  <c r="R74" i="1"/>
  <c r="N74" i="1" s="1"/>
  <c r="Q106" i="1"/>
  <c r="S106" i="1" s="1"/>
  <c r="R106" i="1"/>
  <c r="N106" i="1" s="1"/>
  <c r="Q19" i="1"/>
  <c r="S19" i="1" s="1"/>
  <c r="R19" i="1"/>
  <c r="N19" i="1" s="1"/>
  <c r="Q51" i="1"/>
  <c r="S51" i="1" s="1"/>
  <c r="R51" i="1"/>
  <c r="N51" i="1" s="1"/>
  <c r="Q173" i="1"/>
  <c r="S173" i="1" s="1"/>
  <c r="R173" i="1"/>
  <c r="N173" i="1" s="1"/>
  <c r="Q59" i="1"/>
  <c r="S59" i="1" s="1"/>
  <c r="R59" i="1"/>
  <c r="N59" i="1" s="1"/>
  <c r="Q16" i="1"/>
  <c r="S16" i="1" s="1"/>
  <c r="R16" i="1"/>
  <c r="N16" i="1" s="1"/>
  <c r="Q104" i="1"/>
  <c r="S104" i="1" s="1"/>
  <c r="R104" i="1"/>
  <c r="N104" i="1" s="1"/>
  <c r="T116" i="1"/>
  <c r="Q127" i="1"/>
  <c r="S127" i="1" s="1"/>
  <c r="R127" i="1"/>
  <c r="N127" i="1" s="1"/>
  <c r="Q140" i="1"/>
  <c r="S140" i="1" s="1"/>
  <c r="R140" i="1"/>
  <c r="N140" i="1" s="1"/>
  <c r="Q67" i="1"/>
  <c r="S67" i="1" s="1"/>
  <c r="R67" i="1"/>
  <c r="N67" i="1" s="1"/>
  <c r="Q53" i="1"/>
  <c r="S53" i="1" s="1"/>
  <c r="R53" i="1"/>
  <c r="N53" i="1" s="1"/>
  <c r="T48" i="1"/>
  <c r="Q103" i="1"/>
  <c r="S103" i="1" s="1"/>
  <c r="R103" i="1"/>
  <c r="N103" i="1" s="1"/>
  <c r="Q10" i="1"/>
  <c r="S10" i="1" s="1"/>
  <c r="R10" i="1"/>
  <c r="N10" i="1" s="1"/>
  <c r="Q94" i="1"/>
  <c r="S94" i="1" s="1"/>
  <c r="R94" i="1"/>
  <c r="N94" i="1" s="1"/>
  <c r="Q34" i="1"/>
  <c r="S34" i="1" s="1"/>
  <c r="R34" i="1"/>
  <c r="N34" i="1" s="1"/>
  <c r="Q172" i="1"/>
  <c r="S172" i="1" s="1"/>
  <c r="R172" i="1"/>
  <c r="N172" i="1" s="1"/>
  <c r="Q168" i="1"/>
  <c r="S168" i="1" s="1"/>
  <c r="R168" i="1"/>
  <c r="N168" i="1" s="1"/>
  <c r="Q90" i="1"/>
  <c r="S90" i="1" s="1"/>
  <c r="R90" i="1"/>
  <c r="N90" i="1" s="1"/>
  <c r="T31" i="1"/>
  <c r="Q150" i="1"/>
  <c r="S150" i="1" s="1"/>
  <c r="R150" i="1"/>
  <c r="N150" i="1" s="1"/>
  <c r="Q30" i="1"/>
  <c r="S30" i="1" s="1"/>
  <c r="R30" i="1"/>
  <c r="N30" i="1" s="1"/>
  <c r="Q41" i="1"/>
  <c r="S41" i="1" s="1"/>
  <c r="R41" i="1"/>
  <c r="N41" i="1" s="1"/>
  <c r="T149" i="1"/>
  <c r="T93" i="1"/>
  <c r="T101" i="1"/>
  <c r="Q99" i="1"/>
  <c r="S99" i="1" s="1"/>
  <c r="R99" i="1"/>
  <c r="N99" i="1" s="1"/>
  <c r="Q144" i="1"/>
  <c r="S144" i="1" s="1"/>
  <c r="R144" i="1"/>
  <c r="N144" i="1" s="1"/>
  <c r="Q32" i="1"/>
  <c r="S32" i="1" s="1"/>
  <c r="R32" i="1"/>
  <c r="N32" i="1" s="1"/>
  <c r="Q44" i="1"/>
  <c r="S44" i="1" s="1"/>
  <c r="R44" i="1"/>
  <c r="N44" i="1" s="1"/>
  <c r="Q11" i="1"/>
  <c r="R11" i="1"/>
  <c r="N11" i="1" s="1"/>
  <c r="Q163" i="1"/>
  <c r="R163" i="1"/>
  <c r="N163" i="1" s="1"/>
  <c r="Q152" i="1"/>
  <c r="S152" i="1" s="1"/>
  <c r="R152" i="1"/>
  <c r="N152" i="1" s="1"/>
  <c r="T153" i="1"/>
  <c r="T92" i="1"/>
  <c r="T75" i="8" l="1"/>
  <c r="T122" i="8"/>
  <c r="T151" i="8"/>
  <c r="T99" i="8"/>
  <c r="T110" i="8"/>
  <c r="T9" i="8"/>
  <c r="T136" i="8"/>
  <c r="T128" i="8"/>
  <c r="T117" i="8"/>
  <c r="T176" i="8"/>
  <c r="T100" i="8"/>
  <c r="L14" i="9"/>
  <c r="C31" i="3" s="1"/>
  <c r="T28" i="8"/>
  <c r="T142" i="8"/>
  <c r="T114" i="8"/>
  <c r="M14" i="9"/>
  <c r="D31" i="3" s="1"/>
  <c r="T38" i="8"/>
  <c r="T90" i="8"/>
  <c r="T116" i="8"/>
  <c r="M15" i="9"/>
  <c r="D32" i="3" s="1"/>
  <c r="L15" i="9"/>
  <c r="C32" i="3" s="1"/>
  <c r="L18" i="9"/>
  <c r="C35" i="3" s="1"/>
  <c r="T20" i="8"/>
  <c r="T115" i="8"/>
  <c r="M17" i="9"/>
  <c r="D34" i="3" s="1"/>
  <c r="T130" i="8"/>
  <c r="L17" i="9"/>
  <c r="C34" i="3" s="1"/>
  <c r="T31" i="8"/>
  <c r="L19" i="9"/>
  <c r="C36" i="3" s="1"/>
  <c r="M16" i="9"/>
  <c r="D33" i="3" s="1"/>
  <c r="T103" i="8"/>
  <c r="T76" i="8"/>
  <c r="L16" i="9"/>
  <c r="C33" i="3" s="1"/>
  <c r="T48" i="8"/>
  <c r="T97" i="8"/>
  <c r="T182" i="8"/>
  <c r="T3" i="8"/>
  <c r="T107" i="8"/>
  <c r="T40" i="8"/>
  <c r="T84" i="8"/>
  <c r="T82" i="8"/>
  <c r="T112" i="8"/>
  <c r="T143" i="8"/>
  <c r="T50" i="8"/>
  <c r="T135" i="8"/>
  <c r="T45" i="8"/>
  <c r="T73" i="8"/>
  <c r="T4" i="8"/>
  <c r="T177" i="8"/>
  <c r="T85" i="8"/>
  <c r="T147" i="8"/>
  <c r="S136" i="8"/>
  <c r="M18" i="9" s="1"/>
  <c r="T39" i="8"/>
  <c r="T27" i="8"/>
  <c r="T129" i="8"/>
  <c r="T153" i="8"/>
  <c r="T106" i="8"/>
  <c r="T109" i="8"/>
  <c r="T12" i="8"/>
  <c r="T21" i="8"/>
  <c r="T183" i="8"/>
  <c r="S183" i="8"/>
  <c r="M19" i="9" s="1"/>
  <c r="D36" i="3" s="1"/>
  <c r="T158" i="8"/>
  <c r="T161" i="8"/>
  <c r="T47" i="8"/>
  <c r="T53" i="8"/>
  <c r="T148" i="8"/>
  <c r="T169" i="8"/>
  <c r="T30" i="8"/>
  <c r="T71" i="8"/>
  <c r="T140" i="8"/>
  <c r="T7" i="8"/>
  <c r="T120" i="8"/>
  <c r="T63" i="8"/>
  <c r="T36" i="8"/>
  <c r="T152" i="8"/>
  <c r="T166" i="8"/>
  <c r="T134" i="8"/>
  <c r="T92" i="8"/>
  <c r="T145" i="8"/>
  <c r="T91" i="8"/>
  <c r="T171" i="8"/>
  <c r="T66" i="8"/>
  <c r="T74" i="8"/>
  <c r="T37" i="8"/>
  <c r="T29" i="8"/>
  <c r="T64" i="8"/>
  <c r="T57" i="8"/>
  <c r="T19" i="8"/>
  <c r="T65" i="8"/>
  <c r="T159" i="8"/>
  <c r="T46" i="8"/>
  <c r="T137" i="8"/>
  <c r="T174" i="8"/>
  <c r="T15" i="8"/>
  <c r="T150" i="8"/>
  <c r="T163" i="6"/>
  <c r="T152" i="6"/>
  <c r="T71" i="6"/>
  <c r="T177" i="6"/>
  <c r="T14" i="6"/>
  <c r="L15" i="7"/>
  <c r="C23" i="3" s="1"/>
  <c r="T39" i="6"/>
  <c r="M16" i="7"/>
  <c r="D24" i="3" s="1"/>
  <c r="M18" i="7"/>
  <c r="D26" i="3" s="1"/>
  <c r="T141" i="6"/>
  <c r="T81" i="6"/>
  <c r="L18" i="7"/>
  <c r="C26" i="3" s="1"/>
  <c r="M14" i="7"/>
  <c r="D22" i="3" s="1"/>
  <c r="L14" i="7"/>
  <c r="C22" i="3" s="1"/>
  <c r="T65" i="6"/>
  <c r="T166" i="6"/>
  <c r="L16" i="7"/>
  <c r="C24" i="3" s="1"/>
  <c r="M17" i="7"/>
  <c r="D25" i="3" s="1"/>
  <c r="M19" i="7"/>
  <c r="D27" i="3" s="1"/>
  <c r="T150" i="6"/>
  <c r="L17" i="7"/>
  <c r="C25" i="3" s="1"/>
  <c r="L19" i="7"/>
  <c r="C27" i="3" s="1"/>
  <c r="T46" i="6"/>
  <c r="T110" i="6"/>
  <c r="T134" i="6"/>
  <c r="T140" i="6"/>
  <c r="T8" i="6"/>
  <c r="T151" i="6"/>
  <c r="T60" i="6"/>
  <c r="T122" i="6"/>
  <c r="T38" i="6"/>
  <c r="S39" i="6"/>
  <c r="M15" i="7" s="1"/>
  <c r="T66" i="6"/>
  <c r="T3" i="6"/>
  <c r="T153" i="6"/>
  <c r="T145" i="6"/>
  <c r="T169" i="6"/>
  <c r="T62" i="6"/>
  <c r="T78" i="6"/>
  <c r="T84" i="6"/>
  <c r="T124" i="6"/>
  <c r="T147" i="6"/>
  <c r="T91" i="6"/>
  <c r="T132" i="6"/>
  <c r="T57" i="6"/>
  <c r="T27" i="6"/>
  <c r="T108" i="6"/>
  <c r="T24" i="6"/>
  <c r="T63" i="6"/>
  <c r="T48" i="6"/>
  <c r="T19" i="6"/>
  <c r="T129" i="6"/>
  <c r="T183" i="6"/>
  <c r="T73" i="6"/>
  <c r="T119" i="6"/>
  <c r="T54" i="6"/>
  <c r="T30" i="6"/>
  <c r="T68" i="6"/>
  <c r="T86" i="6"/>
  <c r="T133" i="6"/>
  <c r="T55" i="6"/>
  <c r="T34" i="6"/>
  <c r="T164" i="6"/>
  <c r="T107" i="6"/>
  <c r="T127" i="6"/>
  <c r="T130" i="6"/>
  <c r="T22" i="6"/>
  <c r="T158" i="6"/>
  <c r="T56" i="6"/>
  <c r="T167" i="6"/>
  <c r="T143" i="6"/>
  <c r="T113" i="6"/>
  <c r="T40" i="6"/>
  <c r="T89" i="6"/>
  <c r="T182" i="6"/>
  <c r="T61" i="6"/>
  <c r="T25" i="6"/>
  <c r="T92" i="6"/>
  <c r="T94" i="6"/>
  <c r="T179" i="6"/>
  <c r="T83" i="6"/>
  <c r="T9" i="6"/>
  <c r="T142" i="6"/>
  <c r="T95" i="6"/>
  <c r="T100" i="6"/>
  <c r="T111" i="6"/>
  <c r="T11" i="6"/>
  <c r="T47" i="6"/>
  <c r="T174" i="6"/>
  <c r="T97" i="6"/>
  <c r="T136" i="5"/>
  <c r="T155" i="5"/>
  <c r="T44" i="5"/>
  <c r="T24" i="5"/>
  <c r="T31" i="5"/>
  <c r="M15" i="4"/>
  <c r="D14" i="3" s="1"/>
  <c r="T5" i="5"/>
  <c r="L18" i="4"/>
  <c r="C17" i="3" s="1"/>
  <c r="T128" i="5"/>
  <c r="T179" i="5"/>
  <c r="M16" i="4"/>
  <c r="M14" i="4"/>
  <c r="L15" i="4"/>
  <c r="C14" i="3" s="1"/>
  <c r="L16" i="4"/>
  <c r="C15" i="3" s="1"/>
  <c r="L14" i="4"/>
  <c r="C13" i="3" s="1"/>
  <c r="M19" i="4"/>
  <c r="M18" i="4"/>
  <c r="D17" i="3" s="1"/>
  <c r="L17" i="4"/>
  <c r="C16" i="3" s="1"/>
  <c r="L19" i="4"/>
  <c r="C18" i="3" s="1"/>
  <c r="M17" i="4"/>
  <c r="D16" i="3" s="1"/>
  <c r="T131" i="5"/>
  <c r="T105" i="5"/>
  <c r="T41" i="5"/>
  <c r="T73" i="5"/>
  <c r="T163" i="5"/>
  <c r="T101" i="5"/>
  <c r="T162" i="5"/>
  <c r="T161" i="5"/>
  <c r="T58" i="5"/>
  <c r="T175" i="5"/>
  <c r="T93" i="5"/>
  <c r="T134" i="5"/>
  <c r="T106" i="5"/>
  <c r="T19" i="5"/>
  <c r="T140" i="5"/>
  <c r="T99" i="5"/>
  <c r="T120" i="5"/>
  <c r="T21" i="5"/>
  <c r="T156" i="5"/>
  <c r="T13" i="5"/>
  <c r="T135" i="5"/>
  <c r="T66" i="5"/>
  <c r="T75" i="5"/>
  <c r="T8" i="5"/>
  <c r="T74" i="5"/>
  <c r="T149" i="5"/>
  <c r="T118" i="5"/>
  <c r="T6" i="5"/>
  <c r="T11" i="5"/>
  <c r="T16" i="5"/>
  <c r="T137" i="5"/>
  <c r="T91" i="5"/>
  <c r="T113" i="5"/>
  <c r="T164" i="5"/>
  <c r="T50" i="5"/>
  <c r="T139" i="5"/>
  <c r="T37" i="5"/>
  <c r="T177" i="5"/>
  <c r="T82" i="5"/>
  <c r="T119" i="5"/>
  <c r="T61" i="5"/>
  <c r="T27" i="5"/>
  <c r="T22" i="5"/>
  <c r="T92" i="5"/>
  <c r="T153" i="5"/>
  <c r="T42" i="5"/>
  <c r="T150" i="5"/>
  <c r="T34" i="5"/>
  <c r="T169" i="5"/>
  <c r="T174" i="5"/>
  <c r="T43" i="5"/>
  <c r="T146" i="5"/>
  <c r="T72" i="5"/>
  <c r="T142" i="5"/>
  <c r="T29" i="5"/>
  <c r="T112" i="5"/>
  <c r="T49" i="5"/>
  <c r="T83" i="5"/>
  <c r="T180" i="5"/>
  <c r="T182" i="5"/>
  <c r="T60" i="5"/>
  <c r="T3" i="5"/>
  <c r="T55" i="5"/>
  <c r="T141" i="5"/>
  <c r="T84" i="5"/>
  <c r="T110" i="5"/>
  <c r="T148" i="5"/>
  <c r="T132" i="5"/>
  <c r="T28" i="5"/>
  <c r="T35" i="5"/>
  <c r="T27" i="1"/>
  <c r="M17" i="2"/>
  <c r="D6" i="3" s="1"/>
  <c r="L16" i="2"/>
  <c r="C5" i="3" s="1"/>
  <c r="L19" i="2"/>
  <c r="C8" i="3" s="1"/>
  <c r="L15" i="2"/>
  <c r="C4" i="3" s="1"/>
  <c r="M18" i="2"/>
  <c r="D7" i="3" s="1"/>
  <c r="M15" i="2"/>
  <c r="D4" i="3" s="1"/>
  <c r="L17" i="2"/>
  <c r="C6" i="3" s="1"/>
  <c r="L14" i="2"/>
  <c r="C3" i="3" s="1"/>
  <c r="L18" i="2"/>
  <c r="C7" i="3" s="1"/>
  <c r="T79" i="1"/>
  <c r="T139" i="1"/>
  <c r="T135" i="1"/>
  <c r="T28" i="1"/>
  <c r="T81" i="1"/>
  <c r="T166" i="1"/>
  <c r="T6" i="1"/>
  <c r="T180" i="1"/>
  <c r="T9" i="1"/>
  <c r="T26" i="1"/>
  <c r="T138" i="1"/>
  <c r="T130" i="1"/>
  <c r="T55" i="1"/>
  <c r="T173" i="1"/>
  <c r="T21" i="1"/>
  <c r="T15" i="1"/>
  <c r="T150" i="1"/>
  <c r="T106" i="1"/>
  <c r="T5" i="1"/>
  <c r="T105" i="1"/>
  <c r="T22" i="1"/>
  <c r="T61" i="1"/>
  <c r="T172" i="1"/>
  <c r="T37" i="1"/>
  <c r="T44" i="1"/>
  <c r="T34" i="1"/>
  <c r="T158" i="1"/>
  <c r="T88" i="1"/>
  <c r="T131" i="1"/>
  <c r="T90" i="1"/>
  <c r="T94" i="1"/>
  <c r="T51" i="1"/>
  <c r="T178" i="1"/>
  <c r="T69" i="1"/>
  <c r="T104" i="1"/>
  <c r="T99" i="1"/>
  <c r="T103" i="1"/>
  <c r="T59" i="1"/>
  <c r="T83" i="1"/>
  <c r="T127" i="1"/>
  <c r="T162" i="1"/>
  <c r="T19" i="1"/>
  <c r="T171" i="1"/>
  <c r="T100" i="1"/>
  <c r="T45" i="1"/>
  <c r="T2" i="1"/>
  <c r="T67" i="1"/>
  <c r="T42" i="1"/>
  <c r="T169" i="1"/>
  <c r="T146" i="1"/>
  <c r="T84" i="1"/>
  <c r="T133" i="1"/>
  <c r="T41" i="1"/>
  <c r="T53" i="1"/>
  <c r="T32" i="1"/>
  <c r="T23" i="1"/>
  <c r="T141" i="1"/>
  <c r="T46" i="1"/>
  <c r="T16" i="1"/>
  <c r="S14" i="1"/>
  <c r="T14" i="1"/>
  <c r="T154" i="1"/>
  <c r="T144" i="1"/>
  <c r="S11" i="1"/>
  <c r="T11" i="1"/>
  <c r="S163" i="1"/>
  <c r="T163" i="1"/>
  <c r="T140" i="1"/>
  <c r="T168" i="1"/>
  <c r="T38" i="1"/>
  <c r="S160" i="1"/>
  <c r="T160" i="1"/>
  <c r="T10" i="1"/>
  <c r="T30" i="1"/>
  <c r="T13" i="1"/>
  <c r="T75" i="1"/>
  <c r="S74" i="1"/>
  <c r="T74" i="1"/>
  <c r="T40" i="1"/>
  <c r="S82" i="1"/>
  <c r="T82" i="1"/>
  <c r="T152" i="1"/>
  <c r="N14" i="9" l="1"/>
  <c r="E31" i="3" s="1"/>
  <c r="N15" i="9"/>
  <c r="E32" i="3" s="1"/>
  <c r="C37" i="3"/>
  <c r="N18" i="9"/>
  <c r="E35" i="3" s="1"/>
  <c r="D35" i="3"/>
  <c r="D37" i="3" s="1"/>
  <c r="N19" i="9"/>
  <c r="E36" i="3" s="1"/>
  <c r="N17" i="9"/>
  <c r="E34" i="3" s="1"/>
  <c r="N16" i="9"/>
  <c r="E33" i="3" s="1"/>
  <c r="C28" i="3"/>
  <c r="C19" i="3"/>
  <c r="N15" i="7"/>
  <c r="E23" i="3" s="1"/>
  <c r="D23" i="3"/>
  <c r="D28" i="3" s="1"/>
  <c r="N16" i="7"/>
  <c r="E24" i="3" s="1"/>
  <c r="N18" i="7"/>
  <c r="E26" i="3" s="1"/>
  <c r="N17" i="7"/>
  <c r="E25" i="3" s="1"/>
  <c r="N14" i="7"/>
  <c r="E22" i="3" s="1"/>
  <c r="N19" i="7"/>
  <c r="C9" i="3"/>
  <c r="E17" i="3"/>
  <c r="E16" i="3"/>
  <c r="E14" i="3"/>
  <c r="E4" i="3"/>
  <c r="N17" i="4"/>
  <c r="N18" i="4"/>
  <c r="E6" i="3"/>
  <c r="N15" i="4"/>
  <c r="E7" i="3"/>
  <c r="M14" i="2"/>
  <c r="M16" i="2"/>
  <c r="N17" i="2"/>
  <c r="N15" i="2"/>
  <c r="M19" i="2"/>
  <c r="N18" i="2"/>
  <c r="E37" i="3" l="1"/>
  <c r="N21" i="9"/>
  <c r="I7" i="3" s="1"/>
  <c r="N21" i="7"/>
  <c r="E27" i="3"/>
  <c r="I6" i="3" s="1"/>
  <c r="N16" i="2"/>
  <c r="D5" i="3"/>
  <c r="E5" i="3" s="1"/>
  <c r="N19" i="2"/>
  <c r="D8" i="3"/>
  <c r="E8" i="3" s="1"/>
  <c r="N14" i="2"/>
  <c r="D3" i="3"/>
  <c r="N19" i="4"/>
  <c r="D18" i="3"/>
  <c r="E18" i="3" s="1"/>
  <c r="N16" i="4"/>
  <c r="D15" i="3"/>
  <c r="E15" i="3" s="1"/>
  <c r="N14" i="4"/>
  <c r="D13" i="3"/>
  <c r="E28" i="3" l="1"/>
  <c r="E13" i="3"/>
  <c r="E19" i="3" s="1"/>
  <c r="D19" i="3"/>
  <c r="E3" i="3"/>
  <c r="D9" i="3"/>
  <c r="N21" i="2"/>
  <c r="N21" i="4"/>
  <c r="I5" i="3" l="1"/>
  <c r="I4" i="3"/>
  <c r="E9" i="3"/>
</calcChain>
</file>

<file path=xl/sharedStrings.xml><?xml version="1.0" encoding="utf-8"?>
<sst xmlns="http://schemas.openxmlformats.org/spreadsheetml/2006/main" count="252" uniqueCount="51">
  <si>
    <t>Max Oran</t>
  </si>
  <si>
    <t>Min Oran</t>
  </si>
  <si>
    <t>Aylar</t>
  </si>
  <si>
    <t>Kar/Zarar</t>
  </si>
  <si>
    <t>Toplam Masraf</t>
  </si>
  <si>
    <t>Toplam Ödenen</t>
  </si>
  <si>
    <t>Toplam Borç</t>
  </si>
  <si>
    <t>Max Adet</t>
  </si>
  <si>
    <t>Min Adet</t>
  </si>
  <si>
    <t>Max TL</t>
  </si>
  <si>
    <t>Min TL</t>
  </si>
  <si>
    <t>Hukuk Servisine Sevk Maliyeti</t>
  </si>
  <si>
    <t>3. İhbar Dağıtım Maliyeti</t>
  </si>
  <si>
    <t>2. İhbar Dağıtım Maliyeti</t>
  </si>
  <si>
    <t>1. İhbar Dağıtım Maliyeti</t>
  </si>
  <si>
    <t>İhbar Adet Aralığı</t>
  </si>
  <si>
    <t>Borç Aralığı</t>
  </si>
  <si>
    <t>Toplam Kar/Zarar</t>
  </si>
  <si>
    <t>Toplam Maliyet</t>
  </si>
  <si>
    <t>Hukuk Servisi Tutarı</t>
  </si>
  <si>
    <t>Hukuk Servisine Sevk Edilen</t>
  </si>
  <si>
    <t>Toplam Dağitim Maliyeti</t>
  </si>
  <si>
    <t>Toplam Ödenen Tutar</t>
  </si>
  <si>
    <t>Toplam Ödenen Adet</t>
  </si>
  <si>
    <t>Toplam Tutar</t>
  </si>
  <si>
    <t>Ortalama Borç</t>
  </si>
  <si>
    <t>Ay</t>
  </si>
  <si>
    <t>Tarih</t>
  </si>
  <si>
    <t>Hukuk Servisi Tahsilat Oranı</t>
  </si>
  <si>
    <t>Hukuk Servisinde Tahsilat Tutarı</t>
  </si>
  <si>
    <t>İhbar Adeti</t>
  </si>
  <si>
    <t>İhbardan Sonra Ödeme Oranı</t>
  </si>
  <si>
    <t>İlk Dağıtımda Ödeyen</t>
  </si>
  <si>
    <t>İkinci Dağıtımda Ulaşan</t>
  </si>
  <si>
    <t>İkinci Dağıtımda Ödeyen</t>
  </si>
  <si>
    <t>Üçüncü Dağıtımda Ulaşan</t>
  </si>
  <si>
    <t>İlk Dağıtımda Ulaşan</t>
  </si>
  <si>
    <t>Üçüncü Dağıtımda Ödeyen</t>
  </si>
  <si>
    <t>1. Dağıtımda Aboneye Ulaşma Oranı %</t>
  </si>
  <si>
    <t>3. Dağıtımda Aboneye Ulaşma Oranı %</t>
  </si>
  <si>
    <t>2. Dağıtımda Aboneye Ulaşma Oranı %</t>
  </si>
  <si>
    <t>İhbar Ulaştığında Ödeme Oranı %</t>
  </si>
  <si>
    <t xml:space="preserve">Sonuç </t>
  </si>
  <si>
    <t>STANDART SÜREÇ</t>
  </si>
  <si>
    <t>Mart, Nisan, Mayıs 1 İhbar - Hukuka Sevk</t>
  </si>
  <si>
    <t>STANDART</t>
  </si>
  <si>
    <t>İLKBAHAR TEK İHBAR</t>
  </si>
  <si>
    <t>İLHBAHAR HUKUK SEVKSİZ</t>
  </si>
  <si>
    <t>SENARYO</t>
  </si>
  <si>
    <t>SONUÇ</t>
  </si>
  <si>
    <t>İLHBAHAT İHBARSIZ VE SEVKSİZ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</si>
</sst>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₺&quot;* #,##0.00_-;\-&quot;₺&quot;* #,##0.00_-;_-&quot;₺&quot;* &quot;-&quot;??_-;_-@_-"/>
    <numFmt numFmtId="164" formatCode="_ &quot;₹&quot;\ * #,##0.00_ ;_ &quot;₹&quot;\ * \-#,##0.00_ ;_ &quot;₹&quot;\ * &quot;-&quot;??_ ;_ @_ "/>
    <numFmt numFmtId="165" formatCode="_-[$₺-41F]* #,##0.00_-;\-[$₺-41F]* #,##0.00_-;_-[$₺-41F]* &quot;-&quot;??_-;_-@_-"/>
    <numFmt numFmtId="166" formatCode="@*********** \="/>
  </numFmts>
  <fonts count="1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2"/>
      <color indexed="8"/>
      <name val="Calibri"/>
      <family val="2"/>
      <scheme val="minor"/>
    </font>
    <font>
      <b/>
      <sz val="12"/>
      <color indexed="8"/>
      <name val="Calibri Light"/>
      <family val="2"/>
      <scheme val="major"/>
    </font>
    <font>
      <sz val="12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4" fontId="3" fillId="0" borderId="0" xfId="0" applyNumberFormat="1" applyFont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4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/>
    </xf>
    <xf numFmtId="44" fontId="9" fillId="0" borderId="1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44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ParaBirimi" xfId="1" builtinId="4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34" formatCode="_-&quot;₺&quot;* #,##0.00_-;\-&quot;₺&quot;* #,##0.00_-;_-&quot;₺&quot;* &quot;-&quot;??_-;_-@_-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6" formatCode="@*********** \=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7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7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7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167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İterasyonlar!$I$3</c:f>
              <c:strCache>
                <c:ptCount val="1"/>
                <c:pt idx="0">
                  <c:v>SONUÇ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İterasyonlar!$H$4:$H$7</c:f>
              <c:strCache>
                <c:ptCount val="4"/>
                <c:pt idx="0">
                  <c:v>STANDART=</c:v>
                </c:pt>
                <c:pt idx="1">
                  <c:v>İLKBAHAR TEK İHBAR=</c:v>
                </c:pt>
                <c:pt idx="2">
                  <c:v>İLHBAHAR HUKUK SEVKSİZ=</c:v>
                </c:pt>
                <c:pt idx="3">
                  <c:v>İLHBAHAT İHBARSIZ VE SEVKSİZ=</c:v>
                </c:pt>
              </c:strCache>
            </c:strRef>
          </c:cat>
          <c:val>
            <c:numRef>
              <c:f>İterasyonlar!$I$4:$I$7</c:f>
              <c:numCache>
                <c:formatCode>_("₺"* #,##0.00_);_("₺"* \(#,##0.00\);_("₺"* "-"??_);_(@_)</c:formatCode>
                <c:ptCount val="4"/>
                <c:pt idx="0">
                  <c:v>29696263.277353004</c:v>
                </c:pt>
                <c:pt idx="1">
                  <c:v>36116352.856968001</c:v>
                </c:pt>
                <c:pt idx="2">
                  <c:v>48158182.903737001</c:v>
                </c:pt>
                <c:pt idx="3">
                  <c:v>40879192.608393006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A-554F-B4A6-9D02B4CD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347327"/>
        <c:axId val="1359894064"/>
      </c:barChart>
      <c:catAx>
        <c:axId val="15473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9894064"/>
        <c:crosses val="autoZero"/>
        <c:auto val="1"/>
        <c:lblAlgn val="ctr"/>
        <c:lblOffset val="100"/>
        <c:noMultiLvlLbl val="0"/>
      </c:catAx>
      <c:valAx>
        <c:axId val="1359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₺&quot;* #,##0.00_);_(&quot;₺&quot;* \(#,##0.00\);_(&quot;₺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473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1295400</xdr:colOff>
      <xdr:row>10</xdr:row>
      <xdr:rowOff>25400</xdr:rowOff>
    </xdr:from>
    <xdr:to>
      <xdr:col>11</xdr:col>
      <xdr:colOff>317500</xdr:colOff>
      <xdr:row>25</xdr:row>
      <xdr:rowOff>177800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66F80E3-D6D7-FAFD-A3E8-F869516B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118F8-2582-42EC-90E9-B41E840A5D43}" name="Table1" displayName="Table1" ref="A1:T183" totalsRowShown="0" headerRowDxfId="95" dataDxfId="93" headerRowBorderDxfId="94">
  <tableColumns count="20">
    <tableColumn id="1" xr3:uid="{85CBF00D-8528-45D0-B2B0-B26BE0F83030}" name="Tarih" dataDxfId="92"/>
    <tableColumn id="2" xr3:uid="{B3B1DDE8-B44E-4AF3-83E0-1CE907EE3A1E}" name="Ay" dataDxfId="91">
      <calculatedColumnFormula>MONTH(A2)</calculatedColumnFormula>
    </tableColumn>
    <tableColumn id="3" xr3:uid="{CC6E631E-1A95-462B-97D1-91516B942C1D}" name="İhbar Adeti" dataDxfId="90">
      <calculatedColumnFormula>RANDBETWEEN(VLOOKUP(B2,'Ver1'!$F$3:$H$9,2,0),VLOOKUP(B2,'Ver1'!$F$3:$H$9,3,0))</calculatedColumnFormula>
    </tableColumn>
    <tableColumn id="4" xr3:uid="{BB8F23F9-F1E2-47E2-AB87-BB1C30D01DD2}" name="Ortalama Borç" dataDxfId="89">
      <calculatedColumnFormula>RANDBETWEEN(VLOOKUP(B2,'Ver1'!$B$4:$D$10,2,0),VLOOKUP(B2,'Ver1'!$B$4:$D$10,3,0))</calculatedColumnFormula>
    </tableColumn>
    <tableColumn id="5" xr3:uid="{90092EEB-8AEC-40FA-BFC9-12483EF3D927}" name="Toplam Tutar" dataDxfId="88">
      <calculatedColumnFormula>C2*D2</calculatedColumnFormula>
    </tableColumn>
    <tableColumn id="6" xr3:uid="{2A60BDB3-B0DD-4CC0-9CA9-EAAD183DE5AD}" name="İhbardan Sonra Ödeme Oranı" dataDxfId="87">
      <calculatedColumnFormula>RANDBETWEEN(VLOOKUP(B2,'Ver1'!$B$13:$D$19,2,0),VLOOKUP(B2,'Ver1'!$B$13:$D$19,3,0))/100</calculatedColumnFormula>
    </tableColumn>
    <tableColumn id="7" xr3:uid="{9ED9C28E-C011-4BBB-BA15-82DAA3970D48}" name="İlk Dağıtımda Ulaşan" dataDxfId="86">
      <calculatedColumnFormula>RANDBETWEEN(VLOOKUP(B2,'Ver1'!$F$13:$H$19,2,0),VLOOKUP(B2,'Ver1'!$F$13:$H$19,3,0))/100</calculatedColumnFormula>
    </tableColumn>
    <tableColumn id="8" xr3:uid="{70CFB10F-29F1-464A-8C29-680A9ABC7E4E}" name="İlk Dağıtımda Ödeyen" dataDxfId="85">
      <calculatedColumnFormula>F2*G2</calculatedColumnFormula>
    </tableColumn>
    <tableColumn id="9" xr3:uid="{CF530F10-A41F-4CEB-91C8-B450DE9CF276}" name="İkinci Dağıtımda Ulaşan" dataDxfId="84">
      <calculatedColumnFormula>RANDBETWEEN(20,35)/100</calculatedColumnFormula>
    </tableColumn>
    <tableColumn id="10" xr3:uid="{7884241F-9A5A-4382-B13E-76344543CB11}" name="İkinci Dağıtımda Ödeyen" dataDxfId="83">
      <calculatedColumnFormula>I2*F2</calculatedColumnFormula>
    </tableColumn>
    <tableColumn id="11" xr3:uid="{7F2F88AE-FA4F-4F99-9A5E-7B3A6FFD5AF8}" name="Üçüncü Dağıtımda Ulaşan" dataDxfId="82">
      <calculatedColumnFormula>RANDBETWEEN(5,10)/100</calculatedColumnFormula>
    </tableColumn>
    <tableColumn id="12" xr3:uid="{C49D0518-28F8-40F7-B961-D12E04DE2752}" name="Üçüncü Dağıtımda Ödeyen" dataDxfId="81">
      <calculatedColumnFormula>K2*F2</calculatedColumnFormula>
    </tableColumn>
    <tableColumn id="13" xr3:uid="{276261E0-615C-4A0E-B592-0454D188116F}" name="Toplam Ödenen Adet" dataDxfId="80">
      <calculatedColumnFormula>(L2+J2+H2)*C2</calculatedColumnFormula>
    </tableColumn>
    <tableColumn id="14" xr3:uid="{3467B26E-28F8-4CA1-96AF-C2FC29E597B8}" name="Toplam Ödenen Tutar" dataDxfId="79">
      <calculatedColumnFormula>(L2+J2+H2)*E2+Table1[[#This Row],[Hukuk Servisinde Tahsilat Tutarı]]</calculatedColumnFormula>
    </tableColumn>
    <tableColumn id="15" xr3:uid="{40010BA0-A96E-4AE5-950E-F702C539D1B5}" name="Toplam Dağitim Maliyeti" dataDxfId="78">
      <calculatedColumnFormula>C2*VLOOKUP(B2,'Ver1'!$J$3:$N$9,2,0)+(C2-C2*G2)*VLOOKUP(B2,'Ver1'!$J$3:$N$9,3,0)+(C2-C2*G2-C2*I2)*VLOOKUP(B2,'Ver1'!$J$3:$N$9,4,0)</calculatedColumnFormula>
    </tableColumn>
    <tableColumn id="16" xr3:uid="{F8458090-C6BC-493A-AC0C-94F1A87E8853}" name="Hukuk Servisine Sevk Edilen" dataDxfId="77">
      <calculatedColumnFormula>1-(L2+J2+H2)</calculatedColumnFormula>
    </tableColumn>
    <tableColumn id="17" xr3:uid="{1B4AA442-3A9F-4C26-ACA3-F340493E268B}" name="Hukuk Servisi Tutarı" dataDxfId="76">
      <calculatedColumnFormula>C2*P2*VLOOKUP(B2,'Ver1'!$J$3:$N$9,5,0)</calculatedColumnFormula>
    </tableColumn>
    <tableColumn id="20" xr3:uid="{14255FBC-D052-4B1B-9E37-686123384CA5}" name="Hukuk Servisinde Tahsilat Tutarı" dataDxfId="75">
      <calculatedColumnFormula>VLOOKUP(Table1[[#This Row],[Ay]],'Ver1'!$J$3:$O$9,6,0)*Table1[[#This Row],[Hukuk Servisine Sevk Edilen]]*Table1[[#This Row],[Toplam Tutar]]</calculatedColumnFormula>
    </tableColumn>
    <tableColumn id="18" xr3:uid="{953F7969-95A8-4F15-A2CC-29BA712B2D18}" name="Toplam Maliyet" dataDxfId="74">
      <calculatedColumnFormula>O2+Q2</calculatedColumnFormula>
    </tableColumn>
    <tableColumn id="19" xr3:uid="{9EB9DA32-B8C7-4154-A88F-DA6BB4E636B4}" name="Toplam Kar/Zarar" dataDxfId="73">
      <calculatedColumnFormula>N2-Q2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132DD6-CF0B-C743-A4B7-3A62870646AA}" name="Table13" displayName="Table13" ref="A1:T183" totalsRowShown="0" headerRowDxfId="72" dataDxfId="70" headerRowBorderDxfId="71">
  <tableColumns count="20">
    <tableColumn id="1" xr3:uid="{4B8B45FF-C516-384D-95B8-35F2E9C4A274}" name="Tarih" dataDxfId="69"/>
    <tableColumn id="2" xr3:uid="{86B87FED-8CA6-104D-AB7F-25DBA5226E4E}" name="Ay" dataDxfId="68">
      <calculatedColumnFormula>MONTH(A2)</calculatedColumnFormula>
    </tableColumn>
    <tableColumn id="3" xr3:uid="{37887F2E-CCA2-C342-96F8-6AE889E04768}" name="İhbar Adeti" dataDxfId="67">
      <calculatedColumnFormula>RANDBETWEEN(VLOOKUP(B2,'Ver1'!$F$3:$H$9,2,0),VLOOKUP(B2,'Ver1'!$F$3:$H$9,3,0))</calculatedColumnFormula>
    </tableColumn>
    <tableColumn id="4" xr3:uid="{AC14B396-0D0F-4748-A4E6-DF229B3E443D}" name="Ortalama Borç" dataDxfId="66">
      <calculatedColumnFormula>RANDBETWEEN(VLOOKUP(B2,'Ver1'!$B$4:$D$10,2,0),VLOOKUP(B2,'Ver1'!$B$4:$D$10,3,0))</calculatedColumnFormula>
    </tableColumn>
    <tableColumn id="5" xr3:uid="{82DE5A27-EA9E-2E41-B239-951764D47376}" name="Toplam Tutar" dataDxfId="65">
      <calculatedColumnFormula>C2*D2</calculatedColumnFormula>
    </tableColumn>
    <tableColumn id="6" xr3:uid="{31B4F77D-B44B-624F-BA8A-194B5BDCFA99}" name="İhbardan Sonra Ödeme Oranı" dataDxfId="64">
      <calculatedColumnFormula>RANDBETWEEN(VLOOKUP(B2,'Ver1'!$B$13:$D$19,2,0),VLOOKUP(B2,'Ver1'!$B$13:$D$19,3,0))/100</calculatedColumnFormula>
    </tableColumn>
    <tableColumn id="7" xr3:uid="{74A317A6-4F47-AA46-9E1B-5F0614553220}" name="İlk Dağıtımda Ulaşan" dataDxfId="63">
      <calculatedColumnFormula>RANDBETWEEN(VLOOKUP(B2,'Ver1'!$F$13:$H$19,2,0),VLOOKUP(B2,'Ver1'!$F$13:$H$19,3,0))/100</calculatedColumnFormula>
    </tableColumn>
    <tableColumn id="8" xr3:uid="{87D63938-87FB-7D45-B669-81C86D05C125}" name="İlk Dağıtımda Ödeyen" dataDxfId="62">
      <calculatedColumnFormula>F2*G2</calculatedColumnFormula>
    </tableColumn>
    <tableColumn id="9" xr3:uid="{6E3814E6-2BFC-5A4A-B1C9-4E02CEDB9708}" name="İkinci Dağıtımda Ulaşan" dataDxfId="61">
      <calculatedColumnFormula>RANDBETWEEN(20,35)/100</calculatedColumnFormula>
    </tableColumn>
    <tableColumn id="10" xr3:uid="{B16C1567-B67B-1D4A-8022-C6A12AF2E1B6}" name="İkinci Dağıtımda Ödeyen" dataDxfId="60">
      <calculatedColumnFormula>I2*F2</calculatedColumnFormula>
    </tableColumn>
    <tableColumn id="11" xr3:uid="{9F7064AB-E2AE-3949-B676-9B7911063553}" name="Üçüncü Dağıtımda Ulaşan" dataDxfId="59">
      <calculatedColumnFormula>RANDBETWEEN(VLOOKUP(B2,'Ver1'!$F$23:$H$29,2,0),VLOOKUP(B2,'Ver1'!$F$23:$H$29,3,0))/100</calculatedColumnFormula>
    </tableColumn>
    <tableColumn id="12" xr3:uid="{16C66AE5-CC23-DB46-BD3C-F4C56665C95E}" name="Üçüncü Dağıtımda Ödeyen" dataDxfId="58">
      <calculatedColumnFormula>K2*F2</calculatedColumnFormula>
    </tableColumn>
    <tableColumn id="13" xr3:uid="{C66AF8FA-DB33-4349-BD28-90028250504D}" name="Toplam Ödenen Adet" dataDxfId="57">
      <calculatedColumnFormula>(L2+J2+H2)*C2</calculatedColumnFormula>
    </tableColumn>
    <tableColumn id="14" xr3:uid="{ADFF347C-CA71-7F44-AD0D-1740C4E45A9D}" name="Toplam Ödenen Tutar" dataDxfId="56">
      <calculatedColumnFormula>(L2+J2+H2)*E2+Table13[[#This Row],[Hukuk Servisinde Tahsilat Tutarı]]</calculatedColumnFormula>
    </tableColumn>
    <tableColumn id="15" xr3:uid="{846B6CF8-0CE0-4943-9575-F7F8705FF290}" name="Toplam Dağitim Maliyeti" dataDxfId="55">
      <calculatedColumnFormula>C2*VLOOKUP(B2,'Ver1'!$J$3:$N$9,2,0)+(C2-C2*G2)*VLOOKUP(B2,'Ver1'!$J$3:$N$9,3,0)+(C2-C2*G2-C2*I2)*VLOOKUP(B2,'Ver1'!$J$3:$N$9,4,0)</calculatedColumnFormula>
    </tableColumn>
    <tableColumn id="16" xr3:uid="{98CB6BD6-D789-E542-A189-DEC1BCBBF8B0}" name="Hukuk Servisine Sevk Edilen" dataDxfId="54">
      <calculatedColumnFormula>1-(L2+J2+H2)</calculatedColumnFormula>
    </tableColumn>
    <tableColumn id="17" xr3:uid="{2A067444-6D1D-1849-85F2-DA9B645D7AEF}" name="Hukuk Servisi Tutarı" dataDxfId="53">
      <calculatedColumnFormula>C2*P2*VLOOKUP(B2,'Ver1'!$J$3:$N$9,5,0)</calculatedColumnFormula>
    </tableColumn>
    <tableColumn id="20" xr3:uid="{BDA210BB-871B-A745-BDB8-FD1DB5F68D7B}" name="Hukuk Servisinde Tahsilat Tutarı" dataDxfId="52">
      <calculatedColumnFormula>VLOOKUP(Table13[[#This Row],[Ay]],'Ver1'!$J$3:$O$9,6,0)*Table13[[#This Row],[Hukuk Servisine Sevk Edilen]]*Table13[[#This Row],[Toplam Tutar]]</calculatedColumnFormula>
    </tableColumn>
    <tableColumn id="18" xr3:uid="{8810E201-E256-BD4B-A01D-5536ED746B5C}" name="Toplam Maliyet" dataDxfId="51">
      <calculatedColumnFormula>O2+Q2</calculatedColumnFormula>
    </tableColumn>
    <tableColumn id="19" xr3:uid="{E007B8F9-846B-E246-8A9F-1AA92E975AD4}" name="Toplam Kar/Zarar" dataDxfId="50">
      <calculatedColumnFormula>N2-Q2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457C1-A90F-D54B-9E2C-E9E9050732A8}" name="Table134" displayName="Table134" ref="A1:T183" totalsRowShown="0" headerRowDxfId="49" dataDxfId="47" headerRowBorderDxfId="48">
  <tableColumns count="20">
    <tableColumn id="1" xr3:uid="{14B096FA-7096-5C4C-BC0B-E278A9BC0C0F}" name="Tarih" dataDxfId="46"/>
    <tableColumn id="2" xr3:uid="{5C31DC8F-2AD9-994B-A3FD-997ED6E95C06}" name="Ay" dataDxfId="45">
      <calculatedColumnFormula>MONTH(A2)</calculatedColumnFormula>
    </tableColumn>
    <tableColumn id="3" xr3:uid="{4D63FB41-6298-404D-ADC8-29B83C524101}" name="İhbar Adeti" dataDxfId="44">
      <calculatedColumnFormula>RANDBETWEEN(VLOOKUP(B2,'Ver2'!$F$3:$H$9,2,0),VLOOKUP(B2,'Ver2'!$F$3:$H$9,3,0))</calculatedColumnFormula>
    </tableColumn>
    <tableColumn id="4" xr3:uid="{9E09B9E3-0517-644C-96AC-0F9B545C84D2}" name="Ortalama Borç" dataDxfId="43">
      <calculatedColumnFormula>RANDBETWEEN(VLOOKUP(B2,'Ver2'!$B$4:$D$10,2,0),VLOOKUP(B2,'Ver2'!$B$4:$D$10,3,0))</calculatedColumnFormula>
    </tableColumn>
    <tableColumn id="5" xr3:uid="{E727EB58-8E6D-5D42-851B-7622CB5C2997}" name="Toplam Tutar" dataDxfId="42">
      <calculatedColumnFormula>C2*D2</calculatedColumnFormula>
    </tableColumn>
    <tableColumn id="6" xr3:uid="{D770BD7E-55D4-9849-A64F-FCBD10C96200}" name="İhbardan Sonra Ödeme Oranı" dataDxfId="41">
      <calculatedColumnFormula>RANDBETWEEN(VLOOKUP(B2,'Ver2'!$B$13:$D$19,2,0),VLOOKUP(B2,'Ver2'!$B$13:$D$19,3,0))/100</calculatedColumnFormula>
    </tableColumn>
    <tableColumn id="7" xr3:uid="{E0A9B05C-5720-C143-A465-49B1E0FDED91}" name="İlk Dağıtımda Ulaşan" dataDxfId="40">
      <calculatedColumnFormula>RANDBETWEEN(VLOOKUP(B2,'Ver2'!$F$13:$H$19,2,0),VLOOKUP(B2,'Ver2'!$F$13:$H$19,3,0))/100</calculatedColumnFormula>
    </tableColumn>
    <tableColumn id="8" xr3:uid="{4B86AA49-E3B1-3944-9BC1-A4ADE79E603E}" name="İlk Dağıtımda Ödeyen" dataDxfId="39">
      <calculatedColumnFormula>F2*G2</calculatedColumnFormula>
    </tableColumn>
    <tableColumn id="9" xr3:uid="{77FF935C-44D5-DA42-80F7-B12821328CDD}" name="İkinci Dağıtımda Ulaşan" dataDxfId="38">
      <calculatedColumnFormula>RANDBETWEEN(20,35)/100</calculatedColumnFormula>
    </tableColumn>
    <tableColumn id="10" xr3:uid="{F71D4084-84C5-4743-9A22-91B6905E4DF0}" name="İkinci Dağıtımda Ödeyen" dataDxfId="37">
      <calculatedColumnFormula>I2*F2</calculatedColumnFormula>
    </tableColumn>
    <tableColumn id="11" xr3:uid="{4F15FFF8-C61B-F947-B76A-0DD1E37E974C}" name="Üçüncü Dağıtımda Ulaşan" dataDxfId="36">
      <calculatedColumnFormula>RANDBETWEEN(VLOOKUP(B2,'Ver2'!$F$23:$H$29,2,0),VLOOKUP(B2,'Ver2'!$F$23:$H$29,3,0))/100</calculatedColumnFormula>
    </tableColumn>
    <tableColumn id="12" xr3:uid="{7EEE382C-923C-2349-B49B-E165E5A0F250}" name="Üçüncü Dağıtımda Ödeyen" dataDxfId="35">
      <calculatedColumnFormula>K2*F2</calculatedColumnFormula>
    </tableColumn>
    <tableColumn id="13" xr3:uid="{82E2C640-D601-E04A-9EDD-AF545BBDA91F}" name="Toplam Ödenen Adet" dataDxfId="34">
      <calculatedColumnFormula>(L2+J2+H2)*C2</calculatedColumnFormula>
    </tableColumn>
    <tableColumn id="14" xr3:uid="{62FA806E-88B2-F44A-AA92-8EE1733BF7AA}" name="Toplam Ödenen Tutar" dataDxfId="33">
      <calculatedColumnFormula>(L2+J2+H2)*E2+Table134[[#This Row],[Hukuk Servisinde Tahsilat Tutarı]]</calculatedColumnFormula>
    </tableColumn>
    <tableColumn id="15" xr3:uid="{93E457CF-4196-4C4A-8DDA-B1310C0D6032}" name="Toplam Dağitim Maliyeti" dataDxfId="32">
      <calculatedColumnFormula>C2*VLOOKUP(B2,'Ver2'!$J$3:$N$9,2,0)+(C2-C2*G2)*VLOOKUP(B2,'Ver2'!$J$3:$N$9,3,0)+(C2-C2*G2-C2*I2)*VLOOKUP(B2,'Ver2'!$J$3:$N$9,4,0)</calculatedColumnFormula>
    </tableColumn>
    <tableColumn id="16" xr3:uid="{8B4B0B6D-6AF8-AD4B-A571-391ED773791F}" name="Hukuk Servisine Sevk Edilen" dataDxfId="31">
      <calculatedColumnFormula>1-(L2+J2+H2)</calculatedColumnFormula>
    </tableColumn>
    <tableColumn id="17" xr3:uid="{82E9DF76-62CF-5F4A-A2C2-388807F67EC6}" name="Hukuk Servisi Tutarı" dataDxfId="30">
      <calculatedColumnFormula>C2*P2*VLOOKUP(B2,'Ver2'!$J$3:$N$9,5,0)</calculatedColumnFormula>
    </tableColumn>
    <tableColumn id="20" xr3:uid="{722DFA81-08A6-554D-9649-985FEEFAA8FD}" name="Hukuk Servisinde Tahsilat Tutarı" dataDxfId="29">
      <calculatedColumnFormula>VLOOKUP(Table134[[#This Row],[Ay]],'Ver2'!$J$3:$O$9,6,0)*Table134[[#This Row],[Hukuk Servisine Sevk Edilen]]*Table134[[#This Row],[Toplam Tutar]]</calculatedColumnFormula>
    </tableColumn>
    <tableColumn id="18" xr3:uid="{AD70D08B-D46C-084E-9E23-DA6E737C4935}" name="Toplam Maliyet" dataDxfId="28">
      <calculatedColumnFormula>O2+Q2</calculatedColumnFormula>
    </tableColumn>
    <tableColumn id="19" xr3:uid="{BCEC33C7-553B-8440-B189-82CC8F1194B2}" name="Toplam Kar/Zarar" dataDxfId="27">
      <calculatedColumnFormula>N2-Q2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6E4C19-B70E-5B4D-8540-AA3C62A08486}" name="Table16" displayName="Table16" ref="A1:T183" totalsRowShown="0" headerRowDxfId="26" dataDxfId="24" headerRowBorderDxfId="25">
  <tableColumns count="20">
    <tableColumn id="1" xr3:uid="{E018B4D0-23C4-F44C-8F07-1D80464298C8}" name="Tarih" dataDxfId="23"/>
    <tableColumn id="2" xr3:uid="{317F8EA0-714A-AA41-B438-3CB105057537}" name="Ay" dataDxfId="22">
      <calculatedColumnFormula>MONTH(A2)</calculatedColumnFormula>
    </tableColumn>
    <tableColumn id="3" xr3:uid="{ECB15836-9E36-7A46-B3F1-38AB9F931E86}" name="İhbar Adeti" dataDxfId="21">
      <calculatedColumnFormula>RANDBETWEEN(VLOOKUP(B2,'Ver1'!$F$3:$H$9,2,0),VLOOKUP(B2,'Ver1'!$F$3:$H$9,3,0))</calculatedColumnFormula>
    </tableColumn>
    <tableColumn id="4" xr3:uid="{1F7EB0A4-B0D8-824D-A60C-D4804523CF39}" name="Ortalama Borç" dataDxfId="20">
      <calculatedColumnFormula>RANDBETWEEN(VLOOKUP(B2,'Ver1'!$B$4:$D$10,2,0),VLOOKUP(B2,'Ver1'!$B$4:$D$10,3,0))</calculatedColumnFormula>
    </tableColumn>
    <tableColumn id="5" xr3:uid="{4528EE76-0D29-5E48-B23F-802BC6F0CB32}" name="Toplam Tutar" dataDxfId="19">
      <calculatedColumnFormula>C2*D2</calculatedColumnFormula>
    </tableColumn>
    <tableColumn id="6" xr3:uid="{23EB7864-71DA-D748-8C4D-727DC7FAC72E}" name="İhbardan Sonra Ödeme Oranı" dataDxfId="18">
      <calculatedColumnFormula>RANDBETWEEN(VLOOKUP(B2,'Ver1'!$B$13:$D$19,2,0),VLOOKUP(B2,'Ver1'!$B$13:$D$19,3,0))/100</calculatedColumnFormula>
    </tableColumn>
    <tableColumn id="7" xr3:uid="{9B8D6E4F-25CB-8D4E-A634-C6D2B8D40222}" name="İlk Dağıtımda Ulaşan" dataDxfId="17">
      <calculatedColumnFormula>RANDBETWEEN(VLOOKUP(B2,'Ver1'!$F$13:$H$19,2,0),VLOOKUP(B2,'Ver1'!$F$13:$H$19,3,0))/100</calculatedColumnFormula>
    </tableColumn>
    <tableColumn id="8" xr3:uid="{DE5937D3-8357-3744-82C3-16115C702404}" name="İlk Dağıtımda Ödeyen" dataDxfId="16">
      <calculatedColumnFormula>F2*G2</calculatedColumnFormula>
    </tableColumn>
    <tableColumn id="9" xr3:uid="{2FAAE49D-8978-EE4F-86D7-1F19114DF16A}" name="İkinci Dağıtımda Ulaşan" dataDxfId="15">
      <calculatedColumnFormula>RANDBETWEEN(20,35)/100</calculatedColumnFormula>
    </tableColumn>
    <tableColumn id="10" xr3:uid="{92008C1D-0714-1649-9E71-6A857752BD0B}" name="İkinci Dağıtımda Ödeyen" dataDxfId="14">
      <calculatedColumnFormula>I2*F2</calculatedColumnFormula>
    </tableColumn>
    <tableColumn id="11" xr3:uid="{912699DF-F26E-6E40-9C3E-393DB3616DCE}" name="Üçüncü Dağıtımda Ulaşan" dataDxfId="13">
      <calculatedColumnFormula>RANDBETWEEN(VLOOKUP(B2,'Ver1'!$F$23:$H$29,2,0),VLOOKUP(B2,'Ver1'!$F$23:$H$29,3,0))/100</calculatedColumnFormula>
    </tableColumn>
    <tableColumn id="12" xr3:uid="{385FACDA-FA87-2049-8C80-DEB00D844B10}" name="Üçüncü Dağıtımda Ödeyen" dataDxfId="12">
      <calculatedColumnFormula>K2*F2</calculatedColumnFormula>
    </tableColumn>
    <tableColumn id="13" xr3:uid="{8A84D5EC-514B-3343-9F2F-2F3C0F57F35E}" name="Toplam Ödenen Adet" dataDxfId="11">
      <calculatedColumnFormula>(L2+J2+H2)*C2</calculatedColumnFormula>
    </tableColumn>
    <tableColumn id="14" xr3:uid="{835B3269-338A-D343-97BD-70211EF0E25E}" name="Toplam Ödenen Tutar" dataDxfId="10">
      <calculatedColumnFormula>(L2+J2+H2)*E2+Table16[[#This Row],[Hukuk Servisinde Tahsilat Tutarı]]</calculatedColumnFormula>
    </tableColumn>
    <tableColumn id="15" xr3:uid="{79CCBE35-69F2-7342-B5D0-03960EF601FA}" name="Toplam Dağitim Maliyeti" dataDxfId="9">
      <calculatedColumnFormula>C2*VLOOKUP(B2,'Ver1'!$J$3:$N$9,2,0)+(C2-C2*G2)*VLOOKUP(B2,'Ver1'!$J$3:$N$9,3,0)+(C2-C2*G2-C2*I2)*VLOOKUP(B2,'Ver1'!$J$3:$N$9,4,0)</calculatedColumnFormula>
    </tableColumn>
    <tableColumn id="16" xr3:uid="{EB7CA7C9-3EF4-8445-8BDB-D3CCCBA3ECE0}" name="Hukuk Servisine Sevk Edilen" dataDxfId="8">
      <calculatedColumnFormula>1-(L2+J2+H2)</calculatedColumnFormula>
    </tableColumn>
    <tableColumn id="17" xr3:uid="{4BA90402-B18A-984A-AB51-6DB6C1D6B0B7}" name="Hukuk Servisi Tutarı" dataDxfId="7">
      <calculatedColumnFormula>C2*P2*VLOOKUP(B2,'Ver1'!$J$3:$N$9,5,0)</calculatedColumnFormula>
    </tableColumn>
    <tableColumn id="20" xr3:uid="{3217D319-83CE-E247-8869-EFBFEDF13554}" name="Hukuk Servisinde Tahsilat Tutarı" dataDxfId="6">
      <calculatedColumnFormula>VLOOKUP(Table16[[#This Row],[Ay]],'Ver1'!$J$3:$O$9,6,0)*Table16[[#This Row],[Hukuk Servisine Sevk Edilen]]*Table16[[#This Row],[Toplam Tutar]]</calculatedColumnFormula>
    </tableColumn>
    <tableColumn id="18" xr3:uid="{A8F6B6D0-E07B-164D-B23D-1EFCCF49A227}" name="Toplam Maliyet" dataDxfId="5">
      <calculatedColumnFormula>O2+Q2</calculatedColumnFormula>
    </tableColumn>
    <tableColumn id="19" xr3:uid="{14446CA1-4E36-3346-9BD2-47D7C3B61045}" name="Toplam Kar/Zarar" dataDxfId="4">
      <calculatedColumnFormula>N2-Q2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310C0A-AABE-9E42-96F9-3BC2BE381BFA}" name="Tablo4" displayName="Tablo4" ref="H3:I7" totalsRowShown="0" headerRowDxfId="3" tableBorderDxfId="2">
  <autoFilter ref="H3:I7" xr:uid="{93310C0A-AABE-9E42-96F9-3BC2BE381BFA}"/>
  <tableColumns count="2">
    <tableColumn id="1" xr3:uid="{741D33F3-FFBF-504F-847B-504264BF27C3}" name="SENARYO" dataDxfId="1"/>
    <tableColumn id="2" xr3:uid="{62243F2F-F5DF-064D-B2E2-30CF8134728B}" name="SONUÇ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EB0D-C04F-459D-A8E2-FF5123CE0B33}">
  <sheetPr>
    <tabColor theme="0" tint="-0.14999847407452621"/>
  </sheetPr>
  <dimension ref="A1:Y193"/>
  <sheetViews>
    <sheetView showGridLines="0" topLeftCell="D1" zoomScale="90" workbookViewId="0">
      <selection activeCell="B45" sqref="B45"/>
    </sheetView>
  </sheetViews>
  <sheetFormatPr baseColWidth="10" defaultColWidth="9.1640625" defaultRowHeight="15" x14ac:dyDescent="0.2"/>
  <cols>
    <col min="1" max="1" width="14.83203125" style="9" bestFit="1" customWidth="1"/>
    <col min="2" max="2" width="10.5" style="6" customWidth="1"/>
    <col min="3" max="3" width="14.5" style="6" bestFit="1" customWidth="1"/>
    <col min="4" max="4" width="19" style="10" bestFit="1" customWidth="1"/>
    <col min="5" max="5" width="16.5" style="10" customWidth="1"/>
    <col min="6" max="6" width="31.33203125" style="6" bestFit="1" customWidth="1"/>
    <col min="7" max="7" width="22.5" style="6" bestFit="1" customWidth="1"/>
    <col min="8" max="8" width="22.33203125" style="6" customWidth="1"/>
    <col min="9" max="9" width="25.5" style="6" bestFit="1" customWidth="1"/>
    <col min="10" max="10" width="25.1640625" style="6" customWidth="1"/>
    <col min="11" max="11" width="27.6640625" style="6" bestFit="1" customWidth="1"/>
    <col min="12" max="13" width="27.5" style="6" customWidth="1"/>
    <col min="14" max="15" width="27.5" style="11" customWidth="1"/>
    <col min="16" max="16" width="28.83203125" style="6" bestFit="1" customWidth="1"/>
    <col min="17" max="17" width="21.5" style="6" bestFit="1" customWidth="1"/>
    <col min="18" max="18" width="33.6640625" style="6" bestFit="1" customWidth="1"/>
    <col min="19" max="19" width="21.1640625" style="6" customWidth="1"/>
    <col min="20" max="20" width="19.6640625" style="6" bestFit="1" customWidth="1"/>
    <col min="21" max="21" width="19.5" style="3" customWidth="1"/>
    <col min="22" max="22" width="9.1640625" style="3"/>
    <col min="23" max="23" width="14" style="3" bestFit="1" customWidth="1"/>
    <col min="24" max="24" width="16.6640625" style="5" bestFit="1" customWidth="1"/>
    <col min="25" max="25" width="16.5" style="3" bestFit="1" customWidth="1"/>
    <col min="26" max="26" width="11.33203125" style="3" bestFit="1" customWidth="1"/>
    <col min="27" max="27" width="9.33203125" style="3" bestFit="1" customWidth="1"/>
    <col min="28" max="28" width="28.1640625" style="3" bestFit="1" customWidth="1"/>
    <col min="29" max="29" width="9.33203125" style="3" bestFit="1" customWidth="1"/>
    <col min="30" max="30" width="9.1640625" style="3"/>
    <col min="31" max="31" width="5.6640625" style="3" bestFit="1" customWidth="1"/>
    <col min="32" max="33" width="22.83203125" style="3" bestFit="1" customWidth="1"/>
    <col min="34" max="34" width="24.33203125" style="3" bestFit="1" customWidth="1"/>
    <col min="35" max="35" width="29.6640625" style="3" bestFit="1" customWidth="1"/>
    <col min="36" max="36" width="27.6640625" style="3" bestFit="1" customWidth="1"/>
    <col min="37" max="16384" width="9.1640625" style="3"/>
  </cols>
  <sheetData>
    <row r="1" spans="1:24" x14ac:dyDescent="0.2">
      <c r="A1" s="12" t="s">
        <v>27</v>
      </c>
      <c r="B1" s="2" t="s">
        <v>26</v>
      </c>
      <c r="C1" s="2" t="s">
        <v>30</v>
      </c>
      <c r="D1" s="7" t="s">
        <v>25</v>
      </c>
      <c r="E1" s="7" t="s">
        <v>24</v>
      </c>
      <c r="F1" s="2" t="s">
        <v>31</v>
      </c>
      <c r="G1" s="2" t="s">
        <v>36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37</v>
      </c>
      <c r="M1" s="2" t="s">
        <v>23</v>
      </c>
      <c r="N1" s="8" t="s">
        <v>22</v>
      </c>
      <c r="O1" s="8" t="s">
        <v>21</v>
      </c>
      <c r="P1" s="2" t="s">
        <v>20</v>
      </c>
      <c r="Q1" s="2" t="s">
        <v>19</v>
      </c>
      <c r="R1" s="2" t="s">
        <v>29</v>
      </c>
      <c r="S1" s="2" t="s">
        <v>18</v>
      </c>
      <c r="T1" s="2" t="s">
        <v>17</v>
      </c>
      <c r="X1" s="3"/>
    </row>
    <row r="2" spans="1:24" x14ac:dyDescent="0.2">
      <c r="A2" s="9">
        <v>44896</v>
      </c>
      <c r="B2" s="6">
        <f t="shared" ref="B2:B33" si="0">MONTH(A2)</f>
        <v>12</v>
      </c>
      <c r="C2" s="6">
        <f ca="1">RANDBETWEEN(VLOOKUP(B2,'Ver1'!$F$3:$H$9,2,0),VLOOKUP(B2,'Ver1'!$F$3:$H$9,3,0))</f>
        <v>360</v>
      </c>
      <c r="D2" s="6">
        <f ca="1">RANDBETWEEN(VLOOKUP(B2,'Ver1'!$B$4:$D$10,2,0),VLOOKUP(B2,'Ver1'!$B$4:$D$10,3,0))</f>
        <v>1034</v>
      </c>
      <c r="E2" s="6">
        <f t="shared" ref="E2:E33" ca="1" si="1">C2*D2</f>
        <v>372240</v>
      </c>
      <c r="F2" s="6">
        <f ca="1">RANDBETWEEN(VLOOKUP(B2,'Ver1'!$B$13:$D$19,2,0),VLOOKUP(B2,'Ver1'!$B$13:$D$19,3,0))/100</f>
        <v>0.41</v>
      </c>
      <c r="G2" s="6">
        <f ca="1">RANDBETWEEN(VLOOKUP(B2,'Ver1'!$F$13:$H$19,2,0),VLOOKUP(B2,'Ver1'!$F$13:$H$19,3,0))/100</f>
        <v>0.5</v>
      </c>
      <c r="H2" s="6">
        <f t="shared" ref="H2:H33" ca="1" si="2">F2*G2</f>
        <v>0.20499999999999999</v>
      </c>
      <c r="I2" s="6">
        <f ca="1">RANDBETWEEN(VLOOKUP(B2,'Ver1'!$B$23:$D$29,2,0),VLOOKUP(B2,'Ver1'!$B$23:$D$29,3,0))/100</f>
        <v>0.33</v>
      </c>
      <c r="J2" s="6">
        <f t="shared" ref="J2:J33" ca="1" si="3">I2*F2</f>
        <v>0.1353</v>
      </c>
      <c r="K2" s="6">
        <f ca="1">RANDBETWEEN(VLOOKUP(B2,'Ver1'!$F$23:$H$29,2,0),VLOOKUP(B2,'Ver1'!$F$23:$H$29,3,0))/100</f>
        <v>0.05</v>
      </c>
      <c r="L2" s="6">
        <f t="shared" ref="L2:L33" ca="1" si="4">K2*F2</f>
        <v>2.0500000000000001E-2</v>
      </c>
      <c r="M2" s="16">
        <f t="shared" ref="M2:M33" ca="1" si="5">(L2+J2+H2)*C2</f>
        <v>129.88800000000001</v>
      </c>
      <c r="N2" s="6">
        <f ca="1">(L2+J2+H2)*E2+Table1[[#This Row],[Hukuk Servisinde Tahsilat Tutarı]]</f>
        <v>205684.9344</v>
      </c>
      <c r="O2" s="6">
        <f ca="1">C2*VLOOKUP(B2,'Ver1'!$J$3:$N$9,2,0)+(C2-C2*G2)*VLOOKUP(B2,'Ver1'!$J$3:$N$9,3,0)+(C2-C2*G2-C2*I2)*VLOOKUP(B2,'Ver1'!$J$3:$N$9,4,0)</f>
        <v>37620</v>
      </c>
      <c r="P2" s="6">
        <f t="shared" ref="P2:P33" ca="1" si="6">1-(L2+J2+H2)</f>
        <v>0.63919999999999999</v>
      </c>
      <c r="Q2" s="6">
        <f ca="1">C2*P2*VLOOKUP(B2,'Ver1'!$J$3:$N$9,5,0)</f>
        <v>69033.599999999991</v>
      </c>
      <c r="R2" s="6">
        <f ca="1">VLOOKUP(Table1[[#This Row],[Ay]],'Ver1'!$J$3:$O$9,6,0)*Table1[[#This Row],[Hukuk Servisine Sevk Edilen]]*Table1[[#This Row],[Toplam Tutar]]</f>
        <v>71380.742399999988</v>
      </c>
      <c r="S2" s="6">
        <f t="shared" ref="S2:S33" ca="1" si="7">O2+Q2</f>
        <v>106653.59999999999</v>
      </c>
      <c r="T2" s="6">
        <f t="shared" ref="T2:T33" ca="1" si="8">N2-Q2</f>
        <v>136651.33439999999</v>
      </c>
      <c r="U2" s="4"/>
      <c r="X2" s="3"/>
    </row>
    <row r="3" spans="1:24" x14ac:dyDescent="0.2">
      <c r="A3" s="9">
        <v>44897</v>
      </c>
      <c r="B3" s="6">
        <f t="shared" si="0"/>
        <v>12</v>
      </c>
      <c r="C3" s="6">
        <f ca="1">RANDBETWEEN(VLOOKUP(B3,'Ver1'!$F$3:$H$9,2,0),VLOOKUP(B3,'Ver1'!$F$3:$H$9,3,0))</f>
        <v>325</v>
      </c>
      <c r="D3" s="6">
        <f ca="1">RANDBETWEEN(VLOOKUP(B3,'Ver1'!$B$4:$D$10,2,0),VLOOKUP(B3,'Ver1'!$B$4:$D$10,3,0))</f>
        <v>889</v>
      </c>
      <c r="E3" s="6">
        <f t="shared" ca="1" si="1"/>
        <v>288925</v>
      </c>
      <c r="F3" s="6">
        <f ca="1">RANDBETWEEN(VLOOKUP(B3,'Ver1'!$B$13:$D$19,2,0),VLOOKUP(B3,'Ver1'!$B$13:$D$19,3,0))/100</f>
        <v>0.44</v>
      </c>
      <c r="G3" s="6">
        <f ca="1">RANDBETWEEN(VLOOKUP(B3,'Ver1'!$F$13:$H$19,2,0),VLOOKUP(B3,'Ver1'!$F$13:$H$19,3,0))/100</f>
        <v>0.45</v>
      </c>
      <c r="H3" s="6">
        <f t="shared" ca="1" si="2"/>
        <v>0.19800000000000001</v>
      </c>
      <c r="I3" s="6">
        <f t="shared" ref="I3:I34" ca="1" si="9">RANDBETWEEN(20,35)/100</f>
        <v>0.23</v>
      </c>
      <c r="J3" s="6">
        <f t="shared" ca="1" si="3"/>
        <v>0.1012</v>
      </c>
      <c r="K3" s="6">
        <f ca="1">RANDBETWEEN(VLOOKUP(B3,'Ver1'!$F$23:$H$29,2,0),VLOOKUP(B3,'Ver1'!$F$23:$H$29,3,0))/100</f>
        <v>0.1</v>
      </c>
      <c r="L3" s="6">
        <f t="shared" ca="1" si="4"/>
        <v>4.4000000000000004E-2</v>
      </c>
      <c r="M3" s="16">
        <f t="shared" ca="1" si="5"/>
        <v>111.54</v>
      </c>
      <c r="N3" s="6">
        <f ca="1">(L3+J3+H3)*E3+Table1[[#This Row],[Hukuk Servisinde Tahsilat Tutarı]]</f>
        <v>156088.842</v>
      </c>
      <c r="O3" s="6">
        <f ca="1">C3*VLOOKUP(B3,'Ver1'!$J$3:$N$9,2,0)+(C3-C3*G3)*VLOOKUP(B3,'Ver1'!$J$3:$N$9,3,0)+(C3-C3*G3-C3*I3)*VLOOKUP(B3,'Ver1'!$J$3:$N$9,4,0)</f>
        <v>40056.25</v>
      </c>
      <c r="P3" s="6">
        <f t="shared" ca="1" si="6"/>
        <v>0.65680000000000005</v>
      </c>
      <c r="Q3" s="6">
        <f ca="1">C3*P3*VLOOKUP(B3,'Ver1'!$J$3:$N$9,5,0)</f>
        <v>64038</v>
      </c>
      <c r="R3" s="6">
        <f ca="1">VLOOKUP(Table1[[#This Row],[Ay]],'Ver1'!$J$3:$O$9,6,0)*Table1[[#This Row],[Hukuk Servisine Sevk Edilen]]*Table1[[#This Row],[Toplam Tutar]]</f>
        <v>56929.782000000007</v>
      </c>
      <c r="S3" s="6">
        <f t="shared" ca="1" si="7"/>
        <v>104094.25</v>
      </c>
      <c r="T3" s="6">
        <f t="shared" ca="1" si="8"/>
        <v>92050.842000000004</v>
      </c>
      <c r="U3" s="4"/>
      <c r="X3" s="3"/>
    </row>
    <row r="4" spans="1:24" x14ac:dyDescent="0.2">
      <c r="A4" s="9">
        <v>44898</v>
      </c>
      <c r="B4" s="6">
        <f t="shared" si="0"/>
        <v>12</v>
      </c>
      <c r="C4" s="6">
        <f ca="1">RANDBETWEEN(VLOOKUP(B4,'Ver1'!$F$3:$H$9,2,0),VLOOKUP(B4,'Ver1'!$F$3:$H$9,3,0))</f>
        <v>542</v>
      </c>
      <c r="D4" s="6">
        <f ca="1">RANDBETWEEN(VLOOKUP(B4,'Ver1'!$B$4:$D$10,2,0),VLOOKUP(B4,'Ver1'!$B$4:$D$10,3,0))</f>
        <v>1017</v>
      </c>
      <c r="E4" s="6">
        <f t="shared" ca="1" si="1"/>
        <v>551214</v>
      </c>
      <c r="F4" s="6">
        <f ca="1">RANDBETWEEN(VLOOKUP(B4,'Ver1'!$B$13:$D$19,2,0),VLOOKUP(B4,'Ver1'!$B$13:$D$19,3,0))/100</f>
        <v>0.51</v>
      </c>
      <c r="G4" s="6">
        <f ca="1">RANDBETWEEN(VLOOKUP(B4,'Ver1'!$F$13:$H$19,2,0),VLOOKUP(B4,'Ver1'!$F$13:$H$19,3,0))/100</f>
        <v>0.49</v>
      </c>
      <c r="H4" s="6">
        <f t="shared" ca="1" si="2"/>
        <v>0.24990000000000001</v>
      </c>
      <c r="I4" s="6">
        <f t="shared" ca="1" si="9"/>
        <v>0.25</v>
      </c>
      <c r="J4" s="6">
        <f t="shared" ca="1" si="3"/>
        <v>0.1275</v>
      </c>
      <c r="K4" s="6">
        <f ca="1">RANDBETWEEN(VLOOKUP(B4,'Ver1'!$F$23:$H$29,2,0),VLOOKUP(B4,'Ver1'!$F$23:$H$29,3,0))/100</f>
        <v>0.06</v>
      </c>
      <c r="L4" s="6">
        <f t="shared" ca="1" si="4"/>
        <v>3.0599999999999999E-2</v>
      </c>
      <c r="M4" s="16">
        <f t="shared" ca="1" si="5"/>
        <v>221.13600000000002</v>
      </c>
      <c r="N4" s="6">
        <f ca="1">(L4+J4+H4)*E4+Table1[[#This Row],[Hukuk Servisinde Tahsilat Tutarı]]</f>
        <v>322790.91839999997</v>
      </c>
      <c r="O4" s="6">
        <f ca="1">C4*VLOOKUP(B4,'Ver1'!$J$3:$N$9,2,0)+(C4-C4*G4)*VLOOKUP(B4,'Ver1'!$J$3:$N$9,3,0)+(C4-C4*G4-C4*I4)*VLOOKUP(B4,'Ver1'!$J$3:$N$9,4,0)</f>
        <v>61923.5</v>
      </c>
      <c r="P4" s="6">
        <f t="shared" ca="1" si="6"/>
        <v>0.59199999999999997</v>
      </c>
      <c r="Q4" s="6">
        <f ca="1">C4*P4*VLOOKUP(B4,'Ver1'!$J$3:$N$9,5,0)</f>
        <v>96259.199999999997</v>
      </c>
      <c r="R4" s="6">
        <f ca="1">VLOOKUP(Table1[[#This Row],[Ay]],'Ver1'!$J$3:$O$9,6,0)*Table1[[#This Row],[Hukuk Servisine Sevk Edilen]]*Table1[[#This Row],[Toplam Tutar]]</f>
        <v>97895.60639999999</v>
      </c>
      <c r="S4" s="6">
        <f t="shared" ca="1" si="7"/>
        <v>158182.70000000001</v>
      </c>
      <c r="T4" s="6">
        <f t="shared" ca="1" si="8"/>
        <v>226531.71839999995</v>
      </c>
      <c r="U4" s="4"/>
      <c r="X4" s="3"/>
    </row>
    <row r="5" spans="1:24" x14ac:dyDescent="0.2">
      <c r="A5" s="9">
        <v>44899</v>
      </c>
      <c r="B5" s="6">
        <f t="shared" si="0"/>
        <v>12</v>
      </c>
      <c r="C5" s="6">
        <f ca="1">RANDBETWEEN(VLOOKUP(B5,'Ver1'!$F$3:$H$9,2,0),VLOOKUP(B5,'Ver1'!$F$3:$H$9,3,0))</f>
        <v>488</v>
      </c>
      <c r="D5" s="6">
        <f ca="1">RANDBETWEEN(VLOOKUP(B5,'Ver1'!$B$4:$D$10,2,0),VLOOKUP(B5,'Ver1'!$B$4:$D$10,3,0))</f>
        <v>851</v>
      </c>
      <c r="E5" s="6">
        <f t="shared" ca="1" si="1"/>
        <v>415288</v>
      </c>
      <c r="F5" s="6">
        <f ca="1">RANDBETWEEN(VLOOKUP(B5,'Ver1'!$B$13:$D$19,2,0),VLOOKUP(B5,'Ver1'!$B$13:$D$19,3,0))/100</f>
        <v>0.4</v>
      </c>
      <c r="G5" s="6">
        <f ca="1">RANDBETWEEN(VLOOKUP(B5,'Ver1'!$F$13:$H$19,2,0),VLOOKUP(B5,'Ver1'!$F$13:$H$19,3,0))/100</f>
        <v>0.49</v>
      </c>
      <c r="H5" s="6">
        <f t="shared" ca="1" si="2"/>
        <v>0.19600000000000001</v>
      </c>
      <c r="I5" s="6">
        <f t="shared" ca="1" si="9"/>
        <v>0.32</v>
      </c>
      <c r="J5" s="6">
        <f t="shared" ca="1" si="3"/>
        <v>0.128</v>
      </c>
      <c r="K5" s="6">
        <f ca="1">RANDBETWEEN(VLOOKUP(B5,'Ver1'!$F$23:$H$29,2,0),VLOOKUP(B5,'Ver1'!$F$23:$H$29,3,0))/100</f>
        <v>0.08</v>
      </c>
      <c r="L5" s="6">
        <f t="shared" ca="1" si="4"/>
        <v>3.2000000000000001E-2</v>
      </c>
      <c r="M5" s="16">
        <f t="shared" ca="1" si="5"/>
        <v>173.72799999999998</v>
      </c>
      <c r="N5" s="6">
        <f ca="1">(L5+J5+H5)*E5+Table1[[#This Row],[Hukuk Servisinde Tahsilat Tutarı]]</f>
        <v>228076.16959999999</v>
      </c>
      <c r="O5" s="6">
        <f ca="1">C5*VLOOKUP(B5,'Ver1'!$J$3:$N$9,2,0)+(C5-C5*G5)*VLOOKUP(B5,'Ver1'!$J$3:$N$9,3,0)+(C5-C5*G5-C5*I5)*VLOOKUP(B5,'Ver1'!$J$3:$N$9,4,0)</f>
        <v>52338</v>
      </c>
      <c r="P5" s="6">
        <f t="shared" ca="1" si="6"/>
        <v>0.64400000000000002</v>
      </c>
      <c r="Q5" s="6">
        <f ca="1">C5*P5*VLOOKUP(B5,'Ver1'!$J$3:$N$9,5,0)</f>
        <v>94281.599999999991</v>
      </c>
      <c r="R5" s="6">
        <f ca="1">VLOOKUP(Table1[[#This Row],[Ay]],'Ver1'!$J$3:$O$9,6,0)*Table1[[#This Row],[Hukuk Servisine Sevk Edilen]]*Table1[[#This Row],[Toplam Tutar]]</f>
        <v>80233.641600000003</v>
      </c>
      <c r="S5" s="6">
        <f t="shared" ca="1" si="7"/>
        <v>146619.59999999998</v>
      </c>
      <c r="T5" s="6">
        <f t="shared" ca="1" si="8"/>
        <v>133794.56959999999</v>
      </c>
      <c r="U5" s="4"/>
      <c r="X5" s="3"/>
    </row>
    <row r="6" spans="1:24" x14ac:dyDescent="0.2">
      <c r="A6" s="9">
        <v>44900</v>
      </c>
      <c r="B6" s="6">
        <f t="shared" si="0"/>
        <v>12</v>
      </c>
      <c r="C6" s="6">
        <f ca="1">RANDBETWEEN(VLOOKUP(B6,'Ver1'!$F$3:$H$9,2,0),VLOOKUP(B6,'Ver1'!$F$3:$H$9,3,0))</f>
        <v>539</v>
      </c>
      <c r="D6" s="6">
        <f ca="1">RANDBETWEEN(VLOOKUP(B6,'Ver1'!$B$4:$D$10,2,0),VLOOKUP(B6,'Ver1'!$B$4:$D$10,3,0))</f>
        <v>1074</v>
      </c>
      <c r="E6" s="6">
        <f t="shared" ca="1" si="1"/>
        <v>578886</v>
      </c>
      <c r="F6" s="6">
        <f ca="1">RANDBETWEEN(VLOOKUP(B6,'Ver1'!$B$13:$D$19,2,0),VLOOKUP(B6,'Ver1'!$B$13:$D$19,3,0))/100</f>
        <v>0.41</v>
      </c>
      <c r="G6" s="6">
        <f ca="1">RANDBETWEEN(VLOOKUP(B6,'Ver1'!$F$13:$H$19,2,0),VLOOKUP(B6,'Ver1'!$F$13:$H$19,3,0))/100</f>
        <v>0.52</v>
      </c>
      <c r="H6" s="6">
        <f t="shared" ca="1" si="2"/>
        <v>0.2132</v>
      </c>
      <c r="I6" s="6">
        <f t="shared" ca="1" si="9"/>
        <v>0.27</v>
      </c>
      <c r="J6" s="6">
        <f t="shared" ca="1" si="3"/>
        <v>0.11070000000000001</v>
      </c>
      <c r="K6" s="6">
        <f ca="1">RANDBETWEEN(VLOOKUP(B6,'Ver1'!$F$23:$H$29,2,0),VLOOKUP(B6,'Ver1'!$F$23:$H$29,3,0))/100</f>
        <v>0.08</v>
      </c>
      <c r="L6" s="6">
        <f t="shared" ca="1" si="4"/>
        <v>3.2799999999999996E-2</v>
      </c>
      <c r="M6" s="16">
        <f t="shared" ca="1" si="5"/>
        <v>192.26130000000001</v>
      </c>
      <c r="N6" s="6">
        <f ca="1">(L6+J6+H6)*E6+Table1[[#This Row],[Hukuk Servisinde Tahsilat Tutarı]]</f>
        <v>318207.84534</v>
      </c>
      <c r="O6" s="6">
        <f ca="1">C6*VLOOKUP(B6,'Ver1'!$J$3:$N$9,2,0)+(C6-C6*G6)*VLOOKUP(B6,'Ver1'!$J$3:$N$9,3,0)+(C6-C6*G6-C6*I6)*VLOOKUP(B6,'Ver1'!$J$3:$N$9,4,0)</f>
        <v>57673</v>
      </c>
      <c r="P6" s="6">
        <f t="shared" ca="1" si="6"/>
        <v>0.64329999999999998</v>
      </c>
      <c r="Q6" s="6">
        <f ca="1">C6*P6*VLOOKUP(B6,'Ver1'!$J$3:$N$9,5,0)</f>
        <v>104021.61</v>
      </c>
      <c r="R6" s="6">
        <f ca="1">VLOOKUP(Table1[[#This Row],[Ay]],'Ver1'!$J$3:$O$9,6,0)*Table1[[#This Row],[Hukuk Servisine Sevk Edilen]]*Table1[[#This Row],[Toplam Tutar]]</f>
        <v>111719.20913999999</v>
      </c>
      <c r="S6" s="6">
        <f t="shared" ca="1" si="7"/>
        <v>161694.60999999999</v>
      </c>
      <c r="T6" s="6">
        <f t="shared" ca="1" si="8"/>
        <v>214186.23534000001</v>
      </c>
      <c r="U6" s="4"/>
      <c r="X6" s="3"/>
    </row>
    <row r="7" spans="1:24" x14ac:dyDescent="0.2">
      <c r="A7" s="9">
        <v>44901</v>
      </c>
      <c r="B7" s="6">
        <f t="shared" si="0"/>
        <v>12</v>
      </c>
      <c r="C7" s="6">
        <f ca="1">RANDBETWEEN(VLOOKUP(B7,'Ver1'!$F$3:$H$9,2,0),VLOOKUP(B7,'Ver1'!$F$3:$H$9,3,0))</f>
        <v>511</v>
      </c>
      <c r="D7" s="6">
        <f ca="1">RANDBETWEEN(VLOOKUP(B7,'Ver1'!$B$4:$D$10,2,0),VLOOKUP(B7,'Ver1'!$B$4:$D$10,3,0))</f>
        <v>1223</v>
      </c>
      <c r="E7" s="6">
        <f t="shared" ca="1" si="1"/>
        <v>624953</v>
      </c>
      <c r="F7" s="6">
        <f ca="1">RANDBETWEEN(VLOOKUP(B7,'Ver1'!$B$13:$D$19,2,0),VLOOKUP(B7,'Ver1'!$B$13:$D$19,3,0))/100</f>
        <v>0.55000000000000004</v>
      </c>
      <c r="G7" s="6">
        <f ca="1">RANDBETWEEN(VLOOKUP(B7,'Ver1'!$F$13:$H$19,2,0),VLOOKUP(B7,'Ver1'!$F$13:$H$19,3,0))/100</f>
        <v>0.55000000000000004</v>
      </c>
      <c r="H7" s="6">
        <f t="shared" ca="1" si="2"/>
        <v>0.30250000000000005</v>
      </c>
      <c r="I7" s="6">
        <f t="shared" ca="1" si="9"/>
        <v>0.23</v>
      </c>
      <c r="J7" s="6">
        <f t="shared" ca="1" si="3"/>
        <v>0.12650000000000003</v>
      </c>
      <c r="K7" s="6">
        <f ca="1">RANDBETWEEN(VLOOKUP(B7,'Ver1'!$F$23:$H$29,2,0),VLOOKUP(B7,'Ver1'!$F$23:$H$29,3,0))/100</f>
        <v>7.0000000000000007E-2</v>
      </c>
      <c r="L7" s="6">
        <f t="shared" ca="1" si="4"/>
        <v>3.8500000000000006E-2</v>
      </c>
      <c r="M7" s="16">
        <f t="shared" ca="1" si="5"/>
        <v>238.89250000000004</v>
      </c>
      <c r="N7" s="6">
        <f ca="1">(L7+J7+H7)*E7+Table1[[#This Row],[Hukuk Servisinde Tahsilat Tutarı]]</f>
        <v>392001.76925000001</v>
      </c>
      <c r="O7" s="6">
        <f ca="1">C7*VLOOKUP(B7,'Ver1'!$J$3:$N$9,2,0)+(C7-C7*G7)*VLOOKUP(B7,'Ver1'!$J$3:$N$9,3,0)+(C7-C7*G7-C7*I7)*VLOOKUP(B7,'Ver1'!$J$3:$N$9,4,0)</f>
        <v>54038.25</v>
      </c>
      <c r="P7" s="6">
        <f t="shared" ca="1" si="6"/>
        <v>0.53249999999999997</v>
      </c>
      <c r="Q7" s="6">
        <f ca="1">C7*P7*VLOOKUP(B7,'Ver1'!$J$3:$N$9,5,0)</f>
        <v>81632.249999999985</v>
      </c>
      <c r="R7" s="6">
        <f ca="1">VLOOKUP(Table1[[#This Row],[Ay]],'Ver1'!$J$3:$O$9,6,0)*Table1[[#This Row],[Hukuk Servisine Sevk Edilen]]*Table1[[#This Row],[Toplam Tutar]]</f>
        <v>99836.241749999986</v>
      </c>
      <c r="S7" s="6">
        <f t="shared" ca="1" si="7"/>
        <v>135670.5</v>
      </c>
      <c r="T7" s="6">
        <f t="shared" ca="1" si="8"/>
        <v>310369.51925000001</v>
      </c>
      <c r="U7" s="4"/>
      <c r="X7" s="3"/>
    </row>
    <row r="8" spans="1:24" x14ac:dyDescent="0.2">
      <c r="A8" s="9">
        <v>44902</v>
      </c>
      <c r="B8" s="6">
        <f t="shared" si="0"/>
        <v>12</v>
      </c>
      <c r="C8" s="6">
        <f ca="1">RANDBETWEEN(VLOOKUP(B8,'Ver1'!$F$3:$H$9,2,0),VLOOKUP(B8,'Ver1'!$F$3:$H$9,3,0))</f>
        <v>484</v>
      </c>
      <c r="D8" s="6">
        <f ca="1">RANDBETWEEN(VLOOKUP(B8,'Ver1'!$B$4:$D$10,2,0),VLOOKUP(B8,'Ver1'!$B$4:$D$10,3,0))</f>
        <v>1125</v>
      </c>
      <c r="E8" s="6">
        <f t="shared" ca="1" si="1"/>
        <v>544500</v>
      </c>
      <c r="F8" s="6">
        <f ca="1">RANDBETWEEN(VLOOKUP(B8,'Ver1'!$B$13:$D$19,2,0),VLOOKUP(B8,'Ver1'!$B$13:$D$19,3,0))/100</f>
        <v>0.36</v>
      </c>
      <c r="G8" s="6">
        <f ca="1">RANDBETWEEN(VLOOKUP(B8,'Ver1'!$F$13:$H$19,2,0),VLOOKUP(B8,'Ver1'!$F$13:$H$19,3,0))/100</f>
        <v>0.55000000000000004</v>
      </c>
      <c r="H8" s="6">
        <f t="shared" ca="1" si="2"/>
        <v>0.19800000000000001</v>
      </c>
      <c r="I8" s="6">
        <f t="shared" ca="1" si="9"/>
        <v>0.33</v>
      </c>
      <c r="J8" s="6">
        <f t="shared" ca="1" si="3"/>
        <v>0.1188</v>
      </c>
      <c r="K8" s="6">
        <f ca="1">RANDBETWEEN(VLOOKUP(B8,'Ver1'!$F$23:$H$29,2,0),VLOOKUP(B8,'Ver1'!$F$23:$H$29,3,0))/100</f>
        <v>0.1</v>
      </c>
      <c r="L8" s="6">
        <f t="shared" ca="1" si="4"/>
        <v>3.5999999999999997E-2</v>
      </c>
      <c r="M8" s="16">
        <f t="shared" ca="1" si="5"/>
        <v>170.7552</v>
      </c>
      <c r="N8" s="6">
        <f ca="1">(L8+J8+H8)*E8+Table1[[#This Row],[Hukuk Servisinde Tahsilat Tutarı]]</f>
        <v>297819.71999999997</v>
      </c>
      <c r="O8" s="6">
        <f ca="1">C8*VLOOKUP(B8,'Ver1'!$J$3:$N$9,2,0)+(C8-C8*G8)*VLOOKUP(B8,'Ver1'!$J$3:$N$9,3,0)+(C8-C8*G8-C8*I8)*VLOOKUP(B8,'Ver1'!$J$3:$N$9,4,0)</f>
        <v>46342.999999999993</v>
      </c>
      <c r="P8" s="6">
        <f t="shared" ca="1" si="6"/>
        <v>0.6472</v>
      </c>
      <c r="Q8" s="6">
        <f ca="1">C8*P8*VLOOKUP(B8,'Ver1'!$J$3:$N$9,5,0)</f>
        <v>93973.440000000002</v>
      </c>
      <c r="R8" s="6">
        <f ca="1">VLOOKUP(Table1[[#This Row],[Ay]],'Ver1'!$J$3:$O$9,6,0)*Table1[[#This Row],[Hukuk Servisine Sevk Edilen]]*Table1[[#This Row],[Toplam Tutar]]</f>
        <v>105720.12</v>
      </c>
      <c r="S8" s="6">
        <f t="shared" ca="1" si="7"/>
        <v>140316.44</v>
      </c>
      <c r="T8" s="6">
        <f t="shared" ca="1" si="8"/>
        <v>203846.27999999997</v>
      </c>
      <c r="U8" s="4"/>
      <c r="X8" s="3"/>
    </row>
    <row r="9" spans="1:24" x14ac:dyDescent="0.2">
      <c r="A9" s="9">
        <v>44903</v>
      </c>
      <c r="B9" s="6">
        <f t="shared" si="0"/>
        <v>12</v>
      </c>
      <c r="C9" s="6">
        <f ca="1">RANDBETWEEN(VLOOKUP(B9,'Ver1'!$F$3:$H$9,2,0),VLOOKUP(B9,'Ver1'!$F$3:$H$9,3,0))</f>
        <v>268</v>
      </c>
      <c r="D9" s="6">
        <f ca="1">RANDBETWEEN(VLOOKUP(B9,'Ver1'!$B$4:$D$10,2,0),VLOOKUP(B9,'Ver1'!$B$4:$D$10,3,0))</f>
        <v>1080</v>
      </c>
      <c r="E9" s="6">
        <f t="shared" ca="1" si="1"/>
        <v>289440</v>
      </c>
      <c r="F9" s="6">
        <f ca="1">RANDBETWEEN(VLOOKUP(B9,'Ver1'!$B$13:$D$19,2,0),VLOOKUP(B9,'Ver1'!$B$13:$D$19,3,0))/100</f>
        <v>0.5</v>
      </c>
      <c r="G9" s="6">
        <f ca="1">RANDBETWEEN(VLOOKUP(B9,'Ver1'!$F$13:$H$19,2,0),VLOOKUP(B9,'Ver1'!$F$13:$H$19,3,0))/100</f>
        <v>0.52</v>
      </c>
      <c r="H9" s="6">
        <f t="shared" ca="1" si="2"/>
        <v>0.26</v>
      </c>
      <c r="I9" s="6">
        <f t="shared" ca="1" si="9"/>
        <v>0.28999999999999998</v>
      </c>
      <c r="J9" s="6">
        <f t="shared" ca="1" si="3"/>
        <v>0.14499999999999999</v>
      </c>
      <c r="K9" s="6">
        <f ca="1">RANDBETWEEN(VLOOKUP(B9,'Ver1'!$F$23:$H$29,2,0),VLOOKUP(B9,'Ver1'!$F$23:$H$29,3,0))/100</f>
        <v>0.08</v>
      </c>
      <c r="L9" s="6">
        <f t="shared" ca="1" si="4"/>
        <v>0.04</v>
      </c>
      <c r="M9" s="16">
        <f t="shared" ca="1" si="5"/>
        <v>119.26</v>
      </c>
      <c r="N9" s="6">
        <f ca="1">(L9+J9+H9)*E9+Table1[[#This Row],[Hukuk Servisinde Tahsilat Tutarı]]</f>
        <v>176992.56</v>
      </c>
      <c r="O9" s="6">
        <f ca="1">C9*VLOOKUP(B9,'Ver1'!$J$3:$N$9,2,0)+(C9-C9*G9)*VLOOKUP(B9,'Ver1'!$J$3:$N$9,3,0)+(C9-C9*G9-C9*I9)*VLOOKUP(B9,'Ver1'!$J$3:$N$9,4,0)</f>
        <v>28140</v>
      </c>
      <c r="P9" s="6">
        <f t="shared" ca="1" si="6"/>
        <v>0.55499999999999994</v>
      </c>
      <c r="Q9" s="6">
        <f ca="1">C9*P9*VLOOKUP(B9,'Ver1'!$J$3:$N$9,5,0)</f>
        <v>44621.999999999993</v>
      </c>
      <c r="R9" s="6">
        <f ca="1">VLOOKUP(Table1[[#This Row],[Ay]],'Ver1'!$J$3:$O$9,6,0)*Table1[[#This Row],[Hukuk Servisine Sevk Edilen]]*Table1[[#This Row],[Toplam Tutar]]</f>
        <v>48191.759999999995</v>
      </c>
      <c r="S9" s="6">
        <f t="shared" ca="1" si="7"/>
        <v>72762</v>
      </c>
      <c r="T9" s="6">
        <f t="shared" ca="1" si="8"/>
        <v>132370.56</v>
      </c>
      <c r="U9" s="4"/>
      <c r="X9" s="3"/>
    </row>
    <row r="10" spans="1:24" x14ac:dyDescent="0.2">
      <c r="A10" s="9">
        <v>44904</v>
      </c>
      <c r="B10" s="6">
        <f t="shared" si="0"/>
        <v>12</v>
      </c>
      <c r="C10" s="6">
        <f ca="1">RANDBETWEEN(VLOOKUP(B10,'Ver1'!$F$3:$H$9,2,0),VLOOKUP(B10,'Ver1'!$F$3:$H$9,3,0))</f>
        <v>265</v>
      </c>
      <c r="D10" s="6">
        <f ca="1">RANDBETWEEN(VLOOKUP(B10,'Ver1'!$B$4:$D$10,2,0),VLOOKUP(B10,'Ver1'!$B$4:$D$10,3,0))</f>
        <v>1067</v>
      </c>
      <c r="E10" s="6">
        <f t="shared" ca="1" si="1"/>
        <v>282755</v>
      </c>
      <c r="F10" s="6">
        <f ca="1">RANDBETWEEN(VLOOKUP(B10,'Ver1'!$B$13:$D$19,2,0),VLOOKUP(B10,'Ver1'!$B$13:$D$19,3,0))/100</f>
        <v>0.55000000000000004</v>
      </c>
      <c r="G10" s="6">
        <f ca="1">RANDBETWEEN(VLOOKUP(B10,'Ver1'!$F$13:$H$19,2,0),VLOOKUP(B10,'Ver1'!$F$13:$H$19,3,0))/100</f>
        <v>0.52</v>
      </c>
      <c r="H10" s="6">
        <f t="shared" ca="1" si="2"/>
        <v>0.28600000000000003</v>
      </c>
      <c r="I10" s="6">
        <f t="shared" ca="1" si="9"/>
        <v>0.21</v>
      </c>
      <c r="J10" s="6">
        <f t="shared" ca="1" si="3"/>
        <v>0.11550000000000001</v>
      </c>
      <c r="K10" s="6">
        <f ca="1">RANDBETWEEN(VLOOKUP(B10,'Ver1'!$F$23:$H$29,2,0),VLOOKUP(B10,'Ver1'!$F$23:$H$29,3,0))/100</f>
        <v>0.05</v>
      </c>
      <c r="L10" s="6">
        <f t="shared" ca="1" si="4"/>
        <v>2.7500000000000004E-2</v>
      </c>
      <c r="M10" s="16">
        <f t="shared" ca="1" si="5"/>
        <v>113.68500000000002</v>
      </c>
      <c r="N10" s="6">
        <f ca="1">(L10+J10+H10)*E10+Table1[[#This Row],[Hukuk Servisinde Tahsilat Tutarı]]</f>
        <v>169737.82650000002</v>
      </c>
      <c r="O10" s="6">
        <f ca="1">C10*VLOOKUP(B10,'Ver1'!$J$3:$N$9,2,0)+(C10-C10*G10)*VLOOKUP(B10,'Ver1'!$J$3:$N$9,3,0)+(C10-C10*G10-C10*I10)*VLOOKUP(B10,'Ver1'!$J$3:$N$9,4,0)</f>
        <v>29945</v>
      </c>
      <c r="P10" s="6">
        <f t="shared" ca="1" si="6"/>
        <v>0.57099999999999995</v>
      </c>
      <c r="Q10" s="6">
        <f ca="1">C10*P10*VLOOKUP(B10,'Ver1'!$J$3:$N$9,5,0)</f>
        <v>45394.5</v>
      </c>
      <c r="R10" s="6">
        <f ca="1">VLOOKUP(Table1[[#This Row],[Ay]],'Ver1'!$J$3:$O$9,6,0)*Table1[[#This Row],[Hukuk Servisine Sevk Edilen]]*Table1[[#This Row],[Toplam Tutar]]</f>
        <v>48435.931499999992</v>
      </c>
      <c r="S10" s="6">
        <f t="shared" ca="1" si="7"/>
        <v>75339.5</v>
      </c>
      <c r="T10" s="6">
        <f t="shared" ca="1" si="8"/>
        <v>124343.32650000002</v>
      </c>
      <c r="U10" s="4"/>
      <c r="X10" s="3"/>
    </row>
    <row r="11" spans="1:24" x14ac:dyDescent="0.2">
      <c r="A11" s="9">
        <v>44905</v>
      </c>
      <c r="B11" s="6">
        <f t="shared" si="0"/>
        <v>12</v>
      </c>
      <c r="C11" s="6">
        <f ca="1">RANDBETWEEN(VLOOKUP(B11,'Ver1'!$F$3:$H$9,2,0),VLOOKUP(B11,'Ver1'!$F$3:$H$9,3,0))</f>
        <v>258</v>
      </c>
      <c r="D11" s="6">
        <f ca="1">RANDBETWEEN(VLOOKUP(B11,'Ver1'!$B$4:$D$10,2,0),VLOOKUP(B11,'Ver1'!$B$4:$D$10,3,0))</f>
        <v>902</v>
      </c>
      <c r="E11" s="6">
        <f t="shared" ca="1" si="1"/>
        <v>232716</v>
      </c>
      <c r="F11" s="6">
        <f ca="1">RANDBETWEEN(VLOOKUP(B11,'Ver1'!$B$13:$D$19,2,0),VLOOKUP(B11,'Ver1'!$B$13:$D$19,3,0))/100</f>
        <v>0.39</v>
      </c>
      <c r="G11" s="6">
        <f ca="1">RANDBETWEEN(VLOOKUP(B11,'Ver1'!$F$13:$H$19,2,0),VLOOKUP(B11,'Ver1'!$F$13:$H$19,3,0))/100</f>
        <v>0.55000000000000004</v>
      </c>
      <c r="H11" s="6">
        <f t="shared" ca="1" si="2"/>
        <v>0.21450000000000002</v>
      </c>
      <c r="I11" s="6">
        <f t="shared" ca="1" si="9"/>
        <v>0.3</v>
      </c>
      <c r="J11" s="6">
        <f t="shared" ca="1" si="3"/>
        <v>0.11699999999999999</v>
      </c>
      <c r="K11" s="6">
        <f ca="1">RANDBETWEEN(VLOOKUP(B11,'Ver1'!$F$23:$H$29,2,0),VLOOKUP(B11,'Ver1'!$F$23:$H$29,3,0))/100</f>
        <v>0.08</v>
      </c>
      <c r="L11" s="6">
        <f t="shared" ca="1" si="4"/>
        <v>3.1200000000000002E-2</v>
      </c>
      <c r="M11" s="16">
        <f t="shared" ca="1" si="5"/>
        <v>93.576599999999999</v>
      </c>
      <c r="N11" s="6">
        <f ca="1">(L11+J11+H11)*E11+Table1[[#This Row],[Hukuk Servisinde Tahsilat Tutarı]]</f>
        <v>128899.06524</v>
      </c>
      <c r="O11" s="6">
        <f ca="1">C11*VLOOKUP(B11,'Ver1'!$J$3:$N$9,2,0)+(C11-C11*G11)*VLOOKUP(B11,'Ver1'!$J$3:$N$9,3,0)+(C11-C11*G11-C11*I11)*VLOOKUP(B11,'Ver1'!$J$3:$N$9,4,0)</f>
        <v>25477.5</v>
      </c>
      <c r="P11" s="6">
        <f t="shared" ca="1" si="6"/>
        <v>0.63729999999999998</v>
      </c>
      <c r="Q11" s="6">
        <f ca="1">C11*P11*VLOOKUP(B11,'Ver1'!$J$3:$N$9,5,0)</f>
        <v>49327.02</v>
      </c>
      <c r="R11" s="6">
        <f ca="1">VLOOKUP(Table1[[#This Row],[Ay]],'Ver1'!$J$3:$O$9,6,0)*Table1[[#This Row],[Hukuk Servisine Sevk Edilen]]*Table1[[#This Row],[Toplam Tutar]]</f>
        <v>44492.972040000001</v>
      </c>
      <c r="S11" s="6">
        <f t="shared" ca="1" si="7"/>
        <v>74804.51999999999</v>
      </c>
      <c r="T11" s="6">
        <f t="shared" ca="1" si="8"/>
        <v>79572.045240000007</v>
      </c>
      <c r="U11" s="4"/>
      <c r="X11" s="3"/>
    </row>
    <row r="12" spans="1:24" x14ac:dyDescent="0.2">
      <c r="A12" s="9">
        <v>44906</v>
      </c>
      <c r="B12" s="6">
        <f t="shared" si="0"/>
        <v>12</v>
      </c>
      <c r="C12" s="6">
        <f ca="1">RANDBETWEEN(VLOOKUP(B12,'Ver1'!$F$3:$H$9,2,0),VLOOKUP(B12,'Ver1'!$F$3:$H$9,3,0))</f>
        <v>597</v>
      </c>
      <c r="D12" s="6">
        <f ca="1">RANDBETWEEN(VLOOKUP(B12,'Ver1'!$B$4:$D$10,2,0),VLOOKUP(B12,'Ver1'!$B$4:$D$10,3,0))</f>
        <v>1015</v>
      </c>
      <c r="E12" s="6">
        <f t="shared" ca="1" si="1"/>
        <v>605955</v>
      </c>
      <c r="F12" s="6">
        <f ca="1">RANDBETWEEN(VLOOKUP(B12,'Ver1'!$B$13:$D$19,2,0),VLOOKUP(B12,'Ver1'!$B$13:$D$19,3,0))/100</f>
        <v>0.36</v>
      </c>
      <c r="G12" s="6">
        <f ca="1">RANDBETWEEN(VLOOKUP(B12,'Ver1'!$F$13:$H$19,2,0),VLOOKUP(B12,'Ver1'!$F$13:$H$19,3,0))/100</f>
        <v>0.49</v>
      </c>
      <c r="H12" s="6">
        <f t="shared" ca="1" si="2"/>
        <v>0.1764</v>
      </c>
      <c r="I12" s="6">
        <f t="shared" ca="1" si="9"/>
        <v>0.24</v>
      </c>
      <c r="J12" s="6">
        <f t="shared" ca="1" si="3"/>
        <v>8.6399999999999991E-2</v>
      </c>
      <c r="K12" s="6">
        <f ca="1">RANDBETWEEN(VLOOKUP(B12,'Ver1'!$F$23:$H$29,2,0),VLOOKUP(B12,'Ver1'!$F$23:$H$29,3,0))/100</f>
        <v>0.09</v>
      </c>
      <c r="L12" s="6">
        <f t="shared" ca="1" si="4"/>
        <v>3.2399999999999998E-2</v>
      </c>
      <c r="M12" s="16">
        <f t="shared" ca="1" si="5"/>
        <v>176.23440000000002</v>
      </c>
      <c r="N12" s="6">
        <f ca="1">(L12+J12+H12)*E12+Table1[[#This Row],[Hukuk Servisinde Tahsilat Tutarı]]</f>
        <v>307001.04119999998</v>
      </c>
      <c r="O12" s="6">
        <f ca="1">C12*VLOOKUP(B12,'Ver1'!$J$3:$N$9,2,0)+(C12-C12*G12)*VLOOKUP(B12,'Ver1'!$J$3:$N$9,3,0)+(C12-C12*G12-C12*I12)*VLOOKUP(B12,'Ver1'!$J$3:$N$9,4,0)</f>
        <v>68804.25</v>
      </c>
      <c r="P12" s="6">
        <f t="shared" ca="1" si="6"/>
        <v>0.70479999999999998</v>
      </c>
      <c r="Q12" s="6">
        <f ca="1">C12*P12*VLOOKUP(B12,'Ver1'!$J$3:$N$9,5,0)</f>
        <v>126229.68000000001</v>
      </c>
      <c r="R12" s="6">
        <f ca="1">VLOOKUP(Table1[[#This Row],[Ay]],'Ver1'!$J$3:$O$9,6,0)*Table1[[#This Row],[Hukuk Servisine Sevk Edilen]]*Table1[[#This Row],[Toplam Tutar]]</f>
        <v>128123.12519999999</v>
      </c>
      <c r="S12" s="6">
        <f t="shared" ca="1" si="7"/>
        <v>195033.93</v>
      </c>
      <c r="T12" s="6">
        <f t="shared" ca="1" si="8"/>
        <v>180771.36119999998</v>
      </c>
      <c r="U12" s="4"/>
      <c r="X12" s="3"/>
    </row>
    <row r="13" spans="1:24" x14ac:dyDescent="0.2">
      <c r="A13" s="9">
        <v>44907</v>
      </c>
      <c r="B13" s="6">
        <f t="shared" si="0"/>
        <v>12</v>
      </c>
      <c r="C13" s="6">
        <f ca="1">RANDBETWEEN(VLOOKUP(B13,'Ver1'!$F$3:$H$9,2,0),VLOOKUP(B13,'Ver1'!$F$3:$H$9,3,0))</f>
        <v>399</v>
      </c>
      <c r="D13" s="6">
        <f ca="1">RANDBETWEEN(VLOOKUP(B13,'Ver1'!$B$4:$D$10,2,0),VLOOKUP(B13,'Ver1'!$B$4:$D$10,3,0))</f>
        <v>1133</v>
      </c>
      <c r="E13" s="6">
        <f t="shared" ca="1" si="1"/>
        <v>452067</v>
      </c>
      <c r="F13" s="6">
        <f ca="1">RANDBETWEEN(VLOOKUP(B13,'Ver1'!$B$13:$D$19,2,0),VLOOKUP(B13,'Ver1'!$B$13:$D$19,3,0))/100</f>
        <v>0.47</v>
      </c>
      <c r="G13" s="6">
        <f ca="1">RANDBETWEEN(VLOOKUP(B13,'Ver1'!$F$13:$H$19,2,0),VLOOKUP(B13,'Ver1'!$F$13:$H$19,3,0))/100</f>
        <v>0.45</v>
      </c>
      <c r="H13" s="6">
        <f t="shared" ca="1" si="2"/>
        <v>0.21149999999999999</v>
      </c>
      <c r="I13" s="6">
        <f t="shared" ca="1" si="9"/>
        <v>0.27</v>
      </c>
      <c r="J13" s="6">
        <f t="shared" ca="1" si="3"/>
        <v>0.12690000000000001</v>
      </c>
      <c r="K13" s="6">
        <f ca="1">RANDBETWEEN(VLOOKUP(B13,'Ver1'!$F$23:$H$29,2,0),VLOOKUP(B13,'Ver1'!$F$23:$H$29,3,0))/100</f>
        <v>0.1</v>
      </c>
      <c r="L13" s="6">
        <f t="shared" ca="1" si="4"/>
        <v>4.7E-2</v>
      </c>
      <c r="M13" s="16">
        <f t="shared" ca="1" si="5"/>
        <v>153.77459999999999</v>
      </c>
      <c r="N13" s="6">
        <f ca="1">(L13+J13+H13)*E13+Table1[[#This Row],[Hukuk Servisinde Tahsilat Tutarı]]</f>
        <v>257578.73525999999</v>
      </c>
      <c r="O13" s="6">
        <f ca="1">C13*VLOOKUP(B13,'Ver1'!$J$3:$N$9,2,0)+(C13-C13*G13)*VLOOKUP(B13,'Ver1'!$J$3:$N$9,3,0)+(C13-C13*G13-C13*I13)*VLOOKUP(B13,'Ver1'!$J$3:$N$9,4,0)</f>
        <v>47580.75</v>
      </c>
      <c r="P13" s="6">
        <f t="shared" ca="1" si="6"/>
        <v>0.61460000000000004</v>
      </c>
      <c r="Q13" s="6">
        <f ca="1">C13*P13*VLOOKUP(B13,'Ver1'!$J$3:$N$9,5,0)</f>
        <v>73567.62</v>
      </c>
      <c r="R13" s="6">
        <f ca="1">VLOOKUP(Table1[[#This Row],[Ay]],'Ver1'!$J$3:$O$9,6,0)*Table1[[#This Row],[Hukuk Servisine Sevk Edilen]]*Table1[[#This Row],[Toplam Tutar]]</f>
        <v>83352.113460000008</v>
      </c>
      <c r="S13" s="6">
        <f t="shared" ca="1" si="7"/>
        <v>121148.37</v>
      </c>
      <c r="T13" s="6">
        <f t="shared" ca="1" si="8"/>
        <v>184011.11525999999</v>
      </c>
      <c r="U13" s="4"/>
      <c r="X13" s="3"/>
    </row>
    <row r="14" spans="1:24" x14ac:dyDescent="0.2">
      <c r="A14" s="9">
        <v>44908</v>
      </c>
      <c r="B14" s="6">
        <f t="shared" si="0"/>
        <v>12</v>
      </c>
      <c r="C14" s="6">
        <f ca="1">RANDBETWEEN(VLOOKUP(B14,'Ver1'!$F$3:$H$9,2,0),VLOOKUP(B14,'Ver1'!$F$3:$H$9,3,0))</f>
        <v>707</v>
      </c>
      <c r="D14" s="6">
        <f ca="1">RANDBETWEEN(VLOOKUP(B14,'Ver1'!$B$4:$D$10,2,0),VLOOKUP(B14,'Ver1'!$B$4:$D$10,3,0))</f>
        <v>1236</v>
      </c>
      <c r="E14" s="6">
        <f t="shared" ca="1" si="1"/>
        <v>873852</v>
      </c>
      <c r="F14" s="6">
        <f ca="1">RANDBETWEEN(VLOOKUP(B14,'Ver1'!$B$13:$D$19,2,0),VLOOKUP(B14,'Ver1'!$B$13:$D$19,3,0))/100</f>
        <v>0.36</v>
      </c>
      <c r="G14" s="6">
        <f ca="1">RANDBETWEEN(VLOOKUP(B14,'Ver1'!$F$13:$H$19,2,0),VLOOKUP(B14,'Ver1'!$F$13:$H$19,3,0))/100</f>
        <v>0.55000000000000004</v>
      </c>
      <c r="H14" s="6">
        <f t="shared" ca="1" si="2"/>
        <v>0.19800000000000001</v>
      </c>
      <c r="I14" s="6">
        <f t="shared" ca="1" si="9"/>
        <v>0.25</v>
      </c>
      <c r="J14" s="6">
        <f t="shared" ca="1" si="3"/>
        <v>0.09</v>
      </c>
      <c r="K14" s="6">
        <f ca="1">RANDBETWEEN(VLOOKUP(B14,'Ver1'!$F$23:$H$29,2,0),VLOOKUP(B14,'Ver1'!$F$23:$H$29,3,0))/100</f>
        <v>0.09</v>
      </c>
      <c r="L14" s="6">
        <f t="shared" ca="1" si="4"/>
        <v>3.2399999999999998E-2</v>
      </c>
      <c r="M14" s="16">
        <f t="shared" ca="1" si="5"/>
        <v>226.52280000000002</v>
      </c>
      <c r="N14" s="6">
        <f ca="1">(L14+J14+H14)*E14+Table1[[#This Row],[Hukuk Servisinde Tahsilat Tutarı]]</f>
        <v>458143.12656</v>
      </c>
      <c r="O14" s="6">
        <f ca="1">C14*VLOOKUP(B14,'Ver1'!$J$3:$N$9,2,0)+(C14-C14*G14)*VLOOKUP(B14,'Ver1'!$J$3:$N$9,3,0)+(C14-C14*G14-C14*I14)*VLOOKUP(B14,'Ver1'!$J$3:$N$9,4,0)</f>
        <v>73351.25</v>
      </c>
      <c r="P14" s="6">
        <f t="shared" ca="1" si="6"/>
        <v>0.67959999999999998</v>
      </c>
      <c r="Q14" s="6">
        <f ca="1">C14*P14*VLOOKUP(B14,'Ver1'!$J$3:$N$9,5,0)</f>
        <v>144143.16</v>
      </c>
      <c r="R14" s="6">
        <f ca="1">VLOOKUP(Table1[[#This Row],[Ay]],'Ver1'!$J$3:$O$9,6,0)*Table1[[#This Row],[Hukuk Servisine Sevk Edilen]]*Table1[[#This Row],[Toplam Tutar]]</f>
        <v>178160.94575999997</v>
      </c>
      <c r="S14" s="6">
        <f t="shared" ca="1" si="7"/>
        <v>217494.41</v>
      </c>
      <c r="T14" s="6">
        <f t="shared" ca="1" si="8"/>
        <v>313999.96655999997</v>
      </c>
      <c r="U14" s="4"/>
      <c r="X14" s="3"/>
    </row>
    <row r="15" spans="1:24" x14ac:dyDescent="0.2">
      <c r="A15" s="9">
        <v>44909</v>
      </c>
      <c r="B15" s="6">
        <f t="shared" si="0"/>
        <v>12</v>
      </c>
      <c r="C15" s="6">
        <f ca="1">RANDBETWEEN(VLOOKUP(B15,'Ver1'!$F$3:$H$9,2,0),VLOOKUP(B15,'Ver1'!$F$3:$H$9,3,0))</f>
        <v>406</v>
      </c>
      <c r="D15" s="6">
        <f ca="1">RANDBETWEEN(VLOOKUP(B15,'Ver1'!$B$4:$D$10,2,0),VLOOKUP(B15,'Ver1'!$B$4:$D$10,3,0))</f>
        <v>942</v>
      </c>
      <c r="E15" s="6">
        <f t="shared" ca="1" si="1"/>
        <v>382452</v>
      </c>
      <c r="F15" s="6">
        <f ca="1">RANDBETWEEN(VLOOKUP(B15,'Ver1'!$B$13:$D$19,2,0),VLOOKUP(B15,'Ver1'!$B$13:$D$19,3,0))/100</f>
        <v>0.48</v>
      </c>
      <c r="G15" s="6">
        <f ca="1">RANDBETWEEN(VLOOKUP(B15,'Ver1'!$F$13:$H$19,2,0),VLOOKUP(B15,'Ver1'!$F$13:$H$19,3,0))/100</f>
        <v>0.46</v>
      </c>
      <c r="H15" s="6">
        <f t="shared" ca="1" si="2"/>
        <v>0.2208</v>
      </c>
      <c r="I15" s="6">
        <f t="shared" ca="1" si="9"/>
        <v>0.32</v>
      </c>
      <c r="J15" s="6">
        <f t="shared" ca="1" si="3"/>
        <v>0.15359999999999999</v>
      </c>
      <c r="K15" s="6">
        <f ca="1">RANDBETWEEN(VLOOKUP(B15,'Ver1'!$F$23:$H$29,2,0),VLOOKUP(B15,'Ver1'!$F$23:$H$29,3,0))/100</f>
        <v>0.05</v>
      </c>
      <c r="L15" s="6">
        <f t="shared" ca="1" si="4"/>
        <v>2.4E-2</v>
      </c>
      <c r="M15" s="16">
        <f t="shared" ca="1" si="5"/>
        <v>161.75039999999998</v>
      </c>
      <c r="N15" s="6">
        <f ca="1">(L15+J15+H15)*E15+Table1[[#This Row],[Hukuk Servisinde Tahsilat Tutarı]]</f>
        <v>221393.81375999999</v>
      </c>
      <c r="O15" s="6">
        <f ca="1">C15*VLOOKUP(B15,'Ver1'!$J$3:$N$9,2,0)+(C15-C15*G15)*VLOOKUP(B15,'Ver1'!$J$3:$N$9,3,0)+(C15-C15*G15-C15*I15)*VLOOKUP(B15,'Ver1'!$J$3:$N$9,4,0)</f>
        <v>45675</v>
      </c>
      <c r="P15" s="6">
        <f t="shared" ca="1" si="6"/>
        <v>0.60160000000000002</v>
      </c>
      <c r="Q15" s="6">
        <f ca="1">C15*P15*VLOOKUP(B15,'Ver1'!$J$3:$N$9,5,0)</f>
        <v>73274.880000000005</v>
      </c>
      <c r="R15" s="6">
        <f ca="1">VLOOKUP(Table1[[#This Row],[Ay]],'Ver1'!$J$3:$O$9,6,0)*Table1[[#This Row],[Hukuk Servisine Sevk Edilen]]*Table1[[#This Row],[Toplam Tutar]]</f>
        <v>69024.936960000006</v>
      </c>
      <c r="S15" s="6">
        <f t="shared" ca="1" si="7"/>
        <v>118949.88</v>
      </c>
      <c r="T15" s="6">
        <f t="shared" ca="1" si="8"/>
        <v>148118.93375999999</v>
      </c>
      <c r="U15" s="4"/>
      <c r="X15" s="3"/>
    </row>
    <row r="16" spans="1:24" x14ac:dyDescent="0.2">
      <c r="A16" s="9">
        <v>44910</v>
      </c>
      <c r="B16" s="6">
        <f t="shared" si="0"/>
        <v>12</v>
      </c>
      <c r="C16" s="6">
        <f ca="1">RANDBETWEEN(VLOOKUP(B16,'Ver1'!$F$3:$H$9,2,0),VLOOKUP(B16,'Ver1'!$F$3:$H$9,3,0))</f>
        <v>336</v>
      </c>
      <c r="D16" s="6">
        <f ca="1">RANDBETWEEN(VLOOKUP(B16,'Ver1'!$B$4:$D$10,2,0),VLOOKUP(B16,'Ver1'!$B$4:$D$10,3,0))</f>
        <v>912</v>
      </c>
      <c r="E16" s="6">
        <f t="shared" ca="1" si="1"/>
        <v>306432</v>
      </c>
      <c r="F16" s="6">
        <f ca="1">RANDBETWEEN(VLOOKUP(B16,'Ver1'!$B$13:$D$19,2,0),VLOOKUP(B16,'Ver1'!$B$13:$D$19,3,0))/100</f>
        <v>0.52</v>
      </c>
      <c r="G16" s="6">
        <f ca="1">RANDBETWEEN(VLOOKUP(B16,'Ver1'!$F$13:$H$19,2,0),VLOOKUP(B16,'Ver1'!$F$13:$H$19,3,0))/100</f>
        <v>0.46</v>
      </c>
      <c r="H16" s="6">
        <f t="shared" ca="1" si="2"/>
        <v>0.23920000000000002</v>
      </c>
      <c r="I16" s="6">
        <f t="shared" ca="1" si="9"/>
        <v>0.22</v>
      </c>
      <c r="J16" s="6">
        <f t="shared" ca="1" si="3"/>
        <v>0.1144</v>
      </c>
      <c r="K16" s="6">
        <f ca="1">RANDBETWEEN(VLOOKUP(B16,'Ver1'!$F$23:$H$29,2,0),VLOOKUP(B16,'Ver1'!$F$23:$H$29,3,0))/100</f>
        <v>7.0000000000000007E-2</v>
      </c>
      <c r="L16" s="6">
        <f t="shared" ca="1" si="4"/>
        <v>3.6400000000000002E-2</v>
      </c>
      <c r="M16" s="16">
        <f t="shared" ca="1" si="5"/>
        <v>131.04</v>
      </c>
      <c r="N16" s="6">
        <f ca="1">(L16+J16+H16)*E16+Table1[[#This Row],[Hukuk Servisinde Tahsilat Tutarı]]</f>
        <v>175585.53600000002</v>
      </c>
      <c r="O16" s="6">
        <f ca="1">C16*VLOOKUP(B16,'Ver1'!$J$3:$N$9,2,0)+(C16-C16*G16)*VLOOKUP(B16,'Ver1'!$J$3:$N$9,3,0)+(C16-C16*G16-C16*I16)*VLOOKUP(B16,'Ver1'!$J$3:$N$9,4,0)</f>
        <v>41160</v>
      </c>
      <c r="P16" s="6">
        <f t="shared" ca="1" si="6"/>
        <v>0.61</v>
      </c>
      <c r="Q16" s="6">
        <f ca="1">C16*P16*VLOOKUP(B16,'Ver1'!$J$3:$N$9,5,0)</f>
        <v>61488</v>
      </c>
      <c r="R16" s="6">
        <f ca="1">VLOOKUP(Table1[[#This Row],[Ay]],'Ver1'!$J$3:$O$9,6,0)*Table1[[#This Row],[Hukuk Servisine Sevk Edilen]]*Table1[[#This Row],[Toplam Tutar]]</f>
        <v>56077.055999999997</v>
      </c>
      <c r="S16" s="6">
        <f t="shared" ca="1" si="7"/>
        <v>102648</v>
      </c>
      <c r="T16" s="6">
        <f t="shared" ca="1" si="8"/>
        <v>114097.53600000002</v>
      </c>
      <c r="U16" s="4"/>
      <c r="X16" s="3"/>
    </row>
    <row r="17" spans="1:24" x14ac:dyDescent="0.2">
      <c r="A17" s="9">
        <v>44911</v>
      </c>
      <c r="B17" s="6">
        <f t="shared" si="0"/>
        <v>12</v>
      </c>
      <c r="C17" s="6">
        <f ca="1">RANDBETWEEN(VLOOKUP(B17,'Ver1'!$F$3:$H$9,2,0),VLOOKUP(B17,'Ver1'!$F$3:$H$9,3,0))</f>
        <v>457</v>
      </c>
      <c r="D17" s="6">
        <f ca="1">RANDBETWEEN(VLOOKUP(B17,'Ver1'!$B$4:$D$10,2,0),VLOOKUP(B17,'Ver1'!$B$4:$D$10,3,0))</f>
        <v>1214</v>
      </c>
      <c r="E17" s="6">
        <f t="shared" ca="1" si="1"/>
        <v>554798</v>
      </c>
      <c r="F17" s="6">
        <f ca="1">RANDBETWEEN(VLOOKUP(B17,'Ver1'!$B$13:$D$19,2,0),VLOOKUP(B17,'Ver1'!$B$13:$D$19,3,0))/100</f>
        <v>0.44</v>
      </c>
      <c r="G17" s="6">
        <f ca="1">RANDBETWEEN(VLOOKUP(B17,'Ver1'!$F$13:$H$19,2,0),VLOOKUP(B17,'Ver1'!$F$13:$H$19,3,0))/100</f>
        <v>0.46</v>
      </c>
      <c r="H17" s="6">
        <f t="shared" ca="1" si="2"/>
        <v>0.2024</v>
      </c>
      <c r="I17" s="6">
        <f t="shared" ca="1" si="9"/>
        <v>0.34</v>
      </c>
      <c r="J17" s="6">
        <f t="shared" ca="1" si="3"/>
        <v>0.14960000000000001</v>
      </c>
      <c r="K17" s="6">
        <f ca="1">RANDBETWEEN(VLOOKUP(B17,'Ver1'!$F$23:$H$29,2,0),VLOOKUP(B17,'Ver1'!$F$23:$H$29,3,0))/100</f>
        <v>0.08</v>
      </c>
      <c r="L17" s="6">
        <f t="shared" ca="1" si="4"/>
        <v>3.5200000000000002E-2</v>
      </c>
      <c r="M17" s="16">
        <f t="shared" ca="1" si="5"/>
        <v>176.9504</v>
      </c>
      <c r="N17" s="6">
        <f ca="1">(L17+J17+H17)*E17+Table1[[#This Row],[Hukuk Servisinde Tahsilat Tutarı]]</f>
        <v>316811.84992000001</v>
      </c>
      <c r="O17" s="6">
        <f ca="1">C17*VLOOKUP(B17,'Ver1'!$J$3:$N$9,2,0)+(C17-C17*G17)*VLOOKUP(B17,'Ver1'!$J$3:$N$9,3,0)+(C17-C17*G17-C17*I17)*VLOOKUP(B17,'Ver1'!$J$3:$N$9,4,0)</f>
        <v>50498.5</v>
      </c>
      <c r="P17" s="6">
        <f t="shared" ca="1" si="6"/>
        <v>0.61280000000000001</v>
      </c>
      <c r="Q17" s="6">
        <f ca="1">C17*P17*VLOOKUP(B17,'Ver1'!$J$3:$N$9,5,0)</f>
        <v>84014.88</v>
      </c>
      <c r="R17" s="6">
        <f ca="1">VLOOKUP(Table1[[#This Row],[Ay]],'Ver1'!$J$3:$O$9,6,0)*Table1[[#This Row],[Hukuk Servisine Sevk Edilen]]*Table1[[#This Row],[Toplam Tutar]]</f>
        <v>101994.06432</v>
      </c>
      <c r="S17" s="6">
        <f t="shared" ca="1" si="7"/>
        <v>134513.38</v>
      </c>
      <c r="T17" s="6">
        <f t="shared" ca="1" si="8"/>
        <v>232796.96992</v>
      </c>
      <c r="U17" s="4"/>
      <c r="X17" s="3"/>
    </row>
    <row r="18" spans="1:24" x14ac:dyDescent="0.2">
      <c r="A18" s="9">
        <v>44912</v>
      </c>
      <c r="B18" s="6">
        <f t="shared" si="0"/>
        <v>12</v>
      </c>
      <c r="C18" s="6">
        <f ca="1">RANDBETWEEN(VLOOKUP(B18,'Ver1'!$F$3:$H$9,2,0),VLOOKUP(B18,'Ver1'!$F$3:$H$9,3,0))</f>
        <v>485</v>
      </c>
      <c r="D18" s="6">
        <f ca="1">RANDBETWEEN(VLOOKUP(B18,'Ver1'!$B$4:$D$10,2,0),VLOOKUP(B18,'Ver1'!$B$4:$D$10,3,0))</f>
        <v>1085</v>
      </c>
      <c r="E18" s="6">
        <f t="shared" ca="1" si="1"/>
        <v>526225</v>
      </c>
      <c r="F18" s="6">
        <f ca="1">RANDBETWEEN(VLOOKUP(B18,'Ver1'!$B$13:$D$19,2,0),VLOOKUP(B18,'Ver1'!$B$13:$D$19,3,0))/100</f>
        <v>0.53</v>
      </c>
      <c r="G18" s="6">
        <f ca="1">RANDBETWEEN(VLOOKUP(B18,'Ver1'!$F$13:$H$19,2,0),VLOOKUP(B18,'Ver1'!$F$13:$H$19,3,0))/100</f>
        <v>0.52</v>
      </c>
      <c r="H18" s="6">
        <f t="shared" ca="1" si="2"/>
        <v>0.27560000000000001</v>
      </c>
      <c r="I18" s="6">
        <f t="shared" ca="1" si="9"/>
        <v>0.22</v>
      </c>
      <c r="J18" s="6">
        <f t="shared" ca="1" si="3"/>
        <v>0.11660000000000001</v>
      </c>
      <c r="K18" s="6">
        <f ca="1">RANDBETWEEN(VLOOKUP(B18,'Ver1'!$F$23:$H$29,2,0),VLOOKUP(B18,'Ver1'!$F$23:$H$29,3,0))/100</f>
        <v>0.09</v>
      </c>
      <c r="L18" s="6">
        <f t="shared" ca="1" si="4"/>
        <v>4.7699999999999999E-2</v>
      </c>
      <c r="M18" s="16">
        <f t="shared" ca="1" si="5"/>
        <v>213.35150000000002</v>
      </c>
      <c r="N18" s="6">
        <f ca="1">(L18+J18+H18)*E18+Table1[[#This Row],[Hukuk Servisinde Tahsilat Tutarı]]</f>
        <v>319907.96425000002</v>
      </c>
      <c r="O18" s="6">
        <f ca="1">C18*VLOOKUP(B18,'Ver1'!$J$3:$N$9,2,0)+(C18-C18*G18)*VLOOKUP(B18,'Ver1'!$J$3:$N$9,3,0)+(C18-C18*G18-C18*I18)*VLOOKUP(B18,'Ver1'!$J$3:$N$9,4,0)</f>
        <v>54320</v>
      </c>
      <c r="P18" s="6">
        <f t="shared" ca="1" si="6"/>
        <v>0.56010000000000004</v>
      </c>
      <c r="Q18" s="6">
        <f ca="1">C18*P18*VLOOKUP(B18,'Ver1'!$J$3:$N$9,5,0)</f>
        <v>81494.55</v>
      </c>
      <c r="R18" s="6">
        <f ca="1">VLOOKUP(Table1[[#This Row],[Ay]],'Ver1'!$J$3:$O$9,6,0)*Table1[[#This Row],[Hukuk Servisine Sevk Edilen]]*Table1[[#This Row],[Toplam Tutar]]</f>
        <v>88421.586750000002</v>
      </c>
      <c r="S18" s="6">
        <f t="shared" ca="1" si="7"/>
        <v>135814.54999999999</v>
      </c>
      <c r="T18" s="6">
        <f t="shared" ca="1" si="8"/>
        <v>238413.41425000003</v>
      </c>
      <c r="U18" s="4"/>
      <c r="X18" s="3"/>
    </row>
    <row r="19" spans="1:24" x14ac:dyDescent="0.2">
      <c r="A19" s="9">
        <v>44913</v>
      </c>
      <c r="B19" s="6">
        <f t="shared" si="0"/>
        <v>12</v>
      </c>
      <c r="C19" s="6">
        <f ca="1">RANDBETWEEN(VLOOKUP(B19,'Ver1'!$F$3:$H$9,2,0),VLOOKUP(B19,'Ver1'!$F$3:$H$9,3,0))</f>
        <v>563</v>
      </c>
      <c r="D19" s="6">
        <f ca="1">RANDBETWEEN(VLOOKUP(B19,'Ver1'!$B$4:$D$10,2,0),VLOOKUP(B19,'Ver1'!$B$4:$D$10,3,0))</f>
        <v>980</v>
      </c>
      <c r="E19" s="6">
        <f t="shared" ca="1" si="1"/>
        <v>551740</v>
      </c>
      <c r="F19" s="6">
        <f ca="1">RANDBETWEEN(VLOOKUP(B19,'Ver1'!$B$13:$D$19,2,0),VLOOKUP(B19,'Ver1'!$B$13:$D$19,3,0))/100</f>
        <v>0.53</v>
      </c>
      <c r="G19" s="6">
        <f ca="1">RANDBETWEEN(VLOOKUP(B19,'Ver1'!$F$13:$H$19,2,0),VLOOKUP(B19,'Ver1'!$F$13:$H$19,3,0))/100</f>
        <v>0.45</v>
      </c>
      <c r="H19" s="6">
        <f t="shared" ca="1" si="2"/>
        <v>0.23850000000000002</v>
      </c>
      <c r="I19" s="6">
        <f t="shared" ca="1" si="9"/>
        <v>0.3</v>
      </c>
      <c r="J19" s="6">
        <f t="shared" ca="1" si="3"/>
        <v>0.159</v>
      </c>
      <c r="K19" s="6">
        <f ca="1">RANDBETWEEN(VLOOKUP(B19,'Ver1'!$F$23:$H$29,2,0),VLOOKUP(B19,'Ver1'!$F$23:$H$29,3,0))/100</f>
        <v>0.1</v>
      </c>
      <c r="L19" s="6">
        <f t="shared" ca="1" si="4"/>
        <v>5.3000000000000005E-2</v>
      </c>
      <c r="M19" s="16">
        <f t="shared" ca="1" si="5"/>
        <v>253.63150000000002</v>
      </c>
      <c r="N19" s="6">
        <f ca="1">(L19+J19+H19)*E19+Table1[[#This Row],[Hukuk Servisinde Tahsilat Tutarı]]</f>
        <v>339513.20899999997</v>
      </c>
      <c r="O19" s="6">
        <f ca="1">C19*VLOOKUP(B19,'Ver1'!$J$3:$N$9,2,0)+(C19-C19*G19)*VLOOKUP(B19,'Ver1'!$J$3:$N$9,3,0)+(C19-C19*G19-C19*I19)*VLOOKUP(B19,'Ver1'!$J$3:$N$9,4,0)</f>
        <v>65448.75</v>
      </c>
      <c r="P19" s="6">
        <f t="shared" ca="1" si="6"/>
        <v>0.54949999999999999</v>
      </c>
      <c r="Q19" s="6">
        <f ca="1">C19*P19*VLOOKUP(B19,'Ver1'!$J$3:$N$9,5,0)</f>
        <v>92810.549999999988</v>
      </c>
      <c r="R19" s="6">
        <f ca="1">VLOOKUP(Table1[[#This Row],[Ay]],'Ver1'!$J$3:$O$9,6,0)*Table1[[#This Row],[Hukuk Servisine Sevk Edilen]]*Table1[[#This Row],[Toplam Tutar]]</f>
        <v>90954.338999999993</v>
      </c>
      <c r="S19" s="6">
        <f t="shared" ca="1" si="7"/>
        <v>158259.29999999999</v>
      </c>
      <c r="T19" s="6">
        <f t="shared" ca="1" si="8"/>
        <v>246702.65899999999</v>
      </c>
      <c r="U19" s="4"/>
      <c r="X19" s="3"/>
    </row>
    <row r="20" spans="1:24" x14ac:dyDescent="0.2">
      <c r="A20" s="9">
        <v>44914</v>
      </c>
      <c r="B20" s="6">
        <f t="shared" si="0"/>
        <v>12</v>
      </c>
      <c r="C20" s="6">
        <f ca="1">RANDBETWEEN(VLOOKUP(B20,'Ver1'!$F$3:$H$9,2,0),VLOOKUP(B20,'Ver1'!$F$3:$H$9,3,0))</f>
        <v>610</v>
      </c>
      <c r="D20" s="6">
        <f ca="1">RANDBETWEEN(VLOOKUP(B20,'Ver1'!$B$4:$D$10,2,0),VLOOKUP(B20,'Ver1'!$B$4:$D$10,3,0))</f>
        <v>1209</v>
      </c>
      <c r="E20" s="6">
        <f t="shared" ca="1" si="1"/>
        <v>737490</v>
      </c>
      <c r="F20" s="6">
        <f ca="1">RANDBETWEEN(VLOOKUP(B20,'Ver1'!$B$13:$D$19,2,0),VLOOKUP(B20,'Ver1'!$B$13:$D$19,3,0))/100</f>
        <v>0.47</v>
      </c>
      <c r="G20" s="6">
        <f ca="1">RANDBETWEEN(VLOOKUP(B20,'Ver1'!$F$13:$H$19,2,0),VLOOKUP(B20,'Ver1'!$F$13:$H$19,3,0))/100</f>
        <v>0.47</v>
      </c>
      <c r="H20" s="6">
        <f t="shared" ca="1" si="2"/>
        <v>0.22089999999999999</v>
      </c>
      <c r="I20" s="6">
        <f t="shared" ca="1" si="9"/>
        <v>0.24</v>
      </c>
      <c r="J20" s="6">
        <f t="shared" ca="1" si="3"/>
        <v>0.11279999999999998</v>
      </c>
      <c r="K20" s="6">
        <f ca="1">RANDBETWEEN(VLOOKUP(B20,'Ver1'!$F$23:$H$29,2,0),VLOOKUP(B20,'Ver1'!$F$23:$H$29,3,0))/100</f>
        <v>7.0000000000000007E-2</v>
      </c>
      <c r="L20" s="6">
        <f t="shared" ca="1" si="4"/>
        <v>3.2899999999999999E-2</v>
      </c>
      <c r="M20" s="16">
        <f t="shared" ca="1" si="5"/>
        <v>223.62599999999998</v>
      </c>
      <c r="N20" s="6">
        <f ca="1">(L20+J20+H20)*E20+Table1[[#This Row],[Hukuk Servisinde Tahsilat Tutarı]]</f>
        <v>410501.6838</v>
      </c>
      <c r="O20" s="6">
        <f ca="1">C20*VLOOKUP(B20,'Ver1'!$J$3:$N$9,2,0)+(C20-C20*G20)*VLOOKUP(B20,'Ver1'!$J$3:$N$9,3,0)+(C20-C20*G20-C20*I20)*VLOOKUP(B20,'Ver1'!$J$3:$N$9,4,0)</f>
        <v>72437.5</v>
      </c>
      <c r="P20" s="6">
        <f t="shared" ca="1" si="6"/>
        <v>0.63339999999999996</v>
      </c>
      <c r="Q20" s="6">
        <f ca="1">C20*P20*VLOOKUP(B20,'Ver1'!$J$3:$N$9,5,0)</f>
        <v>115912.2</v>
      </c>
      <c r="R20" s="6">
        <f ca="1">VLOOKUP(Table1[[#This Row],[Ay]],'Ver1'!$J$3:$O$9,6,0)*Table1[[#This Row],[Hukuk Servisine Sevk Edilen]]*Table1[[#This Row],[Toplam Tutar]]</f>
        <v>140137.8498</v>
      </c>
      <c r="S20" s="6">
        <f t="shared" ca="1" si="7"/>
        <v>188349.7</v>
      </c>
      <c r="T20" s="6">
        <f t="shared" ca="1" si="8"/>
        <v>294589.48379999999</v>
      </c>
      <c r="U20" s="4"/>
      <c r="X20" s="3"/>
    </row>
    <row r="21" spans="1:24" x14ac:dyDescent="0.2">
      <c r="A21" s="9">
        <v>44915</v>
      </c>
      <c r="B21" s="6">
        <f t="shared" si="0"/>
        <v>12</v>
      </c>
      <c r="C21" s="6">
        <f ca="1">RANDBETWEEN(VLOOKUP(B21,'Ver1'!$F$3:$H$9,2,0),VLOOKUP(B21,'Ver1'!$F$3:$H$9,3,0))</f>
        <v>742</v>
      </c>
      <c r="D21" s="6">
        <f ca="1">RANDBETWEEN(VLOOKUP(B21,'Ver1'!$B$4:$D$10,2,0),VLOOKUP(B21,'Ver1'!$B$4:$D$10,3,0))</f>
        <v>1025</v>
      </c>
      <c r="E21" s="6">
        <f t="shared" ca="1" si="1"/>
        <v>760550</v>
      </c>
      <c r="F21" s="6">
        <f ca="1">RANDBETWEEN(VLOOKUP(B21,'Ver1'!$B$13:$D$19,2,0),VLOOKUP(B21,'Ver1'!$B$13:$D$19,3,0))/100</f>
        <v>0.41</v>
      </c>
      <c r="G21" s="6">
        <f ca="1">RANDBETWEEN(VLOOKUP(B21,'Ver1'!$F$13:$H$19,2,0),VLOOKUP(B21,'Ver1'!$F$13:$H$19,3,0))/100</f>
        <v>0.45</v>
      </c>
      <c r="H21" s="6">
        <f t="shared" ca="1" si="2"/>
        <v>0.1845</v>
      </c>
      <c r="I21" s="6">
        <f t="shared" ca="1" si="9"/>
        <v>0.22</v>
      </c>
      <c r="J21" s="6">
        <f t="shared" ca="1" si="3"/>
        <v>9.0199999999999989E-2</v>
      </c>
      <c r="K21" s="6">
        <f ca="1">RANDBETWEEN(VLOOKUP(B21,'Ver1'!$F$23:$H$29,2,0),VLOOKUP(B21,'Ver1'!$F$23:$H$29,3,0))/100</f>
        <v>0.1</v>
      </c>
      <c r="L21" s="6">
        <f t="shared" ca="1" si="4"/>
        <v>4.1000000000000002E-2</v>
      </c>
      <c r="M21" s="16">
        <f t="shared" ca="1" si="5"/>
        <v>234.24939999999998</v>
      </c>
      <c r="N21" s="6">
        <f ca="1">(L21+J21+H21)*E21+Table1[[#This Row],[Hukuk Servisinde Tahsilat Tutarı]]</f>
        <v>396238.94449999998</v>
      </c>
      <c r="O21" s="6">
        <f ca="1">C21*VLOOKUP(B21,'Ver1'!$J$3:$N$9,2,0)+(C21-C21*G21)*VLOOKUP(B21,'Ver1'!$J$3:$N$9,3,0)+(C21-C21*G21-C21*I21)*VLOOKUP(B21,'Ver1'!$J$3:$N$9,4,0)</f>
        <v>92193.5</v>
      </c>
      <c r="P21" s="6">
        <f t="shared" ca="1" si="6"/>
        <v>0.68430000000000002</v>
      </c>
      <c r="Q21" s="6">
        <f ca="1">C21*P21*VLOOKUP(B21,'Ver1'!$J$3:$N$9,5,0)</f>
        <v>152325.18</v>
      </c>
      <c r="R21" s="6">
        <f ca="1">VLOOKUP(Table1[[#This Row],[Ay]],'Ver1'!$J$3:$O$9,6,0)*Table1[[#This Row],[Hukuk Servisine Sevk Edilen]]*Table1[[#This Row],[Toplam Tutar]]</f>
        <v>156133.3095</v>
      </c>
      <c r="S21" s="6">
        <f t="shared" ca="1" si="7"/>
        <v>244518.68</v>
      </c>
      <c r="T21" s="6">
        <f t="shared" ca="1" si="8"/>
        <v>243913.76449999999</v>
      </c>
      <c r="U21" s="4"/>
      <c r="X21" s="3"/>
    </row>
    <row r="22" spans="1:24" x14ac:dyDescent="0.2">
      <c r="A22" s="9">
        <v>44916</v>
      </c>
      <c r="B22" s="6">
        <f t="shared" si="0"/>
        <v>12</v>
      </c>
      <c r="C22" s="6">
        <f ca="1">RANDBETWEEN(VLOOKUP(B22,'Ver1'!$F$3:$H$9,2,0),VLOOKUP(B22,'Ver1'!$F$3:$H$9,3,0))</f>
        <v>593</v>
      </c>
      <c r="D22" s="6">
        <f ca="1">RANDBETWEEN(VLOOKUP(B22,'Ver1'!$B$4:$D$10,2,0),VLOOKUP(B22,'Ver1'!$B$4:$D$10,3,0))</f>
        <v>846</v>
      </c>
      <c r="E22" s="6">
        <f t="shared" ca="1" si="1"/>
        <v>501678</v>
      </c>
      <c r="F22" s="6">
        <f ca="1">RANDBETWEEN(VLOOKUP(B22,'Ver1'!$B$13:$D$19,2,0),VLOOKUP(B22,'Ver1'!$B$13:$D$19,3,0))/100</f>
        <v>0.37</v>
      </c>
      <c r="G22" s="6">
        <f ca="1">RANDBETWEEN(VLOOKUP(B22,'Ver1'!$F$13:$H$19,2,0),VLOOKUP(B22,'Ver1'!$F$13:$H$19,3,0))/100</f>
        <v>0.49</v>
      </c>
      <c r="H22" s="6">
        <f t="shared" ca="1" si="2"/>
        <v>0.18129999999999999</v>
      </c>
      <c r="I22" s="6">
        <f t="shared" ca="1" si="9"/>
        <v>0.33</v>
      </c>
      <c r="J22" s="6">
        <f t="shared" ca="1" si="3"/>
        <v>0.1221</v>
      </c>
      <c r="K22" s="6">
        <f ca="1">RANDBETWEEN(VLOOKUP(B22,'Ver1'!$F$23:$H$29,2,0),VLOOKUP(B22,'Ver1'!$F$23:$H$29,3,0))/100</f>
        <v>0.06</v>
      </c>
      <c r="L22" s="6">
        <f t="shared" ca="1" si="4"/>
        <v>2.2199999999999998E-2</v>
      </c>
      <c r="M22" s="16">
        <f t="shared" ca="1" si="5"/>
        <v>193.08080000000001</v>
      </c>
      <c r="N22" s="6">
        <f ca="1">(L22+J22+H22)*E22+Table1[[#This Row],[Hukuk Servisinde Tahsilat Tutarı]]</f>
        <v>264845.84976000001</v>
      </c>
      <c r="O22" s="6">
        <f ca="1">C22*VLOOKUP(B22,'Ver1'!$J$3:$N$9,2,0)+(C22-C22*G22)*VLOOKUP(B22,'Ver1'!$J$3:$N$9,3,0)+(C22-C22*G22-C22*I22)*VLOOKUP(B22,'Ver1'!$J$3:$N$9,4,0)</f>
        <v>63006.25</v>
      </c>
      <c r="P22" s="6">
        <f t="shared" ca="1" si="6"/>
        <v>0.6744</v>
      </c>
      <c r="Q22" s="6">
        <f ca="1">C22*P22*VLOOKUP(B22,'Ver1'!$J$3:$N$9,5,0)</f>
        <v>119975.76</v>
      </c>
      <c r="R22" s="6">
        <f ca="1">VLOOKUP(Table1[[#This Row],[Ay]],'Ver1'!$J$3:$O$9,6,0)*Table1[[#This Row],[Hukuk Servisine Sevk Edilen]]*Table1[[#This Row],[Toplam Tutar]]</f>
        <v>101499.49296</v>
      </c>
      <c r="S22" s="6">
        <f t="shared" ca="1" si="7"/>
        <v>182982.01</v>
      </c>
      <c r="T22" s="6">
        <f t="shared" ca="1" si="8"/>
        <v>144870.08976</v>
      </c>
      <c r="U22" s="4"/>
      <c r="X22" s="3"/>
    </row>
    <row r="23" spans="1:24" x14ac:dyDescent="0.2">
      <c r="A23" s="9">
        <v>44917</v>
      </c>
      <c r="B23" s="6">
        <f t="shared" si="0"/>
        <v>12</v>
      </c>
      <c r="C23" s="6">
        <f ca="1">RANDBETWEEN(VLOOKUP(B23,'Ver1'!$F$3:$H$9,2,0),VLOOKUP(B23,'Ver1'!$F$3:$H$9,3,0))</f>
        <v>373</v>
      </c>
      <c r="D23" s="6">
        <f ca="1">RANDBETWEEN(VLOOKUP(B23,'Ver1'!$B$4:$D$10,2,0),VLOOKUP(B23,'Ver1'!$B$4:$D$10,3,0))</f>
        <v>1099</v>
      </c>
      <c r="E23" s="6">
        <f t="shared" ca="1" si="1"/>
        <v>409927</v>
      </c>
      <c r="F23" s="6">
        <f ca="1">RANDBETWEEN(VLOOKUP(B23,'Ver1'!$B$13:$D$19,2,0),VLOOKUP(B23,'Ver1'!$B$13:$D$19,3,0))/100</f>
        <v>0.48</v>
      </c>
      <c r="G23" s="6">
        <f ca="1">RANDBETWEEN(VLOOKUP(B23,'Ver1'!$F$13:$H$19,2,0),VLOOKUP(B23,'Ver1'!$F$13:$H$19,3,0))/100</f>
        <v>0.45</v>
      </c>
      <c r="H23" s="6">
        <f t="shared" ca="1" si="2"/>
        <v>0.216</v>
      </c>
      <c r="I23" s="6">
        <f t="shared" ca="1" si="9"/>
        <v>0.28999999999999998</v>
      </c>
      <c r="J23" s="6">
        <f t="shared" ca="1" si="3"/>
        <v>0.13919999999999999</v>
      </c>
      <c r="K23" s="6">
        <f ca="1">RANDBETWEEN(VLOOKUP(B23,'Ver1'!$F$23:$H$29,2,0),VLOOKUP(B23,'Ver1'!$F$23:$H$29,3,0))/100</f>
        <v>0.09</v>
      </c>
      <c r="L23" s="6">
        <f t="shared" ca="1" si="4"/>
        <v>4.3199999999999995E-2</v>
      </c>
      <c r="M23" s="16">
        <f t="shared" ca="1" si="5"/>
        <v>148.60319999999999</v>
      </c>
      <c r="N23" s="6">
        <f ca="1">(L23+J23+H23)*E23+Table1[[#This Row],[Hukuk Servisinde Tahsilat Tutarı]]</f>
        <v>237298.54175999999</v>
      </c>
      <c r="O23" s="6">
        <f ca="1">C23*VLOOKUP(B23,'Ver1'!$J$3:$N$9,2,0)+(C23-C23*G23)*VLOOKUP(B23,'Ver1'!$J$3:$N$9,3,0)+(C23-C23*G23-C23*I23)*VLOOKUP(B23,'Ver1'!$J$3:$N$9,4,0)</f>
        <v>43734.25</v>
      </c>
      <c r="P23" s="6">
        <f t="shared" ca="1" si="6"/>
        <v>0.60160000000000002</v>
      </c>
      <c r="Q23" s="6">
        <f ca="1">C23*P23*VLOOKUP(B23,'Ver1'!$J$3:$N$9,5,0)</f>
        <v>67319.040000000008</v>
      </c>
      <c r="R23" s="6">
        <f ca="1">VLOOKUP(Table1[[#This Row],[Ay]],'Ver1'!$J$3:$O$9,6,0)*Table1[[#This Row],[Hukuk Servisine Sevk Edilen]]*Table1[[#This Row],[Toplam Tutar]]</f>
        <v>73983.624960000001</v>
      </c>
      <c r="S23" s="6">
        <f t="shared" ca="1" si="7"/>
        <v>111053.29000000001</v>
      </c>
      <c r="T23" s="6">
        <f t="shared" ca="1" si="8"/>
        <v>169979.50175999998</v>
      </c>
      <c r="U23" s="4"/>
      <c r="X23" s="3"/>
    </row>
    <row r="24" spans="1:24" x14ac:dyDescent="0.2">
      <c r="A24" s="9">
        <v>44918</v>
      </c>
      <c r="B24" s="6">
        <f t="shared" si="0"/>
        <v>12</v>
      </c>
      <c r="C24" s="6">
        <f ca="1">RANDBETWEEN(VLOOKUP(B24,'Ver1'!$F$3:$H$9,2,0),VLOOKUP(B24,'Ver1'!$F$3:$H$9,3,0))</f>
        <v>383</v>
      </c>
      <c r="D24" s="6">
        <f ca="1">RANDBETWEEN(VLOOKUP(B24,'Ver1'!$B$4:$D$10,2,0),VLOOKUP(B24,'Ver1'!$B$4:$D$10,3,0))</f>
        <v>978</v>
      </c>
      <c r="E24" s="6">
        <f t="shared" ca="1" si="1"/>
        <v>374574</v>
      </c>
      <c r="F24" s="6">
        <f ca="1">RANDBETWEEN(VLOOKUP(B24,'Ver1'!$B$13:$D$19,2,0),VLOOKUP(B24,'Ver1'!$B$13:$D$19,3,0))/100</f>
        <v>0.45</v>
      </c>
      <c r="G24" s="6">
        <f ca="1">RANDBETWEEN(VLOOKUP(B24,'Ver1'!$F$13:$H$19,2,0),VLOOKUP(B24,'Ver1'!$F$13:$H$19,3,0))/100</f>
        <v>0.52</v>
      </c>
      <c r="H24" s="6">
        <f t="shared" ca="1" si="2"/>
        <v>0.23400000000000001</v>
      </c>
      <c r="I24" s="6">
        <f t="shared" ca="1" si="9"/>
        <v>0.23</v>
      </c>
      <c r="J24" s="6">
        <f t="shared" ca="1" si="3"/>
        <v>0.10350000000000001</v>
      </c>
      <c r="K24" s="6">
        <f ca="1">RANDBETWEEN(VLOOKUP(B24,'Ver1'!$F$23:$H$29,2,0),VLOOKUP(B24,'Ver1'!$F$23:$H$29,3,0))/100</f>
        <v>0.06</v>
      </c>
      <c r="L24" s="6">
        <f t="shared" ca="1" si="4"/>
        <v>2.7E-2</v>
      </c>
      <c r="M24" s="16">
        <f t="shared" ca="1" si="5"/>
        <v>139.60350000000003</v>
      </c>
      <c r="N24" s="6">
        <f ca="1">(L24+J24+H24)*E24+Table1[[#This Row],[Hukuk Servisinde Tahsilat Tutarı]]</f>
        <v>207944.75610000003</v>
      </c>
      <c r="O24" s="6">
        <f ca="1">C24*VLOOKUP(B24,'Ver1'!$J$3:$N$9,2,0)+(C24-C24*G24)*VLOOKUP(B24,'Ver1'!$J$3:$N$9,3,0)+(C24-C24*G24-C24*I24)*VLOOKUP(B24,'Ver1'!$J$3:$N$9,4,0)</f>
        <v>42513</v>
      </c>
      <c r="P24" s="6">
        <f t="shared" ca="1" si="6"/>
        <v>0.63549999999999995</v>
      </c>
      <c r="Q24" s="6">
        <f ca="1">C24*P24*VLOOKUP(B24,'Ver1'!$J$3:$N$9,5,0)</f>
        <v>73018.95</v>
      </c>
      <c r="R24" s="6">
        <f ca="1">VLOOKUP(Table1[[#This Row],[Ay]],'Ver1'!$J$3:$O$9,6,0)*Table1[[#This Row],[Hukuk Servisine Sevk Edilen]]*Table1[[#This Row],[Toplam Tutar]]</f>
        <v>71412.533100000001</v>
      </c>
      <c r="S24" s="6">
        <f t="shared" ca="1" si="7"/>
        <v>115531.95</v>
      </c>
      <c r="T24" s="6">
        <f t="shared" ca="1" si="8"/>
        <v>134925.80610000005</v>
      </c>
      <c r="U24" s="4"/>
      <c r="X24" s="3"/>
    </row>
    <row r="25" spans="1:24" x14ac:dyDescent="0.2">
      <c r="A25" s="9">
        <v>44919</v>
      </c>
      <c r="B25" s="6">
        <f t="shared" si="0"/>
        <v>12</v>
      </c>
      <c r="C25" s="6">
        <f ca="1">RANDBETWEEN(VLOOKUP(B25,'Ver1'!$F$3:$H$9,2,0),VLOOKUP(B25,'Ver1'!$F$3:$H$9,3,0))</f>
        <v>526</v>
      </c>
      <c r="D25" s="6">
        <f ca="1">RANDBETWEEN(VLOOKUP(B25,'Ver1'!$B$4:$D$10,2,0),VLOOKUP(B25,'Ver1'!$B$4:$D$10,3,0))</f>
        <v>921</v>
      </c>
      <c r="E25" s="6">
        <f t="shared" ca="1" si="1"/>
        <v>484446</v>
      </c>
      <c r="F25" s="6">
        <f ca="1">RANDBETWEEN(VLOOKUP(B25,'Ver1'!$B$13:$D$19,2,0),VLOOKUP(B25,'Ver1'!$B$13:$D$19,3,0))/100</f>
        <v>0.5</v>
      </c>
      <c r="G25" s="6">
        <f ca="1">RANDBETWEEN(VLOOKUP(B25,'Ver1'!$F$13:$H$19,2,0),VLOOKUP(B25,'Ver1'!$F$13:$H$19,3,0))/100</f>
        <v>0.46</v>
      </c>
      <c r="H25" s="6">
        <f t="shared" ca="1" si="2"/>
        <v>0.23</v>
      </c>
      <c r="I25" s="6">
        <f t="shared" ca="1" si="9"/>
        <v>0.26</v>
      </c>
      <c r="J25" s="6">
        <f t="shared" ca="1" si="3"/>
        <v>0.13</v>
      </c>
      <c r="K25" s="6">
        <f ca="1">RANDBETWEEN(VLOOKUP(B25,'Ver1'!$F$23:$H$29,2,0),VLOOKUP(B25,'Ver1'!$F$23:$H$29,3,0))/100</f>
        <v>7.0000000000000007E-2</v>
      </c>
      <c r="L25" s="6">
        <f t="shared" ca="1" si="4"/>
        <v>3.5000000000000003E-2</v>
      </c>
      <c r="M25" s="16">
        <f t="shared" ca="1" si="5"/>
        <v>207.77</v>
      </c>
      <c r="N25" s="6">
        <f ca="1">(L25+J25+H25)*E25+Table1[[#This Row],[Hukuk Servisinde Tahsilat Tutarı]]</f>
        <v>279283.11900000001</v>
      </c>
      <c r="O25" s="6">
        <f ca="1">C25*VLOOKUP(B25,'Ver1'!$J$3:$N$9,2,0)+(C25-C25*G25)*VLOOKUP(B25,'Ver1'!$J$3:$N$9,3,0)+(C25-C25*G25-C25*I25)*VLOOKUP(B25,'Ver1'!$J$3:$N$9,4,0)</f>
        <v>62331</v>
      </c>
      <c r="P25" s="6">
        <f t="shared" ca="1" si="6"/>
        <v>0.60499999999999998</v>
      </c>
      <c r="Q25" s="6">
        <f ca="1">C25*P25*VLOOKUP(B25,'Ver1'!$J$3:$N$9,5,0)</f>
        <v>95469</v>
      </c>
      <c r="R25" s="6">
        <f ca="1">VLOOKUP(Table1[[#This Row],[Ay]],'Ver1'!$J$3:$O$9,6,0)*Table1[[#This Row],[Hukuk Servisine Sevk Edilen]]*Table1[[#This Row],[Toplam Tutar]]</f>
        <v>87926.948999999993</v>
      </c>
      <c r="S25" s="6">
        <f t="shared" ca="1" si="7"/>
        <v>157800</v>
      </c>
      <c r="T25" s="6">
        <f t="shared" ca="1" si="8"/>
        <v>183814.11900000001</v>
      </c>
      <c r="U25" s="4"/>
      <c r="X25" s="3"/>
    </row>
    <row r="26" spans="1:24" x14ac:dyDescent="0.2">
      <c r="A26" s="9">
        <v>44920</v>
      </c>
      <c r="B26" s="6">
        <f t="shared" si="0"/>
        <v>12</v>
      </c>
      <c r="C26" s="6">
        <f ca="1">RANDBETWEEN(VLOOKUP(B26,'Ver1'!$F$3:$H$9,2,0),VLOOKUP(B26,'Ver1'!$F$3:$H$9,3,0))</f>
        <v>427</v>
      </c>
      <c r="D26" s="6">
        <f ca="1">RANDBETWEEN(VLOOKUP(B26,'Ver1'!$B$4:$D$10,2,0),VLOOKUP(B26,'Ver1'!$B$4:$D$10,3,0))</f>
        <v>785</v>
      </c>
      <c r="E26" s="6">
        <f t="shared" ca="1" si="1"/>
        <v>335195</v>
      </c>
      <c r="F26" s="6">
        <f ca="1">RANDBETWEEN(VLOOKUP(B26,'Ver1'!$B$13:$D$19,2,0),VLOOKUP(B26,'Ver1'!$B$13:$D$19,3,0))/100</f>
        <v>0.48</v>
      </c>
      <c r="G26" s="6">
        <f ca="1">RANDBETWEEN(VLOOKUP(B26,'Ver1'!$F$13:$H$19,2,0),VLOOKUP(B26,'Ver1'!$F$13:$H$19,3,0))/100</f>
        <v>0.45</v>
      </c>
      <c r="H26" s="6">
        <f t="shared" ca="1" si="2"/>
        <v>0.216</v>
      </c>
      <c r="I26" s="6">
        <f t="shared" ca="1" si="9"/>
        <v>0.32</v>
      </c>
      <c r="J26" s="6">
        <f t="shared" ca="1" si="3"/>
        <v>0.15359999999999999</v>
      </c>
      <c r="K26" s="6">
        <f ca="1">RANDBETWEEN(VLOOKUP(B26,'Ver1'!$F$23:$H$29,2,0),VLOOKUP(B26,'Ver1'!$F$23:$H$29,3,0))/100</f>
        <v>0.1</v>
      </c>
      <c r="L26" s="6">
        <f t="shared" ca="1" si="4"/>
        <v>4.8000000000000001E-2</v>
      </c>
      <c r="M26" s="16">
        <f t="shared" ca="1" si="5"/>
        <v>178.31519999999998</v>
      </c>
      <c r="N26" s="6">
        <f ca="1">(L26+J26+H26)*E26+Table1[[#This Row],[Hukuk Servisinde Tahsilat Tutarı]]</f>
        <v>198542.70240000001</v>
      </c>
      <c r="O26" s="6">
        <f ca="1">C26*VLOOKUP(B26,'Ver1'!$J$3:$N$9,2,0)+(C26-C26*G26)*VLOOKUP(B26,'Ver1'!$J$3:$N$9,3,0)+(C26-C26*G26-C26*I26)*VLOOKUP(B26,'Ver1'!$J$3:$N$9,4,0)</f>
        <v>48784.75</v>
      </c>
      <c r="P26" s="6">
        <f t="shared" ca="1" si="6"/>
        <v>0.58240000000000003</v>
      </c>
      <c r="Q26" s="6">
        <f ca="1">C26*P26*VLOOKUP(B26,'Ver1'!$J$3:$N$9,5,0)</f>
        <v>74605.440000000002</v>
      </c>
      <c r="R26" s="6">
        <f ca="1">VLOOKUP(Table1[[#This Row],[Ay]],'Ver1'!$J$3:$O$9,6,0)*Table1[[#This Row],[Hukuk Servisine Sevk Edilen]]*Table1[[#This Row],[Toplam Tutar]]</f>
        <v>58565.270400000001</v>
      </c>
      <c r="S26" s="6">
        <f t="shared" ca="1" si="7"/>
        <v>123390.19</v>
      </c>
      <c r="T26" s="6">
        <f t="shared" ca="1" si="8"/>
        <v>123937.26240000001</v>
      </c>
      <c r="U26" s="4"/>
      <c r="X26" s="3"/>
    </row>
    <row r="27" spans="1:24" x14ac:dyDescent="0.2">
      <c r="A27" s="9">
        <v>44921</v>
      </c>
      <c r="B27" s="6">
        <f t="shared" si="0"/>
        <v>12</v>
      </c>
      <c r="C27" s="6">
        <f ca="1">RANDBETWEEN(VLOOKUP(B27,'Ver1'!$F$3:$H$9,2,0),VLOOKUP(B27,'Ver1'!$F$3:$H$9,3,0))</f>
        <v>263</v>
      </c>
      <c r="D27" s="6">
        <f ca="1">RANDBETWEEN(VLOOKUP(B27,'Ver1'!$B$4:$D$10,2,0),VLOOKUP(B27,'Ver1'!$B$4:$D$10,3,0))</f>
        <v>881</v>
      </c>
      <c r="E27" s="6">
        <f t="shared" ca="1" si="1"/>
        <v>231703</v>
      </c>
      <c r="F27" s="6">
        <f ca="1">RANDBETWEEN(VLOOKUP(B27,'Ver1'!$B$13:$D$19,2,0),VLOOKUP(B27,'Ver1'!$B$13:$D$19,3,0))/100</f>
        <v>0.51</v>
      </c>
      <c r="G27" s="6">
        <f ca="1">RANDBETWEEN(VLOOKUP(B27,'Ver1'!$F$13:$H$19,2,0),VLOOKUP(B27,'Ver1'!$F$13:$H$19,3,0))/100</f>
        <v>0.45</v>
      </c>
      <c r="H27" s="6">
        <f t="shared" ca="1" si="2"/>
        <v>0.22950000000000001</v>
      </c>
      <c r="I27" s="6">
        <f t="shared" ca="1" si="9"/>
        <v>0.31</v>
      </c>
      <c r="J27" s="6">
        <f t="shared" ca="1" si="3"/>
        <v>0.15809999999999999</v>
      </c>
      <c r="K27" s="6">
        <f ca="1">RANDBETWEEN(VLOOKUP(B27,'Ver1'!$F$23:$H$29,2,0),VLOOKUP(B27,'Ver1'!$F$23:$H$29,3,0))/100</f>
        <v>0.06</v>
      </c>
      <c r="L27" s="6">
        <f t="shared" ca="1" si="4"/>
        <v>3.0599999999999999E-2</v>
      </c>
      <c r="M27" s="16">
        <f t="shared" ca="1" si="5"/>
        <v>109.98660000000001</v>
      </c>
      <c r="N27" s="6">
        <f ca="1">(L27+J27+H27)*E27+Table1[[#This Row],[Hukuk Servisinde Tahsilat Tutarı]]</f>
        <v>137339.63621999999</v>
      </c>
      <c r="O27" s="6">
        <f ca="1">C27*VLOOKUP(B27,'Ver1'!$J$3:$N$9,2,0)+(C27-C27*G27)*VLOOKUP(B27,'Ver1'!$J$3:$N$9,3,0)+(C27-C27*G27-C27*I27)*VLOOKUP(B27,'Ver1'!$J$3:$N$9,4,0)</f>
        <v>30310.749999999996</v>
      </c>
      <c r="P27" s="6">
        <f t="shared" ca="1" si="6"/>
        <v>0.58179999999999998</v>
      </c>
      <c r="Q27" s="6">
        <f ca="1">C27*P27*VLOOKUP(B27,'Ver1'!$J$3:$N$9,5,0)</f>
        <v>45904.02</v>
      </c>
      <c r="R27" s="6">
        <f ca="1">VLOOKUP(Table1[[#This Row],[Ay]],'Ver1'!$J$3:$O$9,6,0)*Table1[[#This Row],[Hukuk Servisine Sevk Edilen]]*Table1[[#This Row],[Toplam Tutar]]</f>
        <v>40441.441619999998</v>
      </c>
      <c r="S27" s="6">
        <f t="shared" ca="1" si="7"/>
        <v>76214.76999999999</v>
      </c>
      <c r="T27" s="6">
        <f t="shared" ca="1" si="8"/>
        <v>91435.616219999996</v>
      </c>
      <c r="U27" s="4"/>
      <c r="X27" s="3"/>
    </row>
    <row r="28" spans="1:24" x14ac:dyDescent="0.2">
      <c r="A28" s="9">
        <v>44922</v>
      </c>
      <c r="B28" s="6">
        <f t="shared" si="0"/>
        <v>12</v>
      </c>
      <c r="C28" s="6">
        <f ca="1">RANDBETWEEN(VLOOKUP(B28,'Ver1'!$F$3:$H$9,2,0),VLOOKUP(B28,'Ver1'!$F$3:$H$9,3,0))</f>
        <v>421</v>
      </c>
      <c r="D28" s="6">
        <f ca="1">RANDBETWEEN(VLOOKUP(B28,'Ver1'!$B$4:$D$10,2,0),VLOOKUP(B28,'Ver1'!$B$4:$D$10,3,0))</f>
        <v>902</v>
      </c>
      <c r="E28" s="6">
        <f t="shared" ca="1" si="1"/>
        <v>379742</v>
      </c>
      <c r="F28" s="6">
        <f ca="1">RANDBETWEEN(VLOOKUP(B28,'Ver1'!$B$13:$D$19,2,0),VLOOKUP(B28,'Ver1'!$B$13:$D$19,3,0))/100</f>
        <v>0.35</v>
      </c>
      <c r="G28" s="6">
        <f ca="1">RANDBETWEEN(VLOOKUP(B28,'Ver1'!$F$13:$H$19,2,0),VLOOKUP(B28,'Ver1'!$F$13:$H$19,3,0))/100</f>
        <v>0.5</v>
      </c>
      <c r="H28" s="6">
        <f t="shared" ca="1" si="2"/>
        <v>0.17499999999999999</v>
      </c>
      <c r="I28" s="6">
        <f t="shared" ca="1" si="9"/>
        <v>0.23</v>
      </c>
      <c r="J28" s="6">
        <f t="shared" ca="1" si="3"/>
        <v>8.0500000000000002E-2</v>
      </c>
      <c r="K28" s="6">
        <f ca="1">RANDBETWEEN(VLOOKUP(B28,'Ver1'!$F$23:$H$29,2,0),VLOOKUP(B28,'Ver1'!$F$23:$H$29,3,0))/100</f>
        <v>0.1</v>
      </c>
      <c r="L28" s="6">
        <f t="shared" ca="1" si="4"/>
        <v>3.4999999999999996E-2</v>
      </c>
      <c r="M28" s="16">
        <f t="shared" ca="1" si="5"/>
        <v>122.30049999999999</v>
      </c>
      <c r="N28" s="6">
        <f ca="1">(L28+J28+H28)*E28+Table1[[#This Row],[Hukuk Servisinde Tahsilat Tutarı]]</f>
        <v>191143.13569999998</v>
      </c>
      <c r="O28" s="6">
        <f ca="1">C28*VLOOKUP(B28,'Ver1'!$J$3:$N$9,2,0)+(C28-C28*G28)*VLOOKUP(B28,'Ver1'!$J$3:$N$9,3,0)+(C28-C28*G28-C28*I28)*VLOOKUP(B28,'Ver1'!$J$3:$N$9,4,0)</f>
        <v>48204.5</v>
      </c>
      <c r="P28" s="6">
        <f t="shared" ca="1" si="6"/>
        <v>0.70950000000000002</v>
      </c>
      <c r="Q28" s="6">
        <f ca="1">C28*P28*VLOOKUP(B28,'Ver1'!$J$3:$N$9,5,0)</f>
        <v>89609.85</v>
      </c>
      <c r="R28" s="6">
        <f ca="1">VLOOKUP(Table1[[#This Row],[Ay]],'Ver1'!$J$3:$O$9,6,0)*Table1[[#This Row],[Hukuk Servisine Sevk Edilen]]*Table1[[#This Row],[Toplam Tutar]]</f>
        <v>80828.084700000007</v>
      </c>
      <c r="S28" s="6">
        <f t="shared" ca="1" si="7"/>
        <v>137814.35</v>
      </c>
      <c r="T28" s="6">
        <f t="shared" ca="1" si="8"/>
        <v>101533.28569999998</v>
      </c>
      <c r="U28" s="4"/>
      <c r="X28" s="3"/>
    </row>
    <row r="29" spans="1:24" x14ac:dyDescent="0.2">
      <c r="A29" s="9">
        <v>44923</v>
      </c>
      <c r="B29" s="6">
        <f t="shared" si="0"/>
        <v>12</v>
      </c>
      <c r="C29" s="6">
        <f ca="1">RANDBETWEEN(VLOOKUP(B29,'Ver1'!$F$3:$H$9,2,0),VLOOKUP(B29,'Ver1'!$F$3:$H$9,3,0))</f>
        <v>379</v>
      </c>
      <c r="D29" s="6">
        <f ca="1">RANDBETWEEN(VLOOKUP(B29,'Ver1'!$B$4:$D$10,2,0),VLOOKUP(B29,'Ver1'!$B$4:$D$10,3,0))</f>
        <v>1070</v>
      </c>
      <c r="E29" s="6">
        <f t="shared" ca="1" si="1"/>
        <v>405530</v>
      </c>
      <c r="F29" s="6">
        <f ca="1">RANDBETWEEN(VLOOKUP(B29,'Ver1'!$B$13:$D$19,2,0),VLOOKUP(B29,'Ver1'!$B$13:$D$19,3,0))/100</f>
        <v>0.46</v>
      </c>
      <c r="G29" s="6">
        <f ca="1">RANDBETWEEN(VLOOKUP(B29,'Ver1'!$F$13:$H$19,2,0),VLOOKUP(B29,'Ver1'!$F$13:$H$19,3,0))/100</f>
        <v>0.51</v>
      </c>
      <c r="H29" s="6">
        <f t="shared" ca="1" si="2"/>
        <v>0.2346</v>
      </c>
      <c r="I29" s="6">
        <f t="shared" ca="1" si="9"/>
        <v>0.3</v>
      </c>
      <c r="J29" s="6">
        <f t="shared" ca="1" si="3"/>
        <v>0.13800000000000001</v>
      </c>
      <c r="K29" s="6">
        <f ca="1">RANDBETWEEN(VLOOKUP(B29,'Ver1'!$F$23:$H$29,2,0),VLOOKUP(B29,'Ver1'!$F$23:$H$29,3,0))/100</f>
        <v>0.06</v>
      </c>
      <c r="L29" s="6">
        <f t="shared" ca="1" si="4"/>
        <v>2.76E-2</v>
      </c>
      <c r="M29" s="16">
        <f t="shared" ca="1" si="5"/>
        <v>151.67580000000001</v>
      </c>
      <c r="N29" s="6">
        <f ca="1">(L29+J29+H29)*E29+Table1[[#This Row],[Hukuk Servisinde Tahsilat Tutarı]]</f>
        <v>235264.17420000001</v>
      </c>
      <c r="O29" s="6">
        <f ca="1">C29*VLOOKUP(B29,'Ver1'!$J$3:$N$9,2,0)+(C29-C29*G29)*VLOOKUP(B29,'Ver1'!$J$3:$N$9,3,0)+(C29-C29*G29-C29*I29)*VLOOKUP(B29,'Ver1'!$J$3:$N$9,4,0)</f>
        <v>40079.25</v>
      </c>
      <c r="P29" s="6">
        <f t="shared" ca="1" si="6"/>
        <v>0.5998</v>
      </c>
      <c r="Q29" s="6">
        <f ca="1">C29*P29*VLOOKUP(B29,'Ver1'!$J$3:$N$9,5,0)</f>
        <v>68197.259999999995</v>
      </c>
      <c r="R29" s="6">
        <f ca="1">VLOOKUP(Table1[[#This Row],[Ay]],'Ver1'!$J$3:$O$9,6,0)*Table1[[#This Row],[Hukuk Servisine Sevk Edilen]]*Table1[[#This Row],[Toplam Tutar]]</f>
        <v>72971.068199999994</v>
      </c>
      <c r="S29" s="6">
        <f t="shared" ca="1" si="7"/>
        <v>108276.51</v>
      </c>
      <c r="T29" s="6">
        <f t="shared" ca="1" si="8"/>
        <v>167066.9142</v>
      </c>
      <c r="U29" s="4"/>
    </row>
    <row r="30" spans="1:24" x14ac:dyDescent="0.2">
      <c r="A30" s="9">
        <v>44924</v>
      </c>
      <c r="B30" s="6">
        <f t="shared" si="0"/>
        <v>12</v>
      </c>
      <c r="C30" s="6">
        <f ca="1">RANDBETWEEN(VLOOKUP(B30,'Ver1'!$F$3:$H$9,2,0),VLOOKUP(B30,'Ver1'!$F$3:$H$9,3,0))</f>
        <v>388</v>
      </c>
      <c r="D30" s="6">
        <f ca="1">RANDBETWEEN(VLOOKUP(B30,'Ver1'!$B$4:$D$10,2,0),VLOOKUP(B30,'Ver1'!$B$4:$D$10,3,0))</f>
        <v>1001</v>
      </c>
      <c r="E30" s="6">
        <f t="shared" ca="1" si="1"/>
        <v>388388</v>
      </c>
      <c r="F30" s="6">
        <f ca="1">RANDBETWEEN(VLOOKUP(B30,'Ver1'!$B$13:$D$19,2,0),VLOOKUP(B30,'Ver1'!$B$13:$D$19,3,0))/100</f>
        <v>0.5</v>
      </c>
      <c r="G30" s="6">
        <f ca="1">RANDBETWEEN(VLOOKUP(B30,'Ver1'!$F$13:$H$19,2,0),VLOOKUP(B30,'Ver1'!$F$13:$H$19,3,0))/100</f>
        <v>0.45</v>
      </c>
      <c r="H30" s="6">
        <f t="shared" ca="1" si="2"/>
        <v>0.22500000000000001</v>
      </c>
      <c r="I30" s="6">
        <f t="shared" ca="1" si="9"/>
        <v>0.31</v>
      </c>
      <c r="J30" s="6">
        <f t="shared" ca="1" si="3"/>
        <v>0.155</v>
      </c>
      <c r="K30" s="6">
        <f ca="1">RANDBETWEEN(VLOOKUP(B30,'Ver1'!$F$23:$H$29,2,0),VLOOKUP(B30,'Ver1'!$F$23:$H$29,3,0))/100</f>
        <v>7.0000000000000007E-2</v>
      </c>
      <c r="L30" s="6">
        <f t="shared" ca="1" si="4"/>
        <v>3.5000000000000003E-2</v>
      </c>
      <c r="M30" s="16">
        <f t="shared" ca="1" si="5"/>
        <v>161.02000000000001</v>
      </c>
      <c r="N30" s="6">
        <f ca="1">(L30+J30+H30)*E30+Table1[[#This Row],[Hukuk Servisinde Tahsilat Tutarı]]</f>
        <v>229343.114</v>
      </c>
      <c r="O30" s="6">
        <f ca="1">C30*VLOOKUP(B30,'Ver1'!$J$3:$N$9,2,0)+(C30-C30*G30)*VLOOKUP(B30,'Ver1'!$J$3:$N$9,3,0)+(C30-C30*G30-C30*I30)*VLOOKUP(B30,'Ver1'!$J$3:$N$9,4,0)</f>
        <v>44717</v>
      </c>
      <c r="P30" s="6">
        <f t="shared" ca="1" si="6"/>
        <v>0.58499999999999996</v>
      </c>
      <c r="Q30" s="6">
        <f ca="1">C30*P30*VLOOKUP(B30,'Ver1'!$J$3:$N$9,5,0)</f>
        <v>68094</v>
      </c>
      <c r="R30" s="6">
        <f ca="1">VLOOKUP(Table1[[#This Row],[Ay]],'Ver1'!$J$3:$O$9,6,0)*Table1[[#This Row],[Hukuk Servisine Sevk Edilen]]*Table1[[#This Row],[Toplam Tutar]]</f>
        <v>68162.093999999997</v>
      </c>
      <c r="S30" s="6">
        <f t="shared" ca="1" si="7"/>
        <v>112811</v>
      </c>
      <c r="T30" s="6">
        <f t="shared" ca="1" si="8"/>
        <v>161249.114</v>
      </c>
      <c r="U30" s="4"/>
    </row>
    <row r="31" spans="1:24" x14ac:dyDescent="0.2">
      <c r="A31" s="9">
        <v>44925</v>
      </c>
      <c r="B31" s="6">
        <f t="shared" si="0"/>
        <v>12</v>
      </c>
      <c r="C31" s="6">
        <f ca="1">RANDBETWEEN(VLOOKUP(B31,'Ver1'!$F$3:$H$9,2,0),VLOOKUP(B31,'Ver1'!$F$3:$H$9,3,0))</f>
        <v>588</v>
      </c>
      <c r="D31" s="6">
        <f ca="1">RANDBETWEEN(VLOOKUP(B31,'Ver1'!$B$4:$D$10,2,0),VLOOKUP(B31,'Ver1'!$B$4:$D$10,3,0))</f>
        <v>894</v>
      </c>
      <c r="E31" s="6">
        <f t="shared" ca="1" si="1"/>
        <v>525672</v>
      </c>
      <c r="F31" s="6">
        <f ca="1">RANDBETWEEN(VLOOKUP(B31,'Ver1'!$B$13:$D$19,2,0),VLOOKUP(B31,'Ver1'!$B$13:$D$19,3,0))/100</f>
        <v>0.45</v>
      </c>
      <c r="G31" s="6">
        <f ca="1">RANDBETWEEN(VLOOKUP(B31,'Ver1'!$F$13:$H$19,2,0),VLOOKUP(B31,'Ver1'!$F$13:$H$19,3,0))/100</f>
        <v>0.47</v>
      </c>
      <c r="H31" s="6">
        <f t="shared" ca="1" si="2"/>
        <v>0.21149999999999999</v>
      </c>
      <c r="I31" s="6">
        <f t="shared" ca="1" si="9"/>
        <v>0.25</v>
      </c>
      <c r="J31" s="6">
        <f t="shared" ca="1" si="3"/>
        <v>0.1125</v>
      </c>
      <c r="K31" s="6">
        <f ca="1">RANDBETWEEN(VLOOKUP(B31,'Ver1'!$F$23:$H$29,2,0),VLOOKUP(B31,'Ver1'!$F$23:$H$29,3,0))/100</f>
        <v>7.0000000000000007E-2</v>
      </c>
      <c r="L31" s="6">
        <f t="shared" ca="1" si="4"/>
        <v>3.1500000000000007E-2</v>
      </c>
      <c r="M31" s="16">
        <f t="shared" ca="1" si="5"/>
        <v>209.03400000000002</v>
      </c>
      <c r="N31" s="6">
        <f ca="1">(L31+J31+H31)*E31+Table1[[#This Row],[Hukuk Servisinde Tahsilat Tutarı]]</f>
        <v>288515.0772</v>
      </c>
      <c r="O31" s="6">
        <f ca="1">C31*VLOOKUP(B31,'Ver1'!$J$3:$N$9,2,0)+(C31-C31*G31)*VLOOKUP(B31,'Ver1'!$J$3:$N$9,3,0)+(C31-C31*G31-C31*I31)*VLOOKUP(B31,'Ver1'!$J$3:$N$9,4,0)</f>
        <v>69237</v>
      </c>
      <c r="P31" s="6">
        <f t="shared" ca="1" si="6"/>
        <v>0.64449999999999996</v>
      </c>
      <c r="Q31" s="6">
        <f ca="1">C31*P31*VLOOKUP(B31,'Ver1'!$J$3:$N$9,5,0)</f>
        <v>113689.79999999999</v>
      </c>
      <c r="R31" s="6">
        <f ca="1">VLOOKUP(Table1[[#This Row],[Ay]],'Ver1'!$J$3:$O$9,6,0)*Table1[[#This Row],[Hukuk Servisine Sevk Edilen]]*Table1[[#This Row],[Toplam Tutar]]</f>
        <v>101638.68119999999</v>
      </c>
      <c r="S31" s="6">
        <f t="shared" ca="1" si="7"/>
        <v>182926.8</v>
      </c>
      <c r="T31" s="6">
        <f t="shared" ca="1" si="8"/>
        <v>174825.27720000001</v>
      </c>
      <c r="U31" s="4"/>
    </row>
    <row r="32" spans="1:24" x14ac:dyDescent="0.2">
      <c r="A32" s="9">
        <v>44926</v>
      </c>
      <c r="B32" s="6">
        <f t="shared" si="0"/>
        <v>12</v>
      </c>
      <c r="C32" s="6">
        <f ca="1">RANDBETWEEN(VLOOKUP(B32,'Ver1'!$F$3:$H$9,2,0),VLOOKUP(B32,'Ver1'!$F$3:$H$9,3,0))</f>
        <v>559</v>
      </c>
      <c r="D32" s="6">
        <f ca="1">RANDBETWEEN(VLOOKUP(B32,'Ver1'!$B$4:$D$10,2,0),VLOOKUP(B32,'Ver1'!$B$4:$D$10,3,0))</f>
        <v>888</v>
      </c>
      <c r="E32" s="6">
        <f t="shared" ca="1" si="1"/>
        <v>496392</v>
      </c>
      <c r="F32" s="6">
        <f ca="1">RANDBETWEEN(VLOOKUP(B32,'Ver1'!$B$13:$D$19,2,0),VLOOKUP(B32,'Ver1'!$B$13:$D$19,3,0))/100</f>
        <v>0.52</v>
      </c>
      <c r="G32" s="6">
        <f ca="1">RANDBETWEEN(VLOOKUP(B32,'Ver1'!$F$13:$H$19,2,0),VLOOKUP(B32,'Ver1'!$F$13:$H$19,3,0))/100</f>
        <v>0.46</v>
      </c>
      <c r="H32" s="6">
        <f t="shared" ca="1" si="2"/>
        <v>0.23920000000000002</v>
      </c>
      <c r="I32" s="6">
        <f t="shared" ca="1" si="9"/>
        <v>0.28000000000000003</v>
      </c>
      <c r="J32" s="6">
        <f t="shared" ca="1" si="3"/>
        <v>0.14560000000000001</v>
      </c>
      <c r="K32" s="6">
        <f ca="1">RANDBETWEEN(VLOOKUP(B32,'Ver1'!$F$23:$H$29,2,0),VLOOKUP(B32,'Ver1'!$F$23:$H$29,3,0))/100</f>
        <v>7.0000000000000007E-2</v>
      </c>
      <c r="L32" s="6">
        <f t="shared" ca="1" si="4"/>
        <v>3.6400000000000002E-2</v>
      </c>
      <c r="M32" s="16">
        <f t="shared" ca="1" si="5"/>
        <v>235.45080000000002</v>
      </c>
      <c r="N32" s="6">
        <f ca="1">(L32+J32+H32)*E32+Table1[[#This Row],[Hukuk Servisinde Tahsilat Tutarı]]</f>
        <v>295273.81728000002</v>
      </c>
      <c r="O32" s="6">
        <f ca="1">C32*VLOOKUP(B32,'Ver1'!$J$3:$N$9,2,0)+(C32-C32*G32)*VLOOKUP(B32,'Ver1'!$J$3:$N$9,3,0)+(C32-C32*G32-C32*I32)*VLOOKUP(B32,'Ver1'!$J$3:$N$9,4,0)</f>
        <v>65123.5</v>
      </c>
      <c r="P32" s="6">
        <f t="shared" ca="1" si="6"/>
        <v>0.57879999999999998</v>
      </c>
      <c r="Q32" s="6">
        <f ca="1">C32*P32*VLOOKUP(B32,'Ver1'!$J$3:$N$9,5,0)</f>
        <v>97064.76</v>
      </c>
      <c r="R32" s="6">
        <f ca="1">VLOOKUP(Table1[[#This Row],[Ay]],'Ver1'!$J$3:$O$9,6,0)*Table1[[#This Row],[Hukuk Servisine Sevk Edilen]]*Table1[[#This Row],[Toplam Tutar]]</f>
        <v>86193.506880000001</v>
      </c>
      <c r="S32" s="6">
        <f t="shared" ca="1" si="7"/>
        <v>162188.26</v>
      </c>
      <c r="T32" s="6">
        <f t="shared" ca="1" si="8"/>
        <v>198209.05728000001</v>
      </c>
      <c r="U32" s="4"/>
    </row>
    <row r="33" spans="1:25" x14ac:dyDescent="0.2">
      <c r="A33" s="9">
        <v>44927</v>
      </c>
      <c r="B33" s="6">
        <f t="shared" si="0"/>
        <v>1</v>
      </c>
      <c r="C33" s="6">
        <f ca="1">RANDBETWEEN(VLOOKUP(B33,'Ver1'!$F$3:$H$9,2,0),VLOOKUP(B33,'Ver1'!$F$3:$H$9,3,0))</f>
        <v>912</v>
      </c>
      <c r="D33" s="6">
        <f ca="1">RANDBETWEEN(VLOOKUP(B33,'Ver1'!$B$4:$D$10,2,0),VLOOKUP(B33,'Ver1'!$B$4:$D$10,3,0))</f>
        <v>1642</v>
      </c>
      <c r="E33" s="6">
        <f t="shared" ca="1" si="1"/>
        <v>1497504</v>
      </c>
      <c r="F33" s="6">
        <f ca="1">RANDBETWEEN(VLOOKUP(B33,'Ver1'!$B$13:$D$19,2,0),VLOOKUP(B33,'Ver1'!$B$13:$D$19,3,0))/100</f>
        <v>0.42</v>
      </c>
      <c r="G33" s="6">
        <f ca="1">RANDBETWEEN(VLOOKUP(B33,'Ver1'!$F$13:$H$19,2,0),VLOOKUP(B33,'Ver1'!$F$13:$H$19,3,0))/100</f>
        <v>0.45</v>
      </c>
      <c r="H33" s="6">
        <f t="shared" ca="1" si="2"/>
        <v>0.189</v>
      </c>
      <c r="I33" s="6">
        <f t="shared" ca="1" si="9"/>
        <v>0.33</v>
      </c>
      <c r="J33" s="6">
        <f t="shared" ca="1" si="3"/>
        <v>0.1386</v>
      </c>
      <c r="K33" s="6">
        <f ca="1">RANDBETWEEN(VLOOKUP(B33,'Ver1'!$F$23:$H$29,2,0),VLOOKUP(B33,'Ver1'!$F$23:$H$29,3,0))/100</f>
        <v>0.09</v>
      </c>
      <c r="L33" s="6">
        <f t="shared" ca="1" si="4"/>
        <v>3.78E-2</v>
      </c>
      <c r="M33" s="16">
        <f t="shared" ca="1" si="5"/>
        <v>333.2448</v>
      </c>
      <c r="N33" s="6">
        <f ca="1">(L33+J33+H33)*E33+Table1[[#This Row],[Hukuk Servisinde Tahsilat Tutarı]]</f>
        <v>813276.45235200017</v>
      </c>
      <c r="O33" s="6">
        <f ca="1">C33*VLOOKUP(B33,'Ver1'!$J$3:$N$9,2,0)+(C33-C33*G33)*VLOOKUP(B33,'Ver1'!$J$3:$N$9,3,0)+(C33-C33*G33-C33*I33)*VLOOKUP(B33,'Ver1'!$J$3:$N$9,4,0)</f>
        <v>103284</v>
      </c>
      <c r="P33" s="6">
        <f t="shared" ca="1" si="6"/>
        <v>0.63460000000000005</v>
      </c>
      <c r="Q33" s="6">
        <f ca="1">C33*P33*VLOOKUP(B33,'Ver1'!$J$3:$N$9,5,0)</f>
        <v>173626.56000000003</v>
      </c>
      <c r="R33" s="6">
        <f ca="1">VLOOKUP(Table1[[#This Row],[Ay]],'Ver1'!$J$3:$O$9,6,0)*Table1[[#This Row],[Hukuk Servisine Sevk Edilen]]*Table1[[#This Row],[Toplam Tutar]]</f>
        <v>266088.49075200007</v>
      </c>
      <c r="S33" s="6">
        <f t="shared" ca="1" si="7"/>
        <v>276910.56000000006</v>
      </c>
      <c r="T33" s="6">
        <f t="shared" ca="1" si="8"/>
        <v>639649.89235200011</v>
      </c>
      <c r="U33" s="4"/>
    </row>
    <row r="34" spans="1:25" x14ac:dyDescent="0.2">
      <c r="A34" s="9">
        <v>44928</v>
      </c>
      <c r="B34" s="6">
        <f t="shared" ref="B34:B65" si="10">MONTH(A34)</f>
        <v>1</v>
      </c>
      <c r="C34" s="6">
        <f ca="1">RANDBETWEEN(VLOOKUP(B34,'Ver1'!$F$3:$H$9,2,0),VLOOKUP(B34,'Ver1'!$F$3:$H$9,3,0))</f>
        <v>1234</v>
      </c>
      <c r="D34" s="6">
        <f ca="1">RANDBETWEEN(VLOOKUP(B34,'Ver1'!$B$4:$D$10,2,0),VLOOKUP(B34,'Ver1'!$B$4:$D$10,3,0))</f>
        <v>1460</v>
      </c>
      <c r="E34" s="6">
        <f t="shared" ref="E34:E65" ca="1" si="11">C34*D34</f>
        <v>1801640</v>
      </c>
      <c r="F34" s="6">
        <f ca="1">RANDBETWEEN(VLOOKUP(B34,'Ver1'!$B$13:$D$19,2,0),VLOOKUP(B34,'Ver1'!$B$13:$D$19,3,0))/100</f>
        <v>0.56000000000000005</v>
      </c>
      <c r="G34" s="6">
        <f ca="1">RANDBETWEEN(VLOOKUP(B34,'Ver1'!$F$13:$H$19,2,0),VLOOKUP(B34,'Ver1'!$F$13:$H$19,3,0))/100</f>
        <v>0.49</v>
      </c>
      <c r="H34" s="6">
        <f t="shared" ref="H34:H65" ca="1" si="12">F34*G34</f>
        <v>0.27440000000000003</v>
      </c>
      <c r="I34" s="6">
        <f t="shared" ca="1" si="9"/>
        <v>0.23</v>
      </c>
      <c r="J34" s="6">
        <f t="shared" ref="J34:J65" ca="1" si="13">I34*F34</f>
        <v>0.12880000000000003</v>
      </c>
      <c r="K34" s="6">
        <f ca="1">RANDBETWEEN(VLOOKUP(B34,'Ver1'!$F$23:$H$29,2,0),VLOOKUP(B34,'Ver1'!$F$23:$H$29,3,0))/100</f>
        <v>0.09</v>
      </c>
      <c r="L34" s="6">
        <f t="shared" ref="L34:L65" ca="1" si="14">K34*F34</f>
        <v>5.04E-2</v>
      </c>
      <c r="M34" s="16">
        <f t="shared" ref="M34:M65" ca="1" si="15">(L34+J34+H34)*C34</f>
        <v>559.74240000000009</v>
      </c>
      <c r="N34" s="6">
        <f ca="1">(L34+J34+H34)*E34+Table1[[#This Row],[Hukuk Servisinde Tahsilat Tutarı]]</f>
        <v>1092860.4108800001</v>
      </c>
      <c r="O34" s="6">
        <f ca="1">C34*VLOOKUP(B34,'Ver1'!$J$3:$N$9,2,0)+(C34-C34*G34)*VLOOKUP(B34,'Ver1'!$J$3:$N$9,3,0)+(C34-C34*G34-C34*I34)*VLOOKUP(B34,'Ver1'!$J$3:$N$9,4,0)</f>
        <v>143452.5</v>
      </c>
      <c r="P34" s="6">
        <f t="shared" ref="P34:P65" ca="1" si="16">1-(L34+J34+H34)</f>
        <v>0.5464</v>
      </c>
      <c r="Q34" s="6">
        <f ca="1">C34*P34*VLOOKUP(B34,'Ver1'!$J$3:$N$9,5,0)</f>
        <v>202277.28</v>
      </c>
      <c r="R34" s="6">
        <f ca="1">VLOOKUP(Table1[[#This Row],[Ay]],'Ver1'!$J$3:$O$9,6,0)*Table1[[#This Row],[Hukuk Servisine Sevk Edilen]]*Table1[[#This Row],[Toplam Tutar]]</f>
        <v>275636.50688000006</v>
      </c>
      <c r="S34" s="6">
        <f t="shared" ref="S34:S65" ca="1" si="17">O34+Q34</f>
        <v>345729.78</v>
      </c>
      <c r="T34" s="6">
        <f t="shared" ref="T34:T65" ca="1" si="18">N34-Q34</f>
        <v>890583.13088000007</v>
      </c>
      <c r="U34" s="4"/>
    </row>
    <row r="35" spans="1:25" x14ac:dyDescent="0.2">
      <c r="A35" s="9">
        <v>44929</v>
      </c>
      <c r="B35" s="6">
        <f t="shared" si="10"/>
        <v>1</v>
      </c>
      <c r="C35" s="6">
        <f ca="1">RANDBETWEEN(VLOOKUP(B35,'Ver1'!$F$3:$H$9,2,0),VLOOKUP(B35,'Ver1'!$F$3:$H$9,3,0))</f>
        <v>951</v>
      </c>
      <c r="D35" s="6">
        <f ca="1">RANDBETWEEN(VLOOKUP(B35,'Ver1'!$B$4:$D$10,2,0),VLOOKUP(B35,'Ver1'!$B$4:$D$10,3,0))</f>
        <v>1303</v>
      </c>
      <c r="E35" s="6">
        <f t="shared" ca="1" si="11"/>
        <v>1239153</v>
      </c>
      <c r="F35" s="6">
        <f ca="1">RANDBETWEEN(VLOOKUP(B35,'Ver1'!$B$13:$D$19,2,0),VLOOKUP(B35,'Ver1'!$B$13:$D$19,3,0))/100</f>
        <v>0.46</v>
      </c>
      <c r="G35" s="6">
        <f ca="1">RANDBETWEEN(VLOOKUP(B35,'Ver1'!$F$13:$H$19,2,0),VLOOKUP(B35,'Ver1'!$F$13:$H$19,3,0))/100</f>
        <v>0.52</v>
      </c>
      <c r="H35" s="6">
        <f t="shared" ca="1" si="12"/>
        <v>0.23920000000000002</v>
      </c>
      <c r="I35" s="6">
        <f t="shared" ref="I35:I66" ca="1" si="19">RANDBETWEEN(20,35)/100</f>
        <v>0.2</v>
      </c>
      <c r="J35" s="6">
        <f t="shared" ca="1" si="13"/>
        <v>9.2000000000000012E-2</v>
      </c>
      <c r="K35" s="6">
        <f ca="1">RANDBETWEEN(VLOOKUP(B35,'Ver1'!$F$23:$H$29,2,0),VLOOKUP(B35,'Ver1'!$F$23:$H$29,3,0))/100</f>
        <v>7.0000000000000007E-2</v>
      </c>
      <c r="L35" s="6">
        <f t="shared" ca="1" si="14"/>
        <v>3.2200000000000006E-2</v>
      </c>
      <c r="M35" s="16">
        <f t="shared" ca="1" si="15"/>
        <v>345.59340000000003</v>
      </c>
      <c r="N35" s="6">
        <f ca="1">(L35+J35+H35)*E35+Table1[[#This Row],[Hukuk Servisinde Tahsilat Tutarı]]</f>
        <v>671184.74414400011</v>
      </c>
      <c r="O35" s="6">
        <f ca="1">C35*VLOOKUP(B35,'Ver1'!$J$3:$N$9,2,0)+(C35-C35*G35)*VLOOKUP(B35,'Ver1'!$J$3:$N$9,3,0)+(C35-C35*G35-C35*I35)*VLOOKUP(B35,'Ver1'!$J$3:$N$9,4,0)</f>
        <v>108414</v>
      </c>
      <c r="P35" s="6">
        <f t="shared" ca="1" si="16"/>
        <v>0.63659999999999994</v>
      </c>
      <c r="Q35" s="6">
        <f ca="1">C35*P35*VLOOKUP(B35,'Ver1'!$J$3:$N$9,5,0)</f>
        <v>181621.97999999998</v>
      </c>
      <c r="R35" s="6">
        <f ca="1">VLOOKUP(Table1[[#This Row],[Ay]],'Ver1'!$J$3:$O$9,6,0)*Table1[[#This Row],[Hukuk Servisine Sevk Edilen]]*Table1[[#This Row],[Toplam Tutar]]</f>
        <v>220876.54394399998</v>
      </c>
      <c r="S35" s="6">
        <f t="shared" ca="1" si="17"/>
        <v>290035.98</v>
      </c>
      <c r="T35" s="6">
        <f t="shared" ca="1" si="18"/>
        <v>489562.76414400013</v>
      </c>
      <c r="U35" s="4"/>
    </row>
    <row r="36" spans="1:25" x14ac:dyDescent="0.2">
      <c r="A36" s="9">
        <v>44930</v>
      </c>
      <c r="B36" s="6">
        <f t="shared" si="10"/>
        <v>1</v>
      </c>
      <c r="C36" s="6">
        <f ca="1">RANDBETWEEN(VLOOKUP(B36,'Ver1'!$F$3:$H$9,2,0),VLOOKUP(B36,'Ver1'!$F$3:$H$9,3,0))</f>
        <v>1011</v>
      </c>
      <c r="D36" s="6">
        <f ca="1">RANDBETWEEN(VLOOKUP(B36,'Ver1'!$B$4:$D$10,2,0),VLOOKUP(B36,'Ver1'!$B$4:$D$10,3,0))</f>
        <v>1466</v>
      </c>
      <c r="E36" s="6">
        <f t="shared" ca="1" si="11"/>
        <v>1482126</v>
      </c>
      <c r="F36" s="6">
        <f ca="1">RANDBETWEEN(VLOOKUP(B36,'Ver1'!$B$13:$D$19,2,0),VLOOKUP(B36,'Ver1'!$B$13:$D$19,3,0))/100</f>
        <v>0.45</v>
      </c>
      <c r="G36" s="6">
        <f ca="1">RANDBETWEEN(VLOOKUP(B36,'Ver1'!$F$13:$H$19,2,0),VLOOKUP(B36,'Ver1'!$F$13:$H$19,3,0))/100</f>
        <v>0.45</v>
      </c>
      <c r="H36" s="6">
        <f t="shared" ca="1" si="12"/>
        <v>0.20250000000000001</v>
      </c>
      <c r="I36" s="6">
        <f t="shared" ca="1" si="19"/>
        <v>0.25</v>
      </c>
      <c r="J36" s="6">
        <f t="shared" ca="1" si="13"/>
        <v>0.1125</v>
      </c>
      <c r="K36" s="6">
        <f ca="1">RANDBETWEEN(VLOOKUP(B36,'Ver1'!$F$23:$H$29,2,0),VLOOKUP(B36,'Ver1'!$F$23:$H$29,3,0))/100</f>
        <v>0.08</v>
      </c>
      <c r="L36" s="6">
        <f t="shared" ca="1" si="14"/>
        <v>3.6000000000000004E-2</v>
      </c>
      <c r="M36" s="16">
        <f t="shared" ca="1" si="15"/>
        <v>354.86100000000005</v>
      </c>
      <c r="N36" s="6">
        <f ca="1">(L36+J36+H36)*E36+Table1[[#This Row],[Hukuk Servisinde Tahsilat Tutarı]]</f>
        <v>789558.16272000014</v>
      </c>
      <c r="O36" s="6">
        <f ca="1">C36*VLOOKUP(B36,'Ver1'!$J$3:$N$9,2,0)+(C36-C36*G36)*VLOOKUP(B36,'Ver1'!$J$3:$N$9,3,0)+(C36-C36*G36-C36*I36)*VLOOKUP(B36,'Ver1'!$J$3:$N$9,4,0)</f>
        <v>122583.75</v>
      </c>
      <c r="P36" s="6">
        <f t="shared" ca="1" si="16"/>
        <v>0.64900000000000002</v>
      </c>
      <c r="Q36" s="6">
        <f ca="1">C36*P36*VLOOKUP(B36,'Ver1'!$J$3:$N$9,5,0)</f>
        <v>196841.7</v>
      </c>
      <c r="R36" s="6">
        <f ca="1">VLOOKUP(Table1[[#This Row],[Ay]],'Ver1'!$J$3:$O$9,6,0)*Table1[[#This Row],[Hukuk Servisine Sevk Edilen]]*Table1[[#This Row],[Toplam Tutar]]</f>
        <v>269331.93672000006</v>
      </c>
      <c r="S36" s="6">
        <f t="shared" ca="1" si="17"/>
        <v>319425.45</v>
      </c>
      <c r="T36" s="6">
        <f t="shared" ca="1" si="18"/>
        <v>592716.46272000019</v>
      </c>
      <c r="U36" s="4"/>
    </row>
    <row r="37" spans="1:25" x14ac:dyDescent="0.2">
      <c r="A37" s="9">
        <v>44931</v>
      </c>
      <c r="B37" s="6">
        <f t="shared" si="10"/>
        <v>1</v>
      </c>
      <c r="C37" s="6">
        <f ca="1">RANDBETWEEN(VLOOKUP(B37,'Ver1'!$F$3:$H$9,2,0),VLOOKUP(B37,'Ver1'!$F$3:$H$9,3,0))</f>
        <v>842</v>
      </c>
      <c r="D37" s="6">
        <f ca="1">RANDBETWEEN(VLOOKUP(B37,'Ver1'!$B$4:$D$10,2,0),VLOOKUP(B37,'Ver1'!$B$4:$D$10,3,0))</f>
        <v>1335</v>
      </c>
      <c r="E37" s="6">
        <f t="shared" ca="1" si="11"/>
        <v>1124070</v>
      </c>
      <c r="F37" s="6">
        <f ca="1">RANDBETWEEN(VLOOKUP(B37,'Ver1'!$B$13:$D$19,2,0),VLOOKUP(B37,'Ver1'!$B$13:$D$19,3,0))/100</f>
        <v>0.45</v>
      </c>
      <c r="G37" s="6">
        <f ca="1">RANDBETWEEN(VLOOKUP(B37,'Ver1'!$F$13:$H$19,2,0),VLOOKUP(B37,'Ver1'!$F$13:$H$19,3,0))/100</f>
        <v>0.45</v>
      </c>
      <c r="H37" s="6">
        <f t="shared" ca="1" si="12"/>
        <v>0.20250000000000001</v>
      </c>
      <c r="I37" s="6">
        <f t="shared" ca="1" si="19"/>
        <v>0.28999999999999998</v>
      </c>
      <c r="J37" s="6">
        <f t="shared" ca="1" si="13"/>
        <v>0.1305</v>
      </c>
      <c r="K37" s="6">
        <f ca="1">RANDBETWEEN(VLOOKUP(B37,'Ver1'!$F$23:$H$29,2,0),VLOOKUP(B37,'Ver1'!$F$23:$H$29,3,0))/100</f>
        <v>0.09</v>
      </c>
      <c r="L37" s="6">
        <f t="shared" ca="1" si="14"/>
        <v>4.0500000000000001E-2</v>
      </c>
      <c r="M37" s="16">
        <f t="shared" ca="1" si="15"/>
        <v>314.48700000000002</v>
      </c>
      <c r="N37" s="6">
        <f ca="1">(L37+J37+H37)*E37+Table1[[#This Row],[Hukuk Servisinde Tahsilat Tutarı]]</f>
        <v>617024.50440000009</v>
      </c>
      <c r="O37" s="6">
        <f ca="1">C37*VLOOKUP(B37,'Ver1'!$J$3:$N$9,2,0)+(C37-C37*G37)*VLOOKUP(B37,'Ver1'!$J$3:$N$9,3,0)+(C37-C37*G37-C37*I37)*VLOOKUP(B37,'Ver1'!$J$3:$N$9,4,0)</f>
        <v>98724.5</v>
      </c>
      <c r="P37" s="6">
        <f t="shared" ca="1" si="16"/>
        <v>0.62649999999999995</v>
      </c>
      <c r="Q37" s="6">
        <f ca="1">C37*P37*VLOOKUP(B37,'Ver1'!$J$3:$N$9,5,0)</f>
        <v>158253.89999999997</v>
      </c>
      <c r="R37" s="6">
        <f ca="1">VLOOKUP(Table1[[#This Row],[Ay]],'Ver1'!$J$3:$O$9,6,0)*Table1[[#This Row],[Hukuk Servisine Sevk Edilen]]*Table1[[#This Row],[Toplam Tutar]]</f>
        <v>197184.35939999999</v>
      </c>
      <c r="S37" s="6">
        <f t="shared" ca="1" si="17"/>
        <v>256978.39999999997</v>
      </c>
      <c r="T37" s="6">
        <f t="shared" ca="1" si="18"/>
        <v>458770.60440000013</v>
      </c>
      <c r="U37" s="4"/>
    </row>
    <row r="38" spans="1:25" x14ac:dyDescent="0.2">
      <c r="A38" s="9">
        <v>44932</v>
      </c>
      <c r="B38" s="6">
        <f t="shared" si="10"/>
        <v>1</v>
      </c>
      <c r="C38" s="6">
        <f ca="1">RANDBETWEEN(VLOOKUP(B38,'Ver1'!$F$3:$H$9,2,0),VLOOKUP(B38,'Ver1'!$F$3:$H$9,3,0))</f>
        <v>819</v>
      </c>
      <c r="D38" s="6">
        <f ca="1">RANDBETWEEN(VLOOKUP(B38,'Ver1'!$B$4:$D$10,2,0),VLOOKUP(B38,'Ver1'!$B$4:$D$10,3,0))</f>
        <v>1705</v>
      </c>
      <c r="E38" s="6">
        <f t="shared" ca="1" si="11"/>
        <v>1396395</v>
      </c>
      <c r="F38" s="6">
        <f ca="1">RANDBETWEEN(VLOOKUP(B38,'Ver1'!$B$13:$D$19,2,0),VLOOKUP(B38,'Ver1'!$B$13:$D$19,3,0))/100</f>
        <v>0.59</v>
      </c>
      <c r="G38" s="6">
        <f ca="1">RANDBETWEEN(VLOOKUP(B38,'Ver1'!$F$13:$H$19,2,0),VLOOKUP(B38,'Ver1'!$F$13:$H$19,3,0))/100</f>
        <v>0.48</v>
      </c>
      <c r="H38" s="6">
        <f t="shared" ca="1" si="12"/>
        <v>0.28319999999999995</v>
      </c>
      <c r="I38" s="6">
        <f t="shared" ca="1" si="19"/>
        <v>0.35</v>
      </c>
      <c r="J38" s="6">
        <f t="shared" ca="1" si="13"/>
        <v>0.20649999999999999</v>
      </c>
      <c r="K38" s="6">
        <f ca="1">RANDBETWEEN(VLOOKUP(B38,'Ver1'!$F$23:$H$29,2,0),VLOOKUP(B38,'Ver1'!$F$23:$H$29,3,0))/100</f>
        <v>0.08</v>
      </c>
      <c r="L38" s="6">
        <f t="shared" ca="1" si="14"/>
        <v>4.7199999999999999E-2</v>
      </c>
      <c r="M38" s="16">
        <f t="shared" ca="1" si="15"/>
        <v>439.72109999999992</v>
      </c>
      <c r="N38" s="6">
        <f ca="1">(L38+J38+H38)*E38+Table1[[#This Row],[Hukuk Servisinde Tahsilat Tutarı]]</f>
        <v>930792.22236000001</v>
      </c>
      <c r="O38" s="6">
        <f ca="1">C38*VLOOKUP(B38,'Ver1'!$J$3:$N$9,2,0)+(C38-C38*G38)*VLOOKUP(B38,'Ver1'!$J$3:$N$9,3,0)+(C38-C38*G38-C38*I38)*VLOOKUP(B38,'Ver1'!$J$3:$N$9,4,0)</f>
        <v>86814</v>
      </c>
      <c r="P38" s="6">
        <f t="shared" ca="1" si="16"/>
        <v>0.46310000000000007</v>
      </c>
      <c r="Q38" s="6">
        <f ca="1">C38*P38*VLOOKUP(B38,'Ver1'!$J$3:$N$9,5,0)</f>
        <v>113783.67000000003</v>
      </c>
      <c r="R38" s="6">
        <f ca="1">VLOOKUP(Table1[[#This Row],[Ay]],'Ver1'!$J$3:$O$9,6,0)*Table1[[#This Row],[Hukuk Servisine Sevk Edilen]]*Table1[[#This Row],[Toplam Tutar]]</f>
        <v>181067.74686000004</v>
      </c>
      <c r="S38" s="6">
        <f t="shared" ca="1" si="17"/>
        <v>200597.67000000004</v>
      </c>
      <c r="T38" s="6">
        <f t="shared" ca="1" si="18"/>
        <v>817008.55235999997</v>
      </c>
      <c r="U38" s="4"/>
    </row>
    <row r="39" spans="1:25" x14ac:dyDescent="0.2">
      <c r="A39" s="9">
        <v>44933</v>
      </c>
      <c r="B39" s="6">
        <f t="shared" si="10"/>
        <v>1</v>
      </c>
      <c r="C39" s="6">
        <f ca="1">RANDBETWEEN(VLOOKUP(B39,'Ver1'!$F$3:$H$9,2,0),VLOOKUP(B39,'Ver1'!$F$3:$H$9,3,0))</f>
        <v>995</v>
      </c>
      <c r="D39" s="6">
        <f ca="1">RANDBETWEEN(VLOOKUP(B39,'Ver1'!$B$4:$D$10,2,0),VLOOKUP(B39,'Ver1'!$B$4:$D$10,3,0))</f>
        <v>1677</v>
      </c>
      <c r="E39" s="6">
        <f t="shared" ca="1" si="11"/>
        <v>1668615</v>
      </c>
      <c r="F39" s="6">
        <f ca="1">RANDBETWEEN(VLOOKUP(B39,'Ver1'!$B$13:$D$19,2,0),VLOOKUP(B39,'Ver1'!$B$13:$D$19,3,0))/100</f>
        <v>0.54</v>
      </c>
      <c r="G39" s="6">
        <f ca="1">RANDBETWEEN(VLOOKUP(B39,'Ver1'!$F$13:$H$19,2,0),VLOOKUP(B39,'Ver1'!$F$13:$H$19,3,0))/100</f>
        <v>0.5</v>
      </c>
      <c r="H39" s="6">
        <f t="shared" ca="1" si="12"/>
        <v>0.27</v>
      </c>
      <c r="I39" s="6">
        <f t="shared" ca="1" si="19"/>
        <v>0.35</v>
      </c>
      <c r="J39" s="6">
        <f t="shared" ca="1" si="13"/>
        <v>0.189</v>
      </c>
      <c r="K39" s="6">
        <f ca="1">RANDBETWEEN(VLOOKUP(B39,'Ver1'!$F$23:$H$29,2,0),VLOOKUP(B39,'Ver1'!$F$23:$H$29,3,0))/100</f>
        <v>0.08</v>
      </c>
      <c r="L39" s="6">
        <f t="shared" ca="1" si="14"/>
        <v>4.3200000000000002E-2</v>
      </c>
      <c r="M39" s="16">
        <f t="shared" ca="1" si="15"/>
        <v>499.68899999999996</v>
      </c>
      <c r="N39" s="6">
        <f ca="1">(L39+J39+H39)*E39+Table1[[#This Row],[Hukuk Servisinde Tahsilat Tutarı]]</f>
        <v>1070556.68616</v>
      </c>
      <c r="O39" s="6">
        <f ca="1">C39*VLOOKUP(B39,'Ver1'!$J$3:$N$9,2,0)+(C39-C39*G39)*VLOOKUP(B39,'Ver1'!$J$3:$N$9,3,0)+(C39-C39*G39-C39*I39)*VLOOKUP(B39,'Ver1'!$J$3:$N$9,4,0)</f>
        <v>101987.5</v>
      </c>
      <c r="P39" s="6">
        <f t="shared" ca="1" si="16"/>
        <v>0.49780000000000002</v>
      </c>
      <c r="Q39" s="6">
        <f ca="1">C39*P39*VLOOKUP(B39,'Ver1'!$J$3:$N$9,5,0)</f>
        <v>148593.30000000002</v>
      </c>
      <c r="R39" s="6">
        <f ca="1">VLOOKUP(Table1[[#This Row],[Ay]],'Ver1'!$J$3:$O$9,6,0)*Table1[[#This Row],[Hukuk Servisine Sevk Edilen]]*Table1[[#This Row],[Toplam Tutar]]</f>
        <v>232578.23316</v>
      </c>
      <c r="S39" s="6">
        <f t="shared" ca="1" si="17"/>
        <v>250580.80000000002</v>
      </c>
      <c r="T39" s="6">
        <f t="shared" ca="1" si="18"/>
        <v>921963.38615999999</v>
      </c>
      <c r="U39" s="4"/>
    </row>
    <row r="40" spans="1:25" x14ac:dyDescent="0.2">
      <c r="A40" s="9">
        <v>44934</v>
      </c>
      <c r="B40" s="6">
        <f t="shared" si="10"/>
        <v>1</v>
      </c>
      <c r="C40" s="6">
        <f ca="1">RANDBETWEEN(VLOOKUP(B40,'Ver1'!$F$3:$H$9,2,0),VLOOKUP(B40,'Ver1'!$F$3:$H$9,3,0))</f>
        <v>1103</v>
      </c>
      <c r="D40" s="6">
        <f ca="1">RANDBETWEEN(VLOOKUP(B40,'Ver1'!$B$4:$D$10,2,0),VLOOKUP(B40,'Ver1'!$B$4:$D$10,3,0))</f>
        <v>1340</v>
      </c>
      <c r="E40" s="6">
        <f t="shared" ca="1" si="11"/>
        <v>1478020</v>
      </c>
      <c r="F40" s="6">
        <f ca="1">RANDBETWEEN(VLOOKUP(B40,'Ver1'!$B$13:$D$19,2,0),VLOOKUP(B40,'Ver1'!$B$13:$D$19,3,0))/100</f>
        <v>0.4</v>
      </c>
      <c r="G40" s="6">
        <f ca="1">RANDBETWEEN(VLOOKUP(B40,'Ver1'!$F$13:$H$19,2,0),VLOOKUP(B40,'Ver1'!$F$13:$H$19,3,0))/100</f>
        <v>0.46</v>
      </c>
      <c r="H40" s="6">
        <f t="shared" ca="1" si="12"/>
        <v>0.18400000000000002</v>
      </c>
      <c r="I40" s="6">
        <f t="shared" ca="1" si="19"/>
        <v>0.23</v>
      </c>
      <c r="J40" s="6">
        <f t="shared" ca="1" si="13"/>
        <v>9.2000000000000012E-2</v>
      </c>
      <c r="K40" s="6">
        <f ca="1">RANDBETWEEN(VLOOKUP(B40,'Ver1'!$F$23:$H$29,2,0),VLOOKUP(B40,'Ver1'!$F$23:$H$29,3,0))/100</f>
        <v>7.0000000000000007E-2</v>
      </c>
      <c r="L40" s="6">
        <f t="shared" ca="1" si="14"/>
        <v>2.8000000000000004E-2</v>
      </c>
      <c r="M40" s="16">
        <f t="shared" ca="1" si="15"/>
        <v>335.31200000000007</v>
      </c>
      <c r="N40" s="6">
        <f ca="1">(L40+J40+H40)*E40+Table1[[#This Row],[Hukuk Servisinde Tahsilat Tutarı]]</f>
        <v>737354.6176</v>
      </c>
      <c r="O40" s="6">
        <f ca="1">C40*VLOOKUP(B40,'Ver1'!$J$3:$N$9,2,0)+(C40-C40*G40)*VLOOKUP(B40,'Ver1'!$J$3:$N$9,3,0)+(C40-C40*G40-C40*I40)*VLOOKUP(B40,'Ver1'!$J$3:$N$9,4,0)</f>
        <v>134014.5</v>
      </c>
      <c r="P40" s="6">
        <f t="shared" ca="1" si="16"/>
        <v>0.69599999999999995</v>
      </c>
      <c r="Q40" s="6">
        <f ca="1">C40*P40*VLOOKUP(B40,'Ver1'!$J$3:$N$9,5,0)</f>
        <v>230306.4</v>
      </c>
      <c r="R40" s="6">
        <f ca="1">VLOOKUP(Table1[[#This Row],[Ay]],'Ver1'!$J$3:$O$9,6,0)*Table1[[#This Row],[Hukuk Servisine Sevk Edilen]]*Table1[[#This Row],[Toplam Tutar]]</f>
        <v>288036.53759999998</v>
      </c>
      <c r="S40" s="6">
        <f t="shared" ca="1" si="17"/>
        <v>364320.9</v>
      </c>
      <c r="T40" s="6">
        <f t="shared" ca="1" si="18"/>
        <v>507048.21759999997</v>
      </c>
      <c r="U40" s="4"/>
    </row>
    <row r="41" spans="1:25" x14ac:dyDescent="0.2">
      <c r="A41" s="9">
        <v>44935</v>
      </c>
      <c r="B41" s="6">
        <f t="shared" si="10"/>
        <v>1</v>
      </c>
      <c r="C41" s="6">
        <f ca="1">RANDBETWEEN(VLOOKUP(B41,'Ver1'!$F$3:$H$9,2,0),VLOOKUP(B41,'Ver1'!$F$3:$H$9,3,0))</f>
        <v>1173</v>
      </c>
      <c r="D41" s="6">
        <f ca="1">RANDBETWEEN(VLOOKUP(B41,'Ver1'!$B$4:$D$10,2,0),VLOOKUP(B41,'Ver1'!$B$4:$D$10,3,0))</f>
        <v>1628</v>
      </c>
      <c r="E41" s="6">
        <f t="shared" ca="1" si="11"/>
        <v>1909644</v>
      </c>
      <c r="F41" s="6">
        <f ca="1">RANDBETWEEN(VLOOKUP(B41,'Ver1'!$B$13:$D$19,2,0),VLOOKUP(B41,'Ver1'!$B$13:$D$19,3,0))/100</f>
        <v>0.61</v>
      </c>
      <c r="G41" s="6">
        <f ca="1">RANDBETWEEN(VLOOKUP(B41,'Ver1'!$F$13:$H$19,2,0),VLOOKUP(B41,'Ver1'!$F$13:$H$19,3,0))/100</f>
        <v>0.55000000000000004</v>
      </c>
      <c r="H41" s="6">
        <f t="shared" ca="1" si="12"/>
        <v>0.33550000000000002</v>
      </c>
      <c r="I41" s="6">
        <f t="shared" ca="1" si="19"/>
        <v>0.23</v>
      </c>
      <c r="J41" s="6">
        <f t="shared" ca="1" si="13"/>
        <v>0.14030000000000001</v>
      </c>
      <c r="K41" s="6">
        <f ca="1">RANDBETWEEN(VLOOKUP(B41,'Ver1'!$F$23:$H$29,2,0),VLOOKUP(B41,'Ver1'!$F$23:$H$29,3,0))/100</f>
        <v>0.1</v>
      </c>
      <c r="L41" s="6">
        <f t="shared" ca="1" si="14"/>
        <v>6.0999999999999999E-2</v>
      </c>
      <c r="M41" s="16">
        <f t="shared" ca="1" si="15"/>
        <v>629.66640000000007</v>
      </c>
      <c r="N41" s="6">
        <f ca="1">(L41+J41+H41)*E41+Table1[[#This Row],[Hukuk Servisinde Tahsilat Tutarı]]</f>
        <v>1272770.087424</v>
      </c>
      <c r="O41" s="6">
        <f ca="1">C41*VLOOKUP(B41,'Ver1'!$J$3:$N$9,2,0)+(C41-C41*G41)*VLOOKUP(B41,'Ver1'!$J$3:$N$9,3,0)+(C41-C41*G41-C41*I41)*VLOOKUP(B41,'Ver1'!$J$3:$N$9,4,0)</f>
        <v>124044.74999999999</v>
      </c>
      <c r="P41" s="6">
        <f t="shared" ca="1" si="16"/>
        <v>0.46319999999999995</v>
      </c>
      <c r="Q41" s="6">
        <f ca="1">C41*P41*VLOOKUP(B41,'Ver1'!$J$3:$N$9,5,0)</f>
        <v>163000.07999999999</v>
      </c>
      <c r="R41" s="6">
        <f ca="1">VLOOKUP(Table1[[#This Row],[Ay]],'Ver1'!$J$3:$O$9,6,0)*Table1[[#This Row],[Hukuk Servisine Sevk Edilen]]*Table1[[#This Row],[Toplam Tutar]]</f>
        <v>247673.18822400001</v>
      </c>
      <c r="S41" s="6">
        <f t="shared" ca="1" si="17"/>
        <v>287044.82999999996</v>
      </c>
      <c r="T41" s="6">
        <f t="shared" ca="1" si="18"/>
        <v>1109770.007424</v>
      </c>
      <c r="U41" s="4"/>
    </row>
    <row r="42" spans="1:25" x14ac:dyDescent="0.2">
      <c r="A42" s="9">
        <v>44936</v>
      </c>
      <c r="B42" s="6">
        <f t="shared" si="10"/>
        <v>1</v>
      </c>
      <c r="C42" s="6">
        <f ca="1">RANDBETWEEN(VLOOKUP(B42,'Ver1'!$F$3:$H$9,2,0),VLOOKUP(B42,'Ver1'!$F$3:$H$9,3,0))</f>
        <v>1132</v>
      </c>
      <c r="D42" s="6">
        <f ca="1">RANDBETWEEN(VLOOKUP(B42,'Ver1'!$B$4:$D$10,2,0),VLOOKUP(B42,'Ver1'!$B$4:$D$10,3,0))</f>
        <v>1586</v>
      </c>
      <c r="E42" s="6">
        <f t="shared" ca="1" si="11"/>
        <v>1795352</v>
      </c>
      <c r="F42" s="6">
        <f ca="1">RANDBETWEEN(VLOOKUP(B42,'Ver1'!$B$13:$D$19,2,0),VLOOKUP(B42,'Ver1'!$B$13:$D$19,3,0))/100</f>
        <v>0.56999999999999995</v>
      </c>
      <c r="G42" s="6">
        <f ca="1">RANDBETWEEN(VLOOKUP(B42,'Ver1'!$F$13:$H$19,2,0),VLOOKUP(B42,'Ver1'!$F$13:$H$19,3,0))/100</f>
        <v>0.49</v>
      </c>
      <c r="H42" s="6">
        <f t="shared" ca="1" si="12"/>
        <v>0.27929999999999999</v>
      </c>
      <c r="I42" s="6">
        <f t="shared" ca="1" si="19"/>
        <v>0.31</v>
      </c>
      <c r="J42" s="6">
        <f t="shared" ca="1" si="13"/>
        <v>0.1767</v>
      </c>
      <c r="K42" s="6">
        <f ca="1">RANDBETWEEN(VLOOKUP(B42,'Ver1'!$F$23:$H$29,2,0),VLOOKUP(B42,'Ver1'!$F$23:$H$29,3,0))/100</f>
        <v>0.09</v>
      </c>
      <c r="L42" s="6">
        <f t="shared" ca="1" si="14"/>
        <v>5.1299999999999991E-2</v>
      </c>
      <c r="M42" s="16">
        <f t="shared" ca="1" si="15"/>
        <v>574.2636</v>
      </c>
      <c r="N42" s="6">
        <f ca="1">(L42+J42+H42)*E42+Table1[[#This Row],[Hukuk Servisinde Tahsilat Tutarı]]</f>
        <v>1158461.6501120001</v>
      </c>
      <c r="O42" s="6">
        <f ca="1">C42*VLOOKUP(B42,'Ver1'!$J$3:$N$9,2,0)+(C42-C42*G42)*VLOOKUP(B42,'Ver1'!$J$3:$N$9,3,0)+(C42-C42*G42-C42*I42)*VLOOKUP(B42,'Ver1'!$J$3:$N$9,4,0)</f>
        <v>122539</v>
      </c>
      <c r="P42" s="6">
        <f t="shared" ca="1" si="16"/>
        <v>0.49270000000000003</v>
      </c>
      <c r="Q42" s="6">
        <f ca="1">C42*P42*VLOOKUP(B42,'Ver1'!$J$3:$N$9,5,0)</f>
        <v>167320.92000000001</v>
      </c>
      <c r="R42" s="6">
        <f ca="1">VLOOKUP(Table1[[#This Row],[Ay]],'Ver1'!$J$3:$O$9,6,0)*Table1[[#This Row],[Hukuk Servisine Sevk Edilen]]*Table1[[#This Row],[Toplam Tutar]]</f>
        <v>247679.58051200004</v>
      </c>
      <c r="S42" s="6">
        <f t="shared" ca="1" si="17"/>
        <v>289859.92000000004</v>
      </c>
      <c r="T42" s="6">
        <f t="shared" ca="1" si="18"/>
        <v>991140.73011200002</v>
      </c>
      <c r="U42" s="4"/>
      <c r="X42" s="3"/>
      <c r="Y42" s="5"/>
    </row>
    <row r="43" spans="1:25" x14ac:dyDescent="0.2">
      <c r="A43" s="9">
        <v>44937</v>
      </c>
      <c r="B43" s="6">
        <f t="shared" si="10"/>
        <v>1</v>
      </c>
      <c r="C43" s="6">
        <f ca="1">RANDBETWEEN(VLOOKUP(B43,'Ver1'!$F$3:$H$9,2,0),VLOOKUP(B43,'Ver1'!$F$3:$H$9,3,0))</f>
        <v>838</v>
      </c>
      <c r="D43" s="6">
        <f ca="1">RANDBETWEEN(VLOOKUP(B43,'Ver1'!$B$4:$D$10,2,0),VLOOKUP(B43,'Ver1'!$B$4:$D$10,3,0))</f>
        <v>1679</v>
      </c>
      <c r="E43" s="6">
        <f t="shared" ca="1" si="11"/>
        <v>1407002</v>
      </c>
      <c r="F43" s="6">
        <f ca="1">RANDBETWEEN(VLOOKUP(B43,'Ver1'!$B$13:$D$19,2,0),VLOOKUP(B43,'Ver1'!$B$13:$D$19,3,0))/100</f>
        <v>0.63</v>
      </c>
      <c r="G43" s="6">
        <f ca="1">RANDBETWEEN(VLOOKUP(B43,'Ver1'!$F$13:$H$19,2,0),VLOOKUP(B43,'Ver1'!$F$13:$H$19,3,0))/100</f>
        <v>0.48</v>
      </c>
      <c r="H43" s="6">
        <f t="shared" ca="1" si="12"/>
        <v>0.3024</v>
      </c>
      <c r="I43" s="6">
        <f t="shared" ca="1" si="19"/>
        <v>0.35</v>
      </c>
      <c r="J43" s="6">
        <f t="shared" ca="1" si="13"/>
        <v>0.22049999999999997</v>
      </c>
      <c r="K43" s="6">
        <f ca="1">RANDBETWEEN(VLOOKUP(B43,'Ver1'!$F$23:$H$29,2,0),VLOOKUP(B43,'Ver1'!$F$23:$H$29,3,0))/100</f>
        <v>0.06</v>
      </c>
      <c r="L43" s="6">
        <f t="shared" ca="1" si="14"/>
        <v>3.78E-2</v>
      </c>
      <c r="M43" s="16">
        <f t="shared" ca="1" si="15"/>
        <v>469.86660000000001</v>
      </c>
      <c r="N43" s="6">
        <f ca="1">(L43+J43+H43)*E43+Table1[[#This Row],[Hukuk Servisinde Tahsilat Tutarı]]</f>
        <v>961972.89540799998</v>
      </c>
      <c r="O43" s="6">
        <f ca="1">C43*VLOOKUP(B43,'Ver1'!$J$3:$N$9,2,0)+(C43-C43*G43)*VLOOKUP(B43,'Ver1'!$J$3:$N$9,3,0)+(C43-C43*G43-C43*I43)*VLOOKUP(B43,'Ver1'!$J$3:$N$9,4,0)</f>
        <v>88828</v>
      </c>
      <c r="P43" s="6">
        <f t="shared" ca="1" si="16"/>
        <v>0.43930000000000002</v>
      </c>
      <c r="Q43" s="6">
        <f ca="1">C43*P43*VLOOKUP(B43,'Ver1'!$J$3:$N$9,5,0)</f>
        <v>110440.02</v>
      </c>
      <c r="R43" s="6">
        <f ca="1">VLOOKUP(Table1[[#This Row],[Ay]],'Ver1'!$J$3:$O$9,6,0)*Table1[[#This Row],[Hukuk Servisine Sevk Edilen]]*Table1[[#This Row],[Toplam Tutar]]</f>
        <v>173066.87400800001</v>
      </c>
      <c r="S43" s="6">
        <f t="shared" ca="1" si="17"/>
        <v>199268.02000000002</v>
      </c>
      <c r="T43" s="6">
        <f t="shared" ca="1" si="18"/>
        <v>851532.87540799996</v>
      </c>
      <c r="U43" s="4"/>
      <c r="X43" s="3"/>
      <c r="Y43" s="5"/>
    </row>
    <row r="44" spans="1:25" x14ac:dyDescent="0.2">
      <c r="A44" s="9">
        <v>44938</v>
      </c>
      <c r="B44" s="6">
        <f t="shared" si="10"/>
        <v>1</v>
      </c>
      <c r="C44" s="6">
        <f ca="1">RANDBETWEEN(VLOOKUP(B44,'Ver1'!$F$3:$H$9,2,0),VLOOKUP(B44,'Ver1'!$F$3:$H$9,3,0))</f>
        <v>828</v>
      </c>
      <c r="D44" s="6">
        <f ca="1">RANDBETWEEN(VLOOKUP(B44,'Ver1'!$B$4:$D$10,2,0),VLOOKUP(B44,'Ver1'!$B$4:$D$10,3,0))</f>
        <v>1404</v>
      </c>
      <c r="E44" s="6">
        <f t="shared" ca="1" si="11"/>
        <v>1162512</v>
      </c>
      <c r="F44" s="6">
        <f ca="1">RANDBETWEEN(VLOOKUP(B44,'Ver1'!$B$13:$D$19,2,0),VLOOKUP(B44,'Ver1'!$B$13:$D$19,3,0))/100</f>
        <v>0.56999999999999995</v>
      </c>
      <c r="G44" s="6">
        <f ca="1">RANDBETWEEN(VLOOKUP(B44,'Ver1'!$F$13:$H$19,2,0),VLOOKUP(B44,'Ver1'!$F$13:$H$19,3,0))/100</f>
        <v>0.54</v>
      </c>
      <c r="H44" s="6">
        <f t="shared" ca="1" si="12"/>
        <v>0.30780000000000002</v>
      </c>
      <c r="I44" s="6">
        <f t="shared" ca="1" si="19"/>
        <v>0.34</v>
      </c>
      <c r="J44" s="6">
        <f t="shared" ca="1" si="13"/>
        <v>0.1938</v>
      </c>
      <c r="K44" s="6">
        <f ca="1">RANDBETWEEN(VLOOKUP(B44,'Ver1'!$F$23:$H$29,2,0),VLOOKUP(B44,'Ver1'!$F$23:$H$29,3,0))/100</f>
        <v>0.06</v>
      </c>
      <c r="L44" s="6">
        <f t="shared" ca="1" si="14"/>
        <v>3.4199999999999994E-2</v>
      </c>
      <c r="M44" s="16">
        <f t="shared" ca="1" si="15"/>
        <v>443.64240000000007</v>
      </c>
      <c r="N44" s="6">
        <f ca="1">(L44+J44+H44)*E44+Table1[[#This Row],[Hukuk Servisinde Tahsilat Tutarı]]</f>
        <v>773972.58931200008</v>
      </c>
      <c r="O44" s="6">
        <f ca="1">C44*VLOOKUP(B44,'Ver1'!$J$3:$N$9,2,0)+(C44-C44*G44)*VLOOKUP(B44,'Ver1'!$J$3:$N$9,3,0)+(C44-C44*G44-C44*I44)*VLOOKUP(B44,'Ver1'!$J$3:$N$9,4,0)</f>
        <v>79902</v>
      </c>
      <c r="P44" s="6">
        <f t="shared" ca="1" si="16"/>
        <v>0.46419999999999995</v>
      </c>
      <c r="Q44" s="6">
        <f ca="1">C44*P44*VLOOKUP(B44,'Ver1'!$J$3:$N$9,5,0)</f>
        <v>115307.27999999998</v>
      </c>
      <c r="R44" s="6">
        <f ca="1">VLOOKUP(Table1[[#This Row],[Ay]],'Ver1'!$J$3:$O$9,6,0)*Table1[[#This Row],[Hukuk Servisine Sevk Edilen]]*Table1[[#This Row],[Toplam Tutar]]</f>
        <v>151098.65971200002</v>
      </c>
      <c r="S44" s="6">
        <f t="shared" ca="1" si="17"/>
        <v>195209.27999999997</v>
      </c>
      <c r="T44" s="6">
        <f t="shared" ca="1" si="18"/>
        <v>658665.30931200006</v>
      </c>
      <c r="U44" s="4"/>
      <c r="X44" s="3"/>
      <c r="Y44" s="5"/>
    </row>
    <row r="45" spans="1:25" x14ac:dyDescent="0.2">
      <c r="A45" s="9">
        <v>44939</v>
      </c>
      <c r="B45" s="6">
        <f t="shared" si="10"/>
        <v>1</v>
      </c>
      <c r="C45" s="6">
        <f ca="1">RANDBETWEEN(VLOOKUP(B45,'Ver1'!$F$3:$H$9,2,0),VLOOKUP(B45,'Ver1'!$F$3:$H$9,3,0))</f>
        <v>810</v>
      </c>
      <c r="D45" s="6">
        <f ca="1">RANDBETWEEN(VLOOKUP(B45,'Ver1'!$B$4:$D$10,2,0),VLOOKUP(B45,'Ver1'!$B$4:$D$10,3,0))</f>
        <v>1353</v>
      </c>
      <c r="E45" s="6">
        <f t="shared" ca="1" si="11"/>
        <v>1095930</v>
      </c>
      <c r="F45" s="6">
        <f ca="1">RANDBETWEEN(VLOOKUP(B45,'Ver1'!$B$13:$D$19,2,0),VLOOKUP(B45,'Ver1'!$B$13:$D$19,3,0))/100</f>
        <v>0.53</v>
      </c>
      <c r="G45" s="6">
        <f ca="1">RANDBETWEEN(VLOOKUP(B45,'Ver1'!$F$13:$H$19,2,0),VLOOKUP(B45,'Ver1'!$F$13:$H$19,3,0))/100</f>
        <v>0.51</v>
      </c>
      <c r="H45" s="6">
        <f t="shared" ca="1" si="12"/>
        <v>0.27030000000000004</v>
      </c>
      <c r="I45" s="6">
        <f t="shared" ca="1" si="19"/>
        <v>0.33</v>
      </c>
      <c r="J45" s="6">
        <f t="shared" ca="1" si="13"/>
        <v>0.17490000000000003</v>
      </c>
      <c r="K45" s="6">
        <f ca="1">RANDBETWEEN(VLOOKUP(B45,'Ver1'!$F$23:$H$29,2,0),VLOOKUP(B45,'Ver1'!$F$23:$H$29,3,0))/100</f>
        <v>0.09</v>
      </c>
      <c r="L45" s="6">
        <f t="shared" ca="1" si="14"/>
        <v>4.7699999999999999E-2</v>
      </c>
      <c r="M45" s="16">
        <f t="shared" ca="1" si="15"/>
        <v>399.24900000000002</v>
      </c>
      <c r="N45" s="6">
        <f ca="1">(L45+J45+H45)*E45+Table1[[#This Row],[Hukuk Servisinde Tahsilat Tutarı]]</f>
        <v>695792.80584000004</v>
      </c>
      <c r="O45" s="6">
        <f ca="1">C45*VLOOKUP(B45,'Ver1'!$J$3:$N$9,2,0)+(C45-C45*G45)*VLOOKUP(B45,'Ver1'!$J$3:$N$9,3,0)+(C45-C45*G45-C45*I45)*VLOOKUP(B45,'Ver1'!$J$3:$N$9,4,0)</f>
        <v>83227.5</v>
      </c>
      <c r="P45" s="6">
        <f t="shared" ca="1" si="16"/>
        <v>0.50709999999999988</v>
      </c>
      <c r="Q45" s="6">
        <f ca="1">C45*P45*VLOOKUP(B45,'Ver1'!$J$3:$N$9,5,0)</f>
        <v>123225.29999999997</v>
      </c>
      <c r="R45" s="6">
        <f ca="1">VLOOKUP(Table1[[#This Row],[Ay]],'Ver1'!$J$3:$O$9,6,0)*Table1[[#This Row],[Hukuk Servisine Sevk Edilen]]*Table1[[#This Row],[Toplam Tutar]]</f>
        <v>155608.90883999996</v>
      </c>
      <c r="S45" s="6">
        <f t="shared" ca="1" si="17"/>
        <v>206452.8</v>
      </c>
      <c r="T45" s="6">
        <f t="shared" ca="1" si="18"/>
        <v>572567.50584000011</v>
      </c>
      <c r="U45" s="4"/>
      <c r="X45" s="3"/>
      <c r="Y45" s="5"/>
    </row>
    <row r="46" spans="1:25" x14ac:dyDescent="0.2">
      <c r="A46" s="9">
        <v>44940</v>
      </c>
      <c r="B46" s="6">
        <f t="shared" si="10"/>
        <v>1</v>
      </c>
      <c r="C46" s="6">
        <f ca="1">RANDBETWEEN(VLOOKUP(B46,'Ver1'!$F$3:$H$9,2,0),VLOOKUP(B46,'Ver1'!$F$3:$H$9,3,0))</f>
        <v>1133</v>
      </c>
      <c r="D46" s="6">
        <f ca="1">RANDBETWEEN(VLOOKUP(B46,'Ver1'!$B$4:$D$10,2,0),VLOOKUP(B46,'Ver1'!$B$4:$D$10,3,0))</f>
        <v>1512</v>
      </c>
      <c r="E46" s="6">
        <f t="shared" ca="1" si="11"/>
        <v>1713096</v>
      </c>
      <c r="F46" s="6">
        <f ca="1">RANDBETWEEN(VLOOKUP(B46,'Ver1'!$B$13:$D$19,2,0),VLOOKUP(B46,'Ver1'!$B$13:$D$19,3,0))/100</f>
        <v>0.6</v>
      </c>
      <c r="G46" s="6">
        <f ca="1">RANDBETWEEN(VLOOKUP(B46,'Ver1'!$F$13:$H$19,2,0),VLOOKUP(B46,'Ver1'!$F$13:$H$19,3,0))/100</f>
        <v>0.53</v>
      </c>
      <c r="H46" s="6">
        <f t="shared" ca="1" si="12"/>
        <v>0.318</v>
      </c>
      <c r="I46" s="6">
        <f t="shared" ca="1" si="19"/>
        <v>0.27</v>
      </c>
      <c r="J46" s="6">
        <f t="shared" ca="1" si="13"/>
        <v>0.16200000000000001</v>
      </c>
      <c r="K46" s="6">
        <f ca="1">RANDBETWEEN(VLOOKUP(B46,'Ver1'!$F$23:$H$29,2,0),VLOOKUP(B46,'Ver1'!$F$23:$H$29,3,0))/100</f>
        <v>0.08</v>
      </c>
      <c r="L46" s="6">
        <f t="shared" ca="1" si="14"/>
        <v>4.8000000000000001E-2</v>
      </c>
      <c r="M46" s="16">
        <f t="shared" ca="1" si="15"/>
        <v>598.22400000000005</v>
      </c>
      <c r="N46" s="6">
        <f ca="1">(L46+J46+H46)*E46+Table1[[#This Row],[Hukuk Servisinde Tahsilat Tutarı]]</f>
        <v>1130917.45536</v>
      </c>
      <c r="O46" s="6">
        <f ca="1">C46*VLOOKUP(B46,'Ver1'!$J$3:$N$9,2,0)+(C46-C46*G46)*VLOOKUP(B46,'Ver1'!$J$3:$N$9,3,0)+(C46-C46*G46-C46*I46)*VLOOKUP(B46,'Ver1'!$J$3:$N$9,4,0)</f>
        <v>119248.25</v>
      </c>
      <c r="P46" s="6">
        <f t="shared" ca="1" si="16"/>
        <v>0.47199999999999998</v>
      </c>
      <c r="Q46" s="6">
        <f ca="1">C46*P46*VLOOKUP(B46,'Ver1'!$J$3:$N$9,5,0)</f>
        <v>160432.79999999999</v>
      </c>
      <c r="R46" s="6">
        <f ca="1">VLOOKUP(Table1[[#This Row],[Ay]],'Ver1'!$J$3:$O$9,6,0)*Table1[[#This Row],[Hukuk Servisine Sevk Edilen]]*Table1[[#This Row],[Toplam Tutar]]</f>
        <v>226402.76736</v>
      </c>
      <c r="S46" s="6">
        <f t="shared" ca="1" si="17"/>
        <v>279681.05</v>
      </c>
      <c r="T46" s="6">
        <f t="shared" ca="1" si="18"/>
        <v>970484.65535999998</v>
      </c>
      <c r="U46" s="4"/>
      <c r="X46" s="3"/>
      <c r="Y46" s="5"/>
    </row>
    <row r="47" spans="1:25" x14ac:dyDescent="0.2">
      <c r="A47" s="9">
        <v>44941</v>
      </c>
      <c r="B47" s="6">
        <f t="shared" si="10"/>
        <v>1</v>
      </c>
      <c r="C47" s="6">
        <f ca="1">RANDBETWEEN(VLOOKUP(B47,'Ver1'!$F$3:$H$9,2,0),VLOOKUP(B47,'Ver1'!$F$3:$H$9,3,0))</f>
        <v>1189</v>
      </c>
      <c r="D47" s="6">
        <f ca="1">RANDBETWEEN(VLOOKUP(B47,'Ver1'!$B$4:$D$10,2,0),VLOOKUP(B47,'Ver1'!$B$4:$D$10,3,0))</f>
        <v>1710</v>
      </c>
      <c r="E47" s="6">
        <f t="shared" ca="1" si="11"/>
        <v>2033190</v>
      </c>
      <c r="F47" s="6">
        <f ca="1">RANDBETWEEN(VLOOKUP(B47,'Ver1'!$B$13:$D$19,2,0),VLOOKUP(B47,'Ver1'!$B$13:$D$19,3,0))/100</f>
        <v>0.39</v>
      </c>
      <c r="G47" s="6">
        <f ca="1">RANDBETWEEN(VLOOKUP(B47,'Ver1'!$F$13:$H$19,2,0),VLOOKUP(B47,'Ver1'!$F$13:$H$19,3,0))/100</f>
        <v>0.5</v>
      </c>
      <c r="H47" s="6">
        <f t="shared" ca="1" si="12"/>
        <v>0.19500000000000001</v>
      </c>
      <c r="I47" s="6">
        <f t="shared" ca="1" si="19"/>
        <v>0.21</v>
      </c>
      <c r="J47" s="6">
        <f t="shared" ca="1" si="13"/>
        <v>8.1900000000000001E-2</v>
      </c>
      <c r="K47" s="6">
        <f ca="1">RANDBETWEEN(VLOOKUP(B47,'Ver1'!$F$23:$H$29,2,0),VLOOKUP(B47,'Ver1'!$F$23:$H$29,3,0))/100</f>
        <v>0.06</v>
      </c>
      <c r="L47" s="6">
        <f t="shared" ca="1" si="14"/>
        <v>2.3400000000000001E-2</v>
      </c>
      <c r="M47" s="16">
        <f t="shared" ca="1" si="15"/>
        <v>357.05670000000003</v>
      </c>
      <c r="N47" s="6">
        <f ca="1">(L47+J47+H47)*E47+Table1[[#This Row],[Hukuk Servisinde Tahsilat Tutarı]]</f>
        <v>1008901.4090400001</v>
      </c>
      <c r="O47" s="6">
        <f ca="1">C47*VLOOKUP(B47,'Ver1'!$J$3:$N$9,2,0)+(C47-C47*G47)*VLOOKUP(B47,'Ver1'!$J$3:$N$9,3,0)+(C47-C47*G47-C47*I47)*VLOOKUP(B47,'Ver1'!$J$3:$N$9,4,0)</f>
        <v>138518.5</v>
      </c>
      <c r="P47" s="6">
        <f t="shared" ca="1" si="16"/>
        <v>0.69969999999999999</v>
      </c>
      <c r="Q47" s="6">
        <f ca="1">C47*P47*VLOOKUP(B47,'Ver1'!$J$3:$N$9,5,0)</f>
        <v>249582.99000000002</v>
      </c>
      <c r="R47" s="6">
        <f ca="1">VLOOKUP(Table1[[#This Row],[Ay]],'Ver1'!$J$3:$O$9,6,0)*Table1[[#This Row],[Hukuk Servisine Sevk Edilen]]*Table1[[#This Row],[Toplam Tutar]]</f>
        <v>398334.45204</v>
      </c>
      <c r="S47" s="6">
        <f t="shared" ca="1" si="17"/>
        <v>388101.49</v>
      </c>
      <c r="T47" s="6">
        <f t="shared" ca="1" si="18"/>
        <v>759318.41904000007</v>
      </c>
      <c r="U47" s="4"/>
      <c r="X47" s="3"/>
      <c r="Y47" s="5"/>
    </row>
    <row r="48" spans="1:25" x14ac:dyDescent="0.2">
      <c r="A48" s="9">
        <v>44942</v>
      </c>
      <c r="B48" s="6">
        <f t="shared" si="10"/>
        <v>1</v>
      </c>
      <c r="C48" s="6">
        <f ca="1">RANDBETWEEN(VLOOKUP(B48,'Ver1'!$F$3:$H$9,2,0),VLOOKUP(B48,'Ver1'!$F$3:$H$9,3,0))</f>
        <v>1229</v>
      </c>
      <c r="D48" s="6">
        <f ca="1">RANDBETWEEN(VLOOKUP(B48,'Ver1'!$B$4:$D$10,2,0),VLOOKUP(B48,'Ver1'!$B$4:$D$10,3,0))</f>
        <v>1363</v>
      </c>
      <c r="E48" s="6">
        <f t="shared" ca="1" si="11"/>
        <v>1675127</v>
      </c>
      <c r="F48" s="6">
        <f ca="1">RANDBETWEEN(VLOOKUP(B48,'Ver1'!$B$13:$D$19,2,0),VLOOKUP(B48,'Ver1'!$B$13:$D$19,3,0))/100</f>
        <v>0.5</v>
      </c>
      <c r="G48" s="6">
        <f ca="1">RANDBETWEEN(VLOOKUP(B48,'Ver1'!$F$13:$H$19,2,0),VLOOKUP(B48,'Ver1'!$F$13:$H$19,3,0))/100</f>
        <v>0.54</v>
      </c>
      <c r="H48" s="6">
        <f t="shared" ca="1" si="12"/>
        <v>0.27</v>
      </c>
      <c r="I48" s="6">
        <f t="shared" ca="1" si="19"/>
        <v>0.31</v>
      </c>
      <c r="J48" s="6">
        <f t="shared" ca="1" si="13"/>
        <v>0.155</v>
      </c>
      <c r="K48" s="6">
        <f ca="1">RANDBETWEEN(VLOOKUP(B48,'Ver1'!$F$23:$H$29,2,0),VLOOKUP(B48,'Ver1'!$F$23:$H$29,3,0))/100</f>
        <v>0.1</v>
      </c>
      <c r="L48" s="6">
        <f t="shared" ca="1" si="14"/>
        <v>0.05</v>
      </c>
      <c r="M48" s="16">
        <f t="shared" ca="1" si="15"/>
        <v>583.77500000000009</v>
      </c>
      <c r="N48" s="6">
        <f ca="1">(L48+J48+H48)*E48+Table1[[#This Row],[Hukuk Servisinde Tahsilat Tutarı]]</f>
        <v>1041928.9940000001</v>
      </c>
      <c r="O48" s="6">
        <f ca="1">C48*VLOOKUP(B48,'Ver1'!$J$3:$N$9,2,0)+(C48-C48*G48)*VLOOKUP(B48,'Ver1'!$J$3:$N$9,3,0)+(C48-C48*G48-C48*I48)*VLOOKUP(B48,'Ver1'!$J$3:$N$9,4,0)</f>
        <v>122285.5</v>
      </c>
      <c r="P48" s="6">
        <f t="shared" ca="1" si="16"/>
        <v>0.52499999999999991</v>
      </c>
      <c r="Q48" s="6">
        <f ca="1">C48*P48*VLOOKUP(B48,'Ver1'!$J$3:$N$9,5,0)</f>
        <v>193567.49999999997</v>
      </c>
      <c r="R48" s="6">
        <f ca="1">VLOOKUP(Table1[[#This Row],[Ay]],'Ver1'!$J$3:$O$9,6,0)*Table1[[#This Row],[Hukuk Servisine Sevk Edilen]]*Table1[[#This Row],[Toplam Tutar]]</f>
        <v>246243.66899999999</v>
      </c>
      <c r="S48" s="6">
        <f t="shared" ca="1" si="17"/>
        <v>315853</v>
      </c>
      <c r="T48" s="6">
        <f t="shared" ca="1" si="18"/>
        <v>848361.49400000006</v>
      </c>
      <c r="U48" s="4"/>
      <c r="X48" s="3"/>
      <c r="Y48" s="5"/>
    </row>
    <row r="49" spans="1:25" x14ac:dyDescent="0.2">
      <c r="A49" s="9">
        <v>44943</v>
      </c>
      <c r="B49" s="6">
        <f t="shared" si="10"/>
        <v>1</v>
      </c>
      <c r="C49" s="6">
        <f ca="1">RANDBETWEEN(VLOOKUP(B49,'Ver1'!$F$3:$H$9,2,0),VLOOKUP(B49,'Ver1'!$F$3:$H$9,3,0))</f>
        <v>989</v>
      </c>
      <c r="D49" s="6">
        <f ca="1">RANDBETWEEN(VLOOKUP(B49,'Ver1'!$B$4:$D$10,2,0),VLOOKUP(B49,'Ver1'!$B$4:$D$10,3,0))</f>
        <v>1431</v>
      </c>
      <c r="E49" s="6">
        <f t="shared" ca="1" si="11"/>
        <v>1415259</v>
      </c>
      <c r="F49" s="6">
        <f ca="1">RANDBETWEEN(VLOOKUP(B49,'Ver1'!$B$13:$D$19,2,0),VLOOKUP(B49,'Ver1'!$B$13:$D$19,3,0))/100</f>
        <v>0.65</v>
      </c>
      <c r="G49" s="6">
        <f ca="1">RANDBETWEEN(VLOOKUP(B49,'Ver1'!$F$13:$H$19,2,0),VLOOKUP(B49,'Ver1'!$F$13:$H$19,3,0))/100</f>
        <v>0.5</v>
      </c>
      <c r="H49" s="6">
        <f t="shared" ca="1" si="12"/>
        <v>0.32500000000000001</v>
      </c>
      <c r="I49" s="6">
        <f t="shared" ca="1" si="19"/>
        <v>0.34</v>
      </c>
      <c r="J49" s="6">
        <f t="shared" ca="1" si="13"/>
        <v>0.22100000000000003</v>
      </c>
      <c r="K49" s="6">
        <f ca="1">RANDBETWEEN(VLOOKUP(B49,'Ver1'!$F$23:$H$29,2,0),VLOOKUP(B49,'Ver1'!$F$23:$H$29,3,0))/100</f>
        <v>7.0000000000000007E-2</v>
      </c>
      <c r="L49" s="6">
        <f t="shared" ca="1" si="14"/>
        <v>4.5500000000000006E-2</v>
      </c>
      <c r="M49" s="16">
        <f t="shared" ca="1" si="15"/>
        <v>584.99350000000004</v>
      </c>
      <c r="N49" s="6">
        <f ca="1">(L49+J49+H49)*E49+Table1[[#This Row],[Hukuk Servisinde Tahsilat Tutarı]]</f>
        <v>999003.02292000013</v>
      </c>
      <c r="O49" s="6">
        <f ca="1">C49*VLOOKUP(B49,'Ver1'!$J$3:$N$9,2,0)+(C49-C49*G49)*VLOOKUP(B49,'Ver1'!$J$3:$N$9,3,0)+(C49-C49*G49-C49*I49)*VLOOKUP(B49,'Ver1'!$J$3:$N$9,4,0)</f>
        <v>102361.5</v>
      </c>
      <c r="P49" s="6">
        <f t="shared" ca="1" si="16"/>
        <v>0.40849999999999997</v>
      </c>
      <c r="Q49" s="6">
        <f ca="1">C49*P49*VLOOKUP(B49,'Ver1'!$J$3:$N$9,5,0)</f>
        <v>121201.94999999998</v>
      </c>
      <c r="R49" s="6">
        <f ca="1">VLOOKUP(Table1[[#This Row],[Ay]],'Ver1'!$J$3:$O$9,6,0)*Table1[[#This Row],[Hukuk Servisine Sevk Edilen]]*Table1[[#This Row],[Toplam Tutar]]</f>
        <v>161877.32442000002</v>
      </c>
      <c r="S49" s="6">
        <f t="shared" ca="1" si="17"/>
        <v>223563.44999999998</v>
      </c>
      <c r="T49" s="6">
        <f t="shared" ca="1" si="18"/>
        <v>877801.07292000018</v>
      </c>
      <c r="U49" s="4"/>
      <c r="X49" s="3"/>
      <c r="Y49" s="5"/>
    </row>
    <row r="50" spans="1:25" x14ac:dyDescent="0.2">
      <c r="A50" s="9">
        <v>44944</v>
      </c>
      <c r="B50" s="6">
        <f t="shared" si="10"/>
        <v>1</v>
      </c>
      <c r="C50" s="6">
        <f ca="1">RANDBETWEEN(VLOOKUP(B50,'Ver1'!$F$3:$H$9,2,0),VLOOKUP(B50,'Ver1'!$F$3:$H$9,3,0))</f>
        <v>923</v>
      </c>
      <c r="D50" s="6">
        <f ca="1">RANDBETWEEN(VLOOKUP(B50,'Ver1'!$B$4:$D$10,2,0),VLOOKUP(B50,'Ver1'!$B$4:$D$10,3,0))</f>
        <v>1460</v>
      </c>
      <c r="E50" s="6">
        <f t="shared" ca="1" si="11"/>
        <v>1347580</v>
      </c>
      <c r="F50" s="6">
        <f ca="1">RANDBETWEEN(VLOOKUP(B50,'Ver1'!$B$13:$D$19,2,0),VLOOKUP(B50,'Ver1'!$B$13:$D$19,3,0))/100</f>
        <v>0.4</v>
      </c>
      <c r="G50" s="6">
        <f ca="1">RANDBETWEEN(VLOOKUP(B50,'Ver1'!$F$13:$H$19,2,0),VLOOKUP(B50,'Ver1'!$F$13:$H$19,3,0))/100</f>
        <v>0.48</v>
      </c>
      <c r="H50" s="6">
        <f t="shared" ca="1" si="12"/>
        <v>0.192</v>
      </c>
      <c r="I50" s="6">
        <f t="shared" ca="1" si="19"/>
        <v>0.22</v>
      </c>
      <c r="J50" s="6">
        <f t="shared" ca="1" si="13"/>
        <v>8.8000000000000009E-2</v>
      </c>
      <c r="K50" s="6">
        <f ca="1">RANDBETWEEN(VLOOKUP(B50,'Ver1'!$F$23:$H$29,2,0),VLOOKUP(B50,'Ver1'!$F$23:$H$29,3,0))/100</f>
        <v>7.0000000000000007E-2</v>
      </c>
      <c r="L50" s="6">
        <f t="shared" ca="1" si="14"/>
        <v>2.8000000000000004E-2</v>
      </c>
      <c r="M50" s="16">
        <f t="shared" ca="1" si="15"/>
        <v>284.28400000000005</v>
      </c>
      <c r="N50" s="6">
        <f ca="1">(L50+J50+H50)*E50+Table1[[#This Row],[Hukuk Servisinde Tahsilat Tutarı]]</f>
        <v>676161.74080000003</v>
      </c>
      <c r="O50" s="6">
        <f ca="1">C50*VLOOKUP(B50,'Ver1'!$J$3:$N$9,2,0)+(C50-C50*G50)*VLOOKUP(B50,'Ver1'!$J$3:$N$9,3,0)+(C50-C50*G50-C50*I50)*VLOOKUP(B50,'Ver1'!$J$3:$N$9,4,0)</f>
        <v>109837</v>
      </c>
      <c r="P50" s="6">
        <f t="shared" ca="1" si="16"/>
        <v>0.69199999999999995</v>
      </c>
      <c r="Q50" s="6">
        <f ca="1">C50*P50*VLOOKUP(B50,'Ver1'!$J$3:$N$9,5,0)</f>
        <v>191614.8</v>
      </c>
      <c r="R50" s="6">
        <f ca="1">VLOOKUP(Table1[[#This Row],[Ay]],'Ver1'!$J$3:$O$9,6,0)*Table1[[#This Row],[Hukuk Servisine Sevk Edilen]]*Table1[[#This Row],[Toplam Tutar]]</f>
        <v>261107.10080000001</v>
      </c>
      <c r="S50" s="6">
        <f t="shared" ca="1" si="17"/>
        <v>301451.8</v>
      </c>
      <c r="T50" s="6">
        <f t="shared" ca="1" si="18"/>
        <v>484546.94080000004</v>
      </c>
      <c r="U50" s="4"/>
    </row>
    <row r="51" spans="1:25" x14ac:dyDescent="0.2">
      <c r="A51" s="9">
        <v>44945</v>
      </c>
      <c r="B51" s="6">
        <f t="shared" si="10"/>
        <v>1</v>
      </c>
      <c r="C51" s="6">
        <f ca="1">RANDBETWEEN(VLOOKUP(B51,'Ver1'!$F$3:$H$9,2,0),VLOOKUP(B51,'Ver1'!$F$3:$H$9,3,0))</f>
        <v>904</v>
      </c>
      <c r="D51" s="6">
        <f ca="1">RANDBETWEEN(VLOOKUP(B51,'Ver1'!$B$4:$D$10,2,0),VLOOKUP(B51,'Ver1'!$B$4:$D$10,3,0))</f>
        <v>1337</v>
      </c>
      <c r="E51" s="6">
        <f t="shared" ca="1" si="11"/>
        <v>1208648</v>
      </c>
      <c r="F51" s="6">
        <f ca="1">RANDBETWEEN(VLOOKUP(B51,'Ver1'!$B$13:$D$19,2,0),VLOOKUP(B51,'Ver1'!$B$13:$D$19,3,0))/100</f>
        <v>0.53</v>
      </c>
      <c r="G51" s="6">
        <f ca="1">RANDBETWEEN(VLOOKUP(B51,'Ver1'!$F$13:$H$19,2,0),VLOOKUP(B51,'Ver1'!$F$13:$H$19,3,0))/100</f>
        <v>0.54</v>
      </c>
      <c r="H51" s="6">
        <f t="shared" ca="1" si="12"/>
        <v>0.28620000000000001</v>
      </c>
      <c r="I51" s="6">
        <f t="shared" ca="1" si="19"/>
        <v>0.28999999999999998</v>
      </c>
      <c r="J51" s="6">
        <f t="shared" ca="1" si="13"/>
        <v>0.1537</v>
      </c>
      <c r="K51" s="6">
        <f ca="1">RANDBETWEEN(VLOOKUP(B51,'Ver1'!$F$23:$H$29,2,0),VLOOKUP(B51,'Ver1'!$F$23:$H$29,3,0))/100</f>
        <v>7.0000000000000007E-2</v>
      </c>
      <c r="L51" s="6">
        <f t="shared" ca="1" si="14"/>
        <v>3.7100000000000008E-2</v>
      </c>
      <c r="M51" s="16">
        <f t="shared" ca="1" si="15"/>
        <v>431.20800000000003</v>
      </c>
      <c r="N51" s="6">
        <f ca="1">(L51+J51+H51)*E51+Table1[[#This Row],[Hukuk Servisinde Tahsilat Tutarı]]</f>
        <v>753519.50912000006</v>
      </c>
      <c r="O51" s="6">
        <f ca="1">C51*VLOOKUP(B51,'Ver1'!$J$3:$N$9,2,0)+(C51-C51*G51)*VLOOKUP(B51,'Ver1'!$J$3:$N$9,3,0)+(C51-C51*G51-C51*I51)*VLOOKUP(B51,'Ver1'!$J$3:$N$9,4,0)</f>
        <v>91756</v>
      </c>
      <c r="P51" s="6">
        <f t="shared" ca="1" si="16"/>
        <v>0.52299999999999991</v>
      </c>
      <c r="Q51" s="6">
        <f ca="1">C51*P51*VLOOKUP(B51,'Ver1'!$J$3:$N$9,5,0)</f>
        <v>141837.59999999998</v>
      </c>
      <c r="R51" s="6">
        <f ca="1">VLOOKUP(Table1[[#This Row],[Ay]],'Ver1'!$J$3:$O$9,6,0)*Table1[[#This Row],[Hukuk Servisine Sevk Edilen]]*Table1[[#This Row],[Toplam Tutar]]</f>
        <v>176994.41311999998</v>
      </c>
      <c r="S51" s="6">
        <f t="shared" ca="1" si="17"/>
        <v>233593.59999999998</v>
      </c>
      <c r="T51" s="6">
        <f t="shared" ca="1" si="18"/>
        <v>611681.90912000008</v>
      </c>
      <c r="U51" s="4"/>
    </row>
    <row r="52" spans="1:25" x14ac:dyDescent="0.2">
      <c r="A52" s="9">
        <v>44946</v>
      </c>
      <c r="B52" s="6">
        <f t="shared" si="10"/>
        <v>1</v>
      </c>
      <c r="C52" s="6">
        <f ca="1">RANDBETWEEN(VLOOKUP(B52,'Ver1'!$F$3:$H$9,2,0),VLOOKUP(B52,'Ver1'!$F$3:$H$9,3,0))</f>
        <v>968</v>
      </c>
      <c r="D52" s="6">
        <f ca="1">RANDBETWEEN(VLOOKUP(B52,'Ver1'!$B$4:$D$10,2,0),VLOOKUP(B52,'Ver1'!$B$4:$D$10,3,0))</f>
        <v>1325</v>
      </c>
      <c r="E52" s="6">
        <f t="shared" ca="1" si="11"/>
        <v>1282600</v>
      </c>
      <c r="F52" s="6">
        <f ca="1">RANDBETWEEN(VLOOKUP(B52,'Ver1'!$B$13:$D$19,2,0),VLOOKUP(B52,'Ver1'!$B$13:$D$19,3,0))/100</f>
        <v>0.53</v>
      </c>
      <c r="G52" s="6">
        <f ca="1">RANDBETWEEN(VLOOKUP(B52,'Ver1'!$F$13:$H$19,2,0),VLOOKUP(B52,'Ver1'!$F$13:$H$19,3,0))/100</f>
        <v>0.46</v>
      </c>
      <c r="H52" s="6">
        <f t="shared" ca="1" si="12"/>
        <v>0.24380000000000002</v>
      </c>
      <c r="I52" s="6">
        <f t="shared" ca="1" si="19"/>
        <v>0.34</v>
      </c>
      <c r="J52" s="6">
        <f t="shared" ca="1" si="13"/>
        <v>0.18020000000000003</v>
      </c>
      <c r="K52" s="6">
        <f ca="1">RANDBETWEEN(VLOOKUP(B52,'Ver1'!$F$23:$H$29,2,0),VLOOKUP(B52,'Ver1'!$F$23:$H$29,3,0))/100</f>
        <v>0.08</v>
      </c>
      <c r="L52" s="6">
        <f t="shared" ca="1" si="14"/>
        <v>4.24E-2</v>
      </c>
      <c r="M52" s="16">
        <f t="shared" ca="1" si="15"/>
        <v>451.47520000000003</v>
      </c>
      <c r="N52" s="6">
        <f ca="1">(L52+J52+H52)*E52+Table1[[#This Row],[Hukuk Servisinde Tahsilat Tutarı]]</f>
        <v>789835.34080000001</v>
      </c>
      <c r="O52" s="6">
        <f ca="1">C52*VLOOKUP(B52,'Ver1'!$J$3:$N$9,2,0)+(C52-C52*G52)*VLOOKUP(B52,'Ver1'!$J$3:$N$9,3,0)+(C52-C52*G52-C52*I52)*VLOOKUP(B52,'Ver1'!$J$3:$N$9,4,0)</f>
        <v>106964</v>
      </c>
      <c r="P52" s="6">
        <f t="shared" ca="1" si="16"/>
        <v>0.53359999999999996</v>
      </c>
      <c r="Q52" s="6">
        <f ca="1">C52*P52*VLOOKUP(B52,'Ver1'!$J$3:$N$9,5,0)</f>
        <v>154957.43999999997</v>
      </c>
      <c r="R52" s="6">
        <f ca="1">VLOOKUP(Table1[[#This Row],[Ay]],'Ver1'!$J$3:$O$9,6,0)*Table1[[#This Row],[Hukuk Servisine Sevk Edilen]]*Table1[[#This Row],[Toplam Tutar]]</f>
        <v>191630.70080000002</v>
      </c>
      <c r="S52" s="6">
        <f t="shared" ca="1" si="17"/>
        <v>261921.43999999997</v>
      </c>
      <c r="T52" s="6">
        <f t="shared" ca="1" si="18"/>
        <v>634877.90080000006</v>
      </c>
      <c r="U52" s="4"/>
    </row>
    <row r="53" spans="1:25" x14ac:dyDescent="0.2">
      <c r="A53" s="9">
        <v>44947</v>
      </c>
      <c r="B53" s="6">
        <f t="shared" si="10"/>
        <v>1</v>
      </c>
      <c r="C53" s="6">
        <f ca="1">RANDBETWEEN(VLOOKUP(B53,'Ver1'!$F$3:$H$9,2,0),VLOOKUP(B53,'Ver1'!$F$3:$H$9,3,0))</f>
        <v>1024</v>
      </c>
      <c r="D53" s="6">
        <f ca="1">RANDBETWEEN(VLOOKUP(B53,'Ver1'!$B$4:$D$10,2,0),VLOOKUP(B53,'Ver1'!$B$4:$D$10,3,0))</f>
        <v>1345</v>
      </c>
      <c r="E53" s="6">
        <f t="shared" ca="1" si="11"/>
        <v>1377280</v>
      </c>
      <c r="F53" s="6">
        <f ca="1">RANDBETWEEN(VLOOKUP(B53,'Ver1'!$B$13:$D$19,2,0),VLOOKUP(B53,'Ver1'!$B$13:$D$19,3,0))/100</f>
        <v>0.45</v>
      </c>
      <c r="G53" s="6">
        <f ca="1">RANDBETWEEN(VLOOKUP(B53,'Ver1'!$F$13:$H$19,2,0),VLOOKUP(B53,'Ver1'!$F$13:$H$19,3,0))/100</f>
        <v>0.55000000000000004</v>
      </c>
      <c r="H53" s="6">
        <f t="shared" ca="1" si="12"/>
        <v>0.24750000000000003</v>
      </c>
      <c r="I53" s="6">
        <f t="shared" ca="1" si="19"/>
        <v>0.31</v>
      </c>
      <c r="J53" s="6">
        <f t="shared" ca="1" si="13"/>
        <v>0.13950000000000001</v>
      </c>
      <c r="K53" s="6">
        <f ca="1">RANDBETWEEN(VLOOKUP(B53,'Ver1'!$F$23:$H$29,2,0),VLOOKUP(B53,'Ver1'!$F$23:$H$29,3,0))/100</f>
        <v>7.0000000000000007E-2</v>
      </c>
      <c r="L53" s="6">
        <f t="shared" ca="1" si="14"/>
        <v>3.1500000000000007E-2</v>
      </c>
      <c r="M53" s="16">
        <f t="shared" ca="1" si="15"/>
        <v>428.54400000000004</v>
      </c>
      <c r="N53" s="6">
        <f ca="1">(L53+J53+H53)*E53+Table1[[#This Row],[Hukuk Servisinde Tahsilat Tutarı]]</f>
        <v>800640.40960000001</v>
      </c>
      <c r="O53" s="6">
        <f ca="1">C53*VLOOKUP(B53,'Ver1'!$J$3:$N$9,2,0)+(C53-C53*G53)*VLOOKUP(B53,'Ver1'!$J$3:$N$9,3,0)+(C53-C53*G53-C53*I53)*VLOOKUP(B53,'Ver1'!$J$3:$N$9,4,0)</f>
        <v>100096</v>
      </c>
      <c r="P53" s="6">
        <f t="shared" ca="1" si="16"/>
        <v>0.58149999999999991</v>
      </c>
      <c r="Q53" s="6">
        <f ca="1">C53*P53*VLOOKUP(B53,'Ver1'!$J$3:$N$9,5,0)</f>
        <v>178636.79999999996</v>
      </c>
      <c r="R53" s="6">
        <f ca="1">VLOOKUP(Table1[[#This Row],[Ay]],'Ver1'!$J$3:$O$9,6,0)*Table1[[#This Row],[Hukuk Servisine Sevk Edilen]]*Table1[[#This Row],[Toplam Tutar]]</f>
        <v>224248.72959999999</v>
      </c>
      <c r="S53" s="6">
        <f t="shared" ca="1" si="17"/>
        <v>278732.79999999993</v>
      </c>
      <c r="T53" s="6">
        <f t="shared" ca="1" si="18"/>
        <v>622003.60960000008</v>
      </c>
      <c r="U53" s="4"/>
    </row>
    <row r="54" spans="1:25" x14ac:dyDescent="0.2">
      <c r="A54" s="9">
        <v>44948</v>
      </c>
      <c r="B54" s="6">
        <f t="shared" si="10"/>
        <v>1</v>
      </c>
      <c r="C54" s="6">
        <f ca="1">RANDBETWEEN(VLOOKUP(B54,'Ver1'!$F$3:$H$9,2,0),VLOOKUP(B54,'Ver1'!$F$3:$H$9,3,0))</f>
        <v>1226</v>
      </c>
      <c r="D54" s="6">
        <f ca="1">RANDBETWEEN(VLOOKUP(B54,'Ver1'!$B$4:$D$10,2,0),VLOOKUP(B54,'Ver1'!$B$4:$D$10,3,0))</f>
        <v>1667</v>
      </c>
      <c r="E54" s="6">
        <f t="shared" ca="1" si="11"/>
        <v>2043742</v>
      </c>
      <c r="F54" s="6">
        <f ca="1">RANDBETWEEN(VLOOKUP(B54,'Ver1'!$B$13:$D$19,2,0),VLOOKUP(B54,'Ver1'!$B$13:$D$19,3,0))/100</f>
        <v>0.62</v>
      </c>
      <c r="G54" s="6">
        <f ca="1">RANDBETWEEN(VLOOKUP(B54,'Ver1'!$F$13:$H$19,2,0),VLOOKUP(B54,'Ver1'!$F$13:$H$19,3,0))/100</f>
        <v>0.55000000000000004</v>
      </c>
      <c r="H54" s="6">
        <f t="shared" ca="1" si="12"/>
        <v>0.34100000000000003</v>
      </c>
      <c r="I54" s="6">
        <f t="shared" ca="1" si="19"/>
        <v>0.25</v>
      </c>
      <c r="J54" s="6">
        <f t="shared" ca="1" si="13"/>
        <v>0.155</v>
      </c>
      <c r="K54" s="6">
        <f ca="1">RANDBETWEEN(VLOOKUP(B54,'Ver1'!$F$23:$H$29,2,0),VLOOKUP(B54,'Ver1'!$F$23:$H$29,3,0))/100</f>
        <v>7.0000000000000007E-2</v>
      </c>
      <c r="L54" s="6">
        <f t="shared" ca="1" si="14"/>
        <v>4.3400000000000001E-2</v>
      </c>
      <c r="M54" s="16">
        <f t="shared" ca="1" si="15"/>
        <v>661.30439999999999</v>
      </c>
      <c r="N54" s="6">
        <f ca="1">(L54+J54+H54)*E54+Table1[[#This Row],[Hukuk Servisinde Tahsilat Tutarı]]</f>
        <v>1365971.753056</v>
      </c>
      <c r="O54" s="6">
        <f ca="1">C54*VLOOKUP(B54,'Ver1'!$J$3:$N$9,2,0)+(C54-C54*G54)*VLOOKUP(B54,'Ver1'!$J$3:$N$9,3,0)+(C54-C54*G54-C54*I54)*VLOOKUP(B54,'Ver1'!$J$3:$N$9,4,0)</f>
        <v>127197.5</v>
      </c>
      <c r="P54" s="6">
        <f t="shared" ca="1" si="16"/>
        <v>0.46060000000000001</v>
      </c>
      <c r="Q54" s="6">
        <f ca="1">C54*P54*VLOOKUP(B54,'Ver1'!$J$3:$N$9,5,0)</f>
        <v>169408.68</v>
      </c>
      <c r="R54" s="6">
        <f ca="1">VLOOKUP(Table1[[#This Row],[Ay]],'Ver1'!$J$3:$O$9,6,0)*Table1[[#This Row],[Hukuk Servisine Sevk Edilen]]*Table1[[#This Row],[Toplam Tutar]]</f>
        <v>263577.31825600006</v>
      </c>
      <c r="S54" s="6">
        <f t="shared" ca="1" si="17"/>
        <v>296606.18</v>
      </c>
      <c r="T54" s="6">
        <f t="shared" ca="1" si="18"/>
        <v>1196563.0730560001</v>
      </c>
      <c r="U54" s="4"/>
    </row>
    <row r="55" spans="1:25" x14ac:dyDescent="0.2">
      <c r="A55" s="9">
        <v>44949</v>
      </c>
      <c r="B55" s="6">
        <f t="shared" si="10"/>
        <v>1</v>
      </c>
      <c r="C55" s="6">
        <f ca="1">RANDBETWEEN(VLOOKUP(B55,'Ver1'!$F$3:$H$9,2,0),VLOOKUP(B55,'Ver1'!$F$3:$H$9,3,0))</f>
        <v>824</v>
      </c>
      <c r="D55" s="6">
        <f ca="1">RANDBETWEEN(VLOOKUP(B55,'Ver1'!$B$4:$D$10,2,0),VLOOKUP(B55,'Ver1'!$B$4:$D$10,3,0))</f>
        <v>1391</v>
      </c>
      <c r="E55" s="6">
        <f t="shared" ca="1" si="11"/>
        <v>1146184</v>
      </c>
      <c r="F55" s="6">
        <f ca="1">RANDBETWEEN(VLOOKUP(B55,'Ver1'!$B$13:$D$19,2,0),VLOOKUP(B55,'Ver1'!$B$13:$D$19,3,0))/100</f>
        <v>0.47</v>
      </c>
      <c r="G55" s="6">
        <f ca="1">RANDBETWEEN(VLOOKUP(B55,'Ver1'!$F$13:$H$19,2,0),VLOOKUP(B55,'Ver1'!$F$13:$H$19,3,0))/100</f>
        <v>0.48</v>
      </c>
      <c r="H55" s="6">
        <f t="shared" ca="1" si="12"/>
        <v>0.22559999999999997</v>
      </c>
      <c r="I55" s="6">
        <f t="shared" ca="1" si="19"/>
        <v>0.2</v>
      </c>
      <c r="J55" s="6">
        <f t="shared" ca="1" si="13"/>
        <v>9.4E-2</v>
      </c>
      <c r="K55" s="6">
        <f ca="1">RANDBETWEEN(VLOOKUP(B55,'Ver1'!$F$23:$H$29,2,0),VLOOKUP(B55,'Ver1'!$F$23:$H$29,3,0))/100</f>
        <v>0.08</v>
      </c>
      <c r="L55" s="6">
        <f t="shared" ca="1" si="14"/>
        <v>3.7600000000000001E-2</v>
      </c>
      <c r="M55" s="16">
        <f t="shared" ca="1" si="15"/>
        <v>294.33279999999996</v>
      </c>
      <c r="N55" s="6">
        <f ca="1">(L55+J55+H55)*E55+Table1[[#This Row],[Hukuk Servisinde Tahsilat Tutarı]]</f>
        <v>615711.70585600007</v>
      </c>
      <c r="O55" s="6">
        <f ca="1">C55*VLOOKUP(B55,'Ver1'!$J$3:$N$9,2,0)+(C55-C55*G55)*VLOOKUP(B55,'Ver1'!$J$3:$N$9,3,0)+(C55-C55*G55-C55*I55)*VLOOKUP(B55,'Ver1'!$J$3:$N$9,4,0)</f>
        <v>99704</v>
      </c>
      <c r="P55" s="6">
        <f t="shared" ca="1" si="16"/>
        <v>0.64280000000000004</v>
      </c>
      <c r="Q55" s="6">
        <f ca="1">C55*P55*VLOOKUP(B55,'Ver1'!$J$3:$N$9,5,0)</f>
        <v>158900.16</v>
      </c>
      <c r="R55" s="6">
        <f ca="1">VLOOKUP(Table1[[#This Row],[Ay]],'Ver1'!$J$3:$O$9,6,0)*Table1[[#This Row],[Hukuk Servisine Sevk Edilen]]*Table1[[#This Row],[Toplam Tutar]]</f>
        <v>206294.78105600004</v>
      </c>
      <c r="S55" s="6">
        <f t="shared" ca="1" si="17"/>
        <v>258604.16</v>
      </c>
      <c r="T55" s="6">
        <f t="shared" ca="1" si="18"/>
        <v>456811.54585600004</v>
      </c>
      <c r="U55" s="4"/>
    </row>
    <row r="56" spans="1:25" x14ac:dyDescent="0.2">
      <c r="A56" s="9">
        <v>44950</v>
      </c>
      <c r="B56" s="6">
        <f t="shared" si="10"/>
        <v>1</v>
      </c>
      <c r="C56" s="6">
        <f ca="1">RANDBETWEEN(VLOOKUP(B56,'Ver1'!$F$3:$H$9,2,0),VLOOKUP(B56,'Ver1'!$F$3:$H$9,3,0))</f>
        <v>1112</v>
      </c>
      <c r="D56" s="6">
        <f ca="1">RANDBETWEEN(VLOOKUP(B56,'Ver1'!$B$4:$D$10,2,0),VLOOKUP(B56,'Ver1'!$B$4:$D$10,3,0))</f>
        <v>1664</v>
      </c>
      <c r="E56" s="6">
        <f t="shared" ca="1" si="11"/>
        <v>1850368</v>
      </c>
      <c r="F56" s="6">
        <f ca="1">RANDBETWEEN(VLOOKUP(B56,'Ver1'!$B$13:$D$19,2,0),VLOOKUP(B56,'Ver1'!$B$13:$D$19,3,0))/100</f>
        <v>0.55000000000000004</v>
      </c>
      <c r="G56" s="6">
        <f ca="1">RANDBETWEEN(VLOOKUP(B56,'Ver1'!$F$13:$H$19,2,0),VLOOKUP(B56,'Ver1'!$F$13:$H$19,3,0))/100</f>
        <v>0.55000000000000004</v>
      </c>
      <c r="H56" s="6">
        <f t="shared" ca="1" si="12"/>
        <v>0.30250000000000005</v>
      </c>
      <c r="I56" s="6">
        <f t="shared" ca="1" si="19"/>
        <v>0.27</v>
      </c>
      <c r="J56" s="6">
        <f t="shared" ca="1" si="13"/>
        <v>0.14850000000000002</v>
      </c>
      <c r="K56" s="6">
        <f ca="1">RANDBETWEEN(VLOOKUP(B56,'Ver1'!$F$23:$H$29,2,0),VLOOKUP(B56,'Ver1'!$F$23:$H$29,3,0))/100</f>
        <v>0.1</v>
      </c>
      <c r="L56" s="6">
        <f t="shared" ca="1" si="14"/>
        <v>5.5000000000000007E-2</v>
      </c>
      <c r="M56" s="16">
        <f t="shared" ca="1" si="15"/>
        <v>562.67200000000003</v>
      </c>
      <c r="N56" s="6">
        <f ca="1">(L56+J56+H56)*E56+Table1[[#This Row],[Hukuk Servisinde Tahsilat Tutarı]]</f>
        <v>1192229.1097599999</v>
      </c>
      <c r="O56" s="6">
        <f ca="1">C56*VLOOKUP(B56,'Ver1'!$J$3:$N$9,2,0)+(C56-C56*G56)*VLOOKUP(B56,'Ver1'!$J$3:$N$9,3,0)+(C56-C56*G56-C56*I56)*VLOOKUP(B56,'Ver1'!$J$3:$N$9,4,0)</f>
        <v>113146</v>
      </c>
      <c r="P56" s="6">
        <f t="shared" ca="1" si="16"/>
        <v>0.49399999999999999</v>
      </c>
      <c r="Q56" s="6">
        <f ca="1">C56*P56*VLOOKUP(B56,'Ver1'!$J$3:$N$9,5,0)</f>
        <v>164798.39999999999</v>
      </c>
      <c r="R56" s="6">
        <f ca="1">VLOOKUP(Table1[[#This Row],[Ay]],'Ver1'!$J$3:$O$9,6,0)*Table1[[#This Row],[Hukuk Servisine Sevk Edilen]]*Table1[[#This Row],[Toplam Tutar]]</f>
        <v>255942.90176000001</v>
      </c>
      <c r="S56" s="6">
        <f t="shared" ca="1" si="17"/>
        <v>277944.40000000002</v>
      </c>
      <c r="T56" s="6">
        <f t="shared" ca="1" si="18"/>
        <v>1027430.7097599999</v>
      </c>
      <c r="U56" s="4"/>
    </row>
    <row r="57" spans="1:25" x14ac:dyDescent="0.2">
      <c r="A57" s="9">
        <v>44951</v>
      </c>
      <c r="B57" s="6">
        <f t="shared" si="10"/>
        <v>1</v>
      </c>
      <c r="C57" s="6">
        <f ca="1">RANDBETWEEN(VLOOKUP(B57,'Ver1'!$F$3:$H$9,2,0),VLOOKUP(B57,'Ver1'!$F$3:$H$9,3,0))</f>
        <v>1135</v>
      </c>
      <c r="D57" s="6">
        <f ca="1">RANDBETWEEN(VLOOKUP(B57,'Ver1'!$B$4:$D$10,2,0),VLOOKUP(B57,'Ver1'!$B$4:$D$10,3,0))</f>
        <v>1288</v>
      </c>
      <c r="E57" s="6">
        <f t="shared" ca="1" si="11"/>
        <v>1461880</v>
      </c>
      <c r="F57" s="6">
        <f ca="1">RANDBETWEEN(VLOOKUP(B57,'Ver1'!$B$13:$D$19,2,0),VLOOKUP(B57,'Ver1'!$B$13:$D$19,3,0))/100</f>
        <v>0.54</v>
      </c>
      <c r="G57" s="6">
        <f ca="1">RANDBETWEEN(VLOOKUP(B57,'Ver1'!$F$13:$H$19,2,0),VLOOKUP(B57,'Ver1'!$F$13:$H$19,3,0))/100</f>
        <v>0.46</v>
      </c>
      <c r="H57" s="6">
        <f t="shared" ca="1" si="12"/>
        <v>0.24840000000000004</v>
      </c>
      <c r="I57" s="6">
        <f t="shared" ca="1" si="19"/>
        <v>0.21</v>
      </c>
      <c r="J57" s="6">
        <f t="shared" ca="1" si="13"/>
        <v>0.1134</v>
      </c>
      <c r="K57" s="6">
        <f ca="1">RANDBETWEEN(VLOOKUP(B57,'Ver1'!$F$23:$H$29,2,0),VLOOKUP(B57,'Ver1'!$F$23:$H$29,3,0))/100</f>
        <v>0.09</v>
      </c>
      <c r="L57" s="6">
        <f t="shared" ca="1" si="14"/>
        <v>4.8600000000000004E-2</v>
      </c>
      <c r="M57" s="16">
        <f t="shared" ca="1" si="15"/>
        <v>465.80400000000003</v>
      </c>
      <c r="N57" s="6">
        <f ca="1">(L57+J57+H57)*E57+Table1[[#This Row],[Hukuk Servisinde Tahsilat Tutarı]]</f>
        <v>841294.39743999997</v>
      </c>
      <c r="O57" s="6">
        <f ca="1">C57*VLOOKUP(B57,'Ver1'!$J$3:$N$9,2,0)+(C57-C57*G57)*VLOOKUP(B57,'Ver1'!$J$3:$N$9,3,0)+(C57-C57*G57-C57*I57)*VLOOKUP(B57,'Ver1'!$J$3:$N$9,4,0)</f>
        <v>140172.5</v>
      </c>
      <c r="P57" s="6">
        <f t="shared" ca="1" si="16"/>
        <v>0.5895999999999999</v>
      </c>
      <c r="Q57" s="6">
        <f ca="1">C57*P57*VLOOKUP(B57,'Ver1'!$J$3:$N$9,5,0)</f>
        <v>200758.8</v>
      </c>
      <c r="R57" s="6">
        <f ca="1">VLOOKUP(Table1[[#This Row],[Ay]],'Ver1'!$J$3:$O$9,6,0)*Table1[[#This Row],[Hukuk Servisine Sevk Edilen]]*Table1[[#This Row],[Toplam Tutar]]</f>
        <v>241338.84543999998</v>
      </c>
      <c r="S57" s="6">
        <f t="shared" ca="1" si="17"/>
        <v>340931.3</v>
      </c>
      <c r="T57" s="6">
        <f t="shared" ca="1" si="18"/>
        <v>640535.59743999992</v>
      </c>
      <c r="U57" s="4"/>
    </row>
    <row r="58" spans="1:25" x14ac:dyDescent="0.2">
      <c r="A58" s="9">
        <v>44952</v>
      </c>
      <c r="B58" s="6">
        <f t="shared" si="10"/>
        <v>1</v>
      </c>
      <c r="C58" s="6">
        <f ca="1">RANDBETWEEN(VLOOKUP(B58,'Ver1'!$F$3:$H$9,2,0),VLOOKUP(B58,'Ver1'!$F$3:$H$9,3,0))</f>
        <v>1041</v>
      </c>
      <c r="D58" s="6">
        <f ca="1">RANDBETWEEN(VLOOKUP(B58,'Ver1'!$B$4:$D$10,2,0),VLOOKUP(B58,'Ver1'!$B$4:$D$10,3,0))</f>
        <v>1499</v>
      </c>
      <c r="E58" s="6">
        <f t="shared" ca="1" si="11"/>
        <v>1560459</v>
      </c>
      <c r="F58" s="6">
        <f ca="1">RANDBETWEEN(VLOOKUP(B58,'Ver1'!$B$13:$D$19,2,0),VLOOKUP(B58,'Ver1'!$B$13:$D$19,3,0))/100</f>
        <v>0.61</v>
      </c>
      <c r="G58" s="6">
        <f ca="1">RANDBETWEEN(VLOOKUP(B58,'Ver1'!$F$13:$H$19,2,0),VLOOKUP(B58,'Ver1'!$F$13:$H$19,3,0))/100</f>
        <v>0.46</v>
      </c>
      <c r="H58" s="6">
        <f t="shared" ca="1" si="12"/>
        <v>0.28060000000000002</v>
      </c>
      <c r="I58" s="6">
        <f t="shared" ca="1" si="19"/>
        <v>0.35</v>
      </c>
      <c r="J58" s="6">
        <f t="shared" ca="1" si="13"/>
        <v>0.2135</v>
      </c>
      <c r="K58" s="6">
        <f ca="1">RANDBETWEEN(VLOOKUP(B58,'Ver1'!$F$23:$H$29,2,0),VLOOKUP(B58,'Ver1'!$F$23:$H$29,3,0))/100</f>
        <v>0.1</v>
      </c>
      <c r="L58" s="6">
        <f t="shared" ca="1" si="14"/>
        <v>6.0999999999999999E-2</v>
      </c>
      <c r="M58" s="16">
        <f t="shared" ca="1" si="15"/>
        <v>577.8590999999999</v>
      </c>
      <c r="N58" s="6">
        <f ca="1">(L58+J58+H58)*E58+Table1[[#This Row],[Hukuk Servisinde Tahsilat Tutarı]]</f>
        <v>1060600.289448</v>
      </c>
      <c r="O58" s="6">
        <f ca="1">C58*VLOOKUP(B58,'Ver1'!$J$3:$N$9,2,0)+(C58-C58*G58)*VLOOKUP(B58,'Ver1'!$J$3:$N$9,3,0)+(C58-C58*G58-C58*I58)*VLOOKUP(B58,'Ver1'!$J$3:$N$9,4,0)</f>
        <v>113989.5</v>
      </c>
      <c r="P58" s="6">
        <f t="shared" ca="1" si="16"/>
        <v>0.44490000000000007</v>
      </c>
      <c r="Q58" s="6">
        <f ca="1">C58*P58*VLOOKUP(B58,'Ver1'!$J$3:$N$9,5,0)</f>
        <v>138942.27000000002</v>
      </c>
      <c r="R58" s="6">
        <f ca="1">VLOOKUP(Table1[[#This Row],[Ay]],'Ver1'!$J$3:$O$9,6,0)*Table1[[#This Row],[Hukuk Servisine Sevk Edilen]]*Table1[[#This Row],[Toplam Tutar]]</f>
        <v>194389.49854800003</v>
      </c>
      <c r="S58" s="6">
        <f t="shared" ca="1" si="17"/>
        <v>252931.77000000002</v>
      </c>
      <c r="T58" s="6">
        <f t="shared" ca="1" si="18"/>
        <v>921658.01944800001</v>
      </c>
      <c r="U58" s="4"/>
    </row>
    <row r="59" spans="1:25" x14ac:dyDescent="0.2">
      <c r="A59" s="9">
        <v>44953</v>
      </c>
      <c r="B59" s="6">
        <f t="shared" si="10"/>
        <v>1</v>
      </c>
      <c r="C59" s="6">
        <f ca="1">RANDBETWEEN(VLOOKUP(B59,'Ver1'!$F$3:$H$9,2,0),VLOOKUP(B59,'Ver1'!$F$3:$H$9,3,0))</f>
        <v>1028</v>
      </c>
      <c r="D59" s="6">
        <f ca="1">RANDBETWEEN(VLOOKUP(B59,'Ver1'!$B$4:$D$10,2,0),VLOOKUP(B59,'Ver1'!$B$4:$D$10,3,0))</f>
        <v>1675</v>
      </c>
      <c r="E59" s="6">
        <f t="shared" ca="1" si="11"/>
        <v>1721900</v>
      </c>
      <c r="F59" s="6">
        <f ca="1">RANDBETWEEN(VLOOKUP(B59,'Ver1'!$B$13:$D$19,2,0),VLOOKUP(B59,'Ver1'!$B$13:$D$19,3,0))/100</f>
        <v>0.54</v>
      </c>
      <c r="G59" s="6">
        <f ca="1">RANDBETWEEN(VLOOKUP(B59,'Ver1'!$F$13:$H$19,2,0),VLOOKUP(B59,'Ver1'!$F$13:$H$19,3,0))/100</f>
        <v>0.5</v>
      </c>
      <c r="H59" s="6">
        <f t="shared" ca="1" si="12"/>
        <v>0.27</v>
      </c>
      <c r="I59" s="6">
        <f t="shared" ca="1" si="19"/>
        <v>0.21</v>
      </c>
      <c r="J59" s="6">
        <f t="shared" ca="1" si="13"/>
        <v>0.1134</v>
      </c>
      <c r="K59" s="6">
        <f ca="1">RANDBETWEEN(VLOOKUP(B59,'Ver1'!$F$23:$H$29,2,0),VLOOKUP(B59,'Ver1'!$F$23:$H$29,3,0))/100</f>
        <v>7.0000000000000007E-2</v>
      </c>
      <c r="L59" s="6">
        <f t="shared" ca="1" si="14"/>
        <v>3.7800000000000007E-2</v>
      </c>
      <c r="M59" s="16">
        <f t="shared" ca="1" si="15"/>
        <v>432.99360000000001</v>
      </c>
      <c r="N59" s="6">
        <f ca="1">(L59+J59+H59)*E59+Table1[[#This Row],[Hukuk Servisinde Tahsilat Tutarı]]</f>
        <v>1004322.2816000001</v>
      </c>
      <c r="O59" s="6">
        <f ca="1">C59*VLOOKUP(B59,'Ver1'!$J$3:$N$9,2,0)+(C59-C59*G59)*VLOOKUP(B59,'Ver1'!$J$3:$N$9,3,0)+(C59-C59*G59-C59*I59)*VLOOKUP(B59,'Ver1'!$J$3:$N$9,4,0)</f>
        <v>119762</v>
      </c>
      <c r="P59" s="6">
        <f t="shared" ca="1" si="16"/>
        <v>0.57879999999999998</v>
      </c>
      <c r="Q59" s="6">
        <f ca="1">C59*P59*VLOOKUP(B59,'Ver1'!$J$3:$N$9,5,0)</f>
        <v>178501.91999999998</v>
      </c>
      <c r="R59" s="6">
        <f ca="1">VLOOKUP(Table1[[#This Row],[Ay]],'Ver1'!$J$3:$O$9,6,0)*Table1[[#This Row],[Hukuk Servisine Sevk Edilen]]*Table1[[#This Row],[Toplam Tutar]]</f>
        <v>279058.00160000002</v>
      </c>
      <c r="S59" s="6">
        <f t="shared" ca="1" si="17"/>
        <v>298263.92</v>
      </c>
      <c r="T59" s="6">
        <f t="shared" ca="1" si="18"/>
        <v>825820.36160000018</v>
      </c>
      <c r="U59" s="4"/>
    </row>
    <row r="60" spans="1:25" x14ac:dyDescent="0.2">
      <c r="A60" s="9">
        <v>44954</v>
      </c>
      <c r="B60" s="6">
        <f t="shared" si="10"/>
        <v>1</v>
      </c>
      <c r="C60" s="6">
        <f ca="1">RANDBETWEEN(VLOOKUP(B60,'Ver1'!$F$3:$H$9,2,0),VLOOKUP(B60,'Ver1'!$F$3:$H$9,3,0))</f>
        <v>763</v>
      </c>
      <c r="D60" s="6">
        <f ca="1">RANDBETWEEN(VLOOKUP(B60,'Ver1'!$B$4:$D$10,2,0),VLOOKUP(B60,'Ver1'!$B$4:$D$10,3,0))</f>
        <v>1526</v>
      </c>
      <c r="E60" s="6">
        <f t="shared" ca="1" si="11"/>
        <v>1164338</v>
      </c>
      <c r="F60" s="6">
        <f ca="1">RANDBETWEEN(VLOOKUP(B60,'Ver1'!$B$13:$D$19,2,0),VLOOKUP(B60,'Ver1'!$B$13:$D$19,3,0))/100</f>
        <v>0.43</v>
      </c>
      <c r="G60" s="6">
        <f ca="1">RANDBETWEEN(VLOOKUP(B60,'Ver1'!$F$13:$H$19,2,0),VLOOKUP(B60,'Ver1'!$F$13:$H$19,3,0))/100</f>
        <v>0.52</v>
      </c>
      <c r="H60" s="6">
        <f t="shared" ca="1" si="12"/>
        <v>0.22359999999999999</v>
      </c>
      <c r="I60" s="6">
        <f t="shared" ca="1" si="19"/>
        <v>0.2</v>
      </c>
      <c r="J60" s="6">
        <f t="shared" ca="1" si="13"/>
        <v>8.6000000000000007E-2</v>
      </c>
      <c r="K60" s="6">
        <f ca="1">RANDBETWEEN(VLOOKUP(B60,'Ver1'!$F$23:$H$29,2,0),VLOOKUP(B60,'Ver1'!$F$23:$H$29,3,0))/100</f>
        <v>7.0000000000000007E-2</v>
      </c>
      <c r="L60" s="6">
        <f t="shared" ca="1" si="14"/>
        <v>3.0100000000000002E-2</v>
      </c>
      <c r="M60" s="16">
        <f t="shared" ca="1" si="15"/>
        <v>259.19110000000001</v>
      </c>
      <c r="N60" s="6">
        <f ca="1">(L60+J60+H60)*E60+Table1[[#This Row],[Hukuk Servisinde Tahsilat Tutarı]]</f>
        <v>610793.08539200004</v>
      </c>
      <c r="O60" s="6">
        <f ca="1">C60*VLOOKUP(B60,'Ver1'!$J$3:$N$9,2,0)+(C60-C60*G60)*VLOOKUP(B60,'Ver1'!$J$3:$N$9,3,0)+(C60-C60*G60-C60*I60)*VLOOKUP(B60,'Ver1'!$J$3:$N$9,4,0)</f>
        <v>86982</v>
      </c>
      <c r="P60" s="6">
        <f t="shared" ca="1" si="16"/>
        <v>0.6603</v>
      </c>
      <c r="Q60" s="6">
        <f ca="1">C60*P60*VLOOKUP(B60,'Ver1'!$J$3:$N$9,5,0)</f>
        <v>151142.66999999998</v>
      </c>
      <c r="R60" s="6">
        <f ca="1">VLOOKUP(Table1[[#This Row],[Ay]],'Ver1'!$J$3:$O$9,6,0)*Table1[[#This Row],[Hukuk Servisine Sevk Edilen]]*Table1[[#This Row],[Toplam Tutar]]</f>
        <v>215267.46679200002</v>
      </c>
      <c r="S60" s="6">
        <f t="shared" ca="1" si="17"/>
        <v>238124.66999999998</v>
      </c>
      <c r="T60" s="6">
        <f t="shared" ca="1" si="18"/>
        <v>459650.41539200005</v>
      </c>
      <c r="U60" s="4"/>
    </row>
    <row r="61" spans="1:25" x14ac:dyDescent="0.2">
      <c r="A61" s="9">
        <v>44955</v>
      </c>
      <c r="B61" s="6">
        <f t="shared" si="10"/>
        <v>1</v>
      </c>
      <c r="C61" s="6">
        <f ca="1">RANDBETWEEN(VLOOKUP(B61,'Ver1'!$F$3:$H$9,2,0),VLOOKUP(B61,'Ver1'!$F$3:$H$9,3,0))</f>
        <v>837</v>
      </c>
      <c r="D61" s="6">
        <f ca="1">RANDBETWEEN(VLOOKUP(B61,'Ver1'!$B$4:$D$10,2,0),VLOOKUP(B61,'Ver1'!$B$4:$D$10,3,0))</f>
        <v>1363</v>
      </c>
      <c r="E61" s="6">
        <f t="shared" ca="1" si="11"/>
        <v>1140831</v>
      </c>
      <c r="F61" s="6">
        <f ca="1">RANDBETWEEN(VLOOKUP(B61,'Ver1'!$B$13:$D$19,2,0),VLOOKUP(B61,'Ver1'!$B$13:$D$19,3,0))/100</f>
        <v>0.65</v>
      </c>
      <c r="G61" s="6">
        <f ca="1">RANDBETWEEN(VLOOKUP(B61,'Ver1'!$F$13:$H$19,2,0),VLOOKUP(B61,'Ver1'!$F$13:$H$19,3,0))/100</f>
        <v>0.53</v>
      </c>
      <c r="H61" s="6">
        <f t="shared" ca="1" si="12"/>
        <v>0.34450000000000003</v>
      </c>
      <c r="I61" s="6">
        <f t="shared" ca="1" si="19"/>
        <v>0.34</v>
      </c>
      <c r="J61" s="6">
        <f t="shared" ca="1" si="13"/>
        <v>0.22100000000000003</v>
      </c>
      <c r="K61" s="6">
        <f ca="1">RANDBETWEEN(VLOOKUP(B61,'Ver1'!$F$23:$H$29,2,0),VLOOKUP(B61,'Ver1'!$F$23:$H$29,3,0))/100</f>
        <v>0.06</v>
      </c>
      <c r="L61" s="6">
        <f t="shared" ca="1" si="14"/>
        <v>3.9E-2</v>
      </c>
      <c r="M61" s="16">
        <f t="shared" ca="1" si="15"/>
        <v>505.96650000000005</v>
      </c>
      <c r="N61" s="6">
        <f ca="1">(L61+J61+H61)*E61+Table1[[#This Row],[Hukuk Servisinde Tahsilat Tutarı]]</f>
        <v>815967.96444000001</v>
      </c>
      <c r="O61" s="6">
        <f ca="1">C61*VLOOKUP(B61,'Ver1'!$J$3:$N$9,2,0)+(C61-C61*G61)*VLOOKUP(B61,'Ver1'!$J$3:$N$9,3,0)+(C61-C61*G61-C61*I61)*VLOOKUP(B61,'Ver1'!$J$3:$N$9,4,0)</f>
        <v>82235.25</v>
      </c>
      <c r="P61" s="6">
        <f t="shared" ca="1" si="16"/>
        <v>0.39549999999999996</v>
      </c>
      <c r="Q61" s="6">
        <f ca="1">C61*P61*VLOOKUP(B61,'Ver1'!$J$3:$N$9,5,0)</f>
        <v>99310.049999999988</v>
      </c>
      <c r="R61" s="6">
        <f ca="1">VLOOKUP(Table1[[#This Row],[Ay]],'Ver1'!$J$3:$O$9,6,0)*Table1[[#This Row],[Hukuk Servisine Sevk Edilen]]*Table1[[#This Row],[Toplam Tutar]]</f>
        <v>126335.62494000001</v>
      </c>
      <c r="S61" s="6">
        <f t="shared" ca="1" si="17"/>
        <v>181545.3</v>
      </c>
      <c r="T61" s="6">
        <f t="shared" ca="1" si="18"/>
        <v>716657.91443999996</v>
      </c>
      <c r="U61" s="4"/>
    </row>
    <row r="62" spans="1:25" x14ac:dyDescent="0.2">
      <c r="A62" s="9">
        <v>44956</v>
      </c>
      <c r="B62" s="6">
        <f t="shared" si="10"/>
        <v>1</v>
      </c>
      <c r="C62" s="6">
        <f ca="1">RANDBETWEEN(VLOOKUP(B62,'Ver1'!$F$3:$H$9,2,0),VLOOKUP(B62,'Ver1'!$F$3:$H$9,3,0))</f>
        <v>859</v>
      </c>
      <c r="D62" s="6">
        <f ca="1">RANDBETWEEN(VLOOKUP(B62,'Ver1'!$B$4:$D$10,2,0),VLOOKUP(B62,'Ver1'!$B$4:$D$10,3,0))</f>
        <v>1702</v>
      </c>
      <c r="E62" s="6">
        <f t="shared" ca="1" si="11"/>
        <v>1462018</v>
      </c>
      <c r="F62" s="6">
        <f ca="1">RANDBETWEEN(VLOOKUP(B62,'Ver1'!$B$13:$D$19,2,0),VLOOKUP(B62,'Ver1'!$B$13:$D$19,3,0))/100</f>
        <v>0.51</v>
      </c>
      <c r="G62" s="6">
        <f ca="1">RANDBETWEEN(VLOOKUP(B62,'Ver1'!$F$13:$H$19,2,0),VLOOKUP(B62,'Ver1'!$F$13:$H$19,3,0))/100</f>
        <v>0.49</v>
      </c>
      <c r="H62" s="6">
        <f t="shared" ca="1" si="12"/>
        <v>0.24990000000000001</v>
      </c>
      <c r="I62" s="6">
        <f t="shared" ca="1" si="19"/>
        <v>0.21</v>
      </c>
      <c r="J62" s="6">
        <f t="shared" ca="1" si="13"/>
        <v>0.1071</v>
      </c>
      <c r="K62" s="6">
        <f ca="1">RANDBETWEEN(VLOOKUP(B62,'Ver1'!$F$23:$H$29,2,0),VLOOKUP(B62,'Ver1'!$F$23:$H$29,3,0))/100</f>
        <v>0.06</v>
      </c>
      <c r="L62" s="6">
        <f t="shared" ca="1" si="14"/>
        <v>3.0599999999999999E-2</v>
      </c>
      <c r="M62" s="16">
        <f t="shared" ca="1" si="15"/>
        <v>332.94839999999999</v>
      </c>
      <c r="N62" s="6">
        <f ca="1">(L62+J62+H62)*E62+Table1[[#This Row],[Hukuk Servisinde Tahsilat Tutarı]]</f>
        <v>817373.32729600009</v>
      </c>
      <c r="O62" s="6">
        <f ca="1">C62*VLOOKUP(B62,'Ver1'!$J$3:$N$9,2,0)+(C62-C62*G62)*VLOOKUP(B62,'Ver1'!$J$3:$N$9,3,0)+(C62-C62*G62-C62*I62)*VLOOKUP(B62,'Ver1'!$J$3:$N$9,4,0)</f>
        <v>101576.75</v>
      </c>
      <c r="P62" s="6">
        <f t="shared" ca="1" si="16"/>
        <v>0.61240000000000006</v>
      </c>
      <c r="Q62" s="6">
        <f ca="1">C62*P62*VLOOKUP(B62,'Ver1'!$J$3:$N$9,5,0)</f>
        <v>157815.48000000001</v>
      </c>
      <c r="R62" s="6">
        <f ca="1">VLOOKUP(Table1[[#This Row],[Ay]],'Ver1'!$J$3:$O$9,6,0)*Table1[[#This Row],[Hukuk Servisine Sevk Edilen]]*Table1[[#This Row],[Toplam Tutar]]</f>
        <v>250695.15049600005</v>
      </c>
      <c r="S62" s="6">
        <f t="shared" ca="1" si="17"/>
        <v>259392.23</v>
      </c>
      <c r="T62" s="6">
        <f t="shared" ca="1" si="18"/>
        <v>659557.84729600011</v>
      </c>
      <c r="U62" s="4"/>
    </row>
    <row r="63" spans="1:25" x14ac:dyDescent="0.2">
      <c r="A63" s="9">
        <v>44957</v>
      </c>
      <c r="B63" s="6">
        <f t="shared" si="10"/>
        <v>1</v>
      </c>
      <c r="C63" s="6">
        <f ca="1">RANDBETWEEN(VLOOKUP(B63,'Ver1'!$F$3:$H$9,2,0),VLOOKUP(B63,'Ver1'!$F$3:$H$9,3,0))</f>
        <v>1123</v>
      </c>
      <c r="D63" s="6">
        <f ca="1">RANDBETWEEN(VLOOKUP(B63,'Ver1'!$B$4:$D$10,2,0),VLOOKUP(B63,'Ver1'!$B$4:$D$10,3,0))</f>
        <v>1567</v>
      </c>
      <c r="E63" s="6">
        <f t="shared" ca="1" si="11"/>
        <v>1759741</v>
      </c>
      <c r="F63" s="6">
        <f ca="1">RANDBETWEEN(VLOOKUP(B63,'Ver1'!$B$13:$D$19,2,0),VLOOKUP(B63,'Ver1'!$B$13:$D$19,3,0))/100</f>
        <v>0.39</v>
      </c>
      <c r="G63" s="6">
        <f ca="1">RANDBETWEEN(VLOOKUP(B63,'Ver1'!$F$13:$H$19,2,0),VLOOKUP(B63,'Ver1'!$F$13:$H$19,3,0))/100</f>
        <v>0.49</v>
      </c>
      <c r="H63" s="6">
        <f t="shared" ca="1" si="12"/>
        <v>0.19109999999999999</v>
      </c>
      <c r="I63" s="6">
        <f t="shared" ca="1" si="19"/>
        <v>0.34</v>
      </c>
      <c r="J63" s="6">
        <f t="shared" ca="1" si="13"/>
        <v>0.13260000000000002</v>
      </c>
      <c r="K63" s="6">
        <f ca="1">RANDBETWEEN(VLOOKUP(B63,'Ver1'!$F$23:$H$29,2,0),VLOOKUP(B63,'Ver1'!$F$23:$H$29,3,0))/100</f>
        <v>7.0000000000000007E-2</v>
      </c>
      <c r="L63" s="6">
        <f t="shared" ca="1" si="14"/>
        <v>2.7300000000000005E-2</v>
      </c>
      <c r="M63" s="16">
        <f t="shared" ca="1" si="15"/>
        <v>394.17300000000006</v>
      </c>
      <c r="N63" s="6">
        <f ca="1">(L63+J63+H63)*E63+Table1[[#This Row],[Hukuk Servisinde Tahsilat Tutarı]]</f>
        <v>937449.22552000009</v>
      </c>
      <c r="O63" s="6">
        <f ca="1">C63*VLOOKUP(B63,'Ver1'!$J$3:$N$9,2,0)+(C63-C63*G63)*VLOOKUP(B63,'Ver1'!$J$3:$N$9,3,0)+(C63-C63*G63-C63*I63)*VLOOKUP(B63,'Ver1'!$J$3:$N$9,4,0)</f>
        <v>118195.75</v>
      </c>
      <c r="P63" s="6">
        <f t="shared" ca="1" si="16"/>
        <v>0.64900000000000002</v>
      </c>
      <c r="Q63" s="6">
        <f ca="1">C63*P63*VLOOKUP(B63,'Ver1'!$J$3:$N$9,5,0)</f>
        <v>218648.1</v>
      </c>
      <c r="R63" s="6">
        <f ca="1">VLOOKUP(Table1[[#This Row],[Ay]],'Ver1'!$J$3:$O$9,6,0)*Table1[[#This Row],[Hukuk Servisine Sevk Edilen]]*Table1[[#This Row],[Toplam Tutar]]</f>
        <v>319780.13452000002</v>
      </c>
      <c r="S63" s="6">
        <f t="shared" ca="1" si="17"/>
        <v>336843.85</v>
      </c>
      <c r="T63" s="6">
        <f t="shared" ca="1" si="18"/>
        <v>718801.12552000012</v>
      </c>
      <c r="U63" s="4"/>
    </row>
    <row r="64" spans="1:25" x14ac:dyDescent="0.2">
      <c r="A64" s="9">
        <v>44958</v>
      </c>
      <c r="B64" s="6">
        <f t="shared" si="10"/>
        <v>2</v>
      </c>
      <c r="C64" s="6">
        <f ca="1">RANDBETWEEN(VLOOKUP(B64,'Ver1'!$F$3:$H$9,2,0),VLOOKUP(B64,'Ver1'!$F$3:$H$9,3,0))</f>
        <v>1146</v>
      </c>
      <c r="D64" s="6">
        <f ca="1">RANDBETWEEN(VLOOKUP(B64,'Ver1'!$B$4:$D$10,2,0),VLOOKUP(B64,'Ver1'!$B$4:$D$10,3,0))</f>
        <v>1259</v>
      </c>
      <c r="E64" s="6">
        <f t="shared" ca="1" si="11"/>
        <v>1442814</v>
      </c>
      <c r="F64" s="6">
        <f ca="1">RANDBETWEEN(VLOOKUP(B64,'Ver1'!$B$13:$D$19,2,0),VLOOKUP(B64,'Ver1'!$B$13:$D$19,3,0))/100</f>
        <v>0.41</v>
      </c>
      <c r="G64" s="6">
        <f ca="1">RANDBETWEEN(VLOOKUP(B64,'Ver1'!$F$13:$H$19,2,0),VLOOKUP(B64,'Ver1'!$F$13:$H$19,3,0))/100</f>
        <v>0.53</v>
      </c>
      <c r="H64" s="6">
        <f t="shared" ca="1" si="12"/>
        <v>0.21729999999999999</v>
      </c>
      <c r="I64" s="6">
        <f t="shared" ca="1" si="19"/>
        <v>0.3</v>
      </c>
      <c r="J64" s="6">
        <f t="shared" ca="1" si="13"/>
        <v>0.12299999999999998</v>
      </c>
      <c r="K64" s="6">
        <f ca="1">RANDBETWEEN(VLOOKUP(B64,'Ver1'!$F$23:$H$29,2,0),VLOOKUP(B64,'Ver1'!$F$23:$H$29,3,0))/100</f>
        <v>7.0000000000000007E-2</v>
      </c>
      <c r="L64" s="6">
        <f t="shared" ca="1" si="14"/>
        <v>2.87E-2</v>
      </c>
      <c r="M64" s="16">
        <f t="shared" ca="1" si="15"/>
        <v>422.87399999999997</v>
      </c>
      <c r="N64" s="6">
        <f ca="1">(L64+J64+H64)*E64+Table1[[#This Row],[Hukuk Servisinde Tahsilat Tutarı]]</f>
        <v>760002.27450000006</v>
      </c>
      <c r="O64" s="6">
        <f ca="1">C64*VLOOKUP(B64,'Ver1'!$J$3:$N$9,2,0)+(C64-C64*G64)*VLOOKUP(B64,'Ver1'!$J$3:$N$9,3,0)+(C64-C64*G64-C64*I64)*VLOOKUP(B64,'Ver1'!$J$3:$N$9,4,0)</f>
        <v>117178.5</v>
      </c>
      <c r="P64" s="6">
        <f t="shared" ca="1" si="16"/>
        <v>0.63100000000000001</v>
      </c>
      <c r="Q64" s="6">
        <f ca="1">C64*P64*VLOOKUP(B64,'Ver1'!$J$3:$N$9,5,0)</f>
        <v>216937.8</v>
      </c>
      <c r="R64" s="6">
        <f ca="1">VLOOKUP(Table1[[#This Row],[Ay]],'Ver1'!$J$3:$O$9,6,0)*Table1[[#This Row],[Hukuk Servisine Sevk Edilen]]*Table1[[#This Row],[Toplam Tutar]]</f>
        <v>227603.90849999999</v>
      </c>
      <c r="S64" s="6">
        <f t="shared" ca="1" si="17"/>
        <v>334116.3</v>
      </c>
      <c r="T64" s="6">
        <f t="shared" ca="1" si="18"/>
        <v>543064.47450000001</v>
      </c>
      <c r="U64" s="4"/>
    </row>
    <row r="65" spans="1:21" x14ac:dyDescent="0.2">
      <c r="A65" s="9">
        <v>44959</v>
      </c>
      <c r="B65" s="6">
        <f t="shared" si="10"/>
        <v>2</v>
      </c>
      <c r="C65" s="6">
        <f ca="1">RANDBETWEEN(VLOOKUP(B65,'Ver1'!$F$3:$H$9,2,0),VLOOKUP(B65,'Ver1'!$F$3:$H$9,3,0))</f>
        <v>1046</v>
      </c>
      <c r="D65" s="6">
        <f ca="1">RANDBETWEEN(VLOOKUP(B65,'Ver1'!$B$4:$D$10,2,0),VLOOKUP(B65,'Ver1'!$B$4:$D$10,3,0))</f>
        <v>1584</v>
      </c>
      <c r="E65" s="6">
        <f t="shared" ca="1" si="11"/>
        <v>1656864</v>
      </c>
      <c r="F65" s="6">
        <f ca="1">RANDBETWEEN(VLOOKUP(B65,'Ver1'!$B$13:$D$19,2,0),VLOOKUP(B65,'Ver1'!$B$13:$D$19,3,0))/100</f>
        <v>0.59</v>
      </c>
      <c r="G65" s="6">
        <f ca="1">RANDBETWEEN(VLOOKUP(B65,'Ver1'!$F$13:$H$19,2,0),VLOOKUP(B65,'Ver1'!$F$13:$H$19,3,0))/100</f>
        <v>0.49</v>
      </c>
      <c r="H65" s="6">
        <f t="shared" ca="1" si="12"/>
        <v>0.28909999999999997</v>
      </c>
      <c r="I65" s="6">
        <f t="shared" ca="1" si="19"/>
        <v>0.34</v>
      </c>
      <c r="J65" s="6">
        <f t="shared" ca="1" si="13"/>
        <v>0.2006</v>
      </c>
      <c r="K65" s="6">
        <f ca="1">RANDBETWEEN(VLOOKUP(B65,'Ver1'!$F$23:$H$29,2,0),VLOOKUP(B65,'Ver1'!$F$23:$H$29,3,0))/100</f>
        <v>0.08</v>
      </c>
      <c r="L65" s="6">
        <f t="shared" ca="1" si="14"/>
        <v>4.7199999999999999E-2</v>
      </c>
      <c r="M65" s="16">
        <f t="shared" ca="1" si="15"/>
        <v>561.59739999999988</v>
      </c>
      <c r="N65" s="6">
        <f ca="1">(L65+J65+H65)*E65+Table1[[#This Row],[Hukuk Servisinde Tahsilat Tutarı]]</f>
        <v>1081393.7111999998</v>
      </c>
      <c r="O65" s="6">
        <f ca="1">C65*VLOOKUP(B65,'Ver1'!$J$3:$N$9,2,0)+(C65-C65*G65)*VLOOKUP(B65,'Ver1'!$J$3:$N$9,3,0)+(C65-C65*G65-C65*I65)*VLOOKUP(B65,'Ver1'!$J$3:$N$9,4,0)</f>
        <v>110091.5</v>
      </c>
      <c r="P65" s="6">
        <f t="shared" ca="1" si="16"/>
        <v>0.46310000000000007</v>
      </c>
      <c r="Q65" s="6">
        <f ca="1">C65*P65*VLOOKUP(B65,'Ver1'!$J$3:$N$9,5,0)</f>
        <v>145320.78000000003</v>
      </c>
      <c r="R65" s="6">
        <f ca="1">VLOOKUP(Table1[[#This Row],[Ay]],'Ver1'!$J$3:$O$9,6,0)*Table1[[#This Row],[Hukuk Servisine Sevk Edilen]]*Table1[[#This Row],[Toplam Tutar]]</f>
        <v>191823.42960000003</v>
      </c>
      <c r="S65" s="6">
        <f t="shared" ca="1" si="17"/>
        <v>255412.28000000003</v>
      </c>
      <c r="T65" s="6">
        <f t="shared" ca="1" si="18"/>
        <v>936072.93119999976</v>
      </c>
      <c r="U65" s="4"/>
    </row>
    <row r="66" spans="1:21" x14ac:dyDescent="0.2">
      <c r="A66" s="9">
        <v>44960</v>
      </c>
      <c r="B66" s="6">
        <f t="shared" ref="B66:B97" si="20">MONTH(A66)</f>
        <v>2</v>
      </c>
      <c r="C66" s="6">
        <f ca="1">RANDBETWEEN(VLOOKUP(B66,'Ver1'!$F$3:$H$9,2,0),VLOOKUP(B66,'Ver1'!$F$3:$H$9,3,0))</f>
        <v>1499</v>
      </c>
      <c r="D66" s="6">
        <f ca="1">RANDBETWEEN(VLOOKUP(B66,'Ver1'!$B$4:$D$10,2,0),VLOOKUP(B66,'Ver1'!$B$4:$D$10,3,0))</f>
        <v>1493</v>
      </c>
      <c r="E66" s="6">
        <f t="shared" ref="E66:E97" ca="1" si="21">C66*D66</f>
        <v>2238007</v>
      </c>
      <c r="F66" s="6">
        <f ca="1">RANDBETWEEN(VLOOKUP(B66,'Ver1'!$B$13:$D$19,2,0),VLOOKUP(B66,'Ver1'!$B$13:$D$19,3,0))/100</f>
        <v>0.36</v>
      </c>
      <c r="G66" s="6">
        <f ca="1">RANDBETWEEN(VLOOKUP(B66,'Ver1'!$F$13:$H$19,2,0),VLOOKUP(B66,'Ver1'!$F$13:$H$19,3,0))/100</f>
        <v>0.51</v>
      </c>
      <c r="H66" s="6">
        <f t="shared" ref="H66:H97" ca="1" si="22">F66*G66</f>
        <v>0.18359999999999999</v>
      </c>
      <c r="I66" s="6">
        <f t="shared" ca="1" si="19"/>
        <v>0.28999999999999998</v>
      </c>
      <c r="J66" s="6">
        <f t="shared" ref="J66:J97" ca="1" si="23">I66*F66</f>
        <v>0.10439999999999999</v>
      </c>
      <c r="K66" s="6">
        <f ca="1">RANDBETWEEN(VLOOKUP(B66,'Ver1'!$F$23:$H$29,2,0),VLOOKUP(B66,'Ver1'!$F$23:$H$29,3,0))/100</f>
        <v>0.09</v>
      </c>
      <c r="L66" s="6">
        <f t="shared" ref="L66:L97" ca="1" si="24">K66*F66</f>
        <v>3.2399999999999998E-2</v>
      </c>
      <c r="M66" s="16">
        <f t="shared" ref="M66:M97" ca="1" si="25">(L66+J66+H66)*C66</f>
        <v>480.27959999999996</v>
      </c>
      <c r="N66" s="6">
        <f ca="1">(L66+J66+H66)*E66+Table1[[#This Row],[Hukuk Servisinde Tahsilat Tutarı]]</f>
        <v>1097294.8321</v>
      </c>
      <c r="O66" s="6">
        <f ca="1">C66*VLOOKUP(B66,'Ver1'!$J$3:$N$9,2,0)+(C66-C66*G66)*VLOOKUP(B66,'Ver1'!$J$3:$N$9,3,0)+(C66-C66*G66-C66*I66)*VLOOKUP(B66,'Ver1'!$J$3:$N$9,4,0)</f>
        <v>160018.25</v>
      </c>
      <c r="P66" s="6">
        <f t="shared" ref="P66:P97" ca="1" si="26">1-(L66+J66+H66)</f>
        <v>0.67959999999999998</v>
      </c>
      <c r="Q66" s="6">
        <f ca="1">C66*P66*VLOOKUP(B66,'Ver1'!$J$3:$N$9,5,0)</f>
        <v>305616.12</v>
      </c>
      <c r="R66" s="6">
        <f ca="1">VLOOKUP(Table1[[#This Row],[Ay]],'Ver1'!$J$3:$O$9,6,0)*Table1[[#This Row],[Hukuk Servisine Sevk Edilen]]*Table1[[#This Row],[Toplam Tutar]]</f>
        <v>380237.38929999998</v>
      </c>
      <c r="S66" s="6">
        <f t="shared" ref="S66:S97" ca="1" si="27">O66+Q66</f>
        <v>465634.37</v>
      </c>
      <c r="T66" s="6">
        <f t="shared" ref="T66:T97" ca="1" si="28">N66-Q66</f>
        <v>791678.7121</v>
      </c>
      <c r="U66" s="4"/>
    </row>
    <row r="67" spans="1:21" x14ac:dyDescent="0.2">
      <c r="A67" s="9">
        <v>44961</v>
      </c>
      <c r="B67" s="6">
        <f t="shared" si="20"/>
        <v>2</v>
      </c>
      <c r="C67" s="6">
        <f ca="1">RANDBETWEEN(VLOOKUP(B67,'Ver1'!$F$3:$H$9,2,0),VLOOKUP(B67,'Ver1'!$F$3:$H$9,3,0))</f>
        <v>1205</v>
      </c>
      <c r="D67" s="6">
        <f ca="1">RANDBETWEEN(VLOOKUP(B67,'Ver1'!$B$4:$D$10,2,0),VLOOKUP(B67,'Ver1'!$B$4:$D$10,3,0))</f>
        <v>1274</v>
      </c>
      <c r="E67" s="6">
        <f t="shared" ca="1" si="21"/>
        <v>1535170</v>
      </c>
      <c r="F67" s="6">
        <f ca="1">RANDBETWEEN(VLOOKUP(B67,'Ver1'!$B$13:$D$19,2,0),VLOOKUP(B67,'Ver1'!$B$13:$D$19,3,0))/100</f>
        <v>0.53</v>
      </c>
      <c r="G67" s="6">
        <f ca="1">RANDBETWEEN(VLOOKUP(B67,'Ver1'!$F$13:$H$19,2,0),VLOOKUP(B67,'Ver1'!$F$13:$H$19,3,0))/100</f>
        <v>0.52</v>
      </c>
      <c r="H67" s="6">
        <f t="shared" ca="1" si="22"/>
        <v>0.27560000000000001</v>
      </c>
      <c r="I67" s="6">
        <f t="shared" ref="I67:I98" ca="1" si="29">RANDBETWEEN(20,35)/100</f>
        <v>0.32</v>
      </c>
      <c r="J67" s="6">
        <f t="shared" ca="1" si="23"/>
        <v>0.1696</v>
      </c>
      <c r="K67" s="6">
        <f ca="1">RANDBETWEEN(VLOOKUP(B67,'Ver1'!$F$23:$H$29,2,0),VLOOKUP(B67,'Ver1'!$F$23:$H$29,3,0))/100</f>
        <v>0.05</v>
      </c>
      <c r="L67" s="6">
        <f t="shared" ca="1" si="24"/>
        <v>2.6500000000000003E-2</v>
      </c>
      <c r="M67" s="16">
        <f t="shared" ca="1" si="25"/>
        <v>568.39850000000001</v>
      </c>
      <c r="N67" s="6">
        <f ca="1">(L67+J67+H67)*E67+Table1[[#This Row],[Hukuk Servisinde Tahsilat Tutarı]]</f>
        <v>926897.26674999995</v>
      </c>
      <c r="O67" s="6">
        <f ca="1">C67*VLOOKUP(B67,'Ver1'!$J$3:$N$9,2,0)+(C67-C67*G67)*VLOOKUP(B67,'Ver1'!$J$3:$N$9,3,0)+(C67-C67*G67-C67*I67)*VLOOKUP(B67,'Ver1'!$J$3:$N$9,4,0)</f>
        <v>122910</v>
      </c>
      <c r="P67" s="6">
        <f t="shared" ca="1" si="26"/>
        <v>0.52829999999999999</v>
      </c>
      <c r="Q67" s="6">
        <f ca="1">C67*P67*VLOOKUP(B67,'Ver1'!$J$3:$N$9,5,0)</f>
        <v>190980.44999999998</v>
      </c>
      <c r="R67" s="6">
        <f ca="1">VLOOKUP(Table1[[#This Row],[Ay]],'Ver1'!$J$3:$O$9,6,0)*Table1[[#This Row],[Hukuk Servisine Sevk Edilen]]*Table1[[#This Row],[Toplam Tutar]]</f>
        <v>202757.57775</v>
      </c>
      <c r="S67" s="6">
        <f t="shared" ca="1" si="27"/>
        <v>313890.44999999995</v>
      </c>
      <c r="T67" s="6">
        <f t="shared" ca="1" si="28"/>
        <v>735916.81675</v>
      </c>
      <c r="U67" s="4"/>
    </row>
    <row r="68" spans="1:21" x14ac:dyDescent="0.2">
      <c r="A68" s="9">
        <v>44962</v>
      </c>
      <c r="B68" s="6">
        <f t="shared" si="20"/>
        <v>2</v>
      </c>
      <c r="C68" s="6">
        <f ca="1">RANDBETWEEN(VLOOKUP(B68,'Ver1'!$F$3:$H$9,2,0),VLOOKUP(B68,'Ver1'!$F$3:$H$9,3,0))</f>
        <v>1211</v>
      </c>
      <c r="D68" s="6">
        <f ca="1">RANDBETWEEN(VLOOKUP(B68,'Ver1'!$B$4:$D$10,2,0),VLOOKUP(B68,'Ver1'!$B$4:$D$10,3,0))</f>
        <v>1656</v>
      </c>
      <c r="E68" s="6">
        <f t="shared" ca="1" si="21"/>
        <v>2005416</v>
      </c>
      <c r="F68" s="6">
        <f ca="1">RANDBETWEEN(VLOOKUP(B68,'Ver1'!$B$13:$D$19,2,0),VLOOKUP(B68,'Ver1'!$B$13:$D$19,3,0))/100</f>
        <v>0.57999999999999996</v>
      </c>
      <c r="G68" s="6">
        <f ca="1">RANDBETWEEN(VLOOKUP(B68,'Ver1'!$F$13:$H$19,2,0),VLOOKUP(B68,'Ver1'!$F$13:$H$19,3,0))/100</f>
        <v>0.47</v>
      </c>
      <c r="H68" s="6">
        <f t="shared" ca="1" si="22"/>
        <v>0.27259999999999995</v>
      </c>
      <c r="I68" s="6">
        <f t="shared" ca="1" si="29"/>
        <v>0.26</v>
      </c>
      <c r="J68" s="6">
        <f t="shared" ca="1" si="23"/>
        <v>0.15079999999999999</v>
      </c>
      <c r="K68" s="6">
        <f ca="1">RANDBETWEEN(VLOOKUP(B68,'Ver1'!$F$23:$H$29,2,0),VLOOKUP(B68,'Ver1'!$F$23:$H$29,3,0))/100</f>
        <v>0.09</v>
      </c>
      <c r="L68" s="6">
        <f t="shared" ca="1" si="24"/>
        <v>5.2199999999999996E-2</v>
      </c>
      <c r="M68" s="16">
        <f t="shared" ca="1" si="25"/>
        <v>575.95159999999987</v>
      </c>
      <c r="N68" s="6">
        <f ca="1">(L68+J68+H68)*E68+Table1[[#This Row],[Hukuk Servisinde Tahsilat Tutarı]]</f>
        <v>1216685.8871999998</v>
      </c>
      <c r="O68" s="6">
        <f ca="1">C68*VLOOKUP(B68,'Ver1'!$J$3:$N$9,2,0)+(C68-C68*G68)*VLOOKUP(B68,'Ver1'!$J$3:$N$9,3,0)+(C68-C68*G68-C68*I68)*VLOOKUP(B68,'Ver1'!$J$3:$N$9,4,0)</f>
        <v>141384.25</v>
      </c>
      <c r="P68" s="6">
        <f t="shared" ca="1" si="26"/>
        <v>0.52440000000000009</v>
      </c>
      <c r="Q68" s="6">
        <f ca="1">C68*P68*VLOOKUP(B68,'Ver1'!$J$3:$N$9,5,0)</f>
        <v>190514.52000000005</v>
      </c>
      <c r="R68" s="6">
        <f ca="1">VLOOKUP(Table1[[#This Row],[Ay]],'Ver1'!$J$3:$O$9,6,0)*Table1[[#This Row],[Hukuk Servisine Sevk Edilen]]*Table1[[#This Row],[Toplam Tutar]]</f>
        <v>262910.03760000004</v>
      </c>
      <c r="S68" s="6">
        <f t="shared" ca="1" si="27"/>
        <v>331898.77</v>
      </c>
      <c r="T68" s="6">
        <f t="shared" ca="1" si="28"/>
        <v>1026171.3671999997</v>
      </c>
      <c r="U68" s="4"/>
    </row>
    <row r="69" spans="1:21" x14ac:dyDescent="0.2">
      <c r="A69" s="9">
        <v>44963</v>
      </c>
      <c r="B69" s="6">
        <f t="shared" si="20"/>
        <v>2</v>
      </c>
      <c r="C69" s="6">
        <f ca="1">RANDBETWEEN(VLOOKUP(B69,'Ver1'!$F$3:$H$9,2,0),VLOOKUP(B69,'Ver1'!$F$3:$H$9,3,0))</f>
        <v>1058</v>
      </c>
      <c r="D69" s="6">
        <f ca="1">RANDBETWEEN(VLOOKUP(B69,'Ver1'!$B$4:$D$10,2,0),VLOOKUP(B69,'Ver1'!$B$4:$D$10,3,0))</f>
        <v>1340</v>
      </c>
      <c r="E69" s="6">
        <f t="shared" ca="1" si="21"/>
        <v>1417720</v>
      </c>
      <c r="F69" s="6">
        <f ca="1">RANDBETWEEN(VLOOKUP(B69,'Ver1'!$B$13:$D$19,2,0),VLOOKUP(B69,'Ver1'!$B$13:$D$19,3,0))/100</f>
        <v>0.46</v>
      </c>
      <c r="G69" s="6">
        <f ca="1">RANDBETWEEN(VLOOKUP(B69,'Ver1'!$F$13:$H$19,2,0),VLOOKUP(B69,'Ver1'!$F$13:$H$19,3,0))/100</f>
        <v>0.53</v>
      </c>
      <c r="H69" s="6">
        <f t="shared" ca="1" si="22"/>
        <v>0.24380000000000002</v>
      </c>
      <c r="I69" s="6">
        <f t="shared" ca="1" si="29"/>
        <v>0.35</v>
      </c>
      <c r="J69" s="6">
        <f t="shared" ca="1" si="23"/>
        <v>0.161</v>
      </c>
      <c r="K69" s="6">
        <f ca="1">RANDBETWEEN(VLOOKUP(B69,'Ver1'!$F$23:$H$29,2,0),VLOOKUP(B69,'Ver1'!$F$23:$H$29,3,0))/100</f>
        <v>0.09</v>
      </c>
      <c r="L69" s="6">
        <f t="shared" ca="1" si="24"/>
        <v>4.1399999999999999E-2</v>
      </c>
      <c r="M69" s="16">
        <f t="shared" ca="1" si="25"/>
        <v>472.07960000000003</v>
      </c>
      <c r="N69" s="6">
        <f ca="1">(L69+J69+H69)*E69+Table1[[#This Row],[Hukuk Servisinde Tahsilat Tutarı]]</f>
        <v>828869.99800000014</v>
      </c>
      <c r="O69" s="6">
        <f ca="1">C69*VLOOKUP(B69,'Ver1'!$J$3:$N$9,2,0)+(C69-C69*G69)*VLOOKUP(B69,'Ver1'!$J$3:$N$9,3,0)+(C69-C69*G69-C69*I69)*VLOOKUP(B69,'Ver1'!$J$3:$N$9,4,0)</f>
        <v>102890.5</v>
      </c>
      <c r="P69" s="6">
        <f t="shared" ca="1" si="26"/>
        <v>0.55379999999999996</v>
      </c>
      <c r="Q69" s="6">
        <f ca="1">C69*P69*VLOOKUP(B69,'Ver1'!$J$3:$N$9,5,0)</f>
        <v>175776.12</v>
      </c>
      <c r="R69" s="6">
        <f ca="1">VLOOKUP(Table1[[#This Row],[Ay]],'Ver1'!$J$3:$O$9,6,0)*Table1[[#This Row],[Hukuk Servisine Sevk Edilen]]*Table1[[#This Row],[Toplam Tutar]]</f>
        <v>196283.33399999997</v>
      </c>
      <c r="S69" s="6">
        <f t="shared" ca="1" si="27"/>
        <v>278666.62</v>
      </c>
      <c r="T69" s="6">
        <f t="shared" ca="1" si="28"/>
        <v>653093.87800000014</v>
      </c>
      <c r="U69" s="4"/>
    </row>
    <row r="70" spans="1:21" x14ac:dyDescent="0.2">
      <c r="A70" s="9">
        <v>44964</v>
      </c>
      <c r="B70" s="6">
        <f t="shared" si="20"/>
        <v>2</v>
      </c>
      <c r="C70" s="6">
        <f ca="1">RANDBETWEEN(VLOOKUP(B70,'Ver1'!$F$3:$H$9,2,0),VLOOKUP(B70,'Ver1'!$F$3:$H$9,3,0))</f>
        <v>1435</v>
      </c>
      <c r="D70" s="6">
        <f ca="1">RANDBETWEEN(VLOOKUP(B70,'Ver1'!$B$4:$D$10,2,0),VLOOKUP(B70,'Ver1'!$B$4:$D$10,3,0))</f>
        <v>1507</v>
      </c>
      <c r="E70" s="6">
        <f t="shared" ca="1" si="21"/>
        <v>2162545</v>
      </c>
      <c r="F70" s="6">
        <f ca="1">RANDBETWEEN(VLOOKUP(B70,'Ver1'!$B$13:$D$19,2,0),VLOOKUP(B70,'Ver1'!$B$13:$D$19,3,0))/100</f>
        <v>0.56000000000000005</v>
      </c>
      <c r="G70" s="6">
        <f ca="1">RANDBETWEEN(VLOOKUP(B70,'Ver1'!$F$13:$H$19,2,0),VLOOKUP(B70,'Ver1'!$F$13:$H$19,3,0))/100</f>
        <v>0.5</v>
      </c>
      <c r="H70" s="6">
        <f t="shared" ca="1" si="22"/>
        <v>0.28000000000000003</v>
      </c>
      <c r="I70" s="6">
        <f t="shared" ca="1" si="29"/>
        <v>0.3</v>
      </c>
      <c r="J70" s="6">
        <f t="shared" ca="1" si="23"/>
        <v>0.16800000000000001</v>
      </c>
      <c r="K70" s="6">
        <f ca="1">RANDBETWEEN(VLOOKUP(B70,'Ver1'!$F$23:$H$29,2,0),VLOOKUP(B70,'Ver1'!$F$23:$H$29,3,0))/100</f>
        <v>0.06</v>
      </c>
      <c r="L70" s="6">
        <f t="shared" ca="1" si="24"/>
        <v>3.3600000000000005E-2</v>
      </c>
      <c r="M70" s="16">
        <f t="shared" ca="1" si="25"/>
        <v>691.096</v>
      </c>
      <c r="N70" s="6">
        <f ca="1">(L70+J70+H70)*E70+Table1[[#This Row],[Hukuk Servisinde Tahsilat Tutarı]]</f>
        <v>1321747.504</v>
      </c>
      <c r="O70" s="6">
        <f ca="1">C70*VLOOKUP(B70,'Ver1'!$J$3:$N$9,2,0)+(C70-C70*G70)*VLOOKUP(B70,'Ver1'!$J$3:$N$9,3,0)+(C70-C70*G70-C70*I70)*VLOOKUP(B70,'Ver1'!$J$3:$N$9,4,0)</f>
        <v>154262.5</v>
      </c>
      <c r="P70" s="6">
        <f t="shared" ca="1" si="26"/>
        <v>0.51839999999999997</v>
      </c>
      <c r="Q70" s="6">
        <f ca="1">C70*P70*VLOOKUP(B70,'Ver1'!$J$3:$N$9,5,0)</f>
        <v>223171.20000000001</v>
      </c>
      <c r="R70" s="6">
        <f ca="1">VLOOKUP(Table1[[#This Row],[Ay]],'Ver1'!$J$3:$O$9,6,0)*Table1[[#This Row],[Hukuk Servisine Sevk Edilen]]*Table1[[#This Row],[Toplam Tutar]]</f>
        <v>280265.83199999999</v>
      </c>
      <c r="S70" s="6">
        <f t="shared" ca="1" si="27"/>
        <v>377433.7</v>
      </c>
      <c r="T70" s="6">
        <f t="shared" ca="1" si="28"/>
        <v>1098576.304</v>
      </c>
      <c r="U70" s="4"/>
    </row>
    <row r="71" spans="1:21" x14ac:dyDescent="0.2">
      <c r="A71" s="9">
        <v>44965</v>
      </c>
      <c r="B71" s="6">
        <f t="shared" si="20"/>
        <v>2</v>
      </c>
      <c r="C71" s="6">
        <f ca="1">RANDBETWEEN(VLOOKUP(B71,'Ver1'!$F$3:$H$9,2,0),VLOOKUP(B71,'Ver1'!$F$3:$H$9,3,0))</f>
        <v>1025</v>
      </c>
      <c r="D71" s="6">
        <f ca="1">RANDBETWEEN(VLOOKUP(B71,'Ver1'!$B$4:$D$10,2,0),VLOOKUP(B71,'Ver1'!$B$4:$D$10,3,0))</f>
        <v>1634</v>
      </c>
      <c r="E71" s="6">
        <f t="shared" ca="1" si="21"/>
        <v>1674850</v>
      </c>
      <c r="F71" s="6">
        <f ca="1">RANDBETWEEN(VLOOKUP(B71,'Ver1'!$B$13:$D$19,2,0),VLOOKUP(B71,'Ver1'!$B$13:$D$19,3,0))/100</f>
        <v>0.55000000000000004</v>
      </c>
      <c r="G71" s="6">
        <f ca="1">RANDBETWEEN(VLOOKUP(B71,'Ver1'!$F$13:$H$19,2,0),VLOOKUP(B71,'Ver1'!$F$13:$H$19,3,0))/100</f>
        <v>0.45</v>
      </c>
      <c r="H71" s="6">
        <f t="shared" ca="1" si="22"/>
        <v>0.24750000000000003</v>
      </c>
      <c r="I71" s="6">
        <f t="shared" ca="1" si="29"/>
        <v>0.32</v>
      </c>
      <c r="J71" s="6">
        <f t="shared" ca="1" si="23"/>
        <v>0.17600000000000002</v>
      </c>
      <c r="K71" s="6">
        <f ca="1">RANDBETWEEN(VLOOKUP(B71,'Ver1'!$F$23:$H$29,2,0),VLOOKUP(B71,'Ver1'!$F$23:$H$29,3,0))/100</f>
        <v>0.08</v>
      </c>
      <c r="L71" s="6">
        <f t="shared" ca="1" si="24"/>
        <v>4.4000000000000004E-2</v>
      </c>
      <c r="M71" s="16">
        <f t="shared" ca="1" si="25"/>
        <v>479.1875</v>
      </c>
      <c r="N71" s="6">
        <f ca="1">(L71+J71+H71)*E71+Table1[[#This Row],[Hukuk Servisinde Tahsilat Tutarı]]</f>
        <v>1005956.78125</v>
      </c>
      <c r="O71" s="6">
        <f ca="1">C71*VLOOKUP(B71,'Ver1'!$J$3:$N$9,2,0)+(C71-C71*G71)*VLOOKUP(B71,'Ver1'!$J$3:$N$9,3,0)+(C71-C71*G71-C71*I71)*VLOOKUP(B71,'Ver1'!$J$3:$N$9,4,0)</f>
        <v>117106.25</v>
      </c>
      <c r="P71" s="6">
        <f t="shared" ca="1" si="26"/>
        <v>0.53249999999999997</v>
      </c>
      <c r="Q71" s="6">
        <f ca="1">C71*P71*VLOOKUP(B71,'Ver1'!$J$3:$N$9,5,0)</f>
        <v>163743.75</v>
      </c>
      <c r="R71" s="6">
        <f ca="1">VLOOKUP(Table1[[#This Row],[Ay]],'Ver1'!$J$3:$O$9,6,0)*Table1[[#This Row],[Hukuk Servisine Sevk Edilen]]*Table1[[#This Row],[Toplam Tutar]]</f>
        <v>222964.40625</v>
      </c>
      <c r="S71" s="6">
        <f t="shared" ca="1" si="27"/>
        <v>280850</v>
      </c>
      <c r="T71" s="6">
        <f t="shared" ca="1" si="28"/>
        <v>842213.03125</v>
      </c>
      <c r="U71" s="4"/>
    </row>
    <row r="72" spans="1:21" x14ac:dyDescent="0.2">
      <c r="A72" s="9">
        <v>44966</v>
      </c>
      <c r="B72" s="6">
        <f t="shared" si="20"/>
        <v>2</v>
      </c>
      <c r="C72" s="6">
        <f ca="1">RANDBETWEEN(VLOOKUP(B72,'Ver1'!$F$3:$H$9,2,0),VLOOKUP(B72,'Ver1'!$F$3:$H$9,3,0))</f>
        <v>1151</v>
      </c>
      <c r="D72" s="6">
        <f ca="1">RANDBETWEEN(VLOOKUP(B72,'Ver1'!$B$4:$D$10,2,0),VLOOKUP(B72,'Ver1'!$B$4:$D$10,3,0))</f>
        <v>1599</v>
      </c>
      <c r="E72" s="6">
        <f t="shared" ca="1" si="21"/>
        <v>1840449</v>
      </c>
      <c r="F72" s="6">
        <f ca="1">RANDBETWEEN(VLOOKUP(B72,'Ver1'!$B$13:$D$19,2,0),VLOOKUP(B72,'Ver1'!$B$13:$D$19,3,0))/100</f>
        <v>0.52</v>
      </c>
      <c r="G72" s="6">
        <f ca="1">RANDBETWEEN(VLOOKUP(B72,'Ver1'!$F$13:$H$19,2,0),VLOOKUP(B72,'Ver1'!$F$13:$H$19,3,0))/100</f>
        <v>0.48</v>
      </c>
      <c r="H72" s="6">
        <f t="shared" ca="1" si="22"/>
        <v>0.24959999999999999</v>
      </c>
      <c r="I72" s="6">
        <f t="shared" ca="1" si="29"/>
        <v>0.34</v>
      </c>
      <c r="J72" s="6">
        <f t="shared" ca="1" si="23"/>
        <v>0.17680000000000001</v>
      </c>
      <c r="K72" s="6">
        <f ca="1">RANDBETWEEN(VLOOKUP(B72,'Ver1'!$F$23:$H$29,2,0),VLOOKUP(B72,'Ver1'!$F$23:$H$29,3,0))/100</f>
        <v>0.05</v>
      </c>
      <c r="L72" s="6">
        <f t="shared" ca="1" si="24"/>
        <v>2.6000000000000002E-2</v>
      </c>
      <c r="M72" s="16">
        <f t="shared" ca="1" si="25"/>
        <v>520.7124</v>
      </c>
      <c r="N72" s="6">
        <f ca="1">(L72+J72+H72)*E72+Table1[[#This Row],[Hukuk Servisinde Tahsilat Tutarı]]</f>
        <v>1084576.5956999999</v>
      </c>
      <c r="O72" s="6">
        <f ca="1">C72*VLOOKUP(B72,'Ver1'!$J$3:$N$9,2,0)+(C72-C72*G72)*VLOOKUP(B72,'Ver1'!$J$3:$N$9,3,0)+(C72-C72*G72-C72*I72)*VLOOKUP(B72,'Ver1'!$J$3:$N$9,4,0)</f>
        <v>123157</v>
      </c>
      <c r="P72" s="6">
        <f t="shared" ca="1" si="26"/>
        <v>0.54759999999999998</v>
      </c>
      <c r="Q72" s="6">
        <f ca="1">C72*P72*VLOOKUP(B72,'Ver1'!$J$3:$N$9,5,0)</f>
        <v>189086.28</v>
      </c>
      <c r="R72" s="6">
        <f ca="1">VLOOKUP(Table1[[#This Row],[Ay]],'Ver1'!$J$3:$O$9,6,0)*Table1[[#This Row],[Hukuk Servisine Sevk Edilen]]*Table1[[#This Row],[Toplam Tutar]]</f>
        <v>251957.4681</v>
      </c>
      <c r="S72" s="6">
        <f t="shared" ca="1" si="27"/>
        <v>312243.28000000003</v>
      </c>
      <c r="T72" s="6">
        <f t="shared" ca="1" si="28"/>
        <v>895490.31569999992</v>
      </c>
      <c r="U72" s="4"/>
    </row>
    <row r="73" spans="1:21" x14ac:dyDescent="0.2">
      <c r="A73" s="9">
        <v>44967</v>
      </c>
      <c r="B73" s="6">
        <f t="shared" si="20"/>
        <v>2</v>
      </c>
      <c r="C73" s="6">
        <f ca="1">RANDBETWEEN(VLOOKUP(B73,'Ver1'!$F$3:$H$9,2,0),VLOOKUP(B73,'Ver1'!$F$3:$H$9,3,0))</f>
        <v>1351</v>
      </c>
      <c r="D73" s="6">
        <f ca="1">RANDBETWEEN(VLOOKUP(B73,'Ver1'!$B$4:$D$10,2,0),VLOOKUP(B73,'Ver1'!$B$4:$D$10,3,0))</f>
        <v>1493</v>
      </c>
      <c r="E73" s="6">
        <f t="shared" ca="1" si="21"/>
        <v>2017043</v>
      </c>
      <c r="F73" s="6">
        <f ca="1">RANDBETWEEN(VLOOKUP(B73,'Ver1'!$B$13:$D$19,2,0),VLOOKUP(B73,'Ver1'!$B$13:$D$19,3,0))/100</f>
        <v>0.65</v>
      </c>
      <c r="G73" s="6">
        <f ca="1">RANDBETWEEN(VLOOKUP(B73,'Ver1'!$F$13:$H$19,2,0),VLOOKUP(B73,'Ver1'!$F$13:$H$19,3,0))/100</f>
        <v>0.55000000000000004</v>
      </c>
      <c r="H73" s="6">
        <f t="shared" ca="1" si="22"/>
        <v>0.35750000000000004</v>
      </c>
      <c r="I73" s="6">
        <f t="shared" ca="1" si="29"/>
        <v>0.31</v>
      </c>
      <c r="J73" s="6">
        <f t="shared" ca="1" si="23"/>
        <v>0.20150000000000001</v>
      </c>
      <c r="K73" s="6">
        <f ca="1">RANDBETWEEN(VLOOKUP(B73,'Ver1'!$F$23:$H$29,2,0),VLOOKUP(B73,'Ver1'!$F$23:$H$29,3,0))/100</f>
        <v>0.05</v>
      </c>
      <c r="L73" s="6">
        <f t="shared" ca="1" si="24"/>
        <v>3.2500000000000001E-2</v>
      </c>
      <c r="M73" s="16">
        <f t="shared" ca="1" si="25"/>
        <v>799.11650000000009</v>
      </c>
      <c r="N73" s="6">
        <f ca="1">(L73+J73+H73)*E73+Table1[[#This Row],[Hukuk Servisinde Tahsilat Tutarı]]</f>
        <v>1399071.4508749999</v>
      </c>
      <c r="O73" s="6">
        <f ca="1">C73*VLOOKUP(B73,'Ver1'!$J$3:$N$9,2,0)+(C73-C73*G73)*VLOOKUP(B73,'Ver1'!$J$3:$N$9,3,0)+(C73-C73*G73-C73*I73)*VLOOKUP(B73,'Ver1'!$J$3:$N$9,4,0)</f>
        <v>132060.25</v>
      </c>
      <c r="P73" s="6">
        <f t="shared" ca="1" si="26"/>
        <v>0.40849999999999997</v>
      </c>
      <c r="Q73" s="6">
        <f ca="1">C73*P73*VLOOKUP(B73,'Ver1'!$J$3:$N$9,5,0)</f>
        <v>165565.04999999999</v>
      </c>
      <c r="R73" s="6">
        <f ca="1">VLOOKUP(Table1[[#This Row],[Ay]],'Ver1'!$J$3:$O$9,6,0)*Table1[[#This Row],[Hukuk Servisine Sevk Edilen]]*Table1[[#This Row],[Toplam Tutar]]</f>
        <v>205990.51637499998</v>
      </c>
      <c r="S73" s="6">
        <f t="shared" ca="1" si="27"/>
        <v>297625.3</v>
      </c>
      <c r="T73" s="6">
        <f t="shared" ca="1" si="28"/>
        <v>1233506.4008749998</v>
      </c>
      <c r="U73" s="4"/>
    </row>
    <row r="74" spans="1:21" x14ac:dyDescent="0.2">
      <c r="A74" s="9">
        <v>44968</v>
      </c>
      <c r="B74" s="6">
        <f t="shared" si="20"/>
        <v>2</v>
      </c>
      <c r="C74" s="6">
        <f ca="1">RANDBETWEEN(VLOOKUP(B74,'Ver1'!$F$3:$H$9,2,0),VLOOKUP(B74,'Ver1'!$F$3:$H$9,3,0))</f>
        <v>1445</v>
      </c>
      <c r="D74" s="6">
        <f ca="1">RANDBETWEEN(VLOOKUP(B74,'Ver1'!$B$4:$D$10,2,0),VLOOKUP(B74,'Ver1'!$B$4:$D$10,3,0))</f>
        <v>1500</v>
      </c>
      <c r="E74" s="6">
        <f t="shared" ca="1" si="21"/>
        <v>2167500</v>
      </c>
      <c r="F74" s="6">
        <f ca="1">RANDBETWEEN(VLOOKUP(B74,'Ver1'!$B$13:$D$19,2,0),VLOOKUP(B74,'Ver1'!$B$13:$D$19,3,0))/100</f>
        <v>0.43</v>
      </c>
      <c r="G74" s="6">
        <f ca="1">RANDBETWEEN(VLOOKUP(B74,'Ver1'!$F$13:$H$19,2,0),VLOOKUP(B74,'Ver1'!$F$13:$H$19,3,0))/100</f>
        <v>0.46</v>
      </c>
      <c r="H74" s="6">
        <f t="shared" ca="1" si="22"/>
        <v>0.1978</v>
      </c>
      <c r="I74" s="6">
        <f t="shared" ca="1" si="29"/>
        <v>0.3</v>
      </c>
      <c r="J74" s="6">
        <f t="shared" ca="1" si="23"/>
        <v>0.129</v>
      </c>
      <c r="K74" s="6">
        <f ca="1">RANDBETWEEN(VLOOKUP(B74,'Ver1'!$F$23:$H$29,2,0),VLOOKUP(B74,'Ver1'!$F$23:$H$29,3,0))/100</f>
        <v>7.0000000000000007E-2</v>
      </c>
      <c r="L74" s="6">
        <f t="shared" ca="1" si="24"/>
        <v>3.0100000000000002E-2</v>
      </c>
      <c r="M74" s="16">
        <f t="shared" ca="1" si="25"/>
        <v>515.72050000000002</v>
      </c>
      <c r="N74" s="6">
        <f ca="1">(L74+J74+H74)*E74+Table1[[#This Row],[Hukuk Servisinde Tahsilat Tutarı]]</f>
        <v>1122060.5625</v>
      </c>
      <c r="O74" s="6">
        <f ca="1">C74*VLOOKUP(B74,'Ver1'!$J$3:$N$9,2,0)+(C74-C74*G74)*VLOOKUP(B74,'Ver1'!$J$3:$N$9,3,0)+(C74-C74*G74-C74*I74)*VLOOKUP(B74,'Ver1'!$J$3:$N$9,4,0)</f>
        <v>165452.5</v>
      </c>
      <c r="P74" s="6">
        <f t="shared" ca="1" si="26"/>
        <v>0.6431</v>
      </c>
      <c r="Q74" s="6">
        <f ca="1">C74*P74*VLOOKUP(B74,'Ver1'!$J$3:$N$9,5,0)</f>
        <v>278783.84999999998</v>
      </c>
      <c r="R74" s="6">
        <f ca="1">VLOOKUP(Table1[[#This Row],[Ay]],'Ver1'!$J$3:$O$9,6,0)*Table1[[#This Row],[Hukuk Servisine Sevk Edilen]]*Table1[[#This Row],[Toplam Tutar]]</f>
        <v>348479.8125</v>
      </c>
      <c r="S74" s="6">
        <f t="shared" ca="1" si="27"/>
        <v>444236.35</v>
      </c>
      <c r="T74" s="6">
        <f t="shared" ca="1" si="28"/>
        <v>843276.71250000002</v>
      </c>
      <c r="U74" s="4"/>
    </row>
    <row r="75" spans="1:21" x14ac:dyDescent="0.2">
      <c r="A75" s="9">
        <v>44969</v>
      </c>
      <c r="B75" s="6">
        <f t="shared" si="20"/>
        <v>2</v>
      </c>
      <c r="C75" s="6">
        <f ca="1">RANDBETWEEN(VLOOKUP(B75,'Ver1'!$F$3:$H$9,2,0),VLOOKUP(B75,'Ver1'!$F$3:$H$9,3,0))</f>
        <v>1155</v>
      </c>
      <c r="D75" s="6">
        <f ca="1">RANDBETWEEN(VLOOKUP(B75,'Ver1'!$B$4:$D$10,2,0),VLOOKUP(B75,'Ver1'!$B$4:$D$10,3,0))</f>
        <v>1659</v>
      </c>
      <c r="E75" s="6">
        <f t="shared" ca="1" si="21"/>
        <v>1916145</v>
      </c>
      <c r="F75" s="6">
        <f ca="1">RANDBETWEEN(VLOOKUP(B75,'Ver1'!$B$13:$D$19,2,0),VLOOKUP(B75,'Ver1'!$B$13:$D$19,3,0))/100</f>
        <v>0.51</v>
      </c>
      <c r="G75" s="6">
        <f ca="1">RANDBETWEEN(VLOOKUP(B75,'Ver1'!$F$13:$H$19,2,0),VLOOKUP(B75,'Ver1'!$F$13:$H$19,3,0))/100</f>
        <v>0.47</v>
      </c>
      <c r="H75" s="6">
        <f t="shared" ca="1" si="22"/>
        <v>0.2397</v>
      </c>
      <c r="I75" s="6">
        <f t="shared" ca="1" si="29"/>
        <v>0.2</v>
      </c>
      <c r="J75" s="6">
        <f t="shared" ca="1" si="23"/>
        <v>0.10200000000000001</v>
      </c>
      <c r="K75" s="6">
        <f ca="1">RANDBETWEEN(VLOOKUP(B75,'Ver1'!$F$23:$H$29,2,0),VLOOKUP(B75,'Ver1'!$F$23:$H$29,3,0))/100</f>
        <v>0.09</v>
      </c>
      <c r="L75" s="6">
        <f t="shared" ca="1" si="24"/>
        <v>4.5899999999999996E-2</v>
      </c>
      <c r="M75" s="16">
        <f t="shared" ca="1" si="25"/>
        <v>447.678</v>
      </c>
      <c r="N75" s="6">
        <f ca="1">(L75+J75+H75)*E75+Table1[[#This Row],[Hukuk Servisinde Tahsilat Tutarı]]</f>
        <v>1036059.6015000001</v>
      </c>
      <c r="O75" s="6">
        <f ca="1">C75*VLOOKUP(B75,'Ver1'!$J$3:$N$9,2,0)+(C75-C75*G75)*VLOOKUP(B75,'Ver1'!$J$3:$N$9,3,0)+(C75-C75*G75-C75*I75)*VLOOKUP(B75,'Ver1'!$J$3:$N$9,4,0)</f>
        <v>141776.25</v>
      </c>
      <c r="P75" s="6">
        <f t="shared" ca="1" si="26"/>
        <v>0.61240000000000006</v>
      </c>
      <c r="Q75" s="6">
        <f ca="1">C75*P75*VLOOKUP(B75,'Ver1'!$J$3:$N$9,5,0)</f>
        <v>212196.60000000003</v>
      </c>
      <c r="R75" s="6">
        <f ca="1">VLOOKUP(Table1[[#This Row],[Ay]],'Ver1'!$J$3:$O$9,6,0)*Table1[[#This Row],[Hukuk Servisine Sevk Edilen]]*Table1[[#This Row],[Toplam Tutar]]</f>
        <v>293361.79950000002</v>
      </c>
      <c r="S75" s="6">
        <f t="shared" ca="1" si="27"/>
        <v>353972.85000000003</v>
      </c>
      <c r="T75" s="6">
        <f t="shared" ca="1" si="28"/>
        <v>823863.00150000001</v>
      </c>
      <c r="U75" s="4"/>
    </row>
    <row r="76" spans="1:21" x14ac:dyDescent="0.2">
      <c r="A76" s="9">
        <v>44970</v>
      </c>
      <c r="B76" s="6">
        <f t="shared" si="20"/>
        <v>2</v>
      </c>
      <c r="C76" s="6">
        <f ca="1">RANDBETWEEN(VLOOKUP(B76,'Ver1'!$F$3:$H$9,2,0),VLOOKUP(B76,'Ver1'!$F$3:$H$9,3,0))</f>
        <v>1393</v>
      </c>
      <c r="D76" s="6">
        <f ca="1">RANDBETWEEN(VLOOKUP(B76,'Ver1'!$B$4:$D$10,2,0),VLOOKUP(B76,'Ver1'!$B$4:$D$10,3,0))</f>
        <v>1537</v>
      </c>
      <c r="E76" s="6">
        <f t="shared" ca="1" si="21"/>
        <v>2141041</v>
      </c>
      <c r="F76" s="6">
        <f ca="1">RANDBETWEEN(VLOOKUP(B76,'Ver1'!$B$13:$D$19,2,0),VLOOKUP(B76,'Ver1'!$B$13:$D$19,3,0))/100</f>
        <v>0.53</v>
      </c>
      <c r="G76" s="6">
        <f ca="1">RANDBETWEEN(VLOOKUP(B76,'Ver1'!$F$13:$H$19,2,0),VLOOKUP(B76,'Ver1'!$F$13:$H$19,3,0))/100</f>
        <v>0.55000000000000004</v>
      </c>
      <c r="H76" s="6">
        <f t="shared" ca="1" si="22"/>
        <v>0.29150000000000004</v>
      </c>
      <c r="I76" s="6">
        <f t="shared" ca="1" si="29"/>
        <v>0.22</v>
      </c>
      <c r="J76" s="6">
        <f t="shared" ca="1" si="23"/>
        <v>0.11660000000000001</v>
      </c>
      <c r="K76" s="6">
        <f ca="1">RANDBETWEEN(VLOOKUP(B76,'Ver1'!$F$23:$H$29,2,0),VLOOKUP(B76,'Ver1'!$F$23:$H$29,3,0))/100</f>
        <v>0.1</v>
      </c>
      <c r="L76" s="6">
        <f t="shared" ca="1" si="24"/>
        <v>5.3000000000000005E-2</v>
      </c>
      <c r="M76" s="16">
        <f t="shared" ca="1" si="25"/>
        <v>642.31230000000005</v>
      </c>
      <c r="N76" s="6">
        <f ca="1">(L76+J76+H76)*E76+Table1[[#This Row],[Hukuk Servisinde Tahsilat Tutarı]]</f>
        <v>1275685.753825</v>
      </c>
      <c r="O76" s="6">
        <f ca="1">C76*VLOOKUP(B76,'Ver1'!$J$3:$N$9,2,0)+(C76-C76*G76)*VLOOKUP(B76,'Ver1'!$J$3:$N$9,3,0)+(C76-C76*G76-C76*I76)*VLOOKUP(B76,'Ver1'!$J$3:$N$9,4,0)</f>
        <v>148702.75</v>
      </c>
      <c r="P76" s="6">
        <f t="shared" ca="1" si="26"/>
        <v>0.53889999999999993</v>
      </c>
      <c r="Q76" s="6">
        <f ca="1">C76*P76*VLOOKUP(B76,'Ver1'!$J$3:$N$9,5,0)</f>
        <v>225206.31</v>
      </c>
      <c r="R76" s="6">
        <f ca="1">VLOOKUP(Table1[[#This Row],[Ay]],'Ver1'!$J$3:$O$9,6,0)*Table1[[#This Row],[Hukuk Servisine Sevk Edilen]]*Table1[[#This Row],[Toplam Tutar]]</f>
        <v>288451.74872499995</v>
      </c>
      <c r="S76" s="6">
        <f t="shared" ca="1" si="27"/>
        <v>373909.06</v>
      </c>
      <c r="T76" s="6">
        <f t="shared" ca="1" si="28"/>
        <v>1050479.443825</v>
      </c>
      <c r="U76" s="4"/>
    </row>
    <row r="77" spans="1:21" x14ac:dyDescent="0.2">
      <c r="A77" s="9">
        <v>44971</v>
      </c>
      <c r="B77" s="6">
        <f t="shared" si="20"/>
        <v>2</v>
      </c>
      <c r="C77" s="6">
        <f ca="1">RANDBETWEEN(VLOOKUP(B77,'Ver1'!$F$3:$H$9,2,0),VLOOKUP(B77,'Ver1'!$F$3:$H$9,3,0))</f>
        <v>1296</v>
      </c>
      <c r="D77" s="6">
        <f ca="1">RANDBETWEEN(VLOOKUP(B77,'Ver1'!$B$4:$D$10,2,0),VLOOKUP(B77,'Ver1'!$B$4:$D$10,3,0))</f>
        <v>1478</v>
      </c>
      <c r="E77" s="6">
        <f t="shared" ca="1" si="21"/>
        <v>1915488</v>
      </c>
      <c r="F77" s="6">
        <f ca="1">RANDBETWEEN(VLOOKUP(B77,'Ver1'!$B$13:$D$19,2,0),VLOOKUP(B77,'Ver1'!$B$13:$D$19,3,0))/100</f>
        <v>0.53</v>
      </c>
      <c r="G77" s="6">
        <f ca="1">RANDBETWEEN(VLOOKUP(B77,'Ver1'!$F$13:$H$19,2,0),VLOOKUP(B77,'Ver1'!$F$13:$H$19,3,0))/100</f>
        <v>0.53</v>
      </c>
      <c r="H77" s="6">
        <f t="shared" ca="1" si="22"/>
        <v>0.28090000000000004</v>
      </c>
      <c r="I77" s="6">
        <f t="shared" ca="1" si="29"/>
        <v>0.28000000000000003</v>
      </c>
      <c r="J77" s="6">
        <f t="shared" ca="1" si="23"/>
        <v>0.14840000000000003</v>
      </c>
      <c r="K77" s="6">
        <f ca="1">RANDBETWEEN(VLOOKUP(B77,'Ver1'!$F$23:$H$29,2,0),VLOOKUP(B77,'Ver1'!$F$23:$H$29,3,0))/100</f>
        <v>0.09</v>
      </c>
      <c r="L77" s="6">
        <f t="shared" ca="1" si="24"/>
        <v>4.7699999999999999E-2</v>
      </c>
      <c r="M77" s="16">
        <f t="shared" ca="1" si="25"/>
        <v>618.19200000000012</v>
      </c>
      <c r="N77" s="6">
        <f ca="1">(L77+J77+H77)*E77+Table1[[#This Row],[Hukuk Servisinde Tahsilat Tutarı]]</f>
        <v>1164137.8320000002</v>
      </c>
      <c r="O77" s="6">
        <f ca="1">C77*VLOOKUP(B77,'Ver1'!$J$3:$N$9,2,0)+(C77-C77*G77)*VLOOKUP(B77,'Ver1'!$J$3:$N$9,3,0)+(C77-C77*G77-C77*I77)*VLOOKUP(B77,'Ver1'!$J$3:$N$9,4,0)</f>
        <v>135108</v>
      </c>
      <c r="P77" s="6">
        <f t="shared" ca="1" si="26"/>
        <v>0.52299999999999991</v>
      </c>
      <c r="Q77" s="6">
        <f ca="1">C77*P77*VLOOKUP(B77,'Ver1'!$J$3:$N$9,5,0)</f>
        <v>203342.39999999997</v>
      </c>
      <c r="R77" s="6">
        <f ca="1">VLOOKUP(Table1[[#This Row],[Ay]],'Ver1'!$J$3:$O$9,6,0)*Table1[[#This Row],[Hukuk Servisine Sevk Edilen]]*Table1[[#This Row],[Toplam Tutar]]</f>
        <v>250450.05599999995</v>
      </c>
      <c r="S77" s="6">
        <f t="shared" ca="1" si="27"/>
        <v>338450.39999999997</v>
      </c>
      <c r="T77" s="6">
        <f t="shared" ca="1" si="28"/>
        <v>960795.43200000026</v>
      </c>
      <c r="U77" s="4"/>
    </row>
    <row r="78" spans="1:21" x14ac:dyDescent="0.2">
      <c r="A78" s="9">
        <v>44972</v>
      </c>
      <c r="B78" s="6">
        <f t="shared" si="20"/>
        <v>2</v>
      </c>
      <c r="C78" s="6">
        <f ca="1">RANDBETWEEN(VLOOKUP(B78,'Ver1'!$F$3:$H$9,2,0),VLOOKUP(B78,'Ver1'!$F$3:$H$9,3,0))</f>
        <v>1104</v>
      </c>
      <c r="D78" s="6">
        <f ca="1">RANDBETWEEN(VLOOKUP(B78,'Ver1'!$B$4:$D$10,2,0),VLOOKUP(B78,'Ver1'!$B$4:$D$10,3,0))</f>
        <v>1681</v>
      </c>
      <c r="E78" s="6">
        <f t="shared" ca="1" si="21"/>
        <v>1855824</v>
      </c>
      <c r="F78" s="6">
        <f ca="1">RANDBETWEEN(VLOOKUP(B78,'Ver1'!$B$13:$D$19,2,0),VLOOKUP(B78,'Ver1'!$B$13:$D$19,3,0))/100</f>
        <v>0.54</v>
      </c>
      <c r="G78" s="6">
        <f ca="1">RANDBETWEEN(VLOOKUP(B78,'Ver1'!$F$13:$H$19,2,0),VLOOKUP(B78,'Ver1'!$F$13:$H$19,3,0))/100</f>
        <v>0.49</v>
      </c>
      <c r="H78" s="6">
        <f t="shared" ca="1" si="22"/>
        <v>0.2646</v>
      </c>
      <c r="I78" s="6">
        <f t="shared" ca="1" si="29"/>
        <v>0.25</v>
      </c>
      <c r="J78" s="6">
        <f t="shared" ca="1" si="23"/>
        <v>0.13500000000000001</v>
      </c>
      <c r="K78" s="6">
        <f ca="1">RANDBETWEEN(VLOOKUP(B78,'Ver1'!$F$23:$H$29,2,0),VLOOKUP(B78,'Ver1'!$F$23:$H$29,3,0))/100</f>
        <v>7.0000000000000007E-2</v>
      </c>
      <c r="L78" s="6">
        <f t="shared" ca="1" si="24"/>
        <v>3.7800000000000007E-2</v>
      </c>
      <c r="M78" s="16">
        <f t="shared" ca="1" si="25"/>
        <v>482.88960000000003</v>
      </c>
      <c r="N78" s="6">
        <f ca="1">(L78+J78+H78)*E78+Table1[[#This Row],[Hukuk Servisinde Tahsilat Tutarı]]</f>
        <v>1072759.0632</v>
      </c>
      <c r="O78" s="6">
        <f ca="1">C78*VLOOKUP(B78,'Ver1'!$J$3:$N$9,2,0)+(C78-C78*G78)*VLOOKUP(B78,'Ver1'!$J$3:$N$9,3,0)+(C78-C78*G78-C78*I78)*VLOOKUP(B78,'Ver1'!$J$3:$N$9,4,0)</f>
        <v>126132</v>
      </c>
      <c r="P78" s="6">
        <f t="shared" ca="1" si="26"/>
        <v>0.56259999999999999</v>
      </c>
      <c r="Q78" s="6">
        <f ca="1">C78*P78*VLOOKUP(B78,'Ver1'!$J$3:$N$9,5,0)</f>
        <v>186333.12</v>
      </c>
      <c r="R78" s="6">
        <f ca="1">VLOOKUP(Table1[[#This Row],[Ay]],'Ver1'!$J$3:$O$9,6,0)*Table1[[#This Row],[Hukuk Servisine Sevk Edilen]]*Table1[[#This Row],[Toplam Tutar]]</f>
        <v>261021.64559999999</v>
      </c>
      <c r="S78" s="6">
        <f t="shared" ca="1" si="27"/>
        <v>312465.12</v>
      </c>
      <c r="T78" s="6">
        <f t="shared" ca="1" si="28"/>
        <v>886425.94319999998</v>
      </c>
      <c r="U78" s="4"/>
    </row>
    <row r="79" spans="1:21" x14ac:dyDescent="0.2">
      <c r="A79" s="9">
        <v>44973</v>
      </c>
      <c r="B79" s="6">
        <f t="shared" si="20"/>
        <v>2</v>
      </c>
      <c r="C79" s="6">
        <f ca="1">RANDBETWEEN(VLOOKUP(B79,'Ver1'!$F$3:$H$9,2,0),VLOOKUP(B79,'Ver1'!$F$3:$H$9,3,0))</f>
        <v>1433</v>
      </c>
      <c r="D79" s="6">
        <f ca="1">RANDBETWEEN(VLOOKUP(B79,'Ver1'!$B$4:$D$10,2,0),VLOOKUP(B79,'Ver1'!$B$4:$D$10,3,0))</f>
        <v>1472</v>
      </c>
      <c r="E79" s="6">
        <f t="shared" ca="1" si="21"/>
        <v>2109376</v>
      </c>
      <c r="F79" s="6">
        <f ca="1">RANDBETWEEN(VLOOKUP(B79,'Ver1'!$B$13:$D$19,2,0),VLOOKUP(B79,'Ver1'!$B$13:$D$19,3,0))/100</f>
        <v>0.43</v>
      </c>
      <c r="G79" s="6">
        <f ca="1">RANDBETWEEN(VLOOKUP(B79,'Ver1'!$F$13:$H$19,2,0),VLOOKUP(B79,'Ver1'!$F$13:$H$19,3,0))/100</f>
        <v>0.49</v>
      </c>
      <c r="H79" s="6">
        <f t="shared" ca="1" si="22"/>
        <v>0.2107</v>
      </c>
      <c r="I79" s="6">
        <f t="shared" ca="1" si="29"/>
        <v>0.2</v>
      </c>
      <c r="J79" s="6">
        <f t="shared" ca="1" si="23"/>
        <v>8.6000000000000007E-2</v>
      </c>
      <c r="K79" s="6">
        <f ca="1">RANDBETWEEN(VLOOKUP(B79,'Ver1'!$F$23:$H$29,2,0),VLOOKUP(B79,'Ver1'!$F$23:$H$29,3,0))/100</f>
        <v>0.05</v>
      </c>
      <c r="L79" s="6">
        <f t="shared" ca="1" si="24"/>
        <v>2.1500000000000002E-2</v>
      </c>
      <c r="M79" s="16">
        <f t="shared" ca="1" si="25"/>
        <v>455.98060000000004</v>
      </c>
      <c r="N79" s="6">
        <f ca="1">(L79+J79+H79)*E79+Table1[[#This Row],[Hukuk Servisinde Tahsilat Tutarı]]</f>
        <v>1030746.5824000001</v>
      </c>
      <c r="O79" s="6">
        <f ca="1">C79*VLOOKUP(B79,'Ver1'!$J$3:$N$9,2,0)+(C79-C79*G79)*VLOOKUP(B79,'Ver1'!$J$3:$N$9,3,0)+(C79-C79*G79-C79*I79)*VLOOKUP(B79,'Ver1'!$J$3:$N$9,4,0)</f>
        <v>170885.25</v>
      </c>
      <c r="P79" s="6">
        <f t="shared" ca="1" si="26"/>
        <v>0.68179999999999996</v>
      </c>
      <c r="Q79" s="6">
        <f ca="1">C79*P79*VLOOKUP(B79,'Ver1'!$J$3:$N$9,5,0)</f>
        <v>293105.81999999995</v>
      </c>
      <c r="R79" s="6">
        <f ca="1">VLOOKUP(Table1[[#This Row],[Ay]],'Ver1'!$J$3:$O$9,6,0)*Table1[[#This Row],[Hukuk Servisine Sevk Edilen]]*Table1[[#This Row],[Toplam Tutar]]</f>
        <v>359543.13919999998</v>
      </c>
      <c r="S79" s="6">
        <f t="shared" ca="1" si="27"/>
        <v>463991.06999999995</v>
      </c>
      <c r="T79" s="6">
        <f t="shared" ca="1" si="28"/>
        <v>737640.76240000012</v>
      </c>
      <c r="U79" s="4"/>
    </row>
    <row r="80" spans="1:21" x14ac:dyDescent="0.2">
      <c r="A80" s="9">
        <v>44974</v>
      </c>
      <c r="B80" s="6">
        <f t="shared" si="20"/>
        <v>2</v>
      </c>
      <c r="C80" s="6">
        <f ca="1">RANDBETWEEN(VLOOKUP(B80,'Ver1'!$F$3:$H$9,2,0),VLOOKUP(B80,'Ver1'!$F$3:$H$9,3,0))</f>
        <v>1227</v>
      </c>
      <c r="D80" s="6">
        <f ca="1">RANDBETWEEN(VLOOKUP(B80,'Ver1'!$B$4:$D$10,2,0),VLOOKUP(B80,'Ver1'!$B$4:$D$10,3,0))</f>
        <v>1489</v>
      </c>
      <c r="E80" s="6">
        <f t="shared" ca="1" si="21"/>
        <v>1827003</v>
      </c>
      <c r="F80" s="6">
        <f ca="1">RANDBETWEEN(VLOOKUP(B80,'Ver1'!$B$13:$D$19,2,0),VLOOKUP(B80,'Ver1'!$B$13:$D$19,3,0))/100</f>
        <v>0.36</v>
      </c>
      <c r="G80" s="6">
        <f ca="1">RANDBETWEEN(VLOOKUP(B80,'Ver1'!$F$13:$H$19,2,0),VLOOKUP(B80,'Ver1'!$F$13:$H$19,3,0))/100</f>
        <v>0.47</v>
      </c>
      <c r="H80" s="6">
        <f t="shared" ca="1" si="22"/>
        <v>0.16919999999999999</v>
      </c>
      <c r="I80" s="6">
        <f t="shared" ca="1" si="29"/>
        <v>0.21</v>
      </c>
      <c r="J80" s="6">
        <f t="shared" ca="1" si="23"/>
        <v>7.5600000000000001E-2</v>
      </c>
      <c r="K80" s="6">
        <f ca="1">RANDBETWEEN(VLOOKUP(B80,'Ver1'!$F$23:$H$29,2,0),VLOOKUP(B80,'Ver1'!$F$23:$H$29,3,0))/100</f>
        <v>0.08</v>
      </c>
      <c r="L80" s="6">
        <f t="shared" ca="1" si="24"/>
        <v>2.8799999999999999E-2</v>
      </c>
      <c r="M80" s="16">
        <f t="shared" ca="1" si="25"/>
        <v>335.70719999999994</v>
      </c>
      <c r="N80" s="6">
        <f ca="1">(L80+J80+H80)*E80+Table1[[#This Row],[Hukuk Servisinde Tahsilat Tutarı]]</f>
        <v>831651.76560000004</v>
      </c>
      <c r="O80" s="6">
        <f ca="1">C80*VLOOKUP(B80,'Ver1'!$J$3:$N$9,2,0)+(C80-C80*G80)*VLOOKUP(B80,'Ver1'!$J$3:$N$9,3,0)+(C80-C80*G80-C80*I80)*VLOOKUP(B80,'Ver1'!$J$3:$N$9,4,0)</f>
        <v>149387.25</v>
      </c>
      <c r="P80" s="6">
        <f t="shared" ca="1" si="26"/>
        <v>0.72640000000000005</v>
      </c>
      <c r="Q80" s="6">
        <f ca="1">C80*P80*VLOOKUP(B80,'Ver1'!$J$3:$N$9,5,0)</f>
        <v>267387.84000000003</v>
      </c>
      <c r="R80" s="6">
        <f ca="1">VLOOKUP(Table1[[#This Row],[Ay]],'Ver1'!$J$3:$O$9,6,0)*Table1[[#This Row],[Hukuk Servisine Sevk Edilen]]*Table1[[#This Row],[Toplam Tutar]]</f>
        <v>331783.74480000004</v>
      </c>
      <c r="S80" s="6">
        <f t="shared" ca="1" si="27"/>
        <v>416775.09</v>
      </c>
      <c r="T80" s="6">
        <f t="shared" ca="1" si="28"/>
        <v>564263.92559999996</v>
      </c>
      <c r="U80" s="4"/>
    </row>
    <row r="81" spans="1:21" x14ac:dyDescent="0.2">
      <c r="A81" s="9">
        <v>44975</v>
      </c>
      <c r="B81" s="6">
        <f t="shared" si="20"/>
        <v>2</v>
      </c>
      <c r="C81" s="6">
        <f ca="1">RANDBETWEEN(VLOOKUP(B81,'Ver1'!$F$3:$H$9,2,0),VLOOKUP(B81,'Ver1'!$F$3:$H$9,3,0))</f>
        <v>1473</v>
      </c>
      <c r="D81" s="6">
        <f ca="1">RANDBETWEEN(VLOOKUP(B81,'Ver1'!$B$4:$D$10,2,0),VLOOKUP(B81,'Ver1'!$B$4:$D$10,3,0))</f>
        <v>1726</v>
      </c>
      <c r="E81" s="6">
        <f t="shared" ca="1" si="21"/>
        <v>2542398</v>
      </c>
      <c r="F81" s="6">
        <f ca="1">RANDBETWEEN(VLOOKUP(B81,'Ver1'!$B$13:$D$19,2,0),VLOOKUP(B81,'Ver1'!$B$13:$D$19,3,0))/100</f>
        <v>0.42</v>
      </c>
      <c r="G81" s="6">
        <f ca="1">RANDBETWEEN(VLOOKUP(B81,'Ver1'!$F$13:$H$19,2,0),VLOOKUP(B81,'Ver1'!$F$13:$H$19,3,0))/100</f>
        <v>0.46</v>
      </c>
      <c r="H81" s="6">
        <f t="shared" ca="1" si="22"/>
        <v>0.19320000000000001</v>
      </c>
      <c r="I81" s="6">
        <f t="shared" ca="1" si="29"/>
        <v>0.23</v>
      </c>
      <c r="J81" s="6">
        <f t="shared" ca="1" si="23"/>
        <v>9.6600000000000005E-2</v>
      </c>
      <c r="K81" s="6">
        <f ca="1">RANDBETWEEN(VLOOKUP(B81,'Ver1'!$F$23:$H$29,2,0),VLOOKUP(B81,'Ver1'!$F$23:$H$29,3,0))/100</f>
        <v>0.1</v>
      </c>
      <c r="L81" s="6">
        <f t="shared" ca="1" si="24"/>
        <v>4.2000000000000003E-2</v>
      </c>
      <c r="M81" s="16">
        <f t="shared" ca="1" si="25"/>
        <v>488.7414</v>
      </c>
      <c r="N81" s="6">
        <f ca="1">(L81+J81+H81)*E81+Table1[[#This Row],[Hukuk Servisinde Tahsilat Tutarı]]</f>
        <v>1268275.2423</v>
      </c>
      <c r="O81" s="6">
        <f ca="1">C81*VLOOKUP(B81,'Ver1'!$J$3:$N$9,2,0)+(C81-C81*G81)*VLOOKUP(B81,'Ver1'!$J$3:$N$9,3,0)+(C81-C81*G81-C81*I81)*VLOOKUP(B81,'Ver1'!$J$3:$N$9,4,0)</f>
        <v>178969.5</v>
      </c>
      <c r="P81" s="6">
        <f t="shared" ca="1" si="26"/>
        <v>0.66820000000000002</v>
      </c>
      <c r="Q81" s="6">
        <f ca="1">C81*P81*VLOOKUP(B81,'Ver1'!$J$3:$N$9,5,0)</f>
        <v>295277.58</v>
      </c>
      <c r="R81" s="6">
        <f ca="1">VLOOKUP(Table1[[#This Row],[Ay]],'Ver1'!$J$3:$O$9,6,0)*Table1[[#This Row],[Hukuk Servisine Sevk Edilen]]*Table1[[#This Row],[Toplam Tutar]]</f>
        <v>424707.58590000001</v>
      </c>
      <c r="S81" s="6">
        <f t="shared" ca="1" si="27"/>
        <v>474247.08</v>
      </c>
      <c r="T81" s="6">
        <f t="shared" ca="1" si="28"/>
        <v>972997.66229999997</v>
      </c>
      <c r="U81" s="4"/>
    </row>
    <row r="82" spans="1:21" x14ac:dyDescent="0.2">
      <c r="A82" s="9">
        <v>44976</v>
      </c>
      <c r="B82" s="6">
        <f t="shared" si="20"/>
        <v>2</v>
      </c>
      <c r="C82" s="6">
        <f ca="1">RANDBETWEEN(VLOOKUP(B82,'Ver1'!$F$3:$H$9,2,0),VLOOKUP(B82,'Ver1'!$F$3:$H$9,3,0))</f>
        <v>1433</v>
      </c>
      <c r="D82" s="6">
        <f ca="1">RANDBETWEEN(VLOOKUP(B82,'Ver1'!$B$4:$D$10,2,0),VLOOKUP(B82,'Ver1'!$B$4:$D$10,3,0))</f>
        <v>1287</v>
      </c>
      <c r="E82" s="6">
        <f t="shared" ca="1" si="21"/>
        <v>1844271</v>
      </c>
      <c r="F82" s="6">
        <f ca="1">RANDBETWEEN(VLOOKUP(B82,'Ver1'!$B$13:$D$19,2,0),VLOOKUP(B82,'Ver1'!$B$13:$D$19,3,0))/100</f>
        <v>0.47</v>
      </c>
      <c r="G82" s="6">
        <f ca="1">RANDBETWEEN(VLOOKUP(B82,'Ver1'!$F$13:$H$19,2,0),VLOOKUP(B82,'Ver1'!$F$13:$H$19,3,0))/100</f>
        <v>0.49</v>
      </c>
      <c r="H82" s="6">
        <f t="shared" ca="1" si="22"/>
        <v>0.23029999999999998</v>
      </c>
      <c r="I82" s="6">
        <f t="shared" ca="1" si="29"/>
        <v>0.3</v>
      </c>
      <c r="J82" s="6">
        <f t="shared" ca="1" si="23"/>
        <v>0.14099999999999999</v>
      </c>
      <c r="K82" s="6">
        <f ca="1">RANDBETWEEN(VLOOKUP(B82,'Ver1'!$F$23:$H$29,2,0),VLOOKUP(B82,'Ver1'!$F$23:$H$29,3,0))/100</f>
        <v>0.09</v>
      </c>
      <c r="L82" s="6">
        <f t="shared" ca="1" si="24"/>
        <v>4.2299999999999997E-2</v>
      </c>
      <c r="M82" s="16">
        <f t="shared" ca="1" si="25"/>
        <v>592.6887999999999</v>
      </c>
      <c r="N82" s="6">
        <f ca="1">(L82+J82+H82)*E82+Table1[[#This Row],[Hukuk Servisinde Tahsilat Tutarı]]</f>
        <v>1033160.6142</v>
      </c>
      <c r="O82" s="6">
        <f ca="1">C82*VLOOKUP(B82,'Ver1'!$J$3:$N$9,2,0)+(C82-C82*G82)*VLOOKUP(B82,'Ver1'!$J$3:$N$9,3,0)+(C82-C82*G82-C82*I82)*VLOOKUP(B82,'Ver1'!$J$3:$N$9,4,0)</f>
        <v>156555.25</v>
      </c>
      <c r="P82" s="6">
        <f t="shared" ca="1" si="26"/>
        <v>0.58640000000000003</v>
      </c>
      <c r="Q82" s="6">
        <f ca="1">C82*P82*VLOOKUP(B82,'Ver1'!$J$3:$N$9,5,0)</f>
        <v>252093.36000000004</v>
      </c>
      <c r="R82" s="6">
        <f ca="1">VLOOKUP(Table1[[#This Row],[Ay]],'Ver1'!$J$3:$O$9,6,0)*Table1[[#This Row],[Hukuk Servisine Sevk Edilen]]*Table1[[#This Row],[Toplam Tutar]]</f>
        <v>270370.1286</v>
      </c>
      <c r="S82" s="6">
        <f t="shared" ca="1" si="27"/>
        <v>408648.61000000004</v>
      </c>
      <c r="T82" s="6">
        <f t="shared" ca="1" si="28"/>
        <v>781067.25419999985</v>
      </c>
      <c r="U82" s="4"/>
    </row>
    <row r="83" spans="1:21" x14ac:dyDescent="0.2">
      <c r="A83" s="9">
        <v>44977</v>
      </c>
      <c r="B83" s="6">
        <f t="shared" si="20"/>
        <v>2</v>
      </c>
      <c r="C83" s="6">
        <f ca="1">RANDBETWEEN(VLOOKUP(B83,'Ver1'!$F$3:$H$9,2,0),VLOOKUP(B83,'Ver1'!$F$3:$H$9,3,0))</f>
        <v>1352</v>
      </c>
      <c r="D83" s="6">
        <f ca="1">RANDBETWEEN(VLOOKUP(B83,'Ver1'!$B$4:$D$10,2,0),VLOOKUP(B83,'Ver1'!$B$4:$D$10,3,0))</f>
        <v>1424</v>
      </c>
      <c r="E83" s="6">
        <f t="shared" ca="1" si="21"/>
        <v>1925248</v>
      </c>
      <c r="F83" s="6">
        <f ca="1">RANDBETWEEN(VLOOKUP(B83,'Ver1'!$B$13:$D$19,2,0),VLOOKUP(B83,'Ver1'!$B$13:$D$19,3,0))/100</f>
        <v>0.55000000000000004</v>
      </c>
      <c r="G83" s="6">
        <f ca="1">RANDBETWEEN(VLOOKUP(B83,'Ver1'!$F$13:$H$19,2,0),VLOOKUP(B83,'Ver1'!$F$13:$H$19,3,0))/100</f>
        <v>0.46</v>
      </c>
      <c r="H83" s="6">
        <f t="shared" ca="1" si="22"/>
        <v>0.25300000000000006</v>
      </c>
      <c r="I83" s="6">
        <f t="shared" ca="1" si="29"/>
        <v>0.23</v>
      </c>
      <c r="J83" s="6">
        <f t="shared" ca="1" si="23"/>
        <v>0.12650000000000003</v>
      </c>
      <c r="K83" s="6">
        <f ca="1">RANDBETWEEN(VLOOKUP(B83,'Ver1'!$F$23:$H$29,2,0),VLOOKUP(B83,'Ver1'!$F$23:$H$29,3,0))/100</f>
        <v>0.09</v>
      </c>
      <c r="L83" s="6">
        <f t="shared" ca="1" si="24"/>
        <v>4.9500000000000002E-2</v>
      </c>
      <c r="M83" s="16">
        <f t="shared" ca="1" si="25"/>
        <v>580.00800000000015</v>
      </c>
      <c r="N83" s="6">
        <f ca="1">(L83+J83+H83)*E83+Table1[[#This Row],[Hukuk Servisinde Tahsilat Tutarı]]</f>
        <v>1100760.5440000002</v>
      </c>
      <c r="O83" s="6">
        <f ca="1">C83*VLOOKUP(B83,'Ver1'!$J$3:$N$9,2,0)+(C83-C83*G83)*VLOOKUP(B83,'Ver1'!$J$3:$N$9,3,0)+(C83-C83*G83-C83*I83)*VLOOKUP(B83,'Ver1'!$J$3:$N$9,4,0)</f>
        <v>164268</v>
      </c>
      <c r="P83" s="6">
        <f t="shared" ca="1" si="26"/>
        <v>0.57099999999999995</v>
      </c>
      <c r="Q83" s="6">
        <f ca="1">C83*P83*VLOOKUP(B83,'Ver1'!$J$3:$N$9,5,0)</f>
        <v>231597.59999999998</v>
      </c>
      <c r="R83" s="6">
        <f ca="1">VLOOKUP(Table1[[#This Row],[Ay]],'Ver1'!$J$3:$O$9,6,0)*Table1[[#This Row],[Hukuk Servisine Sevk Edilen]]*Table1[[#This Row],[Toplam Tutar]]</f>
        <v>274829.152</v>
      </c>
      <c r="S83" s="6">
        <f t="shared" ca="1" si="27"/>
        <v>395865.59999999998</v>
      </c>
      <c r="T83" s="6">
        <f t="shared" ca="1" si="28"/>
        <v>869162.94400000025</v>
      </c>
      <c r="U83" s="4"/>
    </row>
    <row r="84" spans="1:21" x14ac:dyDescent="0.2">
      <c r="A84" s="9">
        <v>44978</v>
      </c>
      <c r="B84" s="6">
        <f t="shared" si="20"/>
        <v>2</v>
      </c>
      <c r="C84" s="6">
        <f ca="1">RANDBETWEEN(VLOOKUP(B84,'Ver1'!$F$3:$H$9,2,0),VLOOKUP(B84,'Ver1'!$F$3:$H$9,3,0))</f>
        <v>1173</v>
      </c>
      <c r="D84" s="6">
        <f ca="1">RANDBETWEEN(VLOOKUP(B84,'Ver1'!$B$4:$D$10,2,0),VLOOKUP(B84,'Ver1'!$B$4:$D$10,3,0))</f>
        <v>1336</v>
      </c>
      <c r="E84" s="6">
        <f t="shared" ca="1" si="21"/>
        <v>1567128</v>
      </c>
      <c r="F84" s="6">
        <f ca="1">RANDBETWEEN(VLOOKUP(B84,'Ver1'!$B$13:$D$19,2,0),VLOOKUP(B84,'Ver1'!$B$13:$D$19,3,0))/100</f>
        <v>0.56999999999999995</v>
      </c>
      <c r="G84" s="6">
        <f ca="1">RANDBETWEEN(VLOOKUP(B84,'Ver1'!$F$13:$H$19,2,0),VLOOKUP(B84,'Ver1'!$F$13:$H$19,3,0))/100</f>
        <v>0.48</v>
      </c>
      <c r="H84" s="6">
        <f t="shared" ca="1" si="22"/>
        <v>0.27359999999999995</v>
      </c>
      <c r="I84" s="6">
        <f t="shared" ca="1" si="29"/>
        <v>0.2</v>
      </c>
      <c r="J84" s="6">
        <f t="shared" ca="1" si="23"/>
        <v>0.11399999999999999</v>
      </c>
      <c r="K84" s="6">
        <f ca="1">RANDBETWEEN(VLOOKUP(B84,'Ver1'!$F$23:$H$29,2,0),VLOOKUP(B84,'Ver1'!$F$23:$H$29,3,0))/100</f>
        <v>0.08</v>
      </c>
      <c r="L84" s="6">
        <f t="shared" ca="1" si="24"/>
        <v>4.5599999999999995E-2</v>
      </c>
      <c r="M84" s="16">
        <f t="shared" ca="1" si="25"/>
        <v>508.14359999999988</v>
      </c>
      <c r="N84" s="6">
        <f ca="1">(L84+J84+H84)*E84+Table1[[#This Row],[Hukuk Servisinde Tahsilat Tutarı]]</f>
        <v>900941.88719999988</v>
      </c>
      <c r="O84" s="6">
        <f ca="1">C84*VLOOKUP(B84,'Ver1'!$J$3:$N$9,2,0)+(C84-C84*G84)*VLOOKUP(B84,'Ver1'!$J$3:$N$9,3,0)+(C84-C84*G84-C84*I84)*VLOOKUP(B84,'Ver1'!$J$3:$N$9,4,0)</f>
        <v>141933</v>
      </c>
      <c r="P84" s="6">
        <f t="shared" ca="1" si="26"/>
        <v>0.56680000000000008</v>
      </c>
      <c r="Q84" s="6">
        <f ca="1">C84*P84*VLOOKUP(B84,'Ver1'!$J$3:$N$9,5,0)</f>
        <v>199456.92000000004</v>
      </c>
      <c r="R84" s="6">
        <f ca="1">VLOOKUP(Table1[[#This Row],[Ay]],'Ver1'!$J$3:$O$9,6,0)*Table1[[#This Row],[Hukuk Servisine Sevk Edilen]]*Table1[[#This Row],[Toplam Tutar]]</f>
        <v>222062.03760000004</v>
      </c>
      <c r="S84" s="6">
        <f t="shared" ca="1" si="27"/>
        <v>341389.92000000004</v>
      </c>
      <c r="T84" s="6">
        <f t="shared" ca="1" si="28"/>
        <v>701484.96719999984</v>
      </c>
      <c r="U84" s="4"/>
    </row>
    <row r="85" spans="1:21" x14ac:dyDescent="0.2">
      <c r="A85" s="9">
        <v>44979</v>
      </c>
      <c r="B85" s="6">
        <f t="shared" si="20"/>
        <v>2</v>
      </c>
      <c r="C85" s="6">
        <f ca="1">RANDBETWEEN(VLOOKUP(B85,'Ver1'!$F$3:$H$9,2,0),VLOOKUP(B85,'Ver1'!$F$3:$H$9,3,0))</f>
        <v>1395</v>
      </c>
      <c r="D85" s="6">
        <f ca="1">RANDBETWEEN(VLOOKUP(B85,'Ver1'!$B$4:$D$10,2,0),VLOOKUP(B85,'Ver1'!$B$4:$D$10,3,0))</f>
        <v>1338</v>
      </c>
      <c r="E85" s="6">
        <f t="shared" ca="1" si="21"/>
        <v>1866510</v>
      </c>
      <c r="F85" s="6">
        <f ca="1">RANDBETWEEN(VLOOKUP(B85,'Ver1'!$B$13:$D$19,2,0),VLOOKUP(B85,'Ver1'!$B$13:$D$19,3,0))/100</f>
        <v>0.49</v>
      </c>
      <c r="G85" s="6">
        <f ca="1">RANDBETWEEN(VLOOKUP(B85,'Ver1'!$F$13:$H$19,2,0),VLOOKUP(B85,'Ver1'!$F$13:$H$19,3,0))/100</f>
        <v>0.5</v>
      </c>
      <c r="H85" s="6">
        <f t="shared" ca="1" si="22"/>
        <v>0.245</v>
      </c>
      <c r="I85" s="6">
        <f t="shared" ca="1" si="29"/>
        <v>0.33</v>
      </c>
      <c r="J85" s="6">
        <f t="shared" ca="1" si="23"/>
        <v>0.16170000000000001</v>
      </c>
      <c r="K85" s="6">
        <f ca="1">RANDBETWEEN(VLOOKUP(B85,'Ver1'!$F$23:$H$29,2,0),VLOOKUP(B85,'Ver1'!$F$23:$H$29,3,0))/100</f>
        <v>0.06</v>
      </c>
      <c r="L85" s="6">
        <f t="shared" ca="1" si="24"/>
        <v>2.9399999999999999E-2</v>
      </c>
      <c r="M85" s="16">
        <f t="shared" ca="1" si="25"/>
        <v>608.35950000000003</v>
      </c>
      <c r="N85" s="6">
        <f ca="1">(L85+J85+H85)*E85+Table1[[#This Row],[Hukuk Servisinde Tahsilat Tutarı]]</f>
        <v>1077116.25825</v>
      </c>
      <c r="O85" s="6">
        <f ca="1">C85*VLOOKUP(B85,'Ver1'!$J$3:$N$9,2,0)+(C85-C85*G85)*VLOOKUP(B85,'Ver1'!$J$3:$N$9,3,0)+(C85-C85*G85-C85*I85)*VLOOKUP(B85,'Ver1'!$J$3:$N$9,4,0)</f>
        <v>145777.5</v>
      </c>
      <c r="P85" s="6">
        <f t="shared" ca="1" si="26"/>
        <v>0.56389999999999996</v>
      </c>
      <c r="Q85" s="6">
        <f ca="1">C85*P85*VLOOKUP(B85,'Ver1'!$J$3:$N$9,5,0)</f>
        <v>235992.15</v>
      </c>
      <c r="R85" s="6">
        <f ca="1">VLOOKUP(Table1[[#This Row],[Ay]],'Ver1'!$J$3:$O$9,6,0)*Table1[[#This Row],[Hukuk Servisine Sevk Edilen]]*Table1[[#This Row],[Toplam Tutar]]</f>
        <v>263131.24724999996</v>
      </c>
      <c r="S85" s="6">
        <f t="shared" ca="1" si="27"/>
        <v>381769.65</v>
      </c>
      <c r="T85" s="6">
        <f t="shared" ca="1" si="28"/>
        <v>841124.10824999993</v>
      </c>
      <c r="U85" s="4"/>
    </row>
    <row r="86" spans="1:21" x14ac:dyDescent="0.2">
      <c r="A86" s="9">
        <v>44980</v>
      </c>
      <c r="B86" s="6">
        <f t="shared" si="20"/>
        <v>2</v>
      </c>
      <c r="C86" s="6">
        <f ca="1">RANDBETWEEN(VLOOKUP(B86,'Ver1'!$F$3:$H$9,2,0),VLOOKUP(B86,'Ver1'!$F$3:$H$9,3,0))</f>
        <v>1223</v>
      </c>
      <c r="D86" s="6">
        <f ca="1">RANDBETWEEN(VLOOKUP(B86,'Ver1'!$B$4:$D$10,2,0),VLOOKUP(B86,'Ver1'!$B$4:$D$10,3,0))</f>
        <v>1353</v>
      </c>
      <c r="E86" s="6">
        <f t="shared" ca="1" si="21"/>
        <v>1654719</v>
      </c>
      <c r="F86" s="6">
        <f ca="1">RANDBETWEEN(VLOOKUP(B86,'Ver1'!$B$13:$D$19,2,0),VLOOKUP(B86,'Ver1'!$B$13:$D$19,3,0))/100</f>
        <v>0.47</v>
      </c>
      <c r="G86" s="6">
        <f ca="1">RANDBETWEEN(VLOOKUP(B86,'Ver1'!$F$13:$H$19,2,0),VLOOKUP(B86,'Ver1'!$F$13:$H$19,3,0))/100</f>
        <v>0.49</v>
      </c>
      <c r="H86" s="6">
        <f t="shared" ca="1" si="22"/>
        <v>0.23029999999999998</v>
      </c>
      <c r="I86" s="6">
        <f t="shared" ca="1" si="29"/>
        <v>0.2</v>
      </c>
      <c r="J86" s="6">
        <f t="shared" ca="1" si="23"/>
        <v>9.4E-2</v>
      </c>
      <c r="K86" s="6">
        <f ca="1">RANDBETWEEN(VLOOKUP(B86,'Ver1'!$F$23:$H$29,2,0),VLOOKUP(B86,'Ver1'!$F$23:$H$29,3,0))/100</f>
        <v>0.1</v>
      </c>
      <c r="L86" s="6">
        <f t="shared" ca="1" si="24"/>
        <v>4.7E-2</v>
      </c>
      <c r="M86" s="16">
        <f t="shared" ca="1" si="25"/>
        <v>454.09989999999993</v>
      </c>
      <c r="N86" s="6">
        <f ca="1">(L86+J86+H86)*E86+Table1[[#This Row],[Hukuk Servisinde Tahsilat Tutarı]]</f>
        <v>874477.62352499994</v>
      </c>
      <c r="O86" s="6">
        <f ca="1">C86*VLOOKUP(B86,'Ver1'!$J$3:$N$9,2,0)+(C86-C86*G86)*VLOOKUP(B86,'Ver1'!$J$3:$N$9,3,0)+(C86-C86*G86-C86*I86)*VLOOKUP(B86,'Ver1'!$J$3:$N$9,4,0)</f>
        <v>145842.75</v>
      </c>
      <c r="P86" s="6">
        <f t="shared" ca="1" si="26"/>
        <v>0.62870000000000004</v>
      </c>
      <c r="Q86" s="6">
        <f ca="1">C86*P86*VLOOKUP(B86,'Ver1'!$J$3:$N$9,5,0)</f>
        <v>230670.03000000003</v>
      </c>
      <c r="R86" s="6">
        <f ca="1">VLOOKUP(Table1[[#This Row],[Ay]],'Ver1'!$J$3:$O$9,6,0)*Table1[[#This Row],[Hukuk Servisine Sevk Edilen]]*Table1[[#This Row],[Toplam Tutar]]</f>
        <v>260080.45882500001</v>
      </c>
      <c r="S86" s="6">
        <f t="shared" ca="1" si="27"/>
        <v>376512.78</v>
      </c>
      <c r="T86" s="6">
        <f t="shared" ca="1" si="28"/>
        <v>643807.59352499992</v>
      </c>
      <c r="U86" s="4"/>
    </row>
    <row r="87" spans="1:21" x14ac:dyDescent="0.2">
      <c r="A87" s="9">
        <v>44981</v>
      </c>
      <c r="B87" s="6">
        <f t="shared" si="20"/>
        <v>2</v>
      </c>
      <c r="C87" s="6">
        <f ca="1">RANDBETWEEN(VLOOKUP(B87,'Ver1'!$F$3:$H$9,2,0),VLOOKUP(B87,'Ver1'!$F$3:$H$9,3,0))</f>
        <v>1076</v>
      </c>
      <c r="D87" s="6">
        <f ca="1">RANDBETWEEN(VLOOKUP(B87,'Ver1'!$B$4:$D$10,2,0),VLOOKUP(B87,'Ver1'!$B$4:$D$10,3,0))</f>
        <v>1262</v>
      </c>
      <c r="E87" s="6">
        <f t="shared" ca="1" si="21"/>
        <v>1357912</v>
      </c>
      <c r="F87" s="6">
        <f ca="1">RANDBETWEEN(VLOOKUP(B87,'Ver1'!$B$13:$D$19,2,0),VLOOKUP(B87,'Ver1'!$B$13:$D$19,3,0))/100</f>
        <v>0.42</v>
      </c>
      <c r="G87" s="6">
        <f ca="1">RANDBETWEEN(VLOOKUP(B87,'Ver1'!$F$13:$H$19,2,0),VLOOKUP(B87,'Ver1'!$F$13:$H$19,3,0))/100</f>
        <v>0.46</v>
      </c>
      <c r="H87" s="6">
        <f t="shared" ca="1" si="22"/>
        <v>0.19320000000000001</v>
      </c>
      <c r="I87" s="6">
        <f t="shared" ca="1" si="29"/>
        <v>0.22</v>
      </c>
      <c r="J87" s="6">
        <f t="shared" ca="1" si="23"/>
        <v>9.2399999999999996E-2</v>
      </c>
      <c r="K87" s="6">
        <f ca="1">RANDBETWEEN(VLOOKUP(B87,'Ver1'!$F$23:$H$29,2,0),VLOOKUP(B87,'Ver1'!$F$23:$H$29,3,0))/100</f>
        <v>7.0000000000000007E-2</v>
      </c>
      <c r="L87" s="6">
        <f t="shared" ca="1" si="24"/>
        <v>2.9400000000000003E-2</v>
      </c>
      <c r="M87" s="16">
        <f t="shared" ca="1" si="25"/>
        <v>338.94</v>
      </c>
      <c r="N87" s="6">
        <f ca="1">(L87+J87+H87)*E87+Table1[[#This Row],[Hukuk Servisinde Tahsilat Tutarı]]</f>
        <v>660284.71000000008</v>
      </c>
      <c r="O87" s="6">
        <f ca="1">C87*VLOOKUP(B87,'Ver1'!$J$3:$N$9,2,0)+(C87-C87*G87)*VLOOKUP(B87,'Ver1'!$J$3:$N$9,3,0)+(C87-C87*G87-C87*I87)*VLOOKUP(B87,'Ver1'!$J$3:$N$9,4,0)</f>
        <v>131810</v>
      </c>
      <c r="P87" s="6">
        <f t="shared" ca="1" si="26"/>
        <v>0.68500000000000005</v>
      </c>
      <c r="Q87" s="6">
        <f ca="1">C87*P87*VLOOKUP(B87,'Ver1'!$J$3:$N$9,5,0)</f>
        <v>221118.00000000003</v>
      </c>
      <c r="R87" s="6">
        <f ca="1">VLOOKUP(Table1[[#This Row],[Ay]],'Ver1'!$J$3:$O$9,6,0)*Table1[[#This Row],[Hukuk Servisine Sevk Edilen]]*Table1[[#This Row],[Toplam Tutar]]</f>
        <v>232542.43000000002</v>
      </c>
      <c r="S87" s="6">
        <f t="shared" ca="1" si="27"/>
        <v>352928</v>
      </c>
      <c r="T87" s="6">
        <f t="shared" ca="1" si="28"/>
        <v>439166.71000000008</v>
      </c>
      <c r="U87" s="4"/>
    </row>
    <row r="88" spans="1:21" x14ac:dyDescent="0.2">
      <c r="A88" s="9">
        <v>44982</v>
      </c>
      <c r="B88" s="6">
        <f t="shared" si="20"/>
        <v>2</v>
      </c>
      <c r="C88" s="6">
        <f ca="1">RANDBETWEEN(VLOOKUP(B88,'Ver1'!$F$3:$H$9,2,0),VLOOKUP(B88,'Ver1'!$F$3:$H$9,3,0))</f>
        <v>1391</v>
      </c>
      <c r="D88" s="6">
        <f ca="1">RANDBETWEEN(VLOOKUP(B88,'Ver1'!$B$4:$D$10,2,0),VLOOKUP(B88,'Ver1'!$B$4:$D$10,3,0))</f>
        <v>1307</v>
      </c>
      <c r="E88" s="6">
        <f t="shared" ca="1" si="21"/>
        <v>1818037</v>
      </c>
      <c r="F88" s="6">
        <f ca="1">RANDBETWEEN(VLOOKUP(B88,'Ver1'!$B$13:$D$19,2,0),VLOOKUP(B88,'Ver1'!$B$13:$D$19,3,0))/100</f>
        <v>0.44</v>
      </c>
      <c r="G88" s="6">
        <f ca="1">RANDBETWEEN(VLOOKUP(B88,'Ver1'!$F$13:$H$19,2,0),VLOOKUP(B88,'Ver1'!$F$13:$H$19,3,0))/100</f>
        <v>0.47</v>
      </c>
      <c r="H88" s="6">
        <f t="shared" ca="1" si="22"/>
        <v>0.20679999999999998</v>
      </c>
      <c r="I88" s="6">
        <f t="shared" ca="1" si="29"/>
        <v>0.25</v>
      </c>
      <c r="J88" s="6">
        <f t="shared" ca="1" si="23"/>
        <v>0.11</v>
      </c>
      <c r="K88" s="6">
        <f ca="1">RANDBETWEEN(VLOOKUP(B88,'Ver1'!$F$23:$H$29,2,0),VLOOKUP(B88,'Ver1'!$F$23:$H$29,3,0))/100</f>
        <v>0.05</v>
      </c>
      <c r="L88" s="6">
        <f t="shared" ca="1" si="24"/>
        <v>2.2000000000000002E-2</v>
      </c>
      <c r="M88" s="16">
        <f t="shared" ca="1" si="25"/>
        <v>471.27080000000001</v>
      </c>
      <c r="N88" s="6">
        <f ca="1">(L88+J88+H88)*E88+Table1[[#This Row],[Hukuk Servisinde Tahsilat Tutarı]]</f>
        <v>916472.45169999998</v>
      </c>
      <c r="O88" s="6">
        <f ca="1">C88*VLOOKUP(B88,'Ver1'!$J$3:$N$9,2,0)+(C88-C88*G88)*VLOOKUP(B88,'Ver1'!$J$3:$N$9,3,0)+(C88-C88*G88-C88*I88)*VLOOKUP(B88,'Ver1'!$J$3:$N$9,4,0)</f>
        <v>163790.25</v>
      </c>
      <c r="P88" s="6">
        <f t="shared" ca="1" si="26"/>
        <v>0.66120000000000001</v>
      </c>
      <c r="Q88" s="6">
        <f ca="1">C88*P88*VLOOKUP(B88,'Ver1'!$J$3:$N$9,5,0)</f>
        <v>275918.76</v>
      </c>
      <c r="R88" s="6">
        <f ca="1">VLOOKUP(Table1[[#This Row],[Ay]],'Ver1'!$J$3:$O$9,6,0)*Table1[[#This Row],[Hukuk Servisine Sevk Edilen]]*Table1[[#This Row],[Toplam Tutar]]</f>
        <v>300521.51610000001</v>
      </c>
      <c r="S88" s="6">
        <f t="shared" ca="1" si="27"/>
        <v>439709.01</v>
      </c>
      <c r="T88" s="6">
        <f t="shared" ca="1" si="28"/>
        <v>640553.69169999997</v>
      </c>
      <c r="U88" s="4"/>
    </row>
    <row r="89" spans="1:21" x14ac:dyDescent="0.2">
      <c r="A89" s="9">
        <v>44983</v>
      </c>
      <c r="B89" s="6">
        <f t="shared" si="20"/>
        <v>2</v>
      </c>
      <c r="C89" s="6">
        <f ca="1">RANDBETWEEN(VLOOKUP(B89,'Ver1'!$F$3:$H$9,2,0),VLOOKUP(B89,'Ver1'!$F$3:$H$9,3,0))</f>
        <v>1035</v>
      </c>
      <c r="D89" s="6">
        <f ca="1">RANDBETWEEN(VLOOKUP(B89,'Ver1'!$B$4:$D$10,2,0),VLOOKUP(B89,'Ver1'!$B$4:$D$10,3,0))</f>
        <v>1310</v>
      </c>
      <c r="E89" s="6">
        <f t="shared" ca="1" si="21"/>
        <v>1355850</v>
      </c>
      <c r="F89" s="6">
        <f ca="1">RANDBETWEEN(VLOOKUP(B89,'Ver1'!$B$13:$D$19,2,0),VLOOKUP(B89,'Ver1'!$B$13:$D$19,3,0))/100</f>
        <v>0.37</v>
      </c>
      <c r="G89" s="6">
        <f ca="1">RANDBETWEEN(VLOOKUP(B89,'Ver1'!$F$13:$H$19,2,0),VLOOKUP(B89,'Ver1'!$F$13:$H$19,3,0))/100</f>
        <v>0.55000000000000004</v>
      </c>
      <c r="H89" s="6">
        <f t="shared" ca="1" si="22"/>
        <v>0.20350000000000001</v>
      </c>
      <c r="I89" s="6">
        <f t="shared" ca="1" si="29"/>
        <v>0.34</v>
      </c>
      <c r="J89" s="6">
        <f t="shared" ca="1" si="23"/>
        <v>0.1258</v>
      </c>
      <c r="K89" s="6">
        <f ca="1">RANDBETWEEN(VLOOKUP(B89,'Ver1'!$F$23:$H$29,2,0),VLOOKUP(B89,'Ver1'!$F$23:$H$29,3,0))/100</f>
        <v>0.1</v>
      </c>
      <c r="L89" s="6">
        <f t="shared" ca="1" si="24"/>
        <v>3.6999999999999998E-2</v>
      </c>
      <c r="M89" s="16">
        <f t="shared" ca="1" si="25"/>
        <v>379.12049999999999</v>
      </c>
      <c r="N89" s="6">
        <f ca="1">(L89+J89+H89)*E89+Table1[[#This Row],[Hukuk Servisinde Tahsilat Tutarı]]</f>
        <v>711448.39124999999</v>
      </c>
      <c r="O89" s="6">
        <f ca="1">C89*VLOOKUP(B89,'Ver1'!$J$3:$N$9,2,0)+(C89-C89*G89)*VLOOKUP(B89,'Ver1'!$J$3:$N$9,3,0)+(C89-C89*G89-C89*I89)*VLOOKUP(B89,'Ver1'!$J$3:$N$9,4,0)</f>
        <v>98066.25</v>
      </c>
      <c r="P89" s="6">
        <f t="shared" ca="1" si="26"/>
        <v>0.63369999999999993</v>
      </c>
      <c r="Q89" s="6">
        <f ca="1">C89*P89*VLOOKUP(B89,'Ver1'!$J$3:$N$9,5,0)</f>
        <v>196763.84999999998</v>
      </c>
      <c r="R89" s="6">
        <f ca="1">VLOOKUP(Table1[[#This Row],[Ay]],'Ver1'!$J$3:$O$9,6,0)*Table1[[#This Row],[Hukuk Servisine Sevk Edilen]]*Table1[[#This Row],[Toplam Tutar]]</f>
        <v>214800.53624999998</v>
      </c>
      <c r="S89" s="6">
        <f t="shared" ca="1" si="27"/>
        <v>294830.09999999998</v>
      </c>
      <c r="T89" s="6">
        <f t="shared" ca="1" si="28"/>
        <v>514684.54125000001</v>
      </c>
      <c r="U89" s="4"/>
    </row>
    <row r="90" spans="1:21" x14ac:dyDescent="0.2">
      <c r="A90" s="9">
        <v>44984</v>
      </c>
      <c r="B90" s="6">
        <f t="shared" si="20"/>
        <v>2</v>
      </c>
      <c r="C90" s="6">
        <f ca="1">RANDBETWEEN(VLOOKUP(B90,'Ver1'!$F$3:$H$9,2,0),VLOOKUP(B90,'Ver1'!$F$3:$H$9,3,0))</f>
        <v>1053</v>
      </c>
      <c r="D90" s="6">
        <f ca="1">RANDBETWEEN(VLOOKUP(B90,'Ver1'!$B$4:$D$10,2,0),VLOOKUP(B90,'Ver1'!$B$4:$D$10,3,0))</f>
        <v>1509</v>
      </c>
      <c r="E90" s="6">
        <f t="shared" ca="1" si="21"/>
        <v>1588977</v>
      </c>
      <c r="F90" s="6">
        <f ca="1">RANDBETWEEN(VLOOKUP(B90,'Ver1'!$B$13:$D$19,2,0),VLOOKUP(B90,'Ver1'!$B$13:$D$19,3,0))/100</f>
        <v>0.4</v>
      </c>
      <c r="G90" s="6">
        <f ca="1">RANDBETWEEN(VLOOKUP(B90,'Ver1'!$F$13:$H$19,2,0),VLOOKUP(B90,'Ver1'!$F$13:$H$19,3,0))/100</f>
        <v>0.51</v>
      </c>
      <c r="H90" s="6">
        <f t="shared" ca="1" si="22"/>
        <v>0.20400000000000001</v>
      </c>
      <c r="I90" s="6">
        <f t="shared" ca="1" si="29"/>
        <v>0.28999999999999998</v>
      </c>
      <c r="J90" s="6">
        <f t="shared" ca="1" si="23"/>
        <v>0.11599999999999999</v>
      </c>
      <c r="K90" s="6">
        <f ca="1">RANDBETWEEN(VLOOKUP(B90,'Ver1'!$F$23:$H$29,2,0),VLOOKUP(B90,'Ver1'!$F$23:$H$29,3,0))/100</f>
        <v>7.0000000000000007E-2</v>
      </c>
      <c r="L90" s="6">
        <f t="shared" ca="1" si="24"/>
        <v>2.8000000000000004E-2</v>
      </c>
      <c r="M90" s="16">
        <f t="shared" ca="1" si="25"/>
        <v>366.44399999999996</v>
      </c>
      <c r="N90" s="6">
        <f ca="1">(L90+J90+H90)*E90+Table1[[#This Row],[Hukuk Servisinde Tahsilat Tutarı]]</f>
        <v>811967.24699999997</v>
      </c>
      <c r="O90" s="6">
        <f ca="1">C90*VLOOKUP(B90,'Ver1'!$J$3:$N$9,2,0)+(C90-C90*G90)*VLOOKUP(B90,'Ver1'!$J$3:$N$9,3,0)+(C90-C90*G90-C90*I90)*VLOOKUP(B90,'Ver1'!$J$3:$N$9,4,0)</f>
        <v>112407.75</v>
      </c>
      <c r="P90" s="6">
        <f t="shared" ca="1" si="26"/>
        <v>0.65200000000000002</v>
      </c>
      <c r="Q90" s="6">
        <f ca="1">C90*P90*VLOOKUP(B90,'Ver1'!$J$3:$N$9,5,0)</f>
        <v>205966.80000000002</v>
      </c>
      <c r="R90" s="6">
        <f ca="1">VLOOKUP(Table1[[#This Row],[Ay]],'Ver1'!$J$3:$O$9,6,0)*Table1[[#This Row],[Hukuk Servisine Sevk Edilen]]*Table1[[#This Row],[Toplam Tutar]]</f>
        <v>259003.25100000002</v>
      </c>
      <c r="S90" s="6">
        <f t="shared" ca="1" si="27"/>
        <v>318374.55000000005</v>
      </c>
      <c r="T90" s="6">
        <f t="shared" ca="1" si="28"/>
        <v>606000.44699999993</v>
      </c>
      <c r="U90" s="4"/>
    </row>
    <row r="91" spans="1:21" x14ac:dyDescent="0.2">
      <c r="A91" s="9">
        <v>44985</v>
      </c>
      <c r="B91" s="6">
        <f t="shared" si="20"/>
        <v>2</v>
      </c>
      <c r="C91" s="6">
        <f ca="1">RANDBETWEEN(VLOOKUP(B91,'Ver1'!$F$3:$H$9,2,0),VLOOKUP(B91,'Ver1'!$F$3:$H$9,3,0))</f>
        <v>1421</v>
      </c>
      <c r="D91" s="6">
        <f ca="1">RANDBETWEEN(VLOOKUP(B91,'Ver1'!$B$4:$D$10,2,0),VLOOKUP(B91,'Ver1'!$B$4:$D$10,3,0))</f>
        <v>1353</v>
      </c>
      <c r="E91" s="6">
        <f t="shared" ca="1" si="21"/>
        <v>1922613</v>
      </c>
      <c r="F91" s="6">
        <f ca="1">RANDBETWEEN(VLOOKUP(B91,'Ver1'!$B$13:$D$19,2,0),VLOOKUP(B91,'Ver1'!$B$13:$D$19,3,0))/100</f>
        <v>0.48</v>
      </c>
      <c r="G91" s="6">
        <f ca="1">RANDBETWEEN(VLOOKUP(B91,'Ver1'!$F$13:$H$19,2,0),VLOOKUP(B91,'Ver1'!$F$13:$H$19,3,0))/100</f>
        <v>0.45</v>
      </c>
      <c r="H91" s="6">
        <f t="shared" ca="1" si="22"/>
        <v>0.216</v>
      </c>
      <c r="I91" s="6">
        <f t="shared" ca="1" si="29"/>
        <v>0.25</v>
      </c>
      <c r="J91" s="6">
        <f t="shared" ca="1" si="23"/>
        <v>0.12</v>
      </c>
      <c r="K91" s="6">
        <f ca="1">RANDBETWEEN(VLOOKUP(B91,'Ver1'!$F$23:$H$29,2,0),VLOOKUP(B91,'Ver1'!$F$23:$H$29,3,0))/100</f>
        <v>0.05</v>
      </c>
      <c r="L91" s="6">
        <f t="shared" ca="1" si="24"/>
        <v>2.4E-2</v>
      </c>
      <c r="M91" s="16">
        <f t="shared" ca="1" si="25"/>
        <v>511.56</v>
      </c>
      <c r="N91" s="6">
        <f ca="1">(L91+J91+H91)*E91+Table1[[#This Row],[Hukuk Servisinde Tahsilat Tutarı]]</f>
        <v>999758.76</v>
      </c>
      <c r="O91" s="6">
        <f ca="1">C91*VLOOKUP(B91,'Ver1'!$J$3:$N$9,2,0)+(C91-C91*G91)*VLOOKUP(B91,'Ver1'!$J$3:$N$9,3,0)+(C91-C91*G91-C91*I91)*VLOOKUP(B91,'Ver1'!$J$3:$N$9,4,0)</f>
        <v>172296.25</v>
      </c>
      <c r="P91" s="6">
        <f t="shared" ca="1" si="26"/>
        <v>0.64</v>
      </c>
      <c r="Q91" s="6">
        <f ca="1">C91*P91*VLOOKUP(B91,'Ver1'!$J$3:$N$9,5,0)</f>
        <v>272832</v>
      </c>
      <c r="R91" s="6">
        <f ca="1">VLOOKUP(Table1[[#This Row],[Ay]],'Ver1'!$J$3:$O$9,6,0)*Table1[[#This Row],[Hukuk Servisine Sevk Edilen]]*Table1[[#This Row],[Toplam Tutar]]</f>
        <v>307618.08</v>
      </c>
      <c r="S91" s="6">
        <f t="shared" ca="1" si="27"/>
        <v>445128.25</v>
      </c>
      <c r="T91" s="6">
        <f t="shared" ca="1" si="28"/>
        <v>726926.76</v>
      </c>
      <c r="U91" s="4"/>
    </row>
    <row r="92" spans="1:21" x14ac:dyDescent="0.2">
      <c r="A92" s="9">
        <v>44986</v>
      </c>
      <c r="B92" s="6">
        <f t="shared" si="20"/>
        <v>3</v>
      </c>
      <c r="C92" s="6">
        <f ca="1">RANDBETWEEN(VLOOKUP(B92,'Ver1'!$F$3:$H$9,2,0),VLOOKUP(B92,'Ver1'!$F$3:$H$9,3,0))</f>
        <v>1143</v>
      </c>
      <c r="D92" s="6">
        <f ca="1">RANDBETWEEN(VLOOKUP(B92,'Ver1'!$B$4:$D$10,2,0),VLOOKUP(B92,'Ver1'!$B$4:$D$10,3,0))</f>
        <v>791</v>
      </c>
      <c r="E92" s="6">
        <f t="shared" ca="1" si="21"/>
        <v>904113</v>
      </c>
      <c r="F92" s="6">
        <f ca="1">RANDBETWEEN(VLOOKUP(B92,'Ver1'!$B$13:$D$19,2,0),VLOOKUP(B92,'Ver1'!$B$13:$D$19,3,0))/100</f>
        <v>0.55000000000000004</v>
      </c>
      <c r="G92" s="6">
        <f ca="1">RANDBETWEEN(VLOOKUP(B92,'Ver1'!$F$13:$H$19,2,0),VLOOKUP(B92,'Ver1'!$F$13:$H$19,3,0))/100</f>
        <v>0.49</v>
      </c>
      <c r="H92" s="6">
        <f t="shared" ca="1" si="22"/>
        <v>0.26950000000000002</v>
      </c>
      <c r="I92" s="6">
        <f t="shared" ca="1" si="29"/>
        <v>0.24</v>
      </c>
      <c r="J92" s="6">
        <f t="shared" ca="1" si="23"/>
        <v>0.13200000000000001</v>
      </c>
      <c r="K92" s="6">
        <f ca="1">RANDBETWEEN(VLOOKUP(B92,'Ver1'!$F$23:$H$29,2,0),VLOOKUP(B92,'Ver1'!$F$23:$H$29,3,0))/100</f>
        <v>0.08</v>
      </c>
      <c r="L92" s="6">
        <f t="shared" ca="1" si="24"/>
        <v>4.4000000000000004E-2</v>
      </c>
      <c r="M92" s="16">
        <f t="shared" ca="1" si="25"/>
        <v>509.20650000000001</v>
      </c>
      <c r="N92" s="6">
        <f ca="1">(L92+J92+H92)*E92+Table1[[#This Row],[Hukuk Servisinde Tahsilat Tutarı]]</f>
        <v>528115.00612499996</v>
      </c>
      <c r="O92" s="6">
        <f ca="1">C92*VLOOKUP(B92,'Ver1'!$J$3:$N$9,2,0)+(C92-C92*G92)*VLOOKUP(B92,'Ver1'!$J$3:$N$9,3,0)+(C92-C92*G92-C92*I92)*VLOOKUP(B92,'Ver1'!$J$3:$N$9,4,0)</f>
        <v>131730.75</v>
      </c>
      <c r="P92" s="6">
        <f t="shared" ca="1" si="26"/>
        <v>0.55449999999999999</v>
      </c>
      <c r="Q92" s="6">
        <f ca="1">C92*P92*VLOOKUP(B92,'Ver1'!$J$3:$N$9,5,0)</f>
        <v>190138.05</v>
      </c>
      <c r="R92" s="6">
        <f ca="1">VLOOKUP(Table1[[#This Row],[Ay]],'Ver1'!$J$3:$O$9,6,0)*Table1[[#This Row],[Hukuk Servisine Sevk Edilen]]*Table1[[#This Row],[Toplam Tutar]]</f>
        <v>125332.664625</v>
      </c>
      <c r="S92" s="6">
        <f t="shared" ca="1" si="27"/>
        <v>321868.79999999999</v>
      </c>
      <c r="T92" s="6">
        <f t="shared" ca="1" si="28"/>
        <v>337976.95612499997</v>
      </c>
      <c r="U92" s="4"/>
    </row>
    <row r="93" spans="1:21" x14ac:dyDescent="0.2">
      <c r="A93" s="9">
        <v>44987</v>
      </c>
      <c r="B93" s="6">
        <f t="shared" si="20"/>
        <v>3</v>
      </c>
      <c r="C93" s="6">
        <f ca="1">RANDBETWEEN(VLOOKUP(B93,'Ver1'!$F$3:$H$9,2,0),VLOOKUP(B93,'Ver1'!$F$3:$H$9,3,0))</f>
        <v>1134</v>
      </c>
      <c r="D93" s="6">
        <f ca="1">RANDBETWEEN(VLOOKUP(B93,'Ver1'!$B$4:$D$10,2,0),VLOOKUP(B93,'Ver1'!$B$4:$D$10,3,0))</f>
        <v>1138</v>
      </c>
      <c r="E93" s="6">
        <f t="shared" ca="1" si="21"/>
        <v>1290492</v>
      </c>
      <c r="F93" s="6">
        <f ca="1">RANDBETWEEN(VLOOKUP(B93,'Ver1'!$B$13:$D$19,2,0),VLOOKUP(B93,'Ver1'!$B$13:$D$19,3,0))/100</f>
        <v>0.42</v>
      </c>
      <c r="G93" s="6">
        <f ca="1">RANDBETWEEN(VLOOKUP(B93,'Ver1'!$F$13:$H$19,2,0),VLOOKUP(B93,'Ver1'!$F$13:$H$19,3,0))/100</f>
        <v>0.54</v>
      </c>
      <c r="H93" s="6">
        <f t="shared" ca="1" si="22"/>
        <v>0.2268</v>
      </c>
      <c r="I93" s="6">
        <f t="shared" ca="1" si="29"/>
        <v>0.26</v>
      </c>
      <c r="J93" s="6">
        <f t="shared" ca="1" si="23"/>
        <v>0.10920000000000001</v>
      </c>
      <c r="K93" s="6">
        <f ca="1">RANDBETWEEN(VLOOKUP(B93,'Ver1'!$F$23:$H$29,2,0),VLOOKUP(B93,'Ver1'!$F$23:$H$29,3,0))/100</f>
        <v>0.05</v>
      </c>
      <c r="L93" s="6">
        <f t="shared" ca="1" si="24"/>
        <v>2.1000000000000001E-2</v>
      </c>
      <c r="M93" s="16">
        <f t="shared" ca="1" si="25"/>
        <v>404.83799999999997</v>
      </c>
      <c r="N93" s="6">
        <f ca="1">(L93+J93+H93)*E93+Table1[[#This Row],[Hukuk Servisinde Tahsilat Tutarı]]</f>
        <v>668152.23300000001</v>
      </c>
      <c r="O93" s="6">
        <f ca="1">C93*VLOOKUP(B93,'Ver1'!$J$3:$N$9,2,0)+(C93-C93*G93)*VLOOKUP(B93,'Ver1'!$J$3:$N$9,3,0)+(C93-C93*G93-C93*I93)*VLOOKUP(B93,'Ver1'!$J$3:$N$9,4,0)</f>
        <v>118503</v>
      </c>
      <c r="P93" s="6">
        <f t="shared" ca="1" si="26"/>
        <v>0.64300000000000002</v>
      </c>
      <c r="Q93" s="6">
        <f ca="1">C93*P93*VLOOKUP(B93,'Ver1'!$J$3:$N$9,5,0)</f>
        <v>218748.6</v>
      </c>
      <c r="R93" s="6">
        <f ca="1">VLOOKUP(Table1[[#This Row],[Ay]],'Ver1'!$J$3:$O$9,6,0)*Table1[[#This Row],[Hukuk Servisine Sevk Edilen]]*Table1[[#This Row],[Toplam Tutar]]</f>
        <v>207446.58900000001</v>
      </c>
      <c r="S93" s="6">
        <f t="shared" ca="1" si="27"/>
        <v>337251.6</v>
      </c>
      <c r="T93" s="6">
        <f t="shared" ca="1" si="28"/>
        <v>449403.63300000003</v>
      </c>
      <c r="U93" s="4"/>
    </row>
    <row r="94" spans="1:21" x14ac:dyDescent="0.2">
      <c r="A94" s="9">
        <v>44988</v>
      </c>
      <c r="B94" s="6">
        <f t="shared" si="20"/>
        <v>3</v>
      </c>
      <c r="C94" s="6">
        <f ca="1">RANDBETWEEN(VLOOKUP(B94,'Ver1'!$F$3:$H$9,2,0),VLOOKUP(B94,'Ver1'!$F$3:$H$9,3,0))</f>
        <v>1197</v>
      </c>
      <c r="D94" s="6">
        <f ca="1">RANDBETWEEN(VLOOKUP(B94,'Ver1'!$B$4:$D$10,2,0),VLOOKUP(B94,'Ver1'!$B$4:$D$10,3,0))</f>
        <v>767</v>
      </c>
      <c r="E94" s="6">
        <f t="shared" ca="1" si="21"/>
        <v>918099</v>
      </c>
      <c r="F94" s="6">
        <f ca="1">RANDBETWEEN(VLOOKUP(B94,'Ver1'!$B$13:$D$19,2,0),VLOOKUP(B94,'Ver1'!$B$13:$D$19,3,0))/100</f>
        <v>0.54</v>
      </c>
      <c r="G94" s="6">
        <f ca="1">RANDBETWEEN(VLOOKUP(B94,'Ver1'!$F$13:$H$19,2,0),VLOOKUP(B94,'Ver1'!$F$13:$H$19,3,0))/100</f>
        <v>0.54</v>
      </c>
      <c r="H94" s="6">
        <f t="shared" ca="1" si="22"/>
        <v>0.29160000000000003</v>
      </c>
      <c r="I94" s="6">
        <f t="shared" ca="1" si="29"/>
        <v>0.25</v>
      </c>
      <c r="J94" s="6">
        <f t="shared" ca="1" si="23"/>
        <v>0.13500000000000001</v>
      </c>
      <c r="K94" s="6">
        <f ca="1">RANDBETWEEN(VLOOKUP(B94,'Ver1'!$F$23:$H$29,2,0),VLOOKUP(B94,'Ver1'!$F$23:$H$29,3,0))/100</f>
        <v>7.0000000000000007E-2</v>
      </c>
      <c r="L94" s="6">
        <f t="shared" ca="1" si="24"/>
        <v>3.7800000000000007E-2</v>
      </c>
      <c r="M94" s="16">
        <f t="shared" ca="1" si="25"/>
        <v>555.88679999999999</v>
      </c>
      <c r="N94" s="6">
        <f ca="1">(L94+J94+H94)*E94+Table1[[#This Row],[Hukuk Servisinde Tahsilat Tutarı]]</f>
        <v>549298.63170000003</v>
      </c>
      <c r="O94" s="6">
        <f ca="1">C94*VLOOKUP(B94,'Ver1'!$J$3:$N$9,2,0)+(C94-C94*G94)*VLOOKUP(B94,'Ver1'!$J$3:$N$9,3,0)+(C94-C94*G94-C94*I94)*VLOOKUP(B94,'Ver1'!$J$3:$N$9,4,0)</f>
        <v>126283.5</v>
      </c>
      <c r="P94" s="6">
        <f t="shared" ca="1" si="26"/>
        <v>0.53559999999999997</v>
      </c>
      <c r="Q94" s="6">
        <f ca="1">C94*P94*VLOOKUP(B94,'Ver1'!$J$3:$N$9,5,0)</f>
        <v>192333.96</v>
      </c>
      <c r="R94" s="6">
        <f ca="1">VLOOKUP(Table1[[#This Row],[Ay]],'Ver1'!$J$3:$O$9,6,0)*Table1[[#This Row],[Hukuk Servisine Sevk Edilen]]*Table1[[#This Row],[Toplam Tutar]]</f>
        <v>122933.4561</v>
      </c>
      <c r="S94" s="6">
        <f t="shared" ca="1" si="27"/>
        <v>318617.45999999996</v>
      </c>
      <c r="T94" s="6">
        <f t="shared" ca="1" si="28"/>
        <v>356964.67170000006</v>
      </c>
      <c r="U94" s="4"/>
    </row>
    <row r="95" spans="1:21" x14ac:dyDescent="0.2">
      <c r="A95" s="9">
        <v>44989</v>
      </c>
      <c r="B95" s="6">
        <f t="shared" si="20"/>
        <v>3</v>
      </c>
      <c r="C95" s="6">
        <f ca="1">RANDBETWEEN(VLOOKUP(B95,'Ver1'!$F$3:$H$9,2,0),VLOOKUP(B95,'Ver1'!$F$3:$H$9,3,0))</f>
        <v>1289</v>
      </c>
      <c r="D95" s="6">
        <f ca="1">RANDBETWEEN(VLOOKUP(B95,'Ver1'!$B$4:$D$10,2,0),VLOOKUP(B95,'Ver1'!$B$4:$D$10,3,0))</f>
        <v>812</v>
      </c>
      <c r="E95" s="6">
        <f t="shared" ca="1" si="21"/>
        <v>1046668</v>
      </c>
      <c r="F95" s="6">
        <f ca="1">RANDBETWEEN(VLOOKUP(B95,'Ver1'!$B$13:$D$19,2,0),VLOOKUP(B95,'Ver1'!$B$13:$D$19,3,0))/100</f>
        <v>0.41</v>
      </c>
      <c r="G95" s="6">
        <f ca="1">RANDBETWEEN(VLOOKUP(B95,'Ver1'!$F$13:$H$19,2,0),VLOOKUP(B95,'Ver1'!$F$13:$H$19,3,0))/100</f>
        <v>0.53</v>
      </c>
      <c r="H95" s="6">
        <f t="shared" ca="1" si="22"/>
        <v>0.21729999999999999</v>
      </c>
      <c r="I95" s="6">
        <f t="shared" ca="1" si="29"/>
        <v>0.22</v>
      </c>
      <c r="J95" s="6">
        <f t="shared" ca="1" si="23"/>
        <v>9.0199999999999989E-2</v>
      </c>
      <c r="K95" s="6">
        <f ca="1">RANDBETWEEN(VLOOKUP(B95,'Ver1'!$F$23:$H$29,2,0),VLOOKUP(B95,'Ver1'!$F$23:$H$29,3,0))/100</f>
        <v>0.06</v>
      </c>
      <c r="L95" s="6">
        <f t="shared" ca="1" si="24"/>
        <v>2.4599999999999997E-2</v>
      </c>
      <c r="M95" s="16">
        <f t="shared" ca="1" si="25"/>
        <v>428.07689999999991</v>
      </c>
      <c r="N95" s="6">
        <f ca="1">(L95+J95+H95)*E95+Table1[[#This Row],[Hukuk Servisinde Tahsilat Tutarı]]</f>
        <v>522365.8321</v>
      </c>
      <c r="O95" s="6">
        <f ca="1">C95*VLOOKUP(B95,'Ver1'!$J$3:$N$9,2,0)+(C95-C95*G95)*VLOOKUP(B95,'Ver1'!$J$3:$N$9,3,0)+(C95-C95*G95-C95*I95)*VLOOKUP(B95,'Ver1'!$J$3:$N$9,4,0)</f>
        <v>142112.25</v>
      </c>
      <c r="P95" s="6">
        <f t="shared" ca="1" si="26"/>
        <v>0.66790000000000005</v>
      </c>
      <c r="Q95" s="6">
        <f ca="1">C95*P95*VLOOKUP(B95,'Ver1'!$J$3:$N$9,5,0)</f>
        <v>258276.93000000002</v>
      </c>
      <c r="R95" s="6">
        <f ca="1">VLOOKUP(Table1[[#This Row],[Ay]],'Ver1'!$J$3:$O$9,6,0)*Table1[[#This Row],[Hukuk Servisine Sevk Edilen]]*Table1[[#This Row],[Toplam Tutar]]</f>
        <v>174767.38930000001</v>
      </c>
      <c r="S95" s="6">
        <f t="shared" ca="1" si="27"/>
        <v>400389.18000000005</v>
      </c>
      <c r="T95" s="6">
        <f t="shared" ca="1" si="28"/>
        <v>264088.90209999995</v>
      </c>
      <c r="U95" s="4"/>
    </row>
    <row r="96" spans="1:21" x14ac:dyDescent="0.2">
      <c r="A96" s="9">
        <v>44990</v>
      </c>
      <c r="B96" s="6">
        <f t="shared" si="20"/>
        <v>3</v>
      </c>
      <c r="C96" s="6">
        <f ca="1">RANDBETWEEN(VLOOKUP(B96,'Ver1'!$F$3:$H$9,2,0),VLOOKUP(B96,'Ver1'!$F$3:$H$9,3,0))</f>
        <v>1473</v>
      </c>
      <c r="D96" s="6">
        <f ca="1">RANDBETWEEN(VLOOKUP(B96,'Ver1'!$B$4:$D$10,2,0),VLOOKUP(B96,'Ver1'!$B$4:$D$10,3,0))</f>
        <v>788</v>
      </c>
      <c r="E96" s="6">
        <f t="shared" ca="1" si="21"/>
        <v>1160724</v>
      </c>
      <c r="F96" s="6">
        <f ca="1">RANDBETWEEN(VLOOKUP(B96,'Ver1'!$B$13:$D$19,2,0),VLOOKUP(B96,'Ver1'!$B$13:$D$19,3,0))/100</f>
        <v>0.44</v>
      </c>
      <c r="G96" s="6">
        <f ca="1">RANDBETWEEN(VLOOKUP(B96,'Ver1'!$F$13:$H$19,2,0),VLOOKUP(B96,'Ver1'!$F$13:$H$19,3,0))/100</f>
        <v>0.48</v>
      </c>
      <c r="H96" s="6">
        <f t="shared" ca="1" si="22"/>
        <v>0.2112</v>
      </c>
      <c r="I96" s="6">
        <f t="shared" ca="1" si="29"/>
        <v>0.24</v>
      </c>
      <c r="J96" s="6">
        <f t="shared" ca="1" si="23"/>
        <v>0.1056</v>
      </c>
      <c r="K96" s="6">
        <f ca="1">RANDBETWEEN(VLOOKUP(B96,'Ver1'!$F$23:$H$29,2,0),VLOOKUP(B96,'Ver1'!$F$23:$H$29,3,0))/100</f>
        <v>0.06</v>
      </c>
      <c r="L96" s="6">
        <f t="shared" ca="1" si="24"/>
        <v>2.64E-2</v>
      </c>
      <c r="M96" s="16">
        <f t="shared" ca="1" si="25"/>
        <v>505.53360000000004</v>
      </c>
      <c r="N96" s="6">
        <f ca="1">(L96+J96+H96)*E96+Table1[[#This Row],[Hukuk Servisinde Tahsilat Tutarı]]</f>
        <v>588951.35759999999</v>
      </c>
      <c r="O96" s="6">
        <f ca="1">C96*VLOOKUP(B96,'Ver1'!$J$3:$N$9,2,0)+(C96-C96*G96)*VLOOKUP(B96,'Ver1'!$J$3:$N$9,3,0)+(C96-C96*G96-C96*I96)*VLOOKUP(B96,'Ver1'!$J$3:$N$9,4,0)</f>
        <v>172341</v>
      </c>
      <c r="P96" s="6">
        <f t="shared" ca="1" si="26"/>
        <v>0.65680000000000005</v>
      </c>
      <c r="Q96" s="6">
        <f ca="1">C96*P96*VLOOKUP(B96,'Ver1'!$J$3:$N$9,5,0)</f>
        <v>290239.92</v>
      </c>
      <c r="R96" s="6">
        <f ca="1">VLOOKUP(Table1[[#This Row],[Ay]],'Ver1'!$J$3:$O$9,6,0)*Table1[[#This Row],[Hukuk Servisine Sevk Edilen]]*Table1[[#This Row],[Toplam Tutar]]</f>
        <v>190590.88080000001</v>
      </c>
      <c r="S96" s="6">
        <f t="shared" ca="1" si="27"/>
        <v>462580.92</v>
      </c>
      <c r="T96" s="6">
        <f t="shared" ca="1" si="28"/>
        <v>298711.4376</v>
      </c>
      <c r="U96" s="4"/>
    </row>
    <row r="97" spans="1:21" x14ac:dyDescent="0.2">
      <c r="A97" s="9">
        <v>44991</v>
      </c>
      <c r="B97" s="6">
        <f t="shared" si="20"/>
        <v>3</v>
      </c>
      <c r="C97" s="6">
        <f ca="1">RANDBETWEEN(VLOOKUP(B97,'Ver1'!$F$3:$H$9,2,0),VLOOKUP(B97,'Ver1'!$F$3:$H$9,3,0))</f>
        <v>1307</v>
      </c>
      <c r="D97" s="6">
        <f ca="1">RANDBETWEEN(VLOOKUP(B97,'Ver1'!$B$4:$D$10,2,0),VLOOKUP(B97,'Ver1'!$B$4:$D$10,3,0))</f>
        <v>1210</v>
      </c>
      <c r="E97" s="6">
        <f t="shared" ca="1" si="21"/>
        <v>1581470</v>
      </c>
      <c r="F97" s="6">
        <f ca="1">RANDBETWEEN(VLOOKUP(B97,'Ver1'!$B$13:$D$19,2,0),VLOOKUP(B97,'Ver1'!$B$13:$D$19,3,0))/100</f>
        <v>0.57999999999999996</v>
      </c>
      <c r="G97" s="6">
        <f ca="1">RANDBETWEEN(VLOOKUP(B97,'Ver1'!$F$13:$H$19,2,0),VLOOKUP(B97,'Ver1'!$F$13:$H$19,3,0))/100</f>
        <v>0.49</v>
      </c>
      <c r="H97" s="6">
        <f t="shared" ca="1" si="22"/>
        <v>0.28419999999999995</v>
      </c>
      <c r="I97" s="6">
        <f t="shared" ca="1" si="29"/>
        <v>0.31</v>
      </c>
      <c r="J97" s="6">
        <f t="shared" ca="1" si="23"/>
        <v>0.17979999999999999</v>
      </c>
      <c r="K97" s="6">
        <f ca="1">RANDBETWEEN(VLOOKUP(B97,'Ver1'!$F$23:$H$29,2,0),VLOOKUP(B97,'Ver1'!$F$23:$H$29,3,0))/100</f>
        <v>0.09</v>
      </c>
      <c r="L97" s="6">
        <f t="shared" ca="1" si="24"/>
        <v>5.2199999999999996E-2</v>
      </c>
      <c r="M97" s="16">
        <f t="shared" ca="1" si="25"/>
        <v>674.67340000000002</v>
      </c>
      <c r="N97" s="6">
        <f ca="1">(L97+J97+H97)*E97+Table1[[#This Row],[Hukuk Servisinde Tahsilat Tutarı]]</f>
        <v>1007633.6105</v>
      </c>
      <c r="O97" s="6">
        <f ca="1">C97*VLOOKUP(B97,'Ver1'!$J$3:$N$9,2,0)+(C97-C97*G97)*VLOOKUP(B97,'Ver1'!$J$3:$N$9,3,0)+(C97-C97*G97-C97*I97)*VLOOKUP(B97,'Ver1'!$J$3:$N$9,4,0)</f>
        <v>141482.75</v>
      </c>
      <c r="P97" s="6">
        <f t="shared" ca="1" si="26"/>
        <v>0.48380000000000001</v>
      </c>
      <c r="Q97" s="6">
        <f ca="1">C97*P97*VLOOKUP(B97,'Ver1'!$J$3:$N$9,5,0)</f>
        <v>189697.97999999998</v>
      </c>
      <c r="R97" s="6">
        <f ca="1">VLOOKUP(Table1[[#This Row],[Ay]],'Ver1'!$J$3:$O$9,6,0)*Table1[[#This Row],[Hukuk Servisine Sevk Edilen]]*Table1[[#This Row],[Toplam Tutar]]</f>
        <v>191278.7965</v>
      </c>
      <c r="S97" s="6">
        <f t="shared" ca="1" si="27"/>
        <v>331180.73</v>
      </c>
      <c r="T97" s="6">
        <f t="shared" ca="1" si="28"/>
        <v>817935.63049999997</v>
      </c>
      <c r="U97" s="4"/>
    </row>
    <row r="98" spans="1:21" x14ac:dyDescent="0.2">
      <c r="A98" s="9">
        <v>44992</v>
      </c>
      <c r="B98" s="6">
        <f t="shared" ref="B98:B129" si="30">MONTH(A98)</f>
        <v>3</v>
      </c>
      <c r="C98" s="6">
        <f ca="1">RANDBETWEEN(VLOOKUP(B98,'Ver1'!$F$3:$H$9,2,0),VLOOKUP(B98,'Ver1'!$F$3:$H$9,3,0))</f>
        <v>1391</v>
      </c>
      <c r="D98" s="6">
        <f ca="1">RANDBETWEEN(VLOOKUP(B98,'Ver1'!$B$4:$D$10,2,0),VLOOKUP(B98,'Ver1'!$B$4:$D$10,3,0))</f>
        <v>969</v>
      </c>
      <c r="E98" s="6">
        <f t="shared" ref="E98:E129" ca="1" si="31">C98*D98</f>
        <v>1347879</v>
      </c>
      <c r="F98" s="6">
        <f ca="1">RANDBETWEEN(VLOOKUP(B98,'Ver1'!$B$13:$D$19,2,0),VLOOKUP(B98,'Ver1'!$B$13:$D$19,3,0))/100</f>
        <v>0.42</v>
      </c>
      <c r="G98" s="6">
        <f ca="1">RANDBETWEEN(VLOOKUP(B98,'Ver1'!$F$13:$H$19,2,0),VLOOKUP(B98,'Ver1'!$F$13:$H$19,3,0))/100</f>
        <v>0.45</v>
      </c>
      <c r="H98" s="6">
        <f t="shared" ref="H98:H129" ca="1" si="32">F98*G98</f>
        <v>0.189</v>
      </c>
      <c r="I98" s="6">
        <f t="shared" ca="1" si="29"/>
        <v>0.27</v>
      </c>
      <c r="J98" s="6">
        <f t="shared" ref="J98:J129" ca="1" si="33">I98*F98</f>
        <v>0.1134</v>
      </c>
      <c r="K98" s="6">
        <f ca="1">RANDBETWEEN(VLOOKUP(B98,'Ver1'!$F$23:$H$29,2,0),VLOOKUP(B98,'Ver1'!$F$23:$H$29,3,0))/100</f>
        <v>0.1</v>
      </c>
      <c r="L98" s="6">
        <f t="shared" ref="L98:L129" ca="1" si="34">K98*F98</f>
        <v>4.2000000000000003E-2</v>
      </c>
      <c r="M98" s="16">
        <f t="shared" ref="M98:M129" ca="1" si="35">(L98+J98+H98)*C98</f>
        <v>479.06040000000007</v>
      </c>
      <c r="N98" s="6">
        <f ca="1">(L98+J98+H98)*E98+Table1[[#This Row],[Hukuk Servisinde Tahsilat Tutarı]]</f>
        <v>685126.89569999999</v>
      </c>
      <c r="O98" s="6">
        <f ca="1">C98*VLOOKUP(B98,'Ver1'!$J$3:$N$9,2,0)+(C98-C98*G98)*VLOOKUP(B98,'Ver1'!$J$3:$N$9,3,0)+(C98-C98*G98-C98*I98)*VLOOKUP(B98,'Ver1'!$J$3:$N$9,4,0)</f>
        <v>165876.75</v>
      </c>
      <c r="P98" s="6">
        <f t="shared" ref="P98:P129" ca="1" si="36">1-(L98+J98+H98)</f>
        <v>0.65559999999999996</v>
      </c>
      <c r="Q98" s="6">
        <f ca="1">C98*P98*VLOOKUP(B98,'Ver1'!$J$3:$N$9,5,0)</f>
        <v>273581.88</v>
      </c>
      <c r="R98" s="6">
        <f ca="1">VLOOKUP(Table1[[#This Row],[Ay]],'Ver1'!$J$3:$O$9,6,0)*Table1[[#This Row],[Hukuk Servisine Sevk Edilen]]*Table1[[#This Row],[Toplam Tutar]]</f>
        <v>220917.36809999999</v>
      </c>
      <c r="S98" s="6">
        <f t="shared" ref="S98:S129" ca="1" si="37">O98+Q98</f>
        <v>439458.63</v>
      </c>
      <c r="T98" s="6">
        <f t="shared" ref="T98:T129" ca="1" si="38">N98-Q98</f>
        <v>411545.01569999999</v>
      </c>
      <c r="U98" s="4"/>
    </row>
    <row r="99" spans="1:21" x14ac:dyDescent="0.2">
      <c r="A99" s="9">
        <v>44993</v>
      </c>
      <c r="B99" s="6">
        <f t="shared" si="30"/>
        <v>3</v>
      </c>
      <c r="C99" s="6">
        <f ca="1">RANDBETWEEN(VLOOKUP(B99,'Ver1'!$F$3:$H$9,2,0),VLOOKUP(B99,'Ver1'!$F$3:$H$9,3,0))</f>
        <v>1444</v>
      </c>
      <c r="D99" s="6">
        <f ca="1">RANDBETWEEN(VLOOKUP(B99,'Ver1'!$B$4:$D$10,2,0),VLOOKUP(B99,'Ver1'!$B$4:$D$10,3,0))</f>
        <v>910</v>
      </c>
      <c r="E99" s="6">
        <f t="shared" ca="1" si="31"/>
        <v>1314040</v>
      </c>
      <c r="F99" s="6">
        <f ca="1">RANDBETWEEN(VLOOKUP(B99,'Ver1'!$B$13:$D$19,2,0),VLOOKUP(B99,'Ver1'!$B$13:$D$19,3,0))/100</f>
        <v>0.55000000000000004</v>
      </c>
      <c r="G99" s="6">
        <f ca="1">RANDBETWEEN(VLOOKUP(B99,'Ver1'!$F$13:$H$19,2,0),VLOOKUP(B99,'Ver1'!$F$13:$H$19,3,0))/100</f>
        <v>0.53</v>
      </c>
      <c r="H99" s="6">
        <f t="shared" ca="1" si="32"/>
        <v>0.29150000000000004</v>
      </c>
      <c r="I99" s="6">
        <f t="shared" ref="I99:I130" ca="1" si="39">RANDBETWEEN(20,35)/100</f>
        <v>0.26</v>
      </c>
      <c r="J99" s="6">
        <f t="shared" ca="1" si="33"/>
        <v>0.14300000000000002</v>
      </c>
      <c r="K99" s="6">
        <f ca="1">RANDBETWEEN(VLOOKUP(B99,'Ver1'!$F$23:$H$29,2,0),VLOOKUP(B99,'Ver1'!$F$23:$H$29,3,0))/100</f>
        <v>0.06</v>
      </c>
      <c r="L99" s="6">
        <f t="shared" ca="1" si="34"/>
        <v>3.3000000000000002E-2</v>
      </c>
      <c r="M99" s="16">
        <f t="shared" ca="1" si="35"/>
        <v>675.07</v>
      </c>
      <c r="N99" s="6">
        <f ca="1">(L99+J99+H99)*E99+Table1[[#This Row],[Hukuk Servisinde Tahsilat Tutarı]]</f>
        <v>789245.27500000002</v>
      </c>
      <c r="O99" s="6">
        <f ca="1">C99*VLOOKUP(B99,'Ver1'!$J$3:$N$9,2,0)+(C99-C99*G99)*VLOOKUP(B99,'Ver1'!$J$3:$N$9,3,0)+(C99-C99*G99-C99*I99)*VLOOKUP(B99,'Ver1'!$J$3:$N$9,4,0)</f>
        <v>153425</v>
      </c>
      <c r="P99" s="6">
        <f t="shared" ca="1" si="36"/>
        <v>0.53249999999999997</v>
      </c>
      <c r="Q99" s="6">
        <f ca="1">C99*P99*VLOOKUP(B99,'Ver1'!$J$3:$N$9,5,0)</f>
        <v>230678.99999999997</v>
      </c>
      <c r="R99" s="6">
        <f ca="1">VLOOKUP(Table1[[#This Row],[Ay]],'Ver1'!$J$3:$O$9,6,0)*Table1[[#This Row],[Hukuk Servisine Sevk Edilen]]*Table1[[#This Row],[Toplam Tutar]]</f>
        <v>174931.57499999998</v>
      </c>
      <c r="S99" s="6">
        <f t="shared" ca="1" si="37"/>
        <v>384104</v>
      </c>
      <c r="T99" s="6">
        <f t="shared" ca="1" si="38"/>
        <v>558566.27500000002</v>
      </c>
      <c r="U99" s="4"/>
    </row>
    <row r="100" spans="1:21" x14ac:dyDescent="0.2">
      <c r="A100" s="9">
        <v>44994</v>
      </c>
      <c r="B100" s="6">
        <f t="shared" si="30"/>
        <v>3</v>
      </c>
      <c r="C100" s="6">
        <f ca="1">RANDBETWEEN(VLOOKUP(B100,'Ver1'!$F$3:$H$9,2,0),VLOOKUP(B100,'Ver1'!$F$3:$H$9,3,0))</f>
        <v>1040</v>
      </c>
      <c r="D100" s="6">
        <f ca="1">RANDBETWEEN(VLOOKUP(B100,'Ver1'!$B$4:$D$10,2,0),VLOOKUP(B100,'Ver1'!$B$4:$D$10,3,0))</f>
        <v>1207</v>
      </c>
      <c r="E100" s="6">
        <f t="shared" ca="1" si="31"/>
        <v>1255280</v>
      </c>
      <c r="F100" s="6">
        <f ca="1">RANDBETWEEN(VLOOKUP(B100,'Ver1'!$B$13:$D$19,2,0),VLOOKUP(B100,'Ver1'!$B$13:$D$19,3,0))/100</f>
        <v>0.54</v>
      </c>
      <c r="G100" s="6">
        <f ca="1">RANDBETWEEN(VLOOKUP(B100,'Ver1'!$F$13:$H$19,2,0),VLOOKUP(B100,'Ver1'!$F$13:$H$19,3,0))/100</f>
        <v>0.53</v>
      </c>
      <c r="H100" s="6">
        <f t="shared" ca="1" si="32"/>
        <v>0.28620000000000001</v>
      </c>
      <c r="I100" s="6">
        <f t="shared" ca="1" si="39"/>
        <v>0.28000000000000003</v>
      </c>
      <c r="J100" s="6">
        <f t="shared" ca="1" si="33"/>
        <v>0.15120000000000003</v>
      </c>
      <c r="K100" s="6">
        <f ca="1">RANDBETWEEN(VLOOKUP(B100,'Ver1'!$F$23:$H$29,2,0),VLOOKUP(B100,'Ver1'!$F$23:$H$29,3,0))/100</f>
        <v>0.09</v>
      </c>
      <c r="L100" s="6">
        <f t="shared" ca="1" si="34"/>
        <v>4.8600000000000004E-2</v>
      </c>
      <c r="M100" s="16">
        <f t="shared" ca="1" si="35"/>
        <v>505.44000000000005</v>
      </c>
      <c r="N100" s="6">
        <f ca="1">(L100+J100+H100)*E100+Table1[[#This Row],[Hukuk Servisinde Tahsilat Tutarı]]</f>
        <v>771369.56</v>
      </c>
      <c r="O100" s="6">
        <f ca="1">C100*VLOOKUP(B100,'Ver1'!$J$3:$N$9,2,0)+(C100-C100*G100)*VLOOKUP(B100,'Ver1'!$J$3:$N$9,3,0)+(C100-C100*G100-C100*I100)*VLOOKUP(B100,'Ver1'!$J$3:$N$9,4,0)</f>
        <v>108420</v>
      </c>
      <c r="P100" s="6">
        <f t="shared" ca="1" si="36"/>
        <v>0.51400000000000001</v>
      </c>
      <c r="Q100" s="6">
        <f ca="1">C100*P100*VLOOKUP(B100,'Ver1'!$J$3:$N$9,5,0)</f>
        <v>160368.00000000003</v>
      </c>
      <c r="R100" s="6">
        <f ca="1">VLOOKUP(Table1[[#This Row],[Ay]],'Ver1'!$J$3:$O$9,6,0)*Table1[[#This Row],[Hukuk Servisine Sevk Edilen]]*Table1[[#This Row],[Toplam Tutar]]</f>
        <v>161303.48000000001</v>
      </c>
      <c r="S100" s="6">
        <f t="shared" ca="1" si="37"/>
        <v>268788</v>
      </c>
      <c r="T100" s="6">
        <f t="shared" ca="1" si="38"/>
        <v>611001.56000000006</v>
      </c>
      <c r="U100" s="4"/>
    </row>
    <row r="101" spans="1:21" x14ac:dyDescent="0.2">
      <c r="A101" s="9">
        <v>44995</v>
      </c>
      <c r="B101" s="6">
        <f t="shared" si="30"/>
        <v>3</v>
      </c>
      <c r="C101" s="6">
        <f ca="1">RANDBETWEEN(VLOOKUP(B101,'Ver1'!$F$3:$H$9,2,0),VLOOKUP(B101,'Ver1'!$F$3:$H$9,3,0))</f>
        <v>1488</v>
      </c>
      <c r="D101" s="6">
        <f ca="1">RANDBETWEEN(VLOOKUP(B101,'Ver1'!$B$4:$D$10,2,0),VLOOKUP(B101,'Ver1'!$B$4:$D$10,3,0))</f>
        <v>1126</v>
      </c>
      <c r="E101" s="6">
        <f t="shared" ca="1" si="31"/>
        <v>1675488</v>
      </c>
      <c r="F101" s="6">
        <f ca="1">RANDBETWEEN(VLOOKUP(B101,'Ver1'!$B$13:$D$19,2,0),VLOOKUP(B101,'Ver1'!$B$13:$D$19,3,0))/100</f>
        <v>0.59</v>
      </c>
      <c r="G101" s="6">
        <f ca="1">RANDBETWEEN(VLOOKUP(B101,'Ver1'!$F$13:$H$19,2,0),VLOOKUP(B101,'Ver1'!$F$13:$H$19,3,0))/100</f>
        <v>0.53</v>
      </c>
      <c r="H101" s="6">
        <f t="shared" ca="1" si="32"/>
        <v>0.31269999999999998</v>
      </c>
      <c r="I101" s="6">
        <f t="shared" ca="1" si="39"/>
        <v>0.33</v>
      </c>
      <c r="J101" s="6">
        <f t="shared" ca="1" si="33"/>
        <v>0.19470000000000001</v>
      </c>
      <c r="K101" s="6">
        <f ca="1">RANDBETWEEN(VLOOKUP(B101,'Ver1'!$F$23:$H$29,2,0),VLOOKUP(B101,'Ver1'!$F$23:$H$29,3,0))/100</f>
        <v>0.06</v>
      </c>
      <c r="L101" s="6">
        <f t="shared" ca="1" si="34"/>
        <v>3.5399999999999994E-2</v>
      </c>
      <c r="M101" s="16">
        <f t="shared" ca="1" si="35"/>
        <v>807.68639999999994</v>
      </c>
      <c r="N101" s="6">
        <f ca="1">(L101+J101+H101)*E101+Table1[[#This Row],[Hukuk Servisinde Tahsilat Tutarı]]</f>
        <v>1100963.1647999999</v>
      </c>
      <c r="O101" s="6">
        <f ca="1">C101*VLOOKUP(B101,'Ver1'!$J$3:$N$9,2,0)+(C101-C101*G101)*VLOOKUP(B101,'Ver1'!$J$3:$N$9,3,0)+(C101-C101*G101-C101*I101)*VLOOKUP(B101,'Ver1'!$J$3:$N$9,4,0)</f>
        <v>147684</v>
      </c>
      <c r="P101" s="6">
        <f t="shared" ca="1" si="36"/>
        <v>0.45720000000000005</v>
      </c>
      <c r="Q101" s="6">
        <f ca="1">C101*P101*VLOOKUP(B101,'Ver1'!$J$3:$N$9,5,0)</f>
        <v>204094.08000000002</v>
      </c>
      <c r="R101" s="6">
        <f ca="1">VLOOKUP(Table1[[#This Row],[Ay]],'Ver1'!$J$3:$O$9,6,0)*Table1[[#This Row],[Hukuk Servisine Sevk Edilen]]*Table1[[#This Row],[Toplam Tutar]]</f>
        <v>191508.27840000001</v>
      </c>
      <c r="S101" s="6">
        <f t="shared" ca="1" si="37"/>
        <v>351778.08</v>
      </c>
      <c r="T101" s="6">
        <f t="shared" ca="1" si="38"/>
        <v>896869.08479999984</v>
      </c>
      <c r="U101" s="4"/>
    </row>
    <row r="102" spans="1:21" x14ac:dyDescent="0.2">
      <c r="A102" s="9">
        <v>44996</v>
      </c>
      <c r="B102" s="6">
        <f t="shared" si="30"/>
        <v>3</v>
      </c>
      <c r="C102" s="6">
        <f ca="1">RANDBETWEEN(VLOOKUP(B102,'Ver1'!$F$3:$H$9,2,0),VLOOKUP(B102,'Ver1'!$F$3:$H$9,3,0))</f>
        <v>1071</v>
      </c>
      <c r="D102" s="6">
        <f ca="1">RANDBETWEEN(VLOOKUP(B102,'Ver1'!$B$4:$D$10,2,0),VLOOKUP(B102,'Ver1'!$B$4:$D$10,3,0))</f>
        <v>1222</v>
      </c>
      <c r="E102" s="6">
        <f t="shared" ca="1" si="31"/>
        <v>1308762</v>
      </c>
      <c r="F102" s="6">
        <f ca="1">RANDBETWEEN(VLOOKUP(B102,'Ver1'!$B$13:$D$19,2,0),VLOOKUP(B102,'Ver1'!$B$13:$D$19,3,0))/100</f>
        <v>0.48</v>
      </c>
      <c r="G102" s="6">
        <f ca="1">RANDBETWEEN(VLOOKUP(B102,'Ver1'!$F$13:$H$19,2,0),VLOOKUP(B102,'Ver1'!$F$13:$H$19,3,0))/100</f>
        <v>0.5</v>
      </c>
      <c r="H102" s="6">
        <f t="shared" ca="1" si="32"/>
        <v>0.24</v>
      </c>
      <c r="I102" s="6">
        <f t="shared" ca="1" si="39"/>
        <v>0.31</v>
      </c>
      <c r="J102" s="6">
        <f t="shared" ca="1" si="33"/>
        <v>0.14879999999999999</v>
      </c>
      <c r="K102" s="6">
        <f ca="1">RANDBETWEEN(VLOOKUP(B102,'Ver1'!$F$23:$H$29,2,0),VLOOKUP(B102,'Ver1'!$F$23:$H$29,3,0))/100</f>
        <v>0.05</v>
      </c>
      <c r="L102" s="6">
        <f t="shared" ca="1" si="34"/>
        <v>2.4E-2</v>
      </c>
      <c r="M102" s="16">
        <f t="shared" ca="1" si="35"/>
        <v>442.10879999999992</v>
      </c>
      <c r="N102" s="6">
        <f ca="1">(L102+J102+H102)*E102+Table1[[#This Row],[Hukuk Servisinde Tahsilat Tutarı]]</f>
        <v>732383.21519999998</v>
      </c>
      <c r="O102" s="6">
        <f ca="1">C102*VLOOKUP(B102,'Ver1'!$J$3:$N$9,2,0)+(C102-C102*G102)*VLOOKUP(B102,'Ver1'!$J$3:$N$9,3,0)+(C102-C102*G102-C102*I102)*VLOOKUP(B102,'Ver1'!$J$3:$N$9,4,0)</f>
        <v>114061.5</v>
      </c>
      <c r="P102" s="6">
        <f t="shared" ca="1" si="36"/>
        <v>0.58720000000000006</v>
      </c>
      <c r="Q102" s="6">
        <f ca="1">C102*P102*VLOOKUP(B102,'Ver1'!$J$3:$N$9,5,0)</f>
        <v>188667.36000000002</v>
      </c>
      <c r="R102" s="6">
        <f ca="1">VLOOKUP(Table1[[#This Row],[Ay]],'Ver1'!$J$3:$O$9,6,0)*Table1[[#This Row],[Hukuk Servisine Sevk Edilen]]*Table1[[#This Row],[Toplam Tutar]]</f>
        <v>192126.26160000003</v>
      </c>
      <c r="S102" s="6">
        <f t="shared" ca="1" si="37"/>
        <v>302728.86</v>
      </c>
      <c r="T102" s="6">
        <f t="shared" ca="1" si="38"/>
        <v>543715.85519999999</v>
      </c>
      <c r="U102" s="4"/>
    </row>
    <row r="103" spans="1:21" x14ac:dyDescent="0.2">
      <c r="A103" s="9">
        <v>44997</v>
      </c>
      <c r="B103" s="6">
        <f t="shared" si="30"/>
        <v>3</v>
      </c>
      <c r="C103" s="6">
        <f ca="1">RANDBETWEEN(VLOOKUP(B103,'Ver1'!$F$3:$H$9,2,0),VLOOKUP(B103,'Ver1'!$F$3:$H$9,3,0))</f>
        <v>1074</v>
      </c>
      <c r="D103" s="6">
        <f ca="1">RANDBETWEEN(VLOOKUP(B103,'Ver1'!$B$4:$D$10,2,0),VLOOKUP(B103,'Ver1'!$B$4:$D$10,3,0))</f>
        <v>1125</v>
      </c>
      <c r="E103" s="6">
        <f t="shared" ca="1" si="31"/>
        <v>1208250</v>
      </c>
      <c r="F103" s="6">
        <f ca="1">RANDBETWEEN(VLOOKUP(B103,'Ver1'!$B$13:$D$19,2,0),VLOOKUP(B103,'Ver1'!$B$13:$D$19,3,0))/100</f>
        <v>0.63</v>
      </c>
      <c r="G103" s="6">
        <f ca="1">RANDBETWEEN(VLOOKUP(B103,'Ver1'!$F$13:$H$19,2,0),VLOOKUP(B103,'Ver1'!$F$13:$H$19,3,0))/100</f>
        <v>0.45</v>
      </c>
      <c r="H103" s="6">
        <f t="shared" ca="1" si="32"/>
        <v>0.28350000000000003</v>
      </c>
      <c r="I103" s="6">
        <f t="shared" ca="1" si="39"/>
        <v>0.3</v>
      </c>
      <c r="J103" s="6">
        <f t="shared" ca="1" si="33"/>
        <v>0.189</v>
      </c>
      <c r="K103" s="6">
        <f ca="1">RANDBETWEEN(VLOOKUP(B103,'Ver1'!$F$23:$H$29,2,0),VLOOKUP(B103,'Ver1'!$F$23:$H$29,3,0))/100</f>
        <v>7.0000000000000007E-2</v>
      </c>
      <c r="L103" s="6">
        <f t="shared" ca="1" si="34"/>
        <v>4.4100000000000007E-2</v>
      </c>
      <c r="M103" s="16">
        <f t="shared" ca="1" si="35"/>
        <v>554.8284000000001</v>
      </c>
      <c r="N103" s="6">
        <f ca="1">(L103+J103+H103)*E103+Table1[[#This Row],[Hukuk Servisinde Tahsilat Tutarı]]</f>
        <v>770198.96250000002</v>
      </c>
      <c r="O103" s="6">
        <f ca="1">C103*VLOOKUP(B103,'Ver1'!$J$3:$N$9,2,0)+(C103-C103*G103)*VLOOKUP(B103,'Ver1'!$J$3:$N$9,3,0)+(C103-C103*G103-C103*I103)*VLOOKUP(B103,'Ver1'!$J$3:$N$9,4,0)</f>
        <v>124852.5</v>
      </c>
      <c r="P103" s="6">
        <f t="shared" ca="1" si="36"/>
        <v>0.48339999999999994</v>
      </c>
      <c r="Q103" s="6">
        <f ca="1">C103*P103*VLOOKUP(B103,'Ver1'!$J$3:$N$9,5,0)</f>
        <v>155751.47999999998</v>
      </c>
      <c r="R103" s="6">
        <f ca="1">VLOOKUP(Table1[[#This Row],[Ay]],'Ver1'!$J$3:$O$9,6,0)*Table1[[#This Row],[Hukuk Servisine Sevk Edilen]]*Table1[[#This Row],[Toplam Tutar]]</f>
        <v>146017.01249999998</v>
      </c>
      <c r="S103" s="6">
        <f t="shared" ca="1" si="37"/>
        <v>280603.98</v>
      </c>
      <c r="T103" s="6">
        <f t="shared" ca="1" si="38"/>
        <v>614447.48250000004</v>
      </c>
      <c r="U103" s="4"/>
    </row>
    <row r="104" spans="1:21" x14ac:dyDescent="0.2">
      <c r="A104" s="9">
        <v>44998</v>
      </c>
      <c r="B104" s="6">
        <f t="shared" si="30"/>
        <v>3</v>
      </c>
      <c r="C104" s="6">
        <f ca="1">RANDBETWEEN(VLOOKUP(B104,'Ver1'!$F$3:$H$9,2,0),VLOOKUP(B104,'Ver1'!$F$3:$H$9,3,0))</f>
        <v>1213</v>
      </c>
      <c r="D104" s="6">
        <f ca="1">RANDBETWEEN(VLOOKUP(B104,'Ver1'!$B$4:$D$10,2,0),VLOOKUP(B104,'Ver1'!$B$4:$D$10,3,0))</f>
        <v>1003</v>
      </c>
      <c r="E104" s="6">
        <f t="shared" ca="1" si="31"/>
        <v>1216639</v>
      </c>
      <c r="F104" s="6">
        <f ca="1">RANDBETWEEN(VLOOKUP(B104,'Ver1'!$B$13:$D$19,2,0),VLOOKUP(B104,'Ver1'!$B$13:$D$19,3,0))/100</f>
        <v>0.35</v>
      </c>
      <c r="G104" s="6">
        <f ca="1">RANDBETWEEN(VLOOKUP(B104,'Ver1'!$F$13:$H$19,2,0),VLOOKUP(B104,'Ver1'!$F$13:$H$19,3,0))/100</f>
        <v>0.54</v>
      </c>
      <c r="H104" s="6">
        <f t="shared" ca="1" si="32"/>
        <v>0.189</v>
      </c>
      <c r="I104" s="6">
        <f t="shared" ca="1" si="39"/>
        <v>0.31</v>
      </c>
      <c r="J104" s="6">
        <f t="shared" ca="1" si="33"/>
        <v>0.1085</v>
      </c>
      <c r="K104" s="6">
        <f ca="1">RANDBETWEEN(VLOOKUP(B104,'Ver1'!$F$23:$H$29,2,0),VLOOKUP(B104,'Ver1'!$F$23:$H$29,3,0))/100</f>
        <v>0.06</v>
      </c>
      <c r="L104" s="6">
        <f t="shared" ca="1" si="34"/>
        <v>2.0999999999999998E-2</v>
      </c>
      <c r="M104" s="16">
        <f t="shared" ca="1" si="35"/>
        <v>386.34050000000002</v>
      </c>
      <c r="N104" s="6">
        <f ca="1">(L104+J104+H104)*E104+Table1[[#This Row],[Hukuk Servisinde Tahsilat Tutarı]]</f>
        <v>594784.39112500008</v>
      </c>
      <c r="O104" s="6">
        <f ca="1">C104*VLOOKUP(B104,'Ver1'!$J$3:$N$9,2,0)+(C104-C104*G104)*VLOOKUP(B104,'Ver1'!$J$3:$N$9,3,0)+(C104-C104*G104-C104*I104)*VLOOKUP(B104,'Ver1'!$J$3:$N$9,4,0)</f>
        <v>120693.5</v>
      </c>
      <c r="P104" s="6">
        <f t="shared" ca="1" si="36"/>
        <v>0.68149999999999999</v>
      </c>
      <c r="Q104" s="6">
        <f ca="1">C104*P104*VLOOKUP(B104,'Ver1'!$J$3:$N$9,5,0)</f>
        <v>247997.85</v>
      </c>
      <c r="R104" s="6">
        <f ca="1">VLOOKUP(Table1[[#This Row],[Ay]],'Ver1'!$J$3:$O$9,6,0)*Table1[[#This Row],[Hukuk Servisine Sevk Edilen]]*Table1[[#This Row],[Toplam Tutar]]</f>
        <v>207284.86962499999</v>
      </c>
      <c r="S104" s="6">
        <f t="shared" ca="1" si="37"/>
        <v>368691.35</v>
      </c>
      <c r="T104" s="6">
        <f t="shared" ca="1" si="38"/>
        <v>346786.54112500011</v>
      </c>
      <c r="U104" s="4"/>
    </row>
    <row r="105" spans="1:21" x14ac:dyDescent="0.2">
      <c r="A105" s="9">
        <v>44999</v>
      </c>
      <c r="B105" s="6">
        <f t="shared" si="30"/>
        <v>3</v>
      </c>
      <c r="C105" s="6">
        <f ca="1">RANDBETWEEN(VLOOKUP(B105,'Ver1'!$F$3:$H$9,2,0),VLOOKUP(B105,'Ver1'!$F$3:$H$9,3,0))</f>
        <v>1184</v>
      </c>
      <c r="D105" s="6">
        <f ca="1">RANDBETWEEN(VLOOKUP(B105,'Ver1'!$B$4:$D$10,2,0),VLOOKUP(B105,'Ver1'!$B$4:$D$10,3,0))</f>
        <v>1159</v>
      </c>
      <c r="E105" s="6">
        <f t="shared" ca="1" si="31"/>
        <v>1372256</v>
      </c>
      <c r="F105" s="6">
        <f ca="1">RANDBETWEEN(VLOOKUP(B105,'Ver1'!$B$13:$D$19,2,0),VLOOKUP(B105,'Ver1'!$B$13:$D$19,3,0))/100</f>
        <v>0.49</v>
      </c>
      <c r="G105" s="6">
        <f ca="1">RANDBETWEEN(VLOOKUP(B105,'Ver1'!$F$13:$H$19,2,0),VLOOKUP(B105,'Ver1'!$F$13:$H$19,3,0))/100</f>
        <v>0.51</v>
      </c>
      <c r="H105" s="6">
        <f t="shared" ca="1" si="32"/>
        <v>0.24990000000000001</v>
      </c>
      <c r="I105" s="6">
        <f t="shared" ca="1" si="39"/>
        <v>0.2</v>
      </c>
      <c r="J105" s="6">
        <f t="shared" ca="1" si="33"/>
        <v>9.8000000000000004E-2</v>
      </c>
      <c r="K105" s="6">
        <f ca="1">RANDBETWEEN(VLOOKUP(B105,'Ver1'!$F$23:$H$29,2,0),VLOOKUP(B105,'Ver1'!$F$23:$H$29,3,0))/100</f>
        <v>0.08</v>
      </c>
      <c r="L105" s="6">
        <f t="shared" ca="1" si="34"/>
        <v>3.9199999999999999E-2</v>
      </c>
      <c r="M105" s="16">
        <f t="shared" ca="1" si="35"/>
        <v>458.32639999999998</v>
      </c>
      <c r="N105" s="6">
        <f ca="1">(L105+J105+H105)*E105+Table1[[#This Row],[Hukuk Servisinde Tahsilat Tutarı]]</f>
        <v>741464.22320000001</v>
      </c>
      <c r="O105" s="6">
        <f ca="1">C105*VLOOKUP(B105,'Ver1'!$J$3:$N$9,2,0)+(C105-C105*G105)*VLOOKUP(B105,'Ver1'!$J$3:$N$9,3,0)+(C105-C105*G105-C105*I105)*VLOOKUP(B105,'Ver1'!$J$3:$N$9,4,0)</f>
        <v>137048</v>
      </c>
      <c r="P105" s="6">
        <f t="shared" ca="1" si="36"/>
        <v>0.6129</v>
      </c>
      <c r="Q105" s="6">
        <f ca="1">C105*P105*VLOOKUP(B105,'Ver1'!$J$3:$N$9,5,0)</f>
        <v>217702.08</v>
      </c>
      <c r="R105" s="6">
        <f ca="1">VLOOKUP(Table1[[#This Row],[Ay]],'Ver1'!$J$3:$O$9,6,0)*Table1[[#This Row],[Hukuk Servisine Sevk Edilen]]*Table1[[#This Row],[Toplam Tutar]]</f>
        <v>210263.92559999999</v>
      </c>
      <c r="S105" s="6">
        <f t="shared" ca="1" si="37"/>
        <v>354750.07999999996</v>
      </c>
      <c r="T105" s="6">
        <f t="shared" ca="1" si="38"/>
        <v>523762.14320000005</v>
      </c>
      <c r="U105" s="4"/>
    </row>
    <row r="106" spans="1:21" x14ac:dyDescent="0.2">
      <c r="A106" s="9">
        <v>45000</v>
      </c>
      <c r="B106" s="6">
        <f t="shared" si="30"/>
        <v>3</v>
      </c>
      <c r="C106" s="6">
        <f ca="1">RANDBETWEEN(VLOOKUP(B106,'Ver1'!$F$3:$H$9,2,0),VLOOKUP(B106,'Ver1'!$F$3:$H$9,3,0))</f>
        <v>1238</v>
      </c>
      <c r="D106" s="6">
        <f ca="1">RANDBETWEEN(VLOOKUP(B106,'Ver1'!$B$4:$D$10,2,0),VLOOKUP(B106,'Ver1'!$B$4:$D$10,3,0))</f>
        <v>1200</v>
      </c>
      <c r="E106" s="6">
        <f t="shared" ca="1" si="31"/>
        <v>1485600</v>
      </c>
      <c r="F106" s="6">
        <f ca="1">RANDBETWEEN(VLOOKUP(B106,'Ver1'!$B$13:$D$19,2,0),VLOOKUP(B106,'Ver1'!$B$13:$D$19,3,0))/100</f>
        <v>0.65</v>
      </c>
      <c r="G106" s="6">
        <f ca="1">RANDBETWEEN(VLOOKUP(B106,'Ver1'!$F$13:$H$19,2,0),VLOOKUP(B106,'Ver1'!$F$13:$H$19,3,0))/100</f>
        <v>0.51</v>
      </c>
      <c r="H106" s="6">
        <f t="shared" ca="1" si="32"/>
        <v>0.33150000000000002</v>
      </c>
      <c r="I106" s="6">
        <f t="shared" ca="1" si="39"/>
        <v>0.21</v>
      </c>
      <c r="J106" s="6">
        <f t="shared" ca="1" si="33"/>
        <v>0.13650000000000001</v>
      </c>
      <c r="K106" s="6">
        <f ca="1">RANDBETWEEN(VLOOKUP(B106,'Ver1'!$F$23:$H$29,2,0),VLOOKUP(B106,'Ver1'!$F$23:$H$29,3,0))/100</f>
        <v>0.08</v>
      </c>
      <c r="L106" s="6">
        <f t="shared" ca="1" si="34"/>
        <v>5.2000000000000005E-2</v>
      </c>
      <c r="M106" s="16">
        <f t="shared" ca="1" si="35"/>
        <v>643.76</v>
      </c>
      <c r="N106" s="6">
        <f ca="1">(L106+J106+H106)*E106+Table1[[#This Row],[Hukuk Servisinde Tahsilat Tutarı]]</f>
        <v>950784</v>
      </c>
      <c r="O106" s="6">
        <f ca="1">C106*VLOOKUP(B106,'Ver1'!$J$3:$N$9,2,0)+(C106-C106*G106)*VLOOKUP(B106,'Ver1'!$J$3:$N$9,3,0)+(C106-C106*G106-C106*I106)*VLOOKUP(B106,'Ver1'!$J$3:$N$9,4,0)</f>
        <v>142060.5</v>
      </c>
      <c r="P106" s="6">
        <f t="shared" ca="1" si="36"/>
        <v>0.48</v>
      </c>
      <c r="Q106" s="6">
        <f ca="1">C106*P106*VLOOKUP(B106,'Ver1'!$J$3:$N$9,5,0)</f>
        <v>178272</v>
      </c>
      <c r="R106" s="6">
        <f ca="1">VLOOKUP(Table1[[#This Row],[Ay]],'Ver1'!$J$3:$O$9,6,0)*Table1[[#This Row],[Hukuk Servisine Sevk Edilen]]*Table1[[#This Row],[Toplam Tutar]]</f>
        <v>178272</v>
      </c>
      <c r="S106" s="6">
        <f t="shared" ca="1" si="37"/>
        <v>320332.5</v>
      </c>
      <c r="T106" s="6">
        <f t="shared" ca="1" si="38"/>
        <v>772512</v>
      </c>
      <c r="U106" s="4"/>
    </row>
    <row r="107" spans="1:21" x14ac:dyDescent="0.2">
      <c r="A107" s="9">
        <v>45001</v>
      </c>
      <c r="B107" s="6">
        <f t="shared" si="30"/>
        <v>3</v>
      </c>
      <c r="C107" s="6">
        <f ca="1">RANDBETWEEN(VLOOKUP(B107,'Ver1'!$F$3:$H$9,2,0),VLOOKUP(B107,'Ver1'!$F$3:$H$9,3,0))</f>
        <v>1127</v>
      </c>
      <c r="D107" s="6">
        <f ca="1">RANDBETWEEN(VLOOKUP(B107,'Ver1'!$B$4:$D$10,2,0),VLOOKUP(B107,'Ver1'!$B$4:$D$10,3,0))</f>
        <v>1136</v>
      </c>
      <c r="E107" s="6">
        <f t="shared" ca="1" si="31"/>
        <v>1280272</v>
      </c>
      <c r="F107" s="6">
        <f ca="1">RANDBETWEEN(VLOOKUP(B107,'Ver1'!$B$13:$D$19,2,0),VLOOKUP(B107,'Ver1'!$B$13:$D$19,3,0))/100</f>
        <v>0.63</v>
      </c>
      <c r="G107" s="6">
        <f ca="1">RANDBETWEEN(VLOOKUP(B107,'Ver1'!$F$13:$H$19,2,0),VLOOKUP(B107,'Ver1'!$F$13:$H$19,3,0))/100</f>
        <v>0.54</v>
      </c>
      <c r="H107" s="6">
        <f t="shared" ca="1" si="32"/>
        <v>0.3402</v>
      </c>
      <c r="I107" s="6">
        <f t="shared" ca="1" si="39"/>
        <v>0.34</v>
      </c>
      <c r="J107" s="6">
        <f t="shared" ca="1" si="33"/>
        <v>0.21420000000000003</v>
      </c>
      <c r="K107" s="6">
        <f ca="1">RANDBETWEEN(VLOOKUP(B107,'Ver1'!$F$23:$H$29,2,0),VLOOKUP(B107,'Ver1'!$F$23:$H$29,3,0))/100</f>
        <v>0.08</v>
      </c>
      <c r="L107" s="6">
        <f t="shared" ca="1" si="34"/>
        <v>5.04E-2</v>
      </c>
      <c r="M107" s="16">
        <f t="shared" ca="1" si="35"/>
        <v>681.6096</v>
      </c>
      <c r="N107" s="6">
        <f ca="1">(L107+J107+H107)*E107+Table1[[#This Row],[Hukuk Servisinde Tahsilat Tutarı]]</f>
        <v>900799.37920000008</v>
      </c>
      <c r="O107" s="6">
        <f ca="1">C107*VLOOKUP(B107,'Ver1'!$J$3:$N$9,2,0)+(C107-C107*G107)*VLOOKUP(B107,'Ver1'!$J$3:$N$9,3,0)+(C107-C107*G107-C107*I107)*VLOOKUP(B107,'Ver1'!$J$3:$N$9,4,0)</f>
        <v>108755.5</v>
      </c>
      <c r="P107" s="6">
        <f t="shared" ca="1" si="36"/>
        <v>0.3952</v>
      </c>
      <c r="Q107" s="6">
        <f ca="1">C107*P107*VLOOKUP(B107,'Ver1'!$J$3:$N$9,5,0)</f>
        <v>133617.12</v>
      </c>
      <c r="R107" s="6">
        <f ca="1">VLOOKUP(Table1[[#This Row],[Ay]],'Ver1'!$J$3:$O$9,6,0)*Table1[[#This Row],[Hukuk Servisine Sevk Edilen]]*Table1[[#This Row],[Toplam Tutar]]</f>
        <v>126490.87359999999</v>
      </c>
      <c r="S107" s="6">
        <f t="shared" ca="1" si="37"/>
        <v>242372.62</v>
      </c>
      <c r="T107" s="6">
        <f t="shared" ca="1" si="38"/>
        <v>767182.25920000009</v>
      </c>
      <c r="U107" s="4"/>
    </row>
    <row r="108" spans="1:21" x14ac:dyDescent="0.2">
      <c r="A108" s="9">
        <v>45002</v>
      </c>
      <c r="B108" s="6">
        <f t="shared" si="30"/>
        <v>3</v>
      </c>
      <c r="C108" s="6">
        <f ca="1">RANDBETWEEN(VLOOKUP(B108,'Ver1'!$F$3:$H$9,2,0),VLOOKUP(B108,'Ver1'!$F$3:$H$9,3,0))</f>
        <v>1349</v>
      </c>
      <c r="D108" s="6">
        <f ca="1">RANDBETWEEN(VLOOKUP(B108,'Ver1'!$B$4:$D$10,2,0),VLOOKUP(B108,'Ver1'!$B$4:$D$10,3,0))</f>
        <v>878</v>
      </c>
      <c r="E108" s="6">
        <f t="shared" ca="1" si="31"/>
        <v>1184422</v>
      </c>
      <c r="F108" s="6">
        <f ca="1">RANDBETWEEN(VLOOKUP(B108,'Ver1'!$B$13:$D$19,2,0),VLOOKUP(B108,'Ver1'!$B$13:$D$19,3,0))/100</f>
        <v>0.64</v>
      </c>
      <c r="G108" s="6">
        <f ca="1">RANDBETWEEN(VLOOKUP(B108,'Ver1'!$F$13:$H$19,2,0),VLOOKUP(B108,'Ver1'!$F$13:$H$19,3,0))/100</f>
        <v>0.54</v>
      </c>
      <c r="H108" s="6">
        <f t="shared" ca="1" si="32"/>
        <v>0.34560000000000002</v>
      </c>
      <c r="I108" s="6">
        <f t="shared" ca="1" si="39"/>
        <v>0.28999999999999998</v>
      </c>
      <c r="J108" s="6">
        <f t="shared" ca="1" si="33"/>
        <v>0.18559999999999999</v>
      </c>
      <c r="K108" s="6">
        <f ca="1">RANDBETWEEN(VLOOKUP(B108,'Ver1'!$F$23:$H$29,2,0),VLOOKUP(B108,'Ver1'!$F$23:$H$29,3,0))/100</f>
        <v>0.06</v>
      </c>
      <c r="L108" s="6">
        <f t="shared" ca="1" si="34"/>
        <v>3.8399999999999997E-2</v>
      </c>
      <c r="M108" s="16">
        <f t="shared" ca="1" si="35"/>
        <v>768.3904</v>
      </c>
      <c r="N108" s="6">
        <f ca="1">(L108+J108+H108)*E108+Table1[[#This Row],[Hukuk Servisinde Tahsilat Tutarı]]</f>
        <v>802090.5784</v>
      </c>
      <c r="O108" s="6">
        <f ca="1">C108*VLOOKUP(B108,'Ver1'!$J$3:$N$9,2,0)+(C108-C108*G108)*VLOOKUP(B108,'Ver1'!$J$3:$N$9,3,0)+(C108-C108*G108-C108*I108)*VLOOKUP(B108,'Ver1'!$J$3:$N$9,4,0)</f>
        <v>136923.5</v>
      </c>
      <c r="P108" s="6">
        <f t="shared" ca="1" si="36"/>
        <v>0.4304</v>
      </c>
      <c r="Q108" s="6">
        <f ca="1">C108*P108*VLOOKUP(B108,'Ver1'!$J$3:$N$9,5,0)</f>
        <v>174182.88</v>
      </c>
      <c r="R108" s="6">
        <f ca="1">VLOOKUP(Table1[[#This Row],[Ay]],'Ver1'!$J$3:$O$9,6,0)*Table1[[#This Row],[Hukuk Servisine Sevk Edilen]]*Table1[[#This Row],[Toplam Tutar]]</f>
        <v>127443.8072</v>
      </c>
      <c r="S108" s="6">
        <f t="shared" ca="1" si="37"/>
        <v>311106.38</v>
      </c>
      <c r="T108" s="6">
        <f t="shared" ca="1" si="38"/>
        <v>627907.69839999999</v>
      </c>
      <c r="U108" s="4"/>
    </row>
    <row r="109" spans="1:21" x14ac:dyDescent="0.2">
      <c r="A109" s="9">
        <v>45003</v>
      </c>
      <c r="B109" s="6">
        <f t="shared" si="30"/>
        <v>3</v>
      </c>
      <c r="C109" s="6">
        <f ca="1">RANDBETWEEN(VLOOKUP(B109,'Ver1'!$F$3:$H$9,2,0),VLOOKUP(B109,'Ver1'!$F$3:$H$9,3,0))</f>
        <v>1320</v>
      </c>
      <c r="D109" s="6">
        <f ca="1">RANDBETWEEN(VLOOKUP(B109,'Ver1'!$B$4:$D$10,2,0),VLOOKUP(B109,'Ver1'!$B$4:$D$10,3,0))</f>
        <v>1091</v>
      </c>
      <c r="E109" s="6">
        <f t="shared" ca="1" si="31"/>
        <v>1440120</v>
      </c>
      <c r="F109" s="6">
        <f ca="1">RANDBETWEEN(VLOOKUP(B109,'Ver1'!$B$13:$D$19,2,0),VLOOKUP(B109,'Ver1'!$B$13:$D$19,3,0))/100</f>
        <v>0.37</v>
      </c>
      <c r="G109" s="6">
        <f ca="1">RANDBETWEEN(VLOOKUP(B109,'Ver1'!$F$13:$H$19,2,0),VLOOKUP(B109,'Ver1'!$F$13:$H$19,3,0))/100</f>
        <v>0.5</v>
      </c>
      <c r="H109" s="6">
        <f t="shared" ca="1" si="32"/>
        <v>0.185</v>
      </c>
      <c r="I109" s="6">
        <f t="shared" ca="1" si="39"/>
        <v>0.3</v>
      </c>
      <c r="J109" s="6">
        <f t="shared" ca="1" si="33"/>
        <v>0.111</v>
      </c>
      <c r="K109" s="6">
        <f ca="1">RANDBETWEEN(VLOOKUP(B109,'Ver1'!$F$23:$H$29,2,0),VLOOKUP(B109,'Ver1'!$F$23:$H$29,3,0))/100</f>
        <v>0.06</v>
      </c>
      <c r="L109" s="6">
        <f t="shared" ca="1" si="34"/>
        <v>2.2199999999999998E-2</v>
      </c>
      <c r="M109" s="16">
        <f t="shared" ca="1" si="35"/>
        <v>420.024</v>
      </c>
      <c r="N109" s="6">
        <f ca="1">(L109+J109+H109)*E109+Table1[[#This Row],[Hukuk Servisinde Tahsilat Tutarı]]</f>
        <v>703714.63799999992</v>
      </c>
      <c r="O109" s="6">
        <f ca="1">C109*VLOOKUP(B109,'Ver1'!$J$3:$N$9,2,0)+(C109-C109*G109)*VLOOKUP(B109,'Ver1'!$J$3:$N$9,3,0)+(C109-C109*G109-C109*I109)*VLOOKUP(B109,'Ver1'!$J$3:$N$9,4,0)</f>
        <v>141900</v>
      </c>
      <c r="P109" s="6">
        <f t="shared" ca="1" si="36"/>
        <v>0.68179999999999996</v>
      </c>
      <c r="Q109" s="6">
        <f ca="1">C109*P109*VLOOKUP(B109,'Ver1'!$J$3:$N$9,5,0)</f>
        <v>269992.8</v>
      </c>
      <c r="R109" s="6">
        <f ca="1">VLOOKUP(Table1[[#This Row],[Ay]],'Ver1'!$J$3:$O$9,6,0)*Table1[[#This Row],[Hukuk Servisine Sevk Edilen]]*Table1[[#This Row],[Toplam Tutar]]</f>
        <v>245468.454</v>
      </c>
      <c r="S109" s="6">
        <f t="shared" ca="1" si="37"/>
        <v>411892.8</v>
      </c>
      <c r="T109" s="6">
        <f t="shared" ca="1" si="38"/>
        <v>433721.83799999993</v>
      </c>
      <c r="U109" s="4"/>
    </row>
    <row r="110" spans="1:21" x14ac:dyDescent="0.2">
      <c r="A110" s="9">
        <v>45004</v>
      </c>
      <c r="B110" s="6">
        <f t="shared" si="30"/>
        <v>3</v>
      </c>
      <c r="C110" s="6">
        <f ca="1">RANDBETWEEN(VLOOKUP(B110,'Ver1'!$F$3:$H$9,2,0),VLOOKUP(B110,'Ver1'!$F$3:$H$9,3,0))</f>
        <v>1127</v>
      </c>
      <c r="D110" s="6">
        <f ca="1">RANDBETWEEN(VLOOKUP(B110,'Ver1'!$B$4:$D$10,2,0),VLOOKUP(B110,'Ver1'!$B$4:$D$10,3,0))</f>
        <v>880</v>
      </c>
      <c r="E110" s="6">
        <f t="shared" ca="1" si="31"/>
        <v>991760</v>
      </c>
      <c r="F110" s="6">
        <f ca="1">RANDBETWEEN(VLOOKUP(B110,'Ver1'!$B$13:$D$19,2,0),VLOOKUP(B110,'Ver1'!$B$13:$D$19,3,0))/100</f>
        <v>0.41</v>
      </c>
      <c r="G110" s="6">
        <f ca="1">RANDBETWEEN(VLOOKUP(B110,'Ver1'!$F$13:$H$19,2,0),VLOOKUP(B110,'Ver1'!$F$13:$H$19,3,0))/100</f>
        <v>0.55000000000000004</v>
      </c>
      <c r="H110" s="6">
        <f t="shared" ca="1" si="32"/>
        <v>0.22550000000000001</v>
      </c>
      <c r="I110" s="6">
        <f t="shared" ca="1" si="39"/>
        <v>0.21</v>
      </c>
      <c r="J110" s="6">
        <f t="shared" ca="1" si="33"/>
        <v>8.6099999999999996E-2</v>
      </c>
      <c r="K110" s="6">
        <f ca="1">RANDBETWEEN(VLOOKUP(B110,'Ver1'!$F$23:$H$29,2,0),VLOOKUP(B110,'Ver1'!$F$23:$H$29,3,0))/100</f>
        <v>7.0000000000000007E-2</v>
      </c>
      <c r="L110" s="6">
        <f t="shared" ca="1" si="34"/>
        <v>2.87E-2</v>
      </c>
      <c r="M110" s="16">
        <f t="shared" ca="1" si="35"/>
        <v>383.5181</v>
      </c>
      <c r="N110" s="6">
        <f ca="1">(L110+J110+H110)*E110+Table1[[#This Row],[Hukuk Servisinde Tahsilat Tutarı]]</f>
        <v>501061.946</v>
      </c>
      <c r="O110" s="6">
        <f ca="1">C110*VLOOKUP(B110,'Ver1'!$J$3:$N$9,2,0)+(C110-C110*G110)*VLOOKUP(B110,'Ver1'!$J$3:$N$9,3,0)+(C110-C110*G110-C110*I110)*VLOOKUP(B110,'Ver1'!$J$3:$N$9,4,0)</f>
        <v>121434.25</v>
      </c>
      <c r="P110" s="6">
        <f t="shared" ca="1" si="36"/>
        <v>0.65969999999999995</v>
      </c>
      <c r="Q110" s="6">
        <f ca="1">C110*P110*VLOOKUP(B110,'Ver1'!$J$3:$N$9,5,0)</f>
        <v>223044.57</v>
      </c>
      <c r="R110" s="6">
        <f ca="1">VLOOKUP(Table1[[#This Row],[Ay]],'Ver1'!$J$3:$O$9,6,0)*Table1[[#This Row],[Hukuk Servisine Sevk Edilen]]*Table1[[#This Row],[Toplam Tutar]]</f>
        <v>163566.01799999998</v>
      </c>
      <c r="S110" s="6">
        <f t="shared" ca="1" si="37"/>
        <v>344478.82</v>
      </c>
      <c r="T110" s="6">
        <f t="shared" ca="1" si="38"/>
        <v>278017.37599999999</v>
      </c>
      <c r="U110" s="4"/>
    </row>
    <row r="111" spans="1:21" x14ac:dyDescent="0.2">
      <c r="A111" s="9">
        <v>45005</v>
      </c>
      <c r="B111" s="6">
        <f t="shared" si="30"/>
        <v>3</v>
      </c>
      <c r="C111" s="6">
        <f ca="1">RANDBETWEEN(VLOOKUP(B111,'Ver1'!$F$3:$H$9,2,0),VLOOKUP(B111,'Ver1'!$F$3:$H$9,3,0))</f>
        <v>1381</v>
      </c>
      <c r="D111" s="6">
        <f ca="1">RANDBETWEEN(VLOOKUP(B111,'Ver1'!$B$4:$D$10,2,0),VLOOKUP(B111,'Ver1'!$B$4:$D$10,3,0))</f>
        <v>959</v>
      </c>
      <c r="E111" s="6">
        <f t="shared" ca="1" si="31"/>
        <v>1324379</v>
      </c>
      <c r="F111" s="6">
        <f ca="1">RANDBETWEEN(VLOOKUP(B111,'Ver1'!$B$13:$D$19,2,0),VLOOKUP(B111,'Ver1'!$B$13:$D$19,3,0))/100</f>
        <v>0.48</v>
      </c>
      <c r="G111" s="6">
        <f ca="1">RANDBETWEEN(VLOOKUP(B111,'Ver1'!$F$13:$H$19,2,0),VLOOKUP(B111,'Ver1'!$F$13:$H$19,3,0))/100</f>
        <v>0.46</v>
      </c>
      <c r="H111" s="6">
        <f t="shared" ca="1" si="32"/>
        <v>0.2208</v>
      </c>
      <c r="I111" s="6">
        <f t="shared" ca="1" si="39"/>
        <v>0.3</v>
      </c>
      <c r="J111" s="6">
        <f t="shared" ca="1" si="33"/>
        <v>0.14399999999999999</v>
      </c>
      <c r="K111" s="6">
        <f ca="1">RANDBETWEEN(VLOOKUP(B111,'Ver1'!$F$23:$H$29,2,0),VLOOKUP(B111,'Ver1'!$F$23:$H$29,3,0))/100</f>
        <v>0.08</v>
      </c>
      <c r="L111" s="6">
        <f t="shared" ca="1" si="34"/>
        <v>3.8399999999999997E-2</v>
      </c>
      <c r="M111" s="16">
        <f t="shared" ca="1" si="35"/>
        <v>556.81920000000002</v>
      </c>
      <c r="N111" s="6">
        <f ca="1">(L111+J111+H111)*E111+Table1[[#This Row],[Hukuk Servisinde Tahsilat Tutarı]]</f>
        <v>731586.95959999994</v>
      </c>
      <c r="O111" s="6">
        <f ca="1">C111*VLOOKUP(B111,'Ver1'!$J$3:$N$9,2,0)+(C111-C111*G111)*VLOOKUP(B111,'Ver1'!$J$3:$N$9,3,0)+(C111-C111*G111-C111*I111)*VLOOKUP(B111,'Ver1'!$J$3:$N$9,4,0)</f>
        <v>158124.5</v>
      </c>
      <c r="P111" s="6">
        <f t="shared" ca="1" si="36"/>
        <v>0.5968</v>
      </c>
      <c r="Q111" s="6">
        <f ca="1">C111*P111*VLOOKUP(B111,'Ver1'!$J$3:$N$9,5,0)</f>
        <v>247254.24</v>
      </c>
      <c r="R111" s="6">
        <f ca="1">VLOOKUP(Table1[[#This Row],[Ay]],'Ver1'!$J$3:$O$9,6,0)*Table1[[#This Row],[Hukuk Servisine Sevk Edilen]]*Table1[[#This Row],[Toplam Tutar]]</f>
        <v>197597.3468</v>
      </c>
      <c r="S111" s="6">
        <f t="shared" ca="1" si="37"/>
        <v>405378.74</v>
      </c>
      <c r="T111" s="6">
        <f t="shared" ca="1" si="38"/>
        <v>484332.71959999995</v>
      </c>
      <c r="U111" s="4"/>
    </row>
    <row r="112" spans="1:21" x14ac:dyDescent="0.2">
      <c r="A112" s="9">
        <v>45006</v>
      </c>
      <c r="B112" s="6">
        <f t="shared" si="30"/>
        <v>3</v>
      </c>
      <c r="C112" s="6">
        <f ca="1">RANDBETWEEN(VLOOKUP(B112,'Ver1'!$F$3:$H$9,2,0),VLOOKUP(B112,'Ver1'!$F$3:$H$9,3,0))</f>
        <v>1230</v>
      </c>
      <c r="D112" s="6">
        <f ca="1">RANDBETWEEN(VLOOKUP(B112,'Ver1'!$B$4:$D$10,2,0),VLOOKUP(B112,'Ver1'!$B$4:$D$10,3,0))</f>
        <v>1055</v>
      </c>
      <c r="E112" s="6">
        <f t="shared" ca="1" si="31"/>
        <v>1297650</v>
      </c>
      <c r="F112" s="6">
        <f ca="1">RANDBETWEEN(VLOOKUP(B112,'Ver1'!$B$13:$D$19,2,0),VLOOKUP(B112,'Ver1'!$B$13:$D$19,3,0))/100</f>
        <v>0.54</v>
      </c>
      <c r="G112" s="6">
        <f ca="1">RANDBETWEEN(VLOOKUP(B112,'Ver1'!$F$13:$H$19,2,0),VLOOKUP(B112,'Ver1'!$F$13:$H$19,3,0))/100</f>
        <v>0.51</v>
      </c>
      <c r="H112" s="6">
        <f t="shared" ca="1" si="32"/>
        <v>0.27540000000000003</v>
      </c>
      <c r="I112" s="6">
        <f t="shared" ca="1" si="39"/>
        <v>0.26</v>
      </c>
      <c r="J112" s="6">
        <f t="shared" ca="1" si="33"/>
        <v>0.14040000000000002</v>
      </c>
      <c r="K112" s="6">
        <f ca="1">RANDBETWEEN(VLOOKUP(B112,'Ver1'!$F$23:$H$29,2,0),VLOOKUP(B112,'Ver1'!$F$23:$H$29,3,0))/100</f>
        <v>0.1</v>
      </c>
      <c r="L112" s="6">
        <f t="shared" ca="1" si="34"/>
        <v>5.4000000000000006E-2</v>
      </c>
      <c r="M112" s="16">
        <f t="shared" ca="1" si="35"/>
        <v>577.85400000000004</v>
      </c>
      <c r="N112" s="6">
        <f ca="1">(L112+J112+H112)*E112+Table1[[#This Row],[Hukuk Servisinde Tahsilat Tutarı]]</f>
        <v>781639.47750000004</v>
      </c>
      <c r="O112" s="6">
        <f ca="1">C112*VLOOKUP(B112,'Ver1'!$J$3:$N$9,2,0)+(C112-C112*G112)*VLOOKUP(B112,'Ver1'!$J$3:$N$9,3,0)+(C112-C112*G112-C112*I112)*VLOOKUP(B112,'Ver1'!$J$3:$N$9,4,0)</f>
        <v>134992.5</v>
      </c>
      <c r="P112" s="6">
        <f t="shared" ca="1" si="36"/>
        <v>0.5302</v>
      </c>
      <c r="Q112" s="6">
        <f ca="1">C112*P112*VLOOKUP(B112,'Ver1'!$J$3:$N$9,5,0)</f>
        <v>195643.8</v>
      </c>
      <c r="R112" s="6">
        <f ca="1">VLOOKUP(Table1[[#This Row],[Ay]],'Ver1'!$J$3:$O$9,6,0)*Table1[[#This Row],[Hukuk Servisine Sevk Edilen]]*Table1[[#This Row],[Toplam Tutar]]</f>
        <v>172003.50750000001</v>
      </c>
      <c r="S112" s="6">
        <f t="shared" ca="1" si="37"/>
        <v>330636.3</v>
      </c>
      <c r="T112" s="6">
        <f t="shared" ca="1" si="38"/>
        <v>585995.67749999999</v>
      </c>
      <c r="U112" s="4"/>
    </row>
    <row r="113" spans="1:21" x14ac:dyDescent="0.2">
      <c r="A113" s="9">
        <v>45007</v>
      </c>
      <c r="B113" s="6">
        <f t="shared" si="30"/>
        <v>3</v>
      </c>
      <c r="C113" s="6">
        <f ca="1">RANDBETWEEN(VLOOKUP(B113,'Ver1'!$F$3:$H$9,2,0),VLOOKUP(B113,'Ver1'!$F$3:$H$9,3,0))</f>
        <v>1204</v>
      </c>
      <c r="D113" s="6">
        <f ca="1">RANDBETWEEN(VLOOKUP(B113,'Ver1'!$B$4:$D$10,2,0),VLOOKUP(B113,'Ver1'!$B$4:$D$10,3,0))</f>
        <v>1236</v>
      </c>
      <c r="E113" s="6">
        <f t="shared" ca="1" si="31"/>
        <v>1488144</v>
      </c>
      <c r="F113" s="6">
        <f ca="1">RANDBETWEEN(VLOOKUP(B113,'Ver1'!$B$13:$D$19,2,0),VLOOKUP(B113,'Ver1'!$B$13:$D$19,3,0))/100</f>
        <v>0.37</v>
      </c>
      <c r="G113" s="6">
        <f ca="1">RANDBETWEEN(VLOOKUP(B113,'Ver1'!$F$13:$H$19,2,0),VLOOKUP(B113,'Ver1'!$F$13:$H$19,3,0))/100</f>
        <v>0.47</v>
      </c>
      <c r="H113" s="6">
        <f t="shared" ca="1" si="32"/>
        <v>0.1739</v>
      </c>
      <c r="I113" s="6">
        <f t="shared" ca="1" si="39"/>
        <v>0.31</v>
      </c>
      <c r="J113" s="6">
        <f t="shared" ca="1" si="33"/>
        <v>0.1147</v>
      </c>
      <c r="K113" s="6">
        <f ca="1">RANDBETWEEN(VLOOKUP(B113,'Ver1'!$F$23:$H$29,2,0),VLOOKUP(B113,'Ver1'!$F$23:$H$29,3,0))/100</f>
        <v>0.1</v>
      </c>
      <c r="L113" s="6">
        <f t="shared" ca="1" si="34"/>
        <v>3.6999999999999998E-2</v>
      </c>
      <c r="M113" s="16">
        <f t="shared" ca="1" si="35"/>
        <v>392.0224</v>
      </c>
      <c r="N113" s="6">
        <f ca="1">(L113+J113+H113)*E113+Table1[[#This Row],[Hukuk Servisinde Tahsilat Tutarı]]</f>
        <v>735440.7648</v>
      </c>
      <c r="O113" s="6">
        <f ca="1">C113*VLOOKUP(B113,'Ver1'!$J$3:$N$9,2,0)+(C113-C113*G113)*VLOOKUP(B113,'Ver1'!$J$3:$N$9,3,0)+(C113-C113*G113-C113*I113)*VLOOKUP(B113,'Ver1'!$J$3:$N$9,4,0)</f>
        <v>134547</v>
      </c>
      <c r="P113" s="6">
        <f t="shared" ca="1" si="36"/>
        <v>0.6744</v>
      </c>
      <c r="Q113" s="6">
        <f ca="1">C113*P113*VLOOKUP(B113,'Ver1'!$J$3:$N$9,5,0)</f>
        <v>243593.28000000003</v>
      </c>
      <c r="R113" s="6">
        <f ca="1">VLOOKUP(Table1[[#This Row],[Ay]],'Ver1'!$J$3:$O$9,6,0)*Table1[[#This Row],[Hukuk Servisine Sevk Edilen]]*Table1[[#This Row],[Toplam Tutar]]</f>
        <v>250901.0784</v>
      </c>
      <c r="S113" s="6">
        <f t="shared" ca="1" si="37"/>
        <v>378140.28</v>
      </c>
      <c r="T113" s="6">
        <f t="shared" ca="1" si="38"/>
        <v>491847.48479999998</v>
      </c>
      <c r="U113" s="4"/>
    </row>
    <row r="114" spans="1:21" x14ac:dyDescent="0.2">
      <c r="A114" s="9">
        <v>45008</v>
      </c>
      <c r="B114" s="6">
        <f t="shared" si="30"/>
        <v>3</v>
      </c>
      <c r="C114" s="6">
        <f ca="1">RANDBETWEEN(VLOOKUP(B114,'Ver1'!$F$3:$H$9,2,0),VLOOKUP(B114,'Ver1'!$F$3:$H$9,3,0))</f>
        <v>1171</v>
      </c>
      <c r="D114" s="6">
        <f ca="1">RANDBETWEEN(VLOOKUP(B114,'Ver1'!$B$4:$D$10,2,0),VLOOKUP(B114,'Ver1'!$B$4:$D$10,3,0))</f>
        <v>1247</v>
      </c>
      <c r="E114" s="6">
        <f t="shared" ca="1" si="31"/>
        <v>1460237</v>
      </c>
      <c r="F114" s="6">
        <f ca="1">RANDBETWEEN(VLOOKUP(B114,'Ver1'!$B$13:$D$19,2,0),VLOOKUP(B114,'Ver1'!$B$13:$D$19,3,0))/100</f>
        <v>0.41</v>
      </c>
      <c r="G114" s="6">
        <f ca="1">RANDBETWEEN(VLOOKUP(B114,'Ver1'!$F$13:$H$19,2,0),VLOOKUP(B114,'Ver1'!$F$13:$H$19,3,0))/100</f>
        <v>0.47</v>
      </c>
      <c r="H114" s="6">
        <f t="shared" ca="1" si="32"/>
        <v>0.19269999999999998</v>
      </c>
      <c r="I114" s="6">
        <f t="shared" ca="1" si="39"/>
        <v>0.31</v>
      </c>
      <c r="J114" s="6">
        <f t="shared" ca="1" si="33"/>
        <v>0.12709999999999999</v>
      </c>
      <c r="K114" s="6">
        <f ca="1">RANDBETWEEN(VLOOKUP(B114,'Ver1'!$F$23:$H$29,2,0),VLOOKUP(B114,'Ver1'!$F$23:$H$29,3,0))/100</f>
        <v>0.05</v>
      </c>
      <c r="L114" s="6">
        <f t="shared" ca="1" si="34"/>
        <v>2.0500000000000001E-2</v>
      </c>
      <c r="M114" s="16">
        <f t="shared" ca="1" si="35"/>
        <v>398.49129999999991</v>
      </c>
      <c r="N114" s="6">
        <f ca="1">(L114+J114+H114)*E114+Table1[[#This Row],[Hukuk Servisinde Tahsilat Tutarı]]</f>
        <v>737748.23832499993</v>
      </c>
      <c r="O114" s="6">
        <f ca="1">C114*VLOOKUP(B114,'Ver1'!$J$3:$N$9,2,0)+(C114-C114*G114)*VLOOKUP(B114,'Ver1'!$J$3:$N$9,3,0)+(C114-C114*G114-C114*I114)*VLOOKUP(B114,'Ver1'!$J$3:$N$9,4,0)</f>
        <v>130859.25</v>
      </c>
      <c r="P114" s="6">
        <f t="shared" ca="1" si="36"/>
        <v>0.65970000000000006</v>
      </c>
      <c r="Q114" s="6">
        <f ca="1">C114*P114*VLOOKUP(B114,'Ver1'!$J$3:$N$9,5,0)</f>
        <v>231752.61000000002</v>
      </c>
      <c r="R114" s="6">
        <f ca="1">VLOOKUP(Table1[[#This Row],[Ay]],'Ver1'!$J$3:$O$9,6,0)*Table1[[#This Row],[Hukuk Servisine Sevk Edilen]]*Table1[[#This Row],[Toplam Tutar]]</f>
        <v>240829.58722500002</v>
      </c>
      <c r="S114" s="6">
        <f t="shared" ca="1" si="37"/>
        <v>362611.86</v>
      </c>
      <c r="T114" s="6">
        <f t="shared" ca="1" si="38"/>
        <v>505995.62832499994</v>
      </c>
      <c r="U114" s="4"/>
    </row>
    <row r="115" spans="1:21" x14ac:dyDescent="0.2">
      <c r="A115" s="9">
        <v>45009</v>
      </c>
      <c r="B115" s="6">
        <f t="shared" si="30"/>
        <v>3</v>
      </c>
      <c r="C115" s="6">
        <f ca="1">RANDBETWEEN(VLOOKUP(B115,'Ver1'!$F$3:$H$9,2,0),VLOOKUP(B115,'Ver1'!$F$3:$H$9,3,0))</f>
        <v>1010</v>
      </c>
      <c r="D115" s="6">
        <f ca="1">RANDBETWEEN(VLOOKUP(B115,'Ver1'!$B$4:$D$10,2,0),VLOOKUP(B115,'Ver1'!$B$4:$D$10,3,0))</f>
        <v>797</v>
      </c>
      <c r="E115" s="6">
        <f t="shared" ca="1" si="31"/>
        <v>804970</v>
      </c>
      <c r="F115" s="6">
        <f ca="1">RANDBETWEEN(VLOOKUP(B115,'Ver1'!$B$13:$D$19,2,0),VLOOKUP(B115,'Ver1'!$B$13:$D$19,3,0))/100</f>
        <v>0.55000000000000004</v>
      </c>
      <c r="G115" s="6">
        <f ca="1">RANDBETWEEN(VLOOKUP(B115,'Ver1'!$F$13:$H$19,2,0),VLOOKUP(B115,'Ver1'!$F$13:$H$19,3,0))/100</f>
        <v>0.49</v>
      </c>
      <c r="H115" s="6">
        <f t="shared" ca="1" si="32"/>
        <v>0.26950000000000002</v>
      </c>
      <c r="I115" s="6">
        <f t="shared" ca="1" si="39"/>
        <v>0.33</v>
      </c>
      <c r="J115" s="6">
        <f t="shared" ca="1" si="33"/>
        <v>0.18150000000000002</v>
      </c>
      <c r="K115" s="6">
        <f ca="1">RANDBETWEEN(VLOOKUP(B115,'Ver1'!$F$23:$H$29,2,0),VLOOKUP(B115,'Ver1'!$F$23:$H$29,3,0))/100</f>
        <v>0.09</v>
      </c>
      <c r="L115" s="6">
        <f t="shared" ca="1" si="34"/>
        <v>4.9500000000000002E-2</v>
      </c>
      <c r="M115" s="16">
        <f t="shared" ca="1" si="35"/>
        <v>505.50500000000005</v>
      </c>
      <c r="N115" s="6">
        <f ca="1">(L115+J115+H115)*E115+Table1[[#This Row],[Hukuk Servisinde Tahsilat Tutarı]]</f>
        <v>503408.11375000002</v>
      </c>
      <c r="O115" s="6">
        <f ca="1">C115*VLOOKUP(B115,'Ver1'!$J$3:$N$9,2,0)+(C115-C115*G115)*VLOOKUP(B115,'Ver1'!$J$3:$N$9,3,0)+(C115-C115*G115-C115*I115)*VLOOKUP(B115,'Ver1'!$J$3:$N$9,4,0)</f>
        <v>107312.5</v>
      </c>
      <c r="P115" s="6">
        <f t="shared" ca="1" si="36"/>
        <v>0.49949999999999994</v>
      </c>
      <c r="Q115" s="6">
        <f ca="1">C115*P115*VLOOKUP(B115,'Ver1'!$J$3:$N$9,5,0)</f>
        <v>151348.49999999997</v>
      </c>
      <c r="R115" s="6">
        <f ca="1">VLOOKUP(Table1[[#This Row],[Ay]],'Ver1'!$J$3:$O$9,6,0)*Table1[[#This Row],[Hukuk Servisine Sevk Edilen]]*Table1[[#This Row],[Toplam Tutar]]</f>
        <v>100520.62874999999</v>
      </c>
      <c r="S115" s="6">
        <f t="shared" ca="1" si="37"/>
        <v>258660.99999999997</v>
      </c>
      <c r="T115" s="6">
        <f t="shared" ca="1" si="38"/>
        <v>352059.61375000002</v>
      </c>
      <c r="U115" s="4"/>
    </row>
    <row r="116" spans="1:21" x14ac:dyDescent="0.2">
      <c r="A116" s="9">
        <v>45010</v>
      </c>
      <c r="B116" s="6">
        <f t="shared" si="30"/>
        <v>3</v>
      </c>
      <c r="C116" s="6">
        <f ca="1">RANDBETWEEN(VLOOKUP(B116,'Ver1'!$F$3:$H$9,2,0),VLOOKUP(B116,'Ver1'!$F$3:$H$9,3,0))</f>
        <v>1169</v>
      </c>
      <c r="D116" s="6">
        <f ca="1">RANDBETWEEN(VLOOKUP(B116,'Ver1'!$B$4:$D$10,2,0),VLOOKUP(B116,'Ver1'!$B$4:$D$10,3,0))</f>
        <v>991</v>
      </c>
      <c r="E116" s="6">
        <f t="shared" ca="1" si="31"/>
        <v>1158479</v>
      </c>
      <c r="F116" s="6">
        <f ca="1">RANDBETWEEN(VLOOKUP(B116,'Ver1'!$B$13:$D$19,2,0),VLOOKUP(B116,'Ver1'!$B$13:$D$19,3,0))/100</f>
        <v>0.41</v>
      </c>
      <c r="G116" s="6">
        <f ca="1">RANDBETWEEN(VLOOKUP(B116,'Ver1'!$F$13:$H$19,2,0),VLOOKUP(B116,'Ver1'!$F$13:$H$19,3,0))/100</f>
        <v>0.45</v>
      </c>
      <c r="H116" s="6">
        <f t="shared" ca="1" si="32"/>
        <v>0.1845</v>
      </c>
      <c r="I116" s="6">
        <f t="shared" ca="1" si="39"/>
        <v>0.31</v>
      </c>
      <c r="J116" s="6">
        <f t="shared" ca="1" si="33"/>
        <v>0.12709999999999999</v>
      </c>
      <c r="K116" s="6">
        <f ca="1">RANDBETWEEN(VLOOKUP(B116,'Ver1'!$F$23:$H$29,2,0),VLOOKUP(B116,'Ver1'!$F$23:$H$29,3,0))/100</f>
        <v>7.0000000000000007E-2</v>
      </c>
      <c r="L116" s="6">
        <f t="shared" ca="1" si="34"/>
        <v>2.87E-2</v>
      </c>
      <c r="M116" s="16">
        <f t="shared" ca="1" si="35"/>
        <v>397.8107</v>
      </c>
      <c r="N116" s="6">
        <f ca="1">(L116+J116+H116)*E116+Table1[[#This Row],[Hukuk Servisinde Tahsilat Tutarı]]</f>
        <v>585292.55277499999</v>
      </c>
      <c r="O116" s="6">
        <f ca="1">C116*VLOOKUP(B116,'Ver1'!$J$3:$N$9,2,0)+(C116-C116*G116)*VLOOKUP(B116,'Ver1'!$J$3:$N$9,3,0)+(C116-C116*G116-C116*I116)*VLOOKUP(B116,'Ver1'!$J$3:$N$9,4,0)</f>
        <v>134727.25</v>
      </c>
      <c r="P116" s="6">
        <f t="shared" ca="1" si="36"/>
        <v>0.65969999999999995</v>
      </c>
      <c r="Q116" s="6">
        <f ca="1">C116*P116*VLOOKUP(B116,'Ver1'!$J$3:$N$9,5,0)</f>
        <v>231356.78999999998</v>
      </c>
      <c r="R116" s="6">
        <f ca="1">VLOOKUP(Table1[[#This Row],[Ay]],'Ver1'!$J$3:$O$9,6,0)*Table1[[#This Row],[Hukuk Servisine Sevk Edilen]]*Table1[[#This Row],[Toplam Tutar]]</f>
        <v>191062.14907499999</v>
      </c>
      <c r="S116" s="6">
        <f t="shared" ca="1" si="37"/>
        <v>366084.04</v>
      </c>
      <c r="T116" s="6">
        <f t="shared" ca="1" si="38"/>
        <v>353935.76277500001</v>
      </c>
      <c r="U116" s="4"/>
    </row>
    <row r="117" spans="1:21" x14ac:dyDescent="0.2">
      <c r="A117" s="9">
        <v>45011</v>
      </c>
      <c r="B117" s="6">
        <f t="shared" si="30"/>
        <v>3</v>
      </c>
      <c r="C117" s="6">
        <f ca="1">RANDBETWEEN(VLOOKUP(B117,'Ver1'!$F$3:$H$9,2,0),VLOOKUP(B117,'Ver1'!$F$3:$H$9,3,0))</f>
        <v>1441</v>
      </c>
      <c r="D117" s="6">
        <f ca="1">RANDBETWEEN(VLOOKUP(B117,'Ver1'!$B$4:$D$10,2,0),VLOOKUP(B117,'Ver1'!$B$4:$D$10,3,0))</f>
        <v>1227</v>
      </c>
      <c r="E117" s="6">
        <f t="shared" ca="1" si="31"/>
        <v>1768107</v>
      </c>
      <c r="F117" s="6">
        <f ca="1">RANDBETWEEN(VLOOKUP(B117,'Ver1'!$B$13:$D$19,2,0),VLOOKUP(B117,'Ver1'!$B$13:$D$19,3,0))/100</f>
        <v>0.4</v>
      </c>
      <c r="G117" s="6">
        <f ca="1">RANDBETWEEN(VLOOKUP(B117,'Ver1'!$F$13:$H$19,2,0),VLOOKUP(B117,'Ver1'!$F$13:$H$19,3,0))/100</f>
        <v>0.48</v>
      </c>
      <c r="H117" s="6">
        <f t="shared" ca="1" si="32"/>
        <v>0.192</v>
      </c>
      <c r="I117" s="6">
        <f t="shared" ca="1" si="39"/>
        <v>0.31</v>
      </c>
      <c r="J117" s="6">
        <f t="shared" ca="1" si="33"/>
        <v>0.124</v>
      </c>
      <c r="K117" s="6">
        <f ca="1">RANDBETWEEN(VLOOKUP(B117,'Ver1'!$F$23:$H$29,2,0),VLOOKUP(B117,'Ver1'!$F$23:$H$29,3,0))/100</f>
        <v>0.09</v>
      </c>
      <c r="L117" s="6">
        <f t="shared" ca="1" si="34"/>
        <v>3.5999999999999997E-2</v>
      </c>
      <c r="M117" s="16">
        <f t="shared" ca="1" si="35"/>
        <v>507.23199999999997</v>
      </c>
      <c r="N117" s="6">
        <f ca="1">(L117+J117+H117)*E117+Table1[[#This Row],[Hukuk Servisinde Tahsilat Tutarı]]</f>
        <v>908806.99800000002</v>
      </c>
      <c r="O117" s="6">
        <f ca="1">C117*VLOOKUP(B117,'Ver1'!$J$3:$N$9,2,0)+(C117-C117*G117)*VLOOKUP(B117,'Ver1'!$J$3:$N$9,3,0)+(C117-C117*G117-C117*I117)*VLOOKUP(B117,'Ver1'!$J$3:$N$9,4,0)</f>
        <v>158510</v>
      </c>
      <c r="P117" s="6">
        <f t="shared" ca="1" si="36"/>
        <v>0.64800000000000002</v>
      </c>
      <c r="Q117" s="6">
        <f ca="1">C117*P117*VLOOKUP(B117,'Ver1'!$J$3:$N$9,5,0)</f>
        <v>280130.40000000002</v>
      </c>
      <c r="R117" s="6">
        <f ca="1">VLOOKUP(Table1[[#This Row],[Ay]],'Ver1'!$J$3:$O$9,6,0)*Table1[[#This Row],[Hukuk Servisine Sevk Edilen]]*Table1[[#This Row],[Toplam Tutar]]</f>
        <v>286433.33400000003</v>
      </c>
      <c r="S117" s="6">
        <f t="shared" ca="1" si="37"/>
        <v>438640.4</v>
      </c>
      <c r="T117" s="6">
        <f t="shared" ca="1" si="38"/>
        <v>628676.598</v>
      </c>
      <c r="U117" s="4"/>
    </row>
    <row r="118" spans="1:21" x14ac:dyDescent="0.2">
      <c r="A118" s="9">
        <v>45012</v>
      </c>
      <c r="B118" s="6">
        <f t="shared" si="30"/>
        <v>3</v>
      </c>
      <c r="C118" s="6">
        <f ca="1">RANDBETWEEN(VLOOKUP(B118,'Ver1'!$F$3:$H$9,2,0),VLOOKUP(B118,'Ver1'!$F$3:$H$9,3,0))</f>
        <v>1336</v>
      </c>
      <c r="D118" s="6">
        <f ca="1">RANDBETWEEN(VLOOKUP(B118,'Ver1'!$B$4:$D$10,2,0),VLOOKUP(B118,'Ver1'!$B$4:$D$10,3,0))</f>
        <v>1014</v>
      </c>
      <c r="E118" s="6">
        <f t="shared" ca="1" si="31"/>
        <v>1354704</v>
      </c>
      <c r="F118" s="6">
        <f ca="1">RANDBETWEEN(VLOOKUP(B118,'Ver1'!$B$13:$D$19,2,0),VLOOKUP(B118,'Ver1'!$B$13:$D$19,3,0))/100</f>
        <v>0.55000000000000004</v>
      </c>
      <c r="G118" s="6">
        <f ca="1">RANDBETWEEN(VLOOKUP(B118,'Ver1'!$F$13:$H$19,2,0),VLOOKUP(B118,'Ver1'!$F$13:$H$19,3,0))/100</f>
        <v>0.48</v>
      </c>
      <c r="H118" s="6">
        <f t="shared" ca="1" si="32"/>
        <v>0.26400000000000001</v>
      </c>
      <c r="I118" s="6">
        <f t="shared" ca="1" si="39"/>
        <v>0.25</v>
      </c>
      <c r="J118" s="6">
        <f t="shared" ca="1" si="33"/>
        <v>0.13750000000000001</v>
      </c>
      <c r="K118" s="6">
        <f ca="1">RANDBETWEEN(VLOOKUP(B118,'Ver1'!$F$23:$H$29,2,0),VLOOKUP(B118,'Ver1'!$F$23:$H$29,3,0))/100</f>
        <v>0.05</v>
      </c>
      <c r="L118" s="6">
        <f t="shared" ca="1" si="34"/>
        <v>2.7500000000000004E-2</v>
      </c>
      <c r="M118" s="16">
        <f t="shared" ca="1" si="35"/>
        <v>573.14400000000012</v>
      </c>
      <c r="N118" s="6">
        <f ca="1">(L118+J118+H118)*E118+Table1[[#This Row],[Hukuk Servisinde Tahsilat Tutarı]]</f>
        <v>774552.0120000001</v>
      </c>
      <c r="O118" s="6">
        <f ca="1">C118*VLOOKUP(B118,'Ver1'!$J$3:$N$9,2,0)+(C118-C118*G118)*VLOOKUP(B118,'Ver1'!$J$3:$N$9,3,0)+(C118-C118*G118-C118*I118)*VLOOKUP(B118,'Ver1'!$J$3:$N$9,4,0)</f>
        <v>154976</v>
      </c>
      <c r="P118" s="6">
        <f t="shared" ca="1" si="36"/>
        <v>0.57099999999999995</v>
      </c>
      <c r="Q118" s="6">
        <f ca="1">C118*P118*VLOOKUP(B118,'Ver1'!$J$3:$N$9,5,0)</f>
        <v>228856.79999999996</v>
      </c>
      <c r="R118" s="6">
        <f ca="1">VLOOKUP(Table1[[#This Row],[Ay]],'Ver1'!$J$3:$O$9,6,0)*Table1[[#This Row],[Hukuk Servisine Sevk Edilen]]*Table1[[#This Row],[Toplam Tutar]]</f>
        <v>193383.99599999998</v>
      </c>
      <c r="S118" s="6">
        <f t="shared" ca="1" si="37"/>
        <v>383832.79999999993</v>
      </c>
      <c r="T118" s="6">
        <f t="shared" ca="1" si="38"/>
        <v>545695.21200000017</v>
      </c>
      <c r="U118" s="4"/>
    </row>
    <row r="119" spans="1:21" x14ac:dyDescent="0.2">
      <c r="A119" s="9">
        <v>45013</v>
      </c>
      <c r="B119" s="6">
        <f t="shared" si="30"/>
        <v>3</v>
      </c>
      <c r="C119" s="6">
        <f ca="1">RANDBETWEEN(VLOOKUP(B119,'Ver1'!$F$3:$H$9,2,0),VLOOKUP(B119,'Ver1'!$F$3:$H$9,3,0))</f>
        <v>1150</v>
      </c>
      <c r="D119" s="6">
        <f ca="1">RANDBETWEEN(VLOOKUP(B119,'Ver1'!$B$4:$D$10,2,0),VLOOKUP(B119,'Ver1'!$B$4:$D$10,3,0))</f>
        <v>1119</v>
      </c>
      <c r="E119" s="6">
        <f t="shared" ca="1" si="31"/>
        <v>1286850</v>
      </c>
      <c r="F119" s="6">
        <f ca="1">RANDBETWEEN(VLOOKUP(B119,'Ver1'!$B$13:$D$19,2,0),VLOOKUP(B119,'Ver1'!$B$13:$D$19,3,0))/100</f>
        <v>0.52</v>
      </c>
      <c r="G119" s="6">
        <f ca="1">RANDBETWEEN(VLOOKUP(B119,'Ver1'!$F$13:$H$19,2,0),VLOOKUP(B119,'Ver1'!$F$13:$H$19,3,0))/100</f>
        <v>0.45</v>
      </c>
      <c r="H119" s="6">
        <f t="shared" ca="1" si="32"/>
        <v>0.23400000000000001</v>
      </c>
      <c r="I119" s="6">
        <f t="shared" ca="1" si="39"/>
        <v>0.32</v>
      </c>
      <c r="J119" s="6">
        <f t="shared" ca="1" si="33"/>
        <v>0.16640000000000002</v>
      </c>
      <c r="K119" s="6">
        <f ca="1">RANDBETWEEN(VLOOKUP(B119,'Ver1'!$F$23:$H$29,2,0),VLOOKUP(B119,'Ver1'!$F$23:$H$29,3,0))/100</f>
        <v>7.0000000000000007E-2</v>
      </c>
      <c r="L119" s="6">
        <f t="shared" ca="1" si="34"/>
        <v>3.6400000000000002E-2</v>
      </c>
      <c r="M119" s="16">
        <f t="shared" ca="1" si="35"/>
        <v>502.32000000000011</v>
      </c>
      <c r="N119" s="6">
        <f ca="1">(L119+J119+H119)*E119+Table1[[#This Row],[Hukuk Servisinde Tahsilat Tutarı]]</f>
        <v>743284.56</v>
      </c>
      <c r="O119" s="6">
        <f ca="1">C119*VLOOKUP(B119,'Ver1'!$J$3:$N$9,2,0)+(C119-C119*G119)*VLOOKUP(B119,'Ver1'!$J$3:$N$9,3,0)+(C119-C119*G119-C119*I119)*VLOOKUP(B119,'Ver1'!$J$3:$N$9,4,0)</f>
        <v>131387.5</v>
      </c>
      <c r="P119" s="6">
        <f t="shared" ca="1" si="36"/>
        <v>0.56319999999999992</v>
      </c>
      <c r="Q119" s="6">
        <f ca="1">C119*P119*VLOOKUP(B119,'Ver1'!$J$3:$N$9,5,0)</f>
        <v>194303.99999999997</v>
      </c>
      <c r="R119" s="6">
        <f ca="1">VLOOKUP(Table1[[#This Row],[Ay]],'Ver1'!$J$3:$O$9,6,0)*Table1[[#This Row],[Hukuk Servisine Sevk Edilen]]*Table1[[#This Row],[Toplam Tutar]]</f>
        <v>181188.47999999998</v>
      </c>
      <c r="S119" s="6">
        <f t="shared" ca="1" si="37"/>
        <v>325691.5</v>
      </c>
      <c r="T119" s="6">
        <f t="shared" ca="1" si="38"/>
        <v>548980.56000000006</v>
      </c>
      <c r="U119" s="4"/>
    </row>
    <row r="120" spans="1:21" x14ac:dyDescent="0.2">
      <c r="A120" s="9">
        <v>45014</v>
      </c>
      <c r="B120" s="6">
        <f t="shared" si="30"/>
        <v>3</v>
      </c>
      <c r="C120" s="6">
        <f ca="1">RANDBETWEEN(VLOOKUP(B120,'Ver1'!$F$3:$H$9,2,0),VLOOKUP(B120,'Ver1'!$F$3:$H$9,3,0))</f>
        <v>1156</v>
      </c>
      <c r="D120" s="6">
        <f ca="1">RANDBETWEEN(VLOOKUP(B120,'Ver1'!$B$4:$D$10,2,0),VLOOKUP(B120,'Ver1'!$B$4:$D$10,3,0))</f>
        <v>1152</v>
      </c>
      <c r="E120" s="6">
        <f t="shared" ca="1" si="31"/>
        <v>1331712</v>
      </c>
      <c r="F120" s="6">
        <f ca="1">RANDBETWEEN(VLOOKUP(B120,'Ver1'!$B$13:$D$19,2,0),VLOOKUP(B120,'Ver1'!$B$13:$D$19,3,0))/100</f>
        <v>0.47</v>
      </c>
      <c r="G120" s="6">
        <f ca="1">RANDBETWEEN(VLOOKUP(B120,'Ver1'!$F$13:$H$19,2,0),VLOOKUP(B120,'Ver1'!$F$13:$H$19,3,0))/100</f>
        <v>0.52</v>
      </c>
      <c r="H120" s="6">
        <f t="shared" ca="1" si="32"/>
        <v>0.24440000000000001</v>
      </c>
      <c r="I120" s="6">
        <f t="shared" ca="1" si="39"/>
        <v>0.25</v>
      </c>
      <c r="J120" s="6">
        <f t="shared" ca="1" si="33"/>
        <v>0.11749999999999999</v>
      </c>
      <c r="K120" s="6">
        <f ca="1">RANDBETWEEN(VLOOKUP(B120,'Ver1'!$F$23:$H$29,2,0),VLOOKUP(B120,'Ver1'!$F$23:$H$29,3,0))/100</f>
        <v>7.0000000000000007E-2</v>
      </c>
      <c r="L120" s="6">
        <f t="shared" ca="1" si="34"/>
        <v>3.2899999999999999E-2</v>
      </c>
      <c r="M120" s="16">
        <f t="shared" ca="1" si="35"/>
        <v>456.3888</v>
      </c>
      <c r="N120" s="6">
        <f ca="1">(L120+J120+H120)*E120+Table1[[#This Row],[Hukuk Servisinde Tahsilat Tutarı]]</f>
        <v>727247.92320000008</v>
      </c>
      <c r="O120" s="6">
        <f ca="1">C120*VLOOKUP(B120,'Ver1'!$J$3:$N$9,2,0)+(C120-C120*G120)*VLOOKUP(B120,'Ver1'!$J$3:$N$9,3,0)+(C120-C120*G120-C120*I120)*VLOOKUP(B120,'Ver1'!$J$3:$N$9,4,0)</f>
        <v>126004</v>
      </c>
      <c r="P120" s="6">
        <f t="shared" ca="1" si="36"/>
        <v>0.60519999999999996</v>
      </c>
      <c r="Q120" s="6">
        <f ca="1">C120*P120*VLOOKUP(B120,'Ver1'!$J$3:$N$9,5,0)</f>
        <v>209883.36</v>
      </c>
      <c r="R120" s="6">
        <f ca="1">VLOOKUP(Table1[[#This Row],[Ay]],'Ver1'!$J$3:$O$9,6,0)*Table1[[#This Row],[Hukuk Servisine Sevk Edilen]]*Table1[[#This Row],[Toplam Tutar]]</f>
        <v>201488.02559999999</v>
      </c>
      <c r="S120" s="6">
        <f t="shared" ca="1" si="37"/>
        <v>335887.35999999999</v>
      </c>
      <c r="T120" s="6">
        <f t="shared" ca="1" si="38"/>
        <v>517364.56320000009</v>
      </c>
      <c r="U120" s="4"/>
    </row>
    <row r="121" spans="1:21" x14ac:dyDescent="0.2">
      <c r="A121" s="9">
        <v>45015</v>
      </c>
      <c r="B121" s="6">
        <f t="shared" si="30"/>
        <v>3</v>
      </c>
      <c r="C121" s="6">
        <f ca="1">RANDBETWEEN(VLOOKUP(B121,'Ver1'!$F$3:$H$9,2,0),VLOOKUP(B121,'Ver1'!$F$3:$H$9,3,0))</f>
        <v>1446</v>
      </c>
      <c r="D121" s="6">
        <f ca="1">RANDBETWEEN(VLOOKUP(B121,'Ver1'!$B$4:$D$10,2,0),VLOOKUP(B121,'Ver1'!$B$4:$D$10,3,0))</f>
        <v>879</v>
      </c>
      <c r="E121" s="6">
        <f t="shared" ca="1" si="31"/>
        <v>1271034</v>
      </c>
      <c r="F121" s="6">
        <f ca="1">RANDBETWEEN(VLOOKUP(B121,'Ver1'!$B$13:$D$19,2,0),VLOOKUP(B121,'Ver1'!$B$13:$D$19,3,0))/100</f>
        <v>0.37</v>
      </c>
      <c r="G121" s="6">
        <f ca="1">RANDBETWEEN(VLOOKUP(B121,'Ver1'!$F$13:$H$19,2,0),VLOOKUP(B121,'Ver1'!$F$13:$H$19,3,0))/100</f>
        <v>0.51</v>
      </c>
      <c r="H121" s="6">
        <f t="shared" ca="1" si="32"/>
        <v>0.18870000000000001</v>
      </c>
      <c r="I121" s="6">
        <f t="shared" ca="1" si="39"/>
        <v>0.28999999999999998</v>
      </c>
      <c r="J121" s="6">
        <f t="shared" ca="1" si="33"/>
        <v>0.10729999999999999</v>
      </c>
      <c r="K121" s="6">
        <f ca="1">RANDBETWEEN(VLOOKUP(B121,'Ver1'!$F$23:$H$29,2,0),VLOOKUP(B121,'Ver1'!$F$23:$H$29,3,0))/100</f>
        <v>0.09</v>
      </c>
      <c r="L121" s="6">
        <f t="shared" ca="1" si="34"/>
        <v>3.3299999999999996E-2</v>
      </c>
      <c r="M121" s="16">
        <f t="shared" ca="1" si="35"/>
        <v>476.16780000000006</v>
      </c>
      <c r="N121" s="6">
        <f ca="1">(L121+J121+H121)*E121+Table1[[#This Row],[Hukuk Servisinde Tahsilat Tutarı]]</f>
        <v>631672.12215000007</v>
      </c>
      <c r="O121" s="6">
        <f ca="1">C121*VLOOKUP(B121,'Ver1'!$J$3:$N$9,2,0)+(C121-C121*G121)*VLOOKUP(B121,'Ver1'!$J$3:$N$9,3,0)+(C121-C121*G121-C121*I121)*VLOOKUP(B121,'Ver1'!$J$3:$N$9,4,0)</f>
        <v>154360.5</v>
      </c>
      <c r="P121" s="6">
        <f t="shared" ca="1" si="36"/>
        <v>0.67069999999999996</v>
      </c>
      <c r="Q121" s="6">
        <f ca="1">C121*P121*VLOOKUP(B121,'Ver1'!$J$3:$N$9,5,0)</f>
        <v>290949.65999999997</v>
      </c>
      <c r="R121" s="6">
        <f ca="1">VLOOKUP(Table1[[#This Row],[Ay]],'Ver1'!$J$3:$O$9,6,0)*Table1[[#This Row],[Hukuk Servisine Sevk Edilen]]*Table1[[#This Row],[Toplam Tutar]]</f>
        <v>213120.62594999999</v>
      </c>
      <c r="S121" s="6">
        <f t="shared" ca="1" si="37"/>
        <v>445310.16</v>
      </c>
      <c r="T121" s="6">
        <f t="shared" ca="1" si="38"/>
        <v>340722.46215000009</v>
      </c>
      <c r="U121" s="4"/>
    </row>
    <row r="122" spans="1:21" x14ac:dyDescent="0.2">
      <c r="A122" s="9">
        <v>45016</v>
      </c>
      <c r="B122" s="6">
        <f t="shared" si="30"/>
        <v>3</v>
      </c>
      <c r="C122" s="6">
        <f ca="1">RANDBETWEEN(VLOOKUP(B122,'Ver1'!$F$3:$H$9,2,0),VLOOKUP(B122,'Ver1'!$F$3:$H$9,3,0))</f>
        <v>1485</v>
      </c>
      <c r="D122" s="6">
        <f ca="1">RANDBETWEEN(VLOOKUP(B122,'Ver1'!$B$4:$D$10,2,0),VLOOKUP(B122,'Ver1'!$B$4:$D$10,3,0))</f>
        <v>923</v>
      </c>
      <c r="E122" s="6">
        <f t="shared" ca="1" si="31"/>
        <v>1370655</v>
      </c>
      <c r="F122" s="6">
        <f ca="1">RANDBETWEEN(VLOOKUP(B122,'Ver1'!$B$13:$D$19,2,0),VLOOKUP(B122,'Ver1'!$B$13:$D$19,3,0))/100</f>
        <v>0.43</v>
      </c>
      <c r="G122" s="6">
        <f ca="1">RANDBETWEEN(VLOOKUP(B122,'Ver1'!$F$13:$H$19,2,0),VLOOKUP(B122,'Ver1'!$F$13:$H$19,3,0))/100</f>
        <v>0.55000000000000004</v>
      </c>
      <c r="H122" s="6">
        <f t="shared" ca="1" si="32"/>
        <v>0.23650000000000002</v>
      </c>
      <c r="I122" s="6">
        <f t="shared" ca="1" si="39"/>
        <v>0.28999999999999998</v>
      </c>
      <c r="J122" s="6">
        <f t="shared" ca="1" si="33"/>
        <v>0.12469999999999999</v>
      </c>
      <c r="K122" s="6">
        <f ca="1">RANDBETWEEN(VLOOKUP(B122,'Ver1'!$F$23:$H$29,2,0),VLOOKUP(B122,'Ver1'!$F$23:$H$29,3,0))/100</f>
        <v>0.06</v>
      </c>
      <c r="L122" s="6">
        <f t="shared" ca="1" si="34"/>
        <v>2.58E-2</v>
      </c>
      <c r="M122" s="16">
        <f t="shared" ca="1" si="35"/>
        <v>574.69500000000005</v>
      </c>
      <c r="N122" s="6">
        <f ca="1">(L122+J122+H122)*E122+Table1[[#This Row],[Hukuk Servisinde Tahsilat Tutarı]]</f>
        <v>740496.36375000002</v>
      </c>
      <c r="O122" s="6">
        <f ca="1">C122*VLOOKUP(B122,'Ver1'!$J$3:$N$9,2,0)+(C122-C122*G122)*VLOOKUP(B122,'Ver1'!$J$3:$N$9,3,0)+(C122-C122*G122-C122*I122)*VLOOKUP(B122,'Ver1'!$J$3:$N$9,4,0)</f>
        <v>148128.75</v>
      </c>
      <c r="P122" s="6">
        <f t="shared" ca="1" si="36"/>
        <v>0.61299999999999999</v>
      </c>
      <c r="Q122" s="6">
        <f ca="1">C122*P122*VLOOKUP(B122,'Ver1'!$J$3:$N$9,5,0)</f>
        <v>273091.5</v>
      </c>
      <c r="R122" s="6">
        <f ca="1">VLOOKUP(Table1[[#This Row],[Ay]],'Ver1'!$J$3:$O$9,6,0)*Table1[[#This Row],[Hukuk Servisine Sevk Edilen]]*Table1[[#This Row],[Toplam Tutar]]</f>
        <v>210052.87875</v>
      </c>
      <c r="S122" s="6">
        <f t="shared" ca="1" si="37"/>
        <v>421220.25</v>
      </c>
      <c r="T122" s="6">
        <f t="shared" ca="1" si="38"/>
        <v>467404.86375000002</v>
      </c>
      <c r="U122" s="4"/>
    </row>
    <row r="123" spans="1:21" x14ac:dyDescent="0.2">
      <c r="A123" s="9">
        <v>45017</v>
      </c>
      <c r="B123" s="6">
        <f t="shared" si="30"/>
        <v>4</v>
      </c>
      <c r="C123" s="6">
        <f ca="1">RANDBETWEEN(VLOOKUP(B123,'Ver1'!$F$3:$H$9,2,0),VLOOKUP(B123,'Ver1'!$F$3:$H$9,3,0))</f>
        <v>1454</v>
      </c>
      <c r="D123" s="6">
        <f ca="1">RANDBETWEEN(VLOOKUP(B123,'Ver1'!$B$4:$D$10,2,0),VLOOKUP(B123,'Ver1'!$B$4:$D$10,3,0))</f>
        <v>626</v>
      </c>
      <c r="E123" s="6">
        <f t="shared" ca="1" si="31"/>
        <v>910204</v>
      </c>
      <c r="F123" s="6">
        <f ca="1">RANDBETWEEN(VLOOKUP(B123,'Ver1'!$B$13:$D$19,2,0),VLOOKUP(B123,'Ver1'!$B$13:$D$19,3,0))/100</f>
        <v>0.36</v>
      </c>
      <c r="G123" s="6">
        <f ca="1">RANDBETWEEN(VLOOKUP(B123,'Ver1'!$F$13:$H$19,2,0),VLOOKUP(B123,'Ver1'!$F$13:$H$19,3,0))/100</f>
        <v>0.45</v>
      </c>
      <c r="H123" s="6">
        <f t="shared" ca="1" si="32"/>
        <v>0.16200000000000001</v>
      </c>
      <c r="I123" s="6">
        <f t="shared" ca="1" si="39"/>
        <v>0.23</v>
      </c>
      <c r="J123" s="6">
        <f t="shared" ca="1" si="33"/>
        <v>8.2799999999999999E-2</v>
      </c>
      <c r="K123" s="6">
        <f ca="1">RANDBETWEEN(VLOOKUP(B123,'Ver1'!$F$23:$H$29,2,0),VLOOKUP(B123,'Ver1'!$F$23:$H$29,3,0))/100</f>
        <v>0.06</v>
      </c>
      <c r="L123" s="6">
        <f t="shared" ca="1" si="34"/>
        <v>2.1599999999999998E-2</v>
      </c>
      <c r="M123" s="16">
        <f t="shared" ca="1" si="35"/>
        <v>387.34559999999993</v>
      </c>
      <c r="N123" s="6">
        <f ca="1">(L123+J123+H123)*E123+Table1[[#This Row],[Hukuk Servisinde Tahsilat Tutarı]]</f>
        <v>389377.98956799996</v>
      </c>
      <c r="O123" s="6">
        <f ca="1">C123*VLOOKUP(B123,'Ver1'!$J$3:$N$9,2,0)+(C123-C123*G123)*VLOOKUP(B123,'Ver1'!$J$3:$N$9,3,0)+(C123-C123*G123-C123*I123)*VLOOKUP(B123,'Ver1'!$J$3:$N$9,4,0)</f>
        <v>179205.5</v>
      </c>
      <c r="P123" s="6">
        <f t="shared" ca="1" si="36"/>
        <v>0.73360000000000003</v>
      </c>
      <c r="Q123" s="6">
        <f ca="1">C123*P123*VLOOKUP(B123,'Ver1'!$J$3:$N$9,5,0)</f>
        <v>319996.32000000007</v>
      </c>
      <c r="R123" s="6">
        <f ca="1">VLOOKUP(Table1[[#This Row],[Ay]],'Ver1'!$J$3:$O$9,6,0)*Table1[[#This Row],[Hukuk Servisine Sevk Edilen]]*Table1[[#This Row],[Toplam Tutar]]</f>
        <v>146899.64396800002</v>
      </c>
      <c r="S123" s="6">
        <f t="shared" ca="1" si="37"/>
        <v>499201.82000000007</v>
      </c>
      <c r="T123" s="6">
        <f t="shared" ca="1" si="38"/>
        <v>69381.669567999896</v>
      </c>
      <c r="U123" s="4"/>
    </row>
    <row r="124" spans="1:21" x14ac:dyDescent="0.2">
      <c r="A124" s="9">
        <v>45018</v>
      </c>
      <c r="B124" s="6">
        <f t="shared" si="30"/>
        <v>4</v>
      </c>
      <c r="C124" s="6">
        <f ca="1">RANDBETWEEN(VLOOKUP(B124,'Ver1'!$F$3:$H$9,2,0),VLOOKUP(B124,'Ver1'!$F$3:$H$9,3,0))</f>
        <v>1110</v>
      </c>
      <c r="D124" s="6">
        <f ca="1">RANDBETWEEN(VLOOKUP(B124,'Ver1'!$B$4:$D$10,2,0),VLOOKUP(B124,'Ver1'!$B$4:$D$10,3,0))</f>
        <v>496</v>
      </c>
      <c r="E124" s="6">
        <f t="shared" ca="1" si="31"/>
        <v>550560</v>
      </c>
      <c r="F124" s="6">
        <f ca="1">RANDBETWEEN(VLOOKUP(B124,'Ver1'!$B$13:$D$19,2,0),VLOOKUP(B124,'Ver1'!$B$13:$D$19,3,0))/100</f>
        <v>0.23</v>
      </c>
      <c r="G124" s="6">
        <f ca="1">RANDBETWEEN(VLOOKUP(B124,'Ver1'!$F$13:$H$19,2,0),VLOOKUP(B124,'Ver1'!$F$13:$H$19,3,0))/100</f>
        <v>0.47</v>
      </c>
      <c r="H124" s="6">
        <f t="shared" ca="1" si="32"/>
        <v>0.1081</v>
      </c>
      <c r="I124" s="6">
        <f t="shared" ca="1" si="39"/>
        <v>0.25</v>
      </c>
      <c r="J124" s="6">
        <f t="shared" ca="1" si="33"/>
        <v>5.7500000000000002E-2</v>
      </c>
      <c r="K124" s="6">
        <f ca="1">RANDBETWEEN(VLOOKUP(B124,'Ver1'!$F$23:$H$29,2,0),VLOOKUP(B124,'Ver1'!$F$23:$H$29,3,0))/100</f>
        <v>0.05</v>
      </c>
      <c r="L124" s="6">
        <f t="shared" ca="1" si="34"/>
        <v>1.1500000000000002E-2</v>
      </c>
      <c r="M124" s="16">
        <f t="shared" ca="1" si="35"/>
        <v>196.58100000000002</v>
      </c>
      <c r="N124" s="6">
        <f ca="1">(L124+J124+H124)*E124+Table1[[#This Row],[Hukuk Servisinde Tahsilat Tutarı]]</f>
        <v>197176.45728</v>
      </c>
      <c r="O124" s="6">
        <f ca="1">C124*VLOOKUP(B124,'Ver1'!$J$3:$N$9,2,0)+(C124-C124*G124)*VLOOKUP(B124,'Ver1'!$J$3:$N$9,3,0)+(C124-C124*G124-C124*I124)*VLOOKUP(B124,'Ver1'!$J$3:$N$9,4,0)</f>
        <v>130702.5</v>
      </c>
      <c r="P124" s="6">
        <f t="shared" ca="1" si="36"/>
        <v>0.82289999999999996</v>
      </c>
      <c r="Q124" s="6">
        <f ca="1">C124*P124*VLOOKUP(B124,'Ver1'!$J$3:$N$9,5,0)</f>
        <v>274025.7</v>
      </c>
      <c r="R124" s="6">
        <f ca="1">VLOOKUP(Table1[[#This Row],[Ay]],'Ver1'!$J$3:$O$9,6,0)*Table1[[#This Row],[Hukuk Servisine Sevk Edilen]]*Table1[[#This Row],[Toplam Tutar]]</f>
        <v>99672.281279999996</v>
      </c>
      <c r="S124" s="6">
        <f t="shared" ca="1" si="37"/>
        <v>404728.2</v>
      </c>
      <c r="T124" s="6">
        <f t="shared" ca="1" si="38"/>
        <v>-76849.242720000009</v>
      </c>
      <c r="U124" s="4"/>
    </row>
    <row r="125" spans="1:21" x14ac:dyDescent="0.2">
      <c r="A125" s="9">
        <v>45019</v>
      </c>
      <c r="B125" s="6">
        <f t="shared" si="30"/>
        <v>4</v>
      </c>
      <c r="C125" s="6">
        <f ca="1">RANDBETWEEN(VLOOKUP(B125,'Ver1'!$F$3:$H$9,2,0),VLOOKUP(B125,'Ver1'!$F$3:$H$9,3,0))</f>
        <v>1451</v>
      </c>
      <c r="D125" s="6">
        <f ca="1">RANDBETWEEN(VLOOKUP(B125,'Ver1'!$B$4:$D$10,2,0),VLOOKUP(B125,'Ver1'!$B$4:$D$10,3,0))</f>
        <v>577</v>
      </c>
      <c r="E125" s="6">
        <f t="shared" ca="1" si="31"/>
        <v>837227</v>
      </c>
      <c r="F125" s="6">
        <f ca="1">RANDBETWEEN(VLOOKUP(B125,'Ver1'!$B$13:$D$19,2,0),VLOOKUP(B125,'Ver1'!$B$13:$D$19,3,0))/100</f>
        <v>0.26</v>
      </c>
      <c r="G125" s="6">
        <f ca="1">RANDBETWEEN(VLOOKUP(B125,'Ver1'!$F$13:$H$19,2,0),VLOOKUP(B125,'Ver1'!$F$13:$H$19,3,0))/100</f>
        <v>0.5</v>
      </c>
      <c r="H125" s="6">
        <f t="shared" ca="1" si="32"/>
        <v>0.13</v>
      </c>
      <c r="I125" s="6">
        <f t="shared" ca="1" si="39"/>
        <v>0.21</v>
      </c>
      <c r="J125" s="6">
        <f t="shared" ca="1" si="33"/>
        <v>5.4600000000000003E-2</v>
      </c>
      <c r="K125" s="6">
        <f ca="1">RANDBETWEEN(VLOOKUP(B125,'Ver1'!$F$23:$H$29,2,0),VLOOKUP(B125,'Ver1'!$F$23:$H$29,3,0))/100</f>
        <v>0.06</v>
      </c>
      <c r="L125" s="6">
        <f t="shared" ca="1" si="34"/>
        <v>1.5599999999999999E-2</v>
      </c>
      <c r="M125" s="16">
        <f t="shared" ca="1" si="35"/>
        <v>290.49019999999996</v>
      </c>
      <c r="N125" s="6">
        <f ca="1">(L125+J125+H125)*E125+Table1[[#This Row],[Hukuk Servisinde Tahsilat Tutarı]]</f>
        <v>314927.95941200003</v>
      </c>
      <c r="O125" s="6">
        <f ca="1">C125*VLOOKUP(B125,'Ver1'!$J$3:$N$9,2,0)+(C125-C125*G125)*VLOOKUP(B125,'Ver1'!$J$3:$N$9,3,0)+(C125-C125*G125-C125*I125)*VLOOKUP(B125,'Ver1'!$J$3:$N$9,4,0)</f>
        <v>169041.5</v>
      </c>
      <c r="P125" s="6">
        <f t="shared" ca="1" si="36"/>
        <v>0.79980000000000007</v>
      </c>
      <c r="Q125" s="6">
        <f ca="1">C125*P125*VLOOKUP(B125,'Ver1'!$J$3:$N$9,5,0)</f>
        <v>348152.94</v>
      </c>
      <c r="R125" s="6">
        <f ca="1">VLOOKUP(Table1[[#This Row],[Ay]],'Ver1'!$J$3:$O$9,6,0)*Table1[[#This Row],[Hukuk Servisine Sevk Edilen]]*Table1[[#This Row],[Toplam Tutar]]</f>
        <v>147315.11401200003</v>
      </c>
      <c r="S125" s="6">
        <f t="shared" ca="1" si="37"/>
        <v>517194.44</v>
      </c>
      <c r="T125" s="6">
        <f t="shared" ca="1" si="38"/>
        <v>-33224.980587999977</v>
      </c>
      <c r="U125" s="4"/>
    </row>
    <row r="126" spans="1:21" x14ac:dyDescent="0.2">
      <c r="A126" s="9">
        <v>45020</v>
      </c>
      <c r="B126" s="6">
        <f t="shared" si="30"/>
        <v>4</v>
      </c>
      <c r="C126" s="6">
        <f ca="1">RANDBETWEEN(VLOOKUP(B126,'Ver1'!$F$3:$H$9,2,0),VLOOKUP(B126,'Ver1'!$F$3:$H$9,3,0))</f>
        <v>1326</v>
      </c>
      <c r="D126" s="6">
        <f ca="1">RANDBETWEEN(VLOOKUP(B126,'Ver1'!$B$4:$D$10,2,0),VLOOKUP(B126,'Ver1'!$B$4:$D$10,3,0))</f>
        <v>374</v>
      </c>
      <c r="E126" s="6">
        <f t="shared" ca="1" si="31"/>
        <v>495924</v>
      </c>
      <c r="F126" s="6">
        <f ca="1">RANDBETWEEN(VLOOKUP(B126,'Ver1'!$B$13:$D$19,2,0),VLOOKUP(B126,'Ver1'!$B$13:$D$19,3,0))/100</f>
        <v>0.28999999999999998</v>
      </c>
      <c r="G126" s="6">
        <f ca="1">RANDBETWEEN(VLOOKUP(B126,'Ver1'!$F$13:$H$19,2,0),VLOOKUP(B126,'Ver1'!$F$13:$H$19,3,0))/100</f>
        <v>0.46</v>
      </c>
      <c r="H126" s="6">
        <f t="shared" ca="1" si="32"/>
        <v>0.13339999999999999</v>
      </c>
      <c r="I126" s="6">
        <f t="shared" ca="1" si="39"/>
        <v>0.25</v>
      </c>
      <c r="J126" s="6">
        <f t="shared" ca="1" si="33"/>
        <v>7.2499999999999995E-2</v>
      </c>
      <c r="K126" s="6">
        <f ca="1">RANDBETWEEN(VLOOKUP(B126,'Ver1'!$F$23:$H$29,2,0),VLOOKUP(B126,'Ver1'!$F$23:$H$29,3,0))/100</f>
        <v>7.0000000000000007E-2</v>
      </c>
      <c r="L126" s="6">
        <f t="shared" ca="1" si="34"/>
        <v>2.0300000000000002E-2</v>
      </c>
      <c r="M126" s="16">
        <f t="shared" ca="1" si="35"/>
        <v>299.94119999999998</v>
      </c>
      <c r="N126" s="6">
        <f ca="1">(L126+J126+H126)*E126+Table1[[#This Row],[Hukuk Servisinde Tahsilat Tutarı]]</f>
        <v>196602.12686399999</v>
      </c>
      <c r="O126" s="6">
        <f ca="1">C126*VLOOKUP(B126,'Ver1'!$J$3:$N$9,2,0)+(C126-C126*G126)*VLOOKUP(B126,'Ver1'!$J$3:$N$9,3,0)+(C126-C126*G126-C126*I126)*VLOOKUP(B126,'Ver1'!$J$3:$N$9,4,0)</f>
        <v>158457</v>
      </c>
      <c r="P126" s="6">
        <f t="shared" ca="1" si="36"/>
        <v>0.77380000000000004</v>
      </c>
      <c r="Q126" s="6">
        <f ca="1">C126*P126*VLOOKUP(B126,'Ver1'!$J$3:$N$9,5,0)</f>
        <v>307817.64</v>
      </c>
      <c r="R126" s="6">
        <f ca="1">VLOOKUP(Table1[[#This Row],[Ay]],'Ver1'!$J$3:$O$9,6,0)*Table1[[#This Row],[Hukuk Servisine Sevk Edilen]]*Table1[[#This Row],[Toplam Tutar]]</f>
        <v>84424.118063999995</v>
      </c>
      <c r="S126" s="6">
        <f t="shared" ca="1" si="37"/>
        <v>466274.64</v>
      </c>
      <c r="T126" s="6">
        <f t="shared" ca="1" si="38"/>
        <v>-111215.51313600002</v>
      </c>
      <c r="U126" s="4"/>
    </row>
    <row r="127" spans="1:21" x14ac:dyDescent="0.2">
      <c r="A127" s="9">
        <v>45021</v>
      </c>
      <c r="B127" s="6">
        <f t="shared" si="30"/>
        <v>4</v>
      </c>
      <c r="C127" s="6">
        <f ca="1">RANDBETWEEN(VLOOKUP(B127,'Ver1'!$F$3:$H$9,2,0),VLOOKUP(B127,'Ver1'!$F$3:$H$9,3,0))</f>
        <v>1175</v>
      </c>
      <c r="D127" s="6">
        <f ca="1">RANDBETWEEN(VLOOKUP(B127,'Ver1'!$B$4:$D$10,2,0),VLOOKUP(B127,'Ver1'!$B$4:$D$10,3,0))</f>
        <v>406</v>
      </c>
      <c r="E127" s="6">
        <f t="shared" ca="1" si="31"/>
        <v>477050</v>
      </c>
      <c r="F127" s="6">
        <f ca="1">RANDBETWEEN(VLOOKUP(B127,'Ver1'!$B$13:$D$19,2,0),VLOOKUP(B127,'Ver1'!$B$13:$D$19,3,0))/100</f>
        <v>0.2</v>
      </c>
      <c r="G127" s="6">
        <f ca="1">RANDBETWEEN(VLOOKUP(B127,'Ver1'!$F$13:$H$19,2,0),VLOOKUP(B127,'Ver1'!$F$13:$H$19,3,0))/100</f>
        <v>0.48</v>
      </c>
      <c r="H127" s="6">
        <f t="shared" ca="1" si="32"/>
        <v>9.6000000000000002E-2</v>
      </c>
      <c r="I127" s="6">
        <f t="shared" ca="1" si="39"/>
        <v>0.26</v>
      </c>
      <c r="J127" s="6">
        <f t="shared" ca="1" si="33"/>
        <v>5.2000000000000005E-2</v>
      </c>
      <c r="K127" s="6">
        <f ca="1">RANDBETWEEN(VLOOKUP(B127,'Ver1'!$F$23:$H$29,2,0),VLOOKUP(B127,'Ver1'!$F$23:$H$29,3,0))/100</f>
        <v>0.06</v>
      </c>
      <c r="L127" s="6">
        <f t="shared" ca="1" si="34"/>
        <v>1.2E-2</v>
      </c>
      <c r="M127" s="16">
        <f t="shared" ca="1" si="35"/>
        <v>188</v>
      </c>
      <c r="N127" s="6">
        <f ca="1">(L127+J127+H127)*E127+Table1[[#This Row],[Hukuk Servisinde Tahsilat Tutarı]]</f>
        <v>164486.84</v>
      </c>
      <c r="O127" s="6">
        <f ca="1">C127*VLOOKUP(B127,'Ver1'!$J$3:$N$9,2,0)+(C127-C127*G127)*VLOOKUP(B127,'Ver1'!$J$3:$N$9,3,0)+(C127-C127*G127-C127*I127)*VLOOKUP(B127,'Ver1'!$J$3:$N$9,4,0)</f>
        <v>135125</v>
      </c>
      <c r="P127" s="6">
        <f t="shared" ca="1" si="36"/>
        <v>0.84</v>
      </c>
      <c r="Q127" s="6">
        <f ca="1">C127*P127*VLOOKUP(B127,'Ver1'!$J$3:$N$9,5,0)</f>
        <v>296100</v>
      </c>
      <c r="R127" s="6">
        <f ca="1">VLOOKUP(Table1[[#This Row],[Ay]],'Ver1'!$J$3:$O$9,6,0)*Table1[[#This Row],[Hukuk Servisine Sevk Edilen]]*Table1[[#This Row],[Toplam Tutar]]</f>
        <v>88158.84</v>
      </c>
      <c r="S127" s="6">
        <f t="shared" ca="1" si="37"/>
        <v>431225</v>
      </c>
      <c r="T127" s="6">
        <f t="shared" ca="1" si="38"/>
        <v>-131613.16</v>
      </c>
      <c r="U127" s="4"/>
    </row>
    <row r="128" spans="1:21" x14ac:dyDescent="0.2">
      <c r="A128" s="9">
        <v>45022</v>
      </c>
      <c r="B128" s="6">
        <f t="shared" si="30"/>
        <v>4</v>
      </c>
      <c r="C128" s="6">
        <f ca="1">RANDBETWEEN(VLOOKUP(B128,'Ver1'!$F$3:$H$9,2,0),VLOOKUP(B128,'Ver1'!$F$3:$H$9,3,0))</f>
        <v>1289</v>
      </c>
      <c r="D128" s="6">
        <f ca="1">RANDBETWEEN(VLOOKUP(B128,'Ver1'!$B$4:$D$10,2,0),VLOOKUP(B128,'Ver1'!$B$4:$D$10,3,0))</f>
        <v>670</v>
      </c>
      <c r="E128" s="6">
        <f t="shared" ca="1" si="31"/>
        <v>863630</v>
      </c>
      <c r="F128" s="6">
        <f ca="1">RANDBETWEEN(VLOOKUP(B128,'Ver1'!$B$13:$D$19,2,0),VLOOKUP(B128,'Ver1'!$B$13:$D$19,3,0))/100</f>
        <v>0.22</v>
      </c>
      <c r="G128" s="6">
        <f ca="1">RANDBETWEEN(VLOOKUP(B128,'Ver1'!$F$13:$H$19,2,0),VLOOKUP(B128,'Ver1'!$F$13:$H$19,3,0))/100</f>
        <v>0.47</v>
      </c>
      <c r="H128" s="6">
        <f t="shared" ca="1" si="32"/>
        <v>0.10339999999999999</v>
      </c>
      <c r="I128" s="6">
        <f t="shared" ca="1" si="39"/>
        <v>0.28999999999999998</v>
      </c>
      <c r="J128" s="6">
        <f t="shared" ca="1" si="33"/>
        <v>6.3799999999999996E-2</v>
      </c>
      <c r="K128" s="6">
        <f ca="1">RANDBETWEEN(VLOOKUP(B128,'Ver1'!$F$23:$H$29,2,0),VLOOKUP(B128,'Ver1'!$F$23:$H$29,3,0))/100</f>
        <v>0.05</v>
      </c>
      <c r="L128" s="6">
        <f t="shared" ca="1" si="34"/>
        <v>1.1000000000000001E-2</v>
      </c>
      <c r="M128" s="16">
        <f t="shared" ca="1" si="35"/>
        <v>229.69979999999995</v>
      </c>
      <c r="N128" s="6">
        <f ca="1">(L128+J128+H128)*E128+Table1[[#This Row],[Hukuk Servisinde Tahsilat Tutarı]]</f>
        <v>310039.71548000001</v>
      </c>
      <c r="O128" s="6">
        <f ca="1">C128*VLOOKUP(B128,'Ver1'!$J$3:$N$9,2,0)+(C128-C128*G128)*VLOOKUP(B128,'Ver1'!$J$3:$N$9,3,0)+(C128-C128*G128-C128*I128)*VLOOKUP(B128,'Ver1'!$J$3:$N$9,4,0)</f>
        <v>146623.75</v>
      </c>
      <c r="P128" s="6">
        <f t="shared" ca="1" si="36"/>
        <v>0.82180000000000009</v>
      </c>
      <c r="Q128" s="6">
        <f ca="1">C128*P128*VLOOKUP(B128,'Ver1'!$J$3:$N$9,5,0)</f>
        <v>317790.06000000006</v>
      </c>
      <c r="R128" s="6">
        <f ca="1">VLOOKUP(Table1[[#This Row],[Ay]],'Ver1'!$J$3:$O$9,6,0)*Table1[[#This Row],[Hukuk Servisine Sevk Edilen]]*Table1[[#This Row],[Toplam Tutar]]</f>
        <v>156140.84948</v>
      </c>
      <c r="S128" s="6">
        <f t="shared" ca="1" si="37"/>
        <v>464413.81000000006</v>
      </c>
      <c r="T128" s="6">
        <f t="shared" ca="1" si="38"/>
        <v>-7750.3445200000424</v>
      </c>
      <c r="U128" s="4"/>
    </row>
    <row r="129" spans="1:21" x14ac:dyDescent="0.2">
      <c r="A129" s="9">
        <v>45023</v>
      </c>
      <c r="B129" s="6">
        <f t="shared" si="30"/>
        <v>4</v>
      </c>
      <c r="C129" s="6">
        <f ca="1">RANDBETWEEN(VLOOKUP(B129,'Ver1'!$F$3:$H$9,2,0),VLOOKUP(B129,'Ver1'!$F$3:$H$9,3,0))</f>
        <v>1483</v>
      </c>
      <c r="D129" s="6">
        <f ca="1">RANDBETWEEN(VLOOKUP(B129,'Ver1'!$B$4:$D$10,2,0),VLOOKUP(B129,'Ver1'!$B$4:$D$10,3,0))</f>
        <v>459</v>
      </c>
      <c r="E129" s="6">
        <f t="shared" ca="1" si="31"/>
        <v>680697</v>
      </c>
      <c r="F129" s="6">
        <f ca="1">RANDBETWEEN(VLOOKUP(B129,'Ver1'!$B$13:$D$19,2,0),VLOOKUP(B129,'Ver1'!$B$13:$D$19,3,0))/100</f>
        <v>0.4</v>
      </c>
      <c r="G129" s="6">
        <f ca="1">RANDBETWEEN(VLOOKUP(B129,'Ver1'!$F$13:$H$19,2,0),VLOOKUP(B129,'Ver1'!$F$13:$H$19,3,0))/100</f>
        <v>0.55000000000000004</v>
      </c>
      <c r="H129" s="6">
        <f t="shared" ca="1" si="32"/>
        <v>0.22000000000000003</v>
      </c>
      <c r="I129" s="6">
        <f t="shared" ca="1" si="39"/>
        <v>0.28999999999999998</v>
      </c>
      <c r="J129" s="6">
        <f t="shared" ca="1" si="33"/>
        <v>0.11599999999999999</v>
      </c>
      <c r="K129" s="6">
        <f ca="1">RANDBETWEEN(VLOOKUP(B129,'Ver1'!$F$23:$H$29,2,0),VLOOKUP(B129,'Ver1'!$F$23:$H$29,3,0))/100</f>
        <v>7.0000000000000007E-2</v>
      </c>
      <c r="L129" s="6">
        <f t="shared" ca="1" si="34"/>
        <v>2.8000000000000004E-2</v>
      </c>
      <c r="M129" s="16">
        <f t="shared" ca="1" si="35"/>
        <v>539.81200000000001</v>
      </c>
      <c r="N129" s="6">
        <f ca="1">(L129+J129+H129)*E129+Table1[[#This Row],[Hukuk Servisinde Tahsilat Tutarı]]</f>
        <v>343016.83224000002</v>
      </c>
      <c r="O129" s="6">
        <f ca="1">C129*VLOOKUP(B129,'Ver1'!$J$3:$N$9,2,0)+(C129-C129*G129)*VLOOKUP(B129,'Ver1'!$J$3:$N$9,3,0)+(C129-C129*G129-C129*I129)*VLOOKUP(B129,'Ver1'!$J$3:$N$9,4,0)</f>
        <v>147929.25</v>
      </c>
      <c r="P129" s="6">
        <f t="shared" ca="1" si="36"/>
        <v>0.63600000000000001</v>
      </c>
      <c r="Q129" s="6">
        <f ca="1">C129*P129*VLOOKUP(B129,'Ver1'!$J$3:$N$9,5,0)</f>
        <v>282956.40000000002</v>
      </c>
      <c r="R129" s="6">
        <f ca="1">VLOOKUP(Table1[[#This Row],[Ay]],'Ver1'!$J$3:$O$9,6,0)*Table1[[#This Row],[Hukuk Servisine Sevk Edilen]]*Table1[[#This Row],[Toplam Tutar]]</f>
        <v>95243.124240000005</v>
      </c>
      <c r="S129" s="6">
        <f t="shared" ca="1" si="37"/>
        <v>430885.65</v>
      </c>
      <c r="T129" s="6">
        <f t="shared" ca="1" si="38"/>
        <v>60060.432239999995</v>
      </c>
      <c r="U129" s="4"/>
    </row>
    <row r="130" spans="1:21" x14ac:dyDescent="0.2">
      <c r="A130" s="9">
        <v>45024</v>
      </c>
      <c r="B130" s="6">
        <f t="shared" ref="B130:B161" si="40">MONTH(A130)</f>
        <v>4</v>
      </c>
      <c r="C130" s="6">
        <f ca="1">RANDBETWEEN(VLOOKUP(B130,'Ver1'!$F$3:$H$9,2,0),VLOOKUP(B130,'Ver1'!$F$3:$H$9,3,0))</f>
        <v>1378</v>
      </c>
      <c r="D130" s="6">
        <f ca="1">RANDBETWEEN(VLOOKUP(B130,'Ver1'!$B$4:$D$10,2,0),VLOOKUP(B130,'Ver1'!$B$4:$D$10,3,0))</f>
        <v>624</v>
      </c>
      <c r="E130" s="6">
        <f t="shared" ref="E130:E161" ca="1" si="41">C130*D130</f>
        <v>859872</v>
      </c>
      <c r="F130" s="6">
        <f ca="1">RANDBETWEEN(VLOOKUP(B130,'Ver1'!$B$13:$D$19,2,0),VLOOKUP(B130,'Ver1'!$B$13:$D$19,3,0))/100</f>
        <v>0.22</v>
      </c>
      <c r="G130" s="6">
        <f ca="1">RANDBETWEEN(VLOOKUP(B130,'Ver1'!$F$13:$H$19,2,0),VLOOKUP(B130,'Ver1'!$F$13:$H$19,3,0))/100</f>
        <v>0.54</v>
      </c>
      <c r="H130" s="6">
        <f t="shared" ref="H130:H161" ca="1" si="42">F130*G130</f>
        <v>0.1188</v>
      </c>
      <c r="I130" s="6">
        <f t="shared" ca="1" si="39"/>
        <v>0.2</v>
      </c>
      <c r="J130" s="6">
        <f t="shared" ref="J130:J161" ca="1" si="43">I130*F130</f>
        <v>4.4000000000000004E-2</v>
      </c>
      <c r="K130" s="6">
        <f ca="1">RANDBETWEEN(VLOOKUP(B130,'Ver1'!$F$23:$H$29,2,0),VLOOKUP(B130,'Ver1'!$F$23:$H$29,3,0))/100</f>
        <v>0.05</v>
      </c>
      <c r="L130" s="6">
        <f t="shared" ref="L130:L161" ca="1" si="44">K130*F130</f>
        <v>1.1000000000000001E-2</v>
      </c>
      <c r="M130" s="16">
        <f t="shared" ref="M130:M161" ca="1" si="45">(L130+J130+H130)*C130</f>
        <v>239.49640000000002</v>
      </c>
      <c r="N130" s="6">
        <f ca="1">(L130+J130+H130)*E130+Table1[[#This Row],[Hukuk Servisinde Tahsilat Tutarı]]</f>
        <v>305739.52780799998</v>
      </c>
      <c r="O130" s="6">
        <f ca="1">C130*VLOOKUP(B130,'Ver1'!$J$3:$N$9,2,0)+(C130-C130*G130)*VLOOKUP(B130,'Ver1'!$J$3:$N$9,3,0)+(C130-C130*G130-C130*I130)*VLOOKUP(B130,'Ver1'!$J$3:$N$9,4,0)</f>
        <v>152269</v>
      </c>
      <c r="P130" s="6">
        <f t="shared" ref="P130:P161" ca="1" si="46">1-(L130+J130+H130)</f>
        <v>0.82620000000000005</v>
      </c>
      <c r="Q130" s="6">
        <f ca="1">C130*P130*VLOOKUP(B130,'Ver1'!$J$3:$N$9,5,0)</f>
        <v>341551.08</v>
      </c>
      <c r="R130" s="6">
        <f ca="1">VLOOKUP(Table1[[#This Row],[Ay]],'Ver1'!$J$3:$O$9,6,0)*Table1[[#This Row],[Hukuk Servisine Sevk Edilen]]*Table1[[#This Row],[Toplam Tutar]]</f>
        <v>156293.77420800002</v>
      </c>
      <c r="S130" s="6">
        <f t="shared" ref="S130:S161" ca="1" si="47">O130+Q130</f>
        <v>493820.08</v>
      </c>
      <c r="T130" s="6">
        <f t="shared" ref="T130:T161" ca="1" si="48">N130-Q130</f>
        <v>-35811.552192000032</v>
      </c>
      <c r="U130" s="4"/>
    </row>
    <row r="131" spans="1:21" x14ac:dyDescent="0.2">
      <c r="A131" s="9">
        <v>45025</v>
      </c>
      <c r="B131" s="6">
        <f t="shared" si="40"/>
        <v>4</v>
      </c>
      <c r="C131" s="6">
        <f ca="1">RANDBETWEEN(VLOOKUP(B131,'Ver1'!$F$3:$H$9,2,0),VLOOKUP(B131,'Ver1'!$F$3:$H$9,3,0))</f>
        <v>1354</v>
      </c>
      <c r="D131" s="6">
        <f ca="1">RANDBETWEEN(VLOOKUP(B131,'Ver1'!$B$4:$D$10,2,0),VLOOKUP(B131,'Ver1'!$B$4:$D$10,3,0))</f>
        <v>729</v>
      </c>
      <c r="E131" s="6">
        <f t="shared" ca="1" si="41"/>
        <v>987066</v>
      </c>
      <c r="F131" s="6">
        <f ca="1">RANDBETWEEN(VLOOKUP(B131,'Ver1'!$B$13:$D$19,2,0),VLOOKUP(B131,'Ver1'!$B$13:$D$19,3,0))/100</f>
        <v>0.21</v>
      </c>
      <c r="G131" s="6">
        <f ca="1">RANDBETWEEN(VLOOKUP(B131,'Ver1'!$F$13:$H$19,2,0),VLOOKUP(B131,'Ver1'!$F$13:$H$19,3,0))/100</f>
        <v>0.52</v>
      </c>
      <c r="H131" s="6">
        <f t="shared" ca="1" si="42"/>
        <v>0.10920000000000001</v>
      </c>
      <c r="I131" s="6">
        <f t="shared" ref="I131:I162" ca="1" si="49">RANDBETWEEN(20,35)/100</f>
        <v>0.28999999999999998</v>
      </c>
      <c r="J131" s="6">
        <f t="shared" ca="1" si="43"/>
        <v>6.0899999999999996E-2</v>
      </c>
      <c r="K131" s="6">
        <f ca="1">RANDBETWEEN(VLOOKUP(B131,'Ver1'!$F$23:$H$29,2,0),VLOOKUP(B131,'Ver1'!$F$23:$H$29,3,0))/100</f>
        <v>0.08</v>
      </c>
      <c r="L131" s="6">
        <f t="shared" ca="1" si="44"/>
        <v>1.6799999999999999E-2</v>
      </c>
      <c r="M131" s="16">
        <f t="shared" ca="1" si="45"/>
        <v>253.0626</v>
      </c>
      <c r="N131" s="6">
        <f ca="1">(L131+J131+H131)*E131+Table1[[#This Row],[Hukuk Servisinde Tahsilat Tutarı]]</f>
        <v>361050.97561199998</v>
      </c>
      <c r="O131" s="6">
        <f ca="1">C131*VLOOKUP(B131,'Ver1'!$J$3:$N$9,2,0)+(C131-C131*G131)*VLOOKUP(B131,'Ver1'!$J$3:$N$9,3,0)+(C131-C131*G131-C131*I131)*VLOOKUP(B131,'Ver1'!$J$3:$N$9,4,0)</f>
        <v>142170</v>
      </c>
      <c r="P131" s="6">
        <f t="shared" ca="1" si="46"/>
        <v>0.81309999999999993</v>
      </c>
      <c r="Q131" s="6">
        <f ca="1">C131*P131*VLOOKUP(B131,'Ver1'!$J$3:$N$9,5,0)</f>
        <v>330281.21999999991</v>
      </c>
      <c r="R131" s="6">
        <f ca="1">VLOOKUP(Table1[[#This Row],[Ay]],'Ver1'!$J$3:$O$9,6,0)*Table1[[#This Row],[Hukuk Servisine Sevk Edilen]]*Table1[[#This Row],[Toplam Tutar]]</f>
        <v>176568.34021199998</v>
      </c>
      <c r="S131" s="6">
        <f t="shared" ca="1" si="47"/>
        <v>472451.21999999991</v>
      </c>
      <c r="T131" s="6">
        <f t="shared" ca="1" si="48"/>
        <v>30769.755612000066</v>
      </c>
      <c r="U131" s="4"/>
    </row>
    <row r="132" spans="1:21" x14ac:dyDescent="0.2">
      <c r="A132" s="9">
        <v>45026</v>
      </c>
      <c r="B132" s="6">
        <f t="shared" si="40"/>
        <v>4</v>
      </c>
      <c r="C132" s="6">
        <f ca="1">RANDBETWEEN(VLOOKUP(B132,'Ver1'!$F$3:$H$9,2,0),VLOOKUP(B132,'Ver1'!$F$3:$H$9,3,0))</f>
        <v>1131</v>
      </c>
      <c r="D132" s="6">
        <f ca="1">RANDBETWEEN(VLOOKUP(B132,'Ver1'!$B$4:$D$10,2,0),VLOOKUP(B132,'Ver1'!$B$4:$D$10,3,0))</f>
        <v>286</v>
      </c>
      <c r="E132" s="6">
        <f t="shared" ca="1" si="41"/>
        <v>323466</v>
      </c>
      <c r="F132" s="6">
        <f ca="1">RANDBETWEEN(VLOOKUP(B132,'Ver1'!$B$13:$D$19,2,0),VLOOKUP(B132,'Ver1'!$B$13:$D$19,3,0))/100</f>
        <v>0.38</v>
      </c>
      <c r="G132" s="6">
        <f ca="1">RANDBETWEEN(VLOOKUP(B132,'Ver1'!$F$13:$H$19,2,0),VLOOKUP(B132,'Ver1'!$F$13:$H$19,3,0))/100</f>
        <v>0.55000000000000004</v>
      </c>
      <c r="H132" s="6">
        <f t="shared" ca="1" si="42"/>
        <v>0.20900000000000002</v>
      </c>
      <c r="I132" s="6">
        <f t="shared" ca="1" si="49"/>
        <v>0.21</v>
      </c>
      <c r="J132" s="6">
        <f t="shared" ca="1" si="43"/>
        <v>7.9799999999999996E-2</v>
      </c>
      <c r="K132" s="6">
        <f ca="1">RANDBETWEEN(VLOOKUP(B132,'Ver1'!$F$23:$H$29,2,0),VLOOKUP(B132,'Ver1'!$F$23:$H$29,3,0))/100</f>
        <v>0.05</v>
      </c>
      <c r="L132" s="6">
        <f t="shared" ca="1" si="44"/>
        <v>1.9000000000000003E-2</v>
      </c>
      <c r="M132" s="16">
        <f t="shared" ca="1" si="45"/>
        <v>348.12180000000001</v>
      </c>
      <c r="N132" s="6">
        <f ca="1">(L132+J132+H132)*E132+Table1[[#This Row],[Hukuk Servisinde Tahsilat Tutarı]]</f>
        <v>148821.53114400001</v>
      </c>
      <c r="O132" s="6">
        <f ca="1">C132*VLOOKUP(B132,'Ver1'!$J$3:$N$9,2,0)+(C132-C132*G132)*VLOOKUP(B132,'Ver1'!$J$3:$N$9,3,0)+(C132-C132*G132-C132*I132)*VLOOKUP(B132,'Ver1'!$J$3:$N$9,4,0)</f>
        <v>121865.25</v>
      </c>
      <c r="P132" s="6">
        <f t="shared" ca="1" si="46"/>
        <v>0.69219999999999993</v>
      </c>
      <c r="Q132" s="6">
        <f ca="1">C132*P132*VLOOKUP(B132,'Ver1'!$J$3:$N$9,5,0)</f>
        <v>234863.45999999996</v>
      </c>
      <c r="R132" s="6">
        <f ca="1">VLOOKUP(Table1[[#This Row],[Ay]],'Ver1'!$J$3:$O$9,6,0)*Table1[[#This Row],[Hukuk Servisine Sevk Edilen]]*Table1[[#This Row],[Toplam Tutar]]</f>
        <v>49258.696343999989</v>
      </c>
      <c r="S132" s="6">
        <f t="shared" ca="1" si="47"/>
        <v>356728.70999999996</v>
      </c>
      <c r="T132" s="6">
        <f t="shared" ca="1" si="48"/>
        <v>-86041.928855999955</v>
      </c>
      <c r="U132" s="4"/>
    </row>
    <row r="133" spans="1:21" x14ac:dyDescent="0.2">
      <c r="A133" s="9">
        <v>45027</v>
      </c>
      <c r="B133" s="6">
        <f t="shared" si="40"/>
        <v>4</v>
      </c>
      <c r="C133" s="6">
        <f ca="1">RANDBETWEEN(VLOOKUP(B133,'Ver1'!$F$3:$H$9,2,0),VLOOKUP(B133,'Ver1'!$F$3:$H$9,3,0))</f>
        <v>1229</v>
      </c>
      <c r="D133" s="6">
        <f ca="1">RANDBETWEEN(VLOOKUP(B133,'Ver1'!$B$4:$D$10,2,0),VLOOKUP(B133,'Ver1'!$B$4:$D$10,3,0))</f>
        <v>291</v>
      </c>
      <c r="E133" s="6">
        <f t="shared" ca="1" si="41"/>
        <v>357639</v>
      </c>
      <c r="F133" s="6">
        <f ca="1">RANDBETWEEN(VLOOKUP(B133,'Ver1'!$B$13:$D$19,2,0),VLOOKUP(B133,'Ver1'!$B$13:$D$19,3,0))/100</f>
        <v>0.3</v>
      </c>
      <c r="G133" s="6">
        <f ca="1">RANDBETWEEN(VLOOKUP(B133,'Ver1'!$F$13:$H$19,2,0),VLOOKUP(B133,'Ver1'!$F$13:$H$19,3,0))/100</f>
        <v>0.49</v>
      </c>
      <c r="H133" s="6">
        <f t="shared" ca="1" si="42"/>
        <v>0.14699999999999999</v>
      </c>
      <c r="I133" s="6">
        <f t="shared" ca="1" si="49"/>
        <v>0.3</v>
      </c>
      <c r="J133" s="6">
        <f t="shared" ca="1" si="43"/>
        <v>0.09</v>
      </c>
      <c r="K133" s="6">
        <f ca="1">RANDBETWEEN(VLOOKUP(B133,'Ver1'!$F$23:$H$29,2,0),VLOOKUP(B133,'Ver1'!$F$23:$H$29,3,0))/100</f>
        <v>0.1</v>
      </c>
      <c r="L133" s="6">
        <f t="shared" ca="1" si="44"/>
        <v>0.03</v>
      </c>
      <c r="M133" s="16">
        <f t="shared" ca="1" si="45"/>
        <v>328.14300000000003</v>
      </c>
      <c r="N133" s="6">
        <f ca="1">(L133+J133+H133)*E133+Table1[[#This Row],[Hukuk Servisinde Tahsilat Tutarı]]</f>
        <v>153162.47814000002</v>
      </c>
      <c r="O133" s="6">
        <f ca="1">C133*VLOOKUP(B133,'Ver1'!$J$3:$N$9,2,0)+(C133-C133*G133)*VLOOKUP(B133,'Ver1'!$J$3:$N$9,3,0)+(C133-C133*G133-C133*I133)*VLOOKUP(B133,'Ver1'!$J$3:$N$9,4,0)</f>
        <v>134268.25</v>
      </c>
      <c r="P133" s="6">
        <f t="shared" ca="1" si="46"/>
        <v>0.73299999999999998</v>
      </c>
      <c r="Q133" s="6">
        <f ca="1">C133*P133*VLOOKUP(B133,'Ver1'!$J$3:$N$9,5,0)</f>
        <v>270257.09999999998</v>
      </c>
      <c r="R133" s="6">
        <f ca="1">VLOOKUP(Table1[[#This Row],[Ay]],'Ver1'!$J$3:$O$9,6,0)*Table1[[#This Row],[Hukuk Servisine Sevk Edilen]]*Table1[[#This Row],[Toplam Tutar]]</f>
        <v>57672.865139999994</v>
      </c>
      <c r="S133" s="6">
        <f t="shared" ca="1" si="47"/>
        <v>404525.35</v>
      </c>
      <c r="T133" s="6">
        <f t="shared" ca="1" si="48"/>
        <v>-117094.62185999996</v>
      </c>
      <c r="U133" s="4"/>
    </row>
    <row r="134" spans="1:21" x14ac:dyDescent="0.2">
      <c r="A134" s="9">
        <v>45028</v>
      </c>
      <c r="B134" s="6">
        <f t="shared" si="40"/>
        <v>4</v>
      </c>
      <c r="C134" s="6">
        <f ca="1">RANDBETWEEN(VLOOKUP(B134,'Ver1'!$F$3:$H$9,2,0),VLOOKUP(B134,'Ver1'!$F$3:$H$9,3,0))</f>
        <v>1081</v>
      </c>
      <c r="D134" s="6">
        <f ca="1">RANDBETWEEN(VLOOKUP(B134,'Ver1'!$B$4:$D$10,2,0),VLOOKUP(B134,'Ver1'!$B$4:$D$10,3,0))</f>
        <v>558</v>
      </c>
      <c r="E134" s="6">
        <f t="shared" ca="1" si="41"/>
        <v>603198</v>
      </c>
      <c r="F134" s="6">
        <f ca="1">RANDBETWEEN(VLOOKUP(B134,'Ver1'!$B$13:$D$19,2,0),VLOOKUP(B134,'Ver1'!$B$13:$D$19,3,0))/100</f>
        <v>0.33</v>
      </c>
      <c r="G134" s="6">
        <f ca="1">RANDBETWEEN(VLOOKUP(B134,'Ver1'!$F$13:$H$19,2,0),VLOOKUP(B134,'Ver1'!$F$13:$H$19,3,0))/100</f>
        <v>0.46</v>
      </c>
      <c r="H134" s="6">
        <f t="shared" ca="1" si="42"/>
        <v>0.15180000000000002</v>
      </c>
      <c r="I134" s="6">
        <f t="shared" ca="1" si="49"/>
        <v>0.23</v>
      </c>
      <c r="J134" s="6">
        <f t="shared" ca="1" si="43"/>
        <v>7.5900000000000009E-2</v>
      </c>
      <c r="K134" s="6">
        <f ca="1">RANDBETWEEN(VLOOKUP(B134,'Ver1'!$F$23:$H$29,2,0),VLOOKUP(B134,'Ver1'!$F$23:$H$29,3,0))/100</f>
        <v>7.0000000000000007E-2</v>
      </c>
      <c r="L134" s="6">
        <f t="shared" ca="1" si="44"/>
        <v>2.3100000000000002E-2</v>
      </c>
      <c r="M134" s="16">
        <f t="shared" ca="1" si="45"/>
        <v>271.1148</v>
      </c>
      <c r="N134" s="6">
        <f ca="1">(L134+J134+H134)*E134+Table1[[#This Row],[Hukuk Servisinde Tahsilat Tutarı]]</f>
        <v>250703.56555200001</v>
      </c>
      <c r="O134" s="6">
        <f ca="1">C134*VLOOKUP(B134,'Ver1'!$J$3:$N$9,2,0)+(C134-C134*G134)*VLOOKUP(B134,'Ver1'!$J$3:$N$9,3,0)+(C134-C134*G134-C134*I134)*VLOOKUP(B134,'Ver1'!$J$3:$N$9,4,0)</f>
        <v>131341.5</v>
      </c>
      <c r="P134" s="6">
        <f t="shared" ca="1" si="46"/>
        <v>0.74919999999999998</v>
      </c>
      <c r="Q134" s="6">
        <f ca="1">C134*P134*VLOOKUP(B134,'Ver1'!$J$3:$N$9,5,0)</f>
        <v>242965.55999999997</v>
      </c>
      <c r="R134" s="6">
        <f ca="1">VLOOKUP(Table1[[#This Row],[Ay]],'Ver1'!$J$3:$O$9,6,0)*Table1[[#This Row],[Hukuk Servisine Sevk Edilen]]*Table1[[#This Row],[Toplam Tutar]]</f>
        <v>99421.507152000006</v>
      </c>
      <c r="S134" s="6">
        <f t="shared" ca="1" si="47"/>
        <v>374307.05999999994</v>
      </c>
      <c r="T134" s="6">
        <f t="shared" ca="1" si="48"/>
        <v>7738.005552000046</v>
      </c>
      <c r="U134" s="4"/>
    </row>
    <row r="135" spans="1:21" x14ac:dyDescent="0.2">
      <c r="A135" s="9">
        <v>45029</v>
      </c>
      <c r="B135" s="6">
        <f t="shared" si="40"/>
        <v>4</v>
      </c>
      <c r="C135" s="6">
        <f ca="1">RANDBETWEEN(VLOOKUP(B135,'Ver1'!$F$3:$H$9,2,0),VLOOKUP(B135,'Ver1'!$F$3:$H$9,3,0))</f>
        <v>1264</v>
      </c>
      <c r="D135" s="6">
        <f ca="1">RANDBETWEEN(VLOOKUP(B135,'Ver1'!$B$4:$D$10,2,0),VLOOKUP(B135,'Ver1'!$B$4:$D$10,3,0))</f>
        <v>443</v>
      </c>
      <c r="E135" s="6">
        <f t="shared" ca="1" si="41"/>
        <v>559952</v>
      </c>
      <c r="F135" s="6">
        <f ca="1">RANDBETWEEN(VLOOKUP(B135,'Ver1'!$B$13:$D$19,2,0),VLOOKUP(B135,'Ver1'!$B$13:$D$19,3,0))/100</f>
        <v>0.32</v>
      </c>
      <c r="G135" s="6">
        <f ca="1">RANDBETWEEN(VLOOKUP(B135,'Ver1'!$F$13:$H$19,2,0),VLOOKUP(B135,'Ver1'!$F$13:$H$19,3,0))/100</f>
        <v>0.49</v>
      </c>
      <c r="H135" s="6">
        <f t="shared" ca="1" si="42"/>
        <v>0.15679999999999999</v>
      </c>
      <c r="I135" s="6">
        <f t="shared" ca="1" si="49"/>
        <v>0.3</v>
      </c>
      <c r="J135" s="6">
        <f t="shared" ca="1" si="43"/>
        <v>9.6000000000000002E-2</v>
      </c>
      <c r="K135" s="6">
        <f ca="1">RANDBETWEEN(VLOOKUP(B135,'Ver1'!$F$23:$H$29,2,0),VLOOKUP(B135,'Ver1'!$F$23:$H$29,3,0))/100</f>
        <v>7.0000000000000007E-2</v>
      </c>
      <c r="L135" s="6">
        <f t="shared" ca="1" si="44"/>
        <v>2.2400000000000003E-2</v>
      </c>
      <c r="M135" s="16">
        <f t="shared" ca="1" si="45"/>
        <v>347.8528</v>
      </c>
      <c r="N135" s="6">
        <f ca="1">(L135+J135+H135)*E135+Table1[[#This Row],[Hukuk Servisinde Tahsilat Tutarı]]</f>
        <v>243386.49651200001</v>
      </c>
      <c r="O135" s="6">
        <f ca="1">C135*VLOOKUP(B135,'Ver1'!$J$3:$N$9,2,0)+(C135-C135*G135)*VLOOKUP(B135,'Ver1'!$J$3:$N$9,3,0)+(C135-C135*G135-C135*I135)*VLOOKUP(B135,'Ver1'!$J$3:$N$9,4,0)</f>
        <v>138092</v>
      </c>
      <c r="P135" s="6">
        <f t="shared" ca="1" si="46"/>
        <v>0.7248</v>
      </c>
      <c r="Q135" s="6">
        <f ca="1">C135*P135*VLOOKUP(B135,'Ver1'!$J$3:$N$9,5,0)</f>
        <v>274844.15999999997</v>
      </c>
      <c r="R135" s="6">
        <f ca="1">VLOOKUP(Table1[[#This Row],[Ay]],'Ver1'!$J$3:$O$9,6,0)*Table1[[#This Row],[Hukuk Servisine Sevk Edilen]]*Table1[[#This Row],[Toplam Tutar]]</f>
        <v>89287.706112000014</v>
      </c>
      <c r="S135" s="6">
        <f t="shared" ca="1" si="47"/>
        <v>412936.16</v>
      </c>
      <c r="T135" s="6">
        <f t="shared" ca="1" si="48"/>
        <v>-31457.663487999962</v>
      </c>
      <c r="U135" s="4"/>
    </row>
    <row r="136" spans="1:21" x14ac:dyDescent="0.2">
      <c r="A136" s="9">
        <v>45030</v>
      </c>
      <c r="B136" s="6">
        <f t="shared" si="40"/>
        <v>4</v>
      </c>
      <c r="C136" s="6">
        <f ca="1">RANDBETWEEN(VLOOKUP(B136,'Ver1'!$F$3:$H$9,2,0),VLOOKUP(B136,'Ver1'!$F$3:$H$9,3,0))</f>
        <v>1092</v>
      </c>
      <c r="D136" s="6">
        <f ca="1">RANDBETWEEN(VLOOKUP(B136,'Ver1'!$B$4:$D$10,2,0),VLOOKUP(B136,'Ver1'!$B$4:$D$10,3,0))</f>
        <v>711</v>
      </c>
      <c r="E136" s="6">
        <f t="shared" ca="1" si="41"/>
        <v>776412</v>
      </c>
      <c r="F136" s="6">
        <f ca="1">RANDBETWEEN(VLOOKUP(B136,'Ver1'!$B$13:$D$19,2,0),VLOOKUP(B136,'Ver1'!$B$13:$D$19,3,0))/100</f>
        <v>0.4</v>
      </c>
      <c r="G136" s="6">
        <f ca="1">RANDBETWEEN(VLOOKUP(B136,'Ver1'!$F$13:$H$19,2,0),VLOOKUP(B136,'Ver1'!$F$13:$H$19,3,0))/100</f>
        <v>0.45</v>
      </c>
      <c r="H136" s="6">
        <f t="shared" ca="1" si="42"/>
        <v>0.18000000000000002</v>
      </c>
      <c r="I136" s="6">
        <f t="shared" ca="1" si="49"/>
        <v>0.23</v>
      </c>
      <c r="J136" s="6">
        <f t="shared" ca="1" si="43"/>
        <v>9.2000000000000012E-2</v>
      </c>
      <c r="K136" s="6">
        <f ca="1">RANDBETWEEN(VLOOKUP(B136,'Ver1'!$F$23:$H$29,2,0),VLOOKUP(B136,'Ver1'!$F$23:$H$29,3,0))/100</f>
        <v>0.08</v>
      </c>
      <c r="L136" s="6">
        <f t="shared" ca="1" si="44"/>
        <v>3.2000000000000001E-2</v>
      </c>
      <c r="M136" s="16">
        <f t="shared" ca="1" si="45"/>
        <v>331.96800000000007</v>
      </c>
      <c r="N136" s="6">
        <f ca="1">(L136+J136+H136)*E136+Table1[[#This Row],[Hukuk Servisinde Tahsilat Tutarı]]</f>
        <v>354913.45344000001</v>
      </c>
      <c r="O136" s="6">
        <f ca="1">C136*VLOOKUP(B136,'Ver1'!$J$3:$N$9,2,0)+(C136-C136*G136)*VLOOKUP(B136,'Ver1'!$J$3:$N$9,3,0)+(C136-C136*G136-C136*I136)*VLOOKUP(B136,'Ver1'!$J$3:$N$9,4,0)</f>
        <v>134589</v>
      </c>
      <c r="P136" s="6">
        <f t="shared" ca="1" si="46"/>
        <v>0.69599999999999995</v>
      </c>
      <c r="Q136" s="6">
        <f ca="1">C136*P136*VLOOKUP(B136,'Ver1'!$J$3:$N$9,5,0)</f>
        <v>228009.59999999998</v>
      </c>
      <c r="R136" s="6">
        <f ca="1">VLOOKUP(Table1[[#This Row],[Ay]],'Ver1'!$J$3:$O$9,6,0)*Table1[[#This Row],[Hukuk Servisine Sevk Edilen]]*Table1[[#This Row],[Toplam Tutar]]</f>
        <v>118884.20543999998</v>
      </c>
      <c r="S136" s="6">
        <f t="shared" ca="1" si="47"/>
        <v>362598.6</v>
      </c>
      <c r="T136" s="6">
        <f t="shared" ca="1" si="48"/>
        <v>126903.85344000004</v>
      </c>
      <c r="U136" s="4"/>
    </row>
    <row r="137" spans="1:21" x14ac:dyDescent="0.2">
      <c r="A137" s="9">
        <v>45031</v>
      </c>
      <c r="B137" s="6">
        <f t="shared" si="40"/>
        <v>4</v>
      </c>
      <c r="C137" s="6">
        <f ca="1">RANDBETWEEN(VLOOKUP(B137,'Ver1'!$F$3:$H$9,2,0),VLOOKUP(B137,'Ver1'!$F$3:$H$9,3,0))</f>
        <v>1421</v>
      </c>
      <c r="D137" s="6">
        <f ca="1">RANDBETWEEN(VLOOKUP(B137,'Ver1'!$B$4:$D$10,2,0),VLOOKUP(B137,'Ver1'!$B$4:$D$10,3,0))</f>
        <v>734</v>
      </c>
      <c r="E137" s="6">
        <f t="shared" ca="1" si="41"/>
        <v>1043014</v>
      </c>
      <c r="F137" s="6">
        <f ca="1">RANDBETWEEN(VLOOKUP(B137,'Ver1'!$B$13:$D$19,2,0),VLOOKUP(B137,'Ver1'!$B$13:$D$19,3,0))/100</f>
        <v>0.32</v>
      </c>
      <c r="G137" s="6">
        <f ca="1">RANDBETWEEN(VLOOKUP(B137,'Ver1'!$F$13:$H$19,2,0),VLOOKUP(B137,'Ver1'!$F$13:$H$19,3,0))/100</f>
        <v>0.45</v>
      </c>
      <c r="H137" s="6">
        <f t="shared" ca="1" si="42"/>
        <v>0.14400000000000002</v>
      </c>
      <c r="I137" s="6">
        <f t="shared" ca="1" si="49"/>
        <v>0.3</v>
      </c>
      <c r="J137" s="6">
        <f t="shared" ca="1" si="43"/>
        <v>9.6000000000000002E-2</v>
      </c>
      <c r="K137" s="6">
        <f ca="1">RANDBETWEEN(VLOOKUP(B137,'Ver1'!$F$23:$H$29,2,0),VLOOKUP(B137,'Ver1'!$F$23:$H$29,3,0))/100</f>
        <v>0.09</v>
      </c>
      <c r="L137" s="6">
        <f t="shared" ca="1" si="44"/>
        <v>2.8799999999999999E-2</v>
      </c>
      <c r="M137" s="16">
        <f t="shared" ca="1" si="45"/>
        <v>381.96480000000008</v>
      </c>
      <c r="N137" s="6">
        <f ca="1">(L137+J137+H137)*E137+Table1[[#This Row],[Hukuk Servisinde Tahsilat Tutarı]]</f>
        <v>448145.56729600008</v>
      </c>
      <c r="O137" s="6">
        <f ca="1">C137*VLOOKUP(B137,'Ver1'!$J$3:$N$9,2,0)+(C137-C137*G137)*VLOOKUP(B137,'Ver1'!$J$3:$N$9,3,0)+(C137-C137*G137-C137*I137)*VLOOKUP(B137,'Ver1'!$J$3:$N$9,4,0)</f>
        <v>165191.25</v>
      </c>
      <c r="P137" s="6">
        <f t="shared" ca="1" si="46"/>
        <v>0.73119999999999996</v>
      </c>
      <c r="Q137" s="6">
        <f ca="1">C137*P137*VLOOKUP(B137,'Ver1'!$J$3:$N$9,5,0)</f>
        <v>311710.56</v>
      </c>
      <c r="R137" s="6">
        <f ca="1">VLOOKUP(Table1[[#This Row],[Ay]],'Ver1'!$J$3:$O$9,6,0)*Table1[[#This Row],[Hukuk Servisine Sevk Edilen]]*Table1[[#This Row],[Toplam Tutar]]</f>
        <v>167783.40409599998</v>
      </c>
      <c r="S137" s="6">
        <f t="shared" ca="1" si="47"/>
        <v>476901.81</v>
      </c>
      <c r="T137" s="6">
        <f t="shared" ca="1" si="48"/>
        <v>136435.00729600008</v>
      </c>
      <c r="U137" s="4"/>
    </row>
    <row r="138" spans="1:21" x14ac:dyDescent="0.2">
      <c r="A138" s="9">
        <v>45032</v>
      </c>
      <c r="B138" s="6">
        <f t="shared" si="40"/>
        <v>4</v>
      </c>
      <c r="C138" s="6">
        <f ca="1">RANDBETWEEN(VLOOKUP(B138,'Ver1'!$F$3:$H$9,2,0),VLOOKUP(B138,'Ver1'!$F$3:$H$9,3,0))</f>
        <v>1234</v>
      </c>
      <c r="D138" s="6">
        <f ca="1">RANDBETWEEN(VLOOKUP(B138,'Ver1'!$B$4:$D$10,2,0),VLOOKUP(B138,'Ver1'!$B$4:$D$10,3,0))</f>
        <v>391</v>
      </c>
      <c r="E138" s="6">
        <f t="shared" ca="1" si="41"/>
        <v>482494</v>
      </c>
      <c r="F138" s="6">
        <f ca="1">RANDBETWEEN(VLOOKUP(B138,'Ver1'!$B$13:$D$19,2,0),VLOOKUP(B138,'Ver1'!$B$13:$D$19,3,0))/100</f>
        <v>0.36</v>
      </c>
      <c r="G138" s="6">
        <f ca="1">RANDBETWEEN(VLOOKUP(B138,'Ver1'!$F$13:$H$19,2,0),VLOOKUP(B138,'Ver1'!$F$13:$H$19,3,0))/100</f>
        <v>0.47</v>
      </c>
      <c r="H138" s="6">
        <f t="shared" ca="1" si="42"/>
        <v>0.16919999999999999</v>
      </c>
      <c r="I138" s="6">
        <f t="shared" ca="1" si="49"/>
        <v>0.35</v>
      </c>
      <c r="J138" s="6">
        <f t="shared" ca="1" si="43"/>
        <v>0.126</v>
      </c>
      <c r="K138" s="6">
        <f ca="1">RANDBETWEEN(VLOOKUP(B138,'Ver1'!$F$23:$H$29,2,0),VLOOKUP(B138,'Ver1'!$F$23:$H$29,3,0))/100</f>
        <v>0.08</v>
      </c>
      <c r="L138" s="6">
        <f t="shared" ca="1" si="44"/>
        <v>2.8799999999999999E-2</v>
      </c>
      <c r="M138" s="16">
        <f t="shared" ca="1" si="45"/>
        <v>399.81599999999992</v>
      </c>
      <c r="N138" s="6">
        <f ca="1">(L138+J138+H138)*E138+Table1[[#This Row],[Hukuk Servisinde Tahsilat Tutarı]]</f>
        <v>228084.56367999999</v>
      </c>
      <c r="O138" s="6">
        <f ca="1">C138*VLOOKUP(B138,'Ver1'!$J$3:$N$9,2,0)+(C138-C138*G138)*VLOOKUP(B138,'Ver1'!$J$3:$N$9,3,0)+(C138-C138*G138-C138*I138)*VLOOKUP(B138,'Ver1'!$J$3:$N$9,4,0)</f>
        <v>132963.5</v>
      </c>
      <c r="P138" s="6">
        <f t="shared" ca="1" si="46"/>
        <v>0.67600000000000005</v>
      </c>
      <c r="Q138" s="6">
        <f ca="1">C138*P138*VLOOKUP(B138,'Ver1'!$J$3:$N$9,5,0)</f>
        <v>250255.2</v>
      </c>
      <c r="R138" s="6">
        <f ca="1">VLOOKUP(Table1[[#This Row],[Ay]],'Ver1'!$J$3:$O$9,6,0)*Table1[[#This Row],[Hukuk Servisine Sevk Edilen]]*Table1[[#This Row],[Toplam Tutar]]</f>
        <v>71756.50768000001</v>
      </c>
      <c r="S138" s="6">
        <f t="shared" ca="1" si="47"/>
        <v>383218.7</v>
      </c>
      <c r="T138" s="6">
        <f t="shared" ca="1" si="48"/>
        <v>-22170.63632000002</v>
      </c>
      <c r="U138" s="4"/>
    </row>
    <row r="139" spans="1:21" x14ac:dyDescent="0.2">
      <c r="A139" s="9">
        <v>45033</v>
      </c>
      <c r="B139" s="6">
        <f t="shared" si="40"/>
        <v>4</v>
      </c>
      <c r="C139" s="6">
        <f ca="1">RANDBETWEEN(VLOOKUP(B139,'Ver1'!$F$3:$H$9,2,0),VLOOKUP(B139,'Ver1'!$F$3:$H$9,3,0))</f>
        <v>1407</v>
      </c>
      <c r="D139" s="6">
        <f ca="1">RANDBETWEEN(VLOOKUP(B139,'Ver1'!$B$4:$D$10,2,0),VLOOKUP(B139,'Ver1'!$B$4:$D$10,3,0))</f>
        <v>516</v>
      </c>
      <c r="E139" s="6">
        <f t="shared" ca="1" si="41"/>
        <v>726012</v>
      </c>
      <c r="F139" s="6">
        <f ca="1">RANDBETWEEN(VLOOKUP(B139,'Ver1'!$B$13:$D$19,2,0),VLOOKUP(B139,'Ver1'!$B$13:$D$19,3,0))/100</f>
        <v>0.37</v>
      </c>
      <c r="G139" s="6">
        <f ca="1">RANDBETWEEN(VLOOKUP(B139,'Ver1'!$F$13:$H$19,2,0),VLOOKUP(B139,'Ver1'!$F$13:$H$19,3,0))/100</f>
        <v>0.49</v>
      </c>
      <c r="H139" s="6">
        <f t="shared" ca="1" si="42"/>
        <v>0.18129999999999999</v>
      </c>
      <c r="I139" s="6">
        <f t="shared" ca="1" si="49"/>
        <v>0.32</v>
      </c>
      <c r="J139" s="6">
        <f t="shared" ca="1" si="43"/>
        <v>0.11840000000000001</v>
      </c>
      <c r="K139" s="6">
        <f ca="1">RANDBETWEEN(VLOOKUP(B139,'Ver1'!$F$23:$H$29,2,0),VLOOKUP(B139,'Ver1'!$F$23:$H$29,3,0))/100</f>
        <v>0.06</v>
      </c>
      <c r="L139" s="6">
        <f t="shared" ca="1" si="44"/>
        <v>2.2199999999999998E-2</v>
      </c>
      <c r="M139" s="16">
        <f t="shared" ca="1" si="45"/>
        <v>452.91329999999994</v>
      </c>
      <c r="N139" s="6">
        <f ca="1">(L139+J139+H139)*E139+Table1[[#This Row],[Hukuk Servisinde Tahsilat Tutarı]]</f>
        <v>342011.18498399999</v>
      </c>
      <c r="O139" s="6">
        <f ca="1">C139*VLOOKUP(B139,'Ver1'!$J$3:$N$9,2,0)+(C139-C139*G139)*VLOOKUP(B139,'Ver1'!$J$3:$N$9,3,0)+(C139-C139*G139-C139*I139)*VLOOKUP(B139,'Ver1'!$J$3:$N$9,4,0)</f>
        <v>150900.75</v>
      </c>
      <c r="P139" s="6">
        <f t="shared" ca="1" si="46"/>
        <v>0.67810000000000004</v>
      </c>
      <c r="Q139" s="6">
        <f ca="1">C139*P139*VLOOKUP(B139,'Ver1'!$J$3:$N$9,5,0)</f>
        <v>286226.01</v>
      </c>
      <c r="R139" s="6">
        <f ca="1">VLOOKUP(Table1[[#This Row],[Ay]],'Ver1'!$J$3:$O$9,6,0)*Table1[[#This Row],[Hukuk Servisine Sevk Edilen]]*Table1[[#This Row],[Toplam Tutar]]</f>
        <v>108307.92218400001</v>
      </c>
      <c r="S139" s="6">
        <f t="shared" ca="1" si="47"/>
        <v>437126.76</v>
      </c>
      <c r="T139" s="6">
        <f t="shared" ca="1" si="48"/>
        <v>55785.174983999983</v>
      </c>
      <c r="U139" s="4"/>
    </row>
    <row r="140" spans="1:21" x14ac:dyDescent="0.2">
      <c r="A140" s="9">
        <v>45034</v>
      </c>
      <c r="B140" s="6">
        <f t="shared" si="40"/>
        <v>4</v>
      </c>
      <c r="C140" s="6">
        <f ca="1">RANDBETWEEN(VLOOKUP(B140,'Ver1'!$F$3:$H$9,2,0),VLOOKUP(B140,'Ver1'!$F$3:$H$9,3,0))</f>
        <v>1158</v>
      </c>
      <c r="D140" s="6">
        <f ca="1">RANDBETWEEN(VLOOKUP(B140,'Ver1'!$B$4:$D$10,2,0),VLOOKUP(B140,'Ver1'!$B$4:$D$10,3,0))</f>
        <v>346</v>
      </c>
      <c r="E140" s="6">
        <f t="shared" ca="1" si="41"/>
        <v>400668</v>
      </c>
      <c r="F140" s="6">
        <f ca="1">RANDBETWEEN(VLOOKUP(B140,'Ver1'!$B$13:$D$19,2,0),VLOOKUP(B140,'Ver1'!$B$13:$D$19,3,0))/100</f>
        <v>0.26</v>
      </c>
      <c r="G140" s="6">
        <f ca="1">RANDBETWEEN(VLOOKUP(B140,'Ver1'!$F$13:$H$19,2,0),VLOOKUP(B140,'Ver1'!$F$13:$H$19,3,0))/100</f>
        <v>0.45</v>
      </c>
      <c r="H140" s="6">
        <f t="shared" ca="1" si="42"/>
        <v>0.11700000000000001</v>
      </c>
      <c r="I140" s="6">
        <f t="shared" ca="1" si="49"/>
        <v>0.28000000000000003</v>
      </c>
      <c r="J140" s="6">
        <f t="shared" ca="1" si="43"/>
        <v>7.2800000000000004E-2</v>
      </c>
      <c r="K140" s="6">
        <f ca="1">RANDBETWEEN(VLOOKUP(B140,'Ver1'!$F$23:$H$29,2,0),VLOOKUP(B140,'Ver1'!$F$23:$H$29,3,0))/100</f>
        <v>0.08</v>
      </c>
      <c r="L140" s="6">
        <f t="shared" ca="1" si="44"/>
        <v>2.0800000000000003E-2</v>
      </c>
      <c r="M140" s="16">
        <f t="shared" ca="1" si="45"/>
        <v>243.87480000000002</v>
      </c>
      <c r="N140" s="6">
        <f ca="1">(L140+J140+H140)*E140+Table1[[#This Row],[Hukuk Servisinde Tahsilat Tutarı]]</f>
        <v>153963.89102400001</v>
      </c>
      <c r="O140" s="6">
        <f ca="1">C140*VLOOKUP(B140,'Ver1'!$J$3:$N$9,2,0)+(C140-C140*G140)*VLOOKUP(B140,'Ver1'!$J$3:$N$9,3,0)+(C140-C140*G140-C140*I140)*VLOOKUP(B140,'Ver1'!$J$3:$N$9,4,0)</f>
        <v>136933.5</v>
      </c>
      <c r="P140" s="6">
        <f t="shared" ca="1" si="46"/>
        <v>0.78939999999999999</v>
      </c>
      <c r="Q140" s="6">
        <f ca="1">C140*P140*VLOOKUP(B140,'Ver1'!$J$3:$N$9,5,0)</f>
        <v>274237.56</v>
      </c>
      <c r="R140" s="6">
        <f ca="1">VLOOKUP(Table1[[#This Row],[Ay]],'Ver1'!$J$3:$O$9,6,0)*Table1[[#This Row],[Hukuk Servisine Sevk Edilen]]*Table1[[#This Row],[Toplam Tutar]]</f>
        <v>69583.210223999995</v>
      </c>
      <c r="S140" s="6">
        <f t="shared" ca="1" si="47"/>
        <v>411171.06</v>
      </c>
      <c r="T140" s="6">
        <f t="shared" ca="1" si="48"/>
        <v>-120273.66897599999</v>
      </c>
      <c r="U140" s="4"/>
    </row>
    <row r="141" spans="1:21" x14ac:dyDescent="0.2">
      <c r="A141" s="9">
        <v>45035</v>
      </c>
      <c r="B141" s="6">
        <f t="shared" si="40"/>
        <v>4</v>
      </c>
      <c r="C141" s="6">
        <f ca="1">RANDBETWEEN(VLOOKUP(B141,'Ver1'!$F$3:$H$9,2,0),VLOOKUP(B141,'Ver1'!$F$3:$H$9,3,0))</f>
        <v>1021</v>
      </c>
      <c r="D141" s="6">
        <f ca="1">RANDBETWEEN(VLOOKUP(B141,'Ver1'!$B$4:$D$10,2,0),VLOOKUP(B141,'Ver1'!$B$4:$D$10,3,0))</f>
        <v>419</v>
      </c>
      <c r="E141" s="6">
        <f t="shared" ca="1" si="41"/>
        <v>427799</v>
      </c>
      <c r="F141" s="6">
        <f ca="1">RANDBETWEEN(VLOOKUP(B141,'Ver1'!$B$13:$D$19,2,0),VLOOKUP(B141,'Ver1'!$B$13:$D$19,3,0))/100</f>
        <v>0.27</v>
      </c>
      <c r="G141" s="6">
        <f ca="1">RANDBETWEEN(VLOOKUP(B141,'Ver1'!$F$13:$H$19,2,0),VLOOKUP(B141,'Ver1'!$F$13:$H$19,3,0))/100</f>
        <v>0.45</v>
      </c>
      <c r="H141" s="6">
        <f t="shared" ca="1" si="42"/>
        <v>0.12150000000000001</v>
      </c>
      <c r="I141" s="6">
        <f t="shared" ca="1" si="49"/>
        <v>0.28999999999999998</v>
      </c>
      <c r="J141" s="6">
        <f t="shared" ca="1" si="43"/>
        <v>7.8299999999999995E-2</v>
      </c>
      <c r="K141" s="6">
        <f ca="1">RANDBETWEEN(VLOOKUP(B141,'Ver1'!$F$23:$H$29,2,0),VLOOKUP(B141,'Ver1'!$F$23:$H$29,3,0))/100</f>
        <v>0.06</v>
      </c>
      <c r="L141" s="6">
        <f t="shared" ca="1" si="44"/>
        <v>1.6199999999999999E-2</v>
      </c>
      <c r="M141" s="16">
        <f t="shared" ca="1" si="45"/>
        <v>220.53600000000003</v>
      </c>
      <c r="N141" s="6">
        <f ca="1">(L141+J141+H141)*E141+Table1[[#This Row],[Hukuk Servisinde Tahsilat Tutarı]]</f>
        <v>166191.35552000001</v>
      </c>
      <c r="O141" s="6">
        <f ca="1">C141*VLOOKUP(B141,'Ver1'!$J$3:$N$9,2,0)+(C141-C141*G141)*VLOOKUP(B141,'Ver1'!$J$3:$N$9,3,0)+(C141-C141*G141-C141*I141)*VLOOKUP(B141,'Ver1'!$J$3:$N$9,4,0)</f>
        <v>119712.25</v>
      </c>
      <c r="P141" s="6">
        <f t="shared" ca="1" si="46"/>
        <v>0.78400000000000003</v>
      </c>
      <c r="Q141" s="6">
        <f ca="1">C141*P141*VLOOKUP(B141,'Ver1'!$J$3:$N$9,5,0)</f>
        <v>240139.2</v>
      </c>
      <c r="R141" s="6">
        <f ca="1">VLOOKUP(Table1[[#This Row],[Ay]],'Ver1'!$J$3:$O$9,6,0)*Table1[[#This Row],[Hukuk Servisine Sevk Edilen]]*Table1[[#This Row],[Toplam Tutar]]</f>
        <v>73786.771519999995</v>
      </c>
      <c r="S141" s="6">
        <f t="shared" ca="1" si="47"/>
        <v>359851.45</v>
      </c>
      <c r="T141" s="6">
        <f t="shared" ca="1" si="48"/>
        <v>-73947.84448</v>
      </c>
      <c r="U141" s="4"/>
    </row>
    <row r="142" spans="1:21" x14ac:dyDescent="0.2">
      <c r="A142" s="9">
        <v>45036</v>
      </c>
      <c r="B142" s="6">
        <f t="shared" si="40"/>
        <v>4</v>
      </c>
      <c r="C142" s="6">
        <f ca="1">RANDBETWEEN(VLOOKUP(B142,'Ver1'!$F$3:$H$9,2,0),VLOOKUP(B142,'Ver1'!$F$3:$H$9,3,0))</f>
        <v>1449</v>
      </c>
      <c r="D142" s="6">
        <f ca="1">RANDBETWEEN(VLOOKUP(B142,'Ver1'!$B$4:$D$10,2,0),VLOOKUP(B142,'Ver1'!$B$4:$D$10,3,0))</f>
        <v>602</v>
      </c>
      <c r="E142" s="6">
        <f t="shared" ca="1" si="41"/>
        <v>872298</v>
      </c>
      <c r="F142" s="6">
        <f ca="1">RANDBETWEEN(VLOOKUP(B142,'Ver1'!$B$13:$D$19,2,0),VLOOKUP(B142,'Ver1'!$B$13:$D$19,3,0))/100</f>
        <v>0.28999999999999998</v>
      </c>
      <c r="G142" s="6">
        <f ca="1">RANDBETWEEN(VLOOKUP(B142,'Ver1'!$F$13:$H$19,2,0),VLOOKUP(B142,'Ver1'!$F$13:$H$19,3,0))/100</f>
        <v>0.54</v>
      </c>
      <c r="H142" s="6">
        <f t="shared" ca="1" si="42"/>
        <v>0.15659999999999999</v>
      </c>
      <c r="I142" s="6">
        <f t="shared" ca="1" si="49"/>
        <v>0.28000000000000003</v>
      </c>
      <c r="J142" s="6">
        <f t="shared" ca="1" si="43"/>
        <v>8.1200000000000008E-2</v>
      </c>
      <c r="K142" s="6">
        <f ca="1">RANDBETWEEN(VLOOKUP(B142,'Ver1'!$F$23:$H$29,2,0),VLOOKUP(B142,'Ver1'!$F$23:$H$29,3,0))/100</f>
        <v>0.1</v>
      </c>
      <c r="L142" s="6">
        <f t="shared" ca="1" si="44"/>
        <v>2.8999999999999998E-2</v>
      </c>
      <c r="M142" s="16">
        <f t="shared" ca="1" si="45"/>
        <v>386.59319999999997</v>
      </c>
      <c r="N142" s="6">
        <f ca="1">(L142+J142+H142)*E142+Table1[[#This Row],[Hukuk Servisinde Tahsilat Tutarı]]</f>
        <v>373434.26299199997</v>
      </c>
      <c r="O142" s="6">
        <f ca="1">C142*VLOOKUP(B142,'Ver1'!$J$3:$N$9,2,0)+(C142-C142*G142)*VLOOKUP(B142,'Ver1'!$J$3:$N$9,3,0)+(C142-C142*G142-C142*I142)*VLOOKUP(B142,'Ver1'!$J$3:$N$9,4,0)</f>
        <v>148522.5</v>
      </c>
      <c r="P142" s="6">
        <f t="shared" ca="1" si="46"/>
        <v>0.73320000000000007</v>
      </c>
      <c r="Q142" s="6">
        <f ca="1">C142*P142*VLOOKUP(B142,'Ver1'!$J$3:$N$9,5,0)</f>
        <v>318722.04000000004</v>
      </c>
      <c r="R142" s="6">
        <f ca="1">VLOOKUP(Table1[[#This Row],[Ay]],'Ver1'!$J$3:$O$9,6,0)*Table1[[#This Row],[Hukuk Servisine Sevk Edilen]]*Table1[[#This Row],[Toplam Tutar]]</f>
        <v>140705.15659200001</v>
      </c>
      <c r="S142" s="6">
        <f t="shared" ca="1" si="47"/>
        <v>467244.54000000004</v>
      </c>
      <c r="T142" s="6">
        <f t="shared" ca="1" si="48"/>
        <v>54712.222991999937</v>
      </c>
      <c r="U142" s="4"/>
    </row>
    <row r="143" spans="1:21" x14ac:dyDescent="0.2">
      <c r="A143" s="9">
        <v>45037</v>
      </c>
      <c r="B143" s="6">
        <f t="shared" si="40"/>
        <v>4</v>
      </c>
      <c r="C143" s="6">
        <f ca="1">RANDBETWEEN(VLOOKUP(B143,'Ver1'!$F$3:$H$9,2,0),VLOOKUP(B143,'Ver1'!$F$3:$H$9,3,0))</f>
        <v>1497</v>
      </c>
      <c r="D143" s="6">
        <f ca="1">RANDBETWEEN(VLOOKUP(B143,'Ver1'!$B$4:$D$10,2,0),VLOOKUP(B143,'Ver1'!$B$4:$D$10,3,0))</f>
        <v>687</v>
      </c>
      <c r="E143" s="6">
        <f t="shared" ca="1" si="41"/>
        <v>1028439</v>
      </c>
      <c r="F143" s="6">
        <f ca="1">RANDBETWEEN(VLOOKUP(B143,'Ver1'!$B$13:$D$19,2,0),VLOOKUP(B143,'Ver1'!$B$13:$D$19,3,0))/100</f>
        <v>0.35</v>
      </c>
      <c r="G143" s="6">
        <f ca="1">RANDBETWEEN(VLOOKUP(B143,'Ver1'!$F$13:$H$19,2,0),VLOOKUP(B143,'Ver1'!$F$13:$H$19,3,0))/100</f>
        <v>0.48</v>
      </c>
      <c r="H143" s="6">
        <f t="shared" ca="1" si="42"/>
        <v>0.16799999999999998</v>
      </c>
      <c r="I143" s="6">
        <f t="shared" ca="1" si="49"/>
        <v>0.27</v>
      </c>
      <c r="J143" s="6">
        <f t="shared" ca="1" si="43"/>
        <v>9.4500000000000001E-2</v>
      </c>
      <c r="K143" s="6">
        <f ca="1">RANDBETWEEN(VLOOKUP(B143,'Ver1'!$F$23:$H$29,2,0),VLOOKUP(B143,'Ver1'!$F$23:$H$29,3,0))/100</f>
        <v>0.09</v>
      </c>
      <c r="L143" s="6">
        <f t="shared" ca="1" si="44"/>
        <v>3.15E-2</v>
      </c>
      <c r="M143" s="16">
        <f t="shared" ca="1" si="45"/>
        <v>440.11799999999999</v>
      </c>
      <c r="N143" s="6">
        <f ca="1">(L143+J143+H143)*E143+Table1[[#This Row],[Hukuk Servisinde Tahsilat Tutarı]]</f>
        <v>462098.21147999994</v>
      </c>
      <c r="O143" s="6">
        <f ca="1">C143*VLOOKUP(B143,'Ver1'!$J$3:$N$9,2,0)+(C143-C143*G143)*VLOOKUP(B143,'Ver1'!$J$3:$N$9,3,0)+(C143-C143*G143-C143*I143)*VLOOKUP(B143,'Ver1'!$J$3:$N$9,4,0)</f>
        <v>170658</v>
      </c>
      <c r="P143" s="6">
        <f t="shared" ca="1" si="46"/>
        <v>0.70599999999999996</v>
      </c>
      <c r="Q143" s="6">
        <f ca="1">C143*P143*VLOOKUP(B143,'Ver1'!$J$3:$N$9,5,0)</f>
        <v>317064.59999999998</v>
      </c>
      <c r="R143" s="6">
        <f ca="1">VLOOKUP(Table1[[#This Row],[Ay]],'Ver1'!$J$3:$O$9,6,0)*Table1[[#This Row],[Hukuk Servisine Sevk Edilen]]*Table1[[#This Row],[Toplam Tutar]]</f>
        <v>159737.14547999998</v>
      </c>
      <c r="S143" s="6">
        <f t="shared" ca="1" si="47"/>
        <v>487722.6</v>
      </c>
      <c r="T143" s="6">
        <f t="shared" ca="1" si="48"/>
        <v>145033.61147999996</v>
      </c>
      <c r="U143" s="4"/>
    </row>
    <row r="144" spans="1:21" x14ac:dyDescent="0.2">
      <c r="A144" s="9">
        <v>45038</v>
      </c>
      <c r="B144" s="6">
        <f t="shared" si="40"/>
        <v>4</v>
      </c>
      <c r="C144" s="6">
        <f ca="1">RANDBETWEEN(VLOOKUP(B144,'Ver1'!$F$3:$H$9,2,0),VLOOKUP(B144,'Ver1'!$F$3:$H$9,3,0))</f>
        <v>1228</v>
      </c>
      <c r="D144" s="6">
        <f ca="1">RANDBETWEEN(VLOOKUP(B144,'Ver1'!$B$4:$D$10,2,0),VLOOKUP(B144,'Ver1'!$B$4:$D$10,3,0))</f>
        <v>522</v>
      </c>
      <c r="E144" s="6">
        <f t="shared" ca="1" si="41"/>
        <v>641016</v>
      </c>
      <c r="F144" s="6">
        <f ca="1">RANDBETWEEN(VLOOKUP(B144,'Ver1'!$B$13:$D$19,2,0),VLOOKUP(B144,'Ver1'!$B$13:$D$19,3,0))/100</f>
        <v>0.4</v>
      </c>
      <c r="G144" s="6">
        <f ca="1">RANDBETWEEN(VLOOKUP(B144,'Ver1'!$F$13:$H$19,2,0),VLOOKUP(B144,'Ver1'!$F$13:$H$19,3,0))/100</f>
        <v>0.45</v>
      </c>
      <c r="H144" s="6">
        <f t="shared" ca="1" si="42"/>
        <v>0.18000000000000002</v>
      </c>
      <c r="I144" s="6">
        <f t="shared" ca="1" si="49"/>
        <v>0.34</v>
      </c>
      <c r="J144" s="6">
        <f t="shared" ca="1" si="43"/>
        <v>0.13600000000000001</v>
      </c>
      <c r="K144" s="6">
        <f ca="1">RANDBETWEEN(VLOOKUP(B144,'Ver1'!$F$23:$H$29,2,0),VLOOKUP(B144,'Ver1'!$F$23:$H$29,3,0))/100</f>
        <v>0.1</v>
      </c>
      <c r="L144" s="6">
        <f t="shared" ca="1" si="44"/>
        <v>4.0000000000000008E-2</v>
      </c>
      <c r="M144" s="16">
        <f t="shared" ca="1" si="45"/>
        <v>437.16800000000006</v>
      </c>
      <c r="N144" s="6">
        <f ca="1">(L144+J144+H144)*E144+Table1[[#This Row],[Hukuk Servisinde Tahsilat Tutarı]]</f>
        <v>319020.84288000001</v>
      </c>
      <c r="O144" s="6">
        <f ca="1">C144*VLOOKUP(B144,'Ver1'!$J$3:$N$9,2,0)+(C144-C144*G144)*VLOOKUP(B144,'Ver1'!$J$3:$N$9,3,0)+(C144-C144*G144-C144*I144)*VLOOKUP(B144,'Ver1'!$J$3:$N$9,4,0)</f>
        <v>137843</v>
      </c>
      <c r="P144" s="6">
        <f t="shared" ca="1" si="46"/>
        <v>0.64399999999999991</v>
      </c>
      <c r="Q144" s="6">
        <f ca="1">C144*P144*VLOOKUP(B144,'Ver1'!$J$3:$N$9,5,0)</f>
        <v>237249.59999999998</v>
      </c>
      <c r="R144" s="6">
        <f ca="1">VLOOKUP(Table1[[#This Row],[Ay]],'Ver1'!$J$3:$O$9,6,0)*Table1[[#This Row],[Hukuk Servisine Sevk Edilen]]*Table1[[#This Row],[Toplam Tutar]]</f>
        <v>90819.146879999986</v>
      </c>
      <c r="S144" s="6">
        <f t="shared" ca="1" si="47"/>
        <v>375092.6</v>
      </c>
      <c r="T144" s="6">
        <f t="shared" ca="1" si="48"/>
        <v>81771.242880000034</v>
      </c>
      <c r="U144" s="4"/>
    </row>
    <row r="145" spans="1:21" x14ac:dyDescent="0.2">
      <c r="A145" s="9">
        <v>45039</v>
      </c>
      <c r="B145" s="6">
        <f t="shared" si="40"/>
        <v>4</v>
      </c>
      <c r="C145" s="6">
        <f ca="1">RANDBETWEEN(VLOOKUP(B145,'Ver1'!$F$3:$H$9,2,0),VLOOKUP(B145,'Ver1'!$F$3:$H$9,3,0))</f>
        <v>1070</v>
      </c>
      <c r="D145" s="6">
        <f ca="1">RANDBETWEEN(VLOOKUP(B145,'Ver1'!$B$4:$D$10,2,0),VLOOKUP(B145,'Ver1'!$B$4:$D$10,3,0))</f>
        <v>554</v>
      </c>
      <c r="E145" s="6">
        <f t="shared" ca="1" si="41"/>
        <v>592780</v>
      </c>
      <c r="F145" s="6">
        <f ca="1">RANDBETWEEN(VLOOKUP(B145,'Ver1'!$B$13:$D$19,2,0),VLOOKUP(B145,'Ver1'!$B$13:$D$19,3,0))/100</f>
        <v>0.32</v>
      </c>
      <c r="G145" s="6">
        <f ca="1">RANDBETWEEN(VLOOKUP(B145,'Ver1'!$F$13:$H$19,2,0),VLOOKUP(B145,'Ver1'!$F$13:$H$19,3,0))/100</f>
        <v>0.51</v>
      </c>
      <c r="H145" s="6">
        <f t="shared" ca="1" si="42"/>
        <v>0.16320000000000001</v>
      </c>
      <c r="I145" s="6">
        <f t="shared" ca="1" si="49"/>
        <v>0.28000000000000003</v>
      </c>
      <c r="J145" s="6">
        <f t="shared" ca="1" si="43"/>
        <v>8.9600000000000013E-2</v>
      </c>
      <c r="K145" s="6">
        <f ca="1">RANDBETWEEN(VLOOKUP(B145,'Ver1'!$F$23:$H$29,2,0),VLOOKUP(B145,'Ver1'!$F$23:$H$29,3,0))/100</f>
        <v>0.09</v>
      </c>
      <c r="L145" s="6">
        <f t="shared" ca="1" si="44"/>
        <v>2.8799999999999999E-2</v>
      </c>
      <c r="M145" s="16">
        <f t="shared" ca="1" si="45"/>
        <v>301.31200000000001</v>
      </c>
      <c r="N145" s="6">
        <f ca="1">(L145+J145+H145)*E145+Table1[[#This Row],[Hukuk Servisinde Tahsilat Tutarı]]</f>
        <v>260614.54144</v>
      </c>
      <c r="O145" s="6">
        <f ca="1">C145*VLOOKUP(B145,'Ver1'!$J$3:$N$9,2,0)+(C145-C145*G145)*VLOOKUP(B145,'Ver1'!$J$3:$N$9,3,0)+(C145-C145*G145-C145*I145)*VLOOKUP(B145,'Ver1'!$J$3:$N$9,4,0)</f>
        <v>115292.5</v>
      </c>
      <c r="P145" s="6">
        <f t="shared" ca="1" si="46"/>
        <v>0.71839999999999993</v>
      </c>
      <c r="Q145" s="6">
        <f ca="1">C145*P145*VLOOKUP(B145,'Ver1'!$J$3:$N$9,5,0)</f>
        <v>230606.39999999997</v>
      </c>
      <c r="R145" s="6">
        <f ca="1">VLOOKUP(Table1[[#This Row],[Ay]],'Ver1'!$J$3:$O$9,6,0)*Table1[[#This Row],[Hukuk Servisine Sevk Edilen]]*Table1[[#This Row],[Toplam Tutar]]</f>
        <v>93687.693440000003</v>
      </c>
      <c r="S145" s="6">
        <f t="shared" ca="1" si="47"/>
        <v>345898.89999999997</v>
      </c>
      <c r="T145" s="6">
        <f t="shared" ca="1" si="48"/>
        <v>30008.141440000036</v>
      </c>
      <c r="U145" s="4"/>
    </row>
    <row r="146" spans="1:21" x14ac:dyDescent="0.2">
      <c r="A146" s="9">
        <v>45040</v>
      </c>
      <c r="B146" s="6">
        <f t="shared" si="40"/>
        <v>4</v>
      </c>
      <c r="C146" s="6">
        <f ca="1">RANDBETWEEN(VLOOKUP(B146,'Ver1'!$F$3:$H$9,2,0),VLOOKUP(B146,'Ver1'!$F$3:$H$9,3,0))</f>
        <v>1271</v>
      </c>
      <c r="D146" s="6">
        <f ca="1">RANDBETWEEN(VLOOKUP(B146,'Ver1'!$B$4:$D$10,2,0),VLOOKUP(B146,'Ver1'!$B$4:$D$10,3,0))</f>
        <v>516</v>
      </c>
      <c r="E146" s="6">
        <f t="shared" ca="1" si="41"/>
        <v>655836</v>
      </c>
      <c r="F146" s="6">
        <f ca="1">RANDBETWEEN(VLOOKUP(B146,'Ver1'!$B$13:$D$19,2,0),VLOOKUP(B146,'Ver1'!$B$13:$D$19,3,0))/100</f>
        <v>0.32</v>
      </c>
      <c r="G146" s="6">
        <f ca="1">RANDBETWEEN(VLOOKUP(B146,'Ver1'!$F$13:$H$19,2,0),VLOOKUP(B146,'Ver1'!$F$13:$H$19,3,0))/100</f>
        <v>0.47</v>
      </c>
      <c r="H146" s="6">
        <f t="shared" ca="1" si="42"/>
        <v>0.15040000000000001</v>
      </c>
      <c r="I146" s="6">
        <f t="shared" ca="1" si="49"/>
        <v>0.21</v>
      </c>
      <c r="J146" s="6">
        <f t="shared" ca="1" si="43"/>
        <v>6.7199999999999996E-2</v>
      </c>
      <c r="K146" s="6">
        <f ca="1">RANDBETWEEN(VLOOKUP(B146,'Ver1'!$F$23:$H$29,2,0),VLOOKUP(B146,'Ver1'!$F$23:$H$29,3,0))/100</f>
        <v>0.06</v>
      </c>
      <c r="L146" s="6">
        <f t="shared" ca="1" si="44"/>
        <v>1.9199999999999998E-2</v>
      </c>
      <c r="M146" s="16">
        <f t="shared" ca="1" si="45"/>
        <v>300.97280000000001</v>
      </c>
      <c r="N146" s="6">
        <f ca="1">(L146+J146+H146)*E146+Table1[[#This Row],[Hukuk Servisinde Tahsilat Tutarı]]</f>
        <v>265419.452544</v>
      </c>
      <c r="O146" s="6">
        <f ca="1">C146*VLOOKUP(B146,'Ver1'!$J$3:$N$9,2,0)+(C146-C146*G146)*VLOOKUP(B146,'Ver1'!$J$3:$N$9,3,0)+(C146-C146*G146-C146*I146)*VLOOKUP(B146,'Ver1'!$J$3:$N$9,4,0)</f>
        <v>154744.25</v>
      </c>
      <c r="P146" s="6">
        <f t="shared" ca="1" si="46"/>
        <v>0.76319999999999999</v>
      </c>
      <c r="Q146" s="6">
        <f ca="1">C146*P146*VLOOKUP(B146,'Ver1'!$J$3:$N$9,5,0)</f>
        <v>291008.15999999997</v>
      </c>
      <c r="R146" s="6">
        <f ca="1">VLOOKUP(Table1[[#This Row],[Ay]],'Ver1'!$J$3:$O$9,6,0)*Table1[[#This Row],[Hukuk Servisine Sevk Edilen]]*Table1[[#This Row],[Toplam Tutar]]</f>
        <v>110117.487744</v>
      </c>
      <c r="S146" s="6">
        <f t="shared" ca="1" si="47"/>
        <v>445752.41</v>
      </c>
      <c r="T146" s="6">
        <f t="shared" ca="1" si="48"/>
        <v>-25588.707455999975</v>
      </c>
      <c r="U146" s="4"/>
    </row>
    <row r="147" spans="1:21" x14ac:dyDescent="0.2">
      <c r="A147" s="9">
        <v>45041</v>
      </c>
      <c r="B147" s="6">
        <f t="shared" si="40"/>
        <v>4</v>
      </c>
      <c r="C147" s="6">
        <f ca="1">RANDBETWEEN(VLOOKUP(B147,'Ver1'!$F$3:$H$9,2,0),VLOOKUP(B147,'Ver1'!$F$3:$H$9,3,0))</f>
        <v>1482</v>
      </c>
      <c r="D147" s="6">
        <f ca="1">RANDBETWEEN(VLOOKUP(B147,'Ver1'!$B$4:$D$10,2,0),VLOOKUP(B147,'Ver1'!$B$4:$D$10,3,0))</f>
        <v>533</v>
      </c>
      <c r="E147" s="6">
        <f t="shared" ca="1" si="41"/>
        <v>789906</v>
      </c>
      <c r="F147" s="6">
        <f ca="1">RANDBETWEEN(VLOOKUP(B147,'Ver1'!$B$13:$D$19,2,0),VLOOKUP(B147,'Ver1'!$B$13:$D$19,3,0))/100</f>
        <v>0.2</v>
      </c>
      <c r="G147" s="6">
        <f ca="1">RANDBETWEEN(VLOOKUP(B147,'Ver1'!$F$13:$H$19,2,0),VLOOKUP(B147,'Ver1'!$F$13:$H$19,3,0))/100</f>
        <v>0.51</v>
      </c>
      <c r="H147" s="6">
        <f t="shared" ca="1" si="42"/>
        <v>0.10200000000000001</v>
      </c>
      <c r="I147" s="6">
        <f t="shared" ca="1" si="49"/>
        <v>0.32</v>
      </c>
      <c r="J147" s="6">
        <f t="shared" ca="1" si="43"/>
        <v>6.4000000000000001E-2</v>
      </c>
      <c r="K147" s="6">
        <f ca="1">RANDBETWEEN(VLOOKUP(B147,'Ver1'!$F$23:$H$29,2,0),VLOOKUP(B147,'Ver1'!$F$23:$H$29,3,0))/100</f>
        <v>7.0000000000000007E-2</v>
      </c>
      <c r="L147" s="6">
        <f t="shared" ca="1" si="44"/>
        <v>1.4000000000000002E-2</v>
      </c>
      <c r="M147" s="16">
        <f t="shared" ca="1" si="45"/>
        <v>266.76</v>
      </c>
      <c r="N147" s="6">
        <f ca="1">(L147+J147+H147)*E147+Table1[[#This Row],[Hukuk Servisinde Tahsilat Tutarı]]</f>
        <v>284682.12239999999</v>
      </c>
      <c r="O147" s="6">
        <f ca="1">C147*VLOOKUP(B147,'Ver1'!$J$3:$N$9,2,0)+(C147-C147*G147)*VLOOKUP(B147,'Ver1'!$J$3:$N$9,3,0)+(C147-C147*G147-C147*I147)*VLOOKUP(B147,'Ver1'!$J$3:$N$9,4,0)</f>
        <v>153757.5</v>
      </c>
      <c r="P147" s="6">
        <f t="shared" ca="1" si="46"/>
        <v>0.82000000000000006</v>
      </c>
      <c r="Q147" s="6">
        <f ca="1">C147*P147*VLOOKUP(B147,'Ver1'!$J$3:$N$9,5,0)</f>
        <v>364572</v>
      </c>
      <c r="R147" s="6">
        <f ca="1">VLOOKUP(Table1[[#This Row],[Ay]],'Ver1'!$J$3:$O$9,6,0)*Table1[[#This Row],[Hukuk Servisine Sevk Edilen]]*Table1[[#This Row],[Toplam Tutar]]</f>
        <v>142499.04240000001</v>
      </c>
      <c r="S147" s="6">
        <f t="shared" ca="1" si="47"/>
        <v>518329.5</v>
      </c>
      <c r="T147" s="6">
        <f t="shared" ca="1" si="48"/>
        <v>-79889.877600000007</v>
      </c>
      <c r="U147" s="4"/>
    </row>
    <row r="148" spans="1:21" x14ac:dyDescent="0.2">
      <c r="A148" s="9">
        <v>45042</v>
      </c>
      <c r="B148" s="6">
        <f t="shared" si="40"/>
        <v>4</v>
      </c>
      <c r="C148" s="6">
        <f ca="1">RANDBETWEEN(VLOOKUP(B148,'Ver1'!$F$3:$H$9,2,0),VLOOKUP(B148,'Ver1'!$F$3:$H$9,3,0))</f>
        <v>1465</v>
      </c>
      <c r="D148" s="6">
        <f ca="1">RANDBETWEEN(VLOOKUP(B148,'Ver1'!$B$4:$D$10,2,0),VLOOKUP(B148,'Ver1'!$B$4:$D$10,3,0))</f>
        <v>616</v>
      </c>
      <c r="E148" s="6">
        <f t="shared" ca="1" si="41"/>
        <v>902440</v>
      </c>
      <c r="F148" s="6">
        <f ca="1">RANDBETWEEN(VLOOKUP(B148,'Ver1'!$B$13:$D$19,2,0),VLOOKUP(B148,'Ver1'!$B$13:$D$19,3,0))/100</f>
        <v>0.22</v>
      </c>
      <c r="G148" s="6">
        <f ca="1">RANDBETWEEN(VLOOKUP(B148,'Ver1'!$F$13:$H$19,2,0),VLOOKUP(B148,'Ver1'!$F$13:$H$19,3,0))/100</f>
        <v>0.5</v>
      </c>
      <c r="H148" s="6">
        <f t="shared" ca="1" si="42"/>
        <v>0.11</v>
      </c>
      <c r="I148" s="6">
        <f t="shared" ca="1" si="49"/>
        <v>0.24</v>
      </c>
      <c r="J148" s="6">
        <f t="shared" ca="1" si="43"/>
        <v>5.28E-2</v>
      </c>
      <c r="K148" s="6">
        <f ca="1">RANDBETWEEN(VLOOKUP(B148,'Ver1'!$F$23:$H$29,2,0),VLOOKUP(B148,'Ver1'!$F$23:$H$29,3,0))/100</f>
        <v>0.08</v>
      </c>
      <c r="L148" s="6">
        <f t="shared" ca="1" si="44"/>
        <v>1.7600000000000001E-2</v>
      </c>
      <c r="M148" s="16">
        <f t="shared" ca="1" si="45"/>
        <v>264.286</v>
      </c>
      <c r="N148" s="6">
        <f ca="1">(L148+J148+H148)*E148+Table1[[#This Row],[Hukuk Servisinde Tahsilat Tutarı]]</f>
        <v>325520.93728000001</v>
      </c>
      <c r="O148" s="6">
        <f ca="1">C148*VLOOKUP(B148,'Ver1'!$J$3:$N$9,2,0)+(C148-C148*G148)*VLOOKUP(B148,'Ver1'!$J$3:$N$9,3,0)+(C148-C148*G148-C148*I148)*VLOOKUP(B148,'Ver1'!$J$3:$N$9,4,0)</f>
        <v>166277.5</v>
      </c>
      <c r="P148" s="6">
        <f t="shared" ca="1" si="46"/>
        <v>0.8196</v>
      </c>
      <c r="Q148" s="6">
        <f ca="1">C148*P148*VLOOKUP(B148,'Ver1'!$J$3:$N$9,5,0)</f>
        <v>360214.19999999995</v>
      </c>
      <c r="R148" s="6">
        <f ca="1">VLOOKUP(Table1[[#This Row],[Ay]],'Ver1'!$J$3:$O$9,6,0)*Table1[[#This Row],[Hukuk Servisine Sevk Edilen]]*Table1[[#This Row],[Toplam Tutar]]</f>
        <v>162720.76128000001</v>
      </c>
      <c r="S148" s="6">
        <f t="shared" ca="1" si="47"/>
        <v>526491.69999999995</v>
      </c>
      <c r="T148" s="6">
        <f t="shared" ca="1" si="48"/>
        <v>-34693.262719999941</v>
      </c>
      <c r="U148" s="4"/>
    </row>
    <row r="149" spans="1:21" x14ac:dyDescent="0.2">
      <c r="A149" s="9">
        <v>45043</v>
      </c>
      <c r="B149" s="6">
        <f t="shared" si="40"/>
        <v>4</v>
      </c>
      <c r="C149" s="6">
        <f ca="1">RANDBETWEEN(VLOOKUP(B149,'Ver1'!$F$3:$H$9,2,0),VLOOKUP(B149,'Ver1'!$F$3:$H$9,3,0))</f>
        <v>1389</v>
      </c>
      <c r="D149" s="6">
        <f ca="1">RANDBETWEEN(VLOOKUP(B149,'Ver1'!$B$4:$D$10,2,0),VLOOKUP(B149,'Ver1'!$B$4:$D$10,3,0))</f>
        <v>278</v>
      </c>
      <c r="E149" s="6">
        <f t="shared" ca="1" si="41"/>
        <v>386142</v>
      </c>
      <c r="F149" s="6">
        <f ca="1">RANDBETWEEN(VLOOKUP(B149,'Ver1'!$B$13:$D$19,2,0),VLOOKUP(B149,'Ver1'!$B$13:$D$19,3,0))/100</f>
        <v>0.24</v>
      </c>
      <c r="G149" s="6">
        <f ca="1">RANDBETWEEN(VLOOKUP(B149,'Ver1'!$F$13:$H$19,2,0),VLOOKUP(B149,'Ver1'!$F$13:$H$19,3,0))/100</f>
        <v>0.47</v>
      </c>
      <c r="H149" s="6">
        <f t="shared" ca="1" si="42"/>
        <v>0.11279999999999998</v>
      </c>
      <c r="I149" s="6">
        <f t="shared" ca="1" si="49"/>
        <v>0.22</v>
      </c>
      <c r="J149" s="6">
        <f t="shared" ca="1" si="43"/>
        <v>5.28E-2</v>
      </c>
      <c r="K149" s="6">
        <f ca="1">RANDBETWEEN(VLOOKUP(B149,'Ver1'!$F$23:$H$29,2,0),VLOOKUP(B149,'Ver1'!$F$23:$H$29,3,0))/100</f>
        <v>0.1</v>
      </c>
      <c r="L149" s="6">
        <f t="shared" ca="1" si="44"/>
        <v>2.4E-2</v>
      </c>
      <c r="M149" s="16">
        <f t="shared" ca="1" si="45"/>
        <v>263.3544</v>
      </c>
      <c r="N149" s="6">
        <f ca="1">(L149+J149+H149)*E149+Table1[[#This Row],[Hukuk Servisinde Tahsilat Tutarı]]</f>
        <v>142057.00809600001</v>
      </c>
      <c r="O149" s="6">
        <f ca="1">C149*VLOOKUP(B149,'Ver1'!$J$3:$N$9,2,0)+(C149-C149*G149)*VLOOKUP(B149,'Ver1'!$J$3:$N$9,3,0)+(C149-C149*G149-C149*I149)*VLOOKUP(B149,'Ver1'!$J$3:$N$9,4,0)</f>
        <v>167721.75</v>
      </c>
      <c r="P149" s="6">
        <f t="shared" ca="1" si="46"/>
        <v>0.81040000000000001</v>
      </c>
      <c r="Q149" s="6">
        <f ca="1">C149*P149*VLOOKUP(B149,'Ver1'!$J$3:$N$9,5,0)</f>
        <v>337693.68</v>
      </c>
      <c r="R149" s="6">
        <f ca="1">VLOOKUP(Table1[[#This Row],[Ay]],'Ver1'!$J$3:$O$9,6,0)*Table1[[#This Row],[Hukuk Servisine Sevk Edilen]]*Table1[[#This Row],[Toplam Tutar]]</f>
        <v>68844.484895999994</v>
      </c>
      <c r="S149" s="6">
        <f t="shared" ca="1" si="47"/>
        <v>505415.43</v>
      </c>
      <c r="T149" s="6">
        <f t="shared" ca="1" si="48"/>
        <v>-195636.67190399999</v>
      </c>
      <c r="U149" s="4"/>
    </row>
    <row r="150" spans="1:21" x14ac:dyDescent="0.2">
      <c r="A150" s="9">
        <v>45044</v>
      </c>
      <c r="B150" s="6">
        <f t="shared" si="40"/>
        <v>4</v>
      </c>
      <c r="C150" s="6">
        <f ca="1">RANDBETWEEN(VLOOKUP(B150,'Ver1'!$F$3:$H$9,2,0),VLOOKUP(B150,'Ver1'!$F$3:$H$9,3,0))</f>
        <v>1184</v>
      </c>
      <c r="D150" s="6">
        <f ca="1">RANDBETWEEN(VLOOKUP(B150,'Ver1'!$B$4:$D$10,2,0),VLOOKUP(B150,'Ver1'!$B$4:$D$10,3,0))</f>
        <v>666</v>
      </c>
      <c r="E150" s="6">
        <f t="shared" ca="1" si="41"/>
        <v>788544</v>
      </c>
      <c r="F150" s="6">
        <f ca="1">RANDBETWEEN(VLOOKUP(B150,'Ver1'!$B$13:$D$19,2,0),VLOOKUP(B150,'Ver1'!$B$13:$D$19,3,0))/100</f>
        <v>0.2</v>
      </c>
      <c r="G150" s="6">
        <f ca="1">RANDBETWEEN(VLOOKUP(B150,'Ver1'!$F$13:$H$19,2,0),VLOOKUP(B150,'Ver1'!$F$13:$H$19,3,0))/100</f>
        <v>0.51</v>
      </c>
      <c r="H150" s="6">
        <f t="shared" ca="1" si="42"/>
        <v>0.10200000000000001</v>
      </c>
      <c r="I150" s="6">
        <f t="shared" ca="1" si="49"/>
        <v>0.3</v>
      </c>
      <c r="J150" s="6">
        <f t="shared" ca="1" si="43"/>
        <v>0.06</v>
      </c>
      <c r="K150" s="6">
        <f ca="1">RANDBETWEEN(VLOOKUP(B150,'Ver1'!$F$23:$H$29,2,0),VLOOKUP(B150,'Ver1'!$F$23:$H$29,3,0))/100</f>
        <v>0.09</v>
      </c>
      <c r="L150" s="6">
        <f t="shared" ca="1" si="44"/>
        <v>1.7999999999999999E-2</v>
      </c>
      <c r="M150" s="16">
        <f t="shared" ca="1" si="45"/>
        <v>213.12</v>
      </c>
      <c r="N150" s="6">
        <f ca="1">(L150+J150+H150)*E150+Table1[[#This Row],[Hukuk Servisinde Tahsilat Tutarı]]</f>
        <v>284191.25760000001</v>
      </c>
      <c r="O150" s="6">
        <f ca="1">C150*VLOOKUP(B150,'Ver1'!$J$3:$N$9,2,0)+(C150-C150*G150)*VLOOKUP(B150,'Ver1'!$J$3:$N$9,3,0)+(C150-C150*G150-C150*I150)*VLOOKUP(B150,'Ver1'!$J$3:$N$9,4,0)</f>
        <v>125208</v>
      </c>
      <c r="P150" s="6">
        <f t="shared" ca="1" si="46"/>
        <v>0.82000000000000006</v>
      </c>
      <c r="Q150" s="6">
        <f ca="1">C150*P150*VLOOKUP(B150,'Ver1'!$J$3:$N$9,5,0)</f>
        <v>291264.00000000006</v>
      </c>
      <c r="R150" s="6">
        <f ca="1">VLOOKUP(Table1[[#This Row],[Ay]],'Ver1'!$J$3:$O$9,6,0)*Table1[[#This Row],[Hukuk Servisine Sevk Edilen]]*Table1[[#This Row],[Toplam Tutar]]</f>
        <v>142253.3376</v>
      </c>
      <c r="S150" s="6">
        <f t="shared" ca="1" si="47"/>
        <v>416472.00000000006</v>
      </c>
      <c r="T150" s="6">
        <f t="shared" ca="1" si="48"/>
        <v>-7072.7424000000465</v>
      </c>
      <c r="U150" s="4"/>
    </row>
    <row r="151" spans="1:21" x14ac:dyDescent="0.2">
      <c r="A151" s="9">
        <v>45045</v>
      </c>
      <c r="B151" s="6">
        <f t="shared" si="40"/>
        <v>4</v>
      </c>
      <c r="C151" s="6">
        <f ca="1">RANDBETWEEN(VLOOKUP(B151,'Ver1'!$F$3:$H$9,2,0),VLOOKUP(B151,'Ver1'!$F$3:$H$9,3,0))</f>
        <v>1133</v>
      </c>
      <c r="D151" s="6">
        <f ca="1">RANDBETWEEN(VLOOKUP(B151,'Ver1'!$B$4:$D$10,2,0),VLOOKUP(B151,'Ver1'!$B$4:$D$10,3,0))</f>
        <v>417</v>
      </c>
      <c r="E151" s="6">
        <f t="shared" ca="1" si="41"/>
        <v>472461</v>
      </c>
      <c r="F151" s="6">
        <f ca="1">RANDBETWEEN(VLOOKUP(B151,'Ver1'!$B$13:$D$19,2,0),VLOOKUP(B151,'Ver1'!$B$13:$D$19,3,0))/100</f>
        <v>0.25</v>
      </c>
      <c r="G151" s="6">
        <f ca="1">RANDBETWEEN(VLOOKUP(B151,'Ver1'!$F$13:$H$19,2,0),VLOOKUP(B151,'Ver1'!$F$13:$H$19,3,0))/100</f>
        <v>0.45</v>
      </c>
      <c r="H151" s="6">
        <f t="shared" ca="1" si="42"/>
        <v>0.1125</v>
      </c>
      <c r="I151" s="6">
        <f t="shared" ca="1" si="49"/>
        <v>0.21</v>
      </c>
      <c r="J151" s="6">
        <f t="shared" ca="1" si="43"/>
        <v>5.2499999999999998E-2</v>
      </c>
      <c r="K151" s="6">
        <f ca="1">RANDBETWEEN(VLOOKUP(B151,'Ver1'!$F$23:$H$29,2,0),VLOOKUP(B151,'Ver1'!$F$23:$H$29,3,0))/100</f>
        <v>0.06</v>
      </c>
      <c r="L151" s="6">
        <f t="shared" ca="1" si="44"/>
        <v>1.4999999999999999E-2</v>
      </c>
      <c r="M151" s="16">
        <f t="shared" ca="1" si="45"/>
        <v>203.94</v>
      </c>
      <c r="N151" s="6">
        <f ca="1">(L151+J151+H151)*E151+Table1[[#This Row],[Hukuk Servisinde Tahsilat Tutarı]]</f>
        <v>170274.94439999998</v>
      </c>
      <c r="O151" s="6">
        <f ca="1">C151*VLOOKUP(B151,'Ver1'!$J$3:$N$9,2,0)+(C151-C151*G151)*VLOOKUP(B151,'Ver1'!$J$3:$N$9,3,0)+(C151-C151*G151-C151*I151)*VLOOKUP(B151,'Ver1'!$J$3:$N$9,4,0)</f>
        <v>141908.25</v>
      </c>
      <c r="P151" s="6">
        <f t="shared" ca="1" si="46"/>
        <v>0.82000000000000006</v>
      </c>
      <c r="Q151" s="6">
        <f ca="1">C151*P151*VLOOKUP(B151,'Ver1'!$J$3:$N$9,5,0)</f>
        <v>278718</v>
      </c>
      <c r="R151" s="6">
        <f ca="1">VLOOKUP(Table1[[#This Row],[Ay]],'Ver1'!$J$3:$O$9,6,0)*Table1[[#This Row],[Hukuk Servisine Sevk Edilen]]*Table1[[#This Row],[Toplam Tutar]]</f>
        <v>85231.964399999997</v>
      </c>
      <c r="S151" s="6">
        <f t="shared" ca="1" si="47"/>
        <v>420626.25</v>
      </c>
      <c r="T151" s="6">
        <f t="shared" ca="1" si="48"/>
        <v>-108443.05560000002</v>
      </c>
      <c r="U151" s="4"/>
    </row>
    <row r="152" spans="1:21" x14ac:dyDescent="0.2">
      <c r="A152" s="9">
        <v>45046</v>
      </c>
      <c r="B152" s="6">
        <f t="shared" si="40"/>
        <v>4</v>
      </c>
      <c r="C152" s="6">
        <f ca="1">RANDBETWEEN(VLOOKUP(B152,'Ver1'!$F$3:$H$9,2,0),VLOOKUP(B152,'Ver1'!$F$3:$H$9,3,0))</f>
        <v>1441</v>
      </c>
      <c r="D152" s="6">
        <f ca="1">RANDBETWEEN(VLOOKUP(B152,'Ver1'!$B$4:$D$10,2,0),VLOOKUP(B152,'Ver1'!$B$4:$D$10,3,0))</f>
        <v>675</v>
      </c>
      <c r="E152" s="6">
        <f t="shared" ca="1" si="41"/>
        <v>972675</v>
      </c>
      <c r="F152" s="6">
        <f ca="1">RANDBETWEEN(VLOOKUP(B152,'Ver1'!$B$13:$D$19,2,0),VLOOKUP(B152,'Ver1'!$B$13:$D$19,3,0))/100</f>
        <v>0.38</v>
      </c>
      <c r="G152" s="6">
        <f ca="1">RANDBETWEEN(VLOOKUP(B152,'Ver1'!$F$13:$H$19,2,0),VLOOKUP(B152,'Ver1'!$F$13:$H$19,3,0))/100</f>
        <v>0.5</v>
      </c>
      <c r="H152" s="6">
        <f t="shared" ca="1" si="42"/>
        <v>0.19</v>
      </c>
      <c r="I152" s="6">
        <f t="shared" ca="1" si="49"/>
        <v>0.22</v>
      </c>
      <c r="J152" s="6">
        <f t="shared" ca="1" si="43"/>
        <v>8.3600000000000008E-2</v>
      </c>
      <c r="K152" s="6">
        <f ca="1">RANDBETWEEN(VLOOKUP(B152,'Ver1'!$F$23:$H$29,2,0),VLOOKUP(B152,'Ver1'!$F$23:$H$29,3,0))/100</f>
        <v>0.09</v>
      </c>
      <c r="L152" s="6">
        <f t="shared" ca="1" si="44"/>
        <v>3.4200000000000001E-2</v>
      </c>
      <c r="M152" s="16">
        <f t="shared" ca="1" si="45"/>
        <v>443.53980000000001</v>
      </c>
      <c r="N152" s="6">
        <f ca="1">(L152+J152+H152)*E152+Table1[[#This Row],[Hukuk Servisinde Tahsilat Tutarı]]</f>
        <v>447512.2047</v>
      </c>
      <c r="O152" s="6">
        <f ca="1">C152*VLOOKUP(B152,'Ver1'!$J$3:$N$9,2,0)+(C152-C152*G152)*VLOOKUP(B152,'Ver1'!$J$3:$N$9,3,0)+(C152-C152*G152-C152*I152)*VLOOKUP(B152,'Ver1'!$J$3:$N$9,4,0)</f>
        <v>166435.5</v>
      </c>
      <c r="P152" s="6">
        <f t="shared" ca="1" si="46"/>
        <v>0.69219999999999993</v>
      </c>
      <c r="Q152" s="6">
        <f ca="1">C152*P152*VLOOKUP(B152,'Ver1'!$J$3:$N$9,5,0)</f>
        <v>299238.05999999994</v>
      </c>
      <c r="R152" s="6">
        <f ca="1">VLOOKUP(Table1[[#This Row],[Ay]],'Ver1'!$J$3:$O$9,6,0)*Table1[[#This Row],[Hukuk Servisine Sevk Edilen]]*Table1[[#This Row],[Toplam Tutar]]</f>
        <v>148122.83969999998</v>
      </c>
      <c r="S152" s="6">
        <f t="shared" ca="1" si="47"/>
        <v>465673.55999999994</v>
      </c>
      <c r="T152" s="6">
        <f t="shared" ca="1" si="48"/>
        <v>148274.14470000006</v>
      </c>
      <c r="U152" s="4"/>
    </row>
    <row r="153" spans="1:21" x14ac:dyDescent="0.2">
      <c r="A153" s="9">
        <v>45047</v>
      </c>
      <c r="B153" s="6">
        <f t="shared" si="40"/>
        <v>5</v>
      </c>
      <c r="C153" s="6">
        <f ca="1">RANDBETWEEN(VLOOKUP(B153,'Ver1'!$F$3:$H$9,2,0),VLOOKUP(B153,'Ver1'!$F$3:$H$9,3,0))</f>
        <v>1676</v>
      </c>
      <c r="D153" s="6">
        <f ca="1">RANDBETWEEN(VLOOKUP(B153,'Ver1'!$B$4:$D$10,2,0),VLOOKUP(B153,'Ver1'!$B$4:$D$10,3,0))</f>
        <v>141</v>
      </c>
      <c r="E153" s="6">
        <f t="shared" ca="1" si="41"/>
        <v>236316</v>
      </c>
      <c r="F153" s="6">
        <f ca="1">RANDBETWEEN(VLOOKUP(B153,'Ver1'!$B$13:$D$19,2,0),VLOOKUP(B153,'Ver1'!$B$13:$D$19,3,0))/100</f>
        <v>0.06</v>
      </c>
      <c r="G153" s="6">
        <f ca="1">RANDBETWEEN(VLOOKUP(B153,'Ver1'!$F$13:$H$19,2,0),VLOOKUP(B153,'Ver1'!$F$13:$H$19,3,0))/100</f>
        <v>0.46</v>
      </c>
      <c r="H153" s="6">
        <f t="shared" ca="1" si="42"/>
        <v>2.76E-2</v>
      </c>
      <c r="I153" s="6">
        <f t="shared" ca="1" si="49"/>
        <v>0.25</v>
      </c>
      <c r="J153" s="6">
        <f t="shared" ca="1" si="43"/>
        <v>1.4999999999999999E-2</v>
      </c>
      <c r="K153" s="6">
        <f ca="1">RANDBETWEEN(VLOOKUP(B153,'Ver1'!$F$23:$H$29,2,0),VLOOKUP(B153,'Ver1'!$F$23:$H$29,3,0))/100</f>
        <v>0.09</v>
      </c>
      <c r="L153" s="6">
        <f t="shared" ca="1" si="44"/>
        <v>5.3999999999999994E-3</v>
      </c>
      <c r="M153" s="16">
        <f t="shared" ca="1" si="45"/>
        <v>80.448000000000008</v>
      </c>
      <c r="N153" s="6">
        <f ca="1">(L153+J153+H153)*E153+Table1[[#This Row],[Hukuk Servisinde Tahsilat Tutarı]]</f>
        <v>56337.734400000001</v>
      </c>
      <c r="O153" s="6">
        <f ca="1">C153*VLOOKUP(B153,'Ver1'!$J$3:$N$9,2,0)+(C153-C153*G153)*VLOOKUP(B153,'Ver1'!$J$3:$N$9,3,0)+(C153-C153*G153-C153*I153)*VLOOKUP(B153,'Ver1'!$J$3:$N$9,4,0)</f>
        <v>200282</v>
      </c>
      <c r="P153" s="6">
        <f t="shared" ca="1" si="46"/>
        <v>0.95199999999999996</v>
      </c>
      <c r="Q153" s="6">
        <f ca="1">C153*P153*VLOOKUP(B153,'Ver1'!$J$3:$N$9,5,0)</f>
        <v>478665.6</v>
      </c>
      <c r="R153" s="6">
        <f ca="1">VLOOKUP(Table1[[#This Row],[Ay]],'Ver1'!$J$3:$O$9,6,0)*Table1[[#This Row],[Hukuk Servisine Sevk Edilen]]*Table1[[#This Row],[Toplam Tutar]]</f>
        <v>44994.566400000003</v>
      </c>
      <c r="S153" s="6">
        <f t="shared" ca="1" si="47"/>
        <v>678947.6</v>
      </c>
      <c r="T153" s="6">
        <f t="shared" ca="1" si="48"/>
        <v>-422327.86559999996</v>
      </c>
      <c r="U153" s="4"/>
    </row>
    <row r="154" spans="1:21" x14ac:dyDescent="0.2">
      <c r="A154" s="9">
        <v>45048</v>
      </c>
      <c r="B154" s="6">
        <f t="shared" si="40"/>
        <v>5</v>
      </c>
      <c r="C154" s="6">
        <f ca="1">RANDBETWEEN(VLOOKUP(B154,'Ver1'!$F$3:$H$9,2,0),VLOOKUP(B154,'Ver1'!$F$3:$H$9,3,0))</f>
        <v>1508</v>
      </c>
      <c r="D154" s="6">
        <f ca="1">RANDBETWEEN(VLOOKUP(B154,'Ver1'!$B$4:$D$10,2,0),VLOOKUP(B154,'Ver1'!$B$4:$D$10,3,0))</f>
        <v>175</v>
      </c>
      <c r="E154" s="6">
        <f t="shared" ca="1" si="41"/>
        <v>263900</v>
      </c>
      <c r="F154" s="6">
        <f ca="1">RANDBETWEEN(VLOOKUP(B154,'Ver1'!$B$13:$D$19,2,0),VLOOKUP(B154,'Ver1'!$B$13:$D$19,3,0))/100</f>
        <v>0.1</v>
      </c>
      <c r="G154" s="6">
        <f ca="1">RANDBETWEEN(VLOOKUP(B154,'Ver1'!$F$13:$H$19,2,0),VLOOKUP(B154,'Ver1'!$F$13:$H$19,3,0))/100</f>
        <v>0.54</v>
      </c>
      <c r="H154" s="6">
        <f t="shared" ca="1" si="42"/>
        <v>5.4000000000000006E-2</v>
      </c>
      <c r="I154" s="6">
        <f t="shared" ca="1" si="49"/>
        <v>0.31</v>
      </c>
      <c r="J154" s="6">
        <f t="shared" ca="1" si="43"/>
        <v>3.1E-2</v>
      </c>
      <c r="K154" s="6">
        <f ca="1">RANDBETWEEN(VLOOKUP(B154,'Ver1'!$F$23:$H$29,2,0),VLOOKUP(B154,'Ver1'!$F$23:$H$29,3,0))/100</f>
        <v>0.05</v>
      </c>
      <c r="L154" s="6">
        <f t="shared" ca="1" si="44"/>
        <v>5.000000000000001E-3</v>
      </c>
      <c r="M154" s="16">
        <f t="shared" ca="1" si="45"/>
        <v>135.72000000000003</v>
      </c>
      <c r="N154" s="6">
        <f ca="1">(L154+J154+H154)*E154+Table1[[#This Row],[Hukuk Servisinde Tahsilat Tutarı]]</f>
        <v>71780.800000000003</v>
      </c>
      <c r="O154" s="6">
        <f ca="1">C154*VLOOKUP(B154,'Ver1'!$J$3:$N$9,2,0)+(C154-C154*G154)*VLOOKUP(B154,'Ver1'!$J$3:$N$9,3,0)+(C154-C154*G154-C154*I154)*VLOOKUP(B154,'Ver1'!$J$3:$N$9,4,0)</f>
        <v>150046</v>
      </c>
      <c r="P154" s="6">
        <f t="shared" ca="1" si="46"/>
        <v>0.91</v>
      </c>
      <c r="Q154" s="6">
        <f ca="1">C154*P154*VLOOKUP(B154,'Ver1'!$J$3:$N$9,5,0)</f>
        <v>411684</v>
      </c>
      <c r="R154" s="6">
        <f ca="1">VLOOKUP(Table1[[#This Row],[Ay]],'Ver1'!$J$3:$O$9,6,0)*Table1[[#This Row],[Hukuk Servisine Sevk Edilen]]*Table1[[#This Row],[Toplam Tutar]]</f>
        <v>48029.8</v>
      </c>
      <c r="S154" s="6">
        <f t="shared" ca="1" si="47"/>
        <v>561730</v>
      </c>
      <c r="T154" s="6">
        <f t="shared" ca="1" si="48"/>
        <v>-339903.2</v>
      </c>
      <c r="U154" s="4"/>
    </row>
    <row r="155" spans="1:21" x14ac:dyDescent="0.2">
      <c r="A155" s="9">
        <v>45049</v>
      </c>
      <c r="B155" s="6">
        <f t="shared" si="40"/>
        <v>5</v>
      </c>
      <c r="C155" s="6">
        <f ca="1">RANDBETWEEN(VLOOKUP(B155,'Ver1'!$F$3:$H$9,2,0),VLOOKUP(B155,'Ver1'!$F$3:$H$9,3,0))</f>
        <v>1890</v>
      </c>
      <c r="D155" s="6">
        <f ca="1">RANDBETWEEN(VLOOKUP(B155,'Ver1'!$B$4:$D$10,2,0),VLOOKUP(B155,'Ver1'!$B$4:$D$10,3,0))</f>
        <v>160</v>
      </c>
      <c r="E155" s="6">
        <f t="shared" ca="1" si="41"/>
        <v>302400</v>
      </c>
      <c r="F155" s="6">
        <f ca="1">RANDBETWEEN(VLOOKUP(B155,'Ver1'!$B$13:$D$19,2,0),VLOOKUP(B155,'Ver1'!$B$13:$D$19,3,0))/100</f>
        <v>0.06</v>
      </c>
      <c r="G155" s="6">
        <f ca="1">RANDBETWEEN(VLOOKUP(B155,'Ver1'!$F$13:$H$19,2,0),VLOOKUP(B155,'Ver1'!$F$13:$H$19,3,0))/100</f>
        <v>0.48</v>
      </c>
      <c r="H155" s="6">
        <f t="shared" ca="1" si="42"/>
        <v>2.8799999999999999E-2</v>
      </c>
      <c r="I155" s="6">
        <f t="shared" ca="1" si="49"/>
        <v>0.25</v>
      </c>
      <c r="J155" s="6">
        <f t="shared" ca="1" si="43"/>
        <v>1.4999999999999999E-2</v>
      </c>
      <c r="K155" s="6">
        <f ca="1">RANDBETWEEN(VLOOKUP(B155,'Ver1'!$F$23:$H$29,2,0),VLOOKUP(B155,'Ver1'!$F$23:$H$29,3,0))/100</f>
        <v>0.1</v>
      </c>
      <c r="L155" s="6">
        <f t="shared" ca="1" si="44"/>
        <v>6.0000000000000001E-3</v>
      </c>
      <c r="M155" s="16">
        <f t="shared" ca="1" si="45"/>
        <v>94.122</v>
      </c>
      <c r="N155" s="6">
        <f ca="1">(L155+J155+H155)*E155+Table1[[#This Row],[Hukuk Servisinde Tahsilat Tutarı]]</f>
        <v>72527.616000000009</v>
      </c>
      <c r="O155" s="6">
        <f ca="1">C155*VLOOKUP(B155,'Ver1'!$J$3:$N$9,2,0)+(C155-C155*G155)*VLOOKUP(B155,'Ver1'!$J$3:$N$9,3,0)+(C155-C155*G155-C155*I155)*VLOOKUP(B155,'Ver1'!$J$3:$N$9,4,0)</f>
        <v>219240</v>
      </c>
      <c r="P155" s="6">
        <f t="shared" ca="1" si="46"/>
        <v>0.95020000000000004</v>
      </c>
      <c r="Q155" s="6">
        <f ca="1">C155*P155*VLOOKUP(B155,'Ver1'!$J$3:$N$9,5,0)</f>
        <v>538763.4</v>
      </c>
      <c r="R155" s="6">
        <f ca="1">VLOOKUP(Table1[[#This Row],[Ay]],'Ver1'!$J$3:$O$9,6,0)*Table1[[#This Row],[Hukuk Servisine Sevk Edilen]]*Table1[[#This Row],[Toplam Tutar]]</f>
        <v>57468.096000000005</v>
      </c>
      <c r="S155" s="6">
        <f t="shared" ca="1" si="47"/>
        <v>758003.4</v>
      </c>
      <c r="T155" s="6">
        <f t="shared" ca="1" si="48"/>
        <v>-466235.78399999999</v>
      </c>
      <c r="U155" s="4"/>
    </row>
    <row r="156" spans="1:21" x14ac:dyDescent="0.2">
      <c r="A156" s="9">
        <v>45050</v>
      </c>
      <c r="B156" s="6">
        <f t="shared" si="40"/>
        <v>5</v>
      </c>
      <c r="C156" s="6">
        <f ca="1">RANDBETWEEN(VLOOKUP(B156,'Ver1'!$F$3:$H$9,2,0),VLOOKUP(B156,'Ver1'!$F$3:$H$9,3,0))</f>
        <v>1698</v>
      </c>
      <c r="D156" s="6">
        <f ca="1">RANDBETWEEN(VLOOKUP(B156,'Ver1'!$B$4:$D$10,2,0),VLOOKUP(B156,'Ver1'!$B$4:$D$10,3,0))</f>
        <v>126</v>
      </c>
      <c r="E156" s="6">
        <f t="shared" ca="1" si="41"/>
        <v>213948</v>
      </c>
      <c r="F156" s="6">
        <f ca="1">RANDBETWEEN(VLOOKUP(B156,'Ver1'!$B$13:$D$19,2,0),VLOOKUP(B156,'Ver1'!$B$13:$D$19,3,0))/100</f>
        <v>7.0000000000000007E-2</v>
      </c>
      <c r="G156" s="6">
        <f ca="1">RANDBETWEEN(VLOOKUP(B156,'Ver1'!$F$13:$H$19,2,0),VLOOKUP(B156,'Ver1'!$F$13:$H$19,3,0))/100</f>
        <v>0.46</v>
      </c>
      <c r="H156" s="6">
        <f t="shared" ca="1" si="42"/>
        <v>3.2200000000000006E-2</v>
      </c>
      <c r="I156" s="6">
        <f t="shared" ca="1" si="49"/>
        <v>0.35</v>
      </c>
      <c r="J156" s="6">
        <f t="shared" ca="1" si="43"/>
        <v>2.4500000000000001E-2</v>
      </c>
      <c r="K156" s="6">
        <f ca="1">RANDBETWEEN(VLOOKUP(B156,'Ver1'!$F$23:$H$29,2,0),VLOOKUP(B156,'Ver1'!$F$23:$H$29,3,0))/100</f>
        <v>0.09</v>
      </c>
      <c r="L156" s="6">
        <f t="shared" ca="1" si="44"/>
        <v>6.3E-3</v>
      </c>
      <c r="M156" s="16">
        <f t="shared" ca="1" si="45"/>
        <v>106.974</v>
      </c>
      <c r="N156" s="6">
        <f ca="1">(L156+J156+H156)*E156+Table1[[#This Row],[Hukuk Servisinde Tahsilat Tutarı]]</f>
        <v>53572.579200000007</v>
      </c>
      <c r="O156" s="6">
        <f ca="1">C156*VLOOKUP(B156,'Ver1'!$J$3:$N$9,2,0)+(C156-C156*G156)*VLOOKUP(B156,'Ver1'!$J$3:$N$9,3,0)+(C156-C156*G156-C156*I156)*VLOOKUP(B156,'Ver1'!$J$3:$N$9,4,0)</f>
        <v>185931</v>
      </c>
      <c r="P156" s="6">
        <f t="shared" ca="1" si="46"/>
        <v>0.93700000000000006</v>
      </c>
      <c r="Q156" s="6">
        <f ca="1">C156*P156*VLOOKUP(B156,'Ver1'!$J$3:$N$9,5,0)</f>
        <v>477307.80000000005</v>
      </c>
      <c r="R156" s="6">
        <f ca="1">VLOOKUP(Table1[[#This Row],[Ay]],'Ver1'!$J$3:$O$9,6,0)*Table1[[#This Row],[Hukuk Servisine Sevk Edilen]]*Table1[[#This Row],[Toplam Tutar]]</f>
        <v>40093.855200000005</v>
      </c>
      <c r="S156" s="6">
        <f t="shared" ca="1" si="47"/>
        <v>663238.80000000005</v>
      </c>
      <c r="T156" s="6">
        <f t="shared" ca="1" si="48"/>
        <v>-423735.22080000001</v>
      </c>
      <c r="U156" s="4"/>
    </row>
    <row r="157" spans="1:21" x14ac:dyDescent="0.2">
      <c r="A157" s="9">
        <v>45051</v>
      </c>
      <c r="B157" s="6">
        <f t="shared" si="40"/>
        <v>5</v>
      </c>
      <c r="C157" s="6">
        <f ca="1">RANDBETWEEN(VLOOKUP(B157,'Ver1'!$F$3:$H$9,2,0),VLOOKUP(B157,'Ver1'!$F$3:$H$9,3,0))</f>
        <v>1856</v>
      </c>
      <c r="D157" s="6">
        <f ca="1">RANDBETWEEN(VLOOKUP(B157,'Ver1'!$B$4:$D$10,2,0),VLOOKUP(B157,'Ver1'!$B$4:$D$10,3,0))</f>
        <v>229</v>
      </c>
      <c r="E157" s="6">
        <f t="shared" ca="1" si="41"/>
        <v>425024</v>
      </c>
      <c r="F157" s="6">
        <f ca="1">RANDBETWEEN(VLOOKUP(B157,'Ver1'!$B$13:$D$19,2,0),VLOOKUP(B157,'Ver1'!$B$13:$D$19,3,0))/100</f>
        <v>0.09</v>
      </c>
      <c r="G157" s="6">
        <f ca="1">RANDBETWEEN(VLOOKUP(B157,'Ver1'!$F$13:$H$19,2,0),VLOOKUP(B157,'Ver1'!$F$13:$H$19,3,0))/100</f>
        <v>0.51</v>
      </c>
      <c r="H157" s="6">
        <f t="shared" ca="1" si="42"/>
        <v>4.5899999999999996E-2</v>
      </c>
      <c r="I157" s="6">
        <f t="shared" ca="1" si="49"/>
        <v>0.23</v>
      </c>
      <c r="J157" s="6">
        <f t="shared" ca="1" si="43"/>
        <v>2.07E-2</v>
      </c>
      <c r="K157" s="6">
        <f ca="1">RANDBETWEEN(VLOOKUP(B157,'Ver1'!$F$23:$H$29,2,0),VLOOKUP(B157,'Ver1'!$F$23:$H$29,3,0))/100</f>
        <v>0.09</v>
      </c>
      <c r="L157" s="6">
        <f t="shared" ca="1" si="44"/>
        <v>8.0999999999999996E-3</v>
      </c>
      <c r="M157" s="16">
        <f t="shared" ca="1" si="45"/>
        <v>138.64319999999998</v>
      </c>
      <c r="N157" s="6">
        <f ca="1">(L157+J157+H157)*E157+Table1[[#This Row],[Hukuk Servisinde Tahsilat Tutarı]]</f>
        <v>110404.23423999999</v>
      </c>
      <c r="O157" s="6">
        <f ca="1">C157*VLOOKUP(B157,'Ver1'!$J$3:$N$9,2,0)+(C157-C157*G157)*VLOOKUP(B157,'Ver1'!$J$3:$N$9,3,0)+(C157-C157*G157-C157*I157)*VLOOKUP(B157,'Ver1'!$J$3:$N$9,4,0)</f>
        <v>209264</v>
      </c>
      <c r="P157" s="6">
        <f t="shared" ca="1" si="46"/>
        <v>0.92530000000000001</v>
      </c>
      <c r="Q157" s="6">
        <f ca="1">C157*P157*VLOOKUP(B157,'Ver1'!$J$3:$N$9,5,0)</f>
        <v>515207.04</v>
      </c>
      <c r="R157" s="6">
        <f ca="1">VLOOKUP(Table1[[#This Row],[Ay]],'Ver1'!$J$3:$O$9,6,0)*Table1[[#This Row],[Hukuk Servisine Sevk Edilen]]*Table1[[#This Row],[Toplam Tutar]]</f>
        <v>78654.941439999995</v>
      </c>
      <c r="S157" s="6">
        <f t="shared" ca="1" si="47"/>
        <v>724471.04</v>
      </c>
      <c r="T157" s="6">
        <f t="shared" ca="1" si="48"/>
        <v>-404802.80576000002</v>
      </c>
      <c r="U157" s="4"/>
    </row>
    <row r="158" spans="1:21" x14ac:dyDescent="0.2">
      <c r="A158" s="9">
        <v>45052</v>
      </c>
      <c r="B158" s="6">
        <f t="shared" si="40"/>
        <v>5</v>
      </c>
      <c r="C158" s="6">
        <f ca="1">RANDBETWEEN(VLOOKUP(B158,'Ver1'!$F$3:$H$9,2,0),VLOOKUP(B158,'Ver1'!$F$3:$H$9,3,0))</f>
        <v>1657</v>
      </c>
      <c r="D158" s="6">
        <f ca="1">RANDBETWEEN(VLOOKUP(B158,'Ver1'!$B$4:$D$10,2,0),VLOOKUP(B158,'Ver1'!$B$4:$D$10,3,0))</f>
        <v>144</v>
      </c>
      <c r="E158" s="6">
        <f t="shared" ca="1" si="41"/>
        <v>238608</v>
      </c>
      <c r="F158" s="6">
        <f ca="1">RANDBETWEEN(VLOOKUP(B158,'Ver1'!$B$13:$D$19,2,0),VLOOKUP(B158,'Ver1'!$B$13:$D$19,3,0))/100</f>
        <v>7.0000000000000007E-2</v>
      </c>
      <c r="G158" s="6">
        <f ca="1">RANDBETWEEN(VLOOKUP(B158,'Ver1'!$F$13:$H$19,2,0),VLOOKUP(B158,'Ver1'!$F$13:$H$19,3,0))/100</f>
        <v>0.53</v>
      </c>
      <c r="H158" s="6">
        <f t="shared" ca="1" si="42"/>
        <v>3.7100000000000008E-2</v>
      </c>
      <c r="I158" s="6">
        <f t="shared" ca="1" si="49"/>
        <v>0.25</v>
      </c>
      <c r="J158" s="6">
        <f t="shared" ca="1" si="43"/>
        <v>1.7500000000000002E-2</v>
      </c>
      <c r="K158" s="6">
        <f ca="1">RANDBETWEEN(VLOOKUP(B158,'Ver1'!$F$23:$H$29,2,0),VLOOKUP(B158,'Ver1'!$F$23:$H$29,3,0))/100</f>
        <v>0.09</v>
      </c>
      <c r="L158" s="6">
        <f t="shared" ca="1" si="44"/>
        <v>6.3E-3</v>
      </c>
      <c r="M158" s="16">
        <f t="shared" ca="1" si="45"/>
        <v>100.91130000000001</v>
      </c>
      <c r="N158" s="6">
        <f ca="1">(L158+J158+H158)*E158+Table1[[#This Row],[Hukuk Servisinde Tahsilat Tutarı]]</f>
        <v>59346.581760000008</v>
      </c>
      <c r="O158" s="6">
        <f ca="1">C158*VLOOKUP(B158,'Ver1'!$J$3:$N$9,2,0)+(C158-C158*G158)*VLOOKUP(B158,'Ver1'!$J$3:$N$9,3,0)+(C158-C158*G158-C158*I158)*VLOOKUP(B158,'Ver1'!$J$3:$N$9,4,0)</f>
        <v>177713.25</v>
      </c>
      <c r="P158" s="6">
        <f t="shared" ca="1" si="46"/>
        <v>0.93910000000000005</v>
      </c>
      <c r="Q158" s="6">
        <f ca="1">C158*P158*VLOOKUP(B158,'Ver1'!$J$3:$N$9,5,0)</f>
        <v>466826.61</v>
      </c>
      <c r="R158" s="6">
        <f ca="1">VLOOKUP(Table1[[#This Row],[Ay]],'Ver1'!$J$3:$O$9,6,0)*Table1[[#This Row],[Hukuk Servisine Sevk Edilen]]*Table1[[#This Row],[Toplam Tutar]]</f>
        <v>44815.354560000007</v>
      </c>
      <c r="S158" s="6">
        <f t="shared" ca="1" si="47"/>
        <v>644539.86</v>
      </c>
      <c r="T158" s="6">
        <f t="shared" ca="1" si="48"/>
        <v>-407480.02823999996</v>
      </c>
      <c r="U158" s="4"/>
    </row>
    <row r="159" spans="1:21" x14ac:dyDescent="0.2">
      <c r="A159" s="9">
        <v>45053</v>
      </c>
      <c r="B159" s="6">
        <f t="shared" si="40"/>
        <v>5</v>
      </c>
      <c r="C159" s="6">
        <f ca="1">RANDBETWEEN(VLOOKUP(B159,'Ver1'!$F$3:$H$9,2,0),VLOOKUP(B159,'Ver1'!$F$3:$H$9,3,0))</f>
        <v>1956</v>
      </c>
      <c r="D159" s="6">
        <f ca="1">RANDBETWEEN(VLOOKUP(B159,'Ver1'!$B$4:$D$10,2,0),VLOOKUP(B159,'Ver1'!$B$4:$D$10,3,0))</f>
        <v>219</v>
      </c>
      <c r="E159" s="6">
        <f t="shared" ca="1" si="41"/>
        <v>428364</v>
      </c>
      <c r="F159" s="6">
        <f ca="1">RANDBETWEEN(VLOOKUP(B159,'Ver1'!$B$13:$D$19,2,0),VLOOKUP(B159,'Ver1'!$B$13:$D$19,3,0))/100</f>
        <v>0.06</v>
      </c>
      <c r="G159" s="6">
        <f ca="1">RANDBETWEEN(VLOOKUP(B159,'Ver1'!$F$13:$H$19,2,0),VLOOKUP(B159,'Ver1'!$F$13:$H$19,3,0))/100</f>
        <v>0.46</v>
      </c>
      <c r="H159" s="6">
        <f t="shared" ca="1" si="42"/>
        <v>2.76E-2</v>
      </c>
      <c r="I159" s="6">
        <f t="shared" ca="1" si="49"/>
        <v>0.25</v>
      </c>
      <c r="J159" s="6">
        <f t="shared" ca="1" si="43"/>
        <v>1.4999999999999999E-2</v>
      </c>
      <c r="K159" s="6">
        <f ca="1">RANDBETWEEN(VLOOKUP(B159,'Ver1'!$F$23:$H$29,2,0),VLOOKUP(B159,'Ver1'!$F$23:$H$29,3,0))/100</f>
        <v>0.09</v>
      </c>
      <c r="L159" s="6">
        <f t="shared" ca="1" si="44"/>
        <v>5.3999999999999994E-3</v>
      </c>
      <c r="M159" s="16">
        <f t="shared" ca="1" si="45"/>
        <v>93.888000000000005</v>
      </c>
      <c r="N159" s="6">
        <f ca="1">(L159+J159+H159)*E159+Table1[[#This Row],[Hukuk Servisinde Tahsilat Tutarı]]</f>
        <v>102121.97760000001</v>
      </c>
      <c r="O159" s="6">
        <f ca="1">C159*VLOOKUP(B159,'Ver1'!$J$3:$N$9,2,0)+(C159-C159*G159)*VLOOKUP(B159,'Ver1'!$J$3:$N$9,3,0)+(C159-C159*G159-C159*I159)*VLOOKUP(B159,'Ver1'!$J$3:$N$9,4,0)</f>
        <v>233742</v>
      </c>
      <c r="P159" s="6">
        <f t="shared" ca="1" si="46"/>
        <v>0.95199999999999996</v>
      </c>
      <c r="Q159" s="6">
        <f ca="1">C159*P159*VLOOKUP(B159,'Ver1'!$J$3:$N$9,5,0)</f>
        <v>558633.6</v>
      </c>
      <c r="R159" s="6">
        <f ca="1">VLOOKUP(Table1[[#This Row],[Ay]],'Ver1'!$J$3:$O$9,6,0)*Table1[[#This Row],[Hukuk Servisine Sevk Edilen]]*Table1[[#This Row],[Toplam Tutar]]</f>
        <v>81560.505600000004</v>
      </c>
      <c r="S159" s="6">
        <f t="shared" ca="1" si="47"/>
        <v>792375.6</v>
      </c>
      <c r="T159" s="6">
        <f t="shared" ca="1" si="48"/>
        <v>-456511.62239999999</v>
      </c>
      <c r="U159" s="4"/>
    </row>
    <row r="160" spans="1:21" x14ac:dyDescent="0.2">
      <c r="A160" s="9">
        <v>45054</v>
      </c>
      <c r="B160" s="6">
        <f t="shared" si="40"/>
        <v>5</v>
      </c>
      <c r="C160" s="6">
        <f ca="1">RANDBETWEEN(VLOOKUP(B160,'Ver1'!$F$3:$H$9,2,0),VLOOKUP(B160,'Ver1'!$F$3:$H$9,3,0))</f>
        <v>1988</v>
      </c>
      <c r="D160" s="6">
        <f ca="1">RANDBETWEEN(VLOOKUP(B160,'Ver1'!$B$4:$D$10,2,0),VLOOKUP(B160,'Ver1'!$B$4:$D$10,3,0))</f>
        <v>122</v>
      </c>
      <c r="E160" s="6">
        <f t="shared" ca="1" si="41"/>
        <v>242536</v>
      </c>
      <c r="F160" s="6">
        <f ca="1">RANDBETWEEN(VLOOKUP(B160,'Ver1'!$B$13:$D$19,2,0),VLOOKUP(B160,'Ver1'!$B$13:$D$19,3,0))/100</f>
        <v>0.09</v>
      </c>
      <c r="G160" s="6">
        <f ca="1">RANDBETWEEN(VLOOKUP(B160,'Ver1'!$F$13:$H$19,2,0),VLOOKUP(B160,'Ver1'!$F$13:$H$19,3,0))/100</f>
        <v>0.48</v>
      </c>
      <c r="H160" s="6">
        <f t="shared" ca="1" si="42"/>
        <v>4.3199999999999995E-2</v>
      </c>
      <c r="I160" s="6">
        <f t="shared" ca="1" si="49"/>
        <v>0.25</v>
      </c>
      <c r="J160" s="6">
        <f t="shared" ca="1" si="43"/>
        <v>2.2499999999999999E-2</v>
      </c>
      <c r="K160" s="6">
        <f ca="1">RANDBETWEEN(VLOOKUP(B160,'Ver1'!$F$23:$H$29,2,0),VLOOKUP(B160,'Ver1'!$F$23:$H$29,3,0))/100</f>
        <v>7.0000000000000007E-2</v>
      </c>
      <c r="L160" s="6">
        <f t="shared" ca="1" si="44"/>
        <v>6.3E-3</v>
      </c>
      <c r="M160" s="16">
        <f t="shared" ca="1" si="45"/>
        <v>143.136</v>
      </c>
      <c r="N160" s="6">
        <f ca="1">(L160+J160+H160)*E160+Table1[[#This Row],[Hukuk Servisinde Tahsilat Tutarı]]</f>
        <v>62477.2736</v>
      </c>
      <c r="O160" s="6">
        <f ca="1">C160*VLOOKUP(B160,'Ver1'!$J$3:$N$9,2,0)+(C160-C160*G160)*VLOOKUP(B160,'Ver1'!$J$3:$N$9,3,0)+(C160-C160*G160-C160*I160)*VLOOKUP(B160,'Ver1'!$J$3:$N$9,4,0)</f>
        <v>230608</v>
      </c>
      <c r="P160" s="6">
        <f t="shared" ca="1" si="46"/>
        <v>0.92800000000000005</v>
      </c>
      <c r="Q160" s="6">
        <f ca="1">C160*P160*VLOOKUP(B160,'Ver1'!$J$3:$N$9,5,0)</f>
        <v>553459.19999999995</v>
      </c>
      <c r="R160" s="6">
        <f ca="1">VLOOKUP(Table1[[#This Row],[Ay]],'Ver1'!$J$3:$O$9,6,0)*Table1[[#This Row],[Hukuk Servisine Sevk Edilen]]*Table1[[#This Row],[Toplam Tutar]]</f>
        <v>45014.681600000004</v>
      </c>
      <c r="S160" s="6">
        <f t="shared" ca="1" si="47"/>
        <v>784067.2</v>
      </c>
      <c r="T160" s="6">
        <f t="shared" ca="1" si="48"/>
        <v>-490981.92639999994</v>
      </c>
      <c r="U160" s="4"/>
    </row>
    <row r="161" spans="1:21" x14ac:dyDescent="0.2">
      <c r="A161" s="9">
        <v>45055</v>
      </c>
      <c r="B161" s="6">
        <f t="shared" si="40"/>
        <v>5</v>
      </c>
      <c r="C161" s="6">
        <f ca="1">RANDBETWEEN(VLOOKUP(B161,'Ver1'!$F$3:$H$9,2,0),VLOOKUP(B161,'Ver1'!$F$3:$H$9,3,0))</f>
        <v>1799</v>
      </c>
      <c r="D161" s="6">
        <f ca="1">RANDBETWEEN(VLOOKUP(B161,'Ver1'!$B$4:$D$10,2,0),VLOOKUP(B161,'Ver1'!$B$4:$D$10,3,0))</f>
        <v>137</v>
      </c>
      <c r="E161" s="6">
        <f t="shared" ca="1" si="41"/>
        <v>246463</v>
      </c>
      <c r="F161" s="6">
        <f ca="1">RANDBETWEEN(VLOOKUP(B161,'Ver1'!$B$13:$D$19,2,0),VLOOKUP(B161,'Ver1'!$B$13:$D$19,3,0))/100</f>
        <v>0.05</v>
      </c>
      <c r="G161" s="6">
        <f ca="1">RANDBETWEEN(VLOOKUP(B161,'Ver1'!$F$13:$H$19,2,0),VLOOKUP(B161,'Ver1'!$F$13:$H$19,3,0))/100</f>
        <v>0.52</v>
      </c>
      <c r="H161" s="6">
        <f t="shared" ca="1" si="42"/>
        <v>2.6000000000000002E-2</v>
      </c>
      <c r="I161" s="6">
        <f t="shared" ca="1" si="49"/>
        <v>0.22</v>
      </c>
      <c r="J161" s="6">
        <f t="shared" ca="1" si="43"/>
        <v>1.1000000000000001E-2</v>
      </c>
      <c r="K161" s="6">
        <f ca="1">RANDBETWEEN(VLOOKUP(B161,'Ver1'!$F$23:$H$29,2,0),VLOOKUP(B161,'Ver1'!$F$23:$H$29,3,0))/100</f>
        <v>0.05</v>
      </c>
      <c r="L161" s="6">
        <f t="shared" ca="1" si="44"/>
        <v>2.5000000000000005E-3</v>
      </c>
      <c r="M161" s="16">
        <f t="shared" ca="1" si="45"/>
        <v>71.060500000000019</v>
      </c>
      <c r="N161" s="6">
        <f ca="1">(L161+J161+H161)*E161+Table1[[#This Row],[Hukuk Servisinde Tahsilat Tutarı]]</f>
        <v>57080.830800000011</v>
      </c>
      <c r="O161" s="6">
        <f ca="1">C161*VLOOKUP(B161,'Ver1'!$J$3:$N$9,2,0)+(C161-C161*G161)*VLOOKUP(B161,'Ver1'!$J$3:$N$9,3,0)+(C161-C161*G161-C161*I161)*VLOOKUP(B161,'Ver1'!$J$3:$N$9,4,0)</f>
        <v>201488</v>
      </c>
      <c r="P161" s="6">
        <f t="shared" ca="1" si="46"/>
        <v>0.96050000000000002</v>
      </c>
      <c r="Q161" s="6">
        <f ca="1">C161*P161*VLOOKUP(B161,'Ver1'!$J$3:$N$9,5,0)</f>
        <v>518381.85</v>
      </c>
      <c r="R161" s="6">
        <f ca="1">VLOOKUP(Table1[[#This Row],[Ay]],'Ver1'!$J$3:$O$9,6,0)*Table1[[#This Row],[Hukuk Servisine Sevk Edilen]]*Table1[[#This Row],[Toplam Tutar]]</f>
        <v>47345.542300000008</v>
      </c>
      <c r="S161" s="6">
        <f t="shared" ca="1" si="47"/>
        <v>719869.85</v>
      </c>
      <c r="T161" s="6">
        <f t="shared" ca="1" si="48"/>
        <v>-461301.01919999998</v>
      </c>
      <c r="U161" s="4"/>
    </row>
    <row r="162" spans="1:21" x14ac:dyDescent="0.2">
      <c r="A162" s="9">
        <v>45056</v>
      </c>
      <c r="B162" s="6">
        <f t="shared" ref="B162:B183" si="50">MONTH(A162)</f>
        <v>5</v>
      </c>
      <c r="C162" s="6">
        <f ca="1">RANDBETWEEN(VLOOKUP(B162,'Ver1'!$F$3:$H$9,2,0),VLOOKUP(B162,'Ver1'!$F$3:$H$9,3,0))</f>
        <v>1572</v>
      </c>
      <c r="D162" s="6">
        <f ca="1">RANDBETWEEN(VLOOKUP(B162,'Ver1'!$B$4:$D$10,2,0),VLOOKUP(B162,'Ver1'!$B$4:$D$10,3,0))</f>
        <v>203</v>
      </c>
      <c r="E162" s="6">
        <f t="shared" ref="E162:E183" ca="1" si="51">C162*D162</f>
        <v>319116</v>
      </c>
      <c r="F162" s="6">
        <f ca="1">RANDBETWEEN(VLOOKUP(B162,'Ver1'!$B$13:$D$19,2,0),VLOOKUP(B162,'Ver1'!$B$13:$D$19,3,0))/100</f>
        <v>0.05</v>
      </c>
      <c r="G162" s="6">
        <f ca="1">RANDBETWEEN(VLOOKUP(B162,'Ver1'!$F$13:$H$19,2,0),VLOOKUP(B162,'Ver1'!$F$13:$H$19,3,0))/100</f>
        <v>0.51</v>
      </c>
      <c r="H162" s="6">
        <f t="shared" ref="H162:H183" ca="1" si="52">F162*G162</f>
        <v>2.5500000000000002E-2</v>
      </c>
      <c r="I162" s="6">
        <f t="shared" ca="1" si="49"/>
        <v>0.26</v>
      </c>
      <c r="J162" s="6">
        <f t="shared" ref="J162:J183" ca="1" si="53">I162*F162</f>
        <v>1.3000000000000001E-2</v>
      </c>
      <c r="K162" s="6">
        <f ca="1">RANDBETWEEN(VLOOKUP(B162,'Ver1'!$F$23:$H$29,2,0),VLOOKUP(B162,'Ver1'!$F$23:$H$29,3,0))/100</f>
        <v>7.0000000000000007E-2</v>
      </c>
      <c r="L162" s="6">
        <f t="shared" ref="L162:L183" ca="1" si="54">K162*F162</f>
        <v>3.5000000000000005E-3</v>
      </c>
      <c r="M162" s="16">
        <f t="shared" ref="M162:M183" ca="1" si="55">(L162+J162+H162)*C162</f>
        <v>66.024000000000001</v>
      </c>
      <c r="N162" s="6">
        <f ca="1">(L162+J162+H162)*E162+Table1[[#This Row],[Hukuk Servisinde Tahsilat Tutarı]]</f>
        <v>74545.497600000002</v>
      </c>
      <c r="O162" s="6">
        <f ca="1">C162*VLOOKUP(B162,'Ver1'!$J$3:$N$9,2,0)+(C162-C162*G162)*VLOOKUP(B162,'Ver1'!$J$3:$N$9,3,0)+(C162-C162*G162-C162*I162)*VLOOKUP(B162,'Ver1'!$J$3:$N$9,4,0)</f>
        <v>172527</v>
      </c>
      <c r="P162" s="6">
        <f t="shared" ref="P162:P183" ca="1" si="56">1-(L162+J162+H162)</f>
        <v>0.95799999999999996</v>
      </c>
      <c r="Q162" s="6">
        <f ca="1">C162*P162*VLOOKUP(B162,'Ver1'!$J$3:$N$9,5,0)</f>
        <v>451792.8</v>
      </c>
      <c r="R162" s="6">
        <f ca="1">VLOOKUP(Table1[[#This Row],[Ay]],'Ver1'!$J$3:$O$9,6,0)*Table1[[#This Row],[Hukuk Servisine Sevk Edilen]]*Table1[[#This Row],[Toplam Tutar]]</f>
        <v>61142.625599999999</v>
      </c>
      <c r="S162" s="6">
        <f t="shared" ref="S162:S183" ca="1" si="57">O162+Q162</f>
        <v>624319.80000000005</v>
      </c>
      <c r="T162" s="6">
        <f t="shared" ref="T162:T183" ca="1" si="58">N162-Q162</f>
        <v>-377247.30239999999</v>
      </c>
      <c r="U162" s="4"/>
    </row>
    <row r="163" spans="1:21" x14ac:dyDescent="0.2">
      <c r="A163" s="9">
        <v>45057</v>
      </c>
      <c r="B163" s="6">
        <f t="shared" si="50"/>
        <v>5</v>
      </c>
      <c r="C163" s="6">
        <f ca="1">RANDBETWEEN(VLOOKUP(B163,'Ver1'!$F$3:$H$9,2,0),VLOOKUP(B163,'Ver1'!$F$3:$H$9,3,0))</f>
        <v>1882</v>
      </c>
      <c r="D163" s="6">
        <f ca="1">RANDBETWEEN(VLOOKUP(B163,'Ver1'!$B$4:$D$10,2,0),VLOOKUP(B163,'Ver1'!$B$4:$D$10,3,0))</f>
        <v>201</v>
      </c>
      <c r="E163" s="6">
        <f t="shared" ca="1" si="51"/>
        <v>378282</v>
      </c>
      <c r="F163" s="6">
        <f ca="1">RANDBETWEEN(VLOOKUP(B163,'Ver1'!$B$13:$D$19,2,0),VLOOKUP(B163,'Ver1'!$B$13:$D$19,3,0))/100</f>
        <v>0.08</v>
      </c>
      <c r="G163" s="6">
        <f ca="1">RANDBETWEEN(VLOOKUP(B163,'Ver1'!$F$13:$H$19,2,0),VLOOKUP(B163,'Ver1'!$F$13:$H$19,3,0))/100</f>
        <v>0.45</v>
      </c>
      <c r="H163" s="6">
        <f t="shared" ca="1" si="52"/>
        <v>3.6000000000000004E-2</v>
      </c>
      <c r="I163" s="6">
        <f t="shared" ref="I163:I183" ca="1" si="59">RANDBETWEEN(20,35)/100</f>
        <v>0.28000000000000003</v>
      </c>
      <c r="J163" s="6">
        <f t="shared" ca="1" si="53"/>
        <v>2.2400000000000003E-2</v>
      </c>
      <c r="K163" s="6">
        <f ca="1">RANDBETWEEN(VLOOKUP(B163,'Ver1'!$F$23:$H$29,2,0),VLOOKUP(B163,'Ver1'!$F$23:$H$29,3,0))/100</f>
        <v>0.09</v>
      </c>
      <c r="L163" s="6">
        <f t="shared" ca="1" si="54"/>
        <v>7.1999999999999998E-3</v>
      </c>
      <c r="M163" s="16">
        <f t="shared" ca="1" si="55"/>
        <v>123.45920000000001</v>
      </c>
      <c r="N163" s="6">
        <f ca="1">(L163+J163+H163)*E163+Table1[[#This Row],[Hukuk Servisinde Tahsilat Tutarı]]</f>
        <v>95508.639360000001</v>
      </c>
      <c r="O163" s="6">
        <f ca="1">C163*VLOOKUP(B163,'Ver1'!$J$3:$N$9,2,0)+(C163-C163*G163)*VLOOKUP(B163,'Ver1'!$J$3:$N$9,3,0)+(C163-C163*G163-C163*I163)*VLOOKUP(B163,'Ver1'!$J$3:$N$9,4,0)</f>
        <v>222546.5</v>
      </c>
      <c r="P163" s="6">
        <f t="shared" ca="1" si="56"/>
        <v>0.93440000000000001</v>
      </c>
      <c r="Q163" s="6">
        <f ca="1">C163*P163*VLOOKUP(B163,'Ver1'!$J$3:$N$9,5,0)</f>
        <v>527562.23999999999</v>
      </c>
      <c r="R163" s="6">
        <f ca="1">VLOOKUP(Table1[[#This Row],[Ay]],'Ver1'!$J$3:$O$9,6,0)*Table1[[#This Row],[Hukuk Servisine Sevk Edilen]]*Table1[[#This Row],[Toplam Tutar]]</f>
        <v>70693.340160000007</v>
      </c>
      <c r="S163" s="6">
        <f t="shared" ca="1" si="57"/>
        <v>750108.74</v>
      </c>
      <c r="T163" s="6">
        <f t="shared" ca="1" si="58"/>
        <v>-432053.60063999996</v>
      </c>
      <c r="U163" s="4"/>
    </row>
    <row r="164" spans="1:21" x14ac:dyDescent="0.2">
      <c r="A164" s="9">
        <v>45058</v>
      </c>
      <c r="B164" s="6">
        <f t="shared" si="50"/>
        <v>5</v>
      </c>
      <c r="C164" s="6">
        <f ca="1">RANDBETWEEN(VLOOKUP(B164,'Ver1'!$F$3:$H$9,2,0),VLOOKUP(B164,'Ver1'!$F$3:$H$9,3,0))</f>
        <v>1927</v>
      </c>
      <c r="D164" s="6">
        <f ca="1">RANDBETWEEN(VLOOKUP(B164,'Ver1'!$B$4:$D$10,2,0),VLOOKUP(B164,'Ver1'!$B$4:$D$10,3,0))</f>
        <v>208</v>
      </c>
      <c r="E164" s="6">
        <f t="shared" ca="1" si="51"/>
        <v>400816</v>
      </c>
      <c r="F164" s="6">
        <f ca="1">RANDBETWEEN(VLOOKUP(B164,'Ver1'!$B$13:$D$19,2,0),VLOOKUP(B164,'Ver1'!$B$13:$D$19,3,0))/100</f>
        <v>0.09</v>
      </c>
      <c r="G164" s="6">
        <f ca="1">RANDBETWEEN(VLOOKUP(B164,'Ver1'!$F$13:$H$19,2,0),VLOOKUP(B164,'Ver1'!$F$13:$H$19,3,0))/100</f>
        <v>0.52</v>
      </c>
      <c r="H164" s="6">
        <f t="shared" ca="1" si="52"/>
        <v>4.6800000000000001E-2</v>
      </c>
      <c r="I164" s="6">
        <f t="shared" ca="1" si="59"/>
        <v>0.32</v>
      </c>
      <c r="J164" s="6">
        <f t="shared" ca="1" si="53"/>
        <v>2.8799999999999999E-2</v>
      </c>
      <c r="K164" s="6">
        <f ca="1">RANDBETWEEN(VLOOKUP(B164,'Ver1'!$F$23:$H$29,2,0),VLOOKUP(B164,'Ver1'!$F$23:$H$29,3,0))/100</f>
        <v>0.1</v>
      </c>
      <c r="L164" s="6">
        <f t="shared" ca="1" si="54"/>
        <v>8.9999999999999993E-3</v>
      </c>
      <c r="M164" s="16">
        <f t="shared" ca="1" si="55"/>
        <v>163.02420000000001</v>
      </c>
      <c r="N164" s="6">
        <f ca="1">(L164+J164+H164)*E164+Table1[[#This Row],[Hukuk Servisinde Tahsilat Tutarı]]</f>
        <v>107290.42688000001</v>
      </c>
      <c r="O164" s="6">
        <f ca="1">C164*VLOOKUP(B164,'Ver1'!$J$3:$N$9,2,0)+(C164-C164*G164)*VLOOKUP(B164,'Ver1'!$J$3:$N$9,3,0)+(C164-C164*G164-C164*I164)*VLOOKUP(B164,'Ver1'!$J$3:$N$9,4,0)</f>
        <v>196554</v>
      </c>
      <c r="P164" s="6">
        <f t="shared" ca="1" si="56"/>
        <v>0.91539999999999999</v>
      </c>
      <c r="Q164" s="6">
        <f ca="1">C164*P164*VLOOKUP(B164,'Ver1'!$J$3:$N$9,5,0)</f>
        <v>529192.74</v>
      </c>
      <c r="R164" s="6">
        <f ca="1">VLOOKUP(Table1[[#This Row],[Ay]],'Ver1'!$J$3:$O$9,6,0)*Table1[[#This Row],[Hukuk Servisine Sevk Edilen]]*Table1[[#This Row],[Toplam Tutar]]</f>
        <v>73381.393280000004</v>
      </c>
      <c r="S164" s="6">
        <f t="shared" ca="1" si="57"/>
        <v>725746.74</v>
      </c>
      <c r="T164" s="6">
        <f t="shared" ca="1" si="58"/>
        <v>-421902.31311999995</v>
      </c>
      <c r="U164" s="4"/>
    </row>
    <row r="165" spans="1:21" x14ac:dyDescent="0.2">
      <c r="A165" s="9">
        <v>45059</v>
      </c>
      <c r="B165" s="6">
        <f t="shared" si="50"/>
        <v>5</v>
      </c>
      <c r="C165" s="6">
        <f ca="1">RANDBETWEEN(VLOOKUP(B165,'Ver1'!$F$3:$H$9,2,0),VLOOKUP(B165,'Ver1'!$F$3:$H$9,3,0))</f>
        <v>1994</v>
      </c>
      <c r="D165" s="6">
        <f ca="1">RANDBETWEEN(VLOOKUP(B165,'Ver1'!$B$4:$D$10,2,0),VLOOKUP(B165,'Ver1'!$B$4:$D$10,3,0))</f>
        <v>135</v>
      </c>
      <c r="E165" s="6">
        <f t="shared" ca="1" si="51"/>
        <v>269190</v>
      </c>
      <c r="F165" s="6">
        <f ca="1">RANDBETWEEN(VLOOKUP(B165,'Ver1'!$B$13:$D$19,2,0),VLOOKUP(B165,'Ver1'!$B$13:$D$19,3,0))/100</f>
        <v>0.08</v>
      </c>
      <c r="G165" s="6">
        <f ca="1">RANDBETWEEN(VLOOKUP(B165,'Ver1'!$F$13:$H$19,2,0),VLOOKUP(B165,'Ver1'!$F$13:$H$19,3,0))/100</f>
        <v>0.5</v>
      </c>
      <c r="H165" s="6">
        <f t="shared" ca="1" si="52"/>
        <v>0.04</v>
      </c>
      <c r="I165" s="6">
        <f t="shared" ca="1" si="59"/>
        <v>0.22</v>
      </c>
      <c r="J165" s="6">
        <f t="shared" ca="1" si="53"/>
        <v>1.7600000000000001E-2</v>
      </c>
      <c r="K165" s="6">
        <f ca="1">RANDBETWEEN(VLOOKUP(B165,'Ver1'!$F$23:$H$29,2,0),VLOOKUP(B165,'Ver1'!$F$23:$H$29,3,0))/100</f>
        <v>0.05</v>
      </c>
      <c r="L165" s="6">
        <f t="shared" ca="1" si="54"/>
        <v>4.0000000000000001E-3</v>
      </c>
      <c r="M165" s="16">
        <f t="shared" ca="1" si="55"/>
        <v>122.8304</v>
      </c>
      <c r="N165" s="6">
        <f ca="1">(L165+J165+H165)*E165+Table1[[#This Row],[Hukuk Servisinde Tahsilat Tutarı]]</f>
        <v>67103.683199999999</v>
      </c>
      <c r="O165" s="6">
        <f ca="1">C165*VLOOKUP(B165,'Ver1'!$J$3:$N$9,2,0)+(C165-C165*G165)*VLOOKUP(B165,'Ver1'!$J$3:$N$9,3,0)+(C165-C165*G165-C165*I165)*VLOOKUP(B165,'Ver1'!$J$3:$N$9,4,0)</f>
        <v>230307</v>
      </c>
      <c r="P165" s="6">
        <f t="shared" ca="1" si="56"/>
        <v>0.93840000000000001</v>
      </c>
      <c r="Q165" s="6">
        <f ca="1">C165*P165*VLOOKUP(B165,'Ver1'!$J$3:$N$9,5,0)</f>
        <v>561350.88</v>
      </c>
      <c r="R165" s="6">
        <f ca="1">VLOOKUP(Table1[[#This Row],[Ay]],'Ver1'!$J$3:$O$9,6,0)*Table1[[#This Row],[Hukuk Servisine Sevk Edilen]]*Table1[[#This Row],[Toplam Tutar]]</f>
        <v>50521.5792</v>
      </c>
      <c r="S165" s="6">
        <f t="shared" ca="1" si="57"/>
        <v>791657.88</v>
      </c>
      <c r="T165" s="6">
        <f t="shared" ca="1" si="58"/>
        <v>-494247.19680000003</v>
      </c>
      <c r="U165" s="4"/>
    </row>
    <row r="166" spans="1:21" x14ac:dyDescent="0.2">
      <c r="A166" s="9">
        <v>45060</v>
      </c>
      <c r="B166" s="6">
        <f t="shared" si="50"/>
        <v>5</v>
      </c>
      <c r="C166" s="6">
        <f ca="1">RANDBETWEEN(VLOOKUP(B166,'Ver1'!$F$3:$H$9,2,0),VLOOKUP(B166,'Ver1'!$F$3:$H$9,3,0))</f>
        <v>1907</v>
      </c>
      <c r="D166" s="6">
        <f ca="1">RANDBETWEEN(VLOOKUP(B166,'Ver1'!$B$4:$D$10,2,0),VLOOKUP(B166,'Ver1'!$B$4:$D$10,3,0))</f>
        <v>233</v>
      </c>
      <c r="E166" s="6">
        <f t="shared" ca="1" si="51"/>
        <v>444331</v>
      </c>
      <c r="F166" s="6">
        <f ca="1">RANDBETWEEN(VLOOKUP(B166,'Ver1'!$B$13:$D$19,2,0),VLOOKUP(B166,'Ver1'!$B$13:$D$19,3,0))/100</f>
        <v>0.09</v>
      </c>
      <c r="G166" s="6">
        <f ca="1">RANDBETWEEN(VLOOKUP(B166,'Ver1'!$F$13:$H$19,2,0),VLOOKUP(B166,'Ver1'!$F$13:$H$19,3,0))/100</f>
        <v>0.47</v>
      </c>
      <c r="H166" s="6">
        <f t="shared" ca="1" si="52"/>
        <v>4.2299999999999997E-2</v>
      </c>
      <c r="I166" s="6">
        <f t="shared" ca="1" si="59"/>
        <v>0.34</v>
      </c>
      <c r="J166" s="6">
        <f t="shared" ca="1" si="53"/>
        <v>3.0600000000000002E-2</v>
      </c>
      <c r="K166" s="6">
        <f ca="1">RANDBETWEEN(VLOOKUP(B166,'Ver1'!$F$23:$H$29,2,0),VLOOKUP(B166,'Ver1'!$F$23:$H$29,3,0))/100</f>
        <v>0.06</v>
      </c>
      <c r="L166" s="6">
        <f t="shared" ca="1" si="54"/>
        <v>5.3999999999999994E-3</v>
      </c>
      <c r="M166" s="16">
        <f t="shared" ca="1" si="55"/>
        <v>149.31810000000002</v>
      </c>
      <c r="N166" s="6">
        <f ca="1">(L166+J166+H166)*E166+Table1[[#This Row],[Hukuk Servisinde Tahsilat Tutarı]]</f>
        <v>116699.09384000002</v>
      </c>
      <c r="O166" s="6">
        <f ca="1">C166*VLOOKUP(B166,'Ver1'!$J$3:$N$9,2,0)+(C166-C166*G166)*VLOOKUP(B166,'Ver1'!$J$3:$N$9,3,0)+(C166-C166*G166-C166*I166)*VLOOKUP(B166,'Ver1'!$J$3:$N$9,4,0)</f>
        <v>207386.25</v>
      </c>
      <c r="P166" s="6">
        <f t="shared" ca="1" si="56"/>
        <v>0.92169999999999996</v>
      </c>
      <c r="Q166" s="6">
        <f ca="1">C166*P166*VLOOKUP(B166,'Ver1'!$J$3:$N$9,5,0)</f>
        <v>527304.57000000007</v>
      </c>
      <c r="R166" s="6">
        <f ca="1">VLOOKUP(Table1[[#This Row],[Ay]],'Ver1'!$J$3:$O$9,6,0)*Table1[[#This Row],[Hukuk Servisine Sevk Edilen]]*Table1[[#This Row],[Toplam Tutar]]</f>
        <v>81907.976540000003</v>
      </c>
      <c r="S166" s="6">
        <f t="shared" ca="1" si="57"/>
        <v>734690.82000000007</v>
      </c>
      <c r="T166" s="6">
        <f t="shared" ca="1" si="58"/>
        <v>-410605.47616000008</v>
      </c>
      <c r="U166" s="4"/>
    </row>
    <row r="167" spans="1:21" x14ac:dyDescent="0.2">
      <c r="A167" s="9">
        <v>45061</v>
      </c>
      <c r="B167" s="6">
        <f t="shared" si="50"/>
        <v>5</v>
      </c>
      <c r="C167" s="6">
        <f ca="1">RANDBETWEEN(VLOOKUP(B167,'Ver1'!$F$3:$H$9,2,0),VLOOKUP(B167,'Ver1'!$F$3:$H$9,3,0))</f>
        <v>1632</v>
      </c>
      <c r="D167" s="6">
        <f ca="1">RANDBETWEEN(VLOOKUP(B167,'Ver1'!$B$4:$D$10,2,0),VLOOKUP(B167,'Ver1'!$B$4:$D$10,3,0))</f>
        <v>192</v>
      </c>
      <c r="E167" s="6">
        <f t="shared" ca="1" si="51"/>
        <v>313344</v>
      </c>
      <c r="F167" s="6">
        <f ca="1">RANDBETWEEN(VLOOKUP(B167,'Ver1'!$B$13:$D$19,2,0),VLOOKUP(B167,'Ver1'!$B$13:$D$19,3,0))/100</f>
        <v>0.05</v>
      </c>
      <c r="G167" s="6">
        <f ca="1">RANDBETWEEN(VLOOKUP(B167,'Ver1'!$F$13:$H$19,2,0),VLOOKUP(B167,'Ver1'!$F$13:$H$19,3,0))/100</f>
        <v>0.48</v>
      </c>
      <c r="H167" s="6">
        <f t="shared" ca="1" si="52"/>
        <v>2.4E-2</v>
      </c>
      <c r="I167" s="6">
        <f t="shared" ca="1" si="59"/>
        <v>0.2</v>
      </c>
      <c r="J167" s="6">
        <f t="shared" ca="1" si="53"/>
        <v>1.0000000000000002E-2</v>
      </c>
      <c r="K167" s="6">
        <f ca="1">RANDBETWEEN(VLOOKUP(B167,'Ver1'!$F$23:$H$29,2,0),VLOOKUP(B167,'Ver1'!$F$23:$H$29,3,0))/100</f>
        <v>7.0000000000000007E-2</v>
      </c>
      <c r="L167" s="6">
        <f t="shared" ca="1" si="54"/>
        <v>3.5000000000000005E-3</v>
      </c>
      <c r="M167" s="16">
        <f t="shared" ca="1" si="55"/>
        <v>61.20000000000001</v>
      </c>
      <c r="N167" s="6">
        <f ca="1">(L167+J167+H167)*E167+Table1[[#This Row],[Hukuk Servisinde Tahsilat Tutarı]]</f>
        <v>72069.119999999995</v>
      </c>
      <c r="O167" s="6">
        <f ca="1">C167*VLOOKUP(B167,'Ver1'!$J$3:$N$9,2,0)+(C167-C167*G167)*VLOOKUP(B167,'Ver1'!$J$3:$N$9,3,0)+(C167-C167*G167-C167*I167)*VLOOKUP(B167,'Ver1'!$J$3:$N$9,4,0)</f>
        <v>197472</v>
      </c>
      <c r="P167" s="6">
        <f t="shared" ca="1" si="56"/>
        <v>0.96250000000000002</v>
      </c>
      <c r="Q167" s="6">
        <f ca="1">C167*P167*VLOOKUP(B167,'Ver1'!$J$3:$N$9,5,0)</f>
        <v>471240</v>
      </c>
      <c r="R167" s="6">
        <f ca="1">VLOOKUP(Table1[[#This Row],[Ay]],'Ver1'!$J$3:$O$9,6,0)*Table1[[#This Row],[Hukuk Servisine Sevk Edilen]]*Table1[[#This Row],[Toplam Tutar]]</f>
        <v>60318.720000000001</v>
      </c>
      <c r="S167" s="6">
        <f t="shared" ca="1" si="57"/>
        <v>668712</v>
      </c>
      <c r="T167" s="6">
        <f t="shared" ca="1" si="58"/>
        <v>-399170.88</v>
      </c>
      <c r="U167" s="4"/>
    </row>
    <row r="168" spans="1:21" x14ac:dyDescent="0.2">
      <c r="A168" s="9">
        <v>45062</v>
      </c>
      <c r="B168" s="6">
        <f t="shared" si="50"/>
        <v>5</v>
      </c>
      <c r="C168" s="6">
        <f ca="1">RANDBETWEEN(VLOOKUP(B168,'Ver1'!$F$3:$H$9,2,0),VLOOKUP(B168,'Ver1'!$F$3:$H$9,3,0))</f>
        <v>1793</v>
      </c>
      <c r="D168" s="6">
        <f ca="1">RANDBETWEEN(VLOOKUP(B168,'Ver1'!$B$4:$D$10,2,0),VLOOKUP(B168,'Ver1'!$B$4:$D$10,3,0))</f>
        <v>205</v>
      </c>
      <c r="E168" s="6">
        <f t="shared" ca="1" si="51"/>
        <v>367565</v>
      </c>
      <c r="F168" s="6">
        <f ca="1">RANDBETWEEN(VLOOKUP(B168,'Ver1'!$B$13:$D$19,2,0),VLOOKUP(B168,'Ver1'!$B$13:$D$19,3,0))/100</f>
        <v>0.06</v>
      </c>
      <c r="G168" s="6">
        <f ca="1">RANDBETWEEN(VLOOKUP(B168,'Ver1'!$F$13:$H$19,2,0),VLOOKUP(B168,'Ver1'!$F$13:$H$19,3,0))/100</f>
        <v>0.52</v>
      </c>
      <c r="H168" s="6">
        <f t="shared" ca="1" si="52"/>
        <v>3.1199999999999999E-2</v>
      </c>
      <c r="I168" s="6">
        <f t="shared" ca="1" si="59"/>
        <v>0.21</v>
      </c>
      <c r="J168" s="6">
        <f t="shared" ca="1" si="53"/>
        <v>1.2599999999999998E-2</v>
      </c>
      <c r="K168" s="6">
        <f ca="1">RANDBETWEEN(VLOOKUP(B168,'Ver1'!$F$23:$H$29,2,0),VLOOKUP(B168,'Ver1'!$F$23:$H$29,3,0))/100</f>
        <v>0.08</v>
      </c>
      <c r="L168" s="6">
        <f t="shared" ca="1" si="54"/>
        <v>4.7999999999999996E-3</v>
      </c>
      <c r="M168" s="16">
        <f t="shared" ca="1" si="55"/>
        <v>87.139799999999994</v>
      </c>
      <c r="N168" s="6">
        <f ca="1">(L168+J168+H168)*E168+Table1[[#This Row],[Hukuk Servisinde Tahsilat Tutarı]]</f>
        <v>87803.927200000006</v>
      </c>
      <c r="O168" s="6">
        <f ca="1">C168*VLOOKUP(B168,'Ver1'!$J$3:$N$9,2,0)+(C168-C168*G168)*VLOOKUP(B168,'Ver1'!$J$3:$N$9,3,0)+(C168-C168*G168-C168*I168)*VLOOKUP(B168,'Ver1'!$J$3:$N$9,4,0)</f>
        <v>202609</v>
      </c>
      <c r="P168" s="6">
        <f t="shared" ca="1" si="56"/>
        <v>0.95140000000000002</v>
      </c>
      <c r="Q168" s="6">
        <f ca="1">C168*P168*VLOOKUP(B168,'Ver1'!$J$3:$N$9,5,0)</f>
        <v>511758.06</v>
      </c>
      <c r="R168" s="6">
        <f ca="1">VLOOKUP(Table1[[#This Row],[Ay]],'Ver1'!$J$3:$O$9,6,0)*Table1[[#This Row],[Hukuk Servisine Sevk Edilen]]*Table1[[#This Row],[Toplam Tutar]]</f>
        <v>69940.268200000006</v>
      </c>
      <c r="S168" s="6">
        <f t="shared" ca="1" si="57"/>
        <v>714367.06</v>
      </c>
      <c r="T168" s="6">
        <f t="shared" ca="1" si="58"/>
        <v>-423954.13280000002</v>
      </c>
      <c r="U168" s="4"/>
    </row>
    <row r="169" spans="1:21" x14ac:dyDescent="0.2">
      <c r="A169" s="9">
        <v>45063</v>
      </c>
      <c r="B169" s="6">
        <f t="shared" si="50"/>
        <v>5</v>
      </c>
      <c r="C169" s="6">
        <f ca="1">RANDBETWEEN(VLOOKUP(B169,'Ver1'!$F$3:$H$9,2,0),VLOOKUP(B169,'Ver1'!$F$3:$H$9,3,0))</f>
        <v>1924</v>
      </c>
      <c r="D169" s="6">
        <f ca="1">RANDBETWEEN(VLOOKUP(B169,'Ver1'!$B$4:$D$10,2,0),VLOOKUP(B169,'Ver1'!$B$4:$D$10,3,0))</f>
        <v>174</v>
      </c>
      <c r="E169" s="6">
        <f t="shared" ca="1" si="51"/>
        <v>334776</v>
      </c>
      <c r="F169" s="6">
        <f ca="1">RANDBETWEEN(VLOOKUP(B169,'Ver1'!$B$13:$D$19,2,0),VLOOKUP(B169,'Ver1'!$B$13:$D$19,3,0))/100</f>
        <v>0.08</v>
      </c>
      <c r="G169" s="6">
        <f ca="1">RANDBETWEEN(VLOOKUP(B169,'Ver1'!$F$13:$H$19,2,0),VLOOKUP(B169,'Ver1'!$F$13:$H$19,3,0))/100</f>
        <v>0.46</v>
      </c>
      <c r="H169" s="6">
        <f t="shared" ca="1" si="52"/>
        <v>3.6799999999999999E-2</v>
      </c>
      <c r="I169" s="6">
        <f t="shared" ca="1" si="59"/>
        <v>0.25</v>
      </c>
      <c r="J169" s="6">
        <f t="shared" ca="1" si="53"/>
        <v>0.02</v>
      </c>
      <c r="K169" s="6">
        <f ca="1">RANDBETWEEN(VLOOKUP(B169,'Ver1'!$F$23:$H$29,2,0),VLOOKUP(B169,'Ver1'!$F$23:$H$29,3,0))/100</f>
        <v>7.0000000000000007E-2</v>
      </c>
      <c r="L169" s="6">
        <f t="shared" ca="1" si="54"/>
        <v>5.6000000000000008E-3</v>
      </c>
      <c r="M169" s="16">
        <f t="shared" ca="1" si="55"/>
        <v>120.05759999999999</v>
      </c>
      <c r="N169" s="6">
        <f ca="1">(L169+J169+H169)*E169+Table1[[#This Row],[Hukuk Servisinde Tahsilat Tutarı]]</f>
        <v>83667.21792000001</v>
      </c>
      <c r="O169" s="6">
        <f ca="1">C169*VLOOKUP(B169,'Ver1'!$J$3:$N$9,2,0)+(C169-C169*G169)*VLOOKUP(B169,'Ver1'!$J$3:$N$9,3,0)+(C169-C169*G169-C169*I169)*VLOOKUP(B169,'Ver1'!$J$3:$N$9,4,0)</f>
        <v>229918</v>
      </c>
      <c r="P169" s="6">
        <f t="shared" ca="1" si="56"/>
        <v>0.93759999999999999</v>
      </c>
      <c r="Q169" s="6">
        <f ca="1">C169*P169*VLOOKUP(B169,'Ver1'!$J$3:$N$9,5,0)</f>
        <v>541182.71999999997</v>
      </c>
      <c r="R169" s="6">
        <f ca="1">VLOOKUP(Table1[[#This Row],[Ay]],'Ver1'!$J$3:$O$9,6,0)*Table1[[#This Row],[Hukuk Servisine Sevk Edilen]]*Table1[[#This Row],[Toplam Tutar]]</f>
        <v>62777.195520000008</v>
      </c>
      <c r="S169" s="6">
        <f t="shared" ca="1" si="57"/>
        <v>771100.72</v>
      </c>
      <c r="T169" s="6">
        <f t="shared" ca="1" si="58"/>
        <v>-457515.50207999995</v>
      </c>
      <c r="U169" s="4"/>
    </row>
    <row r="170" spans="1:21" x14ac:dyDescent="0.2">
      <c r="A170" s="9">
        <v>45064</v>
      </c>
      <c r="B170" s="6">
        <f t="shared" si="50"/>
        <v>5</v>
      </c>
      <c r="C170" s="6">
        <f ca="1">RANDBETWEEN(VLOOKUP(B170,'Ver1'!$F$3:$H$9,2,0),VLOOKUP(B170,'Ver1'!$F$3:$H$9,3,0))</f>
        <v>1634</v>
      </c>
      <c r="D170" s="6">
        <f ca="1">RANDBETWEEN(VLOOKUP(B170,'Ver1'!$B$4:$D$10,2,0),VLOOKUP(B170,'Ver1'!$B$4:$D$10,3,0))</f>
        <v>237</v>
      </c>
      <c r="E170" s="6">
        <f t="shared" ca="1" si="51"/>
        <v>387258</v>
      </c>
      <c r="F170" s="6">
        <f ca="1">RANDBETWEEN(VLOOKUP(B170,'Ver1'!$B$13:$D$19,2,0),VLOOKUP(B170,'Ver1'!$B$13:$D$19,3,0))/100</f>
        <v>0.06</v>
      </c>
      <c r="G170" s="6">
        <f ca="1">RANDBETWEEN(VLOOKUP(B170,'Ver1'!$F$13:$H$19,2,0),VLOOKUP(B170,'Ver1'!$F$13:$H$19,3,0))/100</f>
        <v>0.5</v>
      </c>
      <c r="H170" s="6">
        <f t="shared" ca="1" si="52"/>
        <v>0.03</v>
      </c>
      <c r="I170" s="6">
        <f t="shared" ca="1" si="59"/>
        <v>0.31</v>
      </c>
      <c r="J170" s="6">
        <f t="shared" ca="1" si="53"/>
        <v>1.8599999999999998E-2</v>
      </c>
      <c r="K170" s="6">
        <f ca="1">RANDBETWEEN(VLOOKUP(B170,'Ver1'!$F$23:$H$29,2,0),VLOOKUP(B170,'Ver1'!$F$23:$H$29,3,0))/100</f>
        <v>0.08</v>
      </c>
      <c r="L170" s="6">
        <f t="shared" ca="1" si="54"/>
        <v>4.7999999999999996E-3</v>
      </c>
      <c r="M170" s="16">
        <f t="shared" ca="1" si="55"/>
        <v>87.255599999999987</v>
      </c>
      <c r="N170" s="6">
        <f ca="1">(L170+J170+H170)*E170+Table1[[#This Row],[Hukuk Servisinde Tahsilat Tutarı]]</f>
        <v>93995.261760000009</v>
      </c>
      <c r="O170" s="6">
        <f ca="1">C170*VLOOKUP(B170,'Ver1'!$J$3:$N$9,2,0)+(C170-C170*G170)*VLOOKUP(B170,'Ver1'!$J$3:$N$9,3,0)+(C170-C170*G170-C170*I170)*VLOOKUP(B170,'Ver1'!$J$3:$N$9,4,0)</f>
        <v>174021</v>
      </c>
      <c r="P170" s="6">
        <f t="shared" ca="1" si="56"/>
        <v>0.9466</v>
      </c>
      <c r="Q170" s="6">
        <f ca="1">C170*P170*VLOOKUP(B170,'Ver1'!$J$3:$N$9,5,0)</f>
        <v>464023.32</v>
      </c>
      <c r="R170" s="6">
        <f ca="1">VLOOKUP(Table1[[#This Row],[Ay]],'Ver1'!$J$3:$O$9,6,0)*Table1[[#This Row],[Hukuk Servisine Sevk Edilen]]*Table1[[#This Row],[Toplam Tutar]]</f>
        <v>73315.684560000009</v>
      </c>
      <c r="S170" s="6">
        <f t="shared" ca="1" si="57"/>
        <v>638044.32000000007</v>
      </c>
      <c r="T170" s="6">
        <f t="shared" ca="1" si="58"/>
        <v>-370028.05823999998</v>
      </c>
      <c r="U170" s="4"/>
    </row>
    <row r="171" spans="1:21" x14ac:dyDescent="0.2">
      <c r="A171" s="9">
        <v>45065</v>
      </c>
      <c r="B171" s="6">
        <f t="shared" si="50"/>
        <v>5</v>
      </c>
      <c r="C171" s="6">
        <f ca="1">RANDBETWEEN(VLOOKUP(B171,'Ver1'!$F$3:$H$9,2,0),VLOOKUP(B171,'Ver1'!$F$3:$H$9,3,0))</f>
        <v>1934</v>
      </c>
      <c r="D171" s="6">
        <f ca="1">RANDBETWEEN(VLOOKUP(B171,'Ver1'!$B$4:$D$10,2,0),VLOOKUP(B171,'Ver1'!$B$4:$D$10,3,0))</f>
        <v>169</v>
      </c>
      <c r="E171" s="6">
        <f t="shared" ca="1" si="51"/>
        <v>326846</v>
      </c>
      <c r="F171" s="6">
        <f ca="1">RANDBETWEEN(VLOOKUP(B171,'Ver1'!$B$13:$D$19,2,0),VLOOKUP(B171,'Ver1'!$B$13:$D$19,3,0))/100</f>
        <v>0.05</v>
      </c>
      <c r="G171" s="6">
        <f ca="1">RANDBETWEEN(VLOOKUP(B171,'Ver1'!$F$13:$H$19,2,0),VLOOKUP(B171,'Ver1'!$F$13:$H$19,3,0))/100</f>
        <v>0.52</v>
      </c>
      <c r="H171" s="6">
        <f t="shared" ca="1" si="52"/>
        <v>2.6000000000000002E-2</v>
      </c>
      <c r="I171" s="6">
        <f t="shared" ca="1" si="59"/>
        <v>0.34</v>
      </c>
      <c r="J171" s="6">
        <f t="shared" ca="1" si="53"/>
        <v>1.7000000000000001E-2</v>
      </c>
      <c r="K171" s="6">
        <f ca="1">RANDBETWEEN(VLOOKUP(B171,'Ver1'!$F$23:$H$29,2,0),VLOOKUP(B171,'Ver1'!$F$23:$H$29,3,0))/100</f>
        <v>0.05</v>
      </c>
      <c r="L171" s="6">
        <f t="shared" ca="1" si="54"/>
        <v>2.5000000000000005E-3</v>
      </c>
      <c r="M171" s="16">
        <f t="shared" ca="1" si="55"/>
        <v>87.997000000000014</v>
      </c>
      <c r="N171" s="6">
        <f ca="1">(L171+J171+H171)*E171+Table1[[#This Row],[Hukuk Servisinde Tahsilat Tutarı]]</f>
        <v>77266.394400000005</v>
      </c>
      <c r="O171" s="6">
        <f ca="1">C171*VLOOKUP(B171,'Ver1'!$J$3:$N$9,2,0)+(C171-C171*G171)*VLOOKUP(B171,'Ver1'!$J$3:$N$9,3,0)+(C171-C171*G171-C171*I171)*VLOOKUP(B171,'Ver1'!$J$3:$N$9,4,0)</f>
        <v>193400</v>
      </c>
      <c r="P171" s="6">
        <f t="shared" ca="1" si="56"/>
        <v>0.95450000000000002</v>
      </c>
      <c r="Q171" s="6">
        <f ca="1">C171*P171*VLOOKUP(B171,'Ver1'!$J$3:$N$9,5,0)</f>
        <v>553800.9</v>
      </c>
      <c r="R171" s="6">
        <f ca="1">VLOOKUP(Table1[[#This Row],[Ay]],'Ver1'!$J$3:$O$9,6,0)*Table1[[#This Row],[Hukuk Servisine Sevk Edilen]]*Table1[[#This Row],[Toplam Tutar]]</f>
        <v>62394.901400000002</v>
      </c>
      <c r="S171" s="6">
        <f t="shared" ca="1" si="57"/>
        <v>747200.9</v>
      </c>
      <c r="T171" s="6">
        <f t="shared" ca="1" si="58"/>
        <v>-476534.50560000003</v>
      </c>
      <c r="U171" s="4"/>
    </row>
    <row r="172" spans="1:21" x14ac:dyDescent="0.2">
      <c r="A172" s="9">
        <v>45066</v>
      </c>
      <c r="B172" s="6">
        <f t="shared" si="50"/>
        <v>5</v>
      </c>
      <c r="C172" s="6">
        <f ca="1">RANDBETWEEN(VLOOKUP(B172,'Ver1'!$F$3:$H$9,2,0),VLOOKUP(B172,'Ver1'!$F$3:$H$9,3,0))</f>
        <v>1642</v>
      </c>
      <c r="D172" s="6">
        <f ca="1">RANDBETWEEN(VLOOKUP(B172,'Ver1'!$B$4:$D$10,2,0),VLOOKUP(B172,'Ver1'!$B$4:$D$10,3,0))</f>
        <v>197</v>
      </c>
      <c r="E172" s="6">
        <f t="shared" ca="1" si="51"/>
        <v>323474</v>
      </c>
      <c r="F172" s="6">
        <f ca="1">RANDBETWEEN(VLOOKUP(B172,'Ver1'!$B$13:$D$19,2,0),VLOOKUP(B172,'Ver1'!$B$13:$D$19,3,0))/100</f>
        <v>0.09</v>
      </c>
      <c r="G172" s="6">
        <f ca="1">RANDBETWEEN(VLOOKUP(B172,'Ver1'!$F$13:$H$19,2,0),VLOOKUP(B172,'Ver1'!$F$13:$H$19,3,0))/100</f>
        <v>0.46</v>
      </c>
      <c r="H172" s="6">
        <f t="shared" ca="1" si="52"/>
        <v>4.1399999999999999E-2</v>
      </c>
      <c r="I172" s="6">
        <f t="shared" ca="1" si="59"/>
        <v>0.31</v>
      </c>
      <c r="J172" s="6">
        <f t="shared" ca="1" si="53"/>
        <v>2.7899999999999998E-2</v>
      </c>
      <c r="K172" s="6">
        <f ca="1">RANDBETWEEN(VLOOKUP(B172,'Ver1'!$F$23:$H$29,2,0),VLOOKUP(B172,'Ver1'!$F$23:$H$29,3,0))/100</f>
        <v>0.06</v>
      </c>
      <c r="L172" s="6">
        <f t="shared" ca="1" si="54"/>
        <v>5.3999999999999994E-3</v>
      </c>
      <c r="M172" s="16">
        <f t="shared" ca="1" si="55"/>
        <v>122.65739999999998</v>
      </c>
      <c r="N172" s="6">
        <f ca="1">(L172+J172+H172)*E172+Table1[[#This Row],[Hukuk Servisinde Tahsilat Tutarı]]</f>
        <v>84025.606239999994</v>
      </c>
      <c r="O172" s="6">
        <f ca="1">C172*VLOOKUP(B172,'Ver1'!$J$3:$N$9,2,0)+(C172-C172*G172)*VLOOKUP(B172,'Ver1'!$J$3:$N$9,3,0)+(C172-C172*G172-C172*I172)*VLOOKUP(B172,'Ver1'!$J$3:$N$9,4,0)</f>
        <v>186367</v>
      </c>
      <c r="P172" s="6">
        <f t="shared" ca="1" si="56"/>
        <v>0.92530000000000001</v>
      </c>
      <c r="Q172" s="6">
        <f ca="1">C172*P172*VLOOKUP(B172,'Ver1'!$J$3:$N$9,5,0)</f>
        <v>455802.77999999997</v>
      </c>
      <c r="R172" s="6">
        <f ca="1">VLOOKUP(Table1[[#This Row],[Ay]],'Ver1'!$J$3:$O$9,6,0)*Table1[[#This Row],[Hukuk Servisine Sevk Edilen]]*Table1[[#This Row],[Toplam Tutar]]</f>
        <v>59862.098440000002</v>
      </c>
      <c r="S172" s="6">
        <f t="shared" ca="1" si="57"/>
        <v>642169.78</v>
      </c>
      <c r="T172" s="6">
        <f t="shared" ca="1" si="58"/>
        <v>-371777.17375999998</v>
      </c>
      <c r="U172" s="4"/>
    </row>
    <row r="173" spans="1:21" x14ac:dyDescent="0.2">
      <c r="A173" s="9">
        <v>45067</v>
      </c>
      <c r="B173" s="6">
        <f t="shared" si="50"/>
        <v>5</v>
      </c>
      <c r="C173" s="6">
        <f ca="1">RANDBETWEEN(VLOOKUP(B173,'Ver1'!$F$3:$H$9,2,0),VLOOKUP(B173,'Ver1'!$F$3:$H$9,3,0))</f>
        <v>1976</v>
      </c>
      <c r="D173" s="6">
        <f ca="1">RANDBETWEEN(VLOOKUP(B173,'Ver1'!$B$4:$D$10,2,0),VLOOKUP(B173,'Ver1'!$B$4:$D$10,3,0))</f>
        <v>188</v>
      </c>
      <c r="E173" s="6">
        <f t="shared" ca="1" si="51"/>
        <v>371488</v>
      </c>
      <c r="F173" s="6">
        <f ca="1">RANDBETWEEN(VLOOKUP(B173,'Ver1'!$B$13:$D$19,2,0),VLOOKUP(B173,'Ver1'!$B$13:$D$19,3,0))/100</f>
        <v>0.05</v>
      </c>
      <c r="G173" s="6">
        <f ca="1">RANDBETWEEN(VLOOKUP(B173,'Ver1'!$F$13:$H$19,2,0),VLOOKUP(B173,'Ver1'!$F$13:$H$19,3,0))/100</f>
        <v>0.51</v>
      </c>
      <c r="H173" s="6">
        <f t="shared" ca="1" si="52"/>
        <v>2.5500000000000002E-2</v>
      </c>
      <c r="I173" s="6">
        <f t="shared" ca="1" si="59"/>
        <v>0.2</v>
      </c>
      <c r="J173" s="6">
        <f t="shared" ca="1" si="53"/>
        <v>1.0000000000000002E-2</v>
      </c>
      <c r="K173" s="6">
        <f ca="1">RANDBETWEEN(VLOOKUP(B173,'Ver1'!$F$23:$H$29,2,0),VLOOKUP(B173,'Ver1'!$F$23:$H$29,3,0))/100</f>
        <v>7.0000000000000007E-2</v>
      </c>
      <c r="L173" s="6">
        <f t="shared" ca="1" si="54"/>
        <v>3.5000000000000005E-3</v>
      </c>
      <c r="M173" s="16">
        <f t="shared" ca="1" si="55"/>
        <v>77.064000000000007</v>
      </c>
      <c r="N173" s="6">
        <f ca="1">(L173+J173+H173)*E173+Table1[[#This Row],[Hukuk Servisinde Tahsilat Tutarı]]</f>
        <v>85888.025600000008</v>
      </c>
      <c r="O173" s="6">
        <f ca="1">C173*VLOOKUP(B173,'Ver1'!$J$3:$N$9,2,0)+(C173-C173*G173)*VLOOKUP(B173,'Ver1'!$J$3:$N$9,3,0)+(C173-C173*G173-C173*I173)*VLOOKUP(B173,'Ver1'!$J$3:$N$9,4,0)</f>
        <v>228722</v>
      </c>
      <c r="P173" s="6">
        <f t="shared" ca="1" si="56"/>
        <v>0.96099999999999997</v>
      </c>
      <c r="Q173" s="6">
        <f ca="1">C173*P173*VLOOKUP(B173,'Ver1'!$J$3:$N$9,5,0)</f>
        <v>569680.79999999993</v>
      </c>
      <c r="R173" s="6">
        <f ca="1">VLOOKUP(Table1[[#This Row],[Ay]],'Ver1'!$J$3:$O$9,6,0)*Table1[[#This Row],[Hukuk Servisine Sevk Edilen]]*Table1[[#This Row],[Toplam Tutar]]</f>
        <v>71399.993600000002</v>
      </c>
      <c r="S173" s="6">
        <f t="shared" ca="1" si="57"/>
        <v>798402.79999999993</v>
      </c>
      <c r="T173" s="6">
        <f t="shared" ca="1" si="58"/>
        <v>-483792.77439999994</v>
      </c>
      <c r="U173" s="4"/>
    </row>
    <row r="174" spans="1:21" x14ac:dyDescent="0.2">
      <c r="A174" s="9">
        <v>45068</v>
      </c>
      <c r="B174" s="6">
        <f t="shared" si="50"/>
        <v>5</v>
      </c>
      <c r="C174" s="6">
        <f ca="1">RANDBETWEEN(VLOOKUP(B174,'Ver1'!$F$3:$H$9,2,0),VLOOKUP(B174,'Ver1'!$F$3:$H$9,3,0))</f>
        <v>1662</v>
      </c>
      <c r="D174" s="6">
        <f ca="1">RANDBETWEEN(VLOOKUP(B174,'Ver1'!$B$4:$D$10,2,0),VLOOKUP(B174,'Ver1'!$B$4:$D$10,3,0))</f>
        <v>150</v>
      </c>
      <c r="E174" s="6">
        <f t="shared" ca="1" si="51"/>
        <v>249300</v>
      </c>
      <c r="F174" s="6">
        <f ca="1">RANDBETWEEN(VLOOKUP(B174,'Ver1'!$B$13:$D$19,2,0),VLOOKUP(B174,'Ver1'!$B$13:$D$19,3,0))/100</f>
        <v>0.09</v>
      </c>
      <c r="G174" s="6">
        <f ca="1">RANDBETWEEN(VLOOKUP(B174,'Ver1'!$F$13:$H$19,2,0),VLOOKUP(B174,'Ver1'!$F$13:$H$19,3,0))/100</f>
        <v>0.45</v>
      </c>
      <c r="H174" s="6">
        <f t="shared" ca="1" si="52"/>
        <v>4.0500000000000001E-2</v>
      </c>
      <c r="I174" s="6">
        <f t="shared" ca="1" si="59"/>
        <v>0.22</v>
      </c>
      <c r="J174" s="6">
        <f t="shared" ca="1" si="53"/>
        <v>1.9799999999999998E-2</v>
      </c>
      <c r="K174" s="6">
        <f ca="1">RANDBETWEEN(VLOOKUP(B174,'Ver1'!$F$23:$H$29,2,0),VLOOKUP(B174,'Ver1'!$F$23:$H$29,3,0))/100</f>
        <v>0.09</v>
      </c>
      <c r="L174" s="6">
        <f t="shared" ca="1" si="54"/>
        <v>8.0999999999999996E-3</v>
      </c>
      <c r="M174" s="16">
        <f t="shared" ca="1" si="55"/>
        <v>113.6808</v>
      </c>
      <c r="N174" s="6">
        <f ca="1">(L174+J174+H174)*E174+Table1[[#This Row],[Hukuk Servisinde Tahsilat Tutarı]]</f>
        <v>63501.695999999996</v>
      </c>
      <c r="O174" s="6">
        <f ca="1">C174*VLOOKUP(B174,'Ver1'!$J$3:$N$9,2,0)+(C174-C174*G174)*VLOOKUP(B174,'Ver1'!$J$3:$N$9,3,0)+(C174-C174*G174-C174*I174)*VLOOKUP(B174,'Ver1'!$J$3:$N$9,4,0)</f>
        <v>206503.5</v>
      </c>
      <c r="P174" s="6">
        <f t="shared" ca="1" si="56"/>
        <v>0.93159999999999998</v>
      </c>
      <c r="Q174" s="6">
        <f ca="1">C174*P174*VLOOKUP(B174,'Ver1'!$J$3:$N$9,5,0)</f>
        <v>464495.75999999995</v>
      </c>
      <c r="R174" s="6">
        <f ca="1">VLOOKUP(Table1[[#This Row],[Ay]],'Ver1'!$J$3:$O$9,6,0)*Table1[[#This Row],[Hukuk Servisine Sevk Edilen]]*Table1[[#This Row],[Toplam Tutar]]</f>
        <v>46449.576000000001</v>
      </c>
      <c r="S174" s="6">
        <f t="shared" ca="1" si="57"/>
        <v>670999.26</v>
      </c>
      <c r="T174" s="6">
        <f t="shared" ca="1" si="58"/>
        <v>-400994.06399999995</v>
      </c>
      <c r="U174" s="4"/>
    </row>
    <row r="175" spans="1:21" x14ac:dyDescent="0.2">
      <c r="A175" s="9">
        <v>45069</v>
      </c>
      <c r="B175" s="6">
        <f t="shared" si="50"/>
        <v>5</v>
      </c>
      <c r="C175" s="6">
        <f ca="1">RANDBETWEEN(VLOOKUP(B175,'Ver1'!$F$3:$H$9,2,0),VLOOKUP(B175,'Ver1'!$F$3:$H$9,3,0))</f>
        <v>1655</v>
      </c>
      <c r="D175" s="6">
        <f ca="1">RANDBETWEEN(VLOOKUP(B175,'Ver1'!$B$4:$D$10,2,0),VLOOKUP(B175,'Ver1'!$B$4:$D$10,3,0))</f>
        <v>201</v>
      </c>
      <c r="E175" s="6">
        <f t="shared" ca="1" si="51"/>
        <v>332655</v>
      </c>
      <c r="F175" s="6">
        <f ca="1">RANDBETWEEN(VLOOKUP(B175,'Ver1'!$B$13:$D$19,2,0),VLOOKUP(B175,'Ver1'!$B$13:$D$19,3,0))/100</f>
        <v>0.08</v>
      </c>
      <c r="G175" s="6">
        <f ca="1">RANDBETWEEN(VLOOKUP(B175,'Ver1'!$F$13:$H$19,2,0),VLOOKUP(B175,'Ver1'!$F$13:$H$19,3,0))/100</f>
        <v>0.51</v>
      </c>
      <c r="H175" s="6">
        <f t="shared" ca="1" si="52"/>
        <v>4.0800000000000003E-2</v>
      </c>
      <c r="I175" s="6">
        <f t="shared" ca="1" si="59"/>
        <v>0.35</v>
      </c>
      <c r="J175" s="6">
        <f t="shared" ca="1" si="53"/>
        <v>2.7999999999999997E-2</v>
      </c>
      <c r="K175" s="6">
        <f ca="1">RANDBETWEEN(VLOOKUP(B175,'Ver1'!$F$23:$H$29,2,0),VLOOKUP(B175,'Ver1'!$F$23:$H$29,3,0))/100</f>
        <v>7.0000000000000007E-2</v>
      </c>
      <c r="L175" s="6">
        <f t="shared" ca="1" si="54"/>
        <v>5.6000000000000008E-3</v>
      </c>
      <c r="M175" s="16">
        <f t="shared" ca="1" si="55"/>
        <v>123.13199999999999</v>
      </c>
      <c r="N175" s="6">
        <f ca="1">(L175+J175+H175)*E175+Table1[[#This Row],[Hukuk Servisinde Tahsilat Tutarı]]</f>
        <v>86330.625599999999</v>
      </c>
      <c r="O175" s="6">
        <f ca="1">C175*VLOOKUP(B175,'Ver1'!$J$3:$N$9,2,0)+(C175-C175*G175)*VLOOKUP(B175,'Ver1'!$J$3:$N$9,3,0)+(C175-C175*G175-C175*I175)*VLOOKUP(B175,'Ver1'!$J$3:$N$9,4,0)</f>
        <v>166741.25</v>
      </c>
      <c r="P175" s="6">
        <f t="shared" ca="1" si="56"/>
        <v>0.92559999999999998</v>
      </c>
      <c r="Q175" s="6">
        <f ca="1">C175*P175*VLOOKUP(B175,'Ver1'!$J$3:$N$9,5,0)</f>
        <v>459560.39999999997</v>
      </c>
      <c r="R175" s="6">
        <f ca="1">VLOOKUP(Table1[[#This Row],[Ay]],'Ver1'!$J$3:$O$9,6,0)*Table1[[#This Row],[Hukuk Servisine Sevk Edilen]]*Table1[[#This Row],[Toplam Tutar]]</f>
        <v>61581.0936</v>
      </c>
      <c r="S175" s="6">
        <f t="shared" ca="1" si="57"/>
        <v>626301.64999999991</v>
      </c>
      <c r="T175" s="6">
        <f t="shared" ca="1" si="58"/>
        <v>-373229.77439999999</v>
      </c>
      <c r="U175" s="4"/>
    </row>
    <row r="176" spans="1:21" x14ac:dyDescent="0.2">
      <c r="A176" s="9">
        <v>45070</v>
      </c>
      <c r="B176" s="6">
        <f t="shared" si="50"/>
        <v>5</v>
      </c>
      <c r="C176" s="6">
        <f ca="1">RANDBETWEEN(VLOOKUP(B176,'Ver1'!$F$3:$H$9,2,0),VLOOKUP(B176,'Ver1'!$F$3:$H$9,3,0))</f>
        <v>1885</v>
      </c>
      <c r="D176" s="6">
        <f ca="1">RANDBETWEEN(VLOOKUP(B176,'Ver1'!$B$4:$D$10,2,0),VLOOKUP(B176,'Ver1'!$B$4:$D$10,3,0))</f>
        <v>182</v>
      </c>
      <c r="E176" s="6">
        <f t="shared" ca="1" si="51"/>
        <v>343070</v>
      </c>
      <c r="F176" s="6">
        <f ca="1">RANDBETWEEN(VLOOKUP(B176,'Ver1'!$B$13:$D$19,2,0),VLOOKUP(B176,'Ver1'!$B$13:$D$19,3,0))/100</f>
        <v>0.1</v>
      </c>
      <c r="G176" s="6">
        <f ca="1">RANDBETWEEN(VLOOKUP(B176,'Ver1'!$F$13:$H$19,2,0),VLOOKUP(B176,'Ver1'!$F$13:$H$19,3,0))/100</f>
        <v>0.46</v>
      </c>
      <c r="H176" s="6">
        <f t="shared" ca="1" si="52"/>
        <v>4.6000000000000006E-2</v>
      </c>
      <c r="I176" s="6">
        <f t="shared" ca="1" si="59"/>
        <v>0.32</v>
      </c>
      <c r="J176" s="6">
        <f t="shared" ca="1" si="53"/>
        <v>3.2000000000000001E-2</v>
      </c>
      <c r="K176" s="6">
        <f ca="1">RANDBETWEEN(VLOOKUP(B176,'Ver1'!$F$23:$H$29,2,0),VLOOKUP(B176,'Ver1'!$F$23:$H$29,3,0))/100</f>
        <v>0.09</v>
      </c>
      <c r="L176" s="6">
        <f t="shared" ca="1" si="54"/>
        <v>8.9999999999999993E-3</v>
      </c>
      <c r="M176" s="16">
        <f t="shared" ca="1" si="55"/>
        <v>163.995</v>
      </c>
      <c r="N176" s="6">
        <f ca="1">(L176+J176+H176)*E176+Table1[[#This Row],[Hukuk Servisinde Tahsilat Tutarı]]</f>
        <v>92491.672000000006</v>
      </c>
      <c r="O176" s="6">
        <f ca="1">C176*VLOOKUP(B176,'Ver1'!$J$3:$N$9,2,0)+(C176-C176*G176)*VLOOKUP(B176,'Ver1'!$J$3:$N$9,3,0)+(C176-C176*G176-C176*I176)*VLOOKUP(B176,'Ver1'!$J$3:$N$9,4,0)</f>
        <v>212062.5</v>
      </c>
      <c r="P176" s="6">
        <f t="shared" ca="1" si="56"/>
        <v>0.91300000000000003</v>
      </c>
      <c r="Q176" s="6">
        <f ca="1">C176*P176*VLOOKUP(B176,'Ver1'!$J$3:$N$9,5,0)</f>
        <v>516301.50000000006</v>
      </c>
      <c r="R176" s="6">
        <f ca="1">VLOOKUP(Table1[[#This Row],[Ay]],'Ver1'!$J$3:$O$9,6,0)*Table1[[#This Row],[Hukuk Servisine Sevk Edilen]]*Table1[[#This Row],[Toplam Tutar]]</f>
        <v>62644.582000000002</v>
      </c>
      <c r="S176" s="6">
        <f t="shared" ca="1" si="57"/>
        <v>728364</v>
      </c>
      <c r="T176" s="6">
        <f t="shared" ca="1" si="58"/>
        <v>-423809.82800000004</v>
      </c>
      <c r="U176" s="4"/>
    </row>
    <row r="177" spans="1:21" x14ac:dyDescent="0.2">
      <c r="A177" s="9">
        <v>45071</v>
      </c>
      <c r="B177" s="6">
        <f t="shared" si="50"/>
        <v>5</v>
      </c>
      <c r="C177" s="6">
        <f ca="1">RANDBETWEEN(VLOOKUP(B177,'Ver1'!$F$3:$H$9,2,0),VLOOKUP(B177,'Ver1'!$F$3:$H$9,3,0))</f>
        <v>1548</v>
      </c>
      <c r="D177" s="6">
        <f ca="1">RANDBETWEEN(VLOOKUP(B177,'Ver1'!$B$4:$D$10,2,0),VLOOKUP(B177,'Ver1'!$B$4:$D$10,3,0))</f>
        <v>247</v>
      </c>
      <c r="E177" s="6">
        <f t="shared" ca="1" si="51"/>
        <v>382356</v>
      </c>
      <c r="F177" s="6">
        <f ca="1">RANDBETWEEN(VLOOKUP(B177,'Ver1'!$B$13:$D$19,2,0),VLOOKUP(B177,'Ver1'!$B$13:$D$19,3,0))/100</f>
        <v>0.05</v>
      </c>
      <c r="G177" s="6">
        <f ca="1">RANDBETWEEN(VLOOKUP(B177,'Ver1'!$F$13:$H$19,2,0),VLOOKUP(B177,'Ver1'!$F$13:$H$19,3,0))/100</f>
        <v>0.46</v>
      </c>
      <c r="H177" s="6">
        <f t="shared" ca="1" si="52"/>
        <v>2.3000000000000003E-2</v>
      </c>
      <c r="I177" s="6">
        <f t="shared" ca="1" si="59"/>
        <v>0.22</v>
      </c>
      <c r="J177" s="6">
        <f t="shared" ca="1" si="53"/>
        <v>1.1000000000000001E-2</v>
      </c>
      <c r="K177" s="6">
        <f ca="1">RANDBETWEEN(VLOOKUP(B177,'Ver1'!$F$23:$H$29,2,0),VLOOKUP(B177,'Ver1'!$F$23:$H$29,3,0))/100</f>
        <v>0.08</v>
      </c>
      <c r="L177" s="6">
        <f t="shared" ca="1" si="54"/>
        <v>4.0000000000000001E-3</v>
      </c>
      <c r="M177" s="16">
        <f t="shared" ca="1" si="55"/>
        <v>58.824000000000012</v>
      </c>
      <c r="N177" s="6">
        <f ca="1">(L177+J177+H177)*E177+Table1[[#This Row],[Hukuk Servisinde Tahsilat Tutarı]]</f>
        <v>88094.822400000005</v>
      </c>
      <c r="O177" s="6">
        <f ca="1">C177*VLOOKUP(B177,'Ver1'!$J$3:$N$9,2,0)+(C177-C177*G177)*VLOOKUP(B177,'Ver1'!$J$3:$N$9,3,0)+(C177-C177*G177-C177*I177)*VLOOKUP(B177,'Ver1'!$J$3:$N$9,4,0)</f>
        <v>189630</v>
      </c>
      <c r="P177" s="6">
        <f t="shared" ca="1" si="56"/>
        <v>0.96199999999999997</v>
      </c>
      <c r="Q177" s="6">
        <f ca="1">C177*P177*VLOOKUP(B177,'Ver1'!$J$3:$N$9,5,0)</f>
        <v>446752.8</v>
      </c>
      <c r="R177" s="6">
        <f ca="1">VLOOKUP(Table1[[#This Row],[Ay]],'Ver1'!$J$3:$O$9,6,0)*Table1[[#This Row],[Hukuk Servisine Sevk Edilen]]*Table1[[#This Row],[Toplam Tutar]]</f>
        <v>73565.294399999999</v>
      </c>
      <c r="S177" s="6">
        <f t="shared" ca="1" si="57"/>
        <v>636382.80000000005</v>
      </c>
      <c r="T177" s="6">
        <f t="shared" ca="1" si="58"/>
        <v>-358657.97759999998</v>
      </c>
      <c r="U177" s="4"/>
    </row>
    <row r="178" spans="1:21" x14ac:dyDescent="0.2">
      <c r="A178" s="9">
        <v>45072</v>
      </c>
      <c r="B178" s="6">
        <f t="shared" si="50"/>
        <v>5</v>
      </c>
      <c r="C178" s="6">
        <f ca="1">RANDBETWEEN(VLOOKUP(B178,'Ver1'!$F$3:$H$9,2,0),VLOOKUP(B178,'Ver1'!$F$3:$H$9,3,0))</f>
        <v>1591</v>
      </c>
      <c r="D178" s="6">
        <f ca="1">RANDBETWEEN(VLOOKUP(B178,'Ver1'!$B$4:$D$10,2,0),VLOOKUP(B178,'Ver1'!$B$4:$D$10,3,0))</f>
        <v>236</v>
      </c>
      <c r="E178" s="6">
        <f t="shared" ca="1" si="51"/>
        <v>375476</v>
      </c>
      <c r="F178" s="6">
        <f ca="1">RANDBETWEEN(VLOOKUP(B178,'Ver1'!$B$13:$D$19,2,0),VLOOKUP(B178,'Ver1'!$B$13:$D$19,3,0))/100</f>
        <v>0.09</v>
      </c>
      <c r="G178" s="6">
        <f ca="1">RANDBETWEEN(VLOOKUP(B178,'Ver1'!$F$13:$H$19,2,0),VLOOKUP(B178,'Ver1'!$F$13:$H$19,3,0))/100</f>
        <v>0.51</v>
      </c>
      <c r="H178" s="6">
        <f t="shared" ca="1" si="52"/>
        <v>4.5899999999999996E-2</v>
      </c>
      <c r="I178" s="6">
        <f t="shared" ca="1" si="59"/>
        <v>0.26</v>
      </c>
      <c r="J178" s="6">
        <f t="shared" ca="1" si="53"/>
        <v>2.3400000000000001E-2</v>
      </c>
      <c r="K178" s="6">
        <f ca="1">RANDBETWEEN(VLOOKUP(B178,'Ver1'!$F$23:$H$29,2,0),VLOOKUP(B178,'Ver1'!$F$23:$H$29,3,0))/100</f>
        <v>0.06</v>
      </c>
      <c r="L178" s="6">
        <f t="shared" ca="1" si="54"/>
        <v>5.3999999999999994E-3</v>
      </c>
      <c r="M178" s="16">
        <f t="shared" ca="1" si="55"/>
        <v>118.84769999999997</v>
      </c>
      <c r="N178" s="6">
        <f ca="1">(L178+J178+H178)*E178+Table1[[#This Row],[Hukuk Servisinde Tahsilat Tutarı]]</f>
        <v>97533.645759999999</v>
      </c>
      <c r="O178" s="6">
        <f ca="1">C178*VLOOKUP(B178,'Ver1'!$J$3:$N$9,2,0)+(C178-C178*G178)*VLOOKUP(B178,'Ver1'!$J$3:$N$9,3,0)+(C178-C178*G178-C178*I178)*VLOOKUP(B178,'Ver1'!$J$3:$N$9,4,0)</f>
        <v>174612.25</v>
      </c>
      <c r="P178" s="6">
        <f t="shared" ca="1" si="56"/>
        <v>0.92530000000000001</v>
      </c>
      <c r="Q178" s="6">
        <f ca="1">C178*P178*VLOOKUP(B178,'Ver1'!$J$3:$N$9,5,0)</f>
        <v>441645.69</v>
      </c>
      <c r="R178" s="6">
        <f ca="1">VLOOKUP(Table1[[#This Row],[Ay]],'Ver1'!$J$3:$O$9,6,0)*Table1[[#This Row],[Hukuk Servisine Sevk Edilen]]*Table1[[#This Row],[Toplam Tutar]]</f>
        <v>69485.588560000004</v>
      </c>
      <c r="S178" s="6">
        <f t="shared" ca="1" si="57"/>
        <v>616257.93999999994</v>
      </c>
      <c r="T178" s="6">
        <f t="shared" ca="1" si="58"/>
        <v>-344112.04424000002</v>
      </c>
      <c r="U178" s="4"/>
    </row>
    <row r="179" spans="1:21" x14ac:dyDescent="0.2">
      <c r="A179" s="9">
        <v>45073</v>
      </c>
      <c r="B179" s="6">
        <f t="shared" si="50"/>
        <v>5</v>
      </c>
      <c r="C179" s="6">
        <f ca="1">RANDBETWEEN(VLOOKUP(B179,'Ver1'!$F$3:$H$9,2,0),VLOOKUP(B179,'Ver1'!$F$3:$H$9,3,0))</f>
        <v>1600</v>
      </c>
      <c r="D179" s="6">
        <f ca="1">RANDBETWEEN(VLOOKUP(B179,'Ver1'!$B$4:$D$10,2,0),VLOOKUP(B179,'Ver1'!$B$4:$D$10,3,0))</f>
        <v>204</v>
      </c>
      <c r="E179" s="6">
        <f t="shared" ca="1" si="51"/>
        <v>326400</v>
      </c>
      <c r="F179" s="6">
        <f ca="1">RANDBETWEEN(VLOOKUP(B179,'Ver1'!$B$13:$D$19,2,0),VLOOKUP(B179,'Ver1'!$B$13:$D$19,3,0))/100</f>
        <v>0.05</v>
      </c>
      <c r="G179" s="6">
        <f ca="1">RANDBETWEEN(VLOOKUP(B179,'Ver1'!$F$13:$H$19,2,0),VLOOKUP(B179,'Ver1'!$F$13:$H$19,3,0))/100</f>
        <v>0.46</v>
      </c>
      <c r="H179" s="6">
        <f t="shared" ca="1" si="52"/>
        <v>2.3000000000000003E-2</v>
      </c>
      <c r="I179" s="6">
        <f t="shared" ca="1" si="59"/>
        <v>0.35</v>
      </c>
      <c r="J179" s="6">
        <f t="shared" ca="1" si="53"/>
        <v>1.7499999999999998E-2</v>
      </c>
      <c r="K179" s="6">
        <f ca="1">RANDBETWEEN(VLOOKUP(B179,'Ver1'!$F$23:$H$29,2,0),VLOOKUP(B179,'Ver1'!$F$23:$H$29,3,0))/100</f>
        <v>7.0000000000000007E-2</v>
      </c>
      <c r="L179" s="6">
        <f t="shared" ca="1" si="54"/>
        <v>3.5000000000000005E-3</v>
      </c>
      <c r="M179" s="16">
        <f t="shared" ca="1" si="55"/>
        <v>70.399999999999991</v>
      </c>
      <c r="N179" s="6">
        <f ca="1">(L179+J179+H179)*E179+Table1[[#This Row],[Hukuk Servisinde Tahsilat Tutarı]]</f>
        <v>76769.279999999999</v>
      </c>
      <c r="O179" s="6">
        <f ca="1">C179*VLOOKUP(B179,'Ver1'!$J$3:$N$9,2,0)+(C179-C179*G179)*VLOOKUP(B179,'Ver1'!$J$3:$N$9,3,0)+(C179-C179*G179-C179*I179)*VLOOKUP(B179,'Ver1'!$J$3:$N$9,4,0)</f>
        <v>175200</v>
      </c>
      <c r="P179" s="6">
        <f t="shared" ca="1" si="56"/>
        <v>0.95599999999999996</v>
      </c>
      <c r="Q179" s="6">
        <f ca="1">C179*P179*VLOOKUP(B179,'Ver1'!$J$3:$N$9,5,0)</f>
        <v>458880</v>
      </c>
      <c r="R179" s="6">
        <f ca="1">VLOOKUP(Table1[[#This Row],[Ay]],'Ver1'!$J$3:$O$9,6,0)*Table1[[#This Row],[Hukuk Servisine Sevk Edilen]]*Table1[[#This Row],[Toplam Tutar]]</f>
        <v>62407.68</v>
      </c>
      <c r="S179" s="6">
        <f t="shared" ca="1" si="57"/>
        <v>634080</v>
      </c>
      <c r="T179" s="6">
        <f t="shared" ca="1" si="58"/>
        <v>-382110.71999999997</v>
      </c>
      <c r="U179" s="4"/>
    </row>
    <row r="180" spans="1:21" x14ac:dyDescent="0.2">
      <c r="A180" s="9">
        <v>45074</v>
      </c>
      <c r="B180" s="6">
        <f t="shared" si="50"/>
        <v>5</v>
      </c>
      <c r="C180" s="6">
        <f ca="1">RANDBETWEEN(VLOOKUP(B180,'Ver1'!$F$3:$H$9,2,0),VLOOKUP(B180,'Ver1'!$F$3:$H$9,3,0))</f>
        <v>1993</v>
      </c>
      <c r="D180" s="6">
        <f ca="1">RANDBETWEEN(VLOOKUP(B180,'Ver1'!$B$4:$D$10,2,0),VLOOKUP(B180,'Ver1'!$B$4:$D$10,3,0))</f>
        <v>180</v>
      </c>
      <c r="E180" s="6">
        <f t="shared" ca="1" si="51"/>
        <v>358740</v>
      </c>
      <c r="F180" s="6">
        <f ca="1">RANDBETWEEN(VLOOKUP(B180,'Ver1'!$B$13:$D$19,2,0),VLOOKUP(B180,'Ver1'!$B$13:$D$19,3,0))/100</f>
        <v>0.05</v>
      </c>
      <c r="G180" s="6">
        <f ca="1">RANDBETWEEN(VLOOKUP(B180,'Ver1'!$F$13:$H$19,2,0),VLOOKUP(B180,'Ver1'!$F$13:$H$19,3,0))/100</f>
        <v>0.47</v>
      </c>
      <c r="H180" s="6">
        <f t="shared" ca="1" si="52"/>
        <v>2.35E-2</v>
      </c>
      <c r="I180" s="6">
        <f t="shared" ca="1" si="59"/>
        <v>0.32</v>
      </c>
      <c r="J180" s="6">
        <f t="shared" ca="1" si="53"/>
        <v>1.6E-2</v>
      </c>
      <c r="K180" s="6">
        <f ca="1">RANDBETWEEN(VLOOKUP(B180,'Ver1'!$F$23:$H$29,2,0),VLOOKUP(B180,'Ver1'!$F$23:$H$29,3,0))/100</f>
        <v>0.09</v>
      </c>
      <c r="L180" s="6">
        <f t="shared" ca="1" si="54"/>
        <v>4.4999999999999997E-3</v>
      </c>
      <c r="M180" s="16">
        <f t="shared" ca="1" si="55"/>
        <v>87.691999999999993</v>
      </c>
      <c r="N180" s="6">
        <f ca="1">(L180+J180+H180)*E180+Table1[[#This Row],[Hukuk Servisinde Tahsilat Tutarı]]</f>
        <v>84375.648000000001</v>
      </c>
      <c r="O180" s="6">
        <f ca="1">C180*VLOOKUP(B180,'Ver1'!$J$3:$N$9,2,0)+(C180-C180*G180)*VLOOKUP(B180,'Ver1'!$J$3:$N$9,3,0)+(C180-C180*G180-C180*I180)*VLOOKUP(B180,'Ver1'!$J$3:$N$9,4,0)</f>
        <v>220724.75</v>
      </c>
      <c r="P180" s="6">
        <f t="shared" ca="1" si="56"/>
        <v>0.95599999999999996</v>
      </c>
      <c r="Q180" s="6">
        <f ca="1">C180*P180*VLOOKUP(B180,'Ver1'!$J$3:$N$9,5,0)</f>
        <v>571592.4</v>
      </c>
      <c r="R180" s="6">
        <f ca="1">VLOOKUP(Table1[[#This Row],[Ay]],'Ver1'!$J$3:$O$9,6,0)*Table1[[#This Row],[Hukuk Servisine Sevk Edilen]]*Table1[[#This Row],[Toplam Tutar]]</f>
        <v>68591.088000000003</v>
      </c>
      <c r="S180" s="6">
        <f t="shared" ca="1" si="57"/>
        <v>792317.15</v>
      </c>
      <c r="T180" s="6">
        <f t="shared" ca="1" si="58"/>
        <v>-487216.75200000004</v>
      </c>
      <c r="U180" s="4"/>
    </row>
    <row r="181" spans="1:21" x14ac:dyDescent="0.2">
      <c r="A181" s="9">
        <v>45075</v>
      </c>
      <c r="B181" s="6">
        <f t="shared" si="50"/>
        <v>5</v>
      </c>
      <c r="C181" s="6">
        <f ca="1">RANDBETWEEN(VLOOKUP(B181,'Ver1'!$F$3:$H$9,2,0),VLOOKUP(B181,'Ver1'!$F$3:$H$9,3,0))</f>
        <v>1519</v>
      </c>
      <c r="D181" s="6">
        <f ca="1">RANDBETWEEN(VLOOKUP(B181,'Ver1'!$B$4:$D$10,2,0),VLOOKUP(B181,'Ver1'!$B$4:$D$10,3,0))</f>
        <v>185</v>
      </c>
      <c r="E181" s="6">
        <f t="shared" ca="1" si="51"/>
        <v>281015</v>
      </c>
      <c r="F181" s="6">
        <f ca="1">RANDBETWEEN(VLOOKUP(B181,'Ver1'!$B$13:$D$19,2,0),VLOOKUP(B181,'Ver1'!$B$13:$D$19,3,0))/100</f>
        <v>0.08</v>
      </c>
      <c r="G181" s="6">
        <f ca="1">RANDBETWEEN(VLOOKUP(B181,'Ver1'!$F$13:$H$19,2,0),VLOOKUP(B181,'Ver1'!$F$13:$H$19,3,0))/100</f>
        <v>0.54</v>
      </c>
      <c r="H181" s="6">
        <f t="shared" ca="1" si="52"/>
        <v>4.3200000000000002E-2</v>
      </c>
      <c r="I181" s="6">
        <f t="shared" ca="1" si="59"/>
        <v>0.33</v>
      </c>
      <c r="J181" s="6">
        <f t="shared" ca="1" si="53"/>
        <v>2.6400000000000003E-2</v>
      </c>
      <c r="K181" s="6">
        <f ca="1">RANDBETWEEN(VLOOKUP(B181,'Ver1'!$F$23:$H$29,2,0),VLOOKUP(B181,'Ver1'!$F$23:$H$29,3,0))/100</f>
        <v>0.05</v>
      </c>
      <c r="L181" s="6">
        <f t="shared" ca="1" si="54"/>
        <v>4.0000000000000001E-3</v>
      </c>
      <c r="M181" s="16">
        <f t="shared" ca="1" si="55"/>
        <v>111.7984</v>
      </c>
      <c r="N181" s="6">
        <f ca="1">(L181+J181+H181)*E181+Table1[[#This Row],[Hukuk Servisinde Tahsilat Tutarı]]</f>
        <v>72749.163199999995</v>
      </c>
      <c r="O181" s="6">
        <f ca="1">C181*VLOOKUP(B181,'Ver1'!$J$3:$N$9,2,0)+(C181-C181*G181)*VLOOKUP(B181,'Ver1'!$J$3:$N$9,3,0)+(C181-C181*G181-C181*I181)*VLOOKUP(B181,'Ver1'!$J$3:$N$9,4,0)</f>
        <v>148102.5</v>
      </c>
      <c r="P181" s="6">
        <f t="shared" ca="1" si="56"/>
        <v>0.9264</v>
      </c>
      <c r="Q181" s="6">
        <f ca="1">C181*P181*VLOOKUP(B181,'Ver1'!$J$3:$N$9,5,0)</f>
        <v>422160.48000000004</v>
      </c>
      <c r="R181" s="6">
        <f ca="1">VLOOKUP(Table1[[#This Row],[Ay]],'Ver1'!$J$3:$O$9,6,0)*Table1[[#This Row],[Hukuk Servisine Sevk Edilen]]*Table1[[#This Row],[Toplam Tutar]]</f>
        <v>52066.459199999998</v>
      </c>
      <c r="S181" s="6">
        <f t="shared" ca="1" si="57"/>
        <v>570262.98</v>
      </c>
      <c r="T181" s="6">
        <f t="shared" ca="1" si="58"/>
        <v>-349411.31680000003</v>
      </c>
      <c r="U181" s="4"/>
    </row>
    <row r="182" spans="1:21" x14ac:dyDescent="0.2">
      <c r="A182" s="9">
        <v>45076</v>
      </c>
      <c r="B182" s="6">
        <f t="shared" si="50"/>
        <v>5</v>
      </c>
      <c r="C182" s="6">
        <f ca="1">RANDBETWEEN(VLOOKUP(B182,'Ver1'!$F$3:$H$9,2,0),VLOOKUP(B182,'Ver1'!$F$3:$H$9,3,0))</f>
        <v>1514</v>
      </c>
      <c r="D182" s="6">
        <f ca="1">RANDBETWEEN(VLOOKUP(B182,'Ver1'!$B$4:$D$10,2,0),VLOOKUP(B182,'Ver1'!$B$4:$D$10,3,0))</f>
        <v>237</v>
      </c>
      <c r="E182" s="6">
        <f t="shared" ca="1" si="51"/>
        <v>358818</v>
      </c>
      <c r="F182" s="6">
        <f ca="1">RANDBETWEEN(VLOOKUP(B182,'Ver1'!$B$13:$D$19,2,0),VLOOKUP(B182,'Ver1'!$B$13:$D$19,3,0))/100</f>
        <v>0.1</v>
      </c>
      <c r="G182" s="6">
        <f ca="1">RANDBETWEEN(VLOOKUP(B182,'Ver1'!$F$13:$H$19,2,0),VLOOKUP(B182,'Ver1'!$F$13:$H$19,3,0))/100</f>
        <v>0.51</v>
      </c>
      <c r="H182" s="6">
        <f t="shared" ca="1" si="52"/>
        <v>5.1000000000000004E-2</v>
      </c>
      <c r="I182" s="6">
        <f t="shared" ca="1" si="59"/>
        <v>0.27</v>
      </c>
      <c r="J182" s="6">
        <f t="shared" ca="1" si="53"/>
        <v>2.7000000000000003E-2</v>
      </c>
      <c r="K182" s="6">
        <f ca="1">RANDBETWEEN(VLOOKUP(B182,'Ver1'!$F$23:$H$29,2,0),VLOOKUP(B182,'Ver1'!$F$23:$H$29,3,0))/100</f>
        <v>7.0000000000000007E-2</v>
      </c>
      <c r="L182" s="6">
        <f t="shared" ca="1" si="54"/>
        <v>7.000000000000001E-3</v>
      </c>
      <c r="M182" s="16">
        <f t="shared" ca="1" si="55"/>
        <v>128.69</v>
      </c>
      <c r="N182" s="6">
        <f ca="1">(L182+J182+H182)*E182+Table1[[#This Row],[Hukuk Servisinde Tahsilat Tutarı]]</f>
        <v>96163.224000000002</v>
      </c>
      <c r="O182" s="6">
        <f ca="1">C182*VLOOKUP(B182,'Ver1'!$J$3:$N$9,2,0)+(C182-C182*G182)*VLOOKUP(B182,'Ver1'!$J$3:$N$9,3,0)+(C182-C182*G182-C182*I182)*VLOOKUP(B182,'Ver1'!$J$3:$N$9,4,0)</f>
        <v>164647.5</v>
      </c>
      <c r="P182" s="6">
        <f t="shared" ca="1" si="56"/>
        <v>0.91500000000000004</v>
      </c>
      <c r="Q182" s="6">
        <f ca="1">C182*P182*VLOOKUP(B182,'Ver1'!$J$3:$N$9,5,0)</f>
        <v>415593</v>
      </c>
      <c r="R182" s="6">
        <f ca="1">VLOOKUP(Table1[[#This Row],[Ay]],'Ver1'!$J$3:$O$9,6,0)*Table1[[#This Row],[Hukuk Servisine Sevk Edilen]]*Table1[[#This Row],[Toplam Tutar]]</f>
        <v>65663.694000000003</v>
      </c>
      <c r="S182" s="6">
        <f t="shared" ca="1" si="57"/>
        <v>580240.5</v>
      </c>
      <c r="T182" s="6">
        <f t="shared" ca="1" si="58"/>
        <v>-319429.77600000001</v>
      </c>
      <c r="U182" s="4"/>
    </row>
    <row r="183" spans="1:21" x14ac:dyDescent="0.2">
      <c r="A183" s="9">
        <v>45077</v>
      </c>
      <c r="B183" s="6">
        <f t="shared" si="50"/>
        <v>5</v>
      </c>
      <c r="C183" s="6">
        <f ca="1">RANDBETWEEN(VLOOKUP(B183,'Ver1'!$F$3:$H$9,2,0),VLOOKUP(B183,'Ver1'!$F$3:$H$9,3,0))</f>
        <v>1664</v>
      </c>
      <c r="D183" s="6">
        <f ca="1">RANDBETWEEN(VLOOKUP(B183,'Ver1'!$B$4:$D$10,2,0),VLOOKUP(B183,'Ver1'!$B$4:$D$10,3,0))</f>
        <v>124</v>
      </c>
      <c r="E183" s="6">
        <f t="shared" ca="1" si="51"/>
        <v>206336</v>
      </c>
      <c r="F183" s="6">
        <f ca="1">RANDBETWEEN(VLOOKUP(B183,'Ver1'!$B$13:$D$19,2,0),VLOOKUP(B183,'Ver1'!$B$13:$D$19,3,0))/100</f>
        <v>7.0000000000000007E-2</v>
      </c>
      <c r="G183" s="6">
        <f ca="1">RANDBETWEEN(VLOOKUP(B183,'Ver1'!$F$13:$H$19,2,0),VLOOKUP(B183,'Ver1'!$F$13:$H$19,3,0))/100</f>
        <v>0.51</v>
      </c>
      <c r="H183" s="6">
        <f t="shared" ca="1" si="52"/>
        <v>3.5700000000000003E-2</v>
      </c>
      <c r="I183" s="6">
        <f t="shared" ca="1" si="59"/>
        <v>0.21</v>
      </c>
      <c r="J183" s="6">
        <f t="shared" ca="1" si="53"/>
        <v>1.4700000000000001E-2</v>
      </c>
      <c r="K183" s="6">
        <f ca="1">RANDBETWEEN(VLOOKUP(B183,'Ver1'!$F$23:$H$29,2,0),VLOOKUP(B183,'Ver1'!$F$23:$H$29,3,0))/100</f>
        <v>7.0000000000000007E-2</v>
      </c>
      <c r="L183" s="6">
        <f t="shared" ca="1" si="54"/>
        <v>4.9000000000000007E-3</v>
      </c>
      <c r="M183" s="16">
        <f t="shared" ca="1" si="55"/>
        <v>92.019199999999998</v>
      </c>
      <c r="N183" s="6">
        <f ca="1">(L183+J183+H183)*E183+Table1[[#This Row],[Hukuk Servisinde Tahsilat Tutarı]]</f>
        <v>50395.504639999999</v>
      </c>
      <c r="O183" s="6">
        <f ca="1">C183*VLOOKUP(B183,'Ver1'!$J$3:$N$9,2,0)+(C183-C183*G183)*VLOOKUP(B183,'Ver1'!$J$3:$N$9,3,0)+(C183-C183*G183-C183*I183)*VLOOKUP(B183,'Ver1'!$J$3:$N$9,4,0)</f>
        <v>190944</v>
      </c>
      <c r="P183" s="6">
        <f t="shared" ca="1" si="56"/>
        <v>0.94469999999999998</v>
      </c>
      <c r="Q183" s="6">
        <f ca="1">C183*P183*VLOOKUP(B183,'Ver1'!$J$3:$N$9,5,0)</f>
        <v>471594.23999999999</v>
      </c>
      <c r="R183" s="6">
        <f ca="1">VLOOKUP(Table1[[#This Row],[Ay]],'Ver1'!$J$3:$O$9,6,0)*Table1[[#This Row],[Hukuk Servisine Sevk Edilen]]*Table1[[#This Row],[Toplam Tutar]]</f>
        <v>38985.12384</v>
      </c>
      <c r="S183" s="6">
        <f t="shared" ca="1" si="57"/>
        <v>662538.23999999999</v>
      </c>
      <c r="T183" s="6">
        <f t="shared" ca="1" si="58"/>
        <v>-421198.73535999999</v>
      </c>
      <c r="U183" s="4"/>
    </row>
    <row r="184" spans="1:21" x14ac:dyDescent="0.2">
      <c r="B184" s="9"/>
    </row>
    <row r="185" spans="1:21" x14ac:dyDescent="0.2">
      <c r="B185" s="9"/>
    </row>
    <row r="186" spans="1:21" x14ac:dyDescent="0.2">
      <c r="B186" s="9"/>
    </row>
    <row r="187" spans="1:21" x14ac:dyDescent="0.2">
      <c r="B187" s="9"/>
    </row>
    <row r="188" spans="1:21" x14ac:dyDescent="0.2">
      <c r="B188" s="9"/>
    </row>
    <row r="189" spans="1:21" x14ac:dyDescent="0.2">
      <c r="B189" s="9"/>
    </row>
    <row r="190" spans="1:21" x14ac:dyDescent="0.2">
      <c r="B190" s="9"/>
    </row>
    <row r="191" spans="1:21" x14ac:dyDescent="0.2">
      <c r="B191" s="9"/>
    </row>
    <row r="192" spans="1:21" x14ac:dyDescent="0.2">
      <c r="B192" s="9"/>
    </row>
    <row r="193" spans="2:2" x14ac:dyDescent="0.2">
      <c r="B193" s="9"/>
    </row>
  </sheetData>
  <pageMargins left="0.7" right="0.7" top="0.75" bottom="0.75" header="0.3" footer="0.3"/>
  <ignoredErrors>
    <ignoredError sqref="I2 K2:K18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1D3A-FDB7-4BF7-8035-7D3C1D3F41EA}">
  <sheetPr>
    <tabColor theme="0" tint="-0.14999847407452621"/>
  </sheetPr>
  <dimension ref="A2:O29"/>
  <sheetViews>
    <sheetView showGridLines="0" zoomScale="118" workbookViewId="0">
      <selection activeCell="B45" sqref="B45"/>
    </sheetView>
  </sheetViews>
  <sheetFormatPr baseColWidth="10" defaultColWidth="8.83203125" defaultRowHeight="15" x14ac:dyDescent="0.2"/>
  <cols>
    <col min="1" max="1" width="9.1640625" customWidth="1"/>
    <col min="2" max="4" width="14.33203125" style="1" customWidth="1"/>
    <col min="5" max="5" width="3.83203125" style="1" customWidth="1"/>
    <col min="6" max="8" width="14.33203125" style="1" customWidth="1"/>
    <col min="10" max="10" width="6.33203125" style="1" bestFit="1" customWidth="1"/>
    <col min="11" max="13" width="28.83203125" style="1" bestFit="1" customWidth="1"/>
    <col min="14" max="14" width="25.1640625" style="1" bestFit="1" customWidth="1"/>
    <col min="15" max="15" width="23.6640625" style="1" bestFit="1" customWidth="1"/>
  </cols>
  <sheetData>
    <row r="2" spans="1:15" ht="16" x14ac:dyDescent="0.2">
      <c r="A2" s="13"/>
      <c r="B2" s="47" t="s">
        <v>16</v>
      </c>
      <c r="C2" s="47"/>
      <c r="D2" s="47"/>
      <c r="E2" s="15"/>
      <c r="F2" s="47" t="s">
        <v>15</v>
      </c>
      <c r="G2" s="47"/>
      <c r="H2" s="47"/>
      <c r="I2" s="3"/>
    </row>
    <row r="3" spans="1:15" s="13" customFormat="1" ht="16" x14ac:dyDescent="0.2">
      <c r="B3" s="18" t="s">
        <v>2</v>
      </c>
      <c r="C3" s="29" t="s">
        <v>10</v>
      </c>
      <c r="D3" s="18" t="s">
        <v>9</v>
      </c>
      <c r="E3" s="15"/>
      <c r="F3" s="18" t="s">
        <v>2</v>
      </c>
      <c r="G3" s="29" t="s">
        <v>8</v>
      </c>
      <c r="H3" s="18" t="s">
        <v>7</v>
      </c>
      <c r="I3" s="14"/>
      <c r="J3" s="18" t="s">
        <v>2</v>
      </c>
      <c r="K3" s="18" t="s">
        <v>14</v>
      </c>
      <c r="L3" s="18" t="s">
        <v>13</v>
      </c>
      <c r="M3" s="18" t="s">
        <v>12</v>
      </c>
      <c r="N3" s="18" t="s">
        <v>11</v>
      </c>
      <c r="O3" s="18" t="s">
        <v>28</v>
      </c>
    </row>
    <row r="4" spans="1:15" x14ac:dyDescent="0.2">
      <c r="B4" s="6">
        <v>12</v>
      </c>
      <c r="C4" s="31">
        <v>750</v>
      </c>
      <c r="D4" s="31">
        <v>1250</v>
      </c>
      <c r="E4" s="6"/>
      <c r="F4" s="21">
        <v>12</v>
      </c>
      <c r="G4" s="22">
        <v>250</v>
      </c>
      <c r="H4" s="21">
        <v>750</v>
      </c>
      <c r="I4" s="3"/>
      <c r="J4" s="6">
        <v>12</v>
      </c>
      <c r="K4" s="6">
        <v>50</v>
      </c>
      <c r="L4" s="6">
        <v>75</v>
      </c>
      <c r="M4" s="6">
        <v>100</v>
      </c>
      <c r="N4" s="6">
        <v>300</v>
      </c>
      <c r="O4" s="6">
        <v>0.3</v>
      </c>
    </row>
    <row r="5" spans="1:15" x14ac:dyDescent="0.2">
      <c r="B5" s="6">
        <v>1</v>
      </c>
      <c r="C5" s="31">
        <v>1250</v>
      </c>
      <c r="D5" s="31">
        <v>1750</v>
      </c>
      <c r="E5" s="6"/>
      <c r="F5" s="21">
        <v>1</v>
      </c>
      <c r="G5" s="22">
        <v>750</v>
      </c>
      <c r="H5" s="21">
        <v>1250</v>
      </c>
      <c r="I5" s="3"/>
      <c r="J5" s="6">
        <v>1</v>
      </c>
      <c r="K5" s="6">
        <v>50</v>
      </c>
      <c r="L5" s="6">
        <v>75</v>
      </c>
      <c r="M5" s="6">
        <v>100</v>
      </c>
      <c r="N5" s="6">
        <v>300</v>
      </c>
      <c r="O5" s="6">
        <v>0.28000000000000003</v>
      </c>
    </row>
    <row r="6" spans="1:15" x14ac:dyDescent="0.2">
      <c r="B6" s="6">
        <v>2</v>
      </c>
      <c r="C6" s="31">
        <v>1250</v>
      </c>
      <c r="D6" s="31">
        <v>1750</v>
      </c>
      <c r="E6" s="6"/>
      <c r="F6" s="21">
        <v>2</v>
      </c>
      <c r="G6" s="22">
        <v>1000</v>
      </c>
      <c r="H6" s="21">
        <v>1500</v>
      </c>
      <c r="I6" s="3"/>
      <c r="J6" s="6">
        <v>2</v>
      </c>
      <c r="K6" s="6">
        <v>50</v>
      </c>
      <c r="L6" s="6">
        <v>75</v>
      </c>
      <c r="M6" s="6">
        <v>100</v>
      </c>
      <c r="N6" s="6">
        <v>300</v>
      </c>
      <c r="O6" s="6">
        <v>0.25</v>
      </c>
    </row>
    <row r="7" spans="1:15" x14ac:dyDescent="0.2">
      <c r="B7" s="6">
        <v>3</v>
      </c>
      <c r="C7" s="31">
        <v>750</v>
      </c>
      <c r="D7" s="31">
        <v>1250</v>
      </c>
      <c r="E7" s="6"/>
      <c r="F7" s="21">
        <v>3</v>
      </c>
      <c r="G7" s="22">
        <v>1000</v>
      </c>
      <c r="H7" s="21">
        <v>1500</v>
      </c>
      <c r="I7" s="3"/>
      <c r="J7" s="6">
        <v>3</v>
      </c>
      <c r="K7" s="6">
        <v>50</v>
      </c>
      <c r="L7" s="6">
        <v>75</v>
      </c>
      <c r="M7" s="6">
        <v>100</v>
      </c>
      <c r="N7" s="6">
        <v>300</v>
      </c>
      <c r="O7" s="6">
        <v>0.25</v>
      </c>
    </row>
    <row r="8" spans="1:15" x14ac:dyDescent="0.2">
      <c r="B8" s="6">
        <v>4</v>
      </c>
      <c r="C8" s="31">
        <v>250</v>
      </c>
      <c r="D8" s="31">
        <v>750</v>
      </c>
      <c r="E8" s="23"/>
      <c r="F8" s="21">
        <v>4</v>
      </c>
      <c r="G8" s="22">
        <v>1000</v>
      </c>
      <c r="H8" s="21">
        <v>1500</v>
      </c>
      <c r="I8" s="3"/>
      <c r="J8" s="6">
        <v>4</v>
      </c>
      <c r="K8" s="6">
        <v>50</v>
      </c>
      <c r="L8" s="6">
        <v>75</v>
      </c>
      <c r="M8" s="6">
        <v>100</v>
      </c>
      <c r="N8" s="6">
        <v>300</v>
      </c>
      <c r="O8" s="6">
        <v>0.22</v>
      </c>
    </row>
    <row r="9" spans="1:15" x14ac:dyDescent="0.2">
      <c r="B9" s="17">
        <v>5</v>
      </c>
      <c r="C9" s="32">
        <v>100</v>
      </c>
      <c r="D9" s="32">
        <v>250</v>
      </c>
      <c r="E9" s="6"/>
      <c r="F9" s="25">
        <v>5</v>
      </c>
      <c r="G9" s="26">
        <v>1500</v>
      </c>
      <c r="H9" s="25">
        <v>2000</v>
      </c>
      <c r="I9" s="3"/>
      <c r="J9" s="17">
        <v>5</v>
      </c>
      <c r="K9" s="17">
        <v>50</v>
      </c>
      <c r="L9" s="17">
        <v>75</v>
      </c>
      <c r="M9" s="17">
        <v>100</v>
      </c>
      <c r="N9" s="17">
        <v>300</v>
      </c>
      <c r="O9" s="17">
        <v>0.2</v>
      </c>
    </row>
    <row r="10" spans="1:15" x14ac:dyDescent="0.2">
      <c r="B10" s="6"/>
      <c r="C10" s="6"/>
      <c r="D10" s="6"/>
      <c r="E10" s="23"/>
      <c r="F10" s="6"/>
      <c r="G10" s="6"/>
      <c r="H10" s="6"/>
      <c r="I10" s="3"/>
      <c r="J10" s="6"/>
      <c r="K10" s="6"/>
      <c r="L10" s="6"/>
      <c r="M10" s="6"/>
      <c r="N10" s="6"/>
      <c r="O10" s="6"/>
    </row>
    <row r="11" spans="1:15" x14ac:dyDescent="0.2">
      <c r="B11" s="6"/>
      <c r="C11" s="6"/>
      <c r="D11" s="6"/>
      <c r="E11" s="6"/>
      <c r="F11" s="6"/>
      <c r="G11" s="6"/>
      <c r="H11" s="6"/>
      <c r="I11" s="3"/>
      <c r="J11" s="6"/>
      <c r="K11" s="6"/>
      <c r="L11" s="6"/>
      <c r="M11" s="6"/>
      <c r="N11" s="6"/>
      <c r="O11" s="6"/>
    </row>
    <row r="12" spans="1:15" x14ac:dyDescent="0.2">
      <c r="B12" s="46" t="s">
        <v>41</v>
      </c>
      <c r="C12" s="46"/>
      <c r="D12" s="46"/>
      <c r="E12" s="27"/>
      <c r="F12" s="46" t="s">
        <v>38</v>
      </c>
      <c r="G12" s="46"/>
      <c r="H12" s="46"/>
      <c r="I12" s="3"/>
      <c r="J12" s="6"/>
      <c r="K12" s="6"/>
      <c r="L12" s="6"/>
      <c r="M12" s="6"/>
      <c r="N12" s="6"/>
      <c r="O12" s="6"/>
    </row>
    <row r="13" spans="1:15" x14ac:dyDescent="0.2">
      <c r="B13" s="19" t="s">
        <v>2</v>
      </c>
      <c r="C13" s="20" t="s">
        <v>1</v>
      </c>
      <c r="D13" s="19" t="s">
        <v>0</v>
      </c>
      <c r="E13" s="28"/>
      <c r="F13" s="19" t="s">
        <v>2</v>
      </c>
      <c r="G13" s="20" t="s">
        <v>1</v>
      </c>
      <c r="H13" s="19" t="s">
        <v>0</v>
      </c>
      <c r="I13" s="3"/>
      <c r="J13" s="19" t="s">
        <v>2</v>
      </c>
      <c r="K13" s="19" t="s">
        <v>6</v>
      </c>
      <c r="L13" s="20" t="s">
        <v>5</v>
      </c>
      <c r="M13" s="19" t="s">
        <v>4</v>
      </c>
      <c r="N13" s="19" t="s">
        <v>3</v>
      </c>
      <c r="O13" s="6"/>
    </row>
    <row r="14" spans="1:15" x14ac:dyDescent="0.2">
      <c r="B14" s="6">
        <v>12</v>
      </c>
      <c r="C14" s="16">
        <v>35</v>
      </c>
      <c r="D14" s="6">
        <v>55</v>
      </c>
      <c r="E14" s="6"/>
      <c r="F14" s="6">
        <v>12</v>
      </c>
      <c r="G14" s="16">
        <v>45</v>
      </c>
      <c r="H14" s="6">
        <v>55</v>
      </c>
      <c r="I14" s="3"/>
      <c r="J14" s="6">
        <v>12</v>
      </c>
      <c r="K14" s="31">
        <f ca="1">SUMIF(Sayfa1!B:B,J14,Sayfa1!E:E)</f>
        <v>14465725</v>
      </c>
      <c r="L14" s="31">
        <f ca="1">SUMIF(Sayfa1!B:B,J14,Sayfa1!N:N)</f>
        <v>8163769.4785999982</v>
      </c>
      <c r="M14" s="31">
        <f ca="1">SUMIF(Sayfa1!B:B,J14,Sayfa1!S:S)</f>
        <v>4263857.05</v>
      </c>
      <c r="N14" s="31">
        <f t="shared" ref="N14:N19" ca="1" si="0">L14-M14</f>
        <v>3899912.4285999984</v>
      </c>
      <c r="O14" s="6"/>
    </row>
    <row r="15" spans="1:15" x14ac:dyDescent="0.2">
      <c r="B15" s="6">
        <v>1</v>
      </c>
      <c r="C15" s="16">
        <v>35</v>
      </c>
      <c r="D15" s="6">
        <v>65</v>
      </c>
      <c r="E15" s="6"/>
      <c r="F15" s="6">
        <v>1</v>
      </c>
      <c r="G15" s="16">
        <v>45</v>
      </c>
      <c r="H15" s="6">
        <v>55</v>
      </c>
      <c r="I15" s="3"/>
      <c r="J15" s="6">
        <v>1</v>
      </c>
      <c r="K15" s="31">
        <f ca="1">SUMIF(Sayfa1!B:B,J15,Sayfa1!E:E)</f>
        <v>46422204</v>
      </c>
      <c r="L15" s="31">
        <f ca="1">SUMIF(Sayfa1!B:B,J15,Sayfa1!N:N)</f>
        <v>28048198.850159999</v>
      </c>
      <c r="M15" s="31">
        <f ca="1">SUMIF(Sayfa1!B:B,J15,Sayfa1!S:S)</f>
        <v>8506500.8000000007</v>
      </c>
      <c r="N15" s="31">
        <f t="shared" ca="1" si="0"/>
        <v>19541698.050159998</v>
      </c>
      <c r="O15" s="6"/>
    </row>
    <row r="16" spans="1:15" x14ac:dyDescent="0.2">
      <c r="B16" s="6">
        <v>2</v>
      </c>
      <c r="C16" s="16">
        <v>35</v>
      </c>
      <c r="D16" s="6">
        <v>65</v>
      </c>
      <c r="E16" s="6"/>
      <c r="F16" s="6">
        <v>2</v>
      </c>
      <c r="G16" s="16">
        <v>45</v>
      </c>
      <c r="H16" s="6">
        <v>55</v>
      </c>
      <c r="I16" s="3"/>
      <c r="J16" s="6">
        <v>2</v>
      </c>
      <c r="K16" s="31">
        <f ca="1">SUMIF(Sayfa1!B:B,J16,Sayfa1!E:E)</f>
        <v>51366918</v>
      </c>
      <c r="L16" s="31">
        <f ca="1">SUMIF(Sayfa1!B:B,J16,Sayfa1!N:N)</f>
        <v>28610261.192025006</v>
      </c>
      <c r="M16" s="31">
        <f ca="1">SUMIF(Sayfa1!B:B,J16,Sayfa1!S:S)</f>
        <v>10180974.560000002</v>
      </c>
      <c r="N16" s="31">
        <f t="shared" ca="1" si="0"/>
        <v>18429286.632025003</v>
      </c>
      <c r="O16" s="6"/>
    </row>
    <row r="17" spans="2:15" x14ac:dyDescent="0.2">
      <c r="B17" s="6">
        <v>3</v>
      </c>
      <c r="C17" s="16">
        <v>35</v>
      </c>
      <c r="D17" s="6">
        <v>65</v>
      </c>
      <c r="E17" s="6"/>
      <c r="F17" s="6">
        <v>3</v>
      </c>
      <c r="G17" s="16">
        <v>45</v>
      </c>
      <c r="H17" s="6">
        <v>55</v>
      </c>
      <c r="I17" s="3"/>
      <c r="J17" s="6">
        <v>3</v>
      </c>
      <c r="K17" s="31">
        <f ca="1">SUMIF(Sayfa1!B:B,J17,Sayfa1!E:E)</f>
        <v>39899255</v>
      </c>
      <c r="L17" s="31">
        <f ca="1">SUMIF(Sayfa1!B:B,J17,Sayfa1!N:N)</f>
        <v>22509678.986000001</v>
      </c>
      <c r="M17" s="31">
        <f ca="1">SUMIF(Sayfa1!B:B,J17,Sayfa1!S:S)</f>
        <v>11005069.48</v>
      </c>
      <c r="N17" s="31">
        <f t="shared" ca="1" si="0"/>
        <v>11504609.506000001</v>
      </c>
      <c r="O17" s="6"/>
    </row>
    <row r="18" spans="2:15" x14ac:dyDescent="0.2">
      <c r="B18" s="6">
        <v>4</v>
      </c>
      <c r="C18" s="16">
        <v>20</v>
      </c>
      <c r="D18" s="6">
        <v>40</v>
      </c>
      <c r="E18" s="6"/>
      <c r="F18" s="6">
        <v>4</v>
      </c>
      <c r="G18" s="16">
        <v>45</v>
      </c>
      <c r="H18" s="6">
        <v>55</v>
      </c>
      <c r="I18" s="3"/>
      <c r="J18" s="6">
        <v>4</v>
      </c>
      <c r="K18" s="31">
        <f ca="1">SUMIF(Sayfa1!B:B,J18,Sayfa1!E:E)</f>
        <v>20465421</v>
      </c>
      <c r="L18" s="31">
        <f ca="1">SUMIF(Sayfa1!B:B,J18,Sayfa1!N:N)</f>
        <v>8406628.2973680012</v>
      </c>
      <c r="M18" s="31">
        <f ca="1">SUMIF(Sayfa1!B:B,J18,Sayfa1!S:S)</f>
        <v>13134280.009999998</v>
      </c>
      <c r="N18" s="31">
        <f t="shared" ca="1" si="0"/>
        <v>-4727651.7126319967</v>
      </c>
      <c r="O18" s="6"/>
    </row>
    <row r="19" spans="2:15" x14ac:dyDescent="0.2">
      <c r="B19" s="17">
        <v>5</v>
      </c>
      <c r="C19" s="24">
        <v>5</v>
      </c>
      <c r="D19" s="17">
        <v>10</v>
      </c>
      <c r="E19" s="6"/>
      <c r="F19" s="17">
        <v>5</v>
      </c>
      <c r="G19" s="24">
        <v>45</v>
      </c>
      <c r="H19" s="17">
        <v>55</v>
      </c>
      <c r="I19" s="3"/>
      <c r="J19" s="17">
        <v>5</v>
      </c>
      <c r="K19" s="32">
        <f ca="1">SUMIF(Sayfa1!B:B,J19,Sayfa1!E:E)</f>
        <v>10048211</v>
      </c>
      <c r="L19" s="32">
        <f ca="1">SUMIF(Sayfa1!B:B,J19,Sayfa1!N:N)</f>
        <v>2499917.8031999995</v>
      </c>
      <c r="M19" s="32">
        <f ca="1">SUMIF(Sayfa1!B:B,J19,Sayfa1!S:S)</f>
        <v>21451509.43</v>
      </c>
      <c r="N19" s="32">
        <f t="shared" ca="1" si="0"/>
        <v>-18951591.626800001</v>
      </c>
      <c r="O19" s="6"/>
    </row>
    <row r="20" spans="2:15" x14ac:dyDescent="0.2">
      <c r="B20" s="6"/>
      <c r="C20" s="16"/>
      <c r="D20" s="6"/>
      <c r="E20" s="6"/>
      <c r="F20" s="6"/>
      <c r="G20" s="6"/>
      <c r="H20" s="6"/>
      <c r="I20" s="3"/>
      <c r="J20" s="6"/>
      <c r="K20" s="6"/>
      <c r="L20" s="16"/>
      <c r="M20" s="6"/>
      <c r="N20" s="6"/>
      <c r="O20" s="6"/>
    </row>
    <row r="21" spans="2:15" x14ac:dyDescent="0.2">
      <c r="B21" s="6"/>
      <c r="C21" s="16"/>
      <c r="D21" s="6"/>
      <c r="E21" s="6"/>
      <c r="F21" s="6"/>
      <c r="G21" s="6"/>
      <c r="H21" s="6"/>
      <c r="I21" s="3"/>
      <c r="J21" s="6"/>
      <c r="K21" s="6"/>
      <c r="L21" s="16"/>
      <c r="M21" s="30" t="s">
        <v>42</v>
      </c>
      <c r="N21" s="33">
        <f ca="1">SUM(N14:N19)</f>
        <v>29696263.277353004</v>
      </c>
      <c r="O21" s="6"/>
    </row>
    <row r="22" spans="2:15" x14ac:dyDescent="0.2">
      <c r="B22" s="46" t="s">
        <v>40</v>
      </c>
      <c r="C22" s="46"/>
      <c r="D22" s="46"/>
      <c r="E22" s="28"/>
      <c r="F22" s="46" t="s">
        <v>39</v>
      </c>
      <c r="G22" s="46"/>
      <c r="H22" s="46"/>
      <c r="I22" s="3"/>
      <c r="J22" s="6"/>
      <c r="K22" s="6"/>
      <c r="L22" s="6"/>
      <c r="M22" s="6"/>
      <c r="N22" s="6"/>
      <c r="O22" s="6"/>
    </row>
    <row r="23" spans="2:15" x14ac:dyDescent="0.2">
      <c r="B23" s="19" t="s">
        <v>2</v>
      </c>
      <c r="C23" s="20" t="s">
        <v>1</v>
      </c>
      <c r="D23" s="19" t="s">
        <v>0</v>
      </c>
      <c r="E23" s="28"/>
      <c r="F23" s="19" t="s">
        <v>2</v>
      </c>
      <c r="G23" s="20" t="s">
        <v>1</v>
      </c>
      <c r="H23" s="19" t="s">
        <v>0</v>
      </c>
      <c r="I23" s="3"/>
      <c r="J23" s="6"/>
      <c r="K23" s="6"/>
      <c r="L23" s="6"/>
      <c r="M23" s="6"/>
      <c r="N23" s="6"/>
      <c r="O23" s="6"/>
    </row>
    <row r="24" spans="2:15" x14ac:dyDescent="0.2">
      <c r="B24" s="6">
        <v>12</v>
      </c>
      <c r="C24" s="16">
        <v>20</v>
      </c>
      <c r="D24" s="6">
        <v>35</v>
      </c>
      <c r="E24" s="6"/>
      <c r="F24" s="6">
        <v>12</v>
      </c>
      <c r="G24" s="16">
        <v>5</v>
      </c>
      <c r="H24" s="6">
        <v>10</v>
      </c>
      <c r="I24" s="3"/>
      <c r="J24" s="6"/>
      <c r="K24" s="6"/>
      <c r="L24" s="6"/>
      <c r="M24" s="6"/>
      <c r="N24" s="6"/>
      <c r="O24" s="6"/>
    </row>
    <row r="25" spans="2:15" x14ac:dyDescent="0.2">
      <c r="B25" s="6">
        <v>1</v>
      </c>
      <c r="C25" s="16">
        <v>20</v>
      </c>
      <c r="D25" s="6">
        <v>35</v>
      </c>
      <c r="E25" s="6"/>
      <c r="F25" s="6">
        <v>1</v>
      </c>
      <c r="G25" s="16">
        <v>5</v>
      </c>
      <c r="H25" s="6">
        <v>10</v>
      </c>
      <c r="I25" s="3"/>
      <c r="J25" s="6"/>
      <c r="K25" s="6"/>
      <c r="L25" s="6"/>
      <c r="M25" s="6"/>
      <c r="N25" s="6"/>
      <c r="O25" s="6"/>
    </row>
    <row r="26" spans="2:15" x14ac:dyDescent="0.2">
      <c r="B26" s="6">
        <v>2</v>
      </c>
      <c r="C26" s="16">
        <v>20</v>
      </c>
      <c r="D26" s="6">
        <v>35</v>
      </c>
      <c r="E26" s="6"/>
      <c r="F26" s="6">
        <v>2</v>
      </c>
      <c r="G26" s="16">
        <v>5</v>
      </c>
      <c r="H26" s="6">
        <v>10</v>
      </c>
      <c r="I26" s="3"/>
      <c r="J26" s="6"/>
      <c r="K26" s="6"/>
      <c r="L26" s="6"/>
      <c r="M26" s="6"/>
      <c r="N26" s="6"/>
      <c r="O26" s="6"/>
    </row>
    <row r="27" spans="2:15" x14ac:dyDescent="0.2">
      <c r="B27" s="6">
        <v>3</v>
      </c>
      <c r="C27" s="16">
        <v>20</v>
      </c>
      <c r="D27" s="6">
        <v>35</v>
      </c>
      <c r="E27" s="6"/>
      <c r="F27" s="6">
        <v>3</v>
      </c>
      <c r="G27" s="16">
        <v>5</v>
      </c>
      <c r="H27" s="6">
        <v>10</v>
      </c>
      <c r="I27" s="3"/>
      <c r="J27" s="6"/>
      <c r="K27" s="6"/>
      <c r="L27" s="6"/>
      <c r="M27" s="6"/>
      <c r="N27" s="6"/>
      <c r="O27" s="6"/>
    </row>
    <row r="28" spans="2:15" x14ac:dyDescent="0.2">
      <c r="B28" s="6">
        <v>4</v>
      </c>
      <c r="C28" s="16">
        <v>20</v>
      </c>
      <c r="D28" s="6">
        <v>35</v>
      </c>
      <c r="E28" s="6"/>
      <c r="F28" s="6">
        <v>4</v>
      </c>
      <c r="G28" s="16">
        <v>5</v>
      </c>
      <c r="H28" s="6">
        <v>10</v>
      </c>
      <c r="I28" s="3"/>
      <c r="J28" s="6"/>
      <c r="K28" s="6"/>
      <c r="L28" s="6"/>
      <c r="M28" s="6"/>
      <c r="N28" s="6"/>
      <c r="O28" s="6"/>
    </row>
    <row r="29" spans="2:15" x14ac:dyDescent="0.2">
      <c r="B29" s="17">
        <v>5</v>
      </c>
      <c r="C29" s="24">
        <v>20</v>
      </c>
      <c r="D29" s="17">
        <v>35</v>
      </c>
      <c r="E29" s="6"/>
      <c r="F29" s="17">
        <v>5</v>
      </c>
      <c r="G29" s="24">
        <v>5</v>
      </c>
      <c r="H29" s="17">
        <v>10</v>
      </c>
      <c r="I29" s="3"/>
      <c r="J29" s="6"/>
      <c r="K29" s="6"/>
      <c r="L29" s="6"/>
      <c r="M29" s="6"/>
      <c r="N29" s="6"/>
      <c r="O29" s="6"/>
    </row>
  </sheetData>
  <mergeCells count="6">
    <mergeCell ref="B22:D22"/>
    <mergeCell ref="F22:H22"/>
    <mergeCell ref="B12:D12"/>
    <mergeCell ref="B2:D2"/>
    <mergeCell ref="F2:H2"/>
    <mergeCell ref="F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2C97-4C2D-3445-AFA4-E9665C9FC687}">
  <sheetPr>
    <tabColor theme="0" tint="-0.249977111117893"/>
  </sheetPr>
  <dimension ref="A1:Y193"/>
  <sheetViews>
    <sheetView showGridLines="0" topLeftCell="D1" zoomScale="90" workbookViewId="0">
      <selection activeCell="G42" sqref="G42"/>
    </sheetView>
  </sheetViews>
  <sheetFormatPr baseColWidth="10" defaultColWidth="9.1640625" defaultRowHeight="15" x14ac:dyDescent="0.2"/>
  <cols>
    <col min="1" max="1" width="14.83203125" style="9" bestFit="1" customWidth="1"/>
    <col min="2" max="2" width="10.5" style="6" customWidth="1"/>
    <col min="3" max="3" width="14.5" style="6" bestFit="1" customWidth="1"/>
    <col min="4" max="4" width="19" style="10" bestFit="1" customWidth="1"/>
    <col min="5" max="5" width="16.5" style="10" customWidth="1"/>
    <col min="6" max="6" width="31.33203125" style="6" bestFit="1" customWidth="1"/>
    <col min="7" max="7" width="22.5" style="6" bestFit="1" customWidth="1"/>
    <col min="8" max="8" width="22.33203125" style="6" customWidth="1"/>
    <col min="9" max="9" width="25.5" style="6" bestFit="1" customWidth="1"/>
    <col min="10" max="10" width="25.1640625" style="6" customWidth="1"/>
    <col min="11" max="11" width="27.6640625" style="6" bestFit="1" customWidth="1"/>
    <col min="12" max="13" width="27.5" style="6" customWidth="1"/>
    <col min="14" max="15" width="27.5" style="11" customWidth="1"/>
    <col min="16" max="16" width="28.83203125" style="6" bestFit="1" customWidth="1"/>
    <col min="17" max="17" width="21.5" style="6" bestFit="1" customWidth="1"/>
    <col min="18" max="18" width="33.6640625" style="6" bestFit="1" customWidth="1"/>
    <col min="19" max="19" width="21.1640625" style="6" customWidth="1"/>
    <col min="20" max="20" width="19.6640625" style="6" bestFit="1" customWidth="1"/>
    <col min="21" max="21" width="19.5" style="3" customWidth="1"/>
    <col min="22" max="22" width="9.1640625" style="3"/>
    <col min="23" max="23" width="14" style="3" bestFit="1" customWidth="1"/>
    <col min="24" max="24" width="16.6640625" style="5" bestFit="1" customWidth="1"/>
    <col min="25" max="25" width="16.5" style="3" bestFit="1" customWidth="1"/>
    <col min="26" max="26" width="11.33203125" style="3" bestFit="1" customWidth="1"/>
    <col min="27" max="27" width="9.33203125" style="3" bestFit="1" customWidth="1"/>
    <col min="28" max="28" width="28.1640625" style="3" bestFit="1" customWidth="1"/>
    <col min="29" max="29" width="9.33203125" style="3" bestFit="1" customWidth="1"/>
    <col min="30" max="30" width="9.1640625" style="3"/>
    <col min="31" max="31" width="5.6640625" style="3" bestFit="1" customWidth="1"/>
    <col min="32" max="33" width="22.83203125" style="3" bestFit="1" customWidth="1"/>
    <col min="34" max="34" width="24.33203125" style="3" bestFit="1" customWidth="1"/>
    <col min="35" max="35" width="29.6640625" style="3" bestFit="1" customWidth="1"/>
    <col min="36" max="36" width="27.6640625" style="3" bestFit="1" customWidth="1"/>
    <col min="37" max="16384" width="9.1640625" style="3"/>
  </cols>
  <sheetData>
    <row r="1" spans="1:24" x14ac:dyDescent="0.2">
      <c r="A1" s="12" t="s">
        <v>27</v>
      </c>
      <c r="B1" s="2" t="s">
        <v>26</v>
      </c>
      <c r="C1" s="2" t="s">
        <v>30</v>
      </c>
      <c r="D1" s="7" t="s">
        <v>25</v>
      </c>
      <c r="E1" s="7" t="s">
        <v>24</v>
      </c>
      <c r="F1" s="2" t="s">
        <v>31</v>
      </c>
      <c r="G1" s="2" t="s">
        <v>36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37</v>
      </c>
      <c r="M1" s="2" t="s">
        <v>23</v>
      </c>
      <c r="N1" s="8" t="s">
        <v>22</v>
      </c>
      <c r="O1" s="8" t="s">
        <v>21</v>
      </c>
      <c r="P1" s="2" t="s">
        <v>20</v>
      </c>
      <c r="Q1" s="2" t="s">
        <v>19</v>
      </c>
      <c r="R1" s="2" t="s">
        <v>29</v>
      </c>
      <c r="S1" s="2" t="s">
        <v>18</v>
      </c>
      <c r="T1" s="2" t="s">
        <v>17</v>
      </c>
      <c r="X1" s="3"/>
    </row>
    <row r="2" spans="1:24" x14ac:dyDescent="0.2">
      <c r="A2" s="9">
        <v>44896</v>
      </c>
      <c r="B2" s="6">
        <f t="shared" ref="B2:B65" si="0">MONTH(A2)</f>
        <v>12</v>
      </c>
      <c r="C2" s="6">
        <f ca="1">RANDBETWEEN(VLOOKUP(B2,'Ver2'!$F$3:$H$9,2,0),VLOOKUP(B2,'Ver2'!$F$3:$H$9,3,0))</f>
        <v>518</v>
      </c>
      <c r="D2" s="6">
        <f ca="1">RANDBETWEEN(VLOOKUP(B2,'Ver2'!$B$4:$D$10,2,0),VLOOKUP(B2,'Ver2'!$B$4:$D$10,3,0))</f>
        <v>790</v>
      </c>
      <c r="E2" s="6">
        <f t="shared" ref="E2:E65" ca="1" si="1">C2*D2</f>
        <v>409220</v>
      </c>
      <c r="F2" s="6">
        <f ca="1">RANDBETWEEN(VLOOKUP(B2,'Ver2'!$B$13:$D$19,2,0),VLOOKUP(B2,'Ver2'!$B$13:$D$19,3,0))/100</f>
        <v>0.41</v>
      </c>
      <c r="G2" s="6">
        <f ca="1">RANDBETWEEN(VLOOKUP(B2,'Ver2'!$F$13:$H$19,2,0),VLOOKUP(B2,'Ver2'!$F$13:$H$19,3,0))/100</f>
        <v>0.45</v>
      </c>
      <c r="H2" s="6">
        <f t="shared" ref="H2:H65" ca="1" si="2">F2*G2</f>
        <v>0.1845</v>
      </c>
      <c r="I2" s="6">
        <f ca="1">RANDBETWEEN(VLOOKUP(B2,'Ver2'!$B$23:$D$29,2,0),VLOOKUP(B2,'Ver2'!$B$23:$D$29,3,0))/100</f>
        <v>0.27</v>
      </c>
      <c r="J2" s="6">
        <f t="shared" ref="J2:J65" ca="1" si="3">I2*F2</f>
        <v>0.11070000000000001</v>
      </c>
      <c r="K2" s="6">
        <f ca="1">RANDBETWEEN(VLOOKUP(B2,'Ver2'!$F$23:$H$29,2,0),VLOOKUP(B2,'Ver2'!$F$23:$H$29,3,0))/100</f>
        <v>0.08</v>
      </c>
      <c r="L2" s="6">
        <f t="shared" ref="L2:L65" ca="1" si="4">K2*F2</f>
        <v>3.2799999999999996E-2</v>
      </c>
      <c r="M2" s="16">
        <f t="shared" ref="M2:M65" ca="1" si="5">(L2+J2+H2)*C2</f>
        <v>169.904</v>
      </c>
      <c r="N2" s="6">
        <f ca="1">(L2+J2+H2)*E2+Table13[[#This Row],[Hukuk Servisinde Tahsilat Tutarı]]</f>
        <v>216722.91200000001</v>
      </c>
      <c r="O2" s="6">
        <f ca="1">C2*VLOOKUP(B2,'Ver2'!$J$3:$N$9,2,0)+(C2-C2*G2)*VLOOKUP(B2,'Ver2'!$J$3:$N$9,3,0)+(C2-C2*G2-C2*I2)*VLOOKUP(B2,'Ver2'!$J$3:$N$9,4,0)</f>
        <v>61771.5</v>
      </c>
      <c r="P2" s="6">
        <f t="shared" ref="P2:P65" ca="1" si="6">1-(L2+J2+H2)</f>
        <v>0.67199999999999993</v>
      </c>
      <c r="Q2" s="6">
        <f ca="1">C2*P2*VLOOKUP(B2,'Ver2'!$J$3:$N$9,5,0)</f>
        <v>104428.79999999999</v>
      </c>
      <c r="R2" s="6">
        <f ca="1">VLOOKUP(Table13[[#This Row],[Ay]],'Ver2'!$J$3:$O$9,6,0)*Table13[[#This Row],[Hukuk Servisine Sevk Edilen]]*Table13[[#This Row],[Toplam Tutar]]</f>
        <v>82498.751999999993</v>
      </c>
      <c r="S2" s="6">
        <f t="shared" ref="S2:S65" ca="1" si="7">O2+Q2</f>
        <v>166200.29999999999</v>
      </c>
      <c r="T2" s="6">
        <f t="shared" ref="T2:T65" ca="1" si="8">N2-Q2</f>
        <v>112294.11200000002</v>
      </c>
      <c r="U2" s="4"/>
      <c r="X2" s="3"/>
    </row>
    <row r="3" spans="1:24" x14ac:dyDescent="0.2">
      <c r="A3" s="9">
        <v>44897</v>
      </c>
      <c r="B3" s="6">
        <f t="shared" si="0"/>
        <v>12</v>
      </c>
      <c r="C3" s="6">
        <f ca="1">RANDBETWEEN(VLOOKUP(B3,'Ver2'!$F$3:$H$9,2,0),VLOOKUP(B3,'Ver2'!$F$3:$H$9,3,0))</f>
        <v>595</v>
      </c>
      <c r="D3" s="6">
        <f ca="1">RANDBETWEEN(VLOOKUP(B3,'Ver2'!$B$4:$D$10,2,0),VLOOKUP(B3,'Ver2'!$B$4:$D$10,3,0))</f>
        <v>894</v>
      </c>
      <c r="E3" s="6">
        <f t="shared" ca="1" si="1"/>
        <v>531930</v>
      </c>
      <c r="F3" s="6">
        <f ca="1">RANDBETWEEN(VLOOKUP(B3,'Ver2'!$B$13:$D$19,2,0),VLOOKUP(B3,'Ver2'!$B$13:$D$19,3,0))/100</f>
        <v>0.53</v>
      </c>
      <c r="G3" s="6">
        <f ca="1">RANDBETWEEN(VLOOKUP(B3,'Ver2'!$F$13:$H$19,2,0),VLOOKUP(B3,'Ver2'!$F$13:$H$19,3,0))/100</f>
        <v>0.51</v>
      </c>
      <c r="H3" s="6">
        <f t="shared" ca="1" si="2"/>
        <v>0.27030000000000004</v>
      </c>
      <c r="I3" s="6">
        <f t="shared" ref="I3:I66" ca="1" si="9">RANDBETWEEN(20,35)/100</f>
        <v>0.28999999999999998</v>
      </c>
      <c r="J3" s="6">
        <f t="shared" ca="1" si="3"/>
        <v>0.1537</v>
      </c>
      <c r="K3" s="6">
        <f ca="1">RANDBETWEEN(VLOOKUP(B3,'Ver2'!$F$23:$H$29,2,0),VLOOKUP(B3,'Ver2'!$F$23:$H$29,3,0))/100</f>
        <v>0.06</v>
      </c>
      <c r="L3" s="6">
        <f t="shared" ca="1" si="4"/>
        <v>3.1800000000000002E-2</v>
      </c>
      <c r="M3" s="16">
        <f t="shared" ca="1" si="5"/>
        <v>271.20100000000002</v>
      </c>
      <c r="N3" s="6">
        <f ca="1">(L3+J3+H3)*E3+Table13[[#This Row],[Hukuk Servisinde Tahsilat Tutarı]]</f>
        <v>329296.5858</v>
      </c>
      <c r="O3" s="6">
        <f ca="1">C3*VLOOKUP(B3,'Ver2'!$J$3:$N$9,2,0)+(C3-C3*G3)*VLOOKUP(B3,'Ver2'!$J$3:$N$9,3,0)+(C3-C3*G3-C3*I3)*VLOOKUP(B3,'Ver2'!$J$3:$N$9,4,0)</f>
        <v>63516.25</v>
      </c>
      <c r="P3" s="6">
        <f t="shared" ca="1" si="6"/>
        <v>0.54420000000000002</v>
      </c>
      <c r="Q3" s="6">
        <f ca="1">C3*P3*VLOOKUP(B3,'Ver2'!$J$3:$N$9,5,0)</f>
        <v>97139.700000000012</v>
      </c>
      <c r="R3" s="6">
        <f ca="1">VLOOKUP(Table13[[#This Row],[Ay]],'Ver2'!$J$3:$O$9,6,0)*Table13[[#This Row],[Hukuk Servisine Sevk Edilen]]*Table13[[#This Row],[Toplam Tutar]]</f>
        <v>86842.891799999998</v>
      </c>
      <c r="S3" s="6">
        <f t="shared" ca="1" si="7"/>
        <v>160655.95000000001</v>
      </c>
      <c r="T3" s="6">
        <f t="shared" ca="1" si="8"/>
        <v>232156.88579999999</v>
      </c>
      <c r="U3" s="4"/>
      <c r="X3" s="3"/>
    </row>
    <row r="4" spans="1:24" x14ac:dyDescent="0.2">
      <c r="A4" s="9">
        <v>44898</v>
      </c>
      <c r="B4" s="6">
        <f t="shared" si="0"/>
        <v>12</v>
      </c>
      <c r="C4" s="6">
        <f ca="1">RANDBETWEEN(VLOOKUP(B4,'Ver2'!$F$3:$H$9,2,0),VLOOKUP(B4,'Ver2'!$F$3:$H$9,3,0))</f>
        <v>687</v>
      </c>
      <c r="D4" s="6">
        <f ca="1">RANDBETWEEN(VLOOKUP(B4,'Ver2'!$B$4:$D$10,2,0),VLOOKUP(B4,'Ver2'!$B$4:$D$10,3,0))</f>
        <v>798</v>
      </c>
      <c r="E4" s="6">
        <f t="shared" ca="1" si="1"/>
        <v>548226</v>
      </c>
      <c r="F4" s="6">
        <f ca="1">RANDBETWEEN(VLOOKUP(B4,'Ver2'!$B$13:$D$19,2,0),VLOOKUP(B4,'Ver2'!$B$13:$D$19,3,0))/100</f>
        <v>0.53</v>
      </c>
      <c r="G4" s="6">
        <f ca="1">RANDBETWEEN(VLOOKUP(B4,'Ver2'!$F$13:$H$19,2,0),VLOOKUP(B4,'Ver2'!$F$13:$H$19,3,0))/100</f>
        <v>0.48</v>
      </c>
      <c r="H4" s="6">
        <f t="shared" ca="1" si="2"/>
        <v>0.25440000000000002</v>
      </c>
      <c r="I4" s="6">
        <f t="shared" ca="1" si="9"/>
        <v>0.24</v>
      </c>
      <c r="J4" s="6">
        <f t="shared" ca="1" si="3"/>
        <v>0.12720000000000001</v>
      </c>
      <c r="K4" s="6">
        <f ca="1">RANDBETWEEN(VLOOKUP(B4,'Ver2'!$F$23:$H$29,2,0),VLOOKUP(B4,'Ver2'!$F$23:$H$29,3,0))/100</f>
        <v>0.09</v>
      </c>
      <c r="L4" s="6">
        <f t="shared" ca="1" si="4"/>
        <v>4.7699999999999999E-2</v>
      </c>
      <c r="M4" s="16">
        <f t="shared" ca="1" si="5"/>
        <v>294.92910000000001</v>
      </c>
      <c r="N4" s="6">
        <f ca="1">(L4+J4+H4)*E4+Table13[[#This Row],[Hukuk Servisinde Tahsilat Tutarı]]</f>
        <v>329215.19526000001</v>
      </c>
      <c r="O4" s="6">
        <f ca="1">C4*VLOOKUP(B4,'Ver2'!$J$3:$N$9,2,0)+(C4-C4*G4)*VLOOKUP(B4,'Ver2'!$J$3:$N$9,3,0)+(C4-C4*G4-C4*I4)*VLOOKUP(B4,'Ver2'!$J$3:$N$9,4,0)</f>
        <v>80379</v>
      </c>
      <c r="P4" s="6">
        <f t="shared" ca="1" si="6"/>
        <v>0.57069999999999999</v>
      </c>
      <c r="Q4" s="6">
        <f ca="1">C4*P4*VLOOKUP(B4,'Ver2'!$J$3:$N$9,5,0)</f>
        <v>117621.27</v>
      </c>
      <c r="R4" s="6">
        <f ca="1">VLOOKUP(Table13[[#This Row],[Ay]],'Ver2'!$J$3:$O$9,6,0)*Table13[[#This Row],[Hukuk Servisine Sevk Edilen]]*Table13[[#This Row],[Toplam Tutar]]</f>
        <v>93861.773459999997</v>
      </c>
      <c r="S4" s="6">
        <f t="shared" ca="1" si="7"/>
        <v>198000.27000000002</v>
      </c>
      <c r="T4" s="6">
        <f t="shared" ca="1" si="8"/>
        <v>211593.92525999999</v>
      </c>
      <c r="U4" s="4"/>
      <c r="X4" s="3"/>
    </row>
    <row r="5" spans="1:24" x14ac:dyDescent="0.2">
      <c r="A5" s="9">
        <v>44899</v>
      </c>
      <c r="B5" s="6">
        <f t="shared" si="0"/>
        <v>12</v>
      </c>
      <c r="C5" s="6">
        <f ca="1">RANDBETWEEN(VLOOKUP(B5,'Ver2'!$F$3:$H$9,2,0),VLOOKUP(B5,'Ver2'!$F$3:$H$9,3,0))</f>
        <v>617</v>
      </c>
      <c r="D5" s="6">
        <f ca="1">RANDBETWEEN(VLOOKUP(B5,'Ver2'!$B$4:$D$10,2,0),VLOOKUP(B5,'Ver2'!$B$4:$D$10,3,0))</f>
        <v>764</v>
      </c>
      <c r="E5" s="6">
        <f t="shared" ca="1" si="1"/>
        <v>471388</v>
      </c>
      <c r="F5" s="6">
        <f ca="1">RANDBETWEEN(VLOOKUP(B5,'Ver2'!$B$13:$D$19,2,0),VLOOKUP(B5,'Ver2'!$B$13:$D$19,3,0))/100</f>
        <v>0.49</v>
      </c>
      <c r="G5" s="6">
        <f ca="1">RANDBETWEEN(VLOOKUP(B5,'Ver2'!$F$13:$H$19,2,0),VLOOKUP(B5,'Ver2'!$F$13:$H$19,3,0))/100</f>
        <v>0.52</v>
      </c>
      <c r="H5" s="6">
        <f t="shared" ca="1" si="2"/>
        <v>0.25480000000000003</v>
      </c>
      <c r="I5" s="6">
        <f t="shared" ca="1" si="9"/>
        <v>0.32</v>
      </c>
      <c r="J5" s="6">
        <f t="shared" ca="1" si="3"/>
        <v>0.15679999999999999</v>
      </c>
      <c r="K5" s="6">
        <f ca="1">RANDBETWEEN(VLOOKUP(B5,'Ver2'!$F$23:$H$29,2,0),VLOOKUP(B5,'Ver2'!$F$23:$H$29,3,0))/100</f>
        <v>0.06</v>
      </c>
      <c r="L5" s="6">
        <f t="shared" ca="1" si="4"/>
        <v>2.9399999999999999E-2</v>
      </c>
      <c r="M5" s="16">
        <f t="shared" ca="1" si="5"/>
        <v>272.09700000000004</v>
      </c>
      <c r="N5" s="6">
        <f ca="1">(L5+J5+H5)*E5+Table13[[#This Row],[Hukuk Servisinde Tahsilat Tutarı]]</f>
        <v>286933.87560000003</v>
      </c>
      <c r="O5" s="6">
        <f ca="1">C5*VLOOKUP(B5,'Ver2'!$J$3:$N$9,2,0)+(C5-C5*G5)*VLOOKUP(B5,'Ver2'!$J$3:$N$9,3,0)+(C5-C5*G5-C5*I5)*VLOOKUP(B5,'Ver2'!$J$3:$N$9,4,0)</f>
        <v>62934</v>
      </c>
      <c r="P5" s="6">
        <f t="shared" ca="1" si="6"/>
        <v>0.55899999999999994</v>
      </c>
      <c r="Q5" s="6">
        <f ca="1">C5*P5*VLOOKUP(B5,'Ver2'!$J$3:$N$9,5,0)</f>
        <v>103470.9</v>
      </c>
      <c r="R5" s="6">
        <f ca="1">VLOOKUP(Table13[[#This Row],[Ay]],'Ver2'!$J$3:$O$9,6,0)*Table13[[#This Row],[Hukuk Servisine Sevk Edilen]]*Table13[[#This Row],[Toplam Tutar]]</f>
        <v>79051.767599999992</v>
      </c>
      <c r="S5" s="6">
        <f t="shared" ca="1" si="7"/>
        <v>166404.9</v>
      </c>
      <c r="T5" s="6">
        <f t="shared" ca="1" si="8"/>
        <v>183462.97560000003</v>
      </c>
      <c r="U5" s="4"/>
      <c r="X5" s="3"/>
    </row>
    <row r="6" spans="1:24" x14ac:dyDescent="0.2">
      <c r="A6" s="9">
        <v>44900</v>
      </c>
      <c r="B6" s="6">
        <f t="shared" si="0"/>
        <v>12</v>
      </c>
      <c r="C6" s="6">
        <f ca="1">RANDBETWEEN(VLOOKUP(B6,'Ver2'!$F$3:$H$9,2,0),VLOOKUP(B6,'Ver2'!$F$3:$H$9,3,0))</f>
        <v>546</v>
      </c>
      <c r="D6" s="6">
        <f ca="1">RANDBETWEEN(VLOOKUP(B6,'Ver2'!$B$4:$D$10,2,0),VLOOKUP(B6,'Ver2'!$B$4:$D$10,3,0))</f>
        <v>957</v>
      </c>
      <c r="E6" s="6">
        <f t="shared" ca="1" si="1"/>
        <v>522522</v>
      </c>
      <c r="F6" s="6">
        <f ca="1">RANDBETWEEN(VLOOKUP(B6,'Ver2'!$B$13:$D$19,2,0),VLOOKUP(B6,'Ver2'!$B$13:$D$19,3,0))/100</f>
        <v>0.42</v>
      </c>
      <c r="G6" s="6">
        <f ca="1">RANDBETWEEN(VLOOKUP(B6,'Ver2'!$F$13:$H$19,2,0),VLOOKUP(B6,'Ver2'!$F$13:$H$19,3,0))/100</f>
        <v>0.47</v>
      </c>
      <c r="H6" s="6">
        <f t="shared" ca="1" si="2"/>
        <v>0.19739999999999999</v>
      </c>
      <c r="I6" s="6">
        <f t="shared" ca="1" si="9"/>
        <v>0.35</v>
      </c>
      <c r="J6" s="6">
        <f t="shared" ca="1" si="3"/>
        <v>0.14699999999999999</v>
      </c>
      <c r="K6" s="6">
        <f ca="1">RANDBETWEEN(VLOOKUP(B6,'Ver2'!$F$23:$H$29,2,0),VLOOKUP(B6,'Ver2'!$F$23:$H$29,3,0))/100</f>
        <v>0.1</v>
      </c>
      <c r="L6" s="6">
        <f t="shared" ca="1" si="4"/>
        <v>4.2000000000000003E-2</v>
      </c>
      <c r="M6" s="16">
        <f t="shared" ca="1" si="5"/>
        <v>210.97439999999997</v>
      </c>
      <c r="N6" s="6">
        <f ca="1">(L6+J6+H6)*E6+Table13[[#This Row],[Hukuk Servisinde Tahsilat Tutarı]]</f>
        <v>298088.35055999999</v>
      </c>
      <c r="O6" s="6">
        <f ca="1">C6*VLOOKUP(B6,'Ver2'!$J$3:$N$9,2,0)+(C6-C6*G6)*VLOOKUP(B6,'Ver2'!$J$3:$N$9,3,0)+(C6-C6*G6-C6*I6)*VLOOKUP(B6,'Ver2'!$J$3:$N$9,4,0)</f>
        <v>58831.5</v>
      </c>
      <c r="P6" s="6">
        <f t="shared" ca="1" si="6"/>
        <v>0.61360000000000003</v>
      </c>
      <c r="Q6" s="6">
        <f ca="1">C6*P6*VLOOKUP(B6,'Ver2'!$J$3:$N$9,5,0)</f>
        <v>100507.68</v>
      </c>
      <c r="R6" s="6">
        <f ca="1">VLOOKUP(Table13[[#This Row],[Ay]],'Ver2'!$J$3:$O$9,6,0)*Table13[[#This Row],[Hukuk Servisine Sevk Edilen]]*Table13[[#This Row],[Toplam Tutar]]</f>
        <v>96185.849759999997</v>
      </c>
      <c r="S6" s="6">
        <f t="shared" ca="1" si="7"/>
        <v>159339.18</v>
      </c>
      <c r="T6" s="6">
        <f t="shared" ca="1" si="8"/>
        <v>197580.67056</v>
      </c>
      <c r="U6" s="4"/>
      <c r="X6" s="3"/>
    </row>
    <row r="7" spans="1:24" x14ac:dyDescent="0.2">
      <c r="A7" s="9">
        <v>44901</v>
      </c>
      <c r="B7" s="6">
        <f t="shared" si="0"/>
        <v>12</v>
      </c>
      <c r="C7" s="6">
        <f ca="1">RANDBETWEEN(VLOOKUP(B7,'Ver2'!$F$3:$H$9,2,0),VLOOKUP(B7,'Ver2'!$F$3:$H$9,3,0))</f>
        <v>494</v>
      </c>
      <c r="D7" s="6">
        <f ca="1">RANDBETWEEN(VLOOKUP(B7,'Ver2'!$B$4:$D$10,2,0),VLOOKUP(B7,'Ver2'!$B$4:$D$10,3,0))</f>
        <v>1068</v>
      </c>
      <c r="E7" s="6">
        <f t="shared" ca="1" si="1"/>
        <v>527592</v>
      </c>
      <c r="F7" s="6">
        <f ca="1">RANDBETWEEN(VLOOKUP(B7,'Ver2'!$B$13:$D$19,2,0),VLOOKUP(B7,'Ver2'!$B$13:$D$19,3,0))/100</f>
        <v>0.5</v>
      </c>
      <c r="G7" s="6">
        <f ca="1">RANDBETWEEN(VLOOKUP(B7,'Ver2'!$F$13:$H$19,2,0),VLOOKUP(B7,'Ver2'!$F$13:$H$19,3,0))/100</f>
        <v>0.45</v>
      </c>
      <c r="H7" s="6">
        <f t="shared" ca="1" si="2"/>
        <v>0.22500000000000001</v>
      </c>
      <c r="I7" s="6">
        <f t="shared" ca="1" si="9"/>
        <v>0.22</v>
      </c>
      <c r="J7" s="6">
        <f t="shared" ca="1" si="3"/>
        <v>0.11</v>
      </c>
      <c r="K7" s="6">
        <f ca="1">RANDBETWEEN(VLOOKUP(B7,'Ver2'!$F$23:$H$29,2,0),VLOOKUP(B7,'Ver2'!$F$23:$H$29,3,0))/100</f>
        <v>0.05</v>
      </c>
      <c r="L7" s="6">
        <f t="shared" ca="1" si="4"/>
        <v>2.5000000000000001E-2</v>
      </c>
      <c r="M7" s="16">
        <f t="shared" ca="1" si="5"/>
        <v>177.84</v>
      </c>
      <c r="N7" s="6">
        <f ca="1">(L7+J7+H7)*E7+Table13[[#This Row],[Hukuk Servisinde Tahsilat Tutarı]]</f>
        <v>291230.78399999999</v>
      </c>
      <c r="O7" s="6">
        <f ca="1">C7*VLOOKUP(B7,'Ver2'!$J$3:$N$9,2,0)+(C7-C7*G7)*VLOOKUP(B7,'Ver2'!$J$3:$N$9,3,0)+(C7-C7*G7-C7*I7)*VLOOKUP(B7,'Ver2'!$J$3:$N$9,4,0)</f>
        <v>61379.5</v>
      </c>
      <c r="P7" s="6">
        <f t="shared" ca="1" si="6"/>
        <v>0.64</v>
      </c>
      <c r="Q7" s="6">
        <f ca="1">C7*P7*VLOOKUP(B7,'Ver2'!$J$3:$N$9,5,0)</f>
        <v>94848.000000000015</v>
      </c>
      <c r="R7" s="6">
        <f ca="1">VLOOKUP(Table13[[#This Row],[Ay]],'Ver2'!$J$3:$O$9,6,0)*Table13[[#This Row],[Hukuk Servisine Sevk Edilen]]*Table13[[#This Row],[Toplam Tutar]]</f>
        <v>101297.664</v>
      </c>
      <c r="S7" s="6">
        <f t="shared" ca="1" si="7"/>
        <v>156227.5</v>
      </c>
      <c r="T7" s="6">
        <f t="shared" ca="1" si="8"/>
        <v>196382.78399999999</v>
      </c>
      <c r="U7" s="4"/>
      <c r="X7" s="3"/>
    </row>
    <row r="8" spans="1:24" x14ac:dyDescent="0.2">
      <c r="A8" s="9">
        <v>44902</v>
      </c>
      <c r="B8" s="6">
        <f t="shared" si="0"/>
        <v>12</v>
      </c>
      <c r="C8" s="6">
        <f ca="1">RANDBETWEEN(VLOOKUP(B8,'Ver2'!$F$3:$H$9,2,0),VLOOKUP(B8,'Ver2'!$F$3:$H$9,3,0))</f>
        <v>524</v>
      </c>
      <c r="D8" s="6">
        <f ca="1">RANDBETWEEN(VLOOKUP(B8,'Ver2'!$B$4:$D$10,2,0),VLOOKUP(B8,'Ver2'!$B$4:$D$10,3,0))</f>
        <v>886</v>
      </c>
      <c r="E8" s="6">
        <f t="shared" ca="1" si="1"/>
        <v>464264</v>
      </c>
      <c r="F8" s="6">
        <f ca="1">RANDBETWEEN(VLOOKUP(B8,'Ver2'!$B$13:$D$19,2,0),VLOOKUP(B8,'Ver2'!$B$13:$D$19,3,0))/100</f>
        <v>0.49</v>
      </c>
      <c r="G8" s="6">
        <f ca="1">RANDBETWEEN(VLOOKUP(B8,'Ver2'!$F$13:$H$19,2,0),VLOOKUP(B8,'Ver2'!$F$13:$H$19,3,0))/100</f>
        <v>0.5</v>
      </c>
      <c r="H8" s="6">
        <f t="shared" ca="1" si="2"/>
        <v>0.245</v>
      </c>
      <c r="I8" s="6">
        <f t="shared" ca="1" si="9"/>
        <v>0.35</v>
      </c>
      <c r="J8" s="6">
        <f t="shared" ca="1" si="3"/>
        <v>0.17149999999999999</v>
      </c>
      <c r="K8" s="6">
        <f ca="1">RANDBETWEEN(VLOOKUP(B8,'Ver2'!$F$23:$H$29,2,0),VLOOKUP(B8,'Ver2'!$F$23:$H$29,3,0))/100</f>
        <v>0.09</v>
      </c>
      <c r="L8" s="6">
        <f t="shared" ca="1" si="4"/>
        <v>4.41E-2</v>
      </c>
      <c r="M8" s="16">
        <f t="shared" ca="1" si="5"/>
        <v>241.3544</v>
      </c>
      <c r="N8" s="6">
        <f ca="1">(L8+J8+H8)*E8+Table13[[#This Row],[Hukuk Servisinde Tahsilat Tutarı]]</f>
        <v>288967.19888000004</v>
      </c>
      <c r="O8" s="6">
        <f ca="1">C8*VLOOKUP(B8,'Ver2'!$J$3:$N$9,2,0)+(C8-C8*G8)*VLOOKUP(B8,'Ver2'!$J$3:$N$9,3,0)+(C8-C8*G8-C8*I8)*VLOOKUP(B8,'Ver2'!$J$3:$N$9,4,0)</f>
        <v>53710</v>
      </c>
      <c r="P8" s="6">
        <f t="shared" ca="1" si="6"/>
        <v>0.53939999999999999</v>
      </c>
      <c r="Q8" s="6">
        <f ca="1">C8*P8*VLOOKUP(B8,'Ver2'!$J$3:$N$9,5,0)</f>
        <v>84793.680000000008</v>
      </c>
      <c r="R8" s="6">
        <f ca="1">VLOOKUP(Table13[[#This Row],[Ay]],'Ver2'!$J$3:$O$9,6,0)*Table13[[#This Row],[Hukuk Servisine Sevk Edilen]]*Table13[[#This Row],[Toplam Tutar]]</f>
        <v>75127.20048</v>
      </c>
      <c r="S8" s="6">
        <f t="shared" ca="1" si="7"/>
        <v>138503.67999999999</v>
      </c>
      <c r="T8" s="6">
        <f t="shared" ca="1" si="8"/>
        <v>204173.51888000005</v>
      </c>
      <c r="U8" s="4"/>
      <c r="X8" s="3"/>
    </row>
    <row r="9" spans="1:24" x14ac:dyDescent="0.2">
      <c r="A9" s="9">
        <v>44903</v>
      </c>
      <c r="B9" s="6">
        <f t="shared" si="0"/>
        <v>12</v>
      </c>
      <c r="C9" s="6">
        <f ca="1">RANDBETWEEN(VLOOKUP(B9,'Ver2'!$F$3:$H$9,2,0),VLOOKUP(B9,'Ver2'!$F$3:$H$9,3,0))</f>
        <v>324</v>
      </c>
      <c r="D9" s="6">
        <f ca="1">RANDBETWEEN(VLOOKUP(B9,'Ver2'!$B$4:$D$10,2,0),VLOOKUP(B9,'Ver2'!$B$4:$D$10,3,0))</f>
        <v>1133</v>
      </c>
      <c r="E9" s="6">
        <f t="shared" ca="1" si="1"/>
        <v>367092</v>
      </c>
      <c r="F9" s="6">
        <f ca="1">RANDBETWEEN(VLOOKUP(B9,'Ver2'!$B$13:$D$19,2,0),VLOOKUP(B9,'Ver2'!$B$13:$D$19,3,0))/100</f>
        <v>0.49</v>
      </c>
      <c r="G9" s="6">
        <f ca="1">RANDBETWEEN(VLOOKUP(B9,'Ver2'!$F$13:$H$19,2,0),VLOOKUP(B9,'Ver2'!$F$13:$H$19,3,0))/100</f>
        <v>0.45</v>
      </c>
      <c r="H9" s="6">
        <f t="shared" ca="1" si="2"/>
        <v>0.2205</v>
      </c>
      <c r="I9" s="6">
        <f t="shared" ca="1" si="9"/>
        <v>0.26</v>
      </c>
      <c r="J9" s="6">
        <f t="shared" ca="1" si="3"/>
        <v>0.12740000000000001</v>
      </c>
      <c r="K9" s="6">
        <f ca="1">RANDBETWEEN(VLOOKUP(B9,'Ver2'!$F$23:$H$29,2,0),VLOOKUP(B9,'Ver2'!$F$23:$H$29,3,0))/100</f>
        <v>0.1</v>
      </c>
      <c r="L9" s="6">
        <f t="shared" ca="1" si="4"/>
        <v>4.9000000000000002E-2</v>
      </c>
      <c r="M9" s="16">
        <f t="shared" ca="1" si="5"/>
        <v>128.59560000000002</v>
      </c>
      <c r="N9" s="6">
        <f ca="1">(L9+J9+H9)*E9+Table13[[#This Row],[Hukuk Servisinde Tahsilat Tutarı]]</f>
        <v>212116.77036000002</v>
      </c>
      <c r="O9" s="6">
        <f ca="1">C9*VLOOKUP(B9,'Ver2'!$J$3:$N$9,2,0)+(C9-C9*G9)*VLOOKUP(B9,'Ver2'!$J$3:$N$9,3,0)+(C9-C9*G9-C9*I9)*VLOOKUP(B9,'Ver2'!$J$3:$N$9,4,0)</f>
        <v>38961</v>
      </c>
      <c r="P9" s="6">
        <f t="shared" ca="1" si="6"/>
        <v>0.60309999999999997</v>
      </c>
      <c r="Q9" s="6">
        <f ca="1">C9*P9*VLOOKUP(B9,'Ver2'!$J$3:$N$9,5,0)</f>
        <v>58621.319999999992</v>
      </c>
      <c r="R9" s="6">
        <f ca="1">VLOOKUP(Table13[[#This Row],[Ay]],'Ver2'!$J$3:$O$9,6,0)*Table13[[#This Row],[Hukuk Servisine Sevk Edilen]]*Table13[[#This Row],[Toplam Tutar]]</f>
        <v>66417.955559999988</v>
      </c>
      <c r="S9" s="6">
        <f t="shared" ca="1" si="7"/>
        <v>97582.319999999992</v>
      </c>
      <c r="T9" s="6">
        <f t="shared" ca="1" si="8"/>
        <v>153495.45036000002</v>
      </c>
      <c r="U9" s="4"/>
      <c r="X9" s="3"/>
    </row>
    <row r="10" spans="1:24" x14ac:dyDescent="0.2">
      <c r="A10" s="9">
        <v>44904</v>
      </c>
      <c r="B10" s="6">
        <f t="shared" si="0"/>
        <v>12</v>
      </c>
      <c r="C10" s="6">
        <f ca="1">RANDBETWEEN(VLOOKUP(B10,'Ver2'!$F$3:$H$9,2,0),VLOOKUP(B10,'Ver2'!$F$3:$H$9,3,0))</f>
        <v>334</v>
      </c>
      <c r="D10" s="6">
        <f ca="1">RANDBETWEEN(VLOOKUP(B10,'Ver2'!$B$4:$D$10,2,0),VLOOKUP(B10,'Ver2'!$B$4:$D$10,3,0))</f>
        <v>831</v>
      </c>
      <c r="E10" s="6">
        <f t="shared" ca="1" si="1"/>
        <v>277554</v>
      </c>
      <c r="F10" s="6">
        <f ca="1">RANDBETWEEN(VLOOKUP(B10,'Ver2'!$B$13:$D$19,2,0),VLOOKUP(B10,'Ver2'!$B$13:$D$19,3,0))/100</f>
        <v>0.46</v>
      </c>
      <c r="G10" s="6">
        <f ca="1">RANDBETWEEN(VLOOKUP(B10,'Ver2'!$F$13:$H$19,2,0),VLOOKUP(B10,'Ver2'!$F$13:$H$19,3,0))/100</f>
        <v>0.47</v>
      </c>
      <c r="H10" s="6">
        <f t="shared" ca="1" si="2"/>
        <v>0.2162</v>
      </c>
      <c r="I10" s="6">
        <f t="shared" ca="1" si="9"/>
        <v>0.27</v>
      </c>
      <c r="J10" s="6">
        <f t="shared" ca="1" si="3"/>
        <v>0.12420000000000002</v>
      </c>
      <c r="K10" s="6">
        <f ca="1">RANDBETWEEN(VLOOKUP(B10,'Ver2'!$F$23:$H$29,2,0),VLOOKUP(B10,'Ver2'!$F$23:$H$29,3,0))/100</f>
        <v>0.09</v>
      </c>
      <c r="L10" s="6">
        <f t="shared" ca="1" si="4"/>
        <v>4.1399999999999999E-2</v>
      </c>
      <c r="M10" s="16">
        <f t="shared" ca="1" si="5"/>
        <v>127.52120000000001</v>
      </c>
      <c r="N10" s="6">
        <f ca="1">(L10+J10+H10)*E10+Table13[[#This Row],[Hukuk Servisinde Tahsilat Tutarı]]</f>
        <v>157445.28204000002</v>
      </c>
      <c r="O10" s="6">
        <f ca="1">C10*VLOOKUP(B10,'Ver2'!$J$3:$N$9,2,0)+(C10-C10*G10)*VLOOKUP(B10,'Ver2'!$J$3:$N$9,3,0)+(C10-C10*G10-C10*I10)*VLOOKUP(B10,'Ver2'!$J$3:$N$9,4,0)</f>
        <v>38660.5</v>
      </c>
      <c r="P10" s="6">
        <f t="shared" ca="1" si="6"/>
        <v>0.61819999999999997</v>
      </c>
      <c r="Q10" s="6">
        <f ca="1">C10*P10*VLOOKUP(B10,'Ver2'!$J$3:$N$9,5,0)</f>
        <v>61943.639999999992</v>
      </c>
      <c r="R10" s="6">
        <f ca="1">VLOOKUP(Table13[[#This Row],[Ay]],'Ver2'!$J$3:$O$9,6,0)*Table13[[#This Row],[Hukuk Servisine Sevk Edilen]]*Table13[[#This Row],[Toplam Tutar]]</f>
        <v>51475.164839999998</v>
      </c>
      <c r="S10" s="6">
        <f t="shared" ca="1" si="7"/>
        <v>100604.13999999998</v>
      </c>
      <c r="T10" s="6">
        <f t="shared" ca="1" si="8"/>
        <v>95501.642040000035</v>
      </c>
      <c r="U10" s="4"/>
      <c r="X10" s="3"/>
    </row>
    <row r="11" spans="1:24" x14ac:dyDescent="0.2">
      <c r="A11" s="9">
        <v>44905</v>
      </c>
      <c r="B11" s="6">
        <f t="shared" si="0"/>
        <v>12</v>
      </c>
      <c r="C11" s="6">
        <f ca="1">RANDBETWEEN(VLOOKUP(B11,'Ver2'!$F$3:$H$9,2,0),VLOOKUP(B11,'Ver2'!$F$3:$H$9,3,0))</f>
        <v>620</v>
      </c>
      <c r="D11" s="6">
        <f ca="1">RANDBETWEEN(VLOOKUP(B11,'Ver2'!$B$4:$D$10,2,0),VLOOKUP(B11,'Ver2'!$B$4:$D$10,3,0))</f>
        <v>1037</v>
      </c>
      <c r="E11" s="6">
        <f t="shared" ca="1" si="1"/>
        <v>642940</v>
      </c>
      <c r="F11" s="6">
        <f ca="1">RANDBETWEEN(VLOOKUP(B11,'Ver2'!$B$13:$D$19,2,0),VLOOKUP(B11,'Ver2'!$B$13:$D$19,3,0))/100</f>
        <v>0.39</v>
      </c>
      <c r="G11" s="6">
        <f ca="1">RANDBETWEEN(VLOOKUP(B11,'Ver2'!$F$13:$H$19,2,0),VLOOKUP(B11,'Ver2'!$F$13:$H$19,3,0))/100</f>
        <v>0.54</v>
      </c>
      <c r="H11" s="6">
        <f t="shared" ca="1" si="2"/>
        <v>0.21060000000000001</v>
      </c>
      <c r="I11" s="6">
        <f t="shared" ca="1" si="9"/>
        <v>0.23</v>
      </c>
      <c r="J11" s="6">
        <f t="shared" ca="1" si="3"/>
        <v>8.9700000000000002E-2</v>
      </c>
      <c r="K11" s="6">
        <f ca="1">RANDBETWEEN(VLOOKUP(B11,'Ver2'!$F$23:$H$29,2,0),VLOOKUP(B11,'Ver2'!$F$23:$H$29,3,0))/100</f>
        <v>0.05</v>
      </c>
      <c r="L11" s="6">
        <f t="shared" ca="1" si="4"/>
        <v>1.9500000000000003E-2</v>
      </c>
      <c r="M11" s="16">
        <f t="shared" ca="1" si="5"/>
        <v>198.27600000000001</v>
      </c>
      <c r="N11" s="6">
        <f ca="1">(L11+J11+H11)*E11+Table13[[#This Row],[Hukuk Servisinde Tahsilat Tutarı]]</f>
        <v>336810.54839999997</v>
      </c>
      <c r="O11" s="6">
        <f ca="1">C11*VLOOKUP(B11,'Ver2'!$J$3:$N$9,2,0)+(C11-C11*G11)*VLOOKUP(B11,'Ver2'!$J$3:$N$9,3,0)+(C11-C11*G11-C11*I11)*VLOOKUP(B11,'Ver2'!$J$3:$N$9,4,0)</f>
        <v>66650</v>
      </c>
      <c r="P11" s="6">
        <f t="shared" ca="1" si="6"/>
        <v>0.68019999999999992</v>
      </c>
      <c r="Q11" s="6">
        <f ca="1">C11*P11*VLOOKUP(B11,'Ver2'!$J$3:$N$9,5,0)</f>
        <v>126517.19999999998</v>
      </c>
      <c r="R11" s="6">
        <f ca="1">VLOOKUP(Table13[[#This Row],[Ay]],'Ver2'!$J$3:$O$9,6,0)*Table13[[#This Row],[Hukuk Servisine Sevk Edilen]]*Table13[[#This Row],[Toplam Tutar]]</f>
        <v>131198.33639999997</v>
      </c>
      <c r="S11" s="6">
        <f t="shared" ca="1" si="7"/>
        <v>193167.19999999998</v>
      </c>
      <c r="T11" s="6">
        <f t="shared" ca="1" si="8"/>
        <v>210293.34839999999</v>
      </c>
      <c r="U11" s="4"/>
      <c r="X11" s="3"/>
    </row>
    <row r="12" spans="1:24" x14ac:dyDescent="0.2">
      <c r="A12" s="9">
        <v>44906</v>
      </c>
      <c r="B12" s="6">
        <f t="shared" si="0"/>
        <v>12</v>
      </c>
      <c r="C12" s="6">
        <f ca="1">RANDBETWEEN(VLOOKUP(B12,'Ver2'!$F$3:$H$9,2,0),VLOOKUP(B12,'Ver2'!$F$3:$H$9,3,0))</f>
        <v>305</v>
      </c>
      <c r="D12" s="6">
        <f ca="1">RANDBETWEEN(VLOOKUP(B12,'Ver2'!$B$4:$D$10,2,0),VLOOKUP(B12,'Ver2'!$B$4:$D$10,3,0))</f>
        <v>891</v>
      </c>
      <c r="E12" s="6">
        <f t="shared" ca="1" si="1"/>
        <v>271755</v>
      </c>
      <c r="F12" s="6">
        <f ca="1">RANDBETWEEN(VLOOKUP(B12,'Ver2'!$B$13:$D$19,2,0),VLOOKUP(B12,'Ver2'!$B$13:$D$19,3,0))/100</f>
        <v>0.36</v>
      </c>
      <c r="G12" s="6">
        <f ca="1">RANDBETWEEN(VLOOKUP(B12,'Ver2'!$F$13:$H$19,2,0),VLOOKUP(B12,'Ver2'!$F$13:$H$19,3,0))/100</f>
        <v>0.46</v>
      </c>
      <c r="H12" s="6">
        <f t="shared" ca="1" si="2"/>
        <v>0.1656</v>
      </c>
      <c r="I12" s="6">
        <f t="shared" ca="1" si="9"/>
        <v>0.24</v>
      </c>
      <c r="J12" s="6">
        <f t="shared" ca="1" si="3"/>
        <v>8.6399999999999991E-2</v>
      </c>
      <c r="K12" s="6">
        <f ca="1">RANDBETWEEN(VLOOKUP(B12,'Ver2'!$F$23:$H$29,2,0),VLOOKUP(B12,'Ver2'!$F$23:$H$29,3,0))/100</f>
        <v>0.08</v>
      </c>
      <c r="L12" s="6">
        <f t="shared" ca="1" si="4"/>
        <v>2.8799999999999999E-2</v>
      </c>
      <c r="M12" s="16">
        <f t="shared" ca="1" si="5"/>
        <v>85.643999999999991</v>
      </c>
      <c r="N12" s="6">
        <f ca="1">(L12+J12+H12)*E12+Table13[[#This Row],[Hukuk Servisinde Tahsilat Tutarı]]</f>
        <v>134942.66279999999</v>
      </c>
      <c r="O12" s="6">
        <f ca="1">C12*VLOOKUP(B12,'Ver2'!$J$3:$N$9,2,0)+(C12-C12*G12)*VLOOKUP(B12,'Ver2'!$J$3:$N$9,3,0)+(C12-C12*G12-C12*I12)*VLOOKUP(B12,'Ver2'!$J$3:$N$9,4,0)</f>
        <v>36752.5</v>
      </c>
      <c r="P12" s="6">
        <f t="shared" ca="1" si="6"/>
        <v>0.71920000000000006</v>
      </c>
      <c r="Q12" s="6">
        <f ca="1">C12*P12*VLOOKUP(B12,'Ver2'!$J$3:$N$9,5,0)</f>
        <v>65806.8</v>
      </c>
      <c r="R12" s="6">
        <f ca="1">VLOOKUP(Table13[[#This Row],[Ay]],'Ver2'!$J$3:$O$9,6,0)*Table13[[#This Row],[Hukuk Servisine Sevk Edilen]]*Table13[[#This Row],[Toplam Tutar]]</f>
        <v>58633.858800000002</v>
      </c>
      <c r="S12" s="6">
        <f t="shared" ca="1" si="7"/>
        <v>102559.3</v>
      </c>
      <c r="T12" s="6">
        <f t="shared" ca="1" si="8"/>
        <v>69135.862799999988</v>
      </c>
      <c r="U12" s="4"/>
      <c r="X12" s="3"/>
    </row>
    <row r="13" spans="1:24" x14ac:dyDescent="0.2">
      <c r="A13" s="9">
        <v>44907</v>
      </c>
      <c r="B13" s="6">
        <f t="shared" si="0"/>
        <v>12</v>
      </c>
      <c r="C13" s="6">
        <f ca="1">RANDBETWEEN(VLOOKUP(B13,'Ver2'!$F$3:$H$9,2,0),VLOOKUP(B13,'Ver2'!$F$3:$H$9,3,0))</f>
        <v>595</v>
      </c>
      <c r="D13" s="6">
        <f ca="1">RANDBETWEEN(VLOOKUP(B13,'Ver2'!$B$4:$D$10,2,0),VLOOKUP(B13,'Ver2'!$B$4:$D$10,3,0))</f>
        <v>1069</v>
      </c>
      <c r="E13" s="6">
        <f t="shared" ca="1" si="1"/>
        <v>636055</v>
      </c>
      <c r="F13" s="6">
        <f ca="1">RANDBETWEEN(VLOOKUP(B13,'Ver2'!$B$13:$D$19,2,0),VLOOKUP(B13,'Ver2'!$B$13:$D$19,3,0))/100</f>
        <v>0.41</v>
      </c>
      <c r="G13" s="6">
        <f ca="1">RANDBETWEEN(VLOOKUP(B13,'Ver2'!$F$13:$H$19,2,0),VLOOKUP(B13,'Ver2'!$F$13:$H$19,3,0))/100</f>
        <v>0.49</v>
      </c>
      <c r="H13" s="6">
        <f t="shared" ca="1" si="2"/>
        <v>0.2009</v>
      </c>
      <c r="I13" s="6">
        <f t="shared" ca="1" si="9"/>
        <v>0.33</v>
      </c>
      <c r="J13" s="6">
        <f t="shared" ca="1" si="3"/>
        <v>0.1353</v>
      </c>
      <c r="K13" s="6">
        <f ca="1">RANDBETWEEN(VLOOKUP(B13,'Ver2'!$F$23:$H$29,2,0),VLOOKUP(B13,'Ver2'!$F$23:$H$29,3,0))/100</f>
        <v>0.06</v>
      </c>
      <c r="L13" s="6">
        <f t="shared" ca="1" si="4"/>
        <v>2.4599999999999997E-2</v>
      </c>
      <c r="M13" s="16">
        <f t="shared" ca="1" si="5"/>
        <v>214.67600000000002</v>
      </c>
      <c r="N13" s="6">
        <f ca="1">(L13+J13+H13)*E13+Table13[[#This Row],[Hukuk Servisinde Tahsilat Tutarı]]</f>
        <v>351458.55079999997</v>
      </c>
      <c r="O13" s="6">
        <f ca="1">C13*VLOOKUP(B13,'Ver2'!$J$3:$N$9,2,0)+(C13-C13*G13)*VLOOKUP(B13,'Ver2'!$J$3:$N$9,3,0)+(C13-C13*G13-C13*I13)*VLOOKUP(B13,'Ver2'!$J$3:$N$9,4,0)</f>
        <v>63218.75</v>
      </c>
      <c r="P13" s="6">
        <f t="shared" ca="1" si="6"/>
        <v>0.63919999999999999</v>
      </c>
      <c r="Q13" s="6">
        <f ca="1">C13*P13*VLOOKUP(B13,'Ver2'!$J$3:$N$9,5,0)</f>
        <v>114097.2</v>
      </c>
      <c r="R13" s="6">
        <f ca="1">VLOOKUP(Table13[[#This Row],[Ay]],'Ver2'!$J$3:$O$9,6,0)*Table13[[#This Row],[Hukuk Servisine Sevk Edilen]]*Table13[[#This Row],[Toplam Tutar]]</f>
        <v>121969.9068</v>
      </c>
      <c r="S13" s="6">
        <f t="shared" ca="1" si="7"/>
        <v>177315.95</v>
      </c>
      <c r="T13" s="6">
        <f t="shared" ca="1" si="8"/>
        <v>237361.35079999996</v>
      </c>
      <c r="U13" s="4"/>
      <c r="X13" s="3"/>
    </row>
    <row r="14" spans="1:24" x14ac:dyDescent="0.2">
      <c r="A14" s="9">
        <v>44908</v>
      </c>
      <c r="B14" s="6">
        <f t="shared" si="0"/>
        <v>12</v>
      </c>
      <c r="C14" s="6">
        <f ca="1">RANDBETWEEN(VLOOKUP(B14,'Ver2'!$F$3:$H$9,2,0),VLOOKUP(B14,'Ver2'!$F$3:$H$9,3,0))</f>
        <v>576</v>
      </c>
      <c r="D14" s="6">
        <f ca="1">RANDBETWEEN(VLOOKUP(B14,'Ver2'!$B$4:$D$10,2,0),VLOOKUP(B14,'Ver2'!$B$4:$D$10,3,0))</f>
        <v>1101</v>
      </c>
      <c r="E14" s="6">
        <f t="shared" ca="1" si="1"/>
        <v>634176</v>
      </c>
      <c r="F14" s="6">
        <f ca="1">RANDBETWEEN(VLOOKUP(B14,'Ver2'!$B$13:$D$19,2,0),VLOOKUP(B14,'Ver2'!$B$13:$D$19,3,0))/100</f>
        <v>0.36</v>
      </c>
      <c r="G14" s="6">
        <f ca="1">RANDBETWEEN(VLOOKUP(B14,'Ver2'!$F$13:$H$19,2,0),VLOOKUP(B14,'Ver2'!$F$13:$H$19,3,0))/100</f>
        <v>0.49</v>
      </c>
      <c r="H14" s="6">
        <f t="shared" ca="1" si="2"/>
        <v>0.1764</v>
      </c>
      <c r="I14" s="6">
        <f t="shared" ca="1" si="9"/>
        <v>0.32</v>
      </c>
      <c r="J14" s="6">
        <f t="shared" ca="1" si="3"/>
        <v>0.1152</v>
      </c>
      <c r="K14" s="6">
        <f ca="1">RANDBETWEEN(VLOOKUP(B14,'Ver2'!$F$23:$H$29,2,0),VLOOKUP(B14,'Ver2'!$F$23:$H$29,3,0))/100</f>
        <v>0.06</v>
      </c>
      <c r="L14" s="6">
        <f t="shared" ca="1" si="4"/>
        <v>2.1599999999999998E-2</v>
      </c>
      <c r="M14" s="16">
        <f t="shared" ca="1" si="5"/>
        <v>180.40320000000003</v>
      </c>
      <c r="N14" s="6">
        <f ca="1">(L14+J14+H14)*E14+Table13[[#This Row],[Hukuk Servisinde Tahsilat Tutarı]]</f>
        <v>329289.54624</v>
      </c>
      <c r="O14" s="6">
        <f ca="1">C14*VLOOKUP(B14,'Ver2'!$J$3:$N$9,2,0)+(C14-C14*G14)*VLOOKUP(B14,'Ver2'!$J$3:$N$9,3,0)+(C14-C14*G14-C14*I14)*VLOOKUP(B14,'Ver2'!$J$3:$N$9,4,0)</f>
        <v>61776</v>
      </c>
      <c r="P14" s="6">
        <f t="shared" ca="1" si="6"/>
        <v>0.68679999999999997</v>
      </c>
      <c r="Q14" s="6">
        <f ca="1">C14*P14*VLOOKUP(B14,'Ver2'!$J$3:$N$9,5,0)</f>
        <v>118679.03999999999</v>
      </c>
      <c r="R14" s="6">
        <f ca="1">VLOOKUP(Table13[[#This Row],[Ay]],'Ver2'!$J$3:$O$9,6,0)*Table13[[#This Row],[Hukuk Servisine Sevk Edilen]]*Table13[[#This Row],[Toplam Tutar]]</f>
        <v>130665.62303999998</v>
      </c>
      <c r="S14" s="6">
        <f t="shared" ca="1" si="7"/>
        <v>180455.03999999998</v>
      </c>
      <c r="T14" s="6">
        <f t="shared" ca="1" si="8"/>
        <v>210610.50624000002</v>
      </c>
      <c r="U14" s="4"/>
      <c r="X14" s="3"/>
    </row>
    <row r="15" spans="1:24" x14ac:dyDescent="0.2">
      <c r="A15" s="9">
        <v>44909</v>
      </c>
      <c r="B15" s="6">
        <f t="shared" si="0"/>
        <v>12</v>
      </c>
      <c r="C15" s="6">
        <f ca="1">RANDBETWEEN(VLOOKUP(B15,'Ver2'!$F$3:$H$9,2,0),VLOOKUP(B15,'Ver2'!$F$3:$H$9,3,0))</f>
        <v>568</v>
      </c>
      <c r="D15" s="6">
        <f ca="1">RANDBETWEEN(VLOOKUP(B15,'Ver2'!$B$4:$D$10,2,0),VLOOKUP(B15,'Ver2'!$B$4:$D$10,3,0))</f>
        <v>974</v>
      </c>
      <c r="E15" s="6">
        <f t="shared" ca="1" si="1"/>
        <v>553232</v>
      </c>
      <c r="F15" s="6">
        <f ca="1">RANDBETWEEN(VLOOKUP(B15,'Ver2'!$B$13:$D$19,2,0),VLOOKUP(B15,'Ver2'!$B$13:$D$19,3,0))/100</f>
        <v>0.55000000000000004</v>
      </c>
      <c r="G15" s="6">
        <f ca="1">RANDBETWEEN(VLOOKUP(B15,'Ver2'!$F$13:$H$19,2,0),VLOOKUP(B15,'Ver2'!$F$13:$H$19,3,0))/100</f>
        <v>0.5</v>
      </c>
      <c r="H15" s="6">
        <f t="shared" ca="1" si="2"/>
        <v>0.27500000000000002</v>
      </c>
      <c r="I15" s="6">
        <f t="shared" ca="1" si="9"/>
        <v>0.2</v>
      </c>
      <c r="J15" s="6">
        <f t="shared" ca="1" si="3"/>
        <v>0.11000000000000001</v>
      </c>
      <c r="K15" s="6">
        <f ca="1">RANDBETWEEN(VLOOKUP(B15,'Ver2'!$F$23:$H$29,2,0),VLOOKUP(B15,'Ver2'!$F$23:$H$29,3,0))/100</f>
        <v>0.09</v>
      </c>
      <c r="L15" s="6">
        <f t="shared" ca="1" si="4"/>
        <v>4.9500000000000002E-2</v>
      </c>
      <c r="M15" s="16">
        <f t="shared" ca="1" si="5"/>
        <v>246.79600000000002</v>
      </c>
      <c r="N15" s="6">
        <f ca="1">(L15+J15+H15)*E15+Table13[[#This Row],[Hukuk Servisinde Tahsilat Tutarı]]</f>
        <v>334235.1128</v>
      </c>
      <c r="O15" s="6">
        <f ca="1">C15*VLOOKUP(B15,'Ver2'!$J$3:$N$9,2,0)+(C15-C15*G15)*VLOOKUP(B15,'Ver2'!$J$3:$N$9,3,0)+(C15-C15*G15-C15*I15)*VLOOKUP(B15,'Ver2'!$J$3:$N$9,4,0)</f>
        <v>66740</v>
      </c>
      <c r="P15" s="6">
        <f t="shared" ca="1" si="6"/>
        <v>0.56549999999999989</v>
      </c>
      <c r="Q15" s="6">
        <f ca="1">C15*P15*VLOOKUP(B15,'Ver2'!$J$3:$N$9,5,0)</f>
        <v>96361.199999999983</v>
      </c>
      <c r="R15" s="6">
        <f ca="1">VLOOKUP(Table13[[#This Row],[Ay]],'Ver2'!$J$3:$O$9,6,0)*Table13[[#This Row],[Hukuk Servisine Sevk Edilen]]*Table13[[#This Row],[Toplam Tutar]]</f>
        <v>93855.808799999984</v>
      </c>
      <c r="S15" s="6">
        <f t="shared" ca="1" si="7"/>
        <v>163101.19999999998</v>
      </c>
      <c r="T15" s="6">
        <f t="shared" ca="1" si="8"/>
        <v>237873.91280000002</v>
      </c>
      <c r="U15" s="4"/>
      <c r="X15" s="3"/>
    </row>
    <row r="16" spans="1:24" x14ac:dyDescent="0.2">
      <c r="A16" s="9">
        <v>44910</v>
      </c>
      <c r="B16" s="6">
        <f t="shared" si="0"/>
        <v>12</v>
      </c>
      <c r="C16" s="6">
        <f ca="1">RANDBETWEEN(VLOOKUP(B16,'Ver2'!$F$3:$H$9,2,0),VLOOKUP(B16,'Ver2'!$F$3:$H$9,3,0))</f>
        <v>344</v>
      </c>
      <c r="D16" s="6">
        <f ca="1">RANDBETWEEN(VLOOKUP(B16,'Ver2'!$B$4:$D$10,2,0),VLOOKUP(B16,'Ver2'!$B$4:$D$10,3,0))</f>
        <v>937</v>
      </c>
      <c r="E16" s="6">
        <f t="shared" ca="1" si="1"/>
        <v>322328</v>
      </c>
      <c r="F16" s="6">
        <f ca="1">RANDBETWEEN(VLOOKUP(B16,'Ver2'!$B$13:$D$19,2,0),VLOOKUP(B16,'Ver2'!$B$13:$D$19,3,0))/100</f>
        <v>0.36</v>
      </c>
      <c r="G16" s="6">
        <f ca="1">RANDBETWEEN(VLOOKUP(B16,'Ver2'!$F$13:$H$19,2,0),VLOOKUP(B16,'Ver2'!$F$13:$H$19,3,0))/100</f>
        <v>0.51</v>
      </c>
      <c r="H16" s="6">
        <f t="shared" ca="1" si="2"/>
        <v>0.18359999999999999</v>
      </c>
      <c r="I16" s="6">
        <f t="shared" ca="1" si="9"/>
        <v>0.21</v>
      </c>
      <c r="J16" s="6">
        <f t="shared" ca="1" si="3"/>
        <v>7.5600000000000001E-2</v>
      </c>
      <c r="K16" s="6">
        <f ca="1">RANDBETWEEN(VLOOKUP(B16,'Ver2'!$F$23:$H$29,2,0),VLOOKUP(B16,'Ver2'!$F$23:$H$29,3,0))/100</f>
        <v>0.1</v>
      </c>
      <c r="L16" s="6">
        <f t="shared" ca="1" si="4"/>
        <v>3.5999999999999997E-2</v>
      </c>
      <c r="M16" s="16">
        <f t="shared" ca="1" si="5"/>
        <v>101.5488</v>
      </c>
      <c r="N16" s="6">
        <f ca="1">(L16+J16+H16)*E16+Table13[[#This Row],[Hukuk Servisinde Tahsilat Tutarı]]</f>
        <v>163304.25792</v>
      </c>
      <c r="O16" s="6">
        <f ca="1">C16*VLOOKUP(B16,'Ver2'!$J$3:$N$9,2,0)+(C16-C16*G16)*VLOOKUP(B16,'Ver2'!$J$3:$N$9,3,0)+(C16-C16*G16-C16*I16)*VLOOKUP(B16,'Ver2'!$J$3:$N$9,4,0)</f>
        <v>39474</v>
      </c>
      <c r="P16" s="6">
        <f t="shared" ca="1" si="6"/>
        <v>0.70479999999999998</v>
      </c>
      <c r="Q16" s="6">
        <f ca="1">C16*P16*VLOOKUP(B16,'Ver2'!$J$3:$N$9,5,0)</f>
        <v>72735.360000000001</v>
      </c>
      <c r="R16" s="6">
        <f ca="1">VLOOKUP(Table13[[#This Row],[Ay]],'Ver2'!$J$3:$O$9,6,0)*Table13[[#This Row],[Hukuk Servisine Sevk Edilen]]*Table13[[#This Row],[Toplam Tutar]]</f>
        <v>68153.032319999998</v>
      </c>
      <c r="S16" s="6">
        <f t="shared" ca="1" si="7"/>
        <v>112209.36</v>
      </c>
      <c r="T16" s="6">
        <f t="shared" ca="1" si="8"/>
        <v>90568.897920000003</v>
      </c>
      <c r="U16" s="4"/>
      <c r="X16" s="3"/>
    </row>
    <row r="17" spans="1:24" x14ac:dyDescent="0.2">
      <c r="A17" s="9">
        <v>44911</v>
      </c>
      <c r="B17" s="6">
        <f t="shared" si="0"/>
        <v>12</v>
      </c>
      <c r="C17" s="6">
        <f ca="1">RANDBETWEEN(VLOOKUP(B17,'Ver2'!$F$3:$H$9,2,0),VLOOKUP(B17,'Ver2'!$F$3:$H$9,3,0))</f>
        <v>703</v>
      </c>
      <c r="D17" s="6">
        <f ca="1">RANDBETWEEN(VLOOKUP(B17,'Ver2'!$B$4:$D$10,2,0),VLOOKUP(B17,'Ver2'!$B$4:$D$10,3,0))</f>
        <v>821</v>
      </c>
      <c r="E17" s="6">
        <f t="shared" ca="1" si="1"/>
        <v>577163</v>
      </c>
      <c r="F17" s="6">
        <f ca="1">RANDBETWEEN(VLOOKUP(B17,'Ver2'!$B$13:$D$19,2,0),VLOOKUP(B17,'Ver2'!$B$13:$D$19,3,0))/100</f>
        <v>0.54</v>
      </c>
      <c r="G17" s="6">
        <f ca="1">RANDBETWEEN(VLOOKUP(B17,'Ver2'!$F$13:$H$19,2,0),VLOOKUP(B17,'Ver2'!$F$13:$H$19,3,0))/100</f>
        <v>0.54</v>
      </c>
      <c r="H17" s="6">
        <f t="shared" ca="1" si="2"/>
        <v>0.29160000000000003</v>
      </c>
      <c r="I17" s="6">
        <f t="shared" ca="1" si="9"/>
        <v>0.24</v>
      </c>
      <c r="J17" s="6">
        <f t="shared" ca="1" si="3"/>
        <v>0.12959999999999999</v>
      </c>
      <c r="K17" s="6">
        <f ca="1">RANDBETWEEN(VLOOKUP(B17,'Ver2'!$F$23:$H$29,2,0),VLOOKUP(B17,'Ver2'!$F$23:$H$29,3,0))/100</f>
        <v>7.0000000000000007E-2</v>
      </c>
      <c r="L17" s="6">
        <f t="shared" ca="1" si="4"/>
        <v>3.7800000000000007E-2</v>
      </c>
      <c r="M17" s="16">
        <f t="shared" ca="1" si="5"/>
        <v>322.67700000000002</v>
      </c>
      <c r="N17" s="6">
        <f ca="1">(L17+J17+H17)*E17+Table13[[#This Row],[Hukuk Servisinde Tahsilat Tutarı]]</f>
        <v>358591.37190000003</v>
      </c>
      <c r="O17" s="6">
        <f ca="1">C17*VLOOKUP(B17,'Ver2'!$J$3:$N$9,2,0)+(C17-C17*G17)*VLOOKUP(B17,'Ver2'!$J$3:$N$9,3,0)+(C17-C17*G17-C17*I17)*VLOOKUP(B17,'Ver2'!$J$3:$N$9,4,0)</f>
        <v>74869.5</v>
      </c>
      <c r="P17" s="6">
        <f t="shared" ca="1" si="6"/>
        <v>0.54099999999999993</v>
      </c>
      <c r="Q17" s="6">
        <f ca="1">C17*P17*VLOOKUP(B17,'Ver2'!$J$3:$N$9,5,0)</f>
        <v>114096.89999999998</v>
      </c>
      <c r="R17" s="6">
        <f ca="1">VLOOKUP(Table13[[#This Row],[Ay]],'Ver2'!$J$3:$O$9,6,0)*Table13[[#This Row],[Hukuk Servisine Sevk Edilen]]*Table13[[#This Row],[Toplam Tutar]]</f>
        <v>93673.554899999988</v>
      </c>
      <c r="S17" s="6">
        <f t="shared" ca="1" si="7"/>
        <v>188966.39999999997</v>
      </c>
      <c r="T17" s="6">
        <f t="shared" ca="1" si="8"/>
        <v>244494.47190000006</v>
      </c>
      <c r="U17" s="4"/>
      <c r="X17" s="3"/>
    </row>
    <row r="18" spans="1:24" x14ac:dyDescent="0.2">
      <c r="A18" s="9">
        <v>44912</v>
      </c>
      <c r="B18" s="6">
        <f t="shared" si="0"/>
        <v>12</v>
      </c>
      <c r="C18" s="6">
        <f ca="1">RANDBETWEEN(VLOOKUP(B18,'Ver2'!$F$3:$H$9,2,0),VLOOKUP(B18,'Ver2'!$F$3:$H$9,3,0))</f>
        <v>375</v>
      </c>
      <c r="D18" s="6">
        <f ca="1">RANDBETWEEN(VLOOKUP(B18,'Ver2'!$B$4:$D$10,2,0),VLOOKUP(B18,'Ver2'!$B$4:$D$10,3,0))</f>
        <v>807</v>
      </c>
      <c r="E18" s="6">
        <f t="shared" ca="1" si="1"/>
        <v>302625</v>
      </c>
      <c r="F18" s="6">
        <f ca="1">RANDBETWEEN(VLOOKUP(B18,'Ver2'!$B$13:$D$19,2,0),VLOOKUP(B18,'Ver2'!$B$13:$D$19,3,0))/100</f>
        <v>0.37</v>
      </c>
      <c r="G18" s="6">
        <f ca="1">RANDBETWEEN(VLOOKUP(B18,'Ver2'!$F$13:$H$19,2,0),VLOOKUP(B18,'Ver2'!$F$13:$H$19,3,0))/100</f>
        <v>0.47</v>
      </c>
      <c r="H18" s="6">
        <f t="shared" ca="1" si="2"/>
        <v>0.1739</v>
      </c>
      <c r="I18" s="6">
        <f t="shared" ca="1" si="9"/>
        <v>0.35</v>
      </c>
      <c r="J18" s="6">
        <f t="shared" ca="1" si="3"/>
        <v>0.1295</v>
      </c>
      <c r="K18" s="6">
        <f ca="1">RANDBETWEEN(VLOOKUP(B18,'Ver2'!$F$23:$H$29,2,0),VLOOKUP(B18,'Ver2'!$F$23:$H$29,3,0))/100</f>
        <v>7.0000000000000007E-2</v>
      </c>
      <c r="L18" s="6">
        <f t="shared" ca="1" si="4"/>
        <v>2.5900000000000003E-2</v>
      </c>
      <c r="M18" s="16">
        <f t="shared" ca="1" si="5"/>
        <v>123.48750000000001</v>
      </c>
      <c r="N18" s="6">
        <f ca="1">(L18+J18+H18)*E18+Table13[[#This Row],[Hukuk Servisinde Tahsilat Tutarı]]</f>
        <v>160545.58875</v>
      </c>
      <c r="O18" s="6">
        <f ca="1">C18*VLOOKUP(B18,'Ver2'!$J$3:$N$9,2,0)+(C18-C18*G18)*VLOOKUP(B18,'Ver2'!$J$3:$N$9,3,0)+(C18-C18*G18-C18*I18)*VLOOKUP(B18,'Ver2'!$J$3:$N$9,4,0)</f>
        <v>40406.25</v>
      </c>
      <c r="P18" s="6">
        <f t="shared" ca="1" si="6"/>
        <v>0.67069999999999996</v>
      </c>
      <c r="Q18" s="6">
        <f ca="1">C18*P18*VLOOKUP(B18,'Ver2'!$J$3:$N$9,5,0)</f>
        <v>75453.75</v>
      </c>
      <c r="R18" s="6">
        <f ca="1">VLOOKUP(Table13[[#This Row],[Ay]],'Ver2'!$J$3:$O$9,6,0)*Table13[[#This Row],[Hukuk Servisine Sevk Edilen]]*Table13[[#This Row],[Toplam Tutar]]</f>
        <v>60891.17624999999</v>
      </c>
      <c r="S18" s="6">
        <f t="shared" ca="1" si="7"/>
        <v>115860</v>
      </c>
      <c r="T18" s="6">
        <f t="shared" ca="1" si="8"/>
        <v>85091.838749999995</v>
      </c>
      <c r="U18" s="4"/>
      <c r="X18" s="3"/>
    </row>
    <row r="19" spans="1:24" x14ac:dyDescent="0.2">
      <c r="A19" s="9">
        <v>44913</v>
      </c>
      <c r="B19" s="6">
        <f t="shared" si="0"/>
        <v>12</v>
      </c>
      <c r="C19" s="6">
        <f ca="1">RANDBETWEEN(VLOOKUP(B19,'Ver2'!$F$3:$H$9,2,0),VLOOKUP(B19,'Ver2'!$F$3:$H$9,3,0))</f>
        <v>573</v>
      </c>
      <c r="D19" s="6">
        <f ca="1">RANDBETWEEN(VLOOKUP(B19,'Ver2'!$B$4:$D$10,2,0),VLOOKUP(B19,'Ver2'!$B$4:$D$10,3,0))</f>
        <v>966</v>
      </c>
      <c r="E19" s="6">
        <f t="shared" ca="1" si="1"/>
        <v>553518</v>
      </c>
      <c r="F19" s="6">
        <f ca="1">RANDBETWEEN(VLOOKUP(B19,'Ver2'!$B$13:$D$19,2,0),VLOOKUP(B19,'Ver2'!$B$13:$D$19,3,0))/100</f>
        <v>0.38</v>
      </c>
      <c r="G19" s="6">
        <f ca="1">RANDBETWEEN(VLOOKUP(B19,'Ver2'!$F$13:$H$19,2,0),VLOOKUP(B19,'Ver2'!$F$13:$H$19,3,0))/100</f>
        <v>0.52</v>
      </c>
      <c r="H19" s="6">
        <f t="shared" ca="1" si="2"/>
        <v>0.1976</v>
      </c>
      <c r="I19" s="6">
        <f t="shared" ca="1" si="9"/>
        <v>0.26</v>
      </c>
      <c r="J19" s="6">
        <f t="shared" ca="1" si="3"/>
        <v>9.8799999999999999E-2</v>
      </c>
      <c r="K19" s="6">
        <f ca="1">RANDBETWEEN(VLOOKUP(B19,'Ver2'!$F$23:$H$29,2,0),VLOOKUP(B19,'Ver2'!$F$23:$H$29,3,0))/100</f>
        <v>0.05</v>
      </c>
      <c r="L19" s="6">
        <f t="shared" ca="1" si="4"/>
        <v>1.9000000000000003E-2</v>
      </c>
      <c r="M19" s="16">
        <f t="shared" ca="1" si="5"/>
        <v>180.7242</v>
      </c>
      <c r="N19" s="6">
        <f ca="1">(L19+J19+H19)*E19+Table13[[#This Row],[Hukuk Servisinde Tahsilat Tutarı]]</f>
        <v>288261.10404000001</v>
      </c>
      <c r="O19" s="6">
        <f ca="1">C19*VLOOKUP(B19,'Ver2'!$J$3:$N$9,2,0)+(C19-C19*G19)*VLOOKUP(B19,'Ver2'!$J$3:$N$9,3,0)+(C19-C19*G19-C19*I19)*VLOOKUP(B19,'Ver2'!$J$3:$N$9,4,0)</f>
        <v>61883.999999999993</v>
      </c>
      <c r="P19" s="6">
        <f t="shared" ca="1" si="6"/>
        <v>0.68459999999999999</v>
      </c>
      <c r="Q19" s="6">
        <f ca="1">C19*P19*VLOOKUP(B19,'Ver2'!$J$3:$N$9,5,0)</f>
        <v>117682.74</v>
      </c>
      <c r="R19" s="6">
        <f ca="1">VLOOKUP(Table13[[#This Row],[Ay]],'Ver2'!$J$3:$O$9,6,0)*Table13[[#This Row],[Hukuk Servisine Sevk Edilen]]*Table13[[#This Row],[Toplam Tutar]]</f>
        <v>113681.52683999999</v>
      </c>
      <c r="S19" s="6">
        <f t="shared" ca="1" si="7"/>
        <v>179566.74</v>
      </c>
      <c r="T19" s="6">
        <f t="shared" ca="1" si="8"/>
        <v>170578.36404000001</v>
      </c>
      <c r="U19" s="4"/>
      <c r="X19" s="3"/>
    </row>
    <row r="20" spans="1:24" x14ac:dyDescent="0.2">
      <c r="A20" s="9">
        <v>44914</v>
      </c>
      <c r="B20" s="6">
        <f t="shared" si="0"/>
        <v>12</v>
      </c>
      <c r="C20" s="6">
        <f ca="1">RANDBETWEEN(VLOOKUP(B20,'Ver2'!$F$3:$H$9,2,0),VLOOKUP(B20,'Ver2'!$F$3:$H$9,3,0))</f>
        <v>584</v>
      </c>
      <c r="D20" s="6">
        <f ca="1">RANDBETWEEN(VLOOKUP(B20,'Ver2'!$B$4:$D$10,2,0),VLOOKUP(B20,'Ver2'!$B$4:$D$10,3,0))</f>
        <v>895</v>
      </c>
      <c r="E20" s="6">
        <f t="shared" ca="1" si="1"/>
        <v>522680</v>
      </c>
      <c r="F20" s="6">
        <f ca="1">RANDBETWEEN(VLOOKUP(B20,'Ver2'!$B$13:$D$19,2,0),VLOOKUP(B20,'Ver2'!$B$13:$D$19,3,0))/100</f>
        <v>0.43</v>
      </c>
      <c r="G20" s="6">
        <f ca="1">RANDBETWEEN(VLOOKUP(B20,'Ver2'!$F$13:$H$19,2,0),VLOOKUP(B20,'Ver2'!$F$13:$H$19,3,0))/100</f>
        <v>0.5</v>
      </c>
      <c r="H20" s="6">
        <f t="shared" ca="1" si="2"/>
        <v>0.215</v>
      </c>
      <c r="I20" s="6">
        <f t="shared" ca="1" si="9"/>
        <v>0.34</v>
      </c>
      <c r="J20" s="6">
        <f t="shared" ca="1" si="3"/>
        <v>0.1462</v>
      </c>
      <c r="K20" s="6">
        <f ca="1">RANDBETWEEN(VLOOKUP(B20,'Ver2'!$F$23:$H$29,2,0),VLOOKUP(B20,'Ver2'!$F$23:$H$29,3,0))/100</f>
        <v>7.0000000000000007E-2</v>
      </c>
      <c r="L20" s="6">
        <f t="shared" ca="1" si="4"/>
        <v>3.0100000000000002E-2</v>
      </c>
      <c r="M20" s="16">
        <f t="shared" ca="1" si="5"/>
        <v>228.51919999999998</v>
      </c>
      <c r="N20" s="6">
        <f ca="1">(L20+J20+H20)*E20+Table13[[#This Row],[Hukuk Servisinde Tahsilat Tutarı]]</f>
        <v>299971.27879999997</v>
      </c>
      <c r="O20" s="6">
        <f ca="1">C20*VLOOKUP(B20,'Ver2'!$J$3:$N$9,2,0)+(C20-C20*G20)*VLOOKUP(B20,'Ver2'!$J$3:$N$9,3,0)+(C20-C20*G20-C20*I20)*VLOOKUP(B20,'Ver2'!$J$3:$N$9,4,0)</f>
        <v>60444</v>
      </c>
      <c r="P20" s="6">
        <f t="shared" ca="1" si="6"/>
        <v>0.60870000000000002</v>
      </c>
      <c r="Q20" s="6">
        <f ca="1">C20*P20*VLOOKUP(B20,'Ver2'!$J$3:$N$9,5,0)</f>
        <v>106644.23999999999</v>
      </c>
      <c r="R20" s="6">
        <f ca="1">VLOOKUP(Table13[[#This Row],[Ay]],'Ver2'!$J$3:$O$9,6,0)*Table13[[#This Row],[Hukuk Servisine Sevk Edilen]]*Table13[[#This Row],[Toplam Tutar]]</f>
        <v>95446.594799999992</v>
      </c>
      <c r="S20" s="6">
        <f t="shared" ca="1" si="7"/>
        <v>167088.24</v>
      </c>
      <c r="T20" s="6">
        <f t="shared" ca="1" si="8"/>
        <v>193327.03879999998</v>
      </c>
      <c r="U20" s="4"/>
      <c r="X20" s="3"/>
    </row>
    <row r="21" spans="1:24" x14ac:dyDescent="0.2">
      <c r="A21" s="9">
        <v>44915</v>
      </c>
      <c r="B21" s="6">
        <f t="shared" si="0"/>
        <v>12</v>
      </c>
      <c r="C21" s="6">
        <f ca="1">RANDBETWEEN(VLOOKUP(B21,'Ver2'!$F$3:$H$9,2,0),VLOOKUP(B21,'Ver2'!$F$3:$H$9,3,0))</f>
        <v>508</v>
      </c>
      <c r="D21" s="6">
        <f ca="1">RANDBETWEEN(VLOOKUP(B21,'Ver2'!$B$4:$D$10,2,0),VLOOKUP(B21,'Ver2'!$B$4:$D$10,3,0))</f>
        <v>831</v>
      </c>
      <c r="E21" s="6">
        <f t="shared" ca="1" si="1"/>
        <v>422148</v>
      </c>
      <c r="F21" s="6">
        <f ca="1">RANDBETWEEN(VLOOKUP(B21,'Ver2'!$B$13:$D$19,2,0),VLOOKUP(B21,'Ver2'!$B$13:$D$19,3,0))/100</f>
        <v>0.4</v>
      </c>
      <c r="G21" s="6">
        <f ca="1">RANDBETWEEN(VLOOKUP(B21,'Ver2'!$F$13:$H$19,2,0),VLOOKUP(B21,'Ver2'!$F$13:$H$19,3,0))/100</f>
        <v>0.48</v>
      </c>
      <c r="H21" s="6">
        <f t="shared" ca="1" si="2"/>
        <v>0.192</v>
      </c>
      <c r="I21" s="6">
        <f t="shared" ca="1" si="9"/>
        <v>0.21</v>
      </c>
      <c r="J21" s="6">
        <f t="shared" ca="1" si="3"/>
        <v>8.4000000000000005E-2</v>
      </c>
      <c r="K21" s="6">
        <f ca="1">RANDBETWEEN(VLOOKUP(B21,'Ver2'!$F$23:$H$29,2,0),VLOOKUP(B21,'Ver2'!$F$23:$H$29,3,0))/100</f>
        <v>7.0000000000000007E-2</v>
      </c>
      <c r="L21" s="6">
        <f t="shared" ca="1" si="4"/>
        <v>2.8000000000000004E-2</v>
      </c>
      <c r="M21" s="16">
        <f t="shared" ca="1" si="5"/>
        <v>154.43200000000002</v>
      </c>
      <c r="N21" s="6">
        <f ca="1">(L21+J21+H21)*E21+Table13[[#This Row],[Hukuk Servisinde Tahsilat Tutarı]]</f>
        <v>216477.49440000003</v>
      </c>
      <c r="O21" s="6">
        <f ca="1">C21*VLOOKUP(B21,'Ver2'!$J$3:$N$9,2,0)+(C21-C21*G21)*VLOOKUP(B21,'Ver2'!$J$3:$N$9,3,0)+(C21-C21*G21-C21*I21)*VLOOKUP(B21,'Ver2'!$J$3:$N$9,4,0)</f>
        <v>60960</v>
      </c>
      <c r="P21" s="6">
        <f t="shared" ca="1" si="6"/>
        <v>0.69599999999999995</v>
      </c>
      <c r="Q21" s="6">
        <f ca="1">C21*P21*VLOOKUP(B21,'Ver2'!$J$3:$N$9,5,0)</f>
        <v>106070.39999999999</v>
      </c>
      <c r="R21" s="6">
        <f ca="1">VLOOKUP(Table13[[#This Row],[Ay]],'Ver2'!$J$3:$O$9,6,0)*Table13[[#This Row],[Hukuk Servisine Sevk Edilen]]*Table13[[#This Row],[Toplam Tutar]]</f>
        <v>88144.502399999998</v>
      </c>
      <c r="S21" s="6">
        <f t="shared" ca="1" si="7"/>
        <v>167030.39999999999</v>
      </c>
      <c r="T21" s="6">
        <f t="shared" ca="1" si="8"/>
        <v>110407.09440000003</v>
      </c>
      <c r="U21" s="4"/>
      <c r="X21" s="3"/>
    </row>
    <row r="22" spans="1:24" x14ac:dyDescent="0.2">
      <c r="A22" s="9">
        <v>44916</v>
      </c>
      <c r="B22" s="6">
        <f t="shared" si="0"/>
        <v>12</v>
      </c>
      <c r="C22" s="6">
        <f ca="1">RANDBETWEEN(VLOOKUP(B22,'Ver2'!$F$3:$H$9,2,0),VLOOKUP(B22,'Ver2'!$F$3:$H$9,3,0))</f>
        <v>749</v>
      </c>
      <c r="D22" s="6">
        <f ca="1">RANDBETWEEN(VLOOKUP(B22,'Ver2'!$B$4:$D$10,2,0),VLOOKUP(B22,'Ver2'!$B$4:$D$10,3,0))</f>
        <v>1163</v>
      </c>
      <c r="E22" s="6">
        <f t="shared" ca="1" si="1"/>
        <v>871087</v>
      </c>
      <c r="F22" s="6">
        <f ca="1">RANDBETWEEN(VLOOKUP(B22,'Ver2'!$B$13:$D$19,2,0),VLOOKUP(B22,'Ver2'!$B$13:$D$19,3,0))/100</f>
        <v>0.37</v>
      </c>
      <c r="G22" s="6">
        <f ca="1">RANDBETWEEN(VLOOKUP(B22,'Ver2'!$F$13:$H$19,2,0),VLOOKUP(B22,'Ver2'!$F$13:$H$19,3,0))/100</f>
        <v>0.5</v>
      </c>
      <c r="H22" s="6">
        <f t="shared" ca="1" si="2"/>
        <v>0.185</v>
      </c>
      <c r="I22" s="6">
        <f t="shared" ca="1" si="9"/>
        <v>0.35</v>
      </c>
      <c r="J22" s="6">
        <f t="shared" ca="1" si="3"/>
        <v>0.1295</v>
      </c>
      <c r="K22" s="6">
        <f ca="1">RANDBETWEEN(VLOOKUP(B22,'Ver2'!$F$23:$H$29,2,0),VLOOKUP(B22,'Ver2'!$F$23:$H$29,3,0))/100</f>
        <v>0.09</v>
      </c>
      <c r="L22" s="6">
        <f t="shared" ca="1" si="4"/>
        <v>3.3299999999999996E-2</v>
      </c>
      <c r="M22" s="16">
        <f t="shared" ca="1" si="5"/>
        <v>260.50220000000002</v>
      </c>
      <c r="N22" s="6">
        <f ca="1">(L22+J22+H22)*E22+Table13[[#This Row],[Hukuk Servisinde Tahsilat Tutarı]]</f>
        <v>473400.94102000003</v>
      </c>
      <c r="O22" s="6">
        <f ca="1">C22*VLOOKUP(B22,'Ver2'!$J$3:$N$9,2,0)+(C22-C22*G22)*VLOOKUP(B22,'Ver2'!$J$3:$N$9,3,0)+(C22-C22*G22-C22*I22)*VLOOKUP(B22,'Ver2'!$J$3:$N$9,4,0)</f>
        <v>76772.5</v>
      </c>
      <c r="P22" s="6">
        <f t="shared" ca="1" si="6"/>
        <v>0.6522</v>
      </c>
      <c r="Q22" s="6">
        <f ca="1">C22*P22*VLOOKUP(B22,'Ver2'!$J$3:$N$9,5,0)</f>
        <v>146549.34</v>
      </c>
      <c r="R22" s="6">
        <f ca="1">VLOOKUP(Table13[[#This Row],[Ay]],'Ver2'!$J$3:$O$9,6,0)*Table13[[#This Row],[Hukuk Servisine Sevk Edilen]]*Table13[[#This Row],[Toplam Tutar]]</f>
        <v>170436.88242000001</v>
      </c>
      <c r="S22" s="6">
        <f t="shared" ca="1" si="7"/>
        <v>223321.84</v>
      </c>
      <c r="T22" s="6">
        <f t="shared" ca="1" si="8"/>
        <v>326851.60102000006</v>
      </c>
      <c r="U22" s="4"/>
      <c r="X22" s="3"/>
    </row>
    <row r="23" spans="1:24" x14ac:dyDescent="0.2">
      <c r="A23" s="9">
        <v>44917</v>
      </c>
      <c r="B23" s="6">
        <f t="shared" si="0"/>
        <v>12</v>
      </c>
      <c r="C23" s="6">
        <f ca="1">RANDBETWEEN(VLOOKUP(B23,'Ver2'!$F$3:$H$9,2,0),VLOOKUP(B23,'Ver2'!$F$3:$H$9,3,0))</f>
        <v>348</v>
      </c>
      <c r="D23" s="6">
        <f ca="1">RANDBETWEEN(VLOOKUP(B23,'Ver2'!$B$4:$D$10,2,0),VLOOKUP(B23,'Ver2'!$B$4:$D$10,3,0))</f>
        <v>1199</v>
      </c>
      <c r="E23" s="6">
        <f t="shared" ca="1" si="1"/>
        <v>417252</v>
      </c>
      <c r="F23" s="6">
        <f ca="1">RANDBETWEEN(VLOOKUP(B23,'Ver2'!$B$13:$D$19,2,0),VLOOKUP(B23,'Ver2'!$B$13:$D$19,3,0))/100</f>
        <v>0.44</v>
      </c>
      <c r="G23" s="6">
        <f ca="1">RANDBETWEEN(VLOOKUP(B23,'Ver2'!$F$13:$H$19,2,0),VLOOKUP(B23,'Ver2'!$F$13:$H$19,3,0))/100</f>
        <v>0.47</v>
      </c>
      <c r="H23" s="6">
        <f t="shared" ca="1" si="2"/>
        <v>0.20679999999999998</v>
      </c>
      <c r="I23" s="6">
        <f t="shared" ca="1" si="9"/>
        <v>0.28000000000000003</v>
      </c>
      <c r="J23" s="6">
        <f t="shared" ca="1" si="3"/>
        <v>0.12320000000000002</v>
      </c>
      <c r="K23" s="6">
        <f ca="1">RANDBETWEEN(VLOOKUP(B23,'Ver2'!$F$23:$H$29,2,0),VLOOKUP(B23,'Ver2'!$F$23:$H$29,3,0))/100</f>
        <v>0.06</v>
      </c>
      <c r="L23" s="6">
        <f t="shared" ca="1" si="4"/>
        <v>2.64E-2</v>
      </c>
      <c r="M23" s="16">
        <f t="shared" ca="1" si="5"/>
        <v>124.02719999999999</v>
      </c>
      <c r="N23" s="6">
        <f ca="1">(L23+J23+H23)*E23+Table13[[#This Row],[Hukuk Servisinde Tahsilat Tutarı]]</f>
        <v>229271.62896</v>
      </c>
      <c r="O23" s="6">
        <f ca="1">C23*VLOOKUP(B23,'Ver2'!$J$3:$N$9,2,0)+(C23-C23*G23)*VLOOKUP(B23,'Ver2'!$J$3:$N$9,3,0)+(C23-C23*G23-C23*I23)*VLOOKUP(B23,'Ver2'!$J$3:$N$9,4,0)</f>
        <v>39933</v>
      </c>
      <c r="P23" s="6">
        <f t="shared" ca="1" si="6"/>
        <v>0.64359999999999995</v>
      </c>
      <c r="Q23" s="6">
        <f ca="1">C23*P23*VLOOKUP(B23,'Ver2'!$J$3:$N$9,5,0)</f>
        <v>67191.839999999997</v>
      </c>
      <c r="R23" s="6">
        <f ca="1">VLOOKUP(Table13[[#This Row],[Ay]],'Ver2'!$J$3:$O$9,6,0)*Table13[[#This Row],[Hukuk Servisine Sevk Edilen]]*Table13[[#This Row],[Toplam Tutar]]</f>
        <v>80563.016159999985</v>
      </c>
      <c r="S23" s="6">
        <f t="shared" ca="1" si="7"/>
        <v>107124.84</v>
      </c>
      <c r="T23" s="6">
        <f t="shared" ca="1" si="8"/>
        <v>162079.78896000001</v>
      </c>
      <c r="U23" s="4"/>
      <c r="X23" s="3"/>
    </row>
    <row r="24" spans="1:24" x14ac:dyDescent="0.2">
      <c r="A24" s="9">
        <v>44918</v>
      </c>
      <c r="B24" s="6">
        <f t="shared" si="0"/>
        <v>12</v>
      </c>
      <c r="C24" s="6">
        <f ca="1">RANDBETWEEN(VLOOKUP(B24,'Ver2'!$F$3:$H$9,2,0),VLOOKUP(B24,'Ver2'!$F$3:$H$9,3,0))</f>
        <v>680</v>
      </c>
      <c r="D24" s="6">
        <f ca="1">RANDBETWEEN(VLOOKUP(B24,'Ver2'!$B$4:$D$10,2,0),VLOOKUP(B24,'Ver2'!$B$4:$D$10,3,0))</f>
        <v>1183</v>
      </c>
      <c r="E24" s="6">
        <f t="shared" ca="1" si="1"/>
        <v>804440</v>
      </c>
      <c r="F24" s="6">
        <f ca="1">RANDBETWEEN(VLOOKUP(B24,'Ver2'!$B$13:$D$19,2,0),VLOOKUP(B24,'Ver2'!$B$13:$D$19,3,0))/100</f>
        <v>0.41</v>
      </c>
      <c r="G24" s="6">
        <f ca="1">RANDBETWEEN(VLOOKUP(B24,'Ver2'!$F$13:$H$19,2,0),VLOOKUP(B24,'Ver2'!$F$13:$H$19,3,0))/100</f>
        <v>0.5</v>
      </c>
      <c r="H24" s="6">
        <f t="shared" ca="1" si="2"/>
        <v>0.20499999999999999</v>
      </c>
      <c r="I24" s="6">
        <f t="shared" ca="1" si="9"/>
        <v>0.3</v>
      </c>
      <c r="J24" s="6">
        <f t="shared" ca="1" si="3"/>
        <v>0.12299999999999998</v>
      </c>
      <c r="K24" s="6">
        <f ca="1">RANDBETWEEN(VLOOKUP(B24,'Ver2'!$F$23:$H$29,2,0),VLOOKUP(B24,'Ver2'!$F$23:$H$29,3,0))/100</f>
        <v>0.06</v>
      </c>
      <c r="L24" s="6">
        <f t="shared" ca="1" si="4"/>
        <v>2.4599999999999997E-2</v>
      </c>
      <c r="M24" s="16">
        <f t="shared" ca="1" si="5"/>
        <v>239.76799999999997</v>
      </c>
      <c r="N24" s="6">
        <f ca="1">(L24+J24+H24)*E24+Table13[[#This Row],[Hukuk Servisinde Tahsilat Tutarı]]</f>
        <v>439883.88079999998</v>
      </c>
      <c r="O24" s="6">
        <f ca="1">C24*VLOOKUP(B24,'Ver2'!$J$3:$N$9,2,0)+(C24-C24*G24)*VLOOKUP(B24,'Ver2'!$J$3:$N$9,3,0)+(C24-C24*G24-C24*I24)*VLOOKUP(B24,'Ver2'!$J$3:$N$9,4,0)</f>
        <v>73100</v>
      </c>
      <c r="P24" s="6">
        <f t="shared" ca="1" si="6"/>
        <v>0.64739999999999998</v>
      </c>
      <c r="Q24" s="6">
        <f ca="1">C24*P24*VLOOKUP(B24,'Ver2'!$J$3:$N$9,5,0)</f>
        <v>132069.59999999998</v>
      </c>
      <c r="R24" s="6">
        <f ca="1">VLOOKUP(Table13[[#This Row],[Ay]],'Ver2'!$J$3:$O$9,6,0)*Table13[[#This Row],[Hukuk Servisine Sevk Edilen]]*Table13[[#This Row],[Toplam Tutar]]</f>
        <v>156238.33679999999</v>
      </c>
      <c r="S24" s="6">
        <f t="shared" ca="1" si="7"/>
        <v>205169.59999999998</v>
      </c>
      <c r="T24" s="6">
        <f t="shared" ca="1" si="8"/>
        <v>307814.28080000001</v>
      </c>
      <c r="U24" s="4"/>
      <c r="X24" s="3"/>
    </row>
    <row r="25" spans="1:24" x14ac:dyDescent="0.2">
      <c r="A25" s="9">
        <v>44919</v>
      </c>
      <c r="B25" s="6">
        <f t="shared" si="0"/>
        <v>12</v>
      </c>
      <c r="C25" s="6">
        <f ca="1">RANDBETWEEN(VLOOKUP(B25,'Ver2'!$F$3:$H$9,2,0),VLOOKUP(B25,'Ver2'!$F$3:$H$9,3,0))</f>
        <v>548</v>
      </c>
      <c r="D25" s="6">
        <f ca="1">RANDBETWEEN(VLOOKUP(B25,'Ver2'!$B$4:$D$10,2,0),VLOOKUP(B25,'Ver2'!$B$4:$D$10,3,0))</f>
        <v>935</v>
      </c>
      <c r="E25" s="6">
        <f t="shared" ca="1" si="1"/>
        <v>512380</v>
      </c>
      <c r="F25" s="6">
        <f ca="1">RANDBETWEEN(VLOOKUP(B25,'Ver2'!$B$13:$D$19,2,0),VLOOKUP(B25,'Ver2'!$B$13:$D$19,3,0))/100</f>
        <v>0.54</v>
      </c>
      <c r="G25" s="6">
        <f ca="1">RANDBETWEEN(VLOOKUP(B25,'Ver2'!$F$13:$H$19,2,0),VLOOKUP(B25,'Ver2'!$F$13:$H$19,3,0))/100</f>
        <v>0.5</v>
      </c>
      <c r="H25" s="6">
        <f t="shared" ca="1" si="2"/>
        <v>0.27</v>
      </c>
      <c r="I25" s="6">
        <f t="shared" ca="1" si="9"/>
        <v>0.24</v>
      </c>
      <c r="J25" s="6">
        <f t="shared" ca="1" si="3"/>
        <v>0.12959999999999999</v>
      </c>
      <c r="K25" s="6">
        <f ca="1">RANDBETWEEN(VLOOKUP(B25,'Ver2'!$F$23:$H$29,2,0),VLOOKUP(B25,'Ver2'!$F$23:$H$29,3,0))/100</f>
        <v>0.09</v>
      </c>
      <c r="L25" s="6">
        <f t="shared" ca="1" si="4"/>
        <v>4.8600000000000004E-2</v>
      </c>
      <c r="M25" s="16">
        <f t="shared" ca="1" si="5"/>
        <v>245.61360000000002</v>
      </c>
      <c r="N25" s="6">
        <f ca="1">(L25+J25+H25)*E25+Table13[[#This Row],[Hukuk Servisinde Tahsilat Tutarı]]</f>
        <v>314468.10120000003</v>
      </c>
      <c r="O25" s="6">
        <f ca="1">C25*VLOOKUP(B25,'Ver2'!$J$3:$N$9,2,0)+(C25-C25*G25)*VLOOKUP(B25,'Ver2'!$J$3:$N$9,3,0)+(C25-C25*G25-C25*I25)*VLOOKUP(B25,'Ver2'!$J$3:$N$9,4,0)</f>
        <v>62198</v>
      </c>
      <c r="P25" s="6">
        <f t="shared" ca="1" si="6"/>
        <v>0.55179999999999996</v>
      </c>
      <c r="Q25" s="6">
        <f ca="1">C25*P25*VLOOKUP(B25,'Ver2'!$J$3:$N$9,5,0)</f>
        <v>90715.92</v>
      </c>
      <c r="R25" s="6">
        <f ca="1">VLOOKUP(Table13[[#This Row],[Ay]],'Ver2'!$J$3:$O$9,6,0)*Table13[[#This Row],[Hukuk Servisine Sevk Edilen]]*Table13[[#This Row],[Toplam Tutar]]</f>
        <v>84819.38519999999</v>
      </c>
      <c r="S25" s="6">
        <f t="shared" ca="1" si="7"/>
        <v>152913.91999999998</v>
      </c>
      <c r="T25" s="6">
        <f t="shared" ca="1" si="8"/>
        <v>223752.18120000005</v>
      </c>
      <c r="U25" s="4"/>
      <c r="X25" s="3"/>
    </row>
    <row r="26" spans="1:24" x14ac:dyDescent="0.2">
      <c r="A26" s="9">
        <v>44920</v>
      </c>
      <c r="B26" s="6">
        <f t="shared" si="0"/>
        <v>12</v>
      </c>
      <c r="C26" s="6">
        <f ca="1">RANDBETWEEN(VLOOKUP(B26,'Ver2'!$F$3:$H$9,2,0),VLOOKUP(B26,'Ver2'!$F$3:$H$9,3,0))</f>
        <v>639</v>
      </c>
      <c r="D26" s="6">
        <f ca="1">RANDBETWEEN(VLOOKUP(B26,'Ver2'!$B$4:$D$10,2,0),VLOOKUP(B26,'Ver2'!$B$4:$D$10,3,0))</f>
        <v>1040</v>
      </c>
      <c r="E26" s="6">
        <f t="shared" ca="1" si="1"/>
        <v>664560</v>
      </c>
      <c r="F26" s="6">
        <f ca="1">RANDBETWEEN(VLOOKUP(B26,'Ver2'!$B$13:$D$19,2,0),VLOOKUP(B26,'Ver2'!$B$13:$D$19,3,0))/100</f>
        <v>0.47</v>
      </c>
      <c r="G26" s="6">
        <f ca="1">RANDBETWEEN(VLOOKUP(B26,'Ver2'!$F$13:$H$19,2,0),VLOOKUP(B26,'Ver2'!$F$13:$H$19,3,0))/100</f>
        <v>0.51</v>
      </c>
      <c r="H26" s="6">
        <f t="shared" ca="1" si="2"/>
        <v>0.2397</v>
      </c>
      <c r="I26" s="6">
        <f t="shared" ca="1" si="9"/>
        <v>0.33</v>
      </c>
      <c r="J26" s="6">
        <f t="shared" ca="1" si="3"/>
        <v>0.15509999999999999</v>
      </c>
      <c r="K26" s="6">
        <f ca="1">RANDBETWEEN(VLOOKUP(B26,'Ver2'!$F$23:$H$29,2,0),VLOOKUP(B26,'Ver2'!$F$23:$H$29,3,0))/100</f>
        <v>0.1</v>
      </c>
      <c r="L26" s="6">
        <f t="shared" ca="1" si="4"/>
        <v>4.7E-2</v>
      </c>
      <c r="M26" s="16">
        <f t="shared" ca="1" si="5"/>
        <v>282.31020000000001</v>
      </c>
      <c r="N26" s="6">
        <f ca="1">(L26+J26+H26)*E26+Table13[[#This Row],[Hukuk Servisinde Tahsilat Tutarı]]</f>
        <v>404889.82559999998</v>
      </c>
      <c r="O26" s="6">
        <f ca="1">C26*VLOOKUP(B26,'Ver2'!$J$3:$N$9,2,0)+(C26-C26*G26)*VLOOKUP(B26,'Ver2'!$J$3:$N$9,3,0)+(C26-C26*G26-C26*I26)*VLOOKUP(B26,'Ver2'!$J$3:$N$9,4,0)</f>
        <v>65657.25</v>
      </c>
      <c r="P26" s="6">
        <f t="shared" ca="1" si="6"/>
        <v>0.55820000000000003</v>
      </c>
      <c r="Q26" s="6">
        <f ca="1">C26*P26*VLOOKUP(B26,'Ver2'!$J$3:$N$9,5,0)</f>
        <v>107006.94</v>
      </c>
      <c r="R26" s="6">
        <f ca="1">VLOOKUP(Table13[[#This Row],[Ay]],'Ver2'!$J$3:$O$9,6,0)*Table13[[#This Row],[Hukuk Servisine Sevk Edilen]]*Table13[[#This Row],[Toplam Tutar]]</f>
        <v>111287.2176</v>
      </c>
      <c r="S26" s="6">
        <f t="shared" ca="1" si="7"/>
        <v>172664.19</v>
      </c>
      <c r="T26" s="6">
        <f t="shared" ca="1" si="8"/>
        <v>297882.88559999998</v>
      </c>
      <c r="U26" s="4"/>
      <c r="X26" s="3"/>
    </row>
    <row r="27" spans="1:24" x14ac:dyDescent="0.2">
      <c r="A27" s="9">
        <v>44921</v>
      </c>
      <c r="B27" s="6">
        <f t="shared" si="0"/>
        <v>12</v>
      </c>
      <c r="C27" s="6">
        <f ca="1">RANDBETWEEN(VLOOKUP(B27,'Ver2'!$F$3:$H$9,2,0),VLOOKUP(B27,'Ver2'!$F$3:$H$9,3,0))</f>
        <v>462</v>
      </c>
      <c r="D27" s="6">
        <f ca="1">RANDBETWEEN(VLOOKUP(B27,'Ver2'!$B$4:$D$10,2,0),VLOOKUP(B27,'Ver2'!$B$4:$D$10,3,0))</f>
        <v>1190</v>
      </c>
      <c r="E27" s="6">
        <f t="shared" ca="1" si="1"/>
        <v>549780</v>
      </c>
      <c r="F27" s="6">
        <f ca="1">RANDBETWEEN(VLOOKUP(B27,'Ver2'!$B$13:$D$19,2,0),VLOOKUP(B27,'Ver2'!$B$13:$D$19,3,0))/100</f>
        <v>0.49</v>
      </c>
      <c r="G27" s="6">
        <f ca="1">RANDBETWEEN(VLOOKUP(B27,'Ver2'!$F$13:$H$19,2,0),VLOOKUP(B27,'Ver2'!$F$13:$H$19,3,0))/100</f>
        <v>0.5</v>
      </c>
      <c r="H27" s="6">
        <f t="shared" ca="1" si="2"/>
        <v>0.245</v>
      </c>
      <c r="I27" s="6">
        <f t="shared" ca="1" si="9"/>
        <v>0.26</v>
      </c>
      <c r="J27" s="6">
        <f t="shared" ca="1" si="3"/>
        <v>0.12740000000000001</v>
      </c>
      <c r="K27" s="6">
        <f ca="1">RANDBETWEEN(VLOOKUP(B27,'Ver2'!$F$23:$H$29,2,0),VLOOKUP(B27,'Ver2'!$F$23:$H$29,3,0))/100</f>
        <v>0.09</v>
      </c>
      <c r="L27" s="6">
        <f t="shared" ca="1" si="4"/>
        <v>4.41E-2</v>
      </c>
      <c r="M27" s="16">
        <f t="shared" ca="1" si="5"/>
        <v>192.423</v>
      </c>
      <c r="N27" s="6">
        <f ca="1">(L27+J27+H27)*E27+Table13[[#This Row],[Hukuk Servisinde Tahsilat Tutarı]]</f>
        <v>325222.359</v>
      </c>
      <c r="O27" s="6">
        <f ca="1">C27*VLOOKUP(B27,'Ver2'!$J$3:$N$9,2,0)+(C27-C27*G27)*VLOOKUP(B27,'Ver2'!$J$3:$N$9,3,0)+(C27-C27*G27-C27*I27)*VLOOKUP(B27,'Ver2'!$J$3:$N$9,4,0)</f>
        <v>51513</v>
      </c>
      <c r="P27" s="6">
        <f t="shared" ca="1" si="6"/>
        <v>0.58350000000000002</v>
      </c>
      <c r="Q27" s="6">
        <f ca="1">C27*P27*VLOOKUP(B27,'Ver2'!$J$3:$N$9,5,0)</f>
        <v>80873.100000000006</v>
      </c>
      <c r="R27" s="6">
        <f ca="1">VLOOKUP(Table13[[#This Row],[Ay]],'Ver2'!$J$3:$O$9,6,0)*Table13[[#This Row],[Hukuk Servisine Sevk Edilen]]*Table13[[#This Row],[Toplam Tutar]]</f>
        <v>96238.989000000001</v>
      </c>
      <c r="S27" s="6">
        <f t="shared" ca="1" si="7"/>
        <v>132386.1</v>
      </c>
      <c r="T27" s="6">
        <f t="shared" ca="1" si="8"/>
        <v>244349.25899999999</v>
      </c>
      <c r="U27" s="4"/>
      <c r="X27" s="3"/>
    </row>
    <row r="28" spans="1:24" x14ac:dyDescent="0.2">
      <c r="A28" s="9">
        <v>44922</v>
      </c>
      <c r="B28" s="6">
        <f t="shared" si="0"/>
        <v>12</v>
      </c>
      <c r="C28" s="6">
        <f ca="1">RANDBETWEEN(VLOOKUP(B28,'Ver2'!$F$3:$H$9,2,0),VLOOKUP(B28,'Ver2'!$F$3:$H$9,3,0))</f>
        <v>310</v>
      </c>
      <c r="D28" s="6">
        <f ca="1">RANDBETWEEN(VLOOKUP(B28,'Ver2'!$B$4:$D$10,2,0),VLOOKUP(B28,'Ver2'!$B$4:$D$10,3,0))</f>
        <v>869</v>
      </c>
      <c r="E28" s="6">
        <f t="shared" ca="1" si="1"/>
        <v>269390</v>
      </c>
      <c r="F28" s="6">
        <f ca="1">RANDBETWEEN(VLOOKUP(B28,'Ver2'!$B$13:$D$19,2,0),VLOOKUP(B28,'Ver2'!$B$13:$D$19,3,0))/100</f>
        <v>0.45</v>
      </c>
      <c r="G28" s="6">
        <f ca="1">RANDBETWEEN(VLOOKUP(B28,'Ver2'!$F$13:$H$19,2,0),VLOOKUP(B28,'Ver2'!$F$13:$H$19,3,0))/100</f>
        <v>0.53</v>
      </c>
      <c r="H28" s="6">
        <f t="shared" ca="1" si="2"/>
        <v>0.23850000000000002</v>
      </c>
      <c r="I28" s="6">
        <f t="shared" ca="1" si="9"/>
        <v>0.35</v>
      </c>
      <c r="J28" s="6">
        <f t="shared" ca="1" si="3"/>
        <v>0.1575</v>
      </c>
      <c r="K28" s="6">
        <f ca="1">RANDBETWEEN(VLOOKUP(B28,'Ver2'!$F$23:$H$29,2,0),VLOOKUP(B28,'Ver2'!$F$23:$H$29,3,0))/100</f>
        <v>0.09</v>
      </c>
      <c r="L28" s="6">
        <f t="shared" ca="1" si="4"/>
        <v>4.0500000000000001E-2</v>
      </c>
      <c r="M28" s="16">
        <f t="shared" ca="1" si="5"/>
        <v>135.315</v>
      </c>
      <c r="N28" s="6">
        <f ca="1">(L28+J28+H28)*E28+Table13[[#This Row],[Hukuk Servisinde Tahsilat Tutarı]]</f>
        <v>163129.1145</v>
      </c>
      <c r="O28" s="6">
        <f ca="1">C28*VLOOKUP(B28,'Ver2'!$J$3:$N$9,2,0)+(C28-C28*G28)*VLOOKUP(B28,'Ver2'!$J$3:$N$9,3,0)+(C28-C28*G28-C28*I28)*VLOOKUP(B28,'Ver2'!$J$3:$N$9,4,0)</f>
        <v>30147.5</v>
      </c>
      <c r="P28" s="6">
        <f t="shared" ca="1" si="6"/>
        <v>0.5635</v>
      </c>
      <c r="Q28" s="6">
        <f ca="1">C28*P28*VLOOKUP(B28,'Ver2'!$J$3:$N$9,5,0)</f>
        <v>52405.5</v>
      </c>
      <c r="R28" s="6">
        <f ca="1">VLOOKUP(Table13[[#This Row],[Ay]],'Ver2'!$J$3:$O$9,6,0)*Table13[[#This Row],[Hukuk Servisine Sevk Edilen]]*Table13[[#This Row],[Toplam Tutar]]</f>
        <v>45540.379500000003</v>
      </c>
      <c r="S28" s="6">
        <f t="shared" ca="1" si="7"/>
        <v>82553</v>
      </c>
      <c r="T28" s="6">
        <f t="shared" ca="1" si="8"/>
        <v>110723.6145</v>
      </c>
      <c r="U28" s="4"/>
      <c r="X28" s="3"/>
    </row>
    <row r="29" spans="1:24" x14ac:dyDescent="0.2">
      <c r="A29" s="9">
        <v>44923</v>
      </c>
      <c r="B29" s="6">
        <f t="shared" si="0"/>
        <v>12</v>
      </c>
      <c r="C29" s="6">
        <f ca="1">RANDBETWEEN(VLOOKUP(B29,'Ver2'!$F$3:$H$9,2,0),VLOOKUP(B29,'Ver2'!$F$3:$H$9,3,0))</f>
        <v>667</v>
      </c>
      <c r="D29" s="6">
        <f ca="1">RANDBETWEEN(VLOOKUP(B29,'Ver2'!$B$4:$D$10,2,0),VLOOKUP(B29,'Ver2'!$B$4:$D$10,3,0))</f>
        <v>778</v>
      </c>
      <c r="E29" s="6">
        <f t="shared" ca="1" si="1"/>
        <v>518926</v>
      </c>
      <c r="F29" s="6">
        <f ca="1">RANDBETWEEN(VLOOKUP(B29,'Ver2'!$B$13:$D$19,2,0),VLOOKUP(B29,'Ver2'!$B$13:$D$19,3,0))/100</f>
        <v>0.35</v>
      </c>
      <c r="G29" s="6">
        <f ca="1">RANDBETWEEN(VLOOKUP(B29,'Ver2'!$F$13:$H$19,2,0),VLOOKUP(B29,'Ver2'!$F$13:$H$19,3,0))/100</f>
        <v>0.55000000000000004</v>
      </c>
      <c r="H29" s="6">
        <f t="shared" ca="1" si="2"/>
        <v>0.1925</v>
      </c>
      <c r="I29" s="6">
        <f t="shared" ca="1" si="9"/>
        <v>0.34</v>
      </c>
      <c r="J29" s="6">
        <f t="shared" ca="1" si="3"/>
        <v>0.11899999999999999</v>
      </c>
      <c r="K29" s="6">
        <f ca="1">RANDBETWEEN(VLOOKUP(B29,'Ver2'!$F$23:$H$29,2,0),VLOOKUP(B29,'Ver2'!$F$23:$H$29,3,0))/100</f>
        <v>7.0000000000000007E-2</v>
      </c>
      <c r="L29" s="6">
        <f t="shared" ca="1" si="4"/>
        <v>2.4500000000000001E-2</v>
      </c>
      <c r="M29" s="16">
        <f t="shared" ca="1" si="5"/>
        <v>224.11199999999997</v>
      </c>
      <c r="N29" s="6">
        <f ca="1">(L29+J29+H29)*E29+Table13[[#This Row],[Hukuk Servisinde Tahsilat Tutarı]]</f>
        <v>277729.19519999996</v>
      </c>
      <c r="O29" s="6">
        <f ca="1">C29*VLOOKUP(B29,'Ver2'!$J$3:$N$9,2,0)+(C29-C29*G29)*VLOOKUP(B29,'Ver2'!$J$3:$N$9,3,0)+(C29-C29*G29-C29*I29)*VLOOKUP(B29,'Ver2'!$J$3:$N$9,4,0)</f>
        <v>63198.249999999993</v>
      </c>
      <c r="P29" s="6">
        <f t="shared" ca="1" si="6"/>
        <v>0.66400000000000003</v>
      </c>
      <c r="Q29" s="6">
        <f ca="1">C29*P29*VLOOKUP(B29,'Ver2'!$J$3:$N$9,5,0)</f>
        <v>132866.40000000002</v>
      </c>
      <c r="R29" s="6">
        <f ca="1">VLOOKUP(Table13[[#This Row],[Ay]],'Ver2'!$J$3:$O$9,6,0)*Table13[[#This Row],[Hukuk Servisine Sevk Edilen]]*Table13[[#This Row],[Toplam Tutar]]</f>
        <v>103370.0592</v>
      </c>
      <c r="S29" s="6">
        <f t="shared" ca="1" si="7"/>
        <v>196064.65000000002</v>
      </c>
      <c r="T29" s="6">
        <f t="shared" ca="1" si="8"/>
        <v>144862.79519999993</v>
      </c>
      <c r="U29" s="4"/>
    </row>
    <row r="30" spans="1:24" x14ac:dyDescent="0.2">
      <c r="A30" s="9">
        <v>44924</v>
      </c>
      <c r="B30" s="6">
        <f t="shared" si="0"/>
        <v>12</v>
      </c>
      <c r="C30" s="6">
        <f ca="1">RANDBETWEEN(VLOOKUP(B30,'Ver2'!$F$3:$H$9,2,0),VLOOKUP(B30,'Ver2'!$F$3:$H$9,3,0))</f>
        <v>574</v>
      </c>
      <c r="D30" s="6">
        <f ca="1">RANDBETWEEN(VLOOKUP(B30,'Ver2'!$B$4:$D$10,2,0),VLOOKUP(B30,'Ver2'!$B$4:$D$10,3,0))</f>
        <v>1010</v>
      </c>
      <c r="E30" s="6">
        <f t="shared" ca="1" si="1"/>
        <v>579740</v>
      </c>
      <c r="F30" s="6">
        <f ca="1">RANDBETWEEN(VLOOKUP(B30,'Ver2'!$B$13:$D$19,2,0),VLOOKUP(B30,'Ver2'!$B$13:$D$19,3,0))/100</f>
        <v>0.43</v>
      </c>
      <c r="G30" s="6">
        <f ca="1">RANDBETWEEN(VLOOKUP(B30,'Ver2'!$F$13:$H$19,2,0),VLOOKUP(B30,'Ver2'!$F$13:$H$19,3,0))/100</f>
        <v>0.54</v>
      </c>
      <c r="H30" s="6">
        <f t="shared" ca="1" si="2"/>
        <v>0.23220000000000002</v>
      </c>
      <c r="I30" s="6">
        <f t="shared" ca="1" si="9"/>
        <v>0.32</v>
      </c>
      <c r="J30" s="6">
        <f t="shared" ca="1" si="3"/>
        <v>0.1376</v>
      </c>
      <c r="K30" s="6">
        <f ca="1">RANDBETWEEN(VLOOKUP(B30,'Ver2'!$F$23:$H$29,2,0),VLOOKUP(B30,'Ver2'!$F$23:$H$29,3,0))/100</f>
        <v>0.06</v>
      </c>
      <c r="L30" s="6">
        <f t="shared" ca="1" si="4"/>
        <v>2.58E-2</v>
      </c>
      <c r="M30" s="16">
        <f t="shared" ca="1" si="5"/>
        <v>227.0744</v>
      </c>
      <c r="N30" s="6">
        <f ca="1">(L30+J30+H30)*E30+Table13[[#This Row],[Hukuk Servisinde Tahsilat Tutarı]]</f>
        <v>334463.60080000001</v>
      </c>
      <c r="O30" s="6">
        <f ca="1">C30*VLOOKUP(B30,'Ver2'!$J$3:$N$9,2,0)+(C30-C30*G30)*VLOOKUP(B30,'Ver2'!$J$3:$N$9,3,0)+(C30-C30*G30-C30*I30)*VLOOKUP(B30,'Ver2'!$J$3:$N$9,4,0)</f>
        <v>56538.999999999993</v>
      </c>
      <c r="P30" s="6">
        <f t="shared" ca="1" si="6"/>
        <v>0.60440000000000005</v>
      </c>
      <c r="Q30" s="6">
        <f ca="1">C30*P30*VLOOKUP(B30,'Ver2'!$J$3:$N$9,5,0)</f>
        <v>104077.68000000001</v>
      </c>
      <c r="R30" s="6">
        <f ca="1">VLOOKUP(Table13[[#This Row],[Ay]],'Ver2'!$J$3:$O$9,6,0)*Table13[[#This Row],[Hukuk Servisine Sevk Edilen]]*Table13[[#This Row],[Toplam Tutar]]</f>
        <v>105118.4568</v>
      </c>
      <c r="S30" s="6">
        <f t="shared" ca="1" si="7"/>
        <v>160616.68</v>
      </c>
      <c r="T30" s="6">
        <f t="shared" ca="1" si="8"/>
        <v>230385.92080000002</v>
      </c>
      <c r="U30" s="4"/>
    </row>
    <row r="31" spans="1:24" x14ac:dyDescent="0.2">
      <c r="A31" s="9">
        <v>44925</v>
      </c>
      <c r="B31" s="6">
        <f t="shared" si="0"/>
        <v>12</v>
      </c>
      <c r="C31" s="6">
        <f ca="1">RANDBETWEEN(VLOOKUP(B31,'Ver2'!$F$3:$H$9,2,0),VLOOKUP(B31,'Ver2'!$F$3:$H$9,3,0))</f>
        <v>668</v>
      </c>
      <c r="D31" s="6">
        <f ca="1">RANDBETWEEN(VLOOKUP(B31,'Ver2'!$B$4:$D$10,2,0),VLOOKUP(B31,'Ver2'!$B$4:$D$10,3,0))</f>
        <v>1113</v>
      </c>
      <c r="E31" s="6">
        <f t="shared" ca="1" si="1"/>
        <v>743484</v>
      </c>
      <c r="F31" s="6">
        <f ca="1">RANDBETWEEN(VLOOKUP(B31,'Ver2'!$B$13:$D$19,2,0),VLOOKUP(B31,'Ver2'!$B$13:$D$19,3,0))/100</f>
        <v>0.36</v>
      </c>
      <c r="G31" s="6">
        <f ca="1">RANDBETWEEN(VLOOKUP(B31,'Ver2'!$F$13:$H$19,2,0),VLOOKUP(B31,'Ver2'!$F$13:$H$19,3,0))/100</f>
        <v>0.46</v>
      </c>
      <c r="H31" s="6">
        <f t="shared" ca="1" si="2"/>
        <v>0.1656</v>
      </c>
      <c r="I31" s="6">
        <f t="shared" ca="1" si="9"/>
        <v>0.31</v>
      </c>
      <c r="J31" s="6">
        <f t="shared" ca="1" si="3"/>
        <v>0.11159999999999999</v>
      </c>
      <c r="K31" s="6">
        <f ca="1">RANDBETWEEN(VLOOKUP(B31,'Ver2'!$F$23:$H$29,2,0),VLOOKUP(B31,'Ver2'!$F$23:$H$29,3,0))/100</f>
        <v>0.08</v>
      </c>
      <c r="L31" s="6">
        <f t="shared" ca="1" si="4"/>
        <v>2.8799999999999999E-2</v>
      </c>
      <c r="M31" s="16">
        <f t="shared" ca="1" si="5"/>
        <v>204.40799999999999</v>
      </c>
      <c r="N31" s="6">
        <f ca="1">(L31+J31+H31)*E31+Table13[[#This Row],[Hukuk Servisinde Tahsilat Tutarı]]</f>
        <v>382299.47279999999</v>
      </c>
      <c r="O31" s="6">
        <f ca="1">C31*VLOOKUP(B31,'Ver2'!$J$3:$N$9,2,0)+(C31-C31*G31)*VLOOKUP(B31,'Ver2'!$J$3:$N$9,3,0)+(C31-C31*G31-C31*I31)*VLOOKUP(B31,'Ver2'!$J$3:$N$9,4,0)</f>
        <v>75818</v>
      </c>
      <c r="P31" s="6">
        <f t="shared" ca="1" si="6"/>
        <v>0.69399999999999995</v>
      </c>
      <c r="Q31" s="6">
        <f ca="1">C31*P31*VLOOKUP(B31,'Ver2'!$J$3:$N$9,5,0)</f>
        <v>139077.6</v>
      </c>
      <c r="R31" s="6">
        <f ca="1">VLOOKUP(Table13[[#This Row],[Ay]],'Ver2'!$J$3:$O$9,6,0)*Table13[[#This Row],[Hukuk Servisine Sevk Edilen]]*Table13[[#This Row],[Toplam Tutar]]</f>
        <v>154793.36879999997</v>
      </c>
      <c r="S31" s="6">
        <f t="shared" ca="1" si="7"/>
        <v>214895.6</v>
      </c>
      <c r="T31" s="6">
        <f t="shared" ca="1" si="8"/>
        <v>243221.87279999998</v>
      </c>
      <c r="U31" s="4"/>
    </row>
    <row r="32" spans="1:24" x14ac:dyDescent="0.2">
      <c r="A32" s="9">
        <v>44926</v>
      </c>
      <c r="B32" s="6">
        <f t="shared" si="0"/>
        <v>12</v>
      </c>
      <c r="C32" s="6">
        <f ca="1">RANDBETWEEN(VLOOKUP(B32,'Ver2'!$F$3:$H$9,2,0),VLOOKUP(B32,'Ver2'!$F$3:$H$9,3,0))</f>
        <v>310</v>
      </c>
      <c r="D32" s="6">
        <f ca="1">RANDBETWEEN(VLOOKUP(B32,'Ver2'!$B$4:$D$10,2,0),VLOOKUP(B32,'Ver2'!$B$4:$D$10,3,0))</f>
        <v>791</v>
      </c>
      <c r="E32" s="6">
        <f t="shared" ca="1" si="1"/>
        <v>245210</v>
      </c>
      <c r="F32" s="6">
        <f ca="1">RANDBETWEEN(VLOOKUP(B32,'Ver2'!$B$13:$D$19,2,0),VLOOKUP(B32,'Ver2'!$B$13:$D$19,3,0))/100</f>
        <v>0.48</v>
      </c>
      <c r="G32" s="6">
        <f ca="1">RANDBETWEEN(VLOOKUP(B32,'Ver2'!$F$13:$H$19,2,0),VLOOKUP(B32,'Ver2'!$F$13:$H$19,3,0))/100</f>
        <v>0.52</v>
      </c>
      <c r="H32" s="6">
        <f t="shared" ca="1" si="2"/>
        <v>0.24959999999999999</v>
      </c>
      <c r="I32" s="6">
        <f t="shared" ca="1" si="9"/>
        <v>0.21</v>
      </c>
      <c r="J32" s="6">
        <f t="shared" ca="1" si="3"/>
        <v>0.10079999999999999</v>
      </c>
      <c r="K32" s="6">
        <f ca="1">RANDBETWEEN(VLOOKUP(B32,'Ver2'!$F$23:$H$29,2,0),VLOOKUP(B32,'Ver2'!$F$23:$H$29,3,0))/100</f>
        <v>0.1</v>
      </c>
      <c r="L32" s="6">
        <f t="shared" ca="1" si="4"/>
        <v>4.8000000000000001E-2</v>
      </c>
      <c r="M32" s="16">
        <f t="shared" ca="1" si="5"/>
        <v>123.50399999999999</v>
      </c>
      <c r="N32" s="6">
        <f ca="1">(L32+J32+H32)*E32+Table13[[#This Row],[Hukuk Servisinde Tahsilat Tutarı]]</f>
        <v>141947.1648</v>
      </c>
      <c r="O32" s="6">
        <f ca="1">C32*VLOOKUP(B32,'Ver2'!$J$3:$N$9,2,0)+(C32-C32*G32)*VLOOKUP(B32,'Ver2'!$J$3:$N$9,3,0)+(C32-C32*G32-C32*I32)*VLOOKUP(B32,'Ver2'!$J$3:$N$9,4,0)</f>
        <v>35030</v>
      </c>
      <c r="P32" s="6">
        <f t="shared" ca="1" si="6"/>
        <v>0.60160000000000002</v>
      </c>
      <c r="Q32" s="6">
        <f ca="1">C32*P32*VLOOKUP(B32,'Ver2'!$J$3:$N$9,5,0)</f>
        <v>55948.800000000003</v>
      </c>
      <c r="R32" s="6">
        <f ca="1">VLOOKUP(Table13[[#This Row],[Ay]],'Ver2'!$J$3:$O$9,6,0)*Table13[[#This Row],[Hukuk Servisine Sevk Edilen]]*Table13[[#This Row],[Toplam Tutar]]</f>
        <v>44255.500800000002</v>
      </c>
      <c r="S32" s="6">
        <f t="shared" ca="1" si="7"/>
        <v>90978.8</v>
      </c>
      <c r="T32" s="6">
        <f t="shared" ca="1" si="8"/>
        <v>85998.364799999996</v>
      </c>
      <c r="U32" s="4"/>
    </row>
    <row r="33" spans="1:25" x14ac:dyDescent="0.2">
      <c r="A33" s="9">
        <v>44927</v>
      </c>
      <c r="B33" s="6">
        <f t="shared" si="0"/>
        <v>1</v>
      </c>
      <c r="C33" s="6">
        <f ca="1">RANDBETWEEN(VLOOKUP(B33,'Ver2'!$F$3:$H$9,2,0),VLOOKUP(B33,'Ver2'!$F$3:$H$9,3,0))</f>
        <v>1129</v>
      </c>
      <c r="D33" s="6">
        <f ca="1">RANDBETWEEN(VLOOKUP(B33,'Ver2'!$B$4:$D$10,2,0),VLOOKUP(B33,'Ver2'!$B$4:$D$10,3,0))</f>
        <v>1557</v>
      </c>
      <c r="E33" s="6">
        <f t="shared" ca="1" si="1"/>
        <v>1757853</v>
      </c>
      <c r="F33" s="6">
        <f ca="1">RANDBETWEEN(VLOOKUP(B33,'Ver2'!$B$13:$D$19,2,0),VLOOKUP(B33,'Ver2'!$B$13:$D$19,3,0))/100</f>
        <v>0.38</v>
      </c>
      <c r="G33" s="6">
        <f ca="1">RANDBETWEEN(VLOOKUP(B33,'Ver2'!$F$13:$H$19,2,0),VLOOKUP(B33,'Ver2'!$F$13:$H$19,3,0))/100</f>
        <v>0.53</v>
      </c>
      <c r="H33" s="6">
        <f t="shared" ca="1" si="2"/>
        <v>0.20140000000000002</v>
      </c>
      <c r="I33" s="6">
        <f t="shared" ca="1" si="9"/>
        <v>0.22</v>
      </c>
      <c r="J33" s="6">
        <f t="shared" ca="1" si="3"/>
        <v>8.3600000000000008E-2</v>
      </c>
      <c r="K33" s="6">
        <f ca="1">RANDBETWEEN(VLOOKUP(B33,'Ver2'!$F$23:$H$29,2,0),VLOOKUP(B33,'Ver2'!$F$23:$H$29,3,0))/100</f>
        <v>0.09</v>
      </c>
      <c r="L33" s="6">
        <f t="shared" ca="1" si="4"/>
        <v>3.4200000000000001E-2</v>
      </c>
      <c r="M33" s="16">
        <f t="shared" ca="1" si="5"/>
        <v>360.37680000000006</v>
      </c>
      <c r="N33" s="6">
        <f ca="1">(L33+J33+H33)*E33+Table13[[#This Row],[Hukuk Servisinde Tahsilat Tutarı]]</f>
        <v>896195.647872</v>
      </c>
      <c r="O33" s="6">
        <f ca="1">C33*VLOOKUP(B33,'Ver2'!$J$3:$N$9,2,0)+(C33-C33*G33)*VLOOKUP(B33,'Ver2'!$J$3:$N$9,3,0)+(C33-C33*G33-C33*I33)*VLOOKUP(B33,'Ver2'!$J$3:$N$9,4,0)</f>
        <v>124472.25</v>
      </c>
      <c r="P33" s="6">
        <f t="shared" ca="1" si="6"/>
        <v>0.68079999999999996</v>
      </c>
      <c r="Q33" s="6">
        <f ca="1">C33*P33*VLOOKUP(B33,'Ver2'!$J$3:$N$9,5,0)</f>
        <v>230586.96</v>
      </c>
      <c r="R33" s="6">
        <f ca="1">VLOOKUP(Table13[[#This Row],[Ay]],'Ver2'!$J$3:$O$9,6,0)*Table13[[#This Row],[Hukuk Servisine Sevk Edilen]]*Table13[[#This Row],[Toplam Tutar]]</f>
        <v>335088.97027200001</v>
      </c>
      <c r="S33" s="6">
        <f t="shared" ca="1" si="7"/>
        <v>355059.20999999996</v>
      </c>
      <c r="T33" s="6">
        <f t="shared" ca="1" si="8"/>
        <v>665608.68787200004</v>
      </c>
      <c r="U33" s="4"/>
    </row>
    <row r="34" spans="1:25" x14ac:dyDescent="0.2">
      <c r="A34" s="9">
        <v>44928</v>
      </c>
      <c r="B34" s="6">
        <f t="shared" si="0"/>
        <v>1</v>
      </c>
      <c r="C34" s="6">
        <f ca="1">RANDBETWEEN(VLOOKUP(B34,'Ver2'!$F$3:$H$9,2,0),VLOOKUP(B34,'Ver2'!$F$3:$H$9,3,0))</f>
        <v>817</v>
      </c>
      <c r="D34" s="6">
        <f ca="1">RANDBETWEEN(VLOOKUP(B34,'Ver2'!$B$4:$D$10,2,0),VLOOKUP(B34,'Ver2'!$B$4:$D$10,3,0))</f>
        <v>1442</v>
      </c>
      <c r="E34" s="6">
        <f t="shared" ca="1" si="1"/>
        <v>1178114</v>
      </c>
      <c r="F34" s="6">
        <f ca="1">RANDBETWEEN(VLOOKUP(B34,'Ver2'!$B$13:$D$19,2,0),VLOOKUP(B34,'Ver2'!$B$13:$D$19,3,0))/100</f>
        <v>0.53</v>
      </c>
      <c r="G34" s="6">
        <f ca="1">RANDBETWEEN(VLOOKUP(B34,'Ver2'!$F$13:$H$19,2,0),VLOOKUP(B34,'Ver2'!$F$13:$H$19,3,0))/100</f>
        <v>0.49</v>
      </c>
      <c r="H34" s="6">
        <f t="shared" ca="1" si="2"/>
        <v>0.25969999999999999</v>
      </c>
      <c r="I34" s="6">
        <f t="shared" ca="1" si="9"/>
        <v>0.28999999999999998</v>
      </c>
      <c r="J34" s="6">
        <f t="shared" ca="1" si="3"/>
        <v>0.1537</v>
      </c>
      <c r="K34" s="6">
        <f ca="1">RANDBETWEEN(VLOOKUP(B34,'Ver2'!$F$23:$H$29,2,0),VLOOKUP(B34,'Ver2'!$F$23:$H$29,3,0))/100</f>
        <v>0.1</v>
      </c>
      <c r="L34" s="6">
        <f t="shared" ca="1" si="4"/>
        <v>5.3000000000000005E-2</v>
      </c>
      <c r="M34" s="16">
        <f t="shared" ca="1" si="5"/>
        <v>381.04879999999997</v>
      </c>
      <c r="N34" s="6">
        <f ca="1">(L34+J34+H34)*E34+Table13[[#This Row],[Hukuk Servisinde Tahsilat Tutarı]]</f>
        <v>725492.02611199999</v>
      </c>
      <c r="O34" s="6">
        <f ca="1">C34*VLOOKUP(B34,'Ver2'!$J$3:$N$9,2,0)+(C34-C34*G34)*VLOOKUP(B34,'Ver2'!$J$3:$N$9,3,0)+(C34-C34*G34-C34*I34)*VLOOKUP(B34,'Ver2'!$J$3:$N$9,4,0)</f>
        <v>90074.25</v>
      </c>
      <c r="P34" s="6">
        <f t="shared" ca="1" si="6"/>
        <v>0.53360000000000007</v>
      </c>
      <c r="Q34" s="6">
        <f ca="1">C34*P34*VLOOKUP(B34,'Ver2'!$J$3:$N$9,5,0)</f>
        <v>130785.36000000003</v>
      </c>
      <c r="R34" s="6">
        <f ca="1">VLOOKUP(Table13[[#This Row],[Ay]],'Ver2'!$J$3:$O$9,6,0)*Table13[[#This Row],[Hukuk Servisine Sevk Edilen]]*Table13[[#This Row],[Toplam Tutar]]</f>
        <v>176019.65651200005</v>
      </c>
      <c r="S34" s="6">
        <f t="shared" ca="1" si="7"/>
        <v>220859.61000000004</v>
      </c>
      <c r="T34" s="6">
        <f t="shared" ca="1" si="8"/>
        <v>594706.66611200001</v>
      </c>
      <c r="U34" s="4"/>
    </row>
    <row r="35" spans="1:25" x14ac:dyDescent="0.2">
      <c r="A35" s="9">
        <v>44929</v>
      </c>
      <c r="B35" s="6">
        <f t="shared" si="0"/>
        <v>1</v>
      </c>
      <c r="C35" s="6">
        <f ca="1">RANDBETWEEN(VLOOKUP(B35,'Ver2'!$F$3:$H$9,2,0),VLOOKUP(B35,'Ver2'!$F$3:$H$9,3,0))</f>
        <v>860</v>
      </c>
      <c r="D35" s="6">
        <f ca="1">RANDBETWEEN(VLOOKUP(B35,'Ver2'!$B$4:$D$10,2,0),VLOOKUP(B35,'Ver2'!$B$4:$D$10,3,0))</f>
        <v>1702</v>
      </c>
      <c r="E35" s="6">
        <f t="shared" ca="1" si="1"/>
        <v>1463720</v>
      </c>
      <c r="F35" s="6">
        <f ca="1">RANDBETWEEN(VLOOKUP(B35,'Ver2'!$B$13:$D$19,2,0),VLOOKUP(B35,'Ver2'!$B$13:$D$19,3,0))/100</f>
        <v>0.43</v>
      </c>
      <c r="G35" s="6">
        <f ca="1">RANDBETWEEN(VLOOKUP(B35,'Ver2'!$F$13:$H$19,2,0),VLOOKUP(B35,'Ver2'!$F$13:$H$19,3,0))/100</f>
        <v>0.45</v>
      </c>
      <c r="H35" s="6">
        <f t="shared" ca="1" si="2"/>
        <v>0.19350000000000001</v>
      </c>
      <c r="I35" s="6">
        <f t="shared" ca="1" si="9"/>
        <v>0.31</v>
      </c>
      <c r="J35" s="6">
        <f t="shared" ca="1" si="3"/>
        <v>0.1333</v>
      </c>
      <c r="K35" s="6">
        <f ca="1">RANDBETWEEN(VLOOKUP(B35,'Ver2'!$F$23:$H$29,2,0),VLOOKUP(B35,'Ver2'!$F$23:$H$29,3,0))/100</f>
        <v>0.1</v>
      </c>
      <c r="L35" s="6">
        <f t="shared" ca="1" si="4"/>
        <v>4.3000000000000003E-2</v>
      </c>
      <c r="M35" s="16">
        <f t="shared" ca="1" si="5"/>
        <v>318.02800000000002</v>
      </c>
      <c r="N35" s="6">
        <f ca="1">(L35+J35+H35)*E35+Table13[[#This Row],[Hukuk Servisinde Tahsilat Tutarı]]</f>
        <v>799565.83232000005</v>
      </c>
      <c r="O35" s="6">
        <f ca="1">C35*VLOOKUP(B35,'Ver2'!$J$3:$N$9,2,0)+(C35-C35*G35)*VLOOKUP(B35,'Ver2'!$J$3:$N$9,3,0)+(C35-C35*G35-C35*I35)*VLOOKUP(B35,'Ver2'!$J$3:$N$9,4,0)</f>
        <v>99115</v>
      </c>
      <c r="P35" s="6">
        <f t="shared" ca="1" si="6"/>
        <v>0.63019999999999998</v>
      </c>
      <c r="Q35" s="6">
        <f ca="1">C35*P35*VLOOKUP(B35,'Ver2'!$J$3:$N$9,5,0)</f>
        <v>162591.6</v>
      </c>
      <c r="R35" s="6">
        <f ca="1">VLOOKUP(Table13[[#This Row],[Ay]],'Ver2'!$J$3:$O$9,6,0)*Table13[[#This Row],[Hukuk Servisine Sevk Edilen]]*Table13[[#This Row],[Toplam Tutar]]</f>
        <v>258282.17632</v>
      </c>
      <c r="S35" s="6">
        <f t="shared" ca="1" si="7"/>
        <v>261706.6</v>
      </c>
      <c r="T35" s="6">
        <f t="shared" ca="1" si="8"/>
        <v>636974.23232000007</v>
      </c>
      <c r="U35" s="4"/>
    </row>
    <row r="36" spans="1:25" x14ac:dyDescent="0.2">
      <c r="A36" s="9">
        <v>44930</v>
      </c>
      <c r="B36" s="6">
        <f t="shared" si="0"/>
        <v>1</v>
      </c>
      <c r="C36" s="6">
        <f ca="1">RANDBETWEEN(VLOOKUP(B36,'Ver2'!$F$3:$H$9,2,0),VLOOKUP(B36,'Ver2'!$F$3:$H$9,3,0))</f>
        <v>1107</v>
      </c>
      <c r="D36" s="6">
        <f ca="1">RANDBETWEEN(VLOOKUP(B36,'Ver2'!$B$4:$D$10,2,0),VLOOKUP(B36,'Ver2'!$B$4:$D$10,3,0))</f>
        <v>1551</v>
      </c>
      <c r="E36" s="6">
        <f t="shared" ca="1" si="1"/>
        <v>1716957</v>
      </c>
      <c r="F36" s="6">
        <f ca="1">RANDBETWEEN(VLOOKUP(B36,'Ver2'!$B$13:$D$19,2,0),VLOOKUP(B36,'Ver2'!$B$13:$D$19,3,0))/100</f>
        <v>0.46</v>
      </c>
      <c r="G36" s="6">
        <f ca="1">RANDBETWEEN(VLOOKUP(B36,'Ver2'!$F$13:$H$19,2,0),VLOOKUP(B36,'Ver2'!$F$13:$H$19,3,0))/100</f>
        <v>0.46</v>
      </c>
      <c r="H36" s="6">
        <f t="shared" ca="1" si="2"/>
        <v>0.21160000000000001</v>
      </c>
      <c r="I36" s="6">
        <f t="shared" ca="1" si="9"/>
        <v>0.27</v>
      </c>
      <c r="J36" s="6">
        <f t="shared" ca="1" si="3"/>
        <v>0.12420000000000002</v>
      </c>
      <c r="K36" s="6">
        <f ca="1">RANDBETWEEN(VLOOKUP(B36,'Ver2'!$F$23:$H$29,2,0),VLOOKUP(B36,'Ver2'!$F$23:$H$29,3,0))/100</f>
        <v>0.05</v>
      </c>
      <c r="L36" s="6">
        <f t="shared" ca="1" si="4"/>
        <v>2.3000000000000003E-2</v>
      </c>
      <c r="M36" s="16">
        <f t="shared" ca="1" si="5"/>
        <v>397.19159999999999</v>
      </c>
      <c r="N36" s="6">
        <f ca="1">(L36+J36+H36)*E36+Table13[[#This Row],[Hukuk Servisinde Tahsilat Tutarı]]</f>
        <v>924299.76355200005</v>
      </c>
      <c r="O36" s="6">
        <f ca="1">C36*VLOOKUP(B36,'Ver2'!$J$3:$N$9,2,0)+(C36-C36*G36)*VLOOKUP(B36,'Ver2'!$J$3:$N$9,3,0)+(C36-C36*G36-C36*I36)*VLOOKUP(B36,'Ver2'!$J$3:$N$9,4,0)</f>
        <v>130072.5</v>
      </c>
      <c r="P36" s="6">
        <f t="shared" ca="1" si="6"/>
        <v>0.64119999999999999</v>
      </c>
      <c r="Q36" s="6">
        <f ca="1">C36*P36*VLOOKUP(B36,'Ver2'!$J$3:$N$9,5,0)</f>
        <v>212942.52</v>
      </c>
      <c r="R36" s="6">
        <f ca="1">VLOOKUP(Table13[[#This Row],[Ay]],'Ver2'!$J$3:$O$9,6,0)*Table13[[#This Row],[Hukuk Servisine Sevk Edilen]]*Table13[[#This Row],[Toplam Tutar]]</f>
        <v>308255.59195199999</v>
      </c>
      <c r="S36" s="6">
        <f t="shared" ca="1" si="7"/>
        <v>343015.02</v>
      </c>
      <c r="T36" s="6">
        <f t="shared" ca="1" si="8"/>
        <v>711357.24355200003</v>
      </c>
      <c r="U36" s="4"/>
    </row>
    <row r="37" spans="1:25" x14ac:dyDescent="0.2">
      <c r="A37" s="9">
        <v>44931</v>
      </c>
      <c r="B37" s="6">
        <f t="shared" si="0"/>
        <v>1</v>
      </c>
      <c r="C37" s="6">
        <f ca="1">RANDBETWEEN(VLOOKUP(B37,'Ver2'!$F$3:$H$9,2,0),VLOOKUP(B37,'Ver2'!$F$3:$H$9,3,0))</f>
        <v>1214</v>
      </c>
      <c r="D37" s="6">
        <f ca="1">RANDBETWEEN(VLOOKUP(B37,'Ver2'!$B$4:$D$10,2,0),VLOOKUP(B37,'Ver2'!$B$4:$D$10,3,0))</f>
        <v>1388</v>
      </c>
      <c r="E37" s="6">
        <f t="shared" ca="1" si="1"/>
        <v>1685032</v>
      </c>
      <c r="F37" s="6">
        <f ca="1">RANDBETWEEN(VLOOKUP(B37,'Ver2'!$B$13:$D$19,2,0),VLOOKUP(B37,'Ver2'!$B$13:$D$19,3,0))/100</f>
        <v>0.57999999999999996</v>
      </c>
      <c r="G37" s="6">
        <f ca="1">RANDBETWEEN(VLOOKUP(B37,'Ver2'!$F$13:$H$19,2,0),VLOOKUP(B37,'Ver2'!$F$13:$H$19,3,0))/100</f>
        <v>0.48</v>
      </c>
      <c r="H37" s="6">
        <f t="shared" ca="1" si="2"/>
        <v>0.27839999999999998</v>
      </c>
      <c r="I37" s="6">
        <f t="shared" ca="1" si="9"/>
        <v>0.28000000000000003</v>
      </c>
      <c r="J37" s="6">
        <f t="shared" ca="1" si="3"/>
        <v>0.16240000000000002</v>
      </c>
      <c r="K37" s="6">
        <f ca="1">RANDBETWEEN(VLOOKUP(B37,'Ver2'!$F$23:$H$29,2,0),VLOOKUP(B37,'Ver2'!$F$23:$H$29,3,0))/100</f>
        <v>0.05</v>
      </c>
      <c r="L37" s="6">
        <f t="shared" ca="1" si="4"/>
        <v>2.8999999999999998E-2</v>
      </c>
      <c r="M37" s="16">
        <f t="shared" ca="1" si="5"/>
        <v>570.33719999999994</v>
      </c>
      <c r="N37" s="6">
        <f ca="1">(L37+J37+H37)*E37+Table13[[#This Row],[Hukuk Servisinde Tahsilat Tutarı]]</f>
        <v>1041781.1441919999</v>
      </c>
      <c r="O37" s="6">
        <f ca="1">C37*VLOOKUP(B37,'Ver2'!$J$3:$N$9,2,0)+(C37-C37*G37)*VLOOKUP(B37,'Ver2'!$J$3:$N$9,3,0)+(C37-C37*G37-C37*I37)*VLOOKUP(B37,'Ver2'!$J$3:$N$9,4,0)</f>
        <v>137182</v>
      </c>
      <c r="P37" s="6">
        <f t="shared" ca="1" si="6"/>
        <v>0.5302</v>
      </c>
      <c r="Q37" s="6">
        <f ca="1">C37*P37*VLOOKUP(B37,'Ver2'!$J$3:$N$9,5,0)</f>
        <v>193098.84000000003</v>
      </c>
      <c r="R37" s="6">
        <f ca="1">VLOOKUP(Table13[[#This Row],[Ay]],'Ver2'!$J$3:$O$9,6,0)*Table13[[#This Row],[Hukuk Servisine Sevk Edilen]]*Table13[[#This Row],[Toplam Tutar]]</f>
        <v>250153.11059200001</v>
      </c>
      <c r="S37" s="6">
        <f t="shared" ca="1" si="7"/>
        <v>330280.84000000003</v>
      </c>
      <c r="T37" s="6">
        <f t="shared" ca="1" si="8"/>
        <v>848682.30419199984</v>
      </c>
      <c r="U37" s="4"/>
    </row>
    <row r="38" spans="1:25" x14ac:dyDescent="0.2">
      <c r="A38" s="9">
        <v>44932</v>
      </c>
      <c r="B38" s="6">
        <f t="shared" si="0"/>
        <v>1</v>
      </c>
      <c r="C38" s="6">
        <f ca="1">RANDBETWEEN(VLOOKUP(B38,'Ver2'!$F$3:$H$9,2,0),VLOOKUP(B38,'Ver2'!$F$3:$H$9,3,0))</f>
        <v>1113</v>
      </c>
      <c r="D38" s="6">
        <f ca="1">RANDBETWEEN(VLOOKUP(B38,'Ver2'!$B$4:$D$10,2,0),VLOOKUP(B38,'Ver2'!$B$4:$D$10,3,0))</f>
        <v>1746</v>
      </c>
      <c r="E38" s="6">
        <f t="shared" ca="1" si="1"/>
        <v>1943298</v>
      </c>
      <c r="F38" s="6">
        <f ca="1">RANDBETWEEN(VLOOKUP(B38,'Ver2'!$B$13:$D$19,2,0),VLOOKUP(B38,'Ver2'!$B$13:$D$19,3,0))/100</f>
        <v>0.5</v>
      </c>
      <c r="G38" s="6">
        <f ca="1">RANDBETWEEN(VLOOKUP(B38,'Ver2'!$F$13:$H$19,2,0),VLOOKUP(B38,'Ver2'!$F$13:$H$19,3,0))/100</f>
        <v>0.51</v>
      </c>
      <c r="H38" s="6">
        <f t="shared" ca="1" si="2"/>
        <v>0.255</v>
      </c>
      <c r="I38" s="6">
        <f t="shared" ca="1" si="9"/>
        <v>0.25</v>
      </c>
      <c r="J38" s="6">
        <f t="shared" ca="1" si="3"/>
        <v>0.125</v>
      </c>
      <c r="K38" s="6">
        <f ca="1">RANDBETWEEN(VLOOKUP(B38,'Ver2'!$F$23:$H$29,2,0),VLOOKUP(B38,'Ver2'!$F$23:$H$29,3,0))/100</f>
        <v>0.1</v>
      </c>
      <c r="L38" s="6">
        <f t="shared" ca="1" si="4"/>
        <v>0.05</v>
      </c>
      <c r="M38" s="16">
        <f t="shared" ca="1" si="5"/>
        <v>478.59</v>
      </c>
      <c r="N38" s="6">
        <f ca="1">(L38+J38+H38)*E38+Table13[[#This Row],[Hukuk Servisinde Tahsilat Tutarı]]</f>
        <v>1145768.5008</v>
      </c>
      <c r="O38" s="6">
        <f ca="1">C38*VLOOKUP(B38,'Ver2'!$J$3:$N$9,2,0)+(C38-C38*G38)*VLOOKUP(B38,'Ver2'!$J$3:$N$9,3,0)+(C38-C38*G38-C38*I38)*VLOOKUP(B38,'Ver2'!$J$3:$N$9,4,0)</f>
        <v>123264.75</v>
      </c>
      <c r="P38" s="6">
        <f t="shared" ca="1" si="6"/>
        <v>0.57000000000000006</v>
      </c>
      <c r="Q38" s="6">
        <f ca="1">C38*P38*VLOOKUP(B38,'Ver2'!$J$3:$N$9,5,0)</f>
        <v>190323.00000000003</v>
      </c>
      <c r="R38" s="6">
        <f ca="1">VLOOKUP(Table13[[#This Row],[Ay]],'Ver2'!$J$3:$O$9,6,0)*Table13[[#This Row],[Hukuk Servisine Sevk Edilen]]*Table13[[#This Row],[Toplam Tutar]]</f>
        <v>310150.36080000002</v>
      </c>
      <c r="S38" s="6">
        <f t="shared" ca="1" si="7"/>
        <v>313587.75</v>
      </c>
      <c r="T38" s="6">
        <f t="shared" ca="1" si="8"/>
        <v>955445.50080000004</v>
      </c>
      <c r="U38" s="4"/>
    </row>
    <row r="39" spans="1:25" x14ac:dyDescent="0.2">
      <c r="A39" s="9">
        <v>44933</v>
      </c>
      <c r="B39" s="6">
        <f t="shared" si="0"/>
        <v>1</v>
      </c>
      <c r="C39" s="6">
        <f ca="1">RANDBETWEEN(VLOOKUP(B39,'Ver2'!$F$3:$H$9,2,0),VLOOKUP(B39,'Ver2'!$F$3:$H$9,3,0))</f>
        <v>907</v>
      </c>
      <c r="D39" s="6">
        <f ca="1">RANDBETWEEN(VLOOKUP(B39,'Ver2'!$B$4:$D$10,2,0),VLOOKUP(B39,'Ver2'!$B$4:$D$10,3,0))</f>
        <v>1609</v>
      </c>
      <c r="E39" s="6">
        <f t="shared" ca="1" si="1"/>
        <v>1459363</v>
      </c>
      <c r="F39" s="6">
        <f ca="1">RANDBETWEEN(VLOOKUP(B39,'Ver2'!$B$13:$D$19,2,0),VLOOKUP(B39,'Ver2'!$B$13:$D$19,3,0))/100</f>
        <v>0.38</v>
      </c>
      <c r="G39" s="6">
        <f ca="1">RANDBETWEEN(VLOOKUP(B39,'Ver2'!$F$13:$H$19,2,0),VLOOKUP(B39,'Ver2'!$F$13:$H$19,3,0))/100</f>
        <v>0.46</v>
      </c>
      <c r="H39" s="6">
        <f t="shared" ca="1" si="2"/>
        <v>0.17480000000000001</v>
      </c>
      <c r="I39" s="6">
        <f t="shared" ca="1" si="9"/>
        <v>0.34</v>
      </c>
      <c r="J39" s="6">
        <f t="shared" ca="1" si="3"/>
        <v>0.12920000000000001</v>
      </c>
      <c r="K39" s="6">
        <f ca="1">RANDBETWEEN(VLOOKUP(B39,'Ver2'!$F$23:$H$29,2,0),VLOOKUP(B39,'Ver2'!$F$23:$H$29,3,0))/100</f>
        <v>7.0000000000000007E-2</v>
      </c>
      <c r="L39" s="6">
        <f t="shared" ca="1" si="4"/>
        <v>2.6600000000000002E-2</v>
      </c>
      <c r="M39" s="16">
        <f t="shared" ca="1" si="5"/>
        <v>299.85419999999999</v>
      </c>
      <c r="N39" s="6">
        <f ca="1">(L39+J39+H39)*E39+Table13[[#This Row],[Hukuk Servisinde Tahsilat Tutarı]]</f>
        <v>755996.73361600004</v>
      </c>
      <c r="O39" s="6">
        <f ca="1">C39*VLOOKUP(B39,'Ver2'!$J$3:$N$9,2,0)+(C39-C39*G39)*VLOOKUP(B39,'Ver2'!$J$3:$N$9,3,0)+(C39-C39*G39-C39*I39)*VLOOKUP(B39,'Ver2'!$J$3:$N$9,4,0)</f>
        <v>100223.5</v>
      </c>
      <c r="P39" s="6">
        <f t="shared" ca="1" si="6"/>
        <v>0.6694</v>
      </c>
      <c r="Q39" s="6">
        <f ca="1">C39*P39*VLOOKUP(B39,'Ver2'!$J$3:$N$9,5,0)</f>
        <v>182143.74</v>
      </c>
      <c r="R39" s="6">
        <f ca="1">VLOOKUP(Table13[[#This Row],[Ay]],'Ver2'!$J$3:$O$9,6,0)*Table13[[#This Row],[Hukuk Servisine Sevk Edilen]]*Table13[[#This Row],[Toplam Tutar]]</f>
        <v>273531.325816</v>
      </c>
      <c r="S39" s="6">
        <f t="shared" ca="1" si="7"/>
        <v>282367.24</v>
      </c>
      <c r="T39" s="6">
        <f t="shared" ca="1" si="8"/>
        <v>573852.99361600005</v>
      </c>
      <c r="U39" s="4"/>
    </row>
    <row r="40" spans="1:25" x14ac:dyDescent="0.2">
      <c r="A40" s="9">
        <v>44934</v>
      </c>
      <c r="B40" s="6">
        <f t="shared" si="0"/>
        <v>1</v>
      </c>
      <c r="C40" s="6">
        <f ca="1">RANDBETWEEN(VLOOKUP(B40,'Ver2'!$F$3:$H$9,2,0),VLOOKUP(B40,'Ver2'!$F$3:$H$9,3,0))</f>
        <v>943</v>
      </c>
      <c r="D40" s="6">
        <f ca="1">RANDBETWEEN(VLOOKUP(B40,'Ver2'!$B$4:$D$10,2,0),VLOOKUP(B40,'Ver2'!$B$4:$D$10,3,0))</f>
        <v>1672</v>
      </c>
      <c r="E40" s="6">
        <f t="shared" ca="1" si="1"/>
        <v>1576696</v>
      </c>
      <c r="F40" s="6">
        <f ca="1">RANDBETWEEN(VLOOKUP(B40,'Ver2'!$B$13:$D$19,2,0),VLOOKUP(B40,'Ver2'!$B$13:$D$19,3,0))/100</f>
        <v>0.62</v>
      </c>
      <c r="G40" s="6">
        <f ca="1">RANDBETWEEN(VLOOKUP(B40,'Ver2'!$F$13:$H$19,2,0),VLOOKUP(B40,'Ver2'!$F$13:$H$19,3,0))/100</f>
        <v>0.54</v>
      </c>
      <c r="H40" s="6">
        <f t="shared" ca="1" si="2"/>
        <v>0.33480000000000004</v>
      </c>
      <c r="I40" s="6">
        <f t="shared" ca="1" si="9"/>
        <v>0.31</v>
      </c>
      <c r="J40" s="6">
        <f t="shared" ca="1" si="3"/>
        <v>0.19220000000000001</v>
      </c>
      <c r="K40" s="6">
        <f ca="1">RANDBETWEEN(VLOOKUP(B40,'Ver2'!$F$23:$H$29,2,0),VLOOKUP(B40,'Ver2'!$F$23:$H$29,3,0))/100</f>
        <v>0.08</v>
      </c>
      <c r="L40" s="6">
        <f t="shared" ca="1" si="4"/>
        <v>4.9599999999999998E-2</v>
      </c>
      <c r="M40" s="16">
        <f t="shared" ca="1" si="5"/>
        <v>543.73379999999997</v>
      </c>
      <c r="N40" s="6">
        <f ca="1">(L40+J40+H40)*E40+Table13[[#This Row],[Hukuk Servisinde Tahsilat Tutarı]]</f>
        <v>1096043.3777920001</v>
      </c>
      <c r="O40" s="6">
        <f ca="1">C40*VLOOKUP(B40,'Ver2'!$J$3:$N$9,2,0)+(C40-C40*G40)*VLOOKUP(B40,'Ver2'!$J$3:$N$9,3,0)+(C40-C40*G40-C40*I40)*VLOOKUP(B40,'Ver2'!$J$3:$N$9,4,0)</f>
        <v>93828.5</v>
      </c>
      <c r="P40" s="6">
        <f t="shared" ca="1" si="6"/>
        <v>0.4234</v>
      </c>
      <c r="Q40" s="6">
        <f ca="1">C40*P40*VLOOKUP(B40,'Ver2'!$J$3:$N$9,5,0)</f>
        <v>119779.86000000002</v>
      </c>
      <c r="R40" s="6">
        <f ca="1">VLOOKUP(Table13[[#This Row],[Ay]],'Ver2'!$J$3:$O$9,6,0)*Table13[[#This Row],[Hukuk Servisine Sevk Edilen]]*Table13[[#This Row],[Toplam Tutar]]</f>
        <v>186920.46419200001</v>
      </c>
      <c r="S40" s="6">
        <f t="shared" ca="1" si="7"/>
        <v>213608.36000000002</v>
      </c>
      <c r="T40" s="6">
        <f t="shared" ca="1" si="8"/>
        <v>976263.51779200009</v>
      </c>
      <c r="U40" s="4"/>
    </row>
    <row r="41" spans="1:25" x14ac:dyDescent="0.2">
      <c r="A41" s="9">
        <v>44935</v>
      </c>
      <c r="B41" s="6">
        <f t="shared" si="0"/>
        <v>1</v>
      </c>
      <c r="C41" s="6">
        <f ca="1">RANDBETWEEN(VLOOKUP(B41,'Ver2'!$F$3:$H$9,2,0),VLOOKUP(B41,'Ver2'!$F$3:$H$9,3,0))</f>
        <v>1003</v>
      </c>
      <c r="D41" s="6">
        <f ca="1">RANDBETWEEN(VLOOKUP(B41,'Ver2'!$B$4:$D$10,2,0),VLOOKUP(B41,'Ver2'!$B$4:$D$10,3,0))</f>
        <v>1659</v>
      </c>
      <c r="E41" s="6">
        <f t="shared" ca="1" si="1"/>
        <v>1663977</v>
      </c>
      <c r="F41" s="6">
        <f ca="1">RANDBETWEEN(VLOOKUP(B41,'Ver2'!$B$13:$D$19,2,0),VLOOKUP(B41,'Ver2'!$B$13:$D$19,3,0))/100</f>
        <v>0.61</v>
      </c>
      <c r="G41" s="6">
        <f ca="1">RANDBETWEEN(VLOOKUP(B41,'Ver2'!$F$13:$H$19,2,0),VLOOKUP(B41,'Ver2'!$F$13:$H$19,3,0))/100</f>
        <v>0.48</v>
      </c>
      <c r="H41" s="6">
        <f t="shared" ca="1" si="2"/>
        <v>0.2928</v>
      </c>
      <c r="I41" s="6">
        <f t="shared" ca="1" si="9"/>
        <v>0.32</v>
      </c>
      <c r="J41" s="6">
        <f t="shared" ca="1" si="3"/>
        <v>0.19520000000000001</v>
      </c>
      <c r="K41" s="6">
        <f ca="1">RANDBETWEEN(VLOOKUP(B41,'Ver2'!$F$23:$H$29,2,0),VLOOKUP(B41,'Ver2'!$F$23:$H$29,3,0))/100</f>
        <v>7.0000000000000007E-2</v>
      </c>
      <c r="L41" s="6">
        <f t="shared" ca="1" si="4"/>
        <v>4.2700000000000002E-2</v>
      </c>
      <c r="M41" s="16">
        <f t="shared" ca="1" si="5"/>
        <v>532.2921</v>
      </c>
      <c r="N41" s="6">
        <f ca="1">(L41+J41+H41)*E41+Table13[[#This Row],[Hukuk Servisinde Tahsilat Tutarı]]</f>
        <v>1101725.827608</v>
      </c>
      <c r="O41" s="6">
        <f ca="1">C41*VLOOKUP(B41,'Ver2'!$J$3:$N$9,2,0)+(C41-C41*G41)*VLOOKUP(B41,'Ver2'!$J$3:$N$9,3,0)+(C41-C41*G41-C41*I41)*VLOOKUP(B41,'Ver2'!$J$3:$N$9,4,0)</f>
        <v>109327</v>
      </c>
      <c r="P41" s="6">
        <f t="shared" ca="1" si="6"/>
        <v>0.46930000000000005</v>
      </c>
      <c r="Q41" s="6">
        <f ca="1">C41*P41*VLOOKUP(B41,'Ver2'!$J$3:$N$9,5,0)</f>
        <v>141212.37000000002</v>
      </c>
      <c r="R41" s="6">
        <f ca="1">VLOOKUP(Table13[[#This Row],[Ay]],'Ver2'!$J$3:$O$9,6,0)*Table13[[#This Row],[Hukuk Servisine Sevk Edilen]]*Table13[[#This Row],[Toplam Tutar]]</f>
        <v>218653.23370800004</v>
      </c>
      <c r="S41" s="6">
        <f t="shared" ca="1" si="7"/>
        <v>250539.37000000002</v>
      </c>
      <c r="T41" s="6">
        <f t="shared" ca="1" si="8"/>
        <v>960513.45760800003</v>
      </c>
      <c r="U41" s="4"/>
    </row>
    <row r="42" spans="1:25" x14ac:dyDescent="0.2">
      <c r="A42" s="9">
        <v>44936</v>
      </c>
      <c r="B42" s="6">
        <f t="shared" si="0"/>
        <v>1</v>
      </c>
      <c r="C42" s="6">
        <f ca="1">RANDBETWEEN(VLOOKUP(B42,'Ver2'!$F$3:$H$9,2,0),VLOOKUP(B42,'Ver2'!$F$3:$H$9,3,0))</f>
        <v>1077</v>
      </c>
      <c r="D42" s="6">
        <f ca="1">RANDBETWEEN(VLOOKUP(B42,'Ver2'!$B$4:$D$10,2,0),VLOOKUP(B42,'Ver2'!$B$4:$D$10,3,0))</f>
        <v>1374</v>
      </c>
      <c r="E42" s="6">
        <f t="shared" ca="1" si="1"/>
        <v>1479798</v>
      </c>
      <c r="F42" s="6">
        <f ca="1">RANDBETWEEN(VLOOKUP(B42,'Ver2'!$B$13:$D$19,2,0),VLOOKUP(B42,'Ver2'!$B$13:$D$19,3,0))/100</f>
        <v>0.4</v>
      </c>
      <c r="G42" s="6">
        <f ca="1">RANDBETWEEN(VLOOKUP(B42,'Ver2'!$F$13:$H$19,2,0),VLOOKUP(B42,'Ver2'!$F$13:$H$19,3,0))/100</f>
        <v>0.48</v>
      </c>
      <c r="H42" s="6">
        <f t="shared" ca="1" si="2"/>
        <v>0.192</v>
      </c>
      <c r="I42" s="6">
        <f t="shared" ca="1" si="9"/>
        <v>0.31</v>
      </c>
      <c r="J42" s="6">
        <f t="shared" ca="1" si="3"/>
        <v>0.124</v>
      </c>
      <c r="K42" s="6">
        <f ca="1">RANDBETWEEN(VLOOKUP(B42,'Ver2'!$F$23:$H$29,2,0),VLOOKUP(B42,'Ver2'!$F$23:$H$29,3,0))/100</f>
        <v>0.08</v>
      </c>
      <c r="L42" s="6">
        <f t="shared" ca="1" si="4"/>
        <v>3.2000000000000001E-2</v>
      </c>
      <c r="M42" s="16">
        <f t="shared" ca="1" si="5"/>
        <v>374.79599999999999</v>
      </c>
      <c r="N42" s="6">
        <f ca="1">(L42+J42+H42)*E42+Table13[[#This Row],[Hukuk Servisinde Tahsilat Tutarı]]</f>
        <v>785121.62688</v>
      </c>
      <c r="O42" s="6">
        <f ca="1">C42*VLOOKUP(B42,'Ver2'!$J$3:$N$9,2,0)+(C42-C42*G42)*VLOOKUP(B42,'Ver2'!$J$3:$N$9,3,0)+(C42-C42*G42-C42*I42)*VLOOKUP(B42,'Ver2'!$J$3:$N$9,4,0)</f>
        <v>118470</v>
      </c>
      <c r="P42" s="6">
        <f t="shared" ca="1" si="6"/>
        <v>0.65200000000000002</v>
      </c>
      <c r="Q42" s="6">
        <f ca="1">C42*P42*VLOOKUP(B42,'Ver2'!$J$3:$N$9,5,0)</f>
        <v>210661.2</v>
      </c>
      <c r="R42" s="6">
        <f ca="1">VLOOKUP(Table13[[#This Row],[Ay]],'Ver2'!$J$3:$O$9,6,0)*Table13[[#This Row],[Hukuk Servisine Sevk Edilen]]*Table13[[#This Row],[Toplam Tutar]]</f>
        <v>270151.92288000003</v>
      </c>
      <c r="S42" s="6">
        <f t="shared" ca="1" si="7"/>
        <v>329131.2</v>
      </c>
      <c r="T42" s="6">
        <f t="shared" ca="1" si="8"/>
        <v>574460.42687999993</v>
      </c>
      <c r="U42" s="4"/>
      <c r="X42" s="3"/>
      <c r="Y42" s="5"/>
    </row>
    <row r="43" spans="1:25" x14ac:dyDescent="0.2">
      <c r="A43" s="9">
        <v>44937</v>
      </c>
      <c r="B43" s="6">
        <f t="shared" si="0"/>
        <v>1</v>
      </c>
      <c r="C43" s="6">
        <f ca="1">RANDBETWEEN(VLOOKUP(B43,'Ver2'!$F$3:$H$9,2,0),VLOOKUP(B43,'Ver2'!$F$3:$H$9,3,0))</f>
        <v>1099</v>
      </c>
      <c r="D43" s="6">
        <f ca="1">RANDBETWEEN(VLOOKUP(B43,'Ver2'!$B$4:$D$10,2,0),VLOOKUP(B43,'Ver2'!$B$4:$D$10,3,0))</f>
        <v>1361</v>
      </c>
      <c r="E43" s="6">
        <f t="shared" ca="1" si="1"/>
        <v>1495739</v>
      </c>
      <c r="F43" s="6">
        <f ca="1">RANDBETWEEN(VLOOKUP(B43,'Ver2'!$B$13:$D$19,2,0),VLOOKUP(B43,'Ver2'!$B$13:$D$19,3,0))/100</f>
        <v>0.41</v>
      </c>
      <c r="G43" s="6">
        <f ca="1">RANDBETWEEN(VLOOKUP(B43,'Ver2'!$F$13:$H$19,2,0),VLOOKUP(B43,'Ver2'!$F$13:$H$19,3,0))/100</f>
        <v>0.47</v>
      </c>
      <c r="H43" s="6">
        <f t="shared" ca="1" si="2"/>
        <v>0.19269999999999998</v>
      </c>
      <c r="I43" s="6">
        <f t="shared" ca="1" si="9"/>
        <v>0.2</v>
      </c>
      <c r="J43" s="6">
        <f t="shared" ca="1" si="3"/>
        <v>8.2000000000000003E-2</v>
      </c>
      <c r="K43" s="6">
        <f ca="1">RANDBETWEEN(VLOOKUP(B43,'Ver2'!$F$23:$H$29,2,0),VLOOKUP(B43,'Ver2'!$F$23:$H$29,3,0))/100</f>
        <v>0.08</v>
      </c>
      <c r="L43" s="6">
        <f t="shared" ca="1" si="4"/>
        <v>3.2799999999999996E-2</v>
      </c>
      <c r="M43" s="16">
        <f t="shared" ca="1" si="5"/>
        <v>337.9425</v>
      </c>
      <c r="N43" s="6">
        <f ca="1">(L43+J43+H43)*E43+Table13[[#This Row],[Hukuk Servisinde Tahsilat Tutarı]]</f>
        <v>749963.53460000001</v>
      </c>
      <c r="O43" s="6">
        <f ca="1">C43*VLOOKUP(B43,'Ver2'!$J$3:$N$9,2,0)+(C43-C43*G43)*VLOOKUP(B43,'Ver2'!$J$3:$N$9,3,0)+(C43-C43*G43-C43*I43)*VLOOKUP(B43,'Ver2'!$J$3:$N$9,4,0)</f>
        <v>134902.25</v>
      </c>
      <c r="P43" s="6">
        <f t="shared" ca="1" si="6"/>
        <v>0.6925</v>
      </c>
      <c r="Q43" s="6">
        <f ca="1">C43*P43*VLOOKUP(B43,'Ver2'!$J$3:$N$9,5,0)</f>
        <v>228317.25</v>
      </c>
      <c r="R43" s="6">
        <f ca="1">VLOOKUP(Table13[[#This Row],[Ay]],'Ver2'!$J$3:$O$9,6,0)*Table13[[#This Row],[Hukuk Servisine Sevk Edilen]]*Table13[[#This Row],[Toplam Tutar]]</f>
        <v>290023.79210000002</v>
      </c>
      <c r="S43" s="6">
        <f t="shared" ca="1" si="7"/>
        <v>363219.5</v>
      </c>
      <c r="T43" s="6">
        <f t="shared" ca="1" si="8"/>
        <v>521646.28460000001</v>
      </c>
      <c r="U43" s="4"/>
      <c r="X43" s="3"/>
      <c r="Y43" s="5"/>
    </row>
    <row r="44" spans="1:25" x14ac:dyDescent="0.2">
      <c r="A44" s="9">
        <v>44938</v>
      </c>
      <c r="B44" s="6">
        <f t="shared" si="0"/>
        <v>1</v>
      </c>
      <c r="C44" s="6">
        <f ca="1">RANDBETWEEN(VLOOKUP(B44,'Ver2'!$F$3:$H$9,2,0),VLOOKUP(B44,'Ver2'!$F$3:$H$9,3,0))</f>
        <v>1100</v>
      </c>
      <c r="D44" s="6">
        <f ca="1">RANDBETWEEN(VLOOKUP(B44,'Ver2'!$B$4:$D$10,2,0),VLOOKUP(B44,'Ver2'!$B$4:$D$10,3,0))</f>
        <v>1736</v>
      </c>
      <c r="E44" s="6">
        <f t="shared" ca="1" si="1"/>
        <v>1909600</v>
      </c>
      <c r="F44" s="6">
        <f ca="1">RANDBETWEEN(VLOOKUP(B44,'Ver2'!$B$13:$D$19,2,0),VLOOKUP(B44,'Ver2'!$B$13:$D$19,3,0))/100</f>
        <v>0.56999999999999995</v>
      </c>
      <c r="G44" s="6">
        <f ca="1">RANDBETWEEN(VLOOKUP(B44,'Ver2'!$F$13:$H$19,2,0),VLOOKUP(B44,'Ver2'!$F$13:$H$19,3,0))/100</f>
        <v>0.46</v>
      </c>
      <c r="H44" s="6">
        <f t="shared" ca="1" si="2"/>
        <v>0.26219999999999999</v>
      </c>
      <c r="I44" s="6">
        <f t="shared" ca="1" si="9"/>
        <v>0.22</v>
      </c>
      <c r="J44" s="6">
        <f t="shared" ca="1" si="3"/>
        <v>0.12539999999999998</v>
      </c>
      <c r="K44" s="6">
        <f ca="1">RANDBETWEEN(VLOOKUP(B44,'Ver2'!$F$23:$H$29,2,0),VLOOKUP(B44,'Ver2'!$F$23:$H$29,3,0))/100</f>
        <v>0.1</v>
      </c>
      <c r="L44" s="6">
        <f t="shared" ca="1" si="4"/>
        <v>5.6999999999999995E-2</v>
      </c>
      <c r="M44" s="16">
        <f t="shared" ca="1" si="5"/>
        <v>489.06</v>
      </c>
      <c r="N44" s="6">
        <f ca="1">(L44+J44+H44)*E44+Table13[[#This Row],[Hukuk Servisinde Tahsilat Tutarı]]</f>
        <v>1145973.8752000001</v>
      </c>
      <c r="O44" s="6">
        <f ca="1">C44*VLOOKUP(B44,'Ver2'!$J$3:$N$9,2,0)+(C44-C44*G44)*VLOOKUP(B44,'Ver2'!$J$3:$N$9,3,0)+(C44-C44*G44-C44*I44)*VLOOKUP(B44,'Ver2'!$J$3:$N$9,4,0)</f>
        <v>134750</v>
      </c>
      <c r="P44" s="6">
        <f t="shared" ca="1" si="6"/>
        <v>0.5554</v>
      </c>
      <c r="Q44" s="6">
        <f ca="1">C44*P44*VLOOKUP(B44,'Ver2'!$J$3:$N$9,5,0)</f>
        <v>183282.00000000003</v>
      </c>
      <c r="R44" s="6">
        <f ca="1">VLOOKUP(Table13[[#This Row],[Ay]],'Ver2'!$J$3:$O$9,6,0)*Table13[[#This Row],[Hukuk Servisine Sevk Edilen]]*Table13[[#This Row],[Toplam Tutar]]</f>
        <v>296965.71520000004</v>
      </c>
      <c r="S44" s="6">
        <f t="shared" ca="1" si="7"/>
        <v>318032</v>
      </c>
      <c r="T44" s="6">
        <f t="shared" ca="1" si="8"/>
        <v>962691.87520000013</v>
      </c>
      <c r="U44" s="4"/>
      <c r="X44" s="3"/>
      <c r="Y44" s="5"/>
    </row>
    <row r="45" spans="1:25" x14ac:dyDescent="0.2">
      <c r="A45" s="9">
        <v>44939</v>
      </c>
      <c r="B45" s="6">
        <f t="shared" si="0"/>
        <v>1</v>
      </c>
      <c r="C45" s="6">
        <f ca="1">RANDBETWEEN(VLOOKUP(B45,'Ver2'!$F$3:$H$9,2,0),VLOOKUP(B45,'Ver2'!$F$3:$H$9,3,0))</f>
        <v>925</v>
      </c>
      <c r="D45" s="6">
        <f ca="1">RANDBETWEEN(VLOOKUP(B45,'Ver2'!$B$4:$D$10,2,0),VLOOKUP(B45,'Ver2'!$B$4:$D$10,3,0))</f>
        <v>1705</v>
      </c>
      <c r="E45" s="6">
        <f t="shared" ca="1" si="1"/>
        <v>1577125</v>
      </c>
      <c r="F45" s="6">
        <f ca="1">RANDBETWEEN(VLOOKUP(B45,'Ver2'!$B$13:$D$19,2,0),VLOOKUP(B45,'Ver2'!$B$13:$D$19,3,0))/100</f>
        <v>0.49</v>
      </c>
      <c r="G45" s="6">
        <f ca="1">RANDBETWEEN(VLOOKUP(B45,'Ver2'!$F$13:$H$19,2,0),VLOOKUP(B45,'Ver2'!$F$13:$H$19,3,0))/100</f>
        <v>0.55000000000000004</v>
      </c>
      <c r="H45" s="6">
        <f t="shared" ca="1" si="2"/>
        <v>0.26950000000000002</v>
      </c>
      <c r="I45" s="6">
        <f t="shared" ca="1" si="9"/>
        <v>0.2</v>
      </c>
      <c r="J45" s="6">
        <f t="shared" ca="1" si="3"/>
        <v>9.8000000000000004E-2</v>
      </c>
      <c r="K45" s="6">
        <f ca="1">RANDBETWEEN(VLOOKUP(B45,'Ver2'!$F$23:$H$29,2,0),VLOOKUP(B45,'Ver2'!$F$23:$H$29,3,0))/100</f>
        <v>0.1</v>
      </c>
      <c r="L45" s="6">
        <f t="shared" ca="1" si="4"/>
        <v>4.9000000000000002E-2</v>
      </c>
      <c r="M45" s="16">
        <f t="shared" ca="1" si="5"/>
        <v>385.26250000000005</v>
      </c>
      <c r="N45" s="6">
        <f ca="1">(L45+J45+H45)*E45+Table13[[#This Row],[Hukuk Servisinde Tahsilat Tutarı]]</f>
        <v>914543.245</v>
      </c>
      <c r="O45" s="6">
        <f ca="1">C45*VLOOKUP(B45,'Ver2'!$J$3:$N$9,2,0)+(C45-C45*G45)*VLOOKUP(B45,'Ver2'!$J$3:$N$9,3,0)+(C45-C45*G45-C45*I45)*VLOOKUP(B45,'Ver2'!$J$3:$N$9,4,0)</f>
        <v>100593.75</v>
      </c>
      <c r="P45" s="6">
        <f t="shared" ca="1" si="6"/>
        <v>0.58349999999999991</v>
      </c>
      <c r="Q45" s="6">
        <f ca="1">C45*P45*VLOOKUP(B45,'Ver2'!$J$3:$N$9,5,0)</f>
        <v>161921.25</v>
      </c>
      <c r="R45" s="6">
        <f ca="1">VLOOKUP(Table13[[#This Row],[Ay]],'Ver2'!$J$3:$O$9,6,0)*Table13[[#This Row],[Hukuk Servisine Sevk Edilen]]*Table13[[#This Row],[Toplam Tutar]]</f>
        <v>257670.6825</v>
      </c>
      <c r="S45" s="6">
        <f t="shared" ca="1" si="7"/>
        <v>262515</v>
      </c>
      <c r="T45" s="6">
        <f t="shared" ca="1" si="8"/>
        <v>752621.995</v>
      </c>
      <c r="U45" s="4"/>
      <c r="X45" s="3"/>
      <c r="Y45" s="5"/>
    </row>
    <row r="46" spans="1:25" x14ac:dyDescent="0.2">
      <c r="A46" s="9">
        <v>44940</v>
      </c>
      <c r="B46" s="6">
        <f t="shared" si="0"/>
        <v>1</v>
      </c>
      <c r="C46" s="6">
        <f ca="1">RANDBETWEEN(VLOOKUP(B46,'Ver2'!$F$3:$H$9,2,0),VLOOKUP(B46,'Ver2'!$F$3:$H$9,3,0))</f>
        <v>1053</v>
      </c>
      <c r="D46" s="6">
        <f ca="1">RANDBETWEEN(VLOOKUP(B46,'Ver2'!$B$4:$D$10,2,0),VLOOKUP(B46,'Ver2'!$B$4:$D$10,3,0))</f>
        <v>1281</v>
      </c>
      <c r="E46" s="6">
        <f t="shared" ca="1" si="1"/>
        <v>1348893</v>
      </c>
      <c r="F46" s="6">
        <f ca="1">RANDBETWEEN(VLOOKUP(B46,'Ver2'!$B$13:$D$19,2,0),VLOOKUP(B46,'Ver2'!$B$13:$D$19,3,0))/100</f>
        <v>0.4</v>
      </c>
      <c r="G46" s="6">
        <f ca="1">RANDBETWEEN(VLOOKUP(B46,'Ver2'!$F$13:$H$19,2,0),VLOOKUP(B46,'Ver2'!$F$13:$H$19,3,0))/100</f>
        <v>0.55000000000000004</v>
      </c>
      <c r="H46" s="6">
        <f t="shared" ca="1" si="2"/>
        <v>0.22000000000000003</v>
      </c>
      <c r="I46" s="6">
        <f t="shared" ca="1" si="9"/>
        <v>0.22</v>
      </c>
      <c r="J46" s="6">
        <f t="shared" ca="1" si="3"/>
        <v>8.8000000000000009E-2</v>
      </c>
      <c r="K46" s="6">
        <f ca="1">RANDBETWEEN(VLOOKUP(B46,'Ver2'!$F$23:$H$29,2,0),VLOOKUP(B46,'Ver2'!$F$23:$H$29,3,0))/100</f>
        <v>0.08</v>
      </c>
      <c r="L46" s="6">
        <f t="shared" ca="1" si="4"/>
        <v>3.2000000000000001E-2</v>
      </c>
      <c r="M46" s="16">
        <f t="shared" ca="1" si="5"/>
        <v>358.02000000000004</v>
      </c>
      <c r="N46" s="6">
        <f ca="1">(L46+J46+H46)*E46+Table13[[#This Row],[Hukuk Servisinde Tahsilat Tutarı]]</f>
        <v>707899.04640000011</v>
      </c>
      <c r="O46" s="6">
        <f ca="1">C46*VLOOKUP(B46,'Ver2'!$J$3:$N$9,2,0)+(C46-C46*G46)*VLOOKUP(B46,'Ver2'!$J$3:$N$9,3,0)+(C46-C46*G46-C46*I46)*VLOOKUP(B46,'Ver2'!$J$3:$N$9,4,0)</f>
        <v>112407.75</v>
      </c>
      <c r="P46" s="6">
        <f t="shared" ca="1" si="6"/>
        <v>0.65999999999999992</v>
      </c>
      <c r="Q46" s="6">
        <f ca="1">C46*P46*VLOOKUP(B46,'Ver2'!$J$3:$N$9,5,0)</f>
        <v>208493.99999999997</v>
      </c>
      <c r="R46" s="6">
        <f ca="1">VLOOKUP(Table13[[#This Row],[Ay]],'Ver2'!$J$3:$O$9,6,0)*Table13[[#This Row],[Hukuk Servisine Sevk Edilen]]*Table13[[#This Row],[Toplam Tutar]]</f>
        <v>249275.4264</v>
      </c>
      <c r="S46" s="6">
        <f t="shared" ca="1" si="7"/>
        <v>320901.75</v>
      </c>
      <c r="T46" s="6">
        <f t="shared" ca="1" si="8"/>
        <v>499405.04640000011</v>
      </c>
      <c r="U46" s="4"/>
      <c r="X46" s="3"/>
      <c r="Y46" s="5"/>
    </row>
    <row r="47" spans="1:25" x14ac:dyDescent="0.2">
      <c r="A47" s="9">
        <v>44941</v>
      </c>
      <c r="B47" s="6">
        <f t="shared" si="0"/>
        <v>1</v>
      </c>
      <c r="C47" s="6">
        <f ca="1">RANDBETWEEN(VLOOKUP(B47,'Ver2'!$F$3:$H$9,2,0),VLOOKUP(B47,'Ver2'!$F$3:$H$9,3,0))</f>
        <v>931</v>
      </c>
      <c r="D47" s="6">
        <f ca="1">RANDBETWEEN(VLOOKUP(B47,'Ver2'!$B$4:$D$10,2,0),VLOOKUP(B47,'Ver2'!$B$4:$D$10,3,0))</f>
        <v>1425</v>
      </c>
      <c r="E47" s="6">
        <f t="shared" ca="1" si="1"/>
        <v>1326675</v>
      </c>
      <c r="F47" s="6">
        <f ca="1">RANDBETWEEN(VLOOKUP(B47,'Ver2'!$B$13:$D$19,2,0),VLOOKUP(B47,'Ver2'!$B$13:$D$19,3,0))/100</f>
        <v>0.53</v>
      </c>
      <c r="G47" s="6">
        <f ca="1">RANDBETWEEN(VLOOKUP(B47,'Ver2'!$F$13:$H$19,2,0),VLOOKUP(B47,'Ver2'!$F$13:$H$19,3,0))/100</f>
        <v>0.5</v>
      </c>
      <c r="H47" s="6">
        <f t="shared" ca="1" si="2"/>
        <v>0.26500000000000001</v>
      </c>
      <c r="I47" s="6">
        <f t="shared" ca="1" si="9"/>
        <v>0.22</v>
      </c>
      <c r="J47" s="6">
        <f t="shared" ca="1" si="3"/>
        <v>0.11660000000000001</v>
      </c>
      <c r="K47" s="6">
        <f ca="1">RANDBETWEEN(VLOOKUP(B47,'Ver2'!$F$23:$H$29,2,0),VLOOKUP(B47,'Ver2'!$F$23:$H$29,3,0))/100</f>
        <v>0.05</v>
      </c>
      <c r="L47" s="6">
        <f t="shared" ca="1" si="4"/>
        <v>2.6500000000000003E-2</v>
      </c>
      <c r="M47" s="16">
        <f t="shared" ca="1" si="5"/>
        <v>379.94110000000001</v>
      </c>
      <c r="N47" s="6">
        <f ca="1">(L47+J47+H47)*E47+Table13[[#This Row],[Hukuk Servisinde Tahsilat Tutarı]]</f>
        <v>761288.5686</v>
      </c>
      <c r="O47" s="6">
        <f ca="1">C47*VLOOKUP(B47,'Ver2'!$J$3:$N$9,2,0)+(C47-C47*G47)*VLOOKUP(B47,'Ver2'!$J$3:$N$9,3,0)+(C47-C47*G47-C47*I47)*VLOOKUP(B47,'Ver2'!$J$3:$N$9,4,0)</f>
        <v>107530.5</v>
      </c>
      <c r="P47" s="6">
        <f t="shared" ca="1" si="6"/>
        <v>0.59189999999999998</v>
      </c>
      <c r="Q47" s="6">
        <f ca="1">C47*P47*VLOOKUP(B47,'Ver2'!$J$3:$N$9,5,0)</f>
        <v>165317.66999999998</v>
      </c>
      <c r="R47" s="6">
        <f ca="1">VLOOKUP(Table13[[#This Row],[Ay]],'Ver2'!$J$3:$O$9,6,0)*Table13[[#This Row],[Hukuk Servisine Sevk Edilen]]*Table13[[#This Row],[Toplam Tutar]]</f>
        <v>219872.50110000002</v>
      </c>
      <c r="S47" s="6">
        <f t="shared" ca="1" si="7"/>
        <v>272848.17</v>
      </c>
      <c r="T47" s="6">
        <f t="shared" ca="1" si="8"/>
        <v>595970.89859999996</v>
      </c>
      <c r="U47" s="4"/>
      <c r="X47" s="3"/>
      <c r="Y47" s="5"/>
    </row>
    <row r="48" spans="1:25" x14ac:dyDescent="0.2">
      <c r="A48" s="9">
        <v>44942</v>
      </c>
      <c r="B48" s="6">
        <f t="shared" si="0"/>
        <v>1</v>
      </c>
      <c r="C48" s="6">
        <f ca="1">RANDBETWEEN(VLOOKUP(B48,'Ver2'!$F$3:$H$9,2,0),VLOOKUP(B48,'Ver2'!$F$3:$H$9,3,0))</f>
        <v>1173</v>
      </c>
      <c r="D48" s="6">
        <f ca="1">RANDBETWEEN(VLOOKUP(B48,'Ver2'!$B$4:$D$10,2,0),VLOOKUP(B48,'Ver2'!$B$4:$D$10,3,0))</f>
        <v>1608</v>
      </c>
      <c r="E48" s="6">
        <f t="shared" ca="1" si="1"/>
        <v>1886184</v>
      </c>
      <c r="F48" s="6">
        <f ca="1">RANDBETWEEN(VLOOKUP(B48,'Ver2'!$B$13:$D$19,2,0),VLOOKUP(B48,'Ver2'!$B$13:$D$19,3,0))/100</f>
        <v>0.59</v>
      </c>
      <c r="G48" s="6">
        <f ca="1">RANDBETWEEN(VLOOKUP(B48,'Ver2'!$F$13:$H$19,2,0),VLOOKUP(B48,'Ver2'!$F$13:$H$19,3,0))/100</f>
        <v>0.52</v>
      </c>
      <c r="H48" s="6">
        <f t="shared" ca="1" si="2"/>
        <v>0.30680000000000002</v>
      </c>
      <c r="I48" s="6">
        <f t="shared" ca="1" si="9"/>
        <v>0.28999999999999998</v>
      </c>
      <c r="J48" s="6">
        <f t="shared" ca="1" si="3"/>
        <v>0.17109999999999997</v>
      </c>
      <c r="K48" s="6">
        <f ca="1">RANDBETWEEN(VLOOKUP(B48,'Ver2'!$F$23:$H$29,2,0),VLOOKUP(B48,'Ver2'!$F$23:$H$29,3,0))/100</f>
        <v>0.08</v>
      </c>
      <c r="L48" s="6">
        <f t="shared" ca="1" si="4"/>
        <v>4.7199999999999999E-2</v>
      </c>
      <c r="M48" s="16">
        <f t="shared" ca="1" si="5"/>
        <v>615.94230000000005</v>
      </c>
      <c r="N48" s="6">
        <f ca="1">(L48+J48+H48)*E48+Table13[[#This Row],[Hukuk Servisinde Tahsilat Tutarı]]</f>
        <v>1241244.8772480001</v>
      </c>
      <c r="O48" s="6">
        <f ca="1">C48*VLOOKUP(B48,'Ver2'!$J$3:$N$9,2,0)+(C48-C48*G48)*VLOOKUP(B48,'Ver2'!$J$3:$N$9,3,0)+(C48-C48*G48-C48*I48)*VLOOKUP(B48,'Ver2'!$J$3:$N$9,4,0)</f>
        <v>123165</v>
      </c>
      <c r="P48" s="6">
        <f t="shared" ca="1" si="6"/>
        <v>0.47489999999999999</v>
      </c>
      <c r="Q48" s="6">
        <f ca="1">C48*P48*VLOOKUP(B48,'Ver2'!$J$3:$N$9,5,0)</f>
        <v>167117.31</v>
      </c>
      <c r="R48" s="6">
        <f ca="1">VLOOKUP(Table13[[#This Row],[Ay]],'Ver2'!$J$3:$O$9,6,0)*Table13[[#This Row],[Hukuk Servisine Sevk Edilen]]*Table13[[#This Row],[Toplam Tutar]]</f>
        <v>250809.65884800002</v>
      </c>
      <c r="S48" s="6">
        <f t="shared" ca="1" si="7"/>
        <v>290282.31</v>
      </c>
      <c r="T48" s="6">
        <f t="shared" ca="1" si="8"/>
        <v>1074127.5672480001</v>
      </c>
      <c r="U48" s="4"/>
      <c r="X48" s="3"/>
      <c r="Y48" s="5"/>
    </row>
    <row r="49" spans="1:25" x14ac:dyDescent="0.2">
      <c r="A49" s="9">
        <v>44943</v>
      </c>
      <c r="B49" s="6">
        <f t="shared" si="0"/>
        <v>1</v>
      </c>
      <c r="C49" s="6">
        <f ca="1">RANDBETWEEN(VLOOKUP(B49,'Ver2'!$F$3:$H$9,2,0),VLOOKUP(B49,'Ver2'!$F$3:$H$9,3,0))</f>
        <v>1178</v>
      </c>
      <c r="D49" s="6">
        <f ca="1">RANDBETWEEN(VLOOKUP(B49,'Ver2'!$B$4:$D$10,2,0),VLOOKUP(B49,'Ver2'!$B$4:$D$10,3,0))</f>
        <v>1620</v>
      </c>
      <c r="E49" s="6">
        <f t="shared" ca="1" si="1"/>
        <v>1908360</v>
      </c>
      <c r="F49" s="6">
        <f ca="1">RANDBETWEEN(VLOOKUP(B49,'Ver2'!$B$13:$D$19,2,0),VLOOKUP(B49,'Ver2'!$B$13:$D$19,3,0))/100</f>
        <v>0.51</v>
      </c>
      <c r="G49" s="6">
        <f ca="1">RANDBETWEEN(VLOOKUP(B49,'Ver2'!$F$13:$H$19,2,0),VLOOKUP(B49,'Ver2'!$F$13:$H$19,3,0))/100</f>
        <v>0.55000000000000004</v>
      </c>
      <c r="H49" s="6">
        <f t="shared" ca="1" si="2"/>
        <v>0.28050000000000003</v>
      </c>
      <c r="I49" s="6">
        <f t="shared" ca="1" si="9"/>
        <v>0.35</v>
      </c>
      <c r="J49" s="6">
        <f t="shared" ca="1" si="3"/>
        <v>0.17849999999999999</v>
      </c>
      <c r="K49" s="6">
        <f ca="1">RANDBETWEEN(VLOOKUP(B49,'Ver2'!$F$23:$H$29,2,0),VLOOKUP(B49,'Ver2'!$F$23:$H$29,3,0))/100</f>
        <v>0.08</v>
      </c>
      <c r="L49" s="6">
        <f t="shared" ca="1" si="4"/>
        <v>4.0800000000000003E-2</v>
      </c>
      <c r="M49" s="16">
        <f t="shared" ca="1" si="5"/>
        <v>588.76440000000002</v>
      </c>
      <c r="N49" s="6">
        <f ca="1">(L49+J49+H49)*E49+Table13[[#This Row],[Hukuk Servisinde Tahsilat Tutarı]]</f>
        <v>1221075.5961600002</v>
      </c>
      <c r="O49" s="6">
        <f ca="1">C49*VLOOKUP(B49,'Ver2'!$J$3:$N$9,2,0)+(C49-C49*G49)*VLOOKUP(B49,'Ver2'!$J$3:$N$9,3,0)+(C49-C49*G49-C49*I49)*VLOOKUP(B49,'Ver2'!$J$3:$N$9,4,0)</f>
        <v>110437.5</v>
      </c>
      <c r="P49" s="6">
        <f t="shared" ca="1" si="6"/>
        <v>0.50019999999999998</v>
      </c>
      <c r="Q49" s="6">
        <f ca="1">C49*P49*VLOOKUP(B49,'Ver2'!$J$3:$N$9,5,0)</f>
        <v>176770.68</v>
      </c>
      <c r="R49" s="6">
        <f ca="1">VLOOKUP(Table13[[#This Row],[Ay]],'Ver2'!$J$3:$O$9,6,0)*Table13[[#This Row],[Hukuk Servisine Sevk Edilen]]*Table13[[#This Row],[Toplam Tutar]]</f>
        <v>267277.26816000004</v>
      </c>
      <c r="S49" s="6">
        <f t="shared" ca="1" si="7"/>
        <v>287208.18</v>
      </c>
      <c r="T49" s="6">
        <f t="shared" ca="1" si="8"/>
        <v>1044304.9161600003</v>
      </c>
      <c r="U49" s="4"/>
      <c r="X49" s="3"/>
      <c r="Y49" s="5"/>
    </row>
    <row r="50" spans="1:25" x14ac:dyDescent="0.2">
      <c r="A50" s="9">
        <v>44944</v>
      </c>
      <c r="B50" s="6">
        <f t="shared" si="0"/>
        <v>1</v>
      </c>
      <c r="C50" s="6">
        <f ca="1">RANDBETWEEN(VLOOKUP(B50,'Ver2'!$F$3:$H$9,2,0),VLOOKUP(B50,'Ver2'!$F$3:$H$9,3,0))</f>
        <v>984</v>
      </c>
      <c r="D50" s="6">
        <f ca="1">RANDBETWEEN(VLOOKUP(B50,'Ver2'!$B$4:$D$10,2,0),VLOOKUP(B50,'Ver2'!$B$4:$D$10,3,0))</f>
        <v>1296</v>
      </c>
      <c r="E50" s="6">
        <f t="shared" ca="1" si="1"/>
        <v>1275264</v>
      </c>
      <c r="F50" s="6">
        <f ca="1">RANDBETWEEN(VLOOKUP(B50,'Ver2'!$B$13:$D$19,2,0),VLOOKUP(B50,'Ver2'!$B$13:$D$19,3,0))/100</f>
        <v>0.47</v>
      </c>
      <c r="G50" s="6">
        <f ca="1">RANDBETWEEN(VLOOKUP(B50,'Ver2'!$F$13:$H$19,2,0),VLOOKUP(B50,'Ver2'!$F$13:$H$19,3,0))/100</f>
        <v>0.47</v>
      </c>
      <c r="H50" s="6">
        <f t="shared" ca="1" si="2"/>
        <v>0.22089999999999999</v>
      </c>
      <c r="I50" s="6">
        <f t="shared" ca="1" si="9"/>
        <v>0.32</v>
      </c>
      <c r="J50" s="6">
        <f t="shared" ca="1" si="3"/>
        <v>0.15040000000000001</v>
      </c>
      <c r="K50" s="6">
        <f ca="1">RANDBETWEEN(VLOOKUP(B50,'Ver2'!$F$23:$H$29,2,0),VLOOKUP(B50,'Ver2'!$F$23:$H$29,3,0))/100</f>
        <v>0.08</v>
      </c>
      <c r="L50" s="6">
        <f t="shared" ca="1" si="4"/>
        <v>3.7600000000000001E-2</v>
      </c>
      <c r="M50" s="16">
        <f t="shared" ca="1" si="5"/>
        <v>402.35759999999999</v>
      </c>
      <c r="N50" s="6">
        <f ca="1">(L50+J50+H50)*E50+Table13[[#This Row],[Hukuk Servisinde Tahsilat Tutarı]]</f>
        <v>732521.84371199994</v>
      </c>
      <c r="O50" s="6">
        <f ca="1">C50*VLOOKUP(B50,'Ver2'!$J$3:$N$9,2,0)+(C50-C50*G50)*VLOOKUP(B50,'Ver2'!$J$3:$N$9,3,0)+(C50-C50*G50-C50*I50)*VLOOKUP(B50,'Ver2'!$J$3:$N$9,4,0)</f>
        <v>108978</v>
      </c>
      <c r="P50" s="6">
        <f t="shared" ca="1" si="6"/>
        <v>0.59109999999999996</v>
      </c>
      <c r="Q50" s="6">
        <f ca="1">C50*P50*VLOOKUP(B50,'Ver2'!$J$3:$N$9,5,0)</f>
        <v>174492.71999999997</v>
      </c>
      <c r="R50" s="6">
        <f ca="1">VLOOKUP(Table13[[#This Row],[Ay]],'Ver2'!$J$3:$O$9,6,0)*Table13[[#This Row],[Hukuk Servisine Sevk Edilen]]*Table13[[#This Row],[Toplam Tutar]]</f>
        <v>211066.39411200001</v>
      </c>
      <c r="S50" s="6">
        <f t="shared" ca="1" si="7"/>
        <v>283470.71999999997</v>
      </c>
      <c r="T50" s="6">
        <f t="shared" ca="1" si="8"/>
        <v>558029.12371199997</v>
      </c>
      <c r="U50" s="4"/>
    </row>
    <row r="51" spans="1:25" x14ac:dyDescent="0.2">
      <c r="A51" s="9">
        <v>44945</v>
      </c>
      <c r="B51" s="6">
        <f t="shared" si="0"/>
        <v>1</v>
      </c>
      <c r="C51" s="6">
        <f ca="1">RANDBETWEEN(VLOOKUP(B51,'Ver2'!$F$3:$H$9,2,0),VLOOKUP(B51,'Ver2'!$F$3:$H$9,3,0))</f>
        <v>1174</v>
      </c>
      <c r="D51" s="6">
        <f ca="1">RANDBETWEEN(VLOOKUP(B51,'Ver2'!$B$4:$D$10,2,0),VLOOKUP(B51,'Ver2'!$B$4:$D$10,3,0))</f>
        <v>1649</v>
      </c>
      <c r="E51" s="6">
        <f t="shared" ca="1" si="1"/>
        <v>1935926</v>
      </c>
      <c r="F51" s="6">
        <f ca="1">RANDBETWEEN(VLOOKUP(B51,'Ver2'!$B$13:$D$19,2,0),VLOOKUP(B51,'Ver2'!$B$13:$D$19,3,0))/100</f>
        <v>0.42</v>
      </c>
      <c r="G51" s="6">
        <f ca="1">RANDBETWEEN(VLOOKUP(B51,'Ver2'!$F$13:$H$19,2,0),VLOOKUP(B51,'Ver2'!$F$13:$H$19,3,0))/100</f>
        <v>0.47</v>
      </c>
      <c r="H51" s="6">
        <f t="shared" ca="1" si="2"/>
        <v>0.19739999999999999</v>
      </c>
      <c r="I51" s="6">
        <f t="shared" ca="1" si="9"/>
        <v>0.23</v>
      </c>
      <c r="J51" s="6">
        <f t="shared" ca="1" si="3"/>
        <v>9.6600000000000005E-2</v>
      </c>
      <c r="K51" s="6">
        <f ca="1">RANDBETWEEN(VLOOKUP(B51,'Ver2'!$F$23:$H$29,2,0),VLOOKUP(B51,'Ver2'!$F$23:$H$29,3,0))/100</f>
        <v>0.09</v>
      </c>
      <c r="L51" s="6">
        <f t="shared" ca="1" si="4"/>
        <v>3.78E-2</v>
      </c>
      <c r="M51" s="16">
        <f t="shared" ca="1" si="5"/>
        <v>389.53319999999997</v>
      </c>
      <c r="N51" s="6">
        <f ca="1">(L51+J51+H51)*E51+Table13[[#This Row],[Hukuk Servisinde Tahsilat Tutarı]]</f>
        <v>1004544.2576959999</v>
      </c>
      <c r="O51" s="6">
        <f ca="1">C51*VLOOKUP(B51,'Ver2'!$J$3:$N$9,2,0)+(C51-C51*G51)*VLOOKUP(B51,'Ver2'!$J$3:$N$9,3,0)+(C51-C51*G51-C51*I51)*VLOOKUP(B51,'Ver2'!$J$3:$N$9,4,0)</f>
        <v>140586.5</v>
      </c>
      <c r="P51" s="6">
        <f t="shared" ca="1" si="6"/>
        <v>0.66820000000000002</v>
      </c>
      <c r="Q51" s="6">
        <f ca="1">C51*P51*VLOOKUP(B51,'Ver2'!$J$3:$N$9,5,0)</f>
        <v>235340.04</v>
      </c>
      <c r="R51" s="6">
        <f ca="1">VLOOKUP(Table13[[#This Row],[Ay]],'Ver2'!$J$3:$O$9,6,0)*Table13[[#This Row],[Hukuk Servisine Sevk Edilen]]*Table13[[#This Row],[Toplam Tutar]]</f>
        <v>362204.01089600002</v>
      </c>
      <c r="S51" s="6">
        <f t="shared" ca="1" si="7"/>
        <v>375926.54000000004</v>
      </c>
      <c r="T51" s="6">
        <f t="shared" ca="1" si="8"/>
        <v>769204.21769599989</v>
      </c>
      <c r="U51" s="4"/>
    </row>
    <row r="52" spans="1:25" x14ac:dyDescent="0.2">
      <c r="A52" s="9">
        <v>44946</v>
      </c>
      <c r="B52" s="6">
        <f t="shared" si="0"/>
        <v>1</v>
      </c>
      <c r="C52" s="6">
        <f ca="1">RANDBETWEEN(VLOOKUP(B52,'Ver2'!$F$3:$H$9,2,0),VLOOKUP(B52,'Ver2'!$F$3:$H$9,3,0))</f>
        <v>1019</v>
      </c>
      <c r="D52" s="6">
        <f ca="1">RANDBETWEEN(VLOOKUP(B52,'Ver2'!$B$4:$D$10,2,0),VLOOKUP(B52,'Ver2'!$B$4:$D$10,3,0))</f>
        <v>1328</v>
      </c>
      <c r="E52" s="6">
        <f t="shared" ca="1" si="1"/>
        <v>1353232</v>
      </c>
      <c r="F52" s="6">
        <f ca="1">RANDBETWEEN(VLOOKUP(B52,'Ver2'!$B$13:$D$19,2,0),VLOOKUP(B52,'Ver2'!$B$13:$D$19,3,0))/100</f>
        <v>0.49</v>
      </c>
      <c r="G52" s="6">
        <f ca="1">RANDBETWEEN(VLOOKUP(B52,'Ver2'!$F$13:$H$19,2,0),VLOOKUP(B52,'Ver2'!$F$13:$H$19,3,0))/100</f>
        <v>0.46</v>
      </c>
      <c r="H52" s="6">
        <f t="shared" ca="1" si="2"/>
        <v>0.22540000000000002</v>
      </c>
      <c r="I52" s="6">
        <f t="shared" ca="1" si="9"/>
        <v>0.35</v>
      </c>
      <c r="J52" s="6">
        <f t="shared" ca="1" si="3"/>
        <v>0.17149999999999999</v>
      </c>
      <c r="K52" s="6">
        <f ca="1">RANDBETWEEN(VLOOKUP(B52,'Ver2'!$F$23:$H$29,2,0),VLOOKUP(B52,'Ver2'!$F$23:$H$29,3,0))/100</f>
        <v>0.1</v>
      </c>
      <c r="L52" s="6">
        <f t="shared" ca="1" si="4"/>
        <v>4.9000000000000002E-2</v>
      </c>
      <c r="M52" s="16">
        <f t="shared" ca="1" si="5"/>
        <v>454.37209999999999</v>
      </c>
      <c r="N52" s="6">
        <f ca="1">(L52+J52+H52)*E52+Table13[[#This Row],[Hukuk Servisinde Tahsilat Tutarı]]</f>
        <v>813357.38713599998</v>
      </c>
      <c r="O52" s="6">
        <f ca="1">C52*VLOOKUP(B52,'Ver2'!$J$3:$N$9,2,0)+(C52-C52*G52)*VLOOKUP(B52,'Ver2'!$J$3:$N$9,3,0)+(C52-C52*G52-C52*I52)*VLOOKUP(B52,'Ver2'!$J$3:$N$9,4,0)</f>
        <v>111580.5</v>
      </c>
      <c r="P52" s="6">
        <f t="shared" ca="1" si="6"/>
        <v>0.55410000000000004</v>
      </c>
      <c r="Q52" s="6">
        <f ca="1">C52*P52*VLOOKUP(B52,'Ver2'!$J$3:$N$9,5,0)</f>
        <v>169388.37000000002</v>
      </c>
      <c r="R52" s="6">
        <f ca="1">VLOOKUP(Table13[[#This Row],[Ay]],'Ver2'!$J$3:$O$9,6,0)*Table13[[#This Row],[Hukuk Servisine Sevk Edilen]]*Table13[[#This Row],[Toplam Tutar]]</f>
        <v>209951.23833600004</v>
      </c>
      <c r="S52" s="6">
        <f t="shared" ca="1" si="7"/>
        <v>280968.87</v>
      </c>
      <c r="T52" s="6">
        <f t="shared" ca="1" si="8"/>
        <v>643969.01713599998</v>
      </c>
      <c r="U52" s="4"/>
    </row>
    <row r="53" spans="1:25" x14ac:dyDescent="0.2">
      <c r="A53" s="9">
        <v>44947</v>
      </c>
      <c r="B53" s="6">
        <f t="shared" si="0"/>
        <v>1</v>
      </c>
      <c r="C53" s="6">
        <f ca="1">RANDBETWEEN(VLOOKUP(B53,'Ver2'!$F$3:$H$9,2,0),VLOOKUP(B53,'Ver2'!$F$3:$H$9,3,0))</f>
        <v>877</v>
      </c>
      <c r="D53" s="6">
        <f ca="1">RANDBETWEEN(VLOOKUP(B53,'Ver2'!$B$4:$D$10,2,0),VLOOKUP(B53,'Ver2'!$B$4:$D$10,3,0))</f>
        <v>1635</v>
      </c>
      <c r="E53" s="6">
        <f t="shared" ca="1" si="1"/>
        <v>1433895</v>
      </c>
      <c r="F53" s="6">
        <f ca="1">RANDBETWEEN(VLOOKUP(B53,'Ver2'!$B$13:$D$19,2,0),VLOOKUP(B53,'Ver2'!$B$13:$D$19,3,0))/100</f>
        <v>0.4</v>
      </c>
      <c r="G53" s="6">
        <f ca="1">RANDBETWEEN(VLOOKUP(B53,'Ver2'!$F$13:$H$19,2,0),VLOOKUP(B53,'Ver2'!$F$13:$H$19,3,0))/100</f>
        <v>0.49</v>
      </c>
      <c r="H53" s="6">
        <f t="shared" ca="1" si="2"/>
        <v>0.19600000000000001</v>
      </c>
      <c r="I53" s="6">
        <f t="shared" ca="1" si="9"/>
        <v>0.26</v>
      </c>
      <c r="J53" s="6">
        <f t="shared" ca="1" si="3"/>
        <v>0.10400000000000001</v>
      </c>
      <c r="K53" s="6">
        <f ca="1">RANDBETWEEN(VLOOKUP(B53,'Ver2'!$F$23:$H$29,2,0),VLOOKUP(B53,'Ver2'!$F$23:$H$29,3,0))/100</f>
        <v>0.08</v>
      </c>
      <c r="L53" s="6">
        <f t="shared" ca="1" si="4"/>
        <v>3.2000000000000001E-2</v>
      </c>
      <c r="M53" s="16">
        <f t="shared" ca="1" si="5"/>
        <v>291.16399999999999</v>
      </c>
      <c r="N53" s="6">
        <f ca="1">(L53+J53+H53)*E53+Table13[[#This Row],[Hukuk Servisinde Tahsilat Tutarı]]</f>
        <v>744248.86079999991</v>
      </c>
      <c r="O53" s="6">
        <f ca="1">C53*VLOOKUP(B53,'Ver2'!$J$3:$N$9,2,0)+(C53-C53*G53)*VLOOKUP(B53,'Ver2'!$J$3:$N$9,3,0)+(C53-C53*G53-C53*I53)*VLOOKUP(B53,'Ver2'!$J$3:$N$9,4,0)</f>
        <v>99320.25</v>
      </c>
      <c r="P53" s="6">
        <f t="shared" ca="1" si="6"/>
        <v>0.66799999999999993</v>
      </c>
      <c r="Q53" s="6">
        <f ca="1">C53*P53*VLOOKUP(B53,'Ver2'!$J$3:$N$9,5,0)</f>
        <v>175750.79999999996</v>
      </c>
      <c r="R53" s="6">
        <f ca="1">VLOOKUP(Table13[[#This Row],[Ay]],'Ver2'!$J$3:$O$9,6,0)*Table13[[#This Row],[Hukuk Servisine Sevk Edilen]]*Table13[[#This Row],[Toplam Tutar]]</f>
        <v>268195.72079999995</v>
      </c>
      <c r="S53" s="6">
        <f t="shared" ca="1" si="7"/>
        <v>275071.04999999993</v>
      </c>
      <c r="T53" s="6">
        <f t="shared" ca="1" si="8"/>
        <v>568498.06079999998</v>
      </c>
      <c r="U53" s="4"/>
    </row>
    <row r="54" spans="1:25" x14ac:dyDescent="0.2">
      <c r="A54" s="9">
        <v>44948</v>
      </c>
      <c r="B54" s="6">
        <f t="shared" si="0"/>
        <v>1</v>
      </c>
      <c r="C54" s="6">
        <f ca="1">RANDBETWEEN(VLOOKUP(B54,'Ver2'!$F$3:$H$9,2,0),VLOOKUP(B54,'Ver2'!$F$3:$H$9,3,0))</f>
        <v>818</v>
      </c>
      <c r="D54" s="6">
        <f ca="1">RANDBETWEEN(VLOOKUP(B54,'Ver2'!$B$4:$D$10,2,0),VLOOKUP(B54,'Ver2'!$B$4:$D$10,3,0))</f>
        <v>1659</v>
      </c>
      <c r="E54" s="6">
        <f t="shared" ca="1" si="1"/>
        <v>1357062</v>
      </c>
      <c r="F54" s="6">
        <f ca="1">RANDBETWEEN(VLOOKUP(B54,'Ver2'!$B$13:$D$19,2,0),VLOOKUP(B54,'Ver2'!$B$13:$D$19,3,0))/100</f>
        <v>0.5</v>
      </c>
      <c r="G54" s="6">
        <f ca="1">RANDBETWEEN(VLOOKUP(B54,'Ver2'!$F$13:$H$19,2,0),VLOOKUP(B54,'Ver2'!$F$13:$H$19,3,0))/100</f>
        <v>0.52</v>
      </c>
      <c r="H54" s="6">
        <f t="shared" ca="1" si="2"/>
        <v>0.26</v>
      </c>
      <c r="I54" s="6">
        <f t="shared" ca="1" si="9"/>
        <v>0.31</v>
      </c>
      <c r="J54" s="6">
        <f t="shared" ca="1" si="3"/>
        <v>0.155</v>
      </c>
      <c r="K54" s="6">
        <f ca="1">RANDBETWEEN(VLOOKUP(B54,'Ver2'!$F$23:$H$29,2,0),VLOOKUP(B54,'Ver2'!$F$23:$H$29,3,0))/100</f>
        <v>0.05</v>
      </c>
      <c r="L54" s="6">
        <f t="shared" ca="1" si="4"/>
        <v>2.5000000000000001E-2</v>
      </c>
      <c r="M54" s="16">
        <f t="shared" ca="1" si="5"/>
        <v>359.92</v>
      </c>
      <c r="N54" s="6">
        <f ca="1">(L54+J54+H54)*E54+Table13[[#This Row],[Hukuk Servisinde Tahsilat Tutarı]]</f>
        <v>809894.60160000005</v>
      </c>
      <c r="O54" s="6">
        <f ca="1">C54*VLOOKUP(B54,'Ver2'!$J$3:$N$9,2,0)+(C54-C54*G54)*VLOOKUP(B54,'Ver2'!$J$3:$N$9,3,0)+(C54-C54*G54-C54*I54)*VLOOKUP(B54,'Ver2'!$J$3:$N$9,4,0)</f>
        <v>84254</v>
      </c>
      <c r="P54" s="6">
        <f t="shared" ca="1" si="6"/>
        <v>0.56000000000000005</v>
      </c>
      <c r="Q54" s="6">
        <f ca="1">C54*P54*VLOOKUP(B54,'Ver2'!$J$3:$N$9,5,0)</f>
        <v>137424</v>
      </c>
      <c r="R54" s="6">
        <f ca="1">VLOOKUP(Table13[[#This Row],[Ay]],'Ver2'!$J$3:$O$9,6,0)*Table13[[#This Row],[Hukuk Servisine Sevk Edilen]]*Table13[[#This Row],[Toplam Tutar]]</f>
        <v>212787.32160000002</v>
      </c>
      <c r="S54" s="6">
        <f t="shared" ca="1" si="7"/>
        <v>221678</v>
      </c>
      <c r="T54" s="6">
        <f t="shared" ca="1" si="8"/>
        <v>672470.60160000005</v>
      </c>
      <c r="U54" s="4"/>
    </row>
    <row r="55" spans="1:25" x14ac:dyDescent="0.2">
      <c r="A55" s="9">
        <v>44949</v>
      </c>
      <c r="B55" s="6">
        <f t="shared" si="0"/>
        <v>1</v>
      </c>
      <c r="C55" s="6">
        <f ca="1">RANDBETWEEN(VLOOKUP(B55,'Ver2'!$F$3:$H$9,2,0),VLOOKUP(B55,'Ver2'!$F$3:$H$9,3,0))</f>
        <v>1179</v>
      </c>
      <c r="D55" s="6">
        <f ca="1">RANDBETWEEN(VLOOKUP(B55,'Ver2'!$B$4:$D$10,2,0),VLOOKUP(B55,'Ver2'!$B$4:$D$10,3,0))</f>
        <v>1509</v>
      </c>
      <c r="E55" s="6">
        <f t="shared" ca="1" si="1"/>
        <v>1779111</v>
      </c>
      <c r="F55" s="6">
        <f ca="1">RANDBETWEEN(VLOOKUP(B55,'Ver2'!$B$13:$D$19,2,0),VLOOKUP(B55,'Ver2'!$B$13:$D$19,3,0))/100</f>
        <v>0.63</v>
      </c>
      <c r="G55" s="6">
        <f ca="1">RANDBETWEEN(VLOOKUP(B55,'Ver2'!$F$13:$H$19,2,0),VLOOKUP(B55,'Ver2'!$F$13:$H$19,3,0))/100</f>
        <v>0.55000000000000004</v>
      </c>
      <c r="H55" s="6">
        <f t="shared" ca="1" si="2"/>
        <v>0.34650000000000003</v>
      </c>
      <c r="I55" s="6">
        <f t="shared" ca="1" si="9"/>
        <v>0.35</v>
      </c>
      <c r="J55" s="6">
        <f t="shared" ca="1" si="3"/>
        <v>0.22049999999999997</v>
      </c>
      <c r="K55" s="6">
        <f ca="1">RANDBETWEEN(VLOOKUP(B55,'Ver2'!$F$23:$H$29,2,0),VLOOKUP(B55,'Ver2'!$F$23:$H$29,3,0))/100</f>
        <v>0.05</v>
      </c>
      <c r="L55" s="6">
        <f t="shared" ca="1" si="4"/>
        <v>3.15E-2</v>
      </c>
      <c r="M55" s="16">
        <f t="shared" ca="1" si="5"/>
        <v>705.63150000000007</v>
      </c>
      <c r="N55" s="6">
        <f ca="1">(L55+J55+H55)*E55+Table13[[#This Row],[Hukuk Servisinde Tahsilat Tutarı]]</f>
        <v>1264805.5921200002</v>
      </c>
      <c r="O55" s="6">
        <f ca="1">C55*VLOOKUP(B55,'Ver2'!$J$3:$N$9,2,0)+(C55-C55*G55)*VLOOKUP(B55,'Ver2'!$J$3:$N$9,3,0)+(C55-C55*G55-C55*I55)*VLOOKUP(B55,'Ver2'!$J$3:$N$9,4,0)</f>
        <v>110531.25</v>
      </c>
      <c r="P55" s="6">
        <f t="shared" ca="1" si="6"/>
        <v>0.40149999999999997</v>
      </c>
      <c r="Q55" s="6">
        <f ca="1">C55*P55*VLOOKUP(B55,'Ver2'!$J$3:$N$9,5,0)</f>
        <v>142010.54999999999</v>
      </c>
      <c r="R55" s="6">
        <f ca="1">VLOOKUP(Table13[[#This Row],[Ay]],'Ver2'!$J$3:$O$9,6,0)*Table13[[#This Row],[Hukuk Servisine Sevk Edilen]]*Table13[[#This Row],[Toplam Tutar]]</f>
        <v>200007.65862</v>
      </c>
      <c r="S55" s="6">
        <f t="shared" ca="1" si="7"/>
        <v>252541.8</v>
      </c>
      <c r="T55" s="6">
        <f t="shared" ca="1" si="8"/>
        <v>1122795.0421200001</v>
      </c>
      <c r="U55" s="4"/>
    </row>
    <row r="56" spans="1:25" x14ac:dyDescent="0.2">
      <c r="A56" s="9">
        <v>44950</v>
      </c>
      <c r="B56" s="6">
        <f t="shared" si="0"/>
        <v>1</v>
      </c>
      <c r="C56" s="6">
        <f ca="1">RANDBETWEEN(VLOOKUP(B56,'Ver2'!$F$3:$H$9,2,0),VLOOKUP(B56,'Ver2'!$F$3:$H$9,3,0))</f>
        <v>1163</v>
      </c>
      <c r="D56" s="6">
        <f ca="1">RANDBETWEEN(VLOOKUP(B56,'Ver2'!$B$4:$D$10,2,0),VLOOKUP(B56,'Ver2'!$B$4:$D$10,3,0))</f>
        <v>1353</v>
      </c>
      <c r="E56" s="6">
        <f t="shared" ca="1" si="1"/>
        <v>1573539</v>
      </c>
      <c r="F56" s="6">
        <f ca="1">RANDBETWEEN(VLOOKUP(B56,'Ver2'!$B$13:$D$19,2,0),VLOOKUP(B56,'Ver2'!$B$13:$D$19,3,0))/100</f>
        <v>0.61</v>
      </c>
      <c r="G56" s="6">
        <f ca="1">RANDBETWEEN(VLOOKUP(B56,'Ver2'!$F$13:$H$19,2,0),VLOOKUP(B56,'Ver2'!$F$13:$H$19,3,0))/100</f>
        <v>0.54</v>
      </c>
      <c r="H56" s="6">
        <f t="shared" ca="1" si="2"/>
        <v>0.32940000000000003</v>
      </c>
      <c r="I56" s="6">
        <f t="shared" ca="1" si="9"/>
        <v>0.2</v>
      </c>
      <c r="J56" s="6">
        <f t="shared" ca="1" si="3"/>
        <v>0.122</v>
      </c>
      <c r="K56" s="6">
        <f ca="1">RANDBETWEEN(VLOOKUP(B56,'Ver2'!$F$23:$H$29,2,0),VLOOKUP(B56,'Ver2'!$F$23:$H$29,3,0))/100</f>
        <v>0.06</v>
      </c>
      <c r="L56" s="6">
        <f t="shared" ca="1" si="4"/>
        <v>3.6600000000000001E-2</v>
      </c>
      <c r="M56" s="16">
        <f t="shared" ca="1" si="5"/>
        <v>567.54399999999998</v>
      </c>
      <c r="N56" s="6">
        <f ca="1">(L56+J56+H56)*E56+Table13[[#This Row],[Hukuk Servisinde Tahsilat Tutarı]]</f>
        <v>993469.58304000006</v>
      </c>
      <c r="O56" s="6">
        <f ca="1">C56*VLOOKUP(B56,'Ver2'!$J$3:$N$9,2,0)+(C56-C56*G56)*VLOOKUP(B56,'Ver2'!$J$3:$N$9,3,0)+(C56-C56*G56-C56*I56)*VLOOKUP(B56,'Ver2'!$J$3:$N$9,4,0)</f>
        <v>128511.49999999999</v>
      </c>
      <c r="P56" s="6">
        <f t="shared" ca="1" si="6"/>
        <v>0.51200000000000001</v>
      </c>
      <c r="Q56" s="6">
        <f ca="1">C56*P56*VLOOKUP(B56,'Ver2'!$J$3:$N$9,5,0)</f>
        <v>178636.80000000002</v>
      </c>
      <c r="R56" s="6">
        <f ca="1">VLOOKUP(Table13[[#This Row],[Ay]],'Ver2'!$J$3:$O$9,6,0)*Table13[[#This Row],[Hukuk Servisine Sevk Edilen]]*Table13[[#This Row],[Toplam Tutar]]</f>
        <v>225582.55104000002</v>
      </c>
      <c r="S56" s="6">
        <f t="shared" ca="1" si="7"/>
        <v>307148.3</v>
      </c>
      <c r="T56" s="6">
        <f t="shared" ca="1" si="8"/>
        <v>814832.78304000001</v>
      </c>
      <c r="U56" s="4"/>
    </row>
    <row r="57" spans="1:25" x14ac:dyDescent="0.2">
      <c r="A57" s="9">
        <v>44951</v>
      </c>
      <c r="B57" s="6">
        <f t="shared" si="0"/>
        <v>1</v>
      </c>
      <c r="C57" s="6">
        <f ca="1">RANDBETWEEN(VLOOKUP(B57,'Ver2'!$F$3:$H$9,2,0),VLOOKUP(B57,'Ver2'!$F$3:$H$9,3,0))</f>
        <v>814</v>
      </c>
      <c r="D57" s="6">
        <f ca="1">RANDBETWEEN(VLOOKUP(B57,'Ver2'!$B$4:$D$10,2,0),VLOOKUP(B57,'Ver2'!$B$4:$D$10,3,0))</f>
        <v>1258</v>
      </c>
      <c r="E57" s="6">
        <f t="shared" ca="1" si="1"/>
        <v>1024012</v>
      </c>
      <c r="F57" s="6">
        <f ca="1">RANDBETWEEN(VLOOKUP(B57,'Ver2'!$B$13:$D$19,2,0),VLOOKUP(B57,'Ver2'!$B$13:$D$19,3,0))/100</f>
        <v>0.63</v>
      </c>
      <c r="G57" s="6">
        <f ca="1">RANDBETWEEN(VLOOKUP(B57,'Ver2'!$F$13:$H$19,2,0),VLOOKUP(B57,'Ver2'!$F$13:$H$19,3,0))/100</f>
        <v>0.54</v>
      </c>
      <c r="H57" s="6">
        <f t="shared" ca="1" si="2"/>
        <v>0.3402</v>
      </c>
      <c r="I57" s="6">
        <f t="shared" ca="1" si="9"/>
        <v>0.33</v>
      </c>
      <c r="J57" s="6">
        <f t="shared" ca="1" si="3"/>
        <v>0.2079</v>
      </c>
      <c r="K57" s="6">
        <f ca="1">RANDBETWEEN(VLOOKUP(B57,'Ver2'!$F$23:$H$29,2,0),VLOOKUP(B57,'Ver2'!$F$23:$H$29,3,0))/100</f>
        <v>0.1</v>
      </c>
      <c r="L57" s="6">
        <f t="shared" ca="1" si="4"/>
        <v>6.3E-2</v>
      </c>
      <c r="M57" s="16">
        <f t="shared" ca="1" si="5"/>
        <v>497.43539999999996</v>
      </c>
      <c r="N57" s="6">
        <f ca="1">(L57+J57+H57)*E57+Table13[[#This Row],[Hukuk Servisinde Tahsilat Tutarı]]</f>
        <v>737280.44790400006</v>
      </c>
      <c r="O57" s="6">
        <f ca="1">C57*VLOOKUP(B57,'Ver2'!$J$3:$N$9,2,0)+(C57-C57*G57)*VLOOKUP(B57,'Ver2'!$J$3:$N$9,3,0)+(C57-C57*G57-C57*I57)*VLOOKUP(B57,'Ver2'!$J$3:$N$9,4,0)</f>
        <v>79365</v>
      </c>
      <c r="P57" s="6">
        <f t="shared" ca="1" si="6"/>
        <v>0.38890000000000002</v>
      </c>
      <c r="Q57" s="6">
        <f ca="1">C57*P57*VLOOKUP(B57,'Ver2'!$J$3:$N$9,5,0)</f>
        <v>94969.380000000019</v>
      </c>
      <c r="R57" s="6">
        <f ca="1">VLOOKUP(Table13[[#This Row],[Ay]],'Ver2'!$J$3:$O$9,6,0)*Table13[[#This Row],[Hukuk Servisine Sevk Edilen]]*Table13[[#This Row],[Toplam Tutar]]</f>
        <v>111506.71470400001</v>
      </c>
      <c r="S57" s="6">
        <f t="shared" ca="1" si="7"/>
        <v>174334.38</v>
      </c>
      <c r="T57" s="6">
        <f t="shared" ca="1" si="8"/>
        <v>642311.06790400005</v>
      </c>
      <c r="U57" s="4"/>
    </row>
    <row r="58" spans="1:25" x14ac:dyDescent="0.2">
      <c r="A58" s="9">
        <v>44952</v>
      </c>
      <c r="B58" s="6">
        <f t="shared" si="0"/>
        <v>1</v>
      </c>
      <c r="C58" s="6">
        <f ca="1">RANDBETWEEN(VLOOKUP(B58,'Ver2'!$F$3:$H$9,2,0),VLOOKUP(B58,'Ver2'!$F$3:$H$9,3,0))</f>
        <v>1222</v>
      </c>
      <c r="D58" s="6">
        <f ca="1">RANDBETWEEN(VLOOKUP(B58,'Ver2'!$B$4:$D$10,2,0),VLOOKUP(B58,'Ver2'!$B$4:$D$10,3,0))</f>
        <v>1409</v>
      </c>
      <c r="E58" s="6">
        <f t="shared" ca="1" si="1"/>
        <v>1721798</v>
      </c>
      <c r="F58" s="6">
        <f ca="1">RANDBETWEEN(VLOOKUP(B58,'Ver2'!$B$13:$D$19,2,0),VLOOKUP(B58,'Ver2'!$B$13:$D$19,3,0))/100</f>
        <v>0.51</v>
      </c>
      <c r="G58" s="6">
        <f ca="1">RANDBETWEEN(VLOOKUP(B58,'Ver2'!$F$13:$H$19,2,0),VLOOKUP(B58,'Ver2'!$F$13:$H$19,3,0))/100</f>
        <v>0.52</v>
      </c>
      <c r="H58" s="6">
        <f t="shared" ca="1" si="2"/>
        <v>0.26519999999999999</v>
      </c>
      <c r="I58" s="6">
        <f t="shared" ca="1" si="9"/>
        <v>0.33</v>
      </c>
      <c r="J58" s="6">
        <f t="shared" ca="1" si="3"/>
        <v>0.16830000000000001</v>
      </c>
      <c r="K58" s="6">
        <f ca="1">RANDBETWEEN(VLOOKUP(B58,'Ver2'!$F$23:$H$29,2,0),VLOOKUP(B58,'Ver2'!$F$23:$H$29,3,0))/100</f>
        <v>0.05</v>
      </c>
      <c r="L58" s="6">
        <f t="shared" ca="1" si="4"/>
        <v>2.5500000000000002E-2</v>
      </c>
      <c r="M58" s="16">
        <f t="shared" ca="1" si="5"/>
        <v>560.89799999999991</v>
      </c>
      <c r="N58" s="6">
        <f ca="1">(L58+J58+H58)*E58+Table13[[#This Row],[Hukuk Servisinde Tahsilat Tutarı]]</f>
        <v>1051123.2430399999</v>
      </c>
      <c r="O58" s="6">
        <f ca="1">C58*VLOOKUP(B58,'Ver2'!$J$3:$N$9,2,0)+(C58-C58*G58)*VLOOKUP(B58,'Ver2'!$J$3:$N$9,3,0)+(C58-C58*G58-C58*I58)*VLOOKUP(B58,'Ver2'!$J$3:$N$9,4,0)</f>
        <v>123422</v>
      </c>
      <c r="P58" s="6">
        <f t="shared" ca="1" si="6"/>
        <v>0.54100000000000004</v>
      </c>
      <c r="Q58" s="6">
        <f ca="1">C58*P58*VLOOKUP(B58,'Ver2'!$J$3:$N$9,5,0)</f>
        <v>198330.60000000003</v>
      </c>
      <c r="R58" s="6">
        <f ca="1">VLOOKUP(Table13[[#This Row],[Ay]],'Ver2'!$J$3:$O$9,6,0)*Table13[[#This Row],[Hukuk Servisine Sevk Edilen]]*Table13[[#This Row],[Toplam Tutar]]</f>
        <v>260817.96104000005</v>
      </c>
      <c r="S58" s="6">
        <f t="shared" ca="1" si="7"/>
        <v>321752.60000000003</v>
      </c>
      <c r="T58" s="6">
        <f t="shared" ca="1" si="8"/>
        <v>852792.64303999976</v>
      </c>
      <c r="U58" s="4"/>
    </row>
    <row r="59" spans="1:25" x14ac:dyDescent="0.2">
      <c r="A59" s="9">
        <v>44953</v>
      </c>
      <c r="B59" s="6">
        <f t="shared" si="0"/>
        <v>1</v>
      </c>
      <c r="C59" s="6">
        <f ca="1">RANDBETWEEN(VLOOKUP(B59,'Ver2'!$F$3:$H$9,2,0),VLOOKUP(B59,'Ver2'!$F$3:$H$9,3,0))</f>
        <v>839</v>
      </c>
      <c r="D59" s="6">
        <f ca="1">RANDBETWEEN(VLOOKUP(B59,'Ver2'!$B$4:$D$10,2,0),VLOOKUP(B59,'Ver2'!$B$4:$D$10,3,0))</f>
        <v>1746</v>
      </c>
      <c r="E59" s="6">
        <f t="shared" ca="1" si="1"/>
        <v>1464894</v>
      </c>
      <c r="F59" s="6">
        <f ca="1">RANDBETWEEN(VLOOKUP(B59,'Ver2'!$B$13:$D$19,2,0),VLOOKUP(B59,'Ver2'!$B$13:$D$19,3,0))/100</f>
        <v>0.44</v>
      </c>
      <c r="G59" s="6">
        <f ca="1">RANDBETWEEN(VLOOKUP(B59,'Ver2'!$F$13:$H$19,2,0),VLOOKUP(B59,'Ver2'!$F$13:$H$19,3,0))/100</f>
        <v>0.52</v>
      </c>
      <c r="H59" s="6">
        <f t="shared" ca="1" si="2"/>
        <v>0.2288</v>
      </c>
      <c r="I59" s="6">
        <f t="shared" ca="1" si="9"/>
        <v>0.2</v>
      </c>
      <c r="J59" s="6">
        <f t="shared" ca="1" si="3"/>
        <v>8.8000000000000009E-2</v>
      </c>
      <c r="K59" s="6">
        <f ca="1">RANDBETWEEN(VLOOKUP(B59,'Ver2'!$F$23:$H$29,2,0),VLOOKUP(B59,'Ver2'!$F$23:$H$29,3,0))/100</f>
        <v>0.05</v>
      </c>
      <c r="L59" s="6">
        <f t="shared" ca="1" si="4"/>
        <v>2.2000000000000002E-2</v>
      </c>
      <c r="M59" s="16">
        <f t="shared" ca="1" si="5"/>
        <v>284.25319999999999</v>
      </c>
      <c r="N59" s="6">
        <f ca="1">(L59+J59+H59)*E59+Table13[[#This Row],[Hukuk Servisinde Tahsilat Tutarı]]</f>
        <v>767510.70278399996</v>
      </c>
      <c r="O59" s="6">
        <f ca="1">C59*VLOOKUP(B59,'Ver2'!$J$3:$N$9,2,0)+(C59-C59*G59)*VLOOKUP(B59,'Ver2'!$J$3:$N$9,3,0)+(C59-C59*G59-C59*I59)*VLOOKUP(B59,'Ver2'!$J$3:$N$9,4,0)</f>
        <v>95646</v>
      </c>
      <c r="P59" s="6">
        <f t="shared" ca="1" si="6"/>
        <v>0.66120000000000001</v>
      </c>
      <c r="Q59" s="6">
        <f ca="1">C59*P59*VLOOKUP(B59,'Ver2'!$J$3:$N$9,5,0)</f>
        <v>166424.04</v>
      </c>
      <c r="R59" s="6">
        <f ca="1">VLOOKUP(Table13[[#This Row],[Ay]],'Ver2'!$J$3:$O$9,6,0)*Table13[[#This Row],[Hukuk Servisine Sevk Edilen]]*Table13[[#This Row],[Toplam Tutar]]</f>
        <v>271204.61558400001</v>
      </c>
      <c r="S59" s="6">
        <f t="shared" ca="1" si="7"/>
        <v>262070.04</v>
      </c>
      <c r="T59" s="6">
        <f t="shared" ca="1" si="8"/>
        <v>601086.66278399993</v>
      </c>
      <c r="U59" s="4"/>
    </row>
    <row r="60" spans="1:25" x14ac:dyDescent="0.2">
      <c r="A60" s="9">
        <v>44954</v>
      </c>
      <c r="B60" s="6">
        <f t="shared" si="0"/>
        <v>1</v>
      </c>
      <c r="C60" s="6">
        <f ca="1">RANDBETWEEN(VLOOKUP(B60,'Ver2'!$F$3:$H$9,2,0),VLOOKUP(B60,'Ver2'!$F$3:$H$9,3,0))</f>
        <v>831</v>
      </c>
      <c r="D60" s="6">
        <f ca="1">RANDBETWEEN(VLOOKUP(B60,'Ver2'!$B$4:$D$10,2,0),VLOOKUP(B60,'Ver2'!$B$4:$D$10,3,0))</f>
        <v>1426</v>
      </c>
      <c r="E60" s="6">
        <f t="shared" ca="1" si="1"/>
        <v>1185006</v>
      </c>
      <c r="F60" s="6">
        <f ca="1">RANDBETWEEN(VLOOKUP(B60,'Ver2'!$B$13:$D$19,2,0),VLOOKUP(B60,'Ver2'!$B$13:$D$19,3,0))/100</f>
        <v>0.48</v>
      </c>
      <c r="G60" s="6">
        <f ca="1">RANDBETWEEN(VLOOKUP(B60,'Ver2'!$F$13:$H$19,2,0),VLOOKUP(B60,'Ver2'!$F$13:$H$19,3,0))/100</f>
        <v>0.55000000000000004</v>
      </c>
      <c r="H60" s="6">
        <f t="shared" ca="1" si="2"/>
        <v>0.26400000000000001</v>
      </c>
      <c r="I60" s="6">
        <f t="shared" ca="1" si="9"/>
        <v>0.3</v>
      </c>
      <c r="J60" s="6">
        <f t="shared" ca="1" si="3"/>
        <v>0.14399999999999999</v>
      </c>
      <c r="K60" s="6">
        <f ca="1">RANDBETWEEN(VLOOKUP(B60,'Ver2'!$F$23:$H$29,2,0),VLOOKUP(B60,'Ver2'!$F$23:$H$29,3,0))/100</f>
        <v>0.06</v>
      </c>
      <c r="L60" s="6">
        <f t="shared" ca="1" si="4"/>
        <v>2.8799999999999999E-2</v>
      </c>
      <c r="M60" s="16">
        <f t="shared" ca="1" si="5"/>
        <v>362.98079999999999</v>
      </c>
      <c r="N60" s="6">
        <f ca="1">(L60+J60+H60)*E60+Table13[[#This Row],[Hukuk Servisinde Tahsilat Tutarı]]</f>
        <v>704481.32697599998</v>
      </c>
      <c r="O60" s="6">
        <f ca="1">C60*VLOOKUP(B60,'Ver2'!$J$3:$N$9,2,0)+(C60-C60*G60)*VLOOKUP(B60,'Ver2'!$J$3:$N$9,3,0)+(C60-C60*G60-C60*I60)*VLOOKUP(B60,'Ver2'!$J$3:$N$9,4,0)</f>
        <v>82061.25</v>
      </c>
      <c r="P60" s="6">
        <f t="shared" ca="1" si="6"/>
        <v>0.56320000000000003</v>
      </c>
      <c r="Q60" s="6">
        <f ca="1">C60*P60*VLOOKUP(B60,'Ver2'!$J$3:$N$9,5,0)</f>
        <v>140405.76000000001</v>
      </c>
      <c r="R60" s="6">
        <f ca="1">VLOOKUP(Table13[[#This Row],[Ay]],'Ver2'!$J$3:$O$9,6,0)*Table13[[#This Row],[Hukuk Servisine Sevk Edilen]]*Table13[[#This Row],[Toplam Tutar]]</f>
        <v>186870.70617600004</v>
      </c>
      <c r="S60" s="6">
        <f t="shared" ca="1" si="7"/>
        <v>222467.01</v>
      </c>
      <c r="T60" s="6">
        <f t="shared" ca="1" si="8"/>
        <v>564075.56697599997</v>
      </c>
      <c r="U60" s="4"/>
    </row>
    <row r="61" spans="1:25" x14ac:dyDescent="0.2">
      <c r="A61" s="9">
        <v>44955</v>
      </c>
      <c r="B61" s="6">
        <f t="shared" si="0"/>
        <v>1</v>
      </c>
      <c r="C61" s="6">
        <f ca="1">RANDBETWEEN(VLOOKUP(B61,'Ver2'!$F$3:$H$9,2,0),VLOOKUP(B61,'Ver2'!$F$3:$H$9,3,0))</f>
        <v>1212</v>
      </c>
      <c r="D61" s="6">
        <f ca="1">RANDBETWEEN(VLOOKUP(B61,'Ver2'!$B$4:$D$10,2,0),VLOOKUP(B61,'Ver2'!$B$4:$D$10,3,0))</f>
        <v>1326</v>
      </c>
      <c r="E61" s="6">
        <f t="shared" ca="1" si="1"/>
        <v>1607112</v>
      </c>
      <c r="F61" s="6">
        <f ca="1">RANDBETWEEN(VLOOKUP(B61,'Ver2'!$B$13:$D$19,2,0),VLOOKUP(B61,'Ver2'!$B$13:$D$19,3,0))/100</f>
        <v>0.5</v>
      </c>
      <c r="G61" s="6">
        <f ca="1">RANDBETWEEN(VLOOKUP(B61,'Ver2'!$F$13:$H$19,2,0),VLOOKUP(B61,'Ver2'!$F$13:$H$19,3,0))/100</f>
        <v>0.49</v>
      </c>
      <c r="H61" s="6">
        <f t="shared" ca="1" si="2"/>
        <v>0.245</v>
      </c>
      <c r="I61" s="6">
        <f t="shared" ca="1" si="9"/>
        <v>0.23</v>
      </c>
      <c r="J61" s="6">
        <f t="shared" ca="1" si="3"/>
        <v>0.115</v>
      </c>
      <c r="K61" s="6">
        <f ca="1">RANDBETWEEN(VLOOKUP(B61,'Ver2'!$F$23:$H$29,2,0),VLOOKUP(B61,'Ver2'!$F$23:$H$29,3,0))/100</f>
        <v>0.08</v>
      </c>
      <c r="L61" s="6">
        <f t="shared" ca="1" si="4"/>
        <v>0.04</v>
      </c>
      <c r="M61" s="16">
        <f t="shared" ca="1" si="5"/>
        <v>484.8</v>
      </c>
      <c r="N61" s="6">
        <f ca="1">(L61+J61+H61)*E61+Table13[[#This Row],[Hukuk Servisinde Tahsilat Tutarı]]</f>
        <v>912839.61600000004</v>
      </c>
      <c r="O61" s="6">
        <f ca="1">C61*VLOOKUP(B61,'Ver2'!$J$3:$N$9,2,0)+(C61-C61*G61)*VLOOKUP(B61,'Ver2'!$J$3:$N$9,3,0)+(C61-C61*G61-C61*I61)*VLOOKUP(B61,'Ver2'!$J$3:$N$9,4,0)</f>
        <v>140895</v>
      </c>
      <c r="P61" s="6">
        <f t="shared" ca="1" si="6"/>
        <v>0.6</v>
      </c>
      <c r="Q61" s="6">
        <f ca="1">C61*P61*VLOOKUP(B61,'Ver2'!$J$3:$N$9,5,0)</f>
        <v>218159.99999999997</v>
      </c>
      <c r="R61" s="6">
        <f ca="1">VLOOKUP(Table13[[#This Row],[Ay]],'Ver2'!$J$3:$O$9,6,0)*Table13[[#This Row],[Hukuk Servisine Sevk Edilen]]*Table13[[#This Row],[Toplam Tutar]]</f>
        <v>269994.81599999999</v>
      </c>
      <c r="S61" s="6">
        <f t="shared" ca="1" si="7"/>
        <v>359055</v>
      </c>
      <c r="T61" s="6">
        <f t="shared" ca="1" si="8"/>
        <v>694679.61600000004</v>
      </c>
      <c r="U61" s="4"/>
    </row>
    <row r="62" spans="1:25" x14ac:dyDescent="0.2">
      <c r="A62" s="9">
        <v>44956</v>
      </c>
      <c r="B62" s="6">
        <f t="shared" si="0"/>
        <v>1</v>
      </c>
      <c r="C62" s="6">
        <f ca="1">RANDBETWEEN(VLOOKUP(B62,'Ver2'!$F$3:$H$9,2,0),VLOOKUP(B62,'Ver2'!$F$3:$H$9,3,0))</f>
        <v>831</v>
      </c>
      <c r="D62" s="6">
        <f ca="1">RANDBETWEEN(VLOOKUP(B62,'Ver2'!$B$4:$D$10,2,0),VLOOKUP(B62,'Ver2'!$B$4:$D$10,3,0))</f>
        <v>1717</v>
      </c>
      <c r="E62" s="6">
        <f t="shared" ca="1" si="1"/>
        <v>1426827</v>
      </c>
      <c r="F62" s="6">
        <f ca="1">RANDBETWEEN(VLOOKUP(B62,'Ver2'!$B$13:$D$19,2,0),VLOOKUP(B62,'Ver2'!$B$13:$D$19,3,0))/100</f>
        <v>0.61</v>
      </c>
      <c r="G62" s="6">
        <f ca="1">RANDBETWEEN(VLOOKUP(B62,'Ver2'!$F$13:$H$19,2,0),VLOOKUP(B62,'Ver2'!$F$13:$H$19,3,0))/100</f>
        <v>0.54</v>
      </c>
      <c r="H62" s="6">
        <f t="shared" ca="1" si="2"/>
        <v>0.32940000000000003</v>
      </c>
      <c r="I62" s="6">
        <f t="shared" ca="1" si="9"/>
        <v>0.27</v>
      </c>
      <c r="J62" s="6">
        <f t="shared" ca="1" si="3"/>
        <v>0.16470000000000001</v>
      </c>
      <c r="K62" s="6">
        <f ca="1">RANDBETWEEN(VLOOKUP(B62,'Ver2'!$F$23:$H$29,2,0),VLOOKUP(B62,'Ver2'!$F$23:$H$29,3,0))/100</f>
        <v>0.1</v>
      </c>
      <c r="L62" s="6">
        <f t="shared" ca="1" si="4"/>
        <v>6.0999999999999999E-2</v>
      </c>
      <c r="M62" s="16">
        <f t="shared" ca="1" si="5"/>
        <v>461.28810000000004</v>
      </c>
      <c r="N62" s="6">
        <f ca="1">(L62+J62+H62)*E62+Table13[[#This Row],[Hukuk Servisinde Tahsilat Tutarı]]</f>
        <v>969774.36074400018</v>
      </c>
      <c r="O62" s="6">
        <f ca="1">C62*VLOOKUP(B62,'Ver2'!$J$3:$N$9,2,0)+(C62-C62*G62)*VLOOKUP(B62,'Ver2'!$J$3:$N$9,3,0)+(C62-C62*G62-C62*I62)*VLOOKUP(B62,'Ver2'!$J$3:$N$9,4,0)</f>
        <v>86008.5</v>
      </c>
      <c r="P62" s="6">
        <f t="shared" ca="1" si="6"/>
        <v>0.44489999999999996</v>
      </c>
      <c r="Q62" s="6">
        <f ca="1">C62*P62*VLOOKUP(B62,'Ver2'!$J$3:$N$9,5,0)</f>
        <v>110913.56999999999</v>
      </c>
      <c r="R62" s="6">
        <f ca="1">VLOOKUP(Table13[[#This Row],[Ay]],'Ver2'!$J$3:$O$9,6,0)*Table13[[#This Row],[Hukuk Servisine Sevk Edilen]]*Table13[[#This Row],[Toplam Tutar]]</f>
        <v>177742.69304400001</v>
      </c>
      <c r="S62" s="6">
        <f t="shared" ca="1" si="7"/>
        <v>196922.07</v>
      </c>
      <c r="T62" s="6">
        <f t="shared" ca="1" si="8"/>
        <v>858860.79074400023</v>
      </c>
      <c r="U62" s="4"/>
    </row>
    <row r="63" spans="1:25" x14ac:dyDescent="0.2">
      <c r="A63" s="9">
        <v>44957</v>
      </c>
      <c r="B63" s="6">
        <f t="shared" si="0"/>
        <v>1</v>
      </c>
      <c r="C63" s="6">
        <f ca="1">RANDBETWEEN(VLOOKUP(B63,'Ver2'!$F$3:$H$9,2,0),VLOOKUP(B63,'Ver2'!$F$3:$H$9,3,0))</f>
        <v>905</v>
      </c>
      <c r="D63" s="6">
        <f ca="1">RANDBETWEEN(VLOOKUP(B63,'Ver2'!$B$4:$D$10,2,0),VLOOKUP(B63,'Ver2'!$B$4:$D$10,3,0))</f>
        <v>1496</v>
      </c>
      <c r="E63" s="6">
        <f t="shared" ca="1" si="1"/>
        <v>1353880</v>
      </c>
      <c r="F63" s="6">
        <f ca="1">RANDBETWEEN(VLOOKUP(B63,'Ver2'!$B$13:$D$19,2,0),VLOOKUP(B63,'Ver2'!$B$13:$D$19,3,0))/100</f>
        <v>0.57999999999999996</v>
      </c>
      <c r="G63" s="6">
        <f ca="1">RANDBETWEEN(VLOOKUP(B63,'Ver2'!$F$13:$H$19,2,0),VLOOKUP(B63,'Ver2'!$F$13:$H$19,3,0))/100</f>
        <v>0.48</v>
      </c>
      <c r="H63" s="6">
        <f t="shared" ca="1" si="2"/>
        <v>0.27839999999999998</v>
      </c>
      <c r="I63" s="6">
        <f t="shared" ca="1" si="9"/>
        <v>0.27</v>
      </c>
      <c r="J63" s="6">
        <f t="shared" ca="1" si="3"/>
        <v>0.15659999999999999</v>
      </c>
      <c r="K63" s="6">
        <f ca="1">RANDBETWEEN(VLOOKUP(B63,'Ver2'!$F$23:$H$29,2,0),VLOOKUP(B63,'Ver2'!$F$23:$H$29,3,0))/100</f>
        <v>0.05</v>
      </c>
      <c r="L63" s="6">
        <f t="shared" ca="1" si="4"/>
        <v>2.8999999999999998E-2</v>
      </c>
      <c r="M63" s="16">
        <f t="shared" ca="1" si="5"/>
        <v>419.91999999999996</v>
      </c>
      <c r="N63" s="6">
        <f ca="1">(L63+J63+H63)*E63+Table13[[#This Row],[Hukuk Servisinde Tahsilat Tutarı]]</f>
        <v>831390.63039999991</v>
      </c>
      <c r="O63" s="6">
        <f ca="1">C63*VLOOKUP(B63,'Ver2'!$J$3:$N$9,2,0)+(C63-C63*G63)*VLOOKUP(B63,'Ver2'!$J$3:$N$9,3,0)+(C63-C63*G63-C63*I63)*VLOOKUP(B63,'Ver2'!$J$3:$N$9,4,0)</f>
        <v>103170</v>
      </c>
      <c r="P63" s="6">
        <f t="shared" ca="1" si="6"/>
        <v>0.53600000000000003</v>
      </c>
      <c r="Q63" s="6">
        <f ca="1">C63*P63*VLOOKUP(B63,'Ver2'!$J$3:$N$9,5,0)</f>
        <v>145524</v>
      </c>
      <c r="R63" s="6">
        <f ca="1">VLOOKUP(Table13[[#This Row],[Ay]],'Ver2'!$J$3:$O$9,6,0)*Table13[[#This Row],[Hukuk Servisine Sevk Edilen]]*Table13[[#This Row],[Toplam Tutar]]</f>
        <v>203190.31040000002</v>
      </c>
      <c r="S63" s="6">
        <f t="shared" ca="1" si="7"/>
        <v>248694</v>
      </c>
      <c r="T63" s="6">
        <f t="shared" ca="1" si="8"/>
        <v>685866.63039999991</v>
      </c>
      <c r="U63" s="4"/>
    </row>
    <row r="64" spans="1:25" x14ac:dyDescent="0.2">
      <c r="A64" s="9">
        <v>44958</v>
      </c>
      <c r="B64" s="6">
        <f t="shared" si="0"/>
        <v>2</v>
      </c>
      <c r="C64" s="6">
        <f ca="1">RANDBETWEEN(VLOOKUP(B64,'Ver2'!$F$3:$H$9,2,0),VLOOKUP(B64,'Ver2'!$F$3:$H$9,3,0))</f>
        <v>1274</v>
      </c>
      <c r="D64" s="6">
        <f ca="1">RANDBETWEEN(VLOOKUP(B64,'Ver2'!$B$4:$D$10,2,0),VLOOKUP(B64,'Ver2'!$B$4:$D$10,3,0))</f>
        <v>1296</v>
      </c>
      <c r="E64" s="6">
        <f t="shared" ca="1" si="1"/>
        <v>1651104</v>
      </c>
      <c r="F64" s="6">
        <f ca="1">RANDBETWEEN(VLOOKUP(B64,'Ver2'!$B$13:$D$19,2,0),VLOOKUP(B64,'Ver2'!$B$13:$D$19,3,0))/100</f>
        <v>0.42</v>
      </c>
      <c r="G64" s="6">
        <f ca="1">RANDBETWEEN(VLOOKUP(B64,'Ver2'!$F$13:$H$19,2,0),VLOOKUP(B64,'Ver2'!$F$13:$H$19,3,0))/100</f>
        <v>0.46</v>
      </c>
      <c r="H64" s="6">
        <f t="shared" ca="1" si="2"/>
        <v>0.19320000000000001</v>
      </c>
      <c r="I64" s="6">
        <f t="shared" ca="1" si="9"/>
        <v>0.23</v>
      </c>
      <c r="J64" s="6">
        <f t="shared" ca="1" si="3"/>
        <v>9.6600000000000005E-2</v>
      </c>
      <c r="K64" s="6">
        <f ca="1">RANDBETWEEN(VLOOKUP(B64,'Ver2'!$F$23:$H$29,2,0),VLOOKUP(B64,'Ver2'!$F$23:$H$29,3,0))/100</f>
        <v>0.06</v>
      </c>
      <c r="L64" s="6">
        <f t="shared" ca="1" si="4"/>
        <v>2.5199999999999997E-2</v>
      </c>
      <c r="M64" s="16">
        <f t="shared" ca="1" si="5"/>
        <v>401.31</v>
      </c>
      <c r="N64" s="6">
        <f ca="1">(L64+J64+H64)*E64+Table13[[#This Row],[Hukuk Servisinde Tahsilat Tutarı]]</f>
        <v>802849.32000000007</v>
      </c>
      <c r="O64" s="6">
        <f ca="1">C64*VLOOKUP(B64,'Ver2'!$J$3:$N$9,2,0)+(C64-C64*G64)*VLOOKUP(B64,'Ver2'!$J$3:$N$9,3,0)+(C64-C64*G64-C64*I64)*VLOOKUP(B64,'Ver2'!$J$3:$N$9,4,0)</f>
        <v>154791</v>
      </c>
      <c r="P64" s="6">
        <f t="shared" ca="1" si="6"/>
        <v>0.68500000000000005</v>
      </c>
      <c r="Q64" s="6">
        <f ca="1">C64*P64*VLOOKUP(B64,'Ver2'!$J$3:$N$9,5,0)</f>
        <v>261807.00000000003</v>
      </c>
      <c r="R64" s="6">
        <f ca="1">VLOOKUP(Table13[[#This Row],[Ay]],'Ver2'!$J$3:$O$9,6,0)*Table13[[#This Row],[Hukuk Servisine Sevk Edilen]]*Table13[[#This Row],[Toplam Tutar]]</f>
        <v>282751.56</v>
      </c>
      <c r="S64" s="6">
        <f t="shared" ca="1" si="7"/>
        <v>416598</v>
      </c>
      <c r="T64" s="6">
        <f t="shared" ca="1" si="8"/>
        <v>541042.32000000007</v>
      </c>
      <c r="U64" s="4"/>
    </row>
    <row r="65" spans="1:21" x14ac:dyDescent="0.2">
      <c r="A65" s="9">
        <v>44959</v>
      </c>
      <c r="B65" s="6">
        <f t="shared" si="0"/>
        <v>2</v>
      </c>
      <c r="C65" s="6">
        <f ca="1">RANDBETWEEN(VLOOKUP(B65,'Ver2'!$F$3:$H$9,2,0),VLOOKUP(B65,'Ver2'!$F$3:$H$9,3,0))</f>
        <v>1006</v>
      </c>
      <c r="D65" s="6">
        <f ca="1">RANDBETWEEN(VLOOKUP(B65,'Ver2'!$B$4:$D$10,2,0),VLOOKUP(B65,'Ver2'!$B$4:$D$10,3,0))</f>
        <v>1272</v>
      </c>
      <c r="E65" s="6">
        <f t="shared" ca="1" si="1"/>
        <v>1279632</v>
      </c>
      <c r="F65" s="6">
        <f ca="1">RANDBETWEEN(VLOOKUP(B65,'Ver2'!$B$13:$D$19,2,0),VLOOKUP(B65,'Ver2'!$B$13:$D$19,3,0))/100</f>
        <v>0.57999999999999996</v>
      </c>
      <c r="G65" s="6">
        <f ca="1">RANDBETWEEN(VLOOKUP(B65,'Ver2'!$F$13:$H$19,2,0),VLOOKUP(B65,'Ver2'!$F$13:$H$19,3,0))/100</f>
        <v>0.49</v>
      </c>
      <c r="H65" s="6">
        <f t="shared" ca="1" si="2"/>
        <v>0.28419999999999995</v>
      </c>
      <c r="I65" s="6">
        <f t="shared" ca="1" si="9"/>
        <v>0.33</v>
      </c>
      <c r="J65" s="6">
        <f t="shared" ca="1" si="3"/>
        <v>0.19139999999999999</v>
      </c>
      <c r="K65" s="6">
        <f ca="1">RANDBETWEEN(VLOOKUP(B65,'Ver2'!$F$23:$H$29,2,0),VLOOKUP(B65,'Ver2'!$F$23:$H$29,3,0))/100</f>
        <v>0.09</v>
      </c>
      <c r="L65" s="6">
        <f t="shared" ca="1" si="4"/>
        <v>5.2199999999999996E-2</v>
      </c>
      <c r="M65" s="16">
        <f t="shared" ca="1" si="5"/>
        <v>530.96679999999992</v>
      </c>
      <c r="N65" s="6">
        <f ca="1">(L65+J65+H65)*E65+Table13[[#This Row],[Hukuk Servisinde Tahsilat Tutarı]]</f>
        <v>826450.32719999994</v>
      </c>
      <c r="O65" s="6">
        <f ca="1">C65*VLOOKUP(B65,'Ver2'!$J$3:$N$9,2,0)+(C65-C65*G65)*VLOOKUP(B65,'Ver2'!$J$3:$N$9,3,0)+(C65-C65*G65-C65*I65)*VLOOKUP(B65,'Ver2'!$J$3:$N$9,4,0)</f>
        <v>106887.5</v>
      </c>
      <c r="P65" s="6">
        <f t="shared" ca="1" si="6"/>
        <v>0.47220000000000006</v>
      </c>
      <c r="Q65" s="6">
        <f ca="1">C65*P65*VLOOKUP(B65,'Ver2'!$J$3:$N$9,5,0)</f>
        <v>142509.96000000002</v>
      </c>
      <c r="R65" s="6">
        <f ca="1">VLOOKUP(Table13[[#This Row],[Ay]],'Ver2'!$J$3:$O$9,6,0)*Table13[[#This Row],[Hukuk Servisine Sevk Edilen]]*Table13[[#This Row],[Toplam Tutar]]</f>
        <v>151060.55760000003</v>
      </c>
      <c r="S65" s="6">
        <f t="shared" ca="1" si="7"/>
        <v>249397.46000000002</v>
      </c>
      <c r="T65" s="6">
        <f t="shared" ca="1" si="8"/>
        <v>683940.36719999998</v>
      </c>
      <c r="U65" s="4"/>
    </row>
    <row r="66" spans="1:21" x14ac:dyDescent="0.2">
      <c r="A66" s="9">
        <v>44960</v>
      </c>
      <c r="B66" s="6">
        <f t="shared" ref="B66:B129" si="10">MONTH(A66)</f>
        <v>2</v>
      </c>
      <c r="C66" s="6">
        <f ca="1">RANDBETWEEN(VLOOKUP(B66,'Ver2'!$F$3:$H$9,2,0),VLOOKUP(B66,'Ver2'!$F$3:$H$9,3,0))</f>
        <v>1378</v>
      </c>
      <c r="D66" s="6">
        <f ca="1">RANDBETWEEN(VLOOKUP(B66,'Ver2'!$B$4:$D$10,2,0),VLOOKUP(B66,'Ver2'!$B$4:$D$10,3,0))</f>
        <v>1373</v>
      </c>
      <c r="E66" s="6">
        <f t="shared" ref="E66:E129" ca="1" si="11">C66*D66</f>
        <v>1891994</v>
      </c>
      <c r="F66" s="6">
        <f ca="1">RANDBETWEEN(VLOOKUP(B66,'Ver2'!$B$13:$D$19,2,0),VLOOKUP(B66,'Ver2'!$B$13:$D$19,3,0))/100</f>
        <v>0.59</v>
      </c>
      <c r="G66" s="6">
        <f ca="1">RANDBETWEEN(VLOOKUP(B66,'Ver2'!$F$13:$H$19,2,0),VLOOKUP(B66,'Ver2'!$F$13:$H$19,3,0))/100</f>
        <v>0.54</v>
      </c>
      <c r="H66" s="6">
        <f t="shared" ref="H66:H129" ca="1" si="12">F66*G66</f>
        <v>0.31859999999999999</v>
      </c>
      <c r="I66" s="6">
        <f t="shared" ca="1" si="9"/>
        <v>0.22</v>
      </c>
      <c r="J66" s="6">
        <f t="shared" ref="J66:J129" ca="1" si="13">I66*F66</f>
        <v>0.1298</v>
      </c>
      <c r="K66" s="6">
        <f ca="1">RANDBETWEEN(VLOOKUP(B66,'Ver2'!$F$23:$H$29,2,0),VLOOKUP(B66,'Ver2'!$F$23:$H$29,3,0))/100</f>
        <v>7.0000000000000007E-2</v>
      </c>
      <c r="L66" s="6">
        <f t="shared" ref="L66:L129" ca="1" si="14">K66*F66</f>
        <v>4.1300000000000003E-2</v>
      </c>
      <c r="M66" s="16">
        <f t="shared" ref="M66:M129" ca="1" si="15">(L66+J66+H66)*C66</f>
        <v>674.8066</v>
      </c>
      <c r="N66" s="6">
        <f ca="1">(L66+J66+H66)*E66+Table13[[#This Row],[Hukuk Servisinde Tahsilat Tutarı]]</f>
        <v>1167880.59635</v>
      </c>
      <c r="O66" s="6">
        <f ca="1">C66*VLOOKUP(B66,'Ver2'!$J$3:$N$9,2,0)+(C66-C66*G66)*VLOOKUP(B66,'Ver2'!$J$3:$N$9,3,0)+(C66-C66*G66-C66*I66)*VLOOKUP(B66,'Ver2'!$J$3:$N$9,4,0)</f>
        <v>149513</v>
      </c>
      <c r="P66" s="6">
        <f t="shared" ref="P66:P129" ca="1" si="16">1-(L66+J66+H66)</f>
        <v>0.51029999999999998</v>
      </c>
      <c r="Q66" s="6">
        <f ca="1">C66*P66*VLOOKUP(B66,'Ver2'!$J$3:$N$9,5,0)</f>
        <v>210958.02</v>
      </c>
      <c r="R66" s="6">
        <f ca="1">VLOOKUP(Table13[[#This Row],[Ay]],'Ver2'!$J$3:$O$9,6,0)*Table13[[#This Row],[Hukuk Servisine Sevk Edilen]]*Table13[[#This Row],[Toplam Tutar]]</f>
        <v>241371.13454999999</v>
      </c>
      <c r="S66" s="6">
        <f t="shared" ref="S66:S129" ca="1" si="17">O66+Q66</f>
        <v>360471.02</v>
      </c>
      <c r="T66" s="6">
        <f t="shared" ref="T66:T129" ca="1" si="18">N66-Q66</f>
        <v>956922.57634999999</v>
      </c>
      <c r="U66" s="4"/>
    </row>
    <row r="67" spans="1:21" x14ac:dyDescent="0.2">
      <c r="A67" s="9">
        <v>44961</v>
      </c>
      <c r="B67" s="6">
        <f t="shared" si="10"/>
        <v>2</v>
      </c>
      <c r="C67" s="6">
        <f ca="1">RANDBETWEEN(VLOOKUP(B67,'Ver2'!$F$3:$H$9,2,0),VLOOKUP(B67,'Ver2'!$F$3:$H$9,3,0))</f>
        <v>1322</v>
      </c>
      <c r="D67" s="6">
        <f ca="1">RANDBETWEEN(VLOOKUP(B67,'Ver2'!$B$4:$D$10,2,0),VLOOKUP(B67,'Ver2'!$B$4:$D$10,3,0))</f>
        <v>1410</v>
      </c>
      <c r="E67" s="6">
        <f t="shared" ca="1" si="11"/>
        <v>1864020</v>
      </c>
      <c r="F67" s="6">
        <f ca="1">RANDBETWEEN(VLOOKUP(B67,'Ver2'!$B$13:$D$19,2,0),VLOOKUP(B67,'Ver2'!$B$13:$D$19,3,0))/100</f>
        <v>0.41</v>
      </c>
      <c r="G67" s="6">
        <f ca="1">RANDBETWEEN(VLOOKUP(B67,'Ver2'!$F$13:$H$19,2,0),VLOOKUP(B67,'Ver2'!$F$13:$H$19,3,0))/100</f>
        <v>0.51</v>
      </c>
      <c r="H67" s="6">
        <f t="shared" ca="1" si="12"/>
        <v>0.20909999999999998</v>
      </c>
      <c r="I67" s="6">
        <f t="shared" ref="I67:I130" ca="1" si="19">RANDBETWEEN(20,35)/100</f>
        <v>0.25</v>
      </c>
      <c r="J67" s="6">
        <f t="shared" ca="1" si="13"/>
        <v>0.10249999999999999</v>
      </c>
      <c r="K67" s="6">
        <f ca="1">RANDBETWEEN(VLOOKUP(B67,'Ver2'!$F$23:$H$29,2,0),VLOOKUP(B67,'Ver2'!$F$23:$H$29,3,0))/100</f>
        <v>7.0000000000000007E-2</v>
      </c>
      <c r="L67" s="6">
        <f t="shared" ca="1" si="14"/>
        <v>2.87E-2</v>
      </c>
      <c r="M67" s="16">
        <f t="shared" ca="1" si="15"/>
        <v>449.87659999999994</v>
      </c>
      <c r="N67" s="6">
        <f ca="1">(L67+J67+H67)*E67+Table13[[#This Row],[Hukuk Servisinde Tahsilat Tutarı]]</f>
        <v>941749.50450000004</v>
      </c>
      <c r="O67" s="6">
        <f ca="1">C67*VLOOKUP(B67,'Ver2'!$J$3:$N$9,2,0)+(C67-C67*G67)*VLOOKUP(B67,'Ver2'!$J$3:$N$9,3,0)+(C67-C67*G67-C67*I67)*VLOOKUP(B67,'Ver2'!$J$3:$N$9,4,0)</f>
        <v>146411.5</v>
      </c>
      <c r="P67" s="6">
        <f t="shared" ca="1" si="16"/>
        <v>0.65970000000000006</v>
      </c>
      <c r="Q67" s="6">
        <f ca="1">C67*P67*VLOOKUP(B67,'Ver2'!$J$3:$N$9,5,0)</f>
        <v>261637.02000000002</v>
      </c>
      <c r="R67" s="6">
        <f ca="1">VLOOKUP(Table13[[#This Row],[Ay]],'Ver2'!$J$3:$O$9,6,0)*Table13[[#This Row],[Hukuk Servisine Sevk Edilen]]*Table13[[#This Row],[Toplam Tutar]]</f>
        <v>307423.49850000005</v>
      </c>
      <c r="S67" s="6">
        <f t="shared" ca="1" si="17"/>
        <v>408048.52</v>
      </c>
      <c r="T67" s="6">
        <f t="shared" ca="1" si="18"/>
        <v>680112.48450000002</v>
      </c>
      <c r="U67" s="4"/>
    </row>
    <row r="68" spans="1:21" x14ac:dyDescent="0.2">
      <c r="A68" s="9">
        <v>44962</v>
      </c>
      <c r="B68" s="6">
        <f t="shared" si="10"/>
        <v>2</v>
      </c>
      <c r="C68" s="6">
        <f ca="1">RANDBETWEEN(VLOOKUP(B68,'Ver2'!$F$3:$H$9,2,0),VLOOKUP(B68,'Ver2'!$F$3:$H$9,3,0))</f>
        <v>1312</v>
      </c>
      <c r="D68" s="6">
        <f ca="1">RANDBETWEEN(VLOOKUP(B68,'Ver2'!$B$4:$D$10,2,0),VLOOKUP(B68,'Ver2'!$B$4:$D$10,3,0))</f>
        <v>1689</v>
      </c>
      <c r="E68" s="6">
        <f t="shared" ca="1" si="11"/>
        <v>2215968</v>
      </c>
      <c r="F68" s="6">
        <f ca="1">RANDBETWEEN(VLOOKUP(B68,'Ver2'!$B$13:$D$19,2,0),VLOOKUP(B68,'Ver2'!$B$13:$D$19,3,0))/100</f>
        <v>0.35</v>
      </c>
      <c r="G68" s="6">
        <f ca="1">RANDBETWEEN(VLOOKUP(B68,'Ver2'!$F$13:$H$19,2,0),VLOOKUP(B68,'Ver2'!$F$13:$H$19,3,0))/100</f>
        <v>0.51</v>
      </c>
      <c r="H68" s="6">
        <f t="shared" ca="1" si="12"/>
        <v>0.17849999999999999</v>
      </c>
      <c r="I68" s="6">
        <f t="shared" ca="1" si="19"/>
        <v>0.35</v>
      </c>
      <c r="J68" s="6">
        <f t="shared" ca="1" si="13"/>
        <v>0.12249999999999998</v>
      </c>
      <c r="K68" s="6">
        <f ca="1">RANDBETWEEN(VLOOKUP(B68,'Ver2'!$F$23:$H$29,2,0),VLOOKUP(B68,'Ver2'!$F$23:$H$29,3,0))/100</f>
        <v>0.05</v>
      </c>
      <c r="L68" s="6">
        <f t="shared" ca="1" si="14"/>
        <v>1.7499999999999998E-2</v>
      </c>
      <c r="M68" s="16">
        <f t="shared" ca="1" si="15"/>
        <v>417.87200000000001</v>
      </c>
      <c r="N68" s="6">
        <f ca="1">(L68+J68+H68)*E68+Table13[[#This Row],[Hukuk Servisinde Tahsilat Tutarı]]</f>
        <v>1083331.3559999999</v>
      </c>
      <c r="O68" s="6">
        <f ca="1">C68*VLOOKUP(B68,'Ver2'!$J$3:$N$9,2,0)+(C68-C68*G68)*VLOOKUP(B68,'Ver2'!$J$3:$N$9,3,0)+(C68-C68*G68-C68*I68)*VLOOKUP(B68,'Ver2'!$J$3:$N$9,4,0)</f>
        <v>132184</v>
      </c>
      <c r="P68" s="6">
        <f t="shared" ca="1" si="16"/>
        <v>0.68149999999999999</v>
      </c>
      <c r="Q68" s="6">
        <f ca="1">C68*P68*VLOOKUP(B68,'Ver2'!$J$3:$N$9,5,0)</f>
        <v>268238.40000000002</v>
      </c>
      <c r="R68" s="6">
        <f ca="1">VLOOKUP(Table13[[#This Row],[Ay]],'Ver2'!$J$3:$O$9,6,0)*Table13[[#This Row],[Hukuk Servisine Sevk Edilen]]*Table13[[#This Row],[Toplam Tutar]]</f>
        <v>377545.54800000001</v>
      </c>
      <c r="S68" s="6">
        <f t="shared" ca="1" si="17"/>
        <v>400422.40000000002</v>
      </c>
      <c r="T68" s="6">
        <f t="shared" ca="1" si="18"/>
        <v>815092.95599999989</v>
      </c>
      <c r="U68" s="4"/>
    </row>
    <row r="69" spans="1:21" x14ac:dyDescent="0.2">
      <c r="A69" s="9">
        <v>44963</v>
      </c>
      <c r="B69" s="6">
        <f t="shared" si="10"/>
        <v>2</v>
      </c>
      <c r="C69" s="6">
        <f ca="1">RANDBETWEEN(VLOOKUP(B69,'Ver2'!$F$3:$H$9,2,0),VLOOKUP(B69,'Ver2'!$F$3:$H$9,3,0))</f>
        <v>1424</v>
      </c>
      <c r="D69" s="6">
        <f ca="1">RANDBETWEEN(VLOOKUP(B69,'Ver2'!$B$4:$D$10,2,0),VLOOKUP(B69,'Ver2'!$B$4:$D$10,3,0))</f>
        <v>1492</v>
      </c>
      <c r="E69" s="6">
        <f t="shared" ca="1" si="11"/>
        <v>2124608</v>
      </c>
      <c r="F69" s="6">
        <f ca="1">RANDBETWEEN(VLOOKUP(B69,'Ver2'!$B$13:$D$19,2,0),VLOOKUP(B69,'Ver2'!$B$13:$D$19,3,0))/100</f>
        <v>0.54</v>
      </c>
      <c r="G69" s="6">
        <f ca="1">RANDBETWEEN(VLOOKUP(B69,'Ver2'!$F$13:$H$19,2,0),VLOOKUP(B69,'Ver2'!$F$13:$H$19,3,0))/100</f>
        <v>0.54</v>
      </c>
      <c r="H69" s="6">
        <f t="shared" ca="1" si="12"/>
        <v>0.29160000000000003</v>
      </c>
      <c r="I69" s="6">
        <f t="shared" ca="1" si="19"/>
        <v>0.21</v>
      </c>
      <c r="J69" s="6">
        <f t="shared" ca="1" si="13"/>
        <v>0.1134</v>
      </c>
      <c r="K69" s="6">
        <f ca="1">RANDBETWEEN(VLOOKUP(B69,'Ver2'!$F$23:$H$29,2,0),VLOOKUP(B69,'Ver2'!$F$23:$H$29,3,0))/100</f>
        <v>7.0000000000000007E-2</v>
      </c>
      <c r="L69" s="6">
        <f t="shared" ca="1" si="14"/>
        <v>3.7800000000000007E-2</v>
      </c>
      <c r="M69" s="16">
        <f t="shared" ca="1" si="15"/>
        <v>630.54720000000009</v>
      </c>
      <c r="N69" s="6">
        <f ca="1">(L69+J69+H69)*E69+Table13[[#This Row],[Hukuk Servisinde Tahsilat Tutarı]]</f>
        <v>1236734.3167999999</v>
      </c>
      <c r="O69" s="6">
        <f ca="1">C69*VLOOKUP(B69,'Ver2'!$J$3:$N$9,2,0)+(C69-C69*G69)*VLOOKUP(B69,'Ver2'!$J$3:$N$9,3,0)+(C69-C69*G69-C69*I69)*VLOOKUP(B69,'Ver2'!$J$3:$N$9,4,0)</f>
        <v>155928</v>
      </c>
      <c r="P69" s="6">
        <f t="shared" ca="1" si="16"/>
        <v>0.55719999999999992</v>
      </c>
      <c r="Q69" s="6">
        <f ca="1">C69*P69*VLOOKUP(B69,'Ver2'!$J$3:$N$9,5,0)</f>
        <v>238035.83999999997</v>
      </c>
      <c r="R69" s="6">
        <f ca="1">VLOOKUP(Table13[[#This Row],[Ay]],'Ver2'!$J$3:$O$9,6,0)*Table13[[#This Row],[Hukuk Servisine Sevk Edilen]]*Table13[[#This Row],[Toplam Tutar]]</f>
        <v>295957.89439999993</v>
      </c>
      <c r="S69" s="6">
        <f t="shared" ca="1" si="17"/>
        <v>393963.83999999997</v>
      </c>
      <c r="T69" s="6">
        <f t="shared" ca="1" si="18"/>
        <v>998698.47679999995</v>
      </c>
      <c r="U69" s="4"/>
    </row>
    <row r="70" spans="1:21" x14ac:dyDescent="0.2">
      <c r="A70" s="9">
        <v>44964</v>
      </c>
      <c r="B70" s="6">
        <f t="shared" si="10"/>
        <v>2</v>
      </c>
      <c r="C70" s="6">
        <f ca="1">RANDBETWEEN(VLOOKUP(B70,'Ver2'!$F$3:$H$9,2,0),VLOOKUP(B70,'Ver2'!$F$3:$H$9,3,0))</f>
        <v>1454</v>
      </c>
      <c r="D70" s="6">
        <f ca="1">RANDBETWEEN(VLOOKUP(B70,'Ver2'!$B$4:$D$10,2,0),VLOOKUP(B70,'Ver2'!$B$4:$D$10,3,0))</f>
        <v>1280</v>
      </c>
      <c r="E70" s="6">
        <f t="shared" ca="1" si="11"/>
        <v>1861120</v>
      </c>
      <c r="F70" s="6">
        <f ca="1">RANDBETWEEN(VLOOKUP(B70,'Ver2'!$B$13:$D$19,2,0),VLOOKUP(B70,'Ver2'!$B$13:$D$19,3,0))/100</f>
        <v>0.49</v>
      </c>
      <c r="G70" s="6">
        <f ca="1">RANDBETWEEN(VLOOKUP(B70,'Ver2'!$F$13:$H$19,2,0),VLOOKUP(B70,'Ver2'!$F$13:$H$19,3,0))/100</f>
        <v>0.48</v>
      </c>
      <c r="H70" s="6">
        <f t="shared" ca="1" si="12"/>
        <v>0.23519999999999999</v>
      </c>
      <c r="I70" s="6">
        <f t="shared" ca="1" si="19"/>
        <v>0.27</v>
      </c>
      <c r="J70" s="6">
        <f t="shared" ca="1" si="13"/>
        <v>0.1323</v>
      </c>
      <c r="K70" s="6">
        <f ca="1">RANDBETWEEN(VLOOKUP(B70,'Ver2'!$F$23:$H$29,2,0),VLOOKUP(B70,'Ver2'!$F$23:$H$29,3,0))/100</f>
        <v>0.08</v>
      </c>
      <c r="L70" s="6">
        <f t="shared" ca="1" si="14"/>
        <v>3.9199999999999999E-2</v>
      </c>
      <c r="M70" s="16">
        <f t="shared" ca="1" si="15"/>
        <v>591.34179999999992</v>
      </c>
      <c r="N70" s="6">
        <f ca="1">(L70+J70+H70)*E70+Table13[[#This Row],[Hukuk Servisinde Tahsilat Tutarı]]</f>
        <v>1032968.128</v>
      </c>
      <c r="O70" s="6">
        <f ca="1">C70*VLOOKUP(B70,'Ver2'!$J$3:$N$9,2,0)+(C70-C70*G70)*VLOOKUP(B70,'Ver2'!$J$3:$N$9,3,0)+(C70-C70*G70-C70*I70)*VLOOKUP(B70,'Ver2'!$J$3:$N$9,4,0)</f>
        <v>165756</v>
      </c>
      <c r="P70" s="6">
        <f t="shared" ca="1" si="16"/>
        <v>0.59330000000000005</v>
      </c>
      <c r="Q70" s="6">
        <f ca="1">C70*P70*VLOOKUP(B70,'Ver2'!$J$3:$N$9,5,0)</f>
        <v>258797.46000000002</v>
      </c>
      <c r="R70" s="6">
        <f ca="1">VLOOKUP(Table13[[#This Row],[Ay]],'Ver2'!$J$3:$O$9,6,0)*Table13[[#This Row],[Hukuk Servisine Sevk Edilen]]*Table13[[#This Row],[Toplam Tutar]]</f>
        <v>276050.62400000001</v>
      </c>
      <c r="S70" s="6">
        <f t="shared" ca="1" si="17"/>
        <v>424553.46</v>
      </c>
      <c r="T70" s="6">
        <f t="shared" ca="1" si="18"/>
        <v>774170.66800000006</v>
      </c>
      <c r="U70" s="4"/>
    </row>
    <row r="71" spans="1:21" x14ac:dyDescent="0.2">
      <c r="A71" s="9">
        <v>44965</v>
      </c>
      <c r="B71" s="6">
        <f t="shared" si="10"/>
        <v>2</v>
      </c>
      <c r="C71" s="6">
        <f ca="1">RANDBETWEEN(VLOOKUP(B71,'Ver2'!$F$3:$H$9,2,0),VLOOKUP(B71,'Ver2'!$F$3:$H$9,3,0))</f>
        <v>1281</v>
      </c>
      <c r="D71" s="6">
        <f ca="1">RANDBETWEEN(VLOOKUP(B71,'Ver2'!$B$4:$D$10,2,0),VLOOKUP(B71,'Ver2'!$B$4:$D$10,3,0))</f>
        <v>1308</v>
      </c>
      <c r="E71" s="6">
        <f t="shared" ca="1" si="11"/>
        <v>1675548</v>
      </c>
      <c r="F71" s="6">
        <f ca="1">RANDBETWEEN(VLOOKUP(B71,'Ver2'!$B$13:$D$19,2,0),VLOOKUP(B71,'Ver2'!$B$13:$D$19,3,0))/100</f>
        <v>0.62</v>
      </c>
      <c r="G71" s="6">
        <f ca="1">RANDBETWEEN(VLOOKUP(B71,'Ver2'!$F$13:$H$19,2,0),VLOOKUP(B71,'Ver2'!$F$13:$H$19,3,0))/100</f>
        <v>0.49</v>
      </c>
      <c r="H71" s="6">
        <f t="shared" ca="1" si="12"/>
        <v>0.30380000000000001</v>
      </c>
      <c r="I71" s="6">
        <f t="shared" ca="1" si="19"/>
        <v>0.28000000000000003</v>
      </c>
      <c r="J71" s="6">
        <f t="shared" ca="1" si="13"/>
        <v>0.1736</v>
      </c>
      <c r="K71" s="6">
        <f ca="1">RANDBETWEEN(VLOOKUP(B71,'Ver2'!$F$23:$H$29,2,0),VLOOKUP(B71,'Ver2'!$F$23:$H$29,3,0))/100</f>
        <v>0.1</v>
      </c>
      <c r="L71" s="6">
        <f t="shared" ca="1" si="14"/>
        <v>6.2E-2</v>
      </c>
      <c r="M71" s="16">
        <f t="shared" ca="1" si="15"/>
        <v>690.97140000000002</v>
      </c>
      <c r="N71" s="6">
        <f ca="1">(L71+J71+H71)*E71+Table13[[#This Row],[Hukuk Servisinde Tahsilat Tutarı]]</f>
        <v>1096729.9434</v>
      </c>
      <c r="O71" s="6">
        <f ca="1">C71*VLOOKUP(B71,'Ver2'!$J$3:$N$9,2,0)+(C71-C71*G71)*VLOOKUP(B71,'Ver2'!$J$3:$N$9,3,0)+(C71-C71*G71-C71*I71)*VLOOKUP(B71,'Ver2'!$J$3:$N$9,4,0)</f>
        <v>142511.25</v>
      </c>
      <c r="P71" s="6">
        <f t="shared" ca="1" si="16"/>
        <v>0.46060000000000001</v>
      </c>
      <c r="Q71" s="6">
        <f ca="1">C71*P71*VLOOKUP(B71,'Ver2'!$J$3:$N$9,5,0)</f>
        <v>177008.58</v>
      </c>
      <c r="R71" s="6">
        <f ca="1">VLOOKUP(Table13[[#This Row],[Ay]],'Ver2'!$J$3:$O$9,6,0)*Table13[[#This Row],[Hukuk Servisine Sevk Edilen]]*Table13[[#This Row],[Toplam Tutar]]</f>
        <v>192939.35219999999</v>
      </c>
      <c r="S71" s="6">
        <f t="shared" ca="1" si="17"/>
        <v>319519.82999999996</v>
      </c>
      <c r="T71" s="6">
        <f t="shared" ca="1" si="18"/>
        <v>919721.36340000003</v>
      </c>
      <c r="U71" s="4"/>
    </row>
    <row r="72" spans="1:21" x14ac:dyDescent="0.2">
      <c r="A72" s="9">
        <v>44966</v>
      </c>
      <c r="B72" s="6">
        <f t="shared" si="10"/>
        <v>2</v>
      </c>
      <c r="C72" s="6">
        <f ca="1">RANDBETWEEN(VLOOKUP(B72,'Ver2'!$F$3:$H$9,2,0),VLOOKUP(B72,'Ver2'!$F$3:$H$9,3,0))</f>
        <v>1048</v>
      </c>
      <c r="D72" s="6">
        <f ca="1">RANDBETWEEN(VLOOKUP(B72,'Ver2'!$B$4:$D$10,2,0),VLOOKUP(B72,'Ver2'!$B$4:$D$10,3,0))</f>
        <v>1684</v>
      </c>
      <c r="E72" s="6">
        <f t="shared" ca="1" si="11"/>
        <v>1764832</v>
      </c>
      <c r="F72" s="6">
        <f ca="1">RANDBETWEEN(VLOOKUP(B72,'Ver2'!$B$13:$D$19,2,0),VLOOKUP(B72,'Ver2'!$B$13:$D$19,3,0))/100</f>
        <v>0.37</v>
      </c>
      <c r="G72" s="6">
        <f ca="1">RANDBETWEEN(VLOOKUP(B72,'Ver2'!$F$13:$H$19,2,0),VLOOKUP(B72,'Ver2'!$F$13:$H$19,3,0))/100</f>
        <v>0.45</v>
      </c>
      <c r="H72" s="6">
        <f t="shared" ca="1" si="12"/>
        <v>0.16650000000000001</v>
      </c>
      <c r="I72" s="6">
        <f t="shared" ca="1" si="19"/>
        <v>0.23</v>
      </c>
      <c r="J72" s="6">
        <f t="shared" ca="1" si="13"/>
        <v>8.5100000000000009E-2</v>
      </c>
      <c r="K72" s="6">
        <f ca="1">RANDBETWEEN(VLOOKUP(B72,'Ver2'!$F$23:$H$29,2,0),VLOOKUP(B72,'Ver2'!$F$23:$H$29,3,0))/100</f>
        <v>0.06</v>
      </c>
      <c r="L72" s="6">
        <f t="shared" ca="1" si="14"/>
        <v>2.2199999999999998E-2</v>
      </c>
      <c r="M72" s="16">
        <f t="shared" ca="1" si="15"/>
        <v>286.94240000000002</v>
      </c>
      <c r="N72" s="6">
        <f ca="1">(L72+J72+H72)*E72+Table13[[#This Row],[Hukuk Servisinde Tahsilat Tutarı]]</f>
        <v>803616.25120000006</v>
      </c>
      <c r="O72" s="6">
        <f ca="1">C72*VLOOKUP(B72,'Ver2'!$J$3:$N$9,2,0)+(C72-C72*G72)*VLOOKUP(B72,'Ver2'!$J$3:$N$9,3,0)+(C72-C72*G72-C72*I72)*VLOOKUP(B72,'Ver2'!$J$3:$N$9,4,0)</f>
        <v>129166</v>
      </c>
      <c r="P72" s="6">
        <f t="shared" ca="1" si="16"/>
        <v>0.72619999999999996</v>
      </c>
      <c r="Q72" s="6">
        <f ca="1">C72*P72*VLOOKUP(B72,'Ver2'!$J$3:$N$9,5,0)</f>
        <v>228317.28</v>
      </c>
      <c r="R72" s="6">
        <f ca="1">VLOOKUP(Table13[[#This Row],[Ay]],'Ver2'!$J$3:$O$9,6,0)*Table13[[#This Row],[Hukuk Servisine Sevk Edilen]]*Table13[[#This Row],[Toplam Tutar]]</f>
        <v>320405.24959999998</v>
      </c>
      <c r="S72" s="6">
        <f t="shared" ca="1" si="17"/>
        <v>357483.28</v>
      </c>
      <c r="T72" s="6">
        <f t="shared" ca="1" si="18"/>
        <v>575298.97120000003</v>
      </c>
      <c r="U72" s="4"/>
    </row>
    <row r="73" spans="1:21" x14ac:dyDescent="0.2">
      <c r="A73" s="9">
        <v>44967</v>
      </c>
      <c r="B73" s="6">
        <f t="shared" si="10"/>
        <v>2</v>
      </c>
      <c r="C73" s="6">
        <f ca="1">RANDBETWEEN(VLOOKUP(B73,'Ver2'!$F$3:$H$9,2,0),VLOOKUP(B73,'Ver2'!$F$3:$H$9,3,0))</f>
        <v>1432</v>
      </c>
      <c r="D73" s="6">
        <f ca="1">RANDBETWEEN(VLOOKUP(B73,'Ver2'!$B$4:$D$10,2,0),VLOOKUP(B73,'Ver2'!$B$4:$D$10,3,0))</f>
        <v>1717</v>
      </c>
      <c r="E73" s="6">
        <f t="shared" ca="1" si="11"/>
        <v>2458744</v>
      </c>
      <c r="F73" s="6">
        <f ca="1">RANDBETWEEN(VLOOKUP(B73,'Ver2'!$B$13:$D$19,2,0),VLOOKUP(B73,'Ver2'!$B$13:$D$19,3,0))/100</f>
        <v>0.53</v>
      </c>
      <c r="G73" s="6">
        <f ca="1">RANDBETWEEN(VLOOKUP(B73,'Ver2'!$F$13:$H$19,2,0),VLOOKUP(B73,'Ver2'!$F$13:$H$19,3,0))/100</f>
        <v>0.51</v>
      </c>
      <c r="H73" s="6">
        <f t="shared" ca="1" si="12"/>
        <v>0.27030000000000004</v>
      </c>
      <c r="I73" s="6">
        <f t="shared" ca="1" si="19"/>
        <v>0.32</v>
      </c>
      <c r="J73" s="6">
        <f t="shared" ca="1" si="13"/>
        <v>0.1696</v>
      </c>
      <c r="K73" s="6">
        <f ca="1">RANDBETWEEN(VLOOKUP(B73,'Ver2'!$F$23:$H$29,2,0),VLOOKUP(B73,'Ver2'!$F$23:$H$29,3,0))/100</f>
        <v>0.06</v>
      </c>
      <c r="L73" s="6">
        <f t="shared" ca="1" si="14"/>
        <v>3.1800000000000002E-2</v>
      </c>
      <c r="M73" s="16">
        <f t="shared" ca="1" si="15"/>
        <v>675.47440000000006</v>
      </c>
      <c r="N73" s="6">
        <f ca="1">(L73+J73+H73)*E73+Table13[[#This Row],[Hukuk Servisinde Tahsilat Tutarı]]</f>
        <v>1484528.1586</v>
      </c>
      <c r="O73" s="6">
        <f ca="1">C73*VLOOKUP(B73,'Ver2'!$J$3:$N$9,2,0)+(C73-C73*G73)*VLOOKUP(B73,'Ver2'!$J$3:$N$9,3,0)+(C73-C73*G73-C73*I73)*VLOOKUP(B73,'Ver2'!$J$3:$N$9,4,0)</f>
        <v>148570</v>
      </c>
      <c r="P73" s="6">
        <f t="shared" ca="1" si="16"/>
        <v>0.52829999999999999</v>
      </c>
      <c r="Q73" s="6">
        <f ca="1">C73*P73*VLOOKUP(B73,'Ver2'!$J$3:$N$9,5,0)</f>
        <v>226957.68</v>
      </c>
      <c r="R73" s="6">
        <f ca="1">VLOOKUP(Table13[[#This Row],[Ay]],'Ver2'!$J$3:$O$9,6,0)*Table13[[#This Row],[Hukuk Servisine Sevk Edilen]]*Table13[[#This Row],[Toplam Tutar]]</f>
        <v>324738.61379999999</v>
      </c>
      <c r="S73" s="6">
        <f t="shared" ca="1" si="17"/>
        <v>375527.67999999999</v>
      </c>
      <c r="T73" s="6">
        <f t="shared" ca="1" si="18"/>
        <v>1257570.4786</v>
      </c>
      <c r="U73" s="4"/>
    </row>
    <row r="74" spans="1:21" x14ac:dyDescent="0.2">
      <c r="A74" s="9">
        <v>44968</v>
      </c>
      <c r="B74" s="6">
        <f t="shared" si="10"/>
        <v>2</v>
      </c>
      <c r="C74" s="6">
        <f ca="1">RANDBETWEEN(VLOOKUP(B74,'Ver2'!$F$3:$H$9,2,0),VLOOKUP(B74,'Ver2'!$F$3:$H$9,3,0))</f>
        <v>1401</v>
      </c>
      <c r="D74" s="6">
        <f ca="1">RANDBETWEEN(VLOOKUP(B74,'Ver2'!$B$4:$D$10,2,0),VLOOKUP(B74,'Ver2'!$B$4:$D$10,3,0))</f>
        <v>1426</v>
      </c>
      <c r="E74" s="6">
        <f t="shared" ca="1" si="11"/>
        <v>1997826</v>
      </c>
      <c r="F74" s="6">
        <f ca="1">RANDBETWEEN(VLOOKUP(B74,'Ver2'!$B$13:$D$19,2,0),VLOOKUP(B74,'Ver2'!$B$13:$D$19,3,0))/100</f>
        <v>0.56000000000000005</v>
      </c>
      <c r="G74" s="6">
        <f ca="1">RANDBETWEEN(VLOOKUP(B74,'Ver2'!$F$13:$H$19,2,0),VLOOKUP(B74,'Ver2'!$F$13:$H$19,3,0))/100</f>
        <v>0.47</v>
      </c>
      <c r="H74" s="6">
        <f t="shared" ca="1" si="12"/>
        <v>0.26319999999999999</v>
      </c>
      <c r="I74" s="6">
        <f t="shared" ca="1" si="19"/>
        <v>0.21</v>
      </c>
      <c r="J74" s="6">
        <f t="shared" ca="1" si="13"/>
        <v>0.11760000000000001</v>
      </c>
      <c r="K74" s="6">
        <f ca="1">RANDBETWEEN(VLOOKUP(B74,'Ver2'!$F$23:$H$29,2,0),VLOOKUP(B74,'Ver2'!$F$23:$H$29,3,0))/100</f>
        <v>7.0000000000000007E-2</v>
      </c>
      <c r="L74" s="6">
        <f t="shared" ca="1" si="14"/>
        <v>3.9200000000000006E-2</v>
      </c>
      <c r="M74" s="16">
        <f t="shared" ca="1" si="15"/>
        <v>588.42000000000007</v>
      </c>
      <c r="N74" s="6">
        <f ca="1">(L74+J74+H74)*E74+Table13[[#This Row],[Hukuk Servisinde Tahsilat Tutarı]]</f>
        <v>1128771.69</v>
      </c>
      <c r="O74" s="6">
        <f ca="1">C74*VLOOKUP(B74,'Ver2'!$J$3:$N$9,2,0)+(C74-C74*G74)*VLOOKUP(B74,'Ver2'!$J$3:$N$9,3,0)+(C74-C74*G74-C74*I74)*VLOOKUP(B74,'Ver2'!$J$3:$N$9,4,0)</f>
        <v>170571.75</v>
      </c>
      <c r="P74" s="6">
        <f t="shared" ca="1" si="16"/>
        <v>0.57999999999999996</v>
      </c>
      <c r="Q74" s="6">
        <f ca="1">C74*P74*VLOOKUP(B74,'Ver2'!$J$3:$N$9,5,0)</f>
        <v>243773.99999999997</v>
      </c>
      <c r="R74" s="6">
        <f ca="1">VLOOKUP(Table13[[#This Row],[Ay]],'Ver2'!$J$3:$O$9,6,0)*Table13[[#This Row],[Hukuk Servisine Sevk Edilen]]*Table13[[#This Row],[Toplam Tutar]]</f>
        <v>289684.76999999996</v>
      </c>
      <c r="S74" s="6">
        <f t="shared" ca="1" si="17"/>
        <v>414345.75</v>
      </c>
      <c r="T74" s="6">
        <f t="shared" ca="1" si="18"/>
        <v>884997.69</v>
      </c>
      <c r="U74" s="4"/>
    </row>
    <row r="75" spans="1:21" x14ac:dyDescent="0.2">
      <c r="A75" s="9">
        <v>44969</v>
      </c>
      <c r="B75" s="6">
        <f t="shared" si="10"/>
        <v>2</v>
      </c>
      <c r="C75" s="6">
        <f ca="1">RANDBETWEEN(VLOOKUP(B75,'Ver2'!$F$3:$H$9,2,0),VLOOKUP(B75,'Ver2'!$F$3:$H$9,3,0))</f>
        <v>1110</v>
      </c>
      <c r="D75" s="6">
        <f ca="1">RANDBETWEEN(VLOOKUP(B75,'Ver2'!$B$4:$D$10,2,0),VLOOKUP(B75,'Ver2'!$B$4:$D$10,3,0))</f>
        <v>1677</v>
      </c>
      <c r="E75" s="6">
        <f t="shared" ca="1" si="11"/>
        <v>1861470</v>
      </c>
      <c r="F75" s="6">
        <f ca="1">RANDBETWEEN(VLOOKUP(B75,'Ver2'!$B$13:$D$19,2,0),VLOOKUP(B75,'Ver2'!$B$13:$D$19,3,0))/100</f>
        <v>0.49</v>
      </c>
      <c r="G75" s="6">
        <f ca="1">RANDBETWEEN(VLOOKUP(B75,'Ver2'!$F$13:$H$19,2,0),VLOOKUP(B75,'Ver2'!$F$13:$H$19,3,0))/100</f>
        <v>0.53</v>
      </c>
      <c r="H75" s="6">
        <f t="shared" ca="1" si="12"/>
        <v>0.25969999999999999</v>
      </c>
      <c r="I75" s="6">
        <f t="shared" ca="1" si="19"/>
        <v>0.34</v>
      </c>
      <c r="J75" s="6">
        <f t="shared" ca="1" si="13"/>
        <v>0.1666</v>
      </c>
      <c r="K75" s="6">
        <f ca="1">RANDBETWEEN(VLOOKUP(B75,'Ver2'!$F$23:$H$29,2,0),VLOOKUP(B75,'Ver2'!$F$23:$H$29,3,0))/100</f>
        <v>0.08</v>
      </c>
      <c r="L75" s="6">
        <f t="shared" ca="1" si="14"/>
        <v>3.9199999999999999E-2</v>
      </c>
      <c r="M75" s="16">
        <f t="shared" ca="1" si="15"/>
        <v>516.70499999999993</v>
      </c>
      <c r="N75" s="6">
        <f ca="1">(L75+J75+H75)*E75+Table13[[#This Row],[Hukuk Servisinde Tahsilat Tutarı]]</f>
        <v>1115253.2137499999</v>
      </c>
      <c r="O75" s="6">
        <f ca="1">C75*VLOOKUP(B75,'Ver2'!$J$3:$N$9,2,0)+(C75-C75*G75)*VLOOKUP(B75,'Ver2'!$J$3:$N$9,3,0)+(C75-C75*G75-C75*I75)*VLOOKUP(B75,'Ver2'!$J$3:$N$9,4,0)</f>
        <v>109057.49999999999</v>
      </c>
      <c r="P75" s="6">
        <f t="shared" ca="1" si="16"/>
        <v>0.53449999999999998</v>
      </c>
      <c r="Q75" s="6">
        <f ca="1">C75*P75*VLOOKUP(B75,'Ver2'!$J$3:$N$9,5,0)</f>
        <v>177988.5</v>
      </c>
      <c r="R75" s="6">
        <f ca="1">VLOOKUP(Table13[[#This Row],[Ay]],'Ver2'!$J$3:$O$9,6,0)*Table13[[#This Row],[Hukuk Servisine Sevk Edilen]]*Table13[[#This Row],[Toplam Tutar]]</f>
        <v>248738.92874999999</v>
      </c>
      <c r="S75" s="6">
        <f t="shared" ca="1" si="17"/>
        <v>287046</v>
      </c>
      <c r="T75" s="6">
        <f t="shared" ca="1" si="18"/>
        <v>937264.71374999988</v>
      </c>
      <c r="U75" s="4"/>
    </row>
    <row r="76" spans="1:21" x14ac:dyDescent="0.2">
      <c r="A76" s="9">
        <v>44970</v>
      </c>
      <c r="B76" s="6">
        <f t="shared" si="10"/>
        <v>2</v>
      </c>
      <c r="C76" s="6">
        <f ca="1">RANDBETWEEN(VLOOKUP(B76,'Ver2'!$F$3:$H$9,2,0),VLOOKUP(B76,'Ver2'!$F$3:$H$9,3,0))</f>
        <v>1042</v>
      </c>
      <c r="D76" s="6">
        <f ca="1">RANDBETWEEN(VLOOKUP(B76,'Ver2'!$B$4:$D$10,2,0),VLOOKUP(B76,'Ver2'!$B$4:$D$10,3,0))</f>
        <v>1436</v>
      </c>
      <c r="E76" s="6">
        <f t="shared" ca="1" si="11"/>
        <v>1496312</v>
      </c>
      <c r="F76" s="6">
        <f ca="1">RANDBETWEEN(VLOOKUP(B76,'Ver2'!$B$13:$D$19,2,0),VLOOKUP(B76,'Ver2'!$B$13:$D$19,3,0))/100</f>
        <v>0.56000000000000005</v>
      </c>
      <c r="G76" s="6">
        <f ca="1">RANDBETWEEN(VLOOKUP(B76,'Ver2'!$F$13:$H$19,2,0),VLOOKUP(B76,'Ver2'!$F$13:$H$19,3,0))/100</f>
        <v>0.53</v>
      </c>
      <c r="H76" s="6">
        <f t="shared" ca="1" si="12"/>
        <v>0.29680000000000006</v>
      </c>
      <c r="I76" s="6">
        <f t="shared" ca="1" si="19"/>
        <v>0.33</v>
      </c>
      <c r="J76" s="6">
        <f t="shared" ca="1" si="13"/>
        <v>0.18480000000000002</v>
      </c>
      <c r="K76" s="6">
        <f ca="1">RANDBETWEEN(VLOOKUP(B76,'Ver2'!$F$23:$H$29,2,0),VLOOKUP(B76,'Ver2'!$F$23:$H$29,3,0))/100</f>
        <v>7.0000000000000007E-2</v>
      </c>
      <c r="L76" s="6">
        <f t="shared" ca="1" si="14"/>
        <v>3.9200000000000006E-2</v>
      </c>
      <c r="M76" s="16">
        <f t="shared" ca="1" si="15"/>
        <v>542.67360000000019</v>
      </c>
      <c r="N76" s="6">
        <f ca="1">(L76+J76+H76)*E76+Table13[[#This Row],[Hukuk Servisinde Tahsilat Tutarı]]</f>
        <v>958537.46720000019</v>
      </c>
      <c r="O76" s="6">
        <f ca="1">C76*VLOOKUP(B76,'Ver2'!$J$3:$N$9,2,0)+(C76-C76*G76)*VLOOKUP(B76,'Ver2'!$J$3:$N$9,3,0)+(C76-C76*G76-C76*I76)*VLOOKUP(B76,'Ver2'!$J$3:$N$9,4,0)</f>
        <v>103418.5</v>
      </c>
      <c r="P76" s="6">
        <f t="shared" ca="1" si="16"/>
        <v>0.47919999999999985</v>
      </c>
      <c r="Q76" s="6">
        <f ca="1">C76*P76*VLOOKUP(B76,'Ver2'!$J$3:$N$9,5,0)</f>
        <v>149797.91999999995</v>
      </c>
      <c r="R76" s="6">
        <f ca="1">VLOOKUP(Table13[[#This Row],[Ay]],'Ver2'!$J$3:$O$9,6,0)*Table13[[#This Row],[Hukuk Servisine Sevk Edilen]]*Table13[[#This Row],[Toplam Tutar]]</f>
        <v>179258.17759999994</v>
      </c>
      <c r="S76" s="6">
        <f t="shared" ca="1" si="17"/>
        <v>253216.41999999995</v>
      </c>
      <c r="T76" s="6">
        <f t="shared" ca="1" si="18"/>
        <v>808739.54720000026</v>
      </c>
      <c r="U76" s="4"/>
    </row>
    <row r="77" spans="1:21" x14ac:dyDescent="0.2">
      <c r="A77" s="9">
        <v>44971</v>
      </c>
      <c r="B77" s="6">
        <f t="shared" si="10"/>
        <v>2</v>
      </c>
      <c r="C77" s="6">
        <f ca="1">RANDBETWEEN(VLOOKUP(B77,'Ver2'!$F$3:$H$9,2,0),VLOOKUP(B77,'Ver2'!$F$3:$H$9,3,0))</f>
        <v>1255</v>
      </c>
      <c r="D77" s="6">
        <f ca="1">RANDBETWEEN(VLOOKUP(B77,'Ver2'!$B$4:$D$10,2,0),VLOOKUP(B77,'Ver2'!$B$4:$D$10,3,0))</f>
        <v>1444</v>
      </c>
      <c r="E77" s="6">
        <f t="shared" ca="1" si="11"/>
        <v>1812220</v>
      </c>
      <c r="F77" s="6">
        <f ca="1">RANDBETWEEN(VLOOKUP(B77,'Ver2'!$B$13:$D$19,2,0),VLOOKUP(B77,'Ver2'!$B$13:$D$19,3,0))/100</f>
        <v>0.59</v>
      </c>
      <c r="G77" s="6">
        <f ca="1">RANDBETWEEN(VLOOKUP(B77,'Ver2'!$F$13:$H$19,2,0),VLOOKUP(B77,'Ver2'!$F$13:$H$19,3,0))/100</f>
        <v>0.45</v>
      </c>
      <c r="H77" s="6">
        <f t="shared" ca="1" si="12"/>
        <v>0.26550000000000001</v>
      </c>
      <c r="I77" s="6">
        <f t="shared" ca="1" si="19"/>
        <v>0.23</v>
      </c>
      <c r="J77" s="6">
        <f t="shared" ca="1" si="13"/>
        <v>0.13569999999999999</v>
      </c>
      <c r="K77" s="6">
        <f ca="1">RANDBETWEEN(VLOOKUP(B77,'Ver2'!$F$23:$H$29,2,0),VLOOKUP(B77,'Ver2'!$F$23:$H$29,3,0))/100</f>
        <v>0.05</v>
      </c>
      <c r="L77" s="6">
        <f t="shared" ca="1" si="14"/>
        <v>2.9499999999999998E-2</v>
      </c>
      <c r="M77" s="16">
        <f t="shared" ca="1" si="15"/>
        <v>540.52850000000001</v>
      </c>
      <c r="N77" s="6">
        <f ca="1">(L77+J77+H77)*E77+Table13[[#This Row],[Hukuk Servisinde Tahsilat Tutarı]]</f>
        <v>1038447.3655</v>
      </c>
      <c r="O77" s="6">
        <f ca="1">C77*VLOOKUP(B77,'Ver2'!$J$3:$N$9,2,0)+(C77-C77*G77)*VLOOKUP(B77,'Ver2'!$J$3:$N$9,3,0)+(C77-C77*G77-C77*I77)*VLOOKUP(B77,'Ver2'!$J$3:$N$9,4,0)</f>
        <v>154678.75</v>
      </c>
      <c r="P77" s="6">
        <f t="shared" ca="1" si="16"/>
        <v>0.56930000000000003</v>
      </c>
      <c r="Q77" s="6">
        <f ca="1">C77*P77*VLOOKUP(B77,'Ver2'!$J$3:$N$9,5,0)</f>
        <v>214341.45</v>
      </c>
      <c r="R77" s="6">
        <f ca="1">VLOOKUP(Table13[[#This Row],[Ay]],'Ver2'!$J$3:$O$9,6,0)*Table13[[#This Row],[Hukuk Servisine Sevk Edilen]]*Table13[[#This Row],[Toplam Tutar]]</f>
        <v>257924.2115</v>
      </c>
      <c r="S77" s="6">
        <f t="shared" ca="1" si="17"/>
        <v>369020.2</v>
      </c>
      <c r="T77" s="6">
        <f t="shared" ca="1" si="18"/>
        <v>824105.91549999989</v>
      </c>
      <c r="U77" s="4"/>
    </row>
    <row r="78" spans="1:21" x14ac:dyDescent="0.2">
      <c r="A78" s="9">
        <v>44972</v>
      </c>
      <c r="B78" s="6">
        <f t="shared" si="10"/>
        <v>2</v>
      </c>
      <c r="C78" s="6">
        <f ca="1">RANDBETWEEN(VLOOKUP(B78,'Ver2'!$F$3:$H$9,2,0),VLOOKUP(B78,'Ver2'!$F$3:$H$9,3,0))</f>
        <v>1239</v>
      </c>
      <c r="D78" s="6">
        <f ca="1">RANDBETWEEN(VLOOKUP(B78,'Ver2'!$B$4:$D$10,2,0),VLOOKUP(B78,'Ver2'!$B$4:$D$10,3,0))</f>
        <v>1615</v>
      </c>
      <c r="E78" s="6">
        <f t="shared" ca="1" si="11"/>
        <v>2000985</v>
      </c>
      <c r="F78" s="6">
        <f ca="1">RANDBETWEEN(VLOOKUP(B78,'Ver2'!$B$13:$D$19,2,0),VLOOKUP(B78,'Ver2'!$B$13:$D$19,3,0))/100</f>
        <v>0.6</v>
      </c>
      <c r="G78" s="6">
        <f ca="1">RANDBETWEEN(VLOOKUP(B78,'Ver2'!$F$13:$H$19,2,0),VLOOKUP(B78,'Ver2'!$F$13:$H$19,3,0))/100</f>
        <v>0.45</v>
      </c>
      <c r="H78" s="6">
        <f t="shared" ca="1" si="12"/>
        <v>0.27</v>
      </c>
      <c r="I78" s="6">
        <f t="shared" ca="1" si="19"/>
        <v>0.28999999999999998</v>
      </c>
      <c r="J78" s="6">
        <f t="shared" ca="1" si="13"/>
        <v>0.17399999999999999</v>
      </c>
      <c r="K78" s="6">
        <f ca="1">RANDBETWEEN(VLOOKUP(B78,'Ver2'!$F$23:$H$29,2,0),VLOOKUP(B78,'Ver2'!$F$23:$H$29,3,0))/100</f>
        <v>0.05</v>
      </c>
      <c r="L78" s="6">
        <f t="shared" ca="1" si="14"/>
        <v>0.03</v>
      </c>
      <c r="M78" s="16">
        <f t="shared" ca="1" si="15"/>
        <v>587.28599999999994</v>
      </c>
      <c r="N78" s="6">
        <f ca="1">(L78+J78+H78)*E78+Table13[[#This Row],[Hukuk Servisinde Tahsilat Tutarı]]</f>
        <v>1211596.4175</v>
      </c>
      <c r="O78" s="6">
        <f ca="1">C78*VLOOKUP(B78,'Ver2'!$J$3:$N$9,2,0)+(C78-C78*G78)*VLOOKUP(B78,'Ver2'!$J$3:$N$9,3,0)+(C78-C78*G78-C78*I78)*VLOOKUP(B78,'Ver2'!$J$3:$N$9,4,0)</f>
        <v>145272.75</v>
      </c>
      <c r="P78" s="6">
        <f t="shared" ca="1" si="16"/>
        <v>0.52600000000000002</v>
      </c>
      <c r="Q78" s="6">
        <f ca="1">C78*P78*VLOOKUP(B78,'Ver2'!$J$3:$N$9,5,0)</f>
        <v>195514.2</v>
      </c>
      <c r="R78" s="6">
        <f ca="1">VLOOKUP(Table13[[#This Row],[Ay]],'Ver2'!$J$3:$O$9,6,0)*Table13[[#This Row],[Hukuk Servisine Sevk Edilen]]*Table13[[#This Row],[Toplam Tutar]]</f>
        <v>263129.52750000003</v>
      </c>
      <c r="S78" s="6">
        <f t="shared" ca="1" si="17"/>
        <v>340786.95</v>
      </c>
      <c r="T78" s="6">
        <f t="shared" ca="1" si="18"/>
        <v>1016082.2175</v>
      </c>
      <c r="U78" s="4"/>
    </row>
    <row r="79" spans="1:21" x14ac:dyDescent="0.2">
      <c r="A79" s="9">
        <v>44973</v>
      </c>
      <c r="B79" s="6">
        <f t="shared" si="10"/>
        <v>2</v>
      </c>
      <c r="C79" s="6">
        <f ca="1">RANDBETWEEN(VLOOKUP(B79,'Ver2'!$F$3:$H$9,2,0),VLOOKUP(B79,'Ver2'!$F$3:$H$9,3,0))</f>
        <v>1099</v>
      </c>
      <c r="D79" s="6">
        <f ca="1">RANDBETWEEN(VLOOKUP(B79,'Ver2'!$B$4:$D$10,2,0),VLOOKUP(B79,'Ver2'!$B$4:$D$10,3,0))</f>
        <v>1315</v>
      </c>
      <c r="E79" s="6">
        <f t="shared" ca="1" si="11"/>
        <v>1445185</v>
      </c>
      <c r="F79" s="6">
        <f ca="1">RANDBETWEEN(VLOOKUP(B79,'Ver2'!$B$13:$D$19,2,0),VLOOKUP(B79,'Ver2'!$B$13:$D$19,3,0))/100</f>
        <v>0.45</v>
      </c>
      <c r="G79" s="6">
        <f ca="1">RANDBETWEEN(VLOOKUP(B79,'Ver2'!$F$13:$H$19,2,0),VLOOKUP(B79,'Ver2'!$F$13:$H$19,3,0))/100</f>
        <v>0.54</v>
      </c>
      <c r="H79" s="6">
        <f t="shared" ca="1" si="12"/>
        <v>0.24300000000000002</v>
      </c>
      <c r="I79" s="6">
        <f t="shared" ca="1" si="19"/>
        <v>0.25</v>
      </c>
      <c r="J79" s="6">
        <f t="shared" ca="1" si="13"/>
        <v>0.1125</v>
      </c>
      <c r="K79" s="6">
        <f ca="1">RANDBETWEEN(VLOOKUP(B79,'Ver2'!$F$23:$H$29,2,0),VLOOKUP(B79,'Ver2'!$F$23:$H$29,3,0))/100</f>
        <v>0.06</v>
      </c>
      <c r="L79" s="6">
        <f t="shared" ca="1" si="14"/>
        <v>2.7E-2</v>
      </c>
      <c r="M79" s="16">
        <f t="shared" ca="1" si="15"/>
        <v>420.36750000000006</v>
      </c>
      <c r="N79" s="6">
        <f ca="1">(L79+J79+H79)*E79+Table13[[#This Row],[Hukuk Servisinde Tahsilat Tutarı]]</f>
        <v>775883.69687500002</v>
      </c>
      <c r="O79" s="6">
        <f ca="1">C79*VLOOKUP(B79,'Ver2'!$J$3:$N$9,2,0)+(C79-C79*G79)*VLOOKUP(B79,'Ver2'!$J$3:$N$9,3,0)+(C79-C79*G79-C79*I79)*VLOOKUP(B79,'Ver2'!$J$3:$N$9,4,0)</f>
        <v>115944.5</v>
      </c>
      <c r="P79" s="6">
        <f t="shared" ca="1" si="16"/>
        <v>0.61749999999999994</v>
      </c>
      <c r="Q79" s="6">
        <f ca="1">C79*P79*VLOOKUP(B79,'Ver2'!$J$3:$N$9,5,0)</f>
        <v>203589.74999999997</v>
      </c>
      <c r="R79" s="6">
        <f ca="1">VLOOKUP(Table13[[#This Row],[Ay]],'Ver2'!$J$3:$O$9,6,0)*Table13[[#This Row],[Hukuk Servisine Sevk Edilen]]*Table13[[#This Row],[Toplam Tutar]]</f>
        <v>223100.43437499998</v>
      </c>
      <c r="S79" s="6">
        <f t="shared" ca="1" si="17"/>
        <v>319534.25</v>
      </c>
      <c r="T79" s="6">
        <f t="shared" ca="1" si="18"/>
        <v>572293.94687500002</v>
      </c>
      <c r="U79" s="4"/>
    </row>
    <row r="80" spans="1:21" x14ac:dyDescent="0.2">
      <c r="A80" s="9">
        <v>44974</v>
      </c>
      <c r="B80" s="6">
        <f t="shared" si="10"/>
        <v>2</v>
      </c>
      <c r="C80" s="6">
        <f ca="1">RANDBETWEEN(VLOOKUP(B80,'Ver2'!$F$3:$H$9,2,0),VLOOKUP(B80,'Ver2'!$F$3:$H$9,3,0))</f>
        <v>1235</v>
      </c>
      <c r="D80" s="6">
        <f ca="1">RANDBETWEEN(VLOOKUP(B80,'Ver2'!$B$4:$D$10,2,0),VLOOKUP(B80,'Ver2'!$B$4:$D$10,3,0))</f>
        <v>1465</v>
      </c>
      <c r="E80" s="6">
        <f t="shared" ca="1" si="11"/>
        <v>1809275</v>
      </c>
      <c r="F80" s="6">
        <f ca="1">RANDBETWEEN(VLOOKUP(B80,'Ver2'!$B$13:$D$19,2,0),VLOOKUP(B80,'Ver2'!$B$13:$D$19,3,0))/100</f>
        <v>0.61</v>
      </c>
      <c r="G80" s="6">
        <f ca="1">RANDBETWEEN(VLOOKUP(B80,'Ver2'!$F$13:$H$19,2,0),VLOOKUP(B80,'Ver2'!$F$13:$H$19,3,0))/100</f>
        <v>0.52</v>
      </c>
      <c r="H80" s="6">
        <f t="shared" ca="1" si="12"/>
        <v>0.31719999999999998</v>
      </c>
      <c r="I80" s="6">
        <f t="shared" ca="1" si="19"/>
        <v>0.26</v>
      </c>
      <c r="J80" s="6">
        <f t="shared" ca="1" si="13"/>
        <v>0.15859999999999999</v>
      </c>
      <c r="K80" s="6">
        <f ca="1">RANDBETWEEN(VLOOKUP(B80,'Ver2'!$F$23:$H$29,2,0),VLOOKUP(B80,'Ver2'!$F$23:$H$29,3,0))/100</f>
        <v>7.0000000000000007E-2</v>
      </c>
      <c r="L80" s="6">
        <f t="shared" ca="1" si="14"/>
        <v>4.2700000000000002E-2</v>
      </c>
      <c r="M80" s="16">
        <f t="shared" ca="1" si="15"/>
        <v>640.34749999999997</v>
      </c>
      <c r="N80" s="6">
        <f ca="1">(L80+J80+H80)*E80+Table13[[#This Row],[Hukuk Servisinde Tahsilat Tutarı]]</f>
        <v>1155900.5656249998</v>
      </c>
      <c r="O80" s="6">
        <f ca="1">C80*VLOOKUP(B80,'Ver2'!$J$3:$N$9,2,0)+(C80-C80*G80)*VLOOKUP(B80,'Ver2'!$J$3:$N$9,3,0)+(C80-C80*G80-C80*I80)*VLOOKUP(B80,'Ver2'!$J$3:$N$9,4,0)</f>
        <v>133380</v>
      </c>
      <c r="P80" s="6">
        <f t="shared" ca="1" si="16"/>
        <v>0.48150000000000004</v>
      </c>
      <c r="Q80" s="6">
        <f ca="1">C80*P80*VLOOKUP(B80,'Ver2'!$J$3:$N$9,5,0)</f>
        <v>178395.75</v>
      </c>
      <c r="R80" s="6">
        <f ca="1">VLOOKUP(Table13[[#This Row],[Ay]],'Ver2'!$J$3:$O$9,6,0)*Table13[[#This Row],[Hukuk Servisine Sevk Edilen]]*Table13[[#This Row],[Toplam Tutar]]</f>
        <v>217791.47812500002</v>
      </c>
      <c r="S80" s="6">
        <f t="shared" ca="1" si="17"/>
        <v>311775.75</v>
      </c>
      <c r="T80" s="6">
        <f t="shared" ca="1" si="18"/>
        <v>977504.81562499981</v>
      </c>
      <c r="U80" s="4"/>
    </row>
    <row r="81" spans="1:21" x14ac:dyDescent="0.2">
      <c r="A81" s="9">
        <v>44975</v>
      </c>
      <c r="B81" s="6">
        <f t="shared" si="10"/>
        <v>2</v>
      </c>
      <c r="C81" s="6">
        <f ca="1">RANDBETWEEN(VLOOKUP(B81,'Ver2'!$F$3:$H$9,2,0),VLOOKUP(B81,'Ver2'!$F$3:$H$9,3,0))</f>
        <v>1138</v>
      </c>
      <c r="D81" s="6">
        <f ca="1">RANDBETWEEN(VLOOKUP(B81,'Ver2'!$B$4:$D$10,2,0),VLOOKUP(B81,'Ver2'!$B$4:$D$10,3,0))</f>
        <v>1365</v>
      </c>
      <c r="E81" s="6">
        <f t="shared" ca="1" si="11"/>
        <v>1553370</v>
      </c>
      <c r="F81" s="6">
        <f ca="1">RANDBETWEEN(VLOOKUP(B81,'Ver2'!$B$13:$D$19,2,0),VLOOKUP(B81,'Ver2'!$B$13:$D$19,3,0))/100</f>
        <v>0.38</v>
      </c>
      <c r="G81" s="6">
        <f ca="1">RANDBETWEEN(VLOOKUP(B81,'Ver2'!$F$13:$H$19,2,0),VLOOKUP(B81,'Ver2'!$F$13:$H$19,3,0))/100</f>
        <v>0.48</v>
      </c>
      <c r="H81" s="6">
        <f t="shared" ca="1" si="12"/>
        <v>0.18240000000000001</v>
      </c>
      <c r="I81" s="6">
        <f t="shared" ca="1" si="19"/>
        <v>0.28000000000000003</v>
      </c>
      <c r="J81" s="6">
        <f t="shared" ca="1" si="13"/>
        <v>0.10640000000000001</v>
      </c>
      <c r="K81" s="6">
        <f ca="1">RANDBETWEEN(VLOOKUP(B81,'Ver2'!$F$23:$H$29,2,0),VLOOKUP(B81,'Ver2'!$F$23:$H$29,3,0))/100</f>
        <v>0.05</v>
      </c>
      <c r="L81" s="6">
        <f t="shared" ca="1" si="14"/>
        <v>1.9000000000000003E-2</v>
      </c>
      <c r="M81" s="16">
        <f t="shared" ca="1" si="15"/>
        <v>350.27640000000002</v>
      </c>
      <c r="N81" s="6">
        <f ca="1">(L81+J81+H81)*E81+Table13[[#This Row],[Hukuk Servisinde Tahsilat Tutarı]]</f>
        <v>746937.9645</v>
      </c>
      <c r="O81" s="6">
        <f ca="1">C81*VLOOKUP(B81,'Ver2'!$J$3:$N$9,2,0)+(C81-C81*G81)*VLOOKUP(B81,'Ver2'!$J$3:$N$9,3,0)+(C81-C81*G81-C81*I81)*VLOOKUP(B81,'Ver2'!$J$3:$N$9,4,0)</f>
        <v>128594</v>
      </c>
      <c r="P81" s="6">
        <f t="shared" ca="1" si="16"/>
        <v>0.69219999999999993</v>
      </c>
      <c r="Q81" s="6">
        <f ca="1">C81*P81*VLOOKUP(B81,'Ver2'!$J$3:$N$9,5,0)</f>
        <v>236317.08</v>
      </c>
      <c r="R81" s="6">
        <f ca="1">VLOOKUP(Table13[[#This Row],[Ay]],'Ver2'!$J$3:$O$9,6,0)*Table13[[#This Row],[Hukuk Servisine Sevk Edilen]]*Table13[[#This Row],[Toplam Tutar]]</f>
        <v>268810.67849999998</v>
      </c>
      <c r="S81" s="6">
        <f t="shared" ca="1" si="17"/>
        <v>364911.07999999996</v>
      </c>
      <c r="T81" s="6">
        <f t="shared" ca="1" si="18"/>
        <v>510620.88450000004</v>
      </c>
      <c r="U81" s="4"/>
    </row>
    <row r="82" spans="1:21" x14ac:dyDescent="0.2">
      <c r="A82" s="9">
        <v>44976</v>
      </c>
      <c r="B82" s="6">
        <f t="shared" si="10"/>
        <v>2</v>
      </c>
      <c r="C82" s="6">
        <f ca="1">RANDBETWEEN(VLOOKUP(B82,'Ver2'!$F$3:$H$9,2,0),VLOOKUP(B82,'Ver2'!$F$3:$H$9,3,0))</f>
        <v>1447</v>
      </c>
      <c r="D82" s="6">
        <f ca="1">RANDBETWEEN(VLOOKUP(B82,'Ver2'!$B$4:$D$10,2,0),VLOOKUP(B82,'Ver2'!$B$4:$D$10,3,0))</f>
        <v>1283</v>
      </c>
      <c r="E82" s="6">
        <f t="shared" ca="1" si="11"/>
        <v>1856501</v>
      </c>
      <c r="F82" s="6">
        <f ca="1">RANDBETWEEN(VLOOKUP(B82,'Ver2'!$B$13:$D$19,2,0),VLOOKUP(B82,'Ver2'!$B$13:$D$19,3,0))/100</f>
        <v>0.41</v>
      </c>
      <c r="G82" s="6">
        <f ca="1">RANDBETWEEN(VLOOKUP(B82,'Ver2'!$F$13:$H$19,2,0),VLOOKUP(B82,'Ver2'!$F$13:$H$19,3,0))/100</f>
        <v>0.46</v>
      </c>
      <c r="H82" s="6">
        <f t="shared" ca="1" si="12"/>
        <v>0.18859999999999999</v>
      </c>
      <c r="I82" s="6">
        <f t="shared" ca="1" si="19"/>
        <v>0.24</v>
      </c>
      <c r="J82" s="6">
        <f t="shared" ca="1" si="13"/>
        <v>9.8399999999999987E-2</v>
      </c>
      <c r="K82" s="6">
        <f ca="1">RANDBETWEEN(VLOOKUP(B82,'Ver2'!$F$23:$H$29,2,0),VLOOKUP(B82,'Ver2'!$F$23:$H$29,3,0))/100</f>
        <v>0.05</v>
      </c>
      <c r="L82" s="6">
        <f t="shared" ca="1" si="14"/>
        <v>2.0500000000000001E-2</v>
      </c>
      <c r="M82" s="16">
        <f t="shared" ca="1" si="15"/>
        <v>444.95249999999999</v>
      </c>
      <c r="N82" s="6">
        <f ca="1">(L82+J82+H82)*E82+Table13[[#This Row],[Hukuk Servisinde Tahsilat Tutarı]]</f>
        <v>892280.79312500008</v>
      </c>
      <c r="O82" s="6">
        <f ca="1">C82*VLOOKUP(B82,'Ver2'!$J$3:$N$9,2,0)+(C82-C82*G82)*VLOOKUP(B82,'Ver2'!$J$3:$N$9,3,0)+(C82-C82*G82-C82*I82)*VLOOKUP(B82,'Ver2'!$J$3:$N$9,4,0)</f>
        <v>174363.5</v>
      </c>
      <c r="P82" s="6">
        <f t="shared" ca="1" si="16"/>
        <v>0.6925</v>
      </c>
      <c r="Q82" s="6">
        <f ca="1">C82*P82*VLOOKUP(B82,'Ver2'!$J$3:$N$9,5,0)</f>
        <v>300614.25</v>
      </c>
      <c r="R82" s="6">
        <f ca="1">VLOOKUP(Table13[[#This Row],[Ay]],'Ver2'!$J$3:$O$9,6,0)*Table13[[#This Row],[Hukuk Servisine Sevk Edilen]]*Table13[[#This Row],[Toplam Tutar]]</f>
        <v>321406.73562500003</v>
      </c>
      <c r="S82" s="6">
        <f t="shared" ca="1" si="17"/>
        <v>474977.75</v>
      </c>
      <c r="T82" s="6">
        <f t="shared" ca="1" si="18"/>
        <v>591666.54312500008</v>
      </c>
      <c r="U82" s="4"/>
    </row>
    <row r="83" spans="1:21" x14ac:dyDescent="0.2">
      <c r="A83" s="9">
        <v>44977</v>
      </c>
      <c r="B83" s="6">
        <f t="shared" si="10"/>
        <v>2</v>
      </c>
      <c r="C83" s="6">
        <f ca="1">RANDBETWEEN(VLOOKUP(B83,'Ver2'!$F$3:$H$9,2,0),VLOOKUP(B83,'Ver2'!$F$3:$H$9,3,0))</f>
        <v>1496</v>
      </c>
      <c r="D83" s="6">
        <f ca="1">RANDBETWEEN(VLOOKUP(B83,'Ver2'!$B$4:$D$10,2,0),VLOOKUP(B83,'Ver2'!$B$4:$D$10,3,0))</f>
        <v>1750</v>
      </c>
      <c r="E83" s="6">
        <f t="shared" ca="1" si="11"/>
        <v>2618000</v>
      </c>
      <c r="F83" s="6">
        <f ca="1">RANDBETWEEN(VLOOKUP(B83,'Ver2'!$B$13:$D$19,2,0),VLOOKUP(B83,'Ver2'!$B$13:$D$19,3,0))/100</f>
        <v>0.56999999999999995</v>
      </c>
      <c r="G83" s="6">
        <f ca="1">RANDBETWEEN(VLOOKUP(B83,'Ver2'!$F$13:$H$19,2,0),VLOOKUP(B83,'Ver2'!$F$13:$H$19,3,0))/100</f>
        <v>0.51</v>
      </c>
      <c r="H83" s="6">
        <f t="shared" ca="1" si="12"/>
        <v>0.29069999999999996</v>
      </c>
      <c r="I83" s="6">
        <f t="shared" ca="1" si="19"/>
        <v>0.24</v>
      </c>
      <c r="J83" s="6">
        <f t="shared" ca="1" si="13"/>
        <v>0.13679999999999998</v>
      </c>
      <c r="K83" s="6">
        <f ca="1">RANDBETWEEN(VLOOKUP(B83,'Ver2'!$F$23:$H$29,2,0),VLOOKUP(B83,'Ver2'!$F$23:$H$29,3,0))/100</f>
        <v>0.05</v>
      </c>
      <c r="L83" s="6">
        <f t="shared" ca="1" si="14"/>
        <v>2.8499999999999998E-2</v>
      </c>
      <c r="M83" s="16">
        <f t="shared" ca="1" si="15"/>
        <v>682.17599999999993</v>
      </c>
      <c r="N83" s="6">
        <f ca="1">(L83+J83+H83)*E83+Table13[[#This Row],[Hukuk Servisinde Tahsilat Tutarı]]</f>
        <v>1549856</v>
      </c>
      <c r="O83" s="6">
        <f ca="1">C83*VLOOKUP(B83,'Ver2'!$J$3:$N$9,2,0)+(C83-C83*G83)*VLOOKUP(B83,'Ver2'!$J$3:$N$9,3,0)+(C83-C83*G83-C83*I83)*VLOOKUP(B83,'Ver2'!$J$3:$N$9,4,0)</f>
        <v>167178</v>
      </c>
      <c r="P83" s="6">
        <f t="shared" ca="1" si="16"/>
        <v>0.54400000000000004</v>
      </c>
      <c r="Q83" s="6">
        <f ca="1">C83*P83*VLOOKUP(B83,'Ver2'!$J$3:$N$9,5,0)</f>
        <v>244147.20000000001</v>
      </c>
      <c r="R83" s="6">
        <f ca="1">VLOOKUP(Table13[[#This Row],[Ay]],'Ver2'!$J$3:$O$9,6,0)*Table13[[#This Row],[Hukuk Servisine Sevk Edilen]]*Table13[[#This Row],[Toplam Tutar]]</f>
        <v>356048</v>
      </c>
      <c r="S83" s="6">
        <f t="shared" ca="1" si="17"/>
        <v>411325.2</v>
      </c>
      <c r="T83" s="6">
        <f t="shared" ca="1" si="18"/>
        <v>1305708.8</v>
      </c>
      <c r="U83" s="4"/>
    </row>
    <row r="84" spans="1:21" x14ac:dyDescent="0.2">
      <c r="A84" s="9">
        <v>44978</v>
      </c>
      <c r="B84" s="6">
        <f t="shared" si="10"/>
        <v>2</v>
      </c>
      <c r="C84" s="6">
        <f ca="1">RANDBETWEEN(VLOOKUP(B84,'Ver2'!$F$3:$H$9,2,0),VLOOKUP(B84,'Ver2'!$F$3:$H$9,3,0))</f>
        <v>1297</v>
      </c>
      <c r="D84" s="6">
        <f ca="1">RANDBETWEEN(VLOOKUP(B84,'Ver2'!$B$4:$D$10,2,0),VLOOKUP(B84,'Ver2'!$B$4:$D$10,3,0))</f>
        <v>1749</v>
      </c>
      <c r="E84" s="6">
        <f t="shared" ca="1" si="11"/>
        <v>2268453</v>
      </c>
      <c r="F84" s="6">
        <f ca="1">RANDBETWEEN(VLOOKUP(B84,'Ver2'!$B$13:$D$19,2,0),VLOOKUP(B84,'Ver2'!$B$13:$D$19,3,0))/100</f>
        <v>0.48</v>
      </c>
      <c r="G84" s="6">
        <f ca="1">RANDBETWEEN(VLOOKUP(B84,'Ver2'!$F$13:$H$19,2,0),VLOOKUP(B84,'Ver2'!$F$13:$H$19,3,0))/100</f>
        <v>0.52</v>
      </c>
      <c r="H84" s="6">
        <f t="shared" ca="1" si="12"/>
        <v>0.24959999999999999</v>
      </c>
      <c r="I84" s="6">
        <f t="shared" ca="1" si="19"/>
        <v>0.23</v>
      </c>
      <c r="J84" s="6">
        <f t="shared" ca="1" si="13"/>
        <v>0.1104</v>
      </c>
      <c r="K84" s="6">
        <f ca="1">RANDBETWEEN(VLOOKUP(B84,'Ver2'!$F$23:$H$29,2,0),VLOOKUP(B84,'Ver2'!$F$23:$H$29,3,0))/100</f>
        <v>0.05</v>
      </c>
      <c r="L84" s="6">
        <f t="shared" ca="1" si="14"/>
        <v>2.4E-2</v>
      </c>
      <c r="M84" s="16">
        <f t="shared" ca="1" si="15"/>
        <v>498.048</v>
      </c>
      <c r="N84" s="6">
        <f ca="1">(L84+J84+H84)*E84+Table13[[#This Row],[Hukuk Servisinde Tahsilat Tutarı]]</f>
        <v>1220427.7140000002</v>
      </c>
      <c r="O84" s="6">
        <f ca="1">C84*VLOOKUP(B84,'Ver2'!$J$3:$N$9,2,0)+(C84-C84*G84)*VLOOKUP(B84,'Ver2'!$J$3:$N$9,3,0)+(C84-C84*G84-C84*I84)*VLOOKUP(B84,'Ver2'!$J$3:$N$9,4,0)</f>
        <v>143967</v>
      </c>
      <c r="P84" s="6">
        <f t="shared" ca="1" si="16"/>
        <v>0.61599999999999999</v>
      </c>
      <c r="Q84" s="6">
        <f ca="1">C84*P84*VLOOKUP(B84,'Ver2'!$J$3:$N$9,5,0)</f>
        <v>239685.6</v>
      </c>
      <c r="R84" s="6">
        <f ca="1">VLOOKUP(Table13[[#This Row],[Ay]],'Ver2'!$J$3:$O$9,6,0)*Table13[[#This Row],[Hukuk Servisine Sevk Edilen]]*Table13[[#This Row],[Toplam Tutar]]</f>
        <v>349341.76199999999</v>
      </c>
      <c r="S84" s="6">
        <f t="shared" ca="1" si="17"/>
        <v>383652.6</v>
      </c>
      <c r="T84" s="6">
        <f t="shared" ca="1" si="18"/>
        <v>980742.11400000018</v>
      </c>
      <c r="U84" s="4"/>
    </row>
    <row r="85" spans="1:21" x14ac:dyDescent="0.2">
      <c r="A85" s="9">
        <v>44979</v>
      </c>
      <c r="B85" s="6">
        <f t="shared" si="10"/>
        <v>2</v>
      </c>
      <c r="C85" s="6">
        <f ca="1">RANDBETWEEN(VLOOKUP(B85,'Ver2'!$F$3:$H$9,2,0),VLOOKUP(B85,'Ver2'!$F$3:$H$9,3,0))</f>
        <v>1489</v>
      </c>
      <c r="D85" s="6">
        <f ca="1">RANDBETWEEN(VLOOKUP(B85,'Ver2'!$B$4:$D$10,2,0),VLOOKUP(B85,'Ver2'!$B$4:$D$10,3,0))</f>
        <v>1540</v>
      </c>
      <c r="E85" s="6">
        <f t="shared" ca="1" si="11"/>
        <v>2293060</v>
      </c>
      <c r="F85" s="6">
        <f ca="1">RANDBETWEEN(VLOOKUP(B85,'Ver2'!$B$13:$D$19,2,0),VLOOKUP(B85,'Ver2'!$B$13:$D$19,3,0))/100</f>
        <v>0.53</v>
      </c>
      <c r="G85" s="6">
        <f ca="1">RANDBETWEEN(VLOOKUP(B85,'Ver2'!$F$13:$H$19,2,0),VLOOKUP(B85,'Ver2'!$F$13:$H$19,3,0))/100</f>
        <v>0.45</v>
      </c>
      <c r="H85" s="6">
        <f t="shared" ca="1" si="12"/>
        <v>0.23850000000000002</v>
      </c>
      <c r="I85" s="6">
        <f t="shared" ca="1" si="19"/>
        <v>0.3</v>
      </c>
      <c r="J85" s="6">
        <f t="shared" ca="1" si="13"/>
        <v>0.159</v>
      </c>
      <c r="K85" s="6">
        <f ca="1">RANDBETWEEN(VLOOKUP(B85,'Ver2'!$F$23:$H$29,2,0),VLOOKUP(B85,'Ver2'!$F$23:$H$29,3,0))/100</f>
        <v>0.1</v>
      </c>
      <c r="L85" s="6">
        <f t="shared" ca="1" si="14"/>
        <v>5.3000000000000005E-2</v>
      </c>
      <c r="M85" s="16">
        <f t="shared" ca="1" si="15"/>
        <v>670.79449999999997</v>
      </c>
      <c r="N85" s="6">
        <f ca="1">(L85+J85+H85)*E85+Table13[[#This Row],[Hukuk Servisinde Tahsilat Tutarı]]</f>
        <v>1348032.6475</v>
      </c>
      <c r="O85" s="6">
        <f ca="1">C85*VLOOKUP(B85,'Ver2'!$J$3:$N$9,2,0)+(C85-C85*G85)*VLOOKUP(B85,'Ver2'!$J$3:$N$9,3,0)+(C85-C85*G85-C85*I85)*VLOOKUP(B85,'Ver2'!$J$3:$N$9,4,0)</f>
        <v>173096.25</v>
      </c>
      <c r="P85" s="6">
        <f t="shared" ca="1" si="16"/>
        <v>0.54949999999999999</v>
      </c>
      <c r="Q85" s="6">
        <f ca="1">C85*P85*VLOOKUP(B85,'Ver2'!$J$3:$N$9,5,0)</f>
        <v>245461.65000000002</v>
      </c>
      <c r="R85" s="6">
        <f ca="1">VLOOKUP(Table13[[#This Row],[Ay]],'Ver2'!$J$3:$O$9,6,0)*Table13[[#This Row],[Hukuk Servisine Sevk Edilen]]*Table13[[#This Row],[Toplam Tutar]]</f>
        <v>315009.11749999999</v>
      </c>
      <c r="S85" s="6">
        <f t="shared" ca="1" si="17"/>
        <v>418557.9</v>
      </c>
      <c r="T85" s="6">
        <f t="shared" ca="1" si="18"/>
        <v>1102570.9975000001</v>
      </c>
      <c r="U85" s="4"/>
    </row>
    <row r="86" spans="1:21" x14ac:dyDescent="0.2">
      <c r="A86" s="9">
        <v>44980</v>
      </c>
      <c r="B86" s="6">
        <f t="shared" si="10"/>
        <v>2</v>
      </c>
      <c r="C86" s="6">
        <f ca="1">RANDBETWEEN(VLOOKUP(B86,'Ver2'!$F$3:$H$9,2,0),VLOOKUP(B86,'Ver2'!$F$3:$H$9,3,0))</f>
        <v>1489</v>
      </c>
      <c r="D86" s="6">
        <f ca="1">RANDBETWEEN(VLOOKUP(B86,'Ver2'!$B$4:$D$10,2,0),VLOOKUP(B86,'Ver2'!$B$4:$D$10,3,0))</f>
        <v>1580</v>
      </c>
      <c r="E86" s="6">
        <f t="shared" ca="1" si="11"/>
        <v>2352620</v>
      </c>
      <c r="F86" s="6">
        <f ca="1">RANDBETWEEN(VLOOKUP(B86,'Ver2'!$B$13:$D$19,2,0),VLOOKUP(B86,'Ver2'!$B$13:$D$19,3,0))/100</f>
        <v>0.35</v>
      </c>
      <c r="G86" s="6">
        <f ca="1">RANDBETWEEN(VLOOKUP(B86,'Ver2'!$F$13:$H$19,2,0),VLOOKUP(B86,'Ver2'!$F$13:$H$19,3,0))/100</f>
        <v>0.54</v>
      </c>
      <c r="H86" s="6">
        <f t="shared" ca="1" si="12"/>
        <v>0.189</v>
      </c>
      <c r="I86" s="6">
        <f t="shared" ca="1" si="19"/>
        <v>0.2</v>
      </c>
      <c r="J86" s="6">
        <f t="shared" ca="1" si="13"/>
        <v>6.9999999999999993E-2</v>
      </c>
      <c r="K86" s="6">
        <f ca="1">RANDBETWEEN(VLOOKUP(B86,'Ver2'!$F$23:$H$29,2,0),VLOOKUP(B86,'Ver2'!$F$23:$H$29,3,0))/100</f>
        <v>7.0000000000000007E-2</v>
      </c>
      <c r="L86" s="6">
        <f t="shared" ca="1" si="14"/>
        <v>2.4500000000000001E-2</v>
      </c>
      <c r="M86" s="16">
        <f t="shared" ca="1" si="15"/>
        <v>422.13149999999996</v>
      </c>
      <c r="N86" s="6">
        <f ca="1">(L86+J86+H86)*E86+Table13[[#This Row],[Hukuk Servisinde Tahsilat Tutarı]]</f>
        <v>1088380.8274999999</v>
      </c>
      <c r="O86" s="6">
        <f ca="1">C86*VLOOKUP(B86,'Ver2'!$J$3:$N$9,2,0)+(C86-C86*G86)*VLOOKUP(B86,'Ver2'!$J$3:$N$9,3,0)+(C86-C86*G86-C86*I86)*VLOOKUP(B86,'Ver2'!$J$3:$N$9,4,0)</f>
        <v>164534.5</v>
      </c>
      <c r="P86" s="6">
        <f t="shared" ca="1" si="16"/>
        <v>0.71650000000000003</v>
      </c>
      <c r="Q86" s="6">
        <f ca="1">C86*P86*VLOOKUP(B86,'Ver2'!$J$3:$N$9,5,0)</f>
        <v>320060.55</v>
      </c>
      <c r="R86" s="6">
        <f ca="1">VLOOKUP(Table13[[#This Row],[Ay]],'Ver2'!$J$3:$O$9,6,0)*Table13[[#This Row],[Hukuk Servisine Sevk Edilen]]*Table13[[#This Row],[Toplam Tutar]]</f>
        <v>421413.0575</v>
      </c>
      <c r="S86" s="6">
        <f t="shared" ca="1" si="17"/>
        <v>484595.05</v>
      </c>
      <c r="T86" s="6">
        <f t="shared" ca="1" si="18"/>
        <v>768320.27749999985</v>
      </c>
      <c r="U86" s="4"/>
    </row>
    <row r="87" spans="1:21" x14ac:dyDescent="0.2">
      <c r="A87" s="9">
        <v>44981</v>
      </c>
      <c r="B87" s="6">
        <f t="shared" si="10"/>
        <v>2</v>
      </c>
      <c r="C87" s="6">
        <f ca="1">RANDBETWEEN(VLOOKUP(B87,'Ver2'!$F$3:$H$9,2,0),VLOOKUP(B87,'Ver2'!$F$3:$H$9,3,0))</f>
        <v>1031</v>
      </c>
      <c r="D87" s="6">
        <f ca="1">RANDBETWEEN(VLOOKUP(B87,'Ver2'!$B$4:$D$10,2,0),VLOOKUP(B87,'Ver2'!$B$4:$D$10,3,0))</f>
        <v>1408</v>
      </c>
      <c r="E87" s="6">
        <f t="shared" ca="1" si="11"/>
        <v>1451648</v>
      </c>
      <c r="F87" s="6">
        <f ca="1">RANDBETWEEN(VLOOKUP(B87,'Ver2'!$B$13:$D$19,2,0),VLOOKUP(B87,'Ver2'!$B$13:$D$19,3,0))/100</f>
        <v>0.65</v>
      </c>
      <c r="G87" s="6">
        <f ca="1">RANDBETWEEN(VLOOKUP(B87,'Ver2'!$F$13:$H$19,2,0),VLOOKUP(B87,'Ver2'!$F$13:$H$19,3,0))/100</f>
        <v>0.48</v>
      </c>
      <c r="H87" s="6">
        <f t="shared" ca="1" si="12"/>
        <v>0.312</v>
      </c>
      <c r="I87" s="6">
        <f t="shared" ca="1" si="19"/>
        <v>0.34</v>
      </c>
      <c r="J87" s="6">
        <f t="shared" ca="1" si="13"/>
        <v>0.22100000000000003</v>
      </c>
      <c r="K87" s="6">
        <f ca="1">RANDBETWEEN(VLOOKUP(B87,'Ver2'!$F$23:$H$29,2,0),VLOOKUP(B87,'Ver2'!$F$23:$H$29,3,0))/100</f>
        <v>0.09</v>
      </c>
      <c r="L87" s="6">
        <f t="shared" ca="1" si="14"/>
        <v>5.8499999999999996E-2</v>
      </c>
      <c r="M87" s="16">
        <f t="shared" ca="1" si="15"/>
        <v>609.8365</v>
      </c>
      <c r="N87" s="6">
        <f ca="1">(L87+J87+H87)*E87+Table13[[#This Row],[Hukuk Servisinde Tahsilat Tutarı]]</f>
        <v>1006899.344</v>
      </c>
      <c r="O87" s="6">
        <f ca="1">C87*VLOOKUP(B87,'Ver2'!$J$3:$N$9,2,0)+(C87-C87*G87)*VLOOKUP(B87,'Ver2'!$J$3:$N$9,3,0)+(C87-C87*G87-C87*I87)*VLOOKUP(B87,'Ver2'!$J$3:$N$9,4,0)</f>
        <v>110317</v>
      </c>
      <c r="P87" s="6">
        <f t="shared" ca="1" si="16"/>
        <v>0.40849999999999997</v>
      </c>
      <c r="Q87" s="6">
        <f ca="1">C87*P87*VLOOKUP(B87,'Ver2'!$J$3:$N$9,5,0)</f>
        <v>126349.05</v>
      </c>
      <c r="R87" s="6">
        <f ca="1">VLOOKUP(Table13[[#This Row],[Ay]],'Ver2'!$J$3:$O$9,6,0)*Table13[[#This Row],[Hukuk Servisine Sevk Edilen]]*Table13[[#This Row],[Toplam Tutar]]</f>
        <v>148249.552</v>
      </c>
      <c r="S87" s="6">
        <f t="shared" ca="1" si="17"/>
        <v>236666.05</v>
      </c>
      <c r="T87" s="6">
        <f t="shared" ca="1" si="18"/>
        <v>880550.29399999999</v>
      </c>
      <c r="U87" s="4"/>
    </row>
    <row r="88" spans="1:21" x14ac:dyDescent="0.2">
      <c r="A88" s="9">
        <v>44982</v>
      </c>
      <c r="B88" s="6">
        <f t="shared" si="10"/>
        <v>2</v>
      </c>
      <c r="C88" s="6">
        <f ca="1">RANDBETWEEN(VLOOKUP(B88,'Ver2'!$F$3:$H$9,2,0),VLOOKUP(B88,'Ver2'!$F$3:$H$9,3,0))</f>
        <v>1001</v>
      </c>
      <c r="D88" s="6">
        <f ca="1">RANDBETWEEN(VLOOKUP(B88,'Ver2'!$B$4:$D$10,2,0),VLOOKUP(B88,'Ver2'!$B$4:$D$10,3,0))</f>
        <v>1490</v>
      </c>
      <c r="E88" s="6">
        <f t="shared" ca="1" si="11"/>
        <v>1491490</v>
      </c>
      <c r="F88" s="6">
        <f ca="1">RANDBETWEEN(VLOOKUP(B88,'Ver2'!$B$13:$D$19,2,0),VLOOKUP(B88,'Ver2'!$B$13:$D$19,3,0))/100</f>
        <v>0.45</v>
      </c>
      <c r="G88" s="6">
        <f ca="1">RANDBETWEEN(VLOOKUP(B88,'Ver2'!$F$13:$H$19,2,0),VLOOKUP(B88,'Ver2'!$F$13:$H$19,3,0))/100</f>
        <v>0.49</v>
      </c>
      <c r="H88" s="6">
        <f t="shared" ca="1" si="12"/>
        <v>0.2205</v>
      </c>
      <c r="I88" s="6">
        <f t="shared" ca="1" si="19"/>
        <v>0.3</v>
      </c>
      <c r="J88" s="6">
        <f t="shared" ca="1" si="13"/>
        <v>0.13500000000000001</v>
      </c>
      <c r="K88" s="6">
        <f ca="1">RANDBETWEEN(VLOOKUP(B88,'Ver2'!$F$23:$H$29,2,0),VLOOKUP(B88,'Ver2'!$F$23:$H$29,3,0))/100</f>
        <v>0.1</v>
      </c>
      <c r="L88" s="6">
        <f t="shared" ca="1" si="14"/>
        <v>4.5000000000000005E-2</v>
      </c>
      <c r="M88" s="16">
        <f t="shared" ca="1" si="15"/>
        <v>400.90050000000002</v>
      </c>
      <c r="N88" s="6">
        <f ca="1">(L88+J88+H88)*E88+Table13[[#This Row],[Hukuk Servisinde Tahsilat Tutarı]]</f>
        <v>820878.80874999997</v>
      </c>
      <c r="O88" s="6">
        <f ca="1">C88*VLOOKUP(B88,'Ver2'!$J$3:$N$9,2,0)+(C88-C88*G88)*VLOOKUP(B88,'Ver2'!$J$3:$N$9,3,0)+(C88-C88*G88-C88*I88)*VLOOKUP(B88,'Ver2'!$J$3:$N$9,4,0)</f>
        <v>109359.25</v>
      </c>
      <c r="P88" s="6">
        <f t="shared" ca="1" si="16"/>
        <v>0.59949999999999992</v>
      </c>
      <c r="Q88" s="6">
        <f ca="1">C88*P88*VLOOKUP(B88,'Ver2'!$J$3:$N$9,5,0)</f>
        <v>180029.84999999998</v>
      </c>
      <c r="R88" s="6">
        <f ca="1">VLOOKUP(Table13[[#This Row],[Ay]],'Ver2'!$J$3:$O$9,6,0)*Table13[[#This Row],[Hukuk Servisine Sevk Edilen]]*Table13[[#This Row],[Toplam Tutar]]</f>
        <v>223537.06374999997</v>
      </c>
      <c r="S88" s="6">
        <f t="shared" ca="1" si="17"/>
        <v>289389.09999999998</v>
      </c>
      <c r="T88" s="6">
        <f t="shared" ca="1" si="18"/>
        <v>640848.95874999999</v>
      </c>
      <c r="U88" s="4"/>
    </row>
    <row r="89" spans="1:21" x14ac:dyDescent="0.2">
      <c r="A89" s="9">
        <v>44983</v>
      </c>
      <c r="B89" s="6">
        <f t="shared" si="10"/>
        <v>2</v>
      </c>
      <c r="C89" s="6">
        <f ca="1">RANDBETWEEN(VLOOKUP(B89,'Ver2'!$F$3:$H$9,2,0),VLOOKUP(B89,'Ver2'!$F$3:$H$9,3,0))</f>
        <v>1257</v>
      </c>
      <c r="D89" s="6">
        <f ca="1">RANDBETWEEN(VLOOKUP(B89,'Ver2'!$B$4:$D$10,2,0),VLOOKUP(B89,'Ver2'!$B$4:$D$10,3,0))</f>
        <v>1428</v>
      </c>
      <c r="E89" s="6">
        <f t="shared" ca="1" si="11"/>
        <v>1794996</v>
      </c>
      <c r="F89" s="6">
        <f ca="1">RANDBETWEEN(VLOOKUP(B89,'Ver2'!$B$13:$D$19,2,0),VLOOKUP(B89,'Ver2'!$B$13:$D$19,3,0))/100</f>
        <v>0.54</v>
      </c>
      <c r="G89" s="6">
        <f ca="1">RANDBETWEEN(VLOOKUP(B89,'Ver2'!$F$13:$H$19,2,0),VLOOKUP(B89,'Ver2'!$F$13:$H$19,3,0))/100</f>
        <v>0.54</v>
      </c>
      <c r="H89" s="6">
        <f t="shared" ca="1" si="12"/>
        <v>0.29160000000000003</v>
      </c>
      <c r="I89" s="6">
        <f t="shared" ca="1" si="19"/>
        <v>0.24</v>
      </c>
      <c r="J89" s="6">
        <f t="shared" ca="1" si="13"/>
        <v>0.12959999999999999</v>
      </c>
      <c r="K89" s="6">
        <f ca="1">RANDBETWEEN(VLOOKUP(B89,'Ver2'!$F$23:$H$29,2,0),VLOOKUP(B89,'Ver2'!$F$23:$H$29,3,0))/100</f>
        <v>0.09</v>
      </c>
      <c r="L89" s="6">
        <f t="shared" ca="1" si="14"/>
        <v>4.8600000000000004E-2</v>
      </c>
      <c r="M89" s="16">
        <f t="shared" ca="1" si="15"/>
        <v>590.53859999999997</v>
      </c>
      <c r="N89" s="6">
        <f ca="1">(L89+J89+H89)*E89+Table13[[#This Row],[Hukuk Servisinde Tahsilat Tutarı]]</f>
        <v>1081215.8406</v>
      </c>
      <c r="O89" s="6">
        <f ca="1">C89*VLOOKUP(B89,'Ver2'!$J$3:$N$9,2,0)+(C89-C89*G89)*VLOOKUP(B89,'Ver2'!$J$3:$N$9,3,0)+(C89-C89*G89-C89*I89)*VLOOKUP(B89,'Ver2'!$J$3:$N$9,4,0)</f>
        <v>133870.5</v>
      </c>
      <c r="P89" s="6">
        <f t="shared" ca="1" si="16"/>
        <v>0.5302</v>
      </c>
      <c r="Q89" s="6">
        <f ca="1">C89*P89*VLOOKUP(B89,'Ver2'!$J$3:$N$9,5,0)</f>
        <v>199938.42</v>
      </c>
      <c r="R89" s="6">
        <f ca="1">VLOOKUP(Table13[[#This Row],[Ay]],'Ver2'!$J$3:$O$9,6,0)*Table13[[#This Row],[Hukuk Servisine Sevk Edilen]]*Table13[[#This Row],[Toplam Tutar]]</f>
        <v>237926.71979999999</v>
      </c>
      <c r="S89" s="6">
        <f t="shared" ca="1" si="17"/>
        <v>333808.92000000004</v>
      </c>
      <c r="T89" s="6">
        <f t="shared" ca="1" si="18"/>
        <v>881277.42059999995</v>
      </c>
      <c r="U89" s="4"/>
    </row>
    <row r="90" spans="1:21" x14ac:dyDescent="0.2">
      <c r="A90" s="9">
        <v>44984</v>
      </c>
      <c r="B90" s="6">
        <f t="shared" si="10"/>
        <v>2</v>
      </c>
      <c r="C90" s="6">
        <f ca="1">RANDBETWEEN(VLOOKUP(B90,'Ver2'!$F$3:$H$9,2,0),VLOOKUP(B90,'Ver2'!$F$3:$H$9,3,0))</f>
        <v>1214</v>
      </c>
      <c r="D90" s="6">
        <f ca="1">RANDBETWEEN(VLOOKUP(B90,'Ver2'!$B$4:$D$10,2,0),VLOOKUP(B90,'Ver2'!$B$4:$D$10,3,0))</f>
        <v>1380</v>
      </c>
      <c r="E90" s="6">
        <f t="shared" ca="1" si="11"/>
        <v>1675320</v>
      </c>
      <c r="F90" s="6">
        <f ca="1">RANDBETWEEN(VLOOKUP(B90,'Ver2'!$B$13:$D$19,2,0),VLOOKUP(B90,'Ver2'!$B$13:$D$19,3,0))/100</f>
        <v>0.49</v>
      </c>
      <c r="G90" s="6">
        <f ca="1">RANDBETWEEN(VLOOKUP(B90,'Ver2'!$F$13:$H$19,2,0),VLOOKUP(B90,'Ver2'!$F$13:$H$19,3,0))/100</f>
        <v>0.48</v>
      </c>
      <c r="H90" s="6">
        <f t="shared" ca="1" si="12"/>
        <v>0.23519999999999999</v>
      </c>
      <c r="I90" s="6">
        <f t="shared" ca="1" si="19"/>
        <v>0.28999999999999998</v>
      </c>
      <c r="J90" s="6">
        <f t="shared" ca="1" si="13"/>
        <v>0.14209999999999998</v>
      </c>
      <c r="K90" s="6">
        <f ca="1">RANDBETWEEN(VLOOKUP(B90,'Ver2'!$F$23:$H$29,2,0),VLOOKUP(B90,'Ver2'!$F$23:$H$29,3,0))/100</f>
        <v>0.1</v>
      </c>
      <c r="L90" s="6">
        <f t="shared" ca="1" si="14"/>
        <v>4.9000000000000002E-2</v>
      </c>
      <c r="M90" s="16">
        <f t="shared" ca="1" si="15"/>
        <v>517.52819999999997</v>
      </c>
      <c r="N90" s="6">
        <f ca="1">(L90+J90+H90)*E90+Table13[[#This Row],[Hukuk Servisinde Tahsilat Tutarı]]</f>
        <v>954471.68699999992</v>
      </c>
      <c r="O90" s="6">
        <f ca="1">C90*VLOOKUP(B90,'Ver2'!$J$3:$N$9,2,0)+(C90-C90*G90)*VLOOKUP(B90,'Ver2'!$J$3:$N$9,3,0)+(C90-C90*G90-C90*I90)*VLOOKUP(B90,'Ver2'!$J$3:$N$9,4,0)</f>
        <v>135968</v>
      </c>
      <c r="P90" s="6">
        <f t="shared" ca="1" si="16"/>
        <v>0.57369999999999999</v>
      </c>
      <c r="Q90" s="6">
        <f ca="1">C90*P90*VLOOKUP(B90,'Ver2'!$J$3:$N$9,5,0)</f>
        <v>208941.54</v>
      </c>
      <c r="R90" s="6">
        <f ca="1">VLOOKUP(Table13[[#This Row],[Ay]],'Ver2'!$J$3:$O$9,6,0)*Table13[[#This Row],[Hukuk Servisine Sevk Edilen]]*Table13[[#This Row],[Toplam Tutar]]</f>
        <v>240282.77100000001</v>
      </c>
      <c r="S90" s="6">
        <f t="shared" ca="1" si="17"/>
        <v>344909.54000000004</v>
      </c>
      <c r="T90" s="6">
        <f t="shared" ca="1" si="18"/>
        <v>745530.14699999988</v>
      </c>
      <c r="U90" s="4"/>
    </row>
    <row r="91" spans="1:21" x14ac:dyDescent="0.2">
      <c r="A91" s="9">
        <v>44985</v>
      </c>
      <c r="B91" s="6">
        <f t="shared" si="10"/>
        <v>2</v>
      </c>
      <c r="C91" s="6">
        <f ca="1">RANDBETWEEN(VLOOKUP(B91,'Ver2'!$F$3:$H$9,2,0),VLOOKUP(B91,'Ver2'!$F$3:$H$9,3,0))</f>
        <v>1355</v>
      </c>
      <c r="D91" s="6">
        <f ca="1">RANDBETWEEN(VLOOKUP(B91,'Ver2'!$B$4:$D$10,2,0),VLOOKUP(B91,'Ver2'!$B$4:$D$10,3,0))</f>
        <v>1317</v>
      </c>
      <c r="E91" s="6">
        <f t="shared" ca="1" si="11"/>
        <v>1784535</v>
      </c>
      <c r="F91" s="6">
        <f ca="1">RANDBETWEEN(VLOOKUP(B91,'Ver2'!$B$13:$D$19,2,0),VLOOKUP(B91,'Ver2'!$B$13:$D$19,3,0))/100</f>
        <v>0.64</v>
      </c>
      <c r="G91" s="6">
        <f ca="1">RANDBETWEEN(VLOOKUP(B91,'Ver2'!$F$13:$H$19,2,0),VLOOKUP(B91,'Ver2'!$F$13:$H$19,3,0))/100</f>
        <v>0.49</v>
      </c>
      <c r="H91" s="6">
        <f t="shared" ca="1" si="12"/>
        <v>0.31359999999999999</v>
      </c>
      <c r="I91" s="6">
        <f t="shared" ca="1" si="19"/>
        <v>0.28999999999999998</v>
      </c>
      <c r="J91" s="6">
        <f t="shared" ca="1" si="13"/>
        <v>0.18559999999999999</v>
      </c>
      <c r="K91" s="6">
        <f ca="1">RANDBETWEEN(VLOOKUP(B91,'Ver2'!$F$23:$H$29,2,0),VLOOKUP(B91,'Ver2'!$F$23:$H$29,3,0))/100</f>
        <v>0.05</v>
      </c>
      <c r="L91" s="6">
        <f t="shared" ca="1" si="14"/>
        <v>3.2000000000000001E-2</v>
      </c>
      <c r="M91" s="16">
        <f t="shared" ca="1" si="15"/>
        <v>719.77599999999995</v>
      </c>
      <c r="N91" s="6">
        <f ca="1">(L91+J91+H91)*E91+Table13[[#This Row],[Hukuk Servisinde Tahsilat Tutarı]]</f>
        <v>1157092.4939999999</v>
      </c>
      <c r="O91" s="6">
        <f ca="1">C91*VLOOKUP(B91,'Ver2'!$J$3:$N$9,2,0)+(C91-C91*G91)*VLOOKUP(B91,'Ver2'!$J$3:$N$9,3,0)+(C91-C91*G91-C91*I91)*VLOOKUP(B91,'Ver2'!$J$3:$N$9,4,0)</f>
        <v>149388.75</v>
      </c>
      <c r="P91" s="6">
        <f t="shared" ca="1" si="16"/>
        <v>0.46879999999999999</v>
      </c>
      <c r="Q91" s="6">
        <f ca="1">C91*P91*VLOOKUP(B91,'Ver2'!$J$3:$N$9,5,0)</f>
        <v>190567.2</v>
      </c>
      <c r="R91" s="6">
        <f ca="1">VLOOKUP(Table13[[#This Row],[Ay]],'Ver2'!$J$3:$O$9,6,0)*Table13[[#This Row],[Hukuk Servisine Sevk Edilen]]*Table13[[#This Row],[Toplam Tutar]]</f>
        <v>209147.50200000001</v>
      </c>
      <c r="S91" s="6">
        <f t="shared" ca="1" si="17"/>
        <v>339955.95</v>
      </c>
      <c r="T91" s="6">
        <f t="shared" ca="1" si="18"/>
        <v>966525.29399999999</v>
      </c>
      <c r="U91" s="4"/>
    </row>
    <row r="92" spans="1:21" x14ac:dyDescent="0.2">
      <c r="A92" s="9">
        <v>44986</v>
      </c>
      <c r="B92" s="6">
        <f t="shared" si="10"/>
        <v>3</v>
      </c>
      <c r="C92" s="6">
        <f ca="1">RANDBETWEEN(VLOOKUP(B92,'Ver2'!$F$3:$H$9,2,0),VLOOKUP(B92,'Ver2'!$F$3:$H$9,3,0))</f>
        <v>1373</v>
      </c>
      <c r="D92" s="6">
        <f ca="1">RANDBETWEEN(VLOOKUP(B92,'Ver2'!$B$4:$D$10,2,0),VLOOKUP(B92,'Ver2'!$B$4:$D$10,3,0))</f>
        <v>872</v>
      </c>
      <c r="E92" s="6">
        <f t="shared" ca="1" si="11"/>
        <v>1197256</v>
      </c>
      <c r="F92" s="6">
        <f ca="1">RANDBETWEEN(VLOOKUP(B92,'Ver2'!$B$13:$D$19,2,0),VLOOKUP(B92,'Ver2'!$B$13:$D$19,3,0))/100</f>
        <v>0.64</v>
      </c>
      <c r="G92" s="6">
        <f ca="1">RANDBETWEEN(VLOOKUP(B92,'Ver2'!$F$13:$H$19,2,0),VLOOKUP(B92,'Ver2'!$F$13:$H$19,3,0))/100</f>
        <v>0.51</v>
      </c>
      <c r="H92" s="6">
        <f t="shared" ca="1" si="12"/>
        <v>0.32640000000000002</v>
      </c>
      <c r="I92" s="6">
        <f t="shared" ca="1" si="19"/>
        <v>0.23</v>
      </c>
      <c r="J92" s="6">
        <f t="shared" ca="1" si="13"/>
        <v>0.1472</v>
      </c>
      <c r="K92" s="6">
        <f ca="1">RANDBETWEEN(VLOOKUP(B92,'Ver2'!$F$23:$H$29,2,0),VLOOKUP(B92,'Ver2'!$F$23:$H$29,3,0))/100</f>
        <v>0</v>
      </c>
      <c r="L92" s="6">
        <f t="shared" ca="1" si="14"/>
        <v>0</v>
      </c>
      <c r="M92" s="16">
        <f t="shared" ca="1" si="15"/>
        <v>650.25279999999998</v>
      </c>
      <c r="N92" s="6">
        <f ca="1">(L92+J92+H92)*E92+Table13[[#This Row],[Hukuk Servisinde Tahsilat Tutarı]]</f>
        <v>724579.33120000002</v>
      </c>
      <c r="O92" s="6">
        <f ca="1">C92*VLOOKUP(B92,'Ver2'!$J$3:$N$9,2,0)+(C92-C92*G92)*VLOOKUP(B92,'Ver2'!$J$3:$N$9,3,0)+(C92-C92*G92-C92*I92)*VLOOKUP(B92,'Ver2'!$J$3:$N$9,4,0)</f>
        <v>68650</v>
      </c>
      <c r="P92" s="6">
        <f t="shared" ca="1" si="16"/>
        <v>0.52639999999999998</v>
      </c>
      <c r="Q92" s="6">
        <f ca="1">C92*P92*VLOOKUP(B92,'Ver2'!$J$3:$N$9,5,0)</f>
        <v>216824.16</v>
      </c>
      <c r="R92" s="6">
        <f ca="1">VLOOKUP(Table13[[#This Row],[Ay]],'Ver2'!$J$3:$O$9,6,0)*Table13[[#This Row],[Hukuk Servisine Sevk Edilen]]*Table13[[#This Row],[Toplam Tutar]]</f>
        <v>157558.88959999999</v>
      </c>
      <c r="S92" s="6">
        <f t="shared" ca="1" si="17"/>
        <v>285474.16000000003</v>
      </c>
      <c r="T92" s="6">
        <f t="shared" ca="1" si="18"/>
        <v>507755.17119999998</v>
      </c>
      <c r="U92" s="4"/>
    </row>
    <row r="93" spans="1:21" x14ac:dyDescent="0.2">
      <c r="A93" s="9">
        <v>44987</v>
      </c>
      <c r="B93" s="6">
        <f t="shared" si="10"/>
        <v>3</v>
      </c>
      <c r="C93" s="6">
        <f ca="1">RANDBETWEEN(VLOOKUP(B93,'Ver2'!$F$3:$H$9,2,0),VLOOKUP(B93,'Ver2'!$F$3:$H$9,3,0))</f>
        <v>1241</v>
      </c>
      <c r="D93" s="6">
        <f ca="1">RANDBETWEEN(VLOOKUP(B93,'Ver2'!$B$4:$D$10,2,0),VLOOKUP(B93,'Ver2'!$B$4:$D$10,3,0))</f>
        <v>753</v>
      </c>
      <c r="E93" s="6">
        <f t="shared" ca="1" si="11"/>
        <v>934473</v>
      </c>
      <c r="F93" s="6">
        <f ca="1">RANDBETWEEN(VLOOKUP(B93,'Ver2'!$B$13:$D$19,2,0),VLOOKUP(B93,'Ver2'!$B$13:$D$19,3,0))/100</f>
        <v>0.59</v>
      </c>
      <c r="G93" s="6">
        <f ca="1">RANDBETWEEN(VLOOKUP(B93,'Ver2'!$F$13:$H$19,2,0),VLOOKUP(B93,'Ver2'!$F$13:$H$19,3,0))/100</f>
        <v>0.51</v>
      </c>
      <c r="H93" s="6">
        <f t="shared" ca="1" si="12"/>
        <v>0.3009</v>
      </c>
      <c r="I93" s="6">
        <f t="shared" ca="1" si="19"/>
        <v>0.28000000000000003</v>
      </c>
      <c r="J93" s="6">
        <f t="shared" ca="1" si="13"/>
        <v>0.16520000000000001</v>
      </c>
      <c r="K93" s="6">
        <f ca="1">RANDBETWEEN(VLOOKUP(B93,'Ver2'!$F$23:$H$29,2,0),VLOOKUP(B93,'Ver2'!$F$23:$H$29,3,0))/100</f>
        <v>0</v>
      </c>
      <c r="L93" s="6">
        <f t="shared" ca="1" si="14"/>
        <v>0</v>
      </c>
      <c r="M93" s="16">
        <f t="shared" ca="1" si="15"/>
        <v>578.43010000000004</v>
      </c>
      <c r="N93" s="6">
        <f ca="1">(L93+J93+H93)*E93+Table13[[#This Row],[Hukuk Servisinde Tahsilat Tutarı]]</f>
        <v>560286.64897500002</v>
      </c>
      <c r="O93" s="6">
        <f ca="1">C93*VLOOKUP(B93,'Ver2'!$J$3:$N$9,2,0)+(C93-C93*G93)*VLOOKUP(B93,'Ver2'!$J$3:$N$9,3,0)+(C93-C93*G93-C93*I93)*VLOOKUP(B93,'Ver2'!$J$3:$N$9,4,0)</f>
        <v>62050</v>
      </c>
      <c r="P93" s="6">
        <f t="shared" ca="1" si="16"/>
        <v>0.53390000000000004</v>
      </c>
      <c r="Q93" s="6">
        <f ca="1">C93*P93*VLOOKUP(B93,'Ver2'!$J$3:$N$9,5,0)</f>
        <v>198770.97000000003</v>
      </c>
      <c r="R93" s="6">
        <f ca="1">VLOOKUP(Table13[[#This Row],[Ay]],'Ver2'!$J$3:$O$9,6,0)*Table13[[#This Row],[Hukuk Servisine Sevk Edilen]]*Table13[[#This Row],[Toplam Tutar]]</f>
        <v>124728.78367500001</v>
      </c>
      <c r="S93" s="6">
        <f t="shared" ca="1" si="17"/>
        <v>260820.97000000003</v>
      </c>
      <c r="T93" s="6">
        <f t="shared" ca="1" si="18"/>
        <v>361515.67897499999</v>
      </c>
      <c r="U93" s="4"/>
    </row>
    <row r="94" spans="1:21" x14ac:dyDescent="0.2">
      <c r="A94" s="9">
        <v>44988</v>
      </c>
      <c r="B94" s="6">
        <f t="shared" si="10"/>
        <v>3</v>
      </c>
      <c r="C94" s="6">
        <f ca="1">RANDBETWEEN(VLOOKUP(B94,'Ver2'!$F$3:$H$9,2,0),VLOOKUP(B94,'Ver2'!$F$3:$H$9,3,0))</f>
        <v>1398</v>
      </c>
      <c r="D94" s="6">
        <f ca="1">RANDBETWEEN(VLOOKUP(B94,'Ver2'!$B$4:$D$10,2,0),VLOOKUP(B94,'Ver2'!$B$4:$D$10,3,0))</f>
        <v>826</v>
      </c>
      <c r="E94" s="6">
        <f t="shared" ca="1" si="11"/>
        <v>1154748</v>
      </c>
      <c r="F94" s="6">
        <f ca="1">RANDBETWEEN(VLOOKUP(B94,'Ver2'!$B$13:$D$19,2,0),VLOOKUP(B94,'Ver2'!$B$13:$D$19,3,0))/100</f>
        <v>0.35</v>
      </c>
      <c r="G94" s="6">
        <f ca="1">RANDBETWEEN(VLOOKUP(B94,'Ver2'!$F$13:$H$19,2,0),VLOOKUP(B94,'Ver2'!$F$13:$H$19,3,0))/100</f>
        <v>0.52</v>
      </c>
      <c r="H94" s="6">
        <f t="shared" ca="1" si="12"/>
        <v>0.182</v>
      </c>
      <c r="I94" s="6">
        <f t="shared" ca="1" si="19"/>
        <v>0.32</v>
      </c>
      <c r="J94" s="6">
        <f t="shared" ca="1" si="13"/>
        <v>0.11199999999999999</v>
      </c>
      <c r="K94" s="6">
        <f ca="1">RANDBETWEEN(VLOOKUP(B94,'Ver2'!$F$23:$H$29,2,0),VLOOKUP(B94,'Ver2'!$F$23:$H$29,3,0))/100</f>
        <v>0</v>
      </c>
      <c r="L94" s="6">
        <f t="shared" ca="1" si="14"/>
        <v>0</v>
      </c>
      <c r="M94" s="16">
        <f t="shared" ca="1" si="15"/>
        <v>411.012</v>
      </c>
      <c r="N94" s="6">
        <f ca="1">(L94+J94+H94)*E94+Table13[[#This Row],[Hukuk Servisinde Tahsilat Tutarı]]</f>
        <v>543308.93399999989</v>
      </c>
      <c r="O94" s="6">
        <f ca="1">C94*VLOOKUP(B94,'Ver2'!$J$3:$N$9,2,0)+(C94-C94*G94)*VLOOKUP(B94,'Ver2'!$J$3:$N$9,3,0)+(C94-C94*G94-C94*I94)*VLOOKUP(B94,'Ver2'!$J$3:$N$9,4,0)</f>
        <v>69900</v>
      </c>
      <c r="P94" s="6">
        <f t="shared" ca="1" si="16"/>
        <v>0.70599999999999996</v>
      </c>
      <c r="Q94" s="6">
        <f ca="1">C94*P94*VLOOKUP(B94,'Ver2'!$J$3:$N$9,5,0)</f>
        <v>296096.39999999997</v>
      </c>
      <c r="R94" s="6">
        <f ca="1">VLOOKUP(Table13[[#This Row],[Ay]],'Ver2'!$J$3:$O$9,6,0)*Table13[[#This Row],[Hukuk Servisine Sevk Edilen]]*Table13[[#This Row],[Toplam Tutar]]</f>
        <v>203813.022</v>
      </c>
      <c r="S94" s="6">
        <f t="shared" ca="1" si="17"/>
        <v>365996.39999999997</v>
      </c>
      <c r="T94" s="6">
        <f t="shared" ca="1" si="18"/>
        <v>247212.53399999993</v>
      </c>
      <c r="U94" s="4"/>
    </row>
    <row r="95" spans="1:21" x14ac:dyDescent="0.2">
      <c r="A95" s="9">
        <v>44989</v>
      </c>
      <c r="B95" s="6">
        <f t="shared" si="10"/>
        <v>3</v>
      </c>
      <c r="C95" s="6">
        <f ca="1">RANDBETWEEN(VLOOKUP(B95,'Ver2'!$F$3:$H$9,2,0),VLOOKUP(B95,'Ver2'!$F$3:$H$9,3,0))</f>
        <v>1122</v>
      </c>
      <c r="D95" s="6">
        <f ca="1">RANDBETWEEN(VLOOKUP(B95,'Ver2'!$B$4:$D$10,2,0),VLOOKUP(B95,'Ver2'!$B$4:$D$10,3,0))</f>
        <v>986</v>
      </c>
      <c r="E95" s="6">
        <f t="shared" ca="1" si="11"/>
        <v>1106292</v>
      </c>
      <c r="F95" s="6">
        <f ca="1">RANDBETWEEN(VLOOKUP(B95,'Ver2'!$B$13:$D$19,2,0),VLOOKUP(B95,'Ver2'!$B$13:$D$19,3,0))/100</f>
        <v>0.42</v>
      </c>
      <c r="G95" s="6">
        <f ca="1">RANDBETWEEN(VLOOKUP(B95,'Ver2'!$F$13:$H$19,2,0),VLOOKUP(B95,'Ver2'!$F$13:$H$19,3,0))/100</f>
        <v>0.46</v>
      </c>
      <c r="H95" s="6">
        <f t="shared" ca="1" si="12"/>
        <v>0.19320000000000001</v>
      </c>
      <c r="I95" s="6">
        <f t="shared" ca="1" si="19"/>
        <v>0.28999999999999998</v>
      </c>
      <c r="J95" s="6">
        <f t="shared" ca="1" si="13"/>
        <v>0.12179999999999999</v>
      </c>
      <c r="K95" s="6">
        <f ca="1">RANDBETWEEN(VLOOKUP(B95,'Ver2'!$F$23:$H$29,2,0),VLOOKUP(B95,'Ver2'!$F$23:$H$29,3,0))/100</f>
        <v>0</v>
      </c>
      <c r="L95" s="6">
        <f t="shared" ca="1" si="14"/>
        <v>0</v>
      </c>
      <c r="M95" s="16">
        <f t="shared" ca="1" si="15"/>
        <v>353.43</v>
      </c>
      <c r="N95" s="6">
        <f ca="1">(L95+J95+H95)*E95+Table13[[#This Row],[Hukuk Servisinde Tahsilat Tutarı]]</f>
        <v>537934.48499999999</v>
      </c>
      <c r="O95" s="6">
        <f ca="1">C95*VLOOKUP(B95,'Ver2'!$J$3:$N$9,2,0)+(C95-C95*G95)*VLOOKUP(B95,'Ver2'!$J$3:$N$9,3,0)+(C95-C95*G95-C95*I95)*VLOOKUP(B95,'Ver2'!$J$3:$N$9,4,0)</f>
        <v>56100</v>
      </c>
      <c r="P95" s="6">
        <f t="shared" ca="1" si="16"/>
        <v>0.68500000000000005</v>
      </c>
      <c r="Q95" s="6">
        <f ca="1">C95*P95*VLOOKUP(B95,'Ver2'!$J$3:$N$9,5,0)</f>
        <v>230571.00000000003</v>
      </c>
      <c r="R95" s="6">
        <f ca="1">VLOOKUP(Table13[[#This Row],[Ay]],'Ver2'!$J$3:$O$9,6,0)*Table13[[#This Row],[Hukuk Servisine Sevk Edilen]]*Table13[[#This Row],[Toplam Tutar]]</f>
        <v>189452.505</v>
      </c>
      <c r="S95" s="6">
        <f t="shared" ca="1" si="17"/>
        <v>286671</v>
      </c>
      <c r="T95" s="6">
        <f t="shared" ca="1" si="18"/>
        <v>307363.48499999999</v>
      </c>
      <c r="U95" s="4"/>
    </row>
    <row r="96" spans="1:21" x14ac:dyDescent="0.2">
      <c r="A96" s="9">
        <v>44990</v>
      </c>
      <c r="B96" s="6">
        <f t="shared" si="10"/>
        <v>3</v>
      </c>
      <c r="C96" s="6">
        <f ca="1">RANDBETWEEN(VLOOKUP(B96,'Ver2'!$F$3:$H$9,2,0),VLOOKUP(B96,'Ver2'!$F$3:$H$9,3,0))</f>
        <v>1416</v>
      </c>
      <c r="D96" s="6">
        <f ca="1">RANDBETWEEN(VLOOKUP(B96,'Ver2'!$B$4:$D$10,2,0),VLOOKUP(B96,'Ver2'!$B$4:$D$10,3,0))</f>
        <v>989</v>
      </c>
      <c r="E96" s="6">
        <f t="shared" ca="1" si="11"/>
        <v>1400424</v>
      </c>
      <c r="F96" s="6">
        <f ca="1">RANDBETWEEN(VLOOKUP(B96,'Ver2'!$B$13:$D$19,2,0),VLOOKUP(B96,'Ver2'!$B$13:$D$19,3,0))/100</f>
        <v>0.52</v>
      </c>
      <c r="G96" s="6">
        <f ca="1">RANDBETWEEN(VLOOKUP(B96,'Ver2'!$F$13:$H$19,2,0),VLOOKUP(B96,'Ver2'!$F$13:$H$19,3,0))/100</f>
        <v>0.53</v>
      </c>
      <c r="H96" s="6">
        <f t="shared" ca="1" si="12"/>
        <v>0.27560000000000001</v>
      </c>
      <c r="I96" s="6">
        <f t="shared" ca="1" si="19"/>
        <v>0.31</v>
      </c>
      <c r="J96" s="6">
        <f t="shared" ca="1" si="13"/>
        <v>0.16120000000000001</v>
      </c>
      <c r="K96" s="6">
        <f ca="1">RANDBETWEEN(VLOOKUP(B96,'Ver2'!$F$23:$H$29,2,0),VLOOKUP(B96,'Ver2'!$F$23:$H$29,3,0))/100</f>
        <v>0</v>
      </c>
      <c r="L96" s="6">
        <f t="shared" ca="1" si="14"/>
        <v>0</v>
      </c>
      <c r="M96" s="16">
        <f t="shared" ca="1" si="15"/>
        <v>618.50880000000006</v>
      </c>
      <c r="N96" s="6">
        <f ca="1">(L96+J96+H96)*E96+Table13[[#This Row],[Hukuk Servisinde Tahsilat Tutarı]]</f>
        <v>808884.90240000002</v>
      </c>
      <c r="O96" s="6">
        <f ca="1">C96*VLOOKUP(B96,'Ver2'!$J$3:$N$9,2,0)+(C96-C96*G96)*VLOOKUP(B96,'Ver2'!$J$3:$N$9,3,0)+(C96-C96*G96-C96*I96)*VLOOKUP(B96,'Ver2'!$J$3:$N$9,4,0)</f>
        <v>70800</v>
      </c>
      <c r="P96" s="6">
        <f t="shared" ca="1" si="16"/>
        <v>0.56319999999999992</v>
      </c>
      <c r="Q96" s="6">
        <f ca="1">C96*P96*VLOOKUP(B96,'Ver2'!$J$3:$N$9,5,0)</f>
        <v>239247.35999999999</v>
      </c>
      <c r="R96" s="6">
        <f ca="1">VLOOKUP(Table13[[#This Row],[Ay]],'Ver2'!$J$3:$O$9,6,0)*Table13[[#This Row],[Hukuk Servisine Sevk Edilen]]*Table13[[#This Row],[Toplam Tutar]]</f>
        <v>197179.69919999997</v>
      </c>
      <c r="S96" s="6">
        <f t="shared" ca="1" si="17"/>
        <v>310047.35999999999</v>
      </c>
      <c r="T96" s="6">
        <f t="shared" ca="1" si="18"/>
        <v>569637.54240000003</v>
      </c>
      <c r="U96" s="4"/>
    </row>
    <row r="97" spans="1:21" x14ac:dyDescent="0.2">
      <c r="A97" s="9">
        <v>44991</v>
      </c>
      <c r="B97" s="6">
        <f t="shared" si="10"/>
        <v>3</v>
      </c>
      <c r="C97" s="6">
        <f ca="1">RANDBETWEEN(VLOOKUP(B97,'Ver2'!$F$3:$H$9,2,0),VLOOKUP(B97,'Ver2'!$F$3:$H$9,3,0))</f>
        <v>1188</v>
      </c>
      <c r="D97" s="6">
        <f ca="1">RANDBETWEEN(VLOOKUP(B97,'Ver2'!$B$4:$D$10,2,0),VLOOKUP(B97,'Ver2'!$B$4:$D$10,3,0))</f>
        <v>871</v>
      </c>
      <c r="E97" s="6">
        <f t="shared" ca="1" si="11"/>
        <v>1034748</v>
      </c>
      <c r="F97" s="6">
        <f ca="1">RANDBETWEEN(VLOOKUP(B97,'Ver2'!$B$13:$D$19,2,0),VLOOKUP(B97,'Ver2'!$B$13:$D$19,3,0))/100</f>
        <v>0.63</v>
      </c>
      <c r="G97" s="6">
        <f ca="1">RANDBETWEEN(VLOOKUP(B97,'Ver2'!$F$13:$H$19,2,0),VLOOKUP(B97,'Ver2'!$F$13:$H$19,3,0))/100</f>
        <v>0.47</v>
      </c>
      <c r="H97" s="6">
        <f t="shared" ca="1" si="12"/>
        <v>0.29609999999999997</v>
      </c>
      <c r="I97" s="6">
        <f t="shared" ca="1" si="19"/>
        <v>0.27</v>
      </c>
      <c r="J97" s="6">
        <f t="shared" ca="1" si="13"/>
        <v>0.1701</v>
      </c>
      <c r="K97" s="6">
        <f ca="1">RANDBETWEEN(VLOOKUP(B97,'Ver2'!$F$23:$H$29,2,0),VLOOKUP(B97,'Ver2'!$F$23:$H$29,3,0))/100</f>
        <v>0</v>
      </c>
      <c r="L97" s="6">
        <f t="shared" ca="1" si="14"/>
        <v>0</v>
      </c>
      <c r="M97" s="16">
        <f t="shared" ca="1" si="15"/>
        <v>553.84559999999999</v>
      </c>
      <c r="N97" s="6">
        <f ca="1">(L97+J97+H97)*E97+Table13[[#This Row],[Hukuk Servisinde Tahsilat Tutarı]]</f>
        <v>620486.63819999993</v>
      </c>
      <c r="O97" s="6">
        <f ca="1">C97*VLOOKUP(B97,'Ver2'!$J$3:$N$9,2,0)+(C97-C97*G97)*VLOOKUP(B97,'Ver2'!$J$3:$N$9,3,0)+(C97-C97*G97-C97*I97)*VLOOKUP(B97,'Ver2'!$J$3:$N$9,4,0)</f>
        <v>59400</v>
      </c>
      <c r="P97" s="6">
        <f t="shared" ca="1" si="16"/>
        <v>0.53380000000000005</v>
      </c>
      <c r="Q97" s="6">
        <f ca="1">C97*P97*VLOOKUP(B97,'Ver2'!$J$3:$N$9,5,0)</f>
        <v>190246.32</v>
      </c>
      <c r="R97" s="6">
        <f ca="1">VLOOKUP(Table13[[#This Row],[Ay]],'Ver2'!$J$3:$O$9,6,0)*Table13[[#This Row],[Hukuk Servisine Sevk Edilen]]*Table13[[#This Row],[Toplam Tutar]]</f>
        <v>138087.12060000002</v>
      </c>
      <c r="S97" s="6">
        <f t="shared" ca="1" si="17"/>
        <v>249646.32</v>
      </c>
      <c r="T97" s="6">
        <f t="shared" ca="1" si="18"/>
        <v>430240.31819999992</v>
      </c>
      <c r="U97" s="4"/>
    </row>
    <row r="98" spans="1:21" x14ac:dyDescent="0.2">
      <c r="A98" s="9">
        <v>44992</v>
      </c>
      <c r="B98" s="6">
        <f t="shared" si="10"/>
        <v>3</v>
      </c>
      <c r="C98" s="6">
        <f ca="1">RANDBETWEEN(VLOOKUP(B98,'Ver2'!$F$3:$H$9,2,0),VLOOKUP(B98,'Ver2'!$F$3:$H$9,3,0))</f>
        <v>1177</v>
      </c>
      <c r="D98" s="6">
        <f ca="1">RANDBETWEEN(VLOOKUP(B98,'Ver2'!$B$4:$D$10,2,0),VLOOKUP(B98,'Ver2'!$B$4:$D$10,3,0))</f>
        <v>893</v>
      </c>
      <c r="E98" s="6">
        <f t="shared" ca="1" si="11"/>
        <v>1051061</v>
      </c>
      <c r="F98" s="6">
        <f ca="1">RANDBETWEEN(VLOOKUP(B98,'Ver2'!$B$13:$D$19,2,0),VLOOKUP(B98,'Ver2'!$B$13:$D$19,3,0))/100</f>
        <v>0.49</v>
      </c>
      <c r="G98" s="6">
        <f ca="1">RANDBETWEEN(VLOOKUP(B98,'Ver2'!$F$13:$H$19,2,0),VLOOKUP(B98,'Ver2'!$F$13:$H$19,3,0))/100</f>
        <v>0.52</v>
      </c>
      <c r="H98" s="6">
        <f t="shared" ca="1" si="12"/>
        <v>0.25480000000000003</v>
      </c>
      <c r="I98" s="6">
        <f t="shared" ca="1" si="19"/>
        <v>0.25</v>
      </c>
      <c r="J98" s="6">
        <f t="shared" ca="1" si="13"/>
        <v>0.1225</v>
      </c>
      <c r="K98" s="6">
        <f ca="1">RANDBETWEEN(VLOOKUP(B98,'Ver2'!$F$23:$H$29,2,0),VLOOKUP(B98,'Ver2'!$F$23:$H$29,3,0))/100</f>
        <v>0</v>
      </c>
      <c r="L98" s="6">
        <f t="shared" ca="1" si="14"/>
        <v>0</v>
      </c>
      <c r="M98" s="16">
        <f t="shared" ca="1" si="15"/>
        <v>444.08210000000003</v>
      </c>
      <c r="N98" s="6">
        <f ca="1">(L98+J98+H98)*E98+Table13[[#This Row],[Hukuk Servisinde Tahsilat Tutarı]]</f>
        <v>560189.23647500004</v>
      </c>
      <c r="O98" s="6">
        <f ca="1">C98*VLOOKUP(B98,'Ver2'!$J$3:$N$9,2,0)+(C98-C98*G98)*VLOOKUP(B98,'Ver2'!$J$3:$N$9,3,0)+(C98-C98*G98-C98*I98)*VLOOKUP(B98,'Ver2'!$J$3:$N$9,4,0)</f>
        <v>58850</v>
      </c>
      <c r="P98" s="6">
        <f t="shared" ca="1" si="16"/>
        <v>0.62270000000000003</v>
      </c>
      <c r="Q98" s="6">
        <f ca="1">C98*P98*VLOOKUP(B98,'Ver2'!$J$3:$N$9,5,0)</f>
        <v>219875.37</v>
      </c>
      <c r="R98" s="6">
        <f ca="1">VLOOKUP(Table13[[#This Row],[Ay]],'Ver2'!$J$3:$O$9,6,0)*Table13[[#This Row],[Hukuk Servisine Sevk Edilen]]*Table13[[#This Row],[Toplam Tutar]]</f>
        <v>163623.921175</v>
      </c>
      <c r="S98" s="6">
        <f t="shared" ca="1" si="17"/>
        <v>278725.37</v>
      </c>
      <c r="T98" s="6">
        <f t="shared" ca="1" si="18"/>
        <v>340313.86647500005</v>
      </c>
      <c r="U98" s="4"/>
    </row>
    <row r="99" spans="1:21" x14ac:dyDescent="0.2">
      <c r="A99" s="9">
        <v>44993</v>
      </c>
      <c r="B99" s="6">
        <f t="shared" si="10"/>
        <v>3</v>
      </c>
      <c r="C99" s="6">
        <f ca="1">RANDBETWEEN(VLOOKUP(B99,'Ver2'!$F$3:$H$9,2,0),VLOOKUP(B99,'Ver2'!$F$3:$H$9,3,0))</f>
        <v>1245</v>
      </c>
      <c r="D99" s="6">
        <f ca="1">RANDBETWEEN(VLOOKUP(B99,'Ver2'!$B$4:$D$10,2,0),VLOOKUP(B99,'Ver2'!$B$4:$D$10,3,0))</f>
        <v>1002</v>
      </c>
      <c r="E99" s="6">
        <f t="shared" ca="1" si="11"/>
        <v>1247490</v>
      </c>
      <c r="F99" s="6">
        <f ca="1">RANDBETWEEN(VLOOKUP(B99,'Ver2'!$B$13:$D$19,2,0),VLOOKUP(B99,'Ver2'!$B$13:$D$19,3,0))/100</f>
        <v>0.38</v>
      </c>
      <c r="G99" s="6">
        <f ca="1">RANDBETWEEN(VLOOKUP(B99,'Ver2'!$F$13:$H$19,2,0),VLOOKUP(B99,'Ver2'!$F$13:$H$19,3,0))/100</f>
        <v>0.49</v>
      </c>
      <c r="H99" s="6">
        <f t="shared" ca="1" si="12"/>
        <v>0.1862</v>
      </c>
      <c r="I99" s="6">
        <f t="shared" ca="1" si="19"/>
        <v>0.23</v>
      </c>
      <c r="J99" s="6">
        <f t="shared" ca="1" si="13"/>
        <v>8.7400000000000005E-2</v>
      </c>
      <c r="K99" s="6">
        <f ca="1">RANDBETWEEN(VLOOKUP(B99,'Ver2'!$F$23:$H$29,2,0),VLOOKUP(B99,'Ver2'!$F$23:$H$29,3,0))/100</f>
        <v>0</v>
      </c>
      <c r="L99" s="6">
        <f t="shared" ca="1" si="14"/>
        <v>0</v>
      </c>
      <c r="M99" s="16">
        <f t="shared" ca="1" si="15"/>
        <v>340.63200000000001</v>
      </c>
      <c r="N99" s="6">
        <f ca="1">(L99+J99+H99)*E99+Table13[[#This Row],[Hukuk Servisinde Tahsilat Tutarı]]</f>
        <v>567857.44799999997</v>
      </c>
      <c r="O99" s="6">
        <f ca="1">C99*VLOOKUP(B99,'Ver2'!$J$3:$N$9,2,0)+(C99-C99*G99)*VLOOKUP(B99,'Ver2'!$J$3:$N$9,3,0)+(C99-C99*G99-C99*I99)*VLOOKUP(B99,'Ver2'!$J$3:$N$9,4,0)</f>
        <v>62250</v>
      </c>
      <c r="P99" s="6">
        <f t="shared" ca="1" si="16"/>
        <v>0.72639999999999993</v>
      </c>
      <c r="Q99" s="6">
        <f ca="1">C99*P99*VLOOKUP(B99,'Ver2'!$J$3:$N$9,5,0)</f>
        <v>271310.39999999997</v>
      </c>
      <c r="R99" s="6">
        <f ca="1">VLOOKUP(Table13[[#This Row],[Ay]],'Ver2'!$J$3:$O$9,6,0)*Table13[[#This Row],[Hukuk Servisine Sevk Edilen]]*Table13[[#This Row],[Toplam Tutar]]</f>
        <v>226544.18399999998</v>
      </c>
      <c r="S99" s="6">
        <f t="shared" ca="1" si="17"/>
        <v>333560.39999999997</v>
      </c>
      <c r="T99" s="6">
        <f t="shared" ca="1" si="18"/>
        <v>296547.04800000001</v>
      </c>
      <c r="U99" s="4"/>
    </row>
    <row r="100" spans="1:21" x14ac:dyDescent="0.2">
      <c r="A100" s="9">
        <v>44994</v>
      </c>
      <c r="B100" s="6">
        <f t="shared" si="10"/>
        <v>3</v>
      </c>
      <c r="C100" s="6">
        <f ca="1">RANDBETWEEN(VLOOKUP(B100,'Ver2'!$F$3:$H$9,2,0),VLOOKUP(B100,'Ver2'!$F$3:$H$9,3,0))</f>
        <v>1363</v>
      </c>
      <c r="D100" s="6">
        <f ca="1">RANDBETWEEN(VLOOKUP(B100,'Ver2'!$B$4:$D$10,2,0),VLOOKUP(B100,'Ver2'!$B$4:$D$10,3,0))</f>
        <v>937</v>
      </c>
      <c r="E100" s="6">
        <f t="shared" ca="1" si="11"/>
        <v>1277131</v>
      </c>
      <c r="F100" s="6">
        <f ca="1">RANDBETWEEN(VLOOKUP(B100,'Ver2'!$B$13:$D$19,2,0),VLOOKUP(B100,'Ver2'!$B$13:$D$19,3,0))/100</f>
        <v>0.61</v>
      </c>
      <c r="G100" s="6">
        <f ca="1">RANDBETWEEN(VLOOKUP(B100,'Ver2'!$F$13:$H$19,2,0),VLOOKUP(B100,'Ver2'!$F$13:$H$19,3,0))/100</f>
        <v>0.45</v>
      </c>
      <c r="H100" s="6">
        <f t="shared" ca="1" si="12"/>
        <v>0.27450000000000002</v>
      </c>
      <c r="I100" s="6">
        <f t="shared" ca="1" si="19"/>
        <v>0.32</v>
      </c>
      <c r="J100" s="6">
        <f t="shared" ca="1" si="13"/>
        <v>0.19520000000000001</v>
      </c>
      <c r="K100" s="6">
        <f ca="1">RANDBETWEEN(VLOOKUP(B100,'Ver2'!$F$23:$H$29,2,0),VLOOKUP(B100,'Ver2'!$F$23:$H$29,3,0))/100</f>
        <v>0</v>
      </c>
      <c r="L100" s="6">
        <f t="shared" ca="1" si="14"/>
        <v>0</v>
      </c>
      <c r="M100" s="16">
        <f t="shared" ca="1" si="15"/>
        <v>640.2011</v>
      </c>
      <c r="N100" s="6">
        <f ca="1">(L100+J100+H100)*E100+Table13[[#This Row],[Hukuk Servisinde Tahsilat Tutarı]]</f>
        <v>769184.07302500005</v>
      </c>
      <c r="O100" s="6">
        <f ca="1">C100*VLOOKUP(B100,'Ver2'!$J$3:$N$9,2,0)+(C100-C100*G100)*VLOOKUP(B100,'Ver2'!$J$3:$N$9,3,0)+(C100-C100*G100-C100*I100)*VLOOKUP(B100,'Ver2'!$J$3:$N$9,4,0)</f>
        <v>68150</v>
      </c>
      <c r="P100" s="6">
        <f t="shared" ca="1" si="16"/>
        <v>0.53029999999999999</v>
      </c>
      <c r="Q100" s="6">
        <f ca="1">C100*P100*VLOOKUP(B100,'Ver2'!$J$3:$N$9,5,0)</f>
        <v>216839.67</v>
      </c>
      <c r="R100" s="6">
        <f ca="1">VLOOKUP(Table13[[#This Row],[Ay]],'Ver2'!$J$3:$O$9,6,0)*Table13[[#This Row],[Hukuk Servisine Sevk Edilen]]*Table13[[#This Row],[Toplam Tutar]]</f>
        <v>169315.64232499999</v>
      </c>
      <c r="S100" s="6">
        <f t="shared" ca="1" si="17"/>
        <v>284989.67000000004</v>
      </c>
      <c r="T100" s="6">
        <f t="shared" ca="1" si="18"/>
        <v>552344.40302500001</v>
      </c>
      <c r="U100" s="4"/>
    </row>
    <row r="101" spans="1:21" x14ac:dyDescent="0.2">
      <c r="A101" s="9">
        <v>44995</v>
      </c>
      <c r="B101" s="6">
        <f t="shared" si="10"/>
        <v>3</v>
      </c>
      <c r="C101" s="6">
        <f ca="1">RANDBETWEEN(VLOOKUP(B101,'Ver2'!$F$3:$H$9,2,0),VLOOKUP(B101,'Ver2'!$F$3:$H$9,3,0))</f>
        <v>1118</v>
      </c>
      <c r="D101" s="6">
        <f ca="1">RANDBETWEEN(VLOOKUP(B101,'Ver2'!$B$4:$D$10,2,0),VLOOKUP(B101,'Ver2'!$B$4:$D$10,3,0))</f>
        <v>925</v>
      </c>
      <c r="E101" s="6">
        <f t="shared" ca="1" si="11"/>
        <v>1034150</v>
      </c>
      <c r="F101" s="6">
        <f ca="1">RANDBETWEEN(VLOOKUP(B101,'Ver2'!$B$13:$D$19,2,0),VLOOKUP(B101,'Ver2'!$B$13:$D$19,3,0))/100</f>
        <v>0.57999999999999996</v>
      </c>
      <c r="G101" s="6">
        <f ca="1">RANDBETWEEN(VLOOKUP(B101,'Ver2'!$F$13:$H$19,2,0),VLOOKUP(B101,'Ver2'!$F$13:$H$19,3,0))/100</f>
        <v>0.51</v>
      </c>
      <c r="H101" s="6">
        <f t="shared" ca="1" si="12"/>
        <v>0.29580000000000001</v>
      </c>
      <c r="I101" s="6">
        <f t="shared" ca="1" si="19"/>
        <v>0.28999999999999998</v>
      </c>
      <c r="J101" s="6">
        <f t="shared" ca="1" si="13"/>
        <v>0.16819999999999999</v>
      </c>
      <c r="K101" s="6">
        <f ca="1">RANDBETWEEN(VLOOKUP(B101,'Ver2'!$F$23:$H$29,2,0),VLOOKUP(B101,'Ver2'!$F$23:$H$29,3,0))/100</f>
        <v>0</v>
      </c>
      <c r="L101" s="6">
        <f t="shared" ca="1" si="14"/>
        <v>0</v>
      </c>
      <c r="M101" s="16">
        <f t="shared" ca="1" si="15"/>
        <v>518.75199999999995</v>
      </c>
      <c r="N101" s="6">
        <f ca="1">(L101+J101+H101)*E101+Table13[[#This Row],[Hukuk Servisinde Tahsilat Tutarı]]</f>
        <v>618421.69999999995</v>
      </c>
      <c r="O101" s="6">
        <f ca="1">C101*VLOOKUP(B101,'Ver2'!$J$3:$N$9,2,0)+(C101-C101*G101)*VLOOKUP(B101,'Ver2'!$J$3:$N$9,3,0)+(C101-C101*G101-C101*I101)*VLOOKUP(B101,'Ver2'!$J$3:$N$9,4,0)</f>
        <v>55900</v>
      </c>
      <c r="P101" s="6">
        <f t="shared" ca="1" si="16"/>
        <v>0.53600000000000003</v>
      </c>
      <c r="Q101" s="6">
        <f ca="1">C101*P101*VLOOKUP(B101,'Ver2'!$J$3:$N$9,5,0)</f>
        <v>179774.40000000002</v>
      </c>
      <c r="R101" s="6">
        <f ca="1">VLOOKUP(Table13[[#This Row],[Ay]],'Ver2'!$J$3:$O$9,6,0)*Table13[[#This Row],[Hukuk Servisine Sevk Edilen]]*Table13[[#This Row],[Toplam Tutar]]</f>
        <v>138576.1</v>
      </c>
      <c r="S101" s="6">
        <f t="shared" ca="1" si="17"/>
        <v>235674.40000000002</v>
      </c>
      <c r="T101" s="6">
        <f t="shared" ca="1" si="18"/>
        <v>438647.29999999993</v>
      </c>
      <c r="U101" s="4"/>
    </row>
    <row r="102" spans="1:21" x14ac:dyDescent="0.2">
      <c r="A102" s="9">
        <v>44996</v>
      </c>
      <c r="B102" s="6">
        <f t="shared" si="10"/>
        <v>3</v>
      </c>
      <c r="C102" s="6">
        <f ca="1">RANDBETWEEN(VLOOKUP(B102,'Ver2'!$F$3:$H$9,2,0),VLOOKUP(B102,'Ver2'!$F$3:$H$9,3,0))</f>
        <v>1137</v>
      </c>
      <c r="D102" s="6">
        <f ca="1">RANDBETWEEN(VLOOKUP(B102,'Ver2'!$B$4:$D$10,2,0),VLOOKUP(B102,'Ver2'!$B$4:$D$10,3,0))</f>
        <v>1227</v>
      </c>
      <c r="E102" s="6">
        <f t="shared" ca="1" si="11"/>
        <v>1395099</v>
      </c>
      <c r="F102" s="6">
        <f ca="1">RANDBETWEEN(VLOOKUP(B102,'Ver2'!$B$13:$D$19,2,0),VLOOKUP(B102,'Ver2'!$B$13:$D$19,3,0))/100</f>
        <v>0.44</v>
      </c>
      <c r="G102" s="6">
        <f ca="1">RANDBETWEEN(VLOOKUP(B102,'Ver2'!$F$13:$H$19,2,0),VLOOKUP(B102,'Ver2'!$F$13:$H$19,3,0))/100</f>
        <v>0.48</v>
      </c>
      <c r="H102" s="6">
        <f t="shared" ca="1" si="12"/>
        <v>0.2112</v>
      </c>
      <c r="I102" s="6">
        <f t="shared" ca="1" si="19"/>
        <v>0.23</v>
      </c>
      <c r="J102" s="6">
        <f t="shared" ca="1" si="13"/>
        <v>0.1012</v>
      </c>
      <c r="K102" s="6">
        <f ca="1">RANDBETWEEN(VLOOKUP(B102,'Ver2'!$F$23:$H$29,2,0),VLOOKUP(B102,'Ver2'!$F$23:$H$29,3,0))/100</f>
        <v>0</v>
      </c>
      <c r="L102" s="6">
        <f t="shared" ca="1" si="14"/>
        <v>0</v>
      </c>
      <c r="M102" s="16">
        <f t="shared" ca="1" si="15"/>
        <v>355.19880000000001</v>
      </c>
      <c r="N102" s="6">
        <f ca="1">(L102+J102+H102)*E102+Table13[[#This Row],[Hukuk Servisinde Tahsilat Tutarı]]</f>
        <v>675646.44570000004</v>
      </c>
      <c r="O102" s="6">
        <f ca="1">C102*VLOOKUP(B102,'Ver2'!$J$3:$N$9,2,0)+(C102-C102*G102)*VLOOKUP(B102,'Ver2'!$J$3:$N$9,3,0)+(C102-C102*G102-C102*I102)*VLOOKUP(B102,'Ver2'!$J$3:$N$9,4,0)</f>
        <v>56850</v>
      </c>
      <c r="P102" s="6">
        <f t="shared" ca="1" si="16"/>
        <v>0.68759999999999999</v>
      </c>
      <c r="Q102" s="6">
        <f ca="1">C102*P102*VLOOKUP(B102,'Ver2'!$J$3:$N$9,5,0)</f>
        <v>234540.36</v>
      </c>
      <c r="R102" s="6">
        <f ca="1">VLOOKUP(Table13[[#This Row],[Ay]],'Ver2'!$J$3:$O$9,6,0)*Table13[[#This Row],[Hukuk Servisine Sevk Edilen]]*Table13[[#This Row],[Toplam Tutar]]</f>
        <v>239817.51809999999</v>
      </c>
      <c r="S102" s="6">
        <f t="shared" ca="1" si="17"/>
        <v>291390.36</v>
      </c>
      <c r="T102" s="6">
        <f t="shared" ca="1" si="18"/>
        <v>441106.08570000005</v>
      </c>
      <c r="U102" s="4"/>
    </row>
    <row r="103" spans="1:21" x14ac:dyDescent="0.2">
      <c r="A103" s="9">
        <v>44997</v>
      </c>
      <c r="B103" s="6">
        <f t="shared" si="10"/>
        <v>3</v>
      </c>
      <c r="C103" s="6">
        <f ca="1">RANDBETWEEN(VLOOKUP(B103,'Ver2'!$F$3:$H$9,2,0),VLOOKUP(B103,'Ver2'!$F$3:$H$9,3,0))</f>
        <v>1190</v>
      </c>
      <c r="D103" s="6">
        <f ca="1">RANDBETWEEN(VLOOKUP(B103,'Ver2'!$B$4:$D$10,2,0),VLOOKUP(B103,'Ver2'!$B$4:$D$10,3,0))</f>
        <v>874</v>
      </c>
      <c r="E103" s="6">
        <f t="shared" ca="1" si="11"/>
        <v>1040060</v>
      </c>
      <c r="F103" s="6">
        <f ca="1">RANDBETWEEN(VLOOKUP(B103,'Ver2'!$B$13:$D$19,2,0),VLOOKUP(B103,'Ver2'!$B$13:$D$19,3,0))/100</f>
        <v>0.55000000000000004</v>
      </c>
      <c r="G103" s="6">
        <f ca="1">RANDBETWEEN(VLOOKUP(B103,'Ver2'!$F$13:$H$19,2,0),VLOOKUP(B103,'Ver2'!$F$13:$H$19,3,0))/100</f>
        <v>0.46</v>
      </c>
      <c r="H103" s="6">
        <f t="shared" ca="1" si="12"/>
        <v>0.25300000000000006</v>
      </c>
      <c r="I103" s="6">
        <f t="shared" ca="1" si="19"/>
        <v>0.24</v>
      </c>
      <c r="J103" s="6">
        <f t="shared" ca="1" si="13"/>
        <v>0.13200000000000001</v>
      </c>
      <c r="K103" s="6">
        <f ca="1">RANDBETWEEN(VLOOKUP(B103,'Ver2'!$F$23:$H$29,2,0),VLOOKUP(B103,'Ver2'!$F$23:$H$29,3,0))/100</f>
        <v>0</v>
      </c>
      <c r="L103" s="6">
        <f t="shared" ca="1" si="14"/>
        <v>0</v>
      </c>
      <c r="M103" s="16">
        <f t="shared" ca="1" si="15"/>
        <v>458.15000000000009</v>
      </c>
      <c r="N103" s="6">
        <f ca="1">(L103+J103+H103)*E103+Table13[[#This Row],[Hukuk Servisinde Tahsilat Tutarı]]</f>
        <v>560332.32500000007</v>
      </c>
      <c r="O103" s="6">
        <f ca="1">C103*VLOOKUP(B103,'Ver2'!$J$3:$N$9,2,0)+(C103-C103*G103)*VLOOKUP(B103,'Ver2'!$J$3:$N$9,3,0)+(C103-C103*G103-C103*I103)*VLOOKUP(B103,'Ver2'!$J$3:$N$9,4,0)</f>
        <v>59500</v>
      </c>
      <c r="P103" s="6">
        <f t="shared" ca="1" si="16"/>
        <v>0.61499999999999999</v>
      </c>
      <c r="Q103" s="6">
        <f ca="1">C103*P103*VLOOKUP(B103,'Ver2'!$J$3:$N$9,5,0)</f>
        <v>219555</v>
      </c>
      <c r="R103" s="6">
        <f ca="1">VLOOKUP(Table13[[#This Row],[Ay]],'Ver2'!$J$3:$O$9,6,0)*Table13[[#This Row],[Hukuk Servisine Sevk Edilen]]*Table13[[#This Row],[Toplam Tutar]]</f>
        <v>159909.22500000001</v>
      </c>
      <c r="S103" s="6">
        <f t="shared" ca="1" si="17"/>
        <v>279055</v>
      </c>
      <c r="T103" s="6">
        <f t="shared" ca="1" si="18"/>
        <v>340777.32500000007</v>
      </c>
      <c r="U103" s="4"/>
    </row>
    <row r="104" spans="1:21" x14ac:dyDescent="0.2">
      <c r="A104" s="9">
        <v>44998</v>
      </c>
      <c r="B104" s="6">
        <f t="shared" si="10"/>
        <v>3</v>
      </c>
      <c r="C104" s="6">
        <f ca="1">RANDBETWEEN(VLOOKUP(B104,'Ver2'!$F$3:$H$9,2,0),VLOOKUP(B104,'Ver2'!$F$3:$H$9,3,0))</f>
        <v>1143</v>
      </c>
      <c r="D104" s="6">
        <f ca="1">RANDBETWEEN(VLOOKUP(B104,'Ver2'!$B$4:$D$10,2,0),VLOOKUP(B104,'Ver2'!$B$4:$D$10,3,0))</f>
        <v>872</v>
      </c>
      <c r="E104" s="6">
        <f t="shared" ca="1" si="11"/>
        <v>996696</v>
      </c>
      <c r="F104" s="6">
        <f ca="1">RANDBETWEEN(VLOOKUP(B104,'Ver2'!$B$13:$D$19,2,0),VLOOKUP(B104,'Ver2'!$B$13:$D$19,3,0))/100</f>
        <v>0.56999999999999995</v>
      </c>
      <c r="G104" s="6">
        <f ca="1">RANDBETWEEN(VLOOKUP(B104,'Ver2'!$F$13:$H$19,2,0),VLOOKUP(B104,'Ver2'!$F$13:$H$19,3,0))/100</f>
        <v>0.48</v>
      </c>
      <c r="H104" s="6">
        <f t="shared" ca="1" si="12"/>
        <v>0.27359999999999995</v>
      </c>
      <c r="I104" s="6">
        <f t="shared" ca="1" si="19"/>
        <v>0.25</v>
      </c>
      <c r="J104" s="6">
        <f t="shared" ca="1" si="13"/>
        <v>0.14249999999999999</v>
      </c>
      <c r="K104" s="6">
        <f ca="1">RANDBETWEEN(VLOOKUP(B104,'Ver2'!$F$23:$H$29,2,0),VLOOKUP(B104,'Ver2'!$F$23:$H$29,3,0))/100</f>
        <v>0</v>
      </c>
      <c r="L104" s="6">
        <f t="shared" ca="1" si="14"/>
        <v>0</v>
      </c>
      <c r="M104" s="16">
        <f t="shared" ca="1" si="15"/>
        <v>475.6022999999999</v>
      </c>
      <c r="N104" s="6">
        <f ca="1">(L104+J104+H104)*E104+Table13[[#This Row],[Hukuk Servisinde Tahsilat Tutarı]]</f>
        <v>560217.90419999999</v>
      </c>
      <c r="O104" s="6">
        <f ca="1">C104*VLOOKUP(B104,'Ver2'!$J$3:$N$9,2,0)+(C104-C104*G104)*VLOOKUP(B104,'Ver2'!$J$3:$N$9,3,0)+(C104-C104*G104-C104*I104)*VLOOKUP(B104,'Ver2'!$J$3:$N$9,4,0)</f>
        <v>57150</v>
      </c>
      <c r="P104" s="6">
        <f t="shared" ca="1" si="16"/>
        <v>0.58390000000000009</v>
      </c>
      <c r="Q104" s="6">
        <f ca="1">C104*P104*VLOOKUP(B104,'Ver2'!$J$3:$N$9,5,0)</f>
        <v>200219.31000000003</v>
      </c>
      <c r="R104" s="6">
        <f ca="1">VLOOKUP(Table13[[#This Row],[Ay]],'Ver2'!$J$3:$O$9,6,0)*Table13[[#This Row],[Hukuk Servisine Sevk Edilen]]*Table13[[#This Row],[Toplam Tutar]]</f>
        <v>145492.69860000003</v>
      </c>
      <c r="S104" s="6">
        <f t="shared" ca="1" si="17"/>
        <v>257369.31000000003</v>
      </c>
      <c r="T104" s="6">
        <f t="shared" ca="1" si="18"/>
        <v>359998.59419999993</v>
      </c>
      <c r="U104" s="4"/>
    </row>
    <row r="105" spans="1:21" x14ac:dyDescent="0.2">
      <c r="A105" s="9">
        <v>44999</v>
      </c>
      <c r="B105" s="6">
        <f t="shared" si="10"/>
        <v>3</v>
      </c>
      <c r="C105" s="6">
        <f ca="1">RANDBETWEEN(VLOOKUP(B105,'Ver2'!$F$3:$H$9,2,0),VLOOKUP(B105,'Ver2'!$F$3:$H$9,3,0))</f>
        <v>1080</v>
      </c>
      <c r="D105" s="6">
        <f ca="1">RANDBETWEEN(VLOOKUP(B105,'Ver2'!$B$4:$D$10,2,0),VLOOKUP(B105,'Ver2'!$B$4:$D$10,3,0))</f>
        <v>1084</v>
      </c>
      <c r="E105" s="6">
        <f t="shared" ca="1" si="11"/>
        <v>1170720</v>
      </c>
      <c r="F105" s="6">
        <f ca="1">RANDBETWEEN(VLOOKUP(B105,'Ver2'!$B$13:$D$19,2,0),VLOOKUP(B105,'Ver2'!$B$13:$D$19,3,0))/100</f>
        <v>0.64</v>
      </c>
      <c r="G105" s="6">
        <f ca="1">RANDBETWEEN(VLOOKUP(B105,'Ver2'!$F$13:$H$19,2,0),VLOOKUP(B105,'Ver2'!$F$13:$H$19,3,0))/100</f>
        <v>0.49</v>
      </c>
      <c r="H105" s="6">
        <f t="shared" ca="1" si="12"/>
        <v>0.31359999999999999</v>
      </c>
      <c r="I105" s="6">
        <f t="shared" ca="1" si="19"/>
        <v>0.33</v>
      </c>
      <c r="J105" s="6">
        <f t="shared" ca="1" si="13"/>
        <v>0.21120000000000003</v>
      </c>
      <c r="K105" s="6">
        <f ca="1">RANDBETWEEN(VLOOKUP(B105,'Ver2'!$F$23:$H$29,2,0),VLOOKUP(B105,'Ver2'!$F$23:$H$29,3,0))/100</f>
        <v>0</v>
      </c>
      <c r="L105" s="6">
        <f t="shared" ca="1" si="14"/>
        <v>0</v>
      </c>
      <c r="M105" s="16">
        <f t="shared" ca="1" si="15"/>
        <v>566.78399999999999</v>
      </c>
      <c r="N105" s="6">
        <f ca="1">(L105+J105+H105)*E105+Table13[[#This Row],[Hukuk Servisinde Tahsilat Tutarı]]</f>
        <v>753475.39199999999</v>
      </c>
      <c r="O105" s="6">
        <f ca="1">C105*VLOOKUP(B105,'Ver2'!$J$3:$N$9,2,0)+(C105-C105*G105)*VLOOKUP(B105,'Ver2'!$J$3:$N$9,3,0)+(C105-C105*G105-C105*I105)*VLOOKUP(B105,'Ver2'!$J$3:$N$9,4,0)</f>
        <v>54000</v>
      </c>
      <c r="P105" s="6">
        <f t="shared" ca="1" si="16"/>
        <v>0.47519999999999996</v>
      </c>
      <c r="Q105" s="6">
        <f ca="1">C105*P105*VLOOKUP(B105,'Ver2'!$J$3:$N$9,5,0)</f>
        <v>153964.79999999999</v>
      </c>
      <c r="R105" s="6">
        <f ca="1">VLOOKUP(Table13[[#This Row],[Ay]],'Ver2'!$J$3:$O$9,6,0)*Table13[[#This Row],[Hukuk Servisine Sevk Edilen]]*Table13[[#This Row],[Toplam Tutar]]</f>
        <v>139081.53599999999</v>
      </c>
      <c r="S105" s="6">
        <f t="shared" ca="1" si="17"/>
        <v>207964.79999999999</v>
      </c>
      <c r="T105" s="6">
        <f t="shared" ca="1" si="18"/>
        <v>599510.59199999995</v>
      </c>
      <c r="U105" s="4"/>
    </row>
    <row r="106" spans="1:21" x14ac:dyDescent="0.2">
      <c r="A106" s="9">
        <v>45000</v>
      </c>
      <c r="B106" s="6">
        <f t="shared" si="10"/>
        <v>3</v>
      </c>
      <c r="C106" s="6">
        <f ca="1">RANDBETWEEN(VLOOKUP(B106,'Ver2'!$F$3:$H$9,2,0),VLOOKUP(B106,'Ver2'!$F$3:$H$9,3,0))</f>
        <v>1034</v>
      </c>
      <c r="D106" s="6">
        <f ca="1">RANDBETWEEN(VLOOKUP(B106,'Ver2'!$B$4:$D$10,2,0),VLOOKUP(B106,'Ver2'!$B$4:$D$10,3,0))</f>
        <v>1204</v>
      </c>
      <c r="E106" s="6">
        <f t="shared" ca="1" si="11"/>
        <v>1244936</v>
      </c>
      <c r="F106" s="6">
        <f ca="1">RANDBETWEEN(VLOOKUP(B106,'Ver2'!$B$13:$D$19,2,0),VLOOKUP(B106,'Ver2'!$B$13:$D$19,3,0))/100</f>
        <v>0.62</v>
      </c>
      <c r="G106" s="6">
        <f ca="1">RANDBETWEEN(VLOOKUP(B106,'Ver2'!$F$13:$H$19,2,0),VLOOKUP(B106,'Ver2'!$F$13:$H$19,3,0))/100</f>
        <v>0.51</v>
      </c>
      <c r="H106" s="6">
        <f t="shared" ca="1" si="12"/>
        <v>0.31619999999999998</v>
      </c>
      <c r="I106" s="6">
        <f t="shared" ca="1" si="19"/>
        <v>0.24</v>
      </c>
      <c r="J106" s="6">
        <f t="shared" ca="1" si="13"/>
        <v>0.14879999999999999</v>
      </c>
      <c r="K106" s="6">
        <f ca="1">RANDBETWEEN(VLOOKUP(B106,'Ver2'!$F$23:$H$29,2,0),VLOOKUP(B106,'Ver2'!$F$23:$H$29,3,0))/100</f>
        <v>0</v>
      </c>
      <c r="L106" s="6">
        <f t="shared" ca="1" si="14"/>
        <v>0</v>
      </c>
      <c r="M106" s="16">
        <f t="shared" ca="1" si="15"/>
        <v>480.80999999999995</v>
      </c>
      <c r="N106" s="6">
        <f ca="1">(L106+J106+H106)*E106+Table13[[#This Row],[Hukuk Servisinde Tahsilat Tutarı]]</f>
        <v>745405.42999999993</v>
      </c>
      <c r="O106" s="6">
        <f ca="1">C106*VLOOKUP(B106,'Ver2'!$J$3:$N$9,2,0)+(C106-C106*G106)*VLOOKUP(B106,'Ver2'!$J$3:$N$9,3,0)+(C106-C106*G106-C106*I106)*VLOOKUP(B106,'Ver2'!$J$3:$N$9,4,0)</f>
        <v>51700</v>
      </c>
      <c r="P106" s="6">
        <f t="shared" ca="1" si="16"/>
        <v>0.53500000000000003</v>
      </c>
      <c r="Q106" s="6">
        <f ca="1">C106*P106*VLOOKUP(B106,'Ver2'!$J$3:$N$9,5,0)</f>
        <v>165957.00000000003</v>
      </c>
      <c r="R106" s="6">
        <f ca="1">VLOOKUP(Table13[[#This Row],[Ay]],'Ver2'!$J$3:$O$9,6,0)*Table13[[#This Row],[Hukuk Servisine Sevk Edilen]]*Table13[[#This Row],[Toplam Tutar]]</f>
        <v>166510.19</v>
      </c>
      <c r="S106" s="6">
        <f t="shared" ca="1" si="17"/>
        <v>217657.00000000003</v>
      </c>
      <c r="T106" s="6">
        <f t="shared" ca="1" si="18"/>
        <v>579448.42999999993</v>
      </c>
      <c r="U106" s="4"/>
    </row>
    <row r="107" spans="1:21" x14ac:dyDescent="0.2">
      <c r="A107" s="9">
        <v>45001</v>
      </c>
      <c r="B107" s="6">
        <f t="shared" si="10"/>
        <v>3</v>
      </c>
      <c r="C107" s="6">
        <f ca="1">RANDBETWEEN(VLOOKUP(B107,'Ver2'!$F$3:$H$9,2,0),VLOOKUP(B107,'Ver2'!$F$3:$H$9,3,0))</f>
        <v>1491</v>
      </c>
      <c r="D107" s="6">
        <f ca="1">RANDBETWEEN(VLOOKUP(B107,'Ver2'!$B$4:$D$10,2,0),VLOOKUP(B107,'Ver2'!$B$4:$D$10,3,0))</f>
        <v>1142</v>
      </c>
      <c r="E107" s="6">
        <f t="shared" ca="1" si="11"/>
        <v>1702722</v>
      </c>
      <c r="F107" s="6">
        <f ca="1">RANDBETWEEN(VLOOKUP(B107,'Ver2'!$B$13:$D$19,2,0),VLOOKUP(B107,'Ver2'!$B$13:$D$19,3,0))/100</f>
        <v>0.57999999999999996</v>
      </c>
      <c r="G107" s="6">
        <f ca="1">RANDBETWEEN(VLOOKUP(B107,'Ver2'!$F$13:$H$19,2,0),VLOOKUP(B107,'Ver2'!$F$13:$H$19,3,0))/100</f>
        <v>0.53</v>
      </c>
      <c r="H107" s="6">
        <f t="shared" ca="1" si="12"/>
        <v>0.30740000000000001</v>
      </c>
      <c r="I107" s="6">
        <f t="shared" ca="1" si="19"/>
        <v>0.28999999999999998</v>
      </c>
      <c r="J107" s="6">
        <f t="shared" ca="1" si="13"/>
        <v>0.16819999999999999</v>
      </c>
      <c r="K107" s="6">
        <f ca="1">RANDBETWEEN(VLOOKUP(B107,'Ver2'!$F$23:$H$29,2,0),VLOOKUP(B107,'Ver2'!$F$23:$H$29,3,0))/100</f>
        <v>0</v>
      </c>
      <c r="L107" s="6">
        <f t="shared" ca="1" si="14"/>
        <v>0</v>
      </c>
      <c r="M107" s="16">
        <f t="shared" ca="1" si="15"/>
        <v>709.11959999999999</v>
      </c>
      <c r="N107" s="6">
        <f ca="1">(L107+J107+H107)*E107+Table13[[#This Row],[Hukuk Servisinde Tahsilat Tutarı]]</f>
        <v>1033041.4373999999</v>
      </c>
      <c r="O107" s="6">
        <f ca="1">C107*VLOOKUP(B107,'Ver2'!$J$3:$N$9,2,0)+(C107-C107*G107)*VLOOKUP(B107,'Ver2'!$J$3:$N$9,3,0)+(C107-C107*G107-C107*I107)*VLOOKUP(B107,'Ver2'!$J$3:$N$9,4,0)</f>
        <v>74550</v>
      </c>
      <c r="P107" s="6">
        <f t="shared" ca="1" si="16"/>
        <v>0.52439999999999998</v>
      </c>
      <c r="Q107" s="6">
        <f ca="1">C107*P107*VLOOKUP(B107,'Ver2'!$J$3:$N$9,5,0)</f>
        <v>234564.12</v>
      </c>
      <c r="R107" s="6">
        <f ca="1">VLOOKUP(Table13[[#This Row],[Ay]],'Ver2'!$J$3:$O$9,6,0)*Table13[[#This Row],[Hukuk Servisine Sevk Edilen]]*Table13[[#This Row],[Toplam Tutar]]</f>
        <v>223226.8542</v>
      </c>
      <c r="S107" s="6">
        <f t="shared" ca="1" si="17"/>
        <v>309114.12</v>
      </c>
      <c r="T107" s="6">
        <f t="shared" ca="1" si="18"/>
        <v>798477.31739999994</v>
      </c>
      <c r="U107" s="4"/>
    </row>
    <row r="108" spans="1:21" x14ac:dyDescent="0.2">
      <c r="A108" s="9">
        <v>45002</v>
      </c>
      <c r="B108" s="6">
        <f t="shared" si="10"/>
        <v>3</v>
      </c>
      <c r="C108" s="6">
        <f ca="1">RANDBETWEEN(VLOOKUP(B108,'Ver2'!$F$3:$H$9,2,0),VLOOKUP(B108,'Ver2'!$F$3:$H$9,3,0))</f>
        <v>1085</v>
      </c>
      <c r="D108" s="6">
        <f ca="1">RANDBETWEEN(VLOOKUP(B108,'Ver2'!$B$4:$D$10,2,0),VLOOKUP(B108,'Ver2'!$B$4:$D$10,3,0))</f>
        <v>1150</v>
      </c>
      <c r="E108" s="6">
        <f t="shared" ca="1" si="11"/>
        <v>1247750</v>
      </c>
      <c r="F108" s="6">
        <f ca="1">RANDBETWEEN(VLOOKUP(B108,'Ver2'!$B$13:$D$19,2,0),VLOOKUP(B108,'Ver2'!$B$13:$D$19,3,0))/100</f>
        <v>0.51</v>
      </c>
      <c r="G108" s="6">
        <f ca="1">RANDBETWEEN(VLOOKUP(B108,'Ver2'!$F$13:$H$19,2,0),VLOOKUP(B108,'Ver2'!$F$13:$H$19,3,0))/100</f>
        <v>0.52</v>
      </c>
      <c r="H108" s="6">
        <f t="shared" ca="1" si="12"/>
        <v>0.26519999999999999</v>
      </c>
      <c r="I108" s="6">
        <f t="shared" ca="1" si="19"/>
        <v>0.34</v>
      </c>
      <c r="J108" s="6">
        <f t="shared" ca="1" si="13"/>
        <v>0.17340000000000003</v>
      </c>
      <c r="K108" s="6">
        <f ca="1">RANDBETWEEN(VLOOKUP(B108,'Ver2'!$F$23:$H$29,2,0),VLOOKUP(B108,'Ver2'!$F$23:$H$29,3,0))/100</f>
        <v>0</v>
      </c>
      <c r="L108" s="6">
        <f t="shared" ca="1" si="14"/>
        <v>0</v>
      </c>
      <c r="M108" s="16">
        <f t="shared" ca="1" si="15"/>
        <v>475.88099999999997</v>
      </c>
      <c r="N108" s="6">
        <f ca="1">(L108+J108+H108)*E108+Table13[[#This Row],[Hukuk Servisinde Tahsilat Tutarı]]</f>
        <v>722384.86250000005</v>
      </c>
      <c r="O108" s="6">
        <f ca="1">C108*VLOOKUP(B108,'Ver2'!$J$3:$N$9,2,0)+(C108-C108*G108)*VLOOKUP(B108,'Ver2'!$J$3:$N$9,3,0)+(C108-C108*G108-C108*I108)*VLOOKUP(B108,'Ver2'!$J$3:$N$9,4,0)</f>
        <v>54250</v>
      </c>
      <c r="P108" s="6">
        <f t="shared" ca="1" si="16"/>
        <v>0.56140000000000001</v>
      </c>
      <c r="Q108" s="6">
        <f ca="1">C108*P108*VLOOKUP(B108,'Ver2'!$J$3:$N$9,5,0)</f>
        <v>182735.7</v>
      </c>
      <c r="R108" s="6">
        <f ca="1">VLOOKUP(Table13[[#This Row],[Ay]],'Ver2'!$J$3:$O$9,6,0)*Table13[[#This Row],[Hukuk Servisine Sevk Edilen]]*Table13[[#This Row],[Toplam Tutar]]</f>
        <v>175121.71249999999</v>
      </c>
      <c r="S108" s="6">
        <f t="shared" ca="1" si="17"/>
        <v>236985.7</v>
      </c>
      <c r="T108" s="6">
        <f t="shared" ca="1" si="18"/>
        <v>539649.16250000009</v>
      </c>
      <c r="U108" s="4"/>
    </row>
    <row r="109" spans="1:21" x14ac:dyDescent="0.2">
      <c r="A109" s="9">
        <v>45003</v>
      </c>
      <c r="B109" s="6">
        <f t="shared" si="10"/>
        <v>3</v>
      </c>
      <c r="C109" s="6">
        <f ca="1">RANDBETWEEN(VLOOKUP(B109,'Ver2'!$F$3:$H$9,2,0),VLOOKUP(B109,'Ver2'!$F$3:$H$9,3,0))</f>
        <v>1245</v>
      </c>
      <c r="D109" s="6">
        <f ca="1">RANDBETWEEN(VLOOKUP(B109,'Ver2'!$B$4:$D$10,2,0),VLOOKUP(B109,'Ver2'!$B$4:$D$10,3,0))</f>
        <v>857</v>
      </c>
      <c r="E109" s="6">
        <f t="shared" ca="1" si="11"/>
        <v>1066965</v>
      </c>
      <c r="F109" s="6">
        <f ca="1">RANDBETWEEN(VLOOKUP(B109,'Ver2'!$B$13:$D$19,2,0),VLOOKUP(B109,'Ver2'!$B$13:$D$19,3,0))/100</f>
        <v>0.61</v>
      </c>
      <c r="G109" s="6">
        <f ca="1">RANDBETWEEN(VLOOKUP(B109,'Ver2'!$F$13:$H$19,2,0),VLOOKUP(B109,'Ver2'!$F$13:$H$19,3,0))/100</f>
        <v>0.52</v>
      </c>
      <c r="H109" s="6">
        <f t="shared" ca="1" si="12"/>
        <v>0.31719999999999998</v>
      </c>
      <c r="I109" s="6">
        <f t="shared" ca="1" si="19"/>
        <v>0.2</v>
      </c>
      <c r="J109" s="6">
        <f t="shared" ca="1" si="13"/>
        <v>0.122</v>
      </c>
      <c r="K109" s="6">
        <f ca="1">RANDBETWEEN(VLOOKUP(B109,'Ver2'!$F$23:$H$29,2,0),VLOOKUP(B109,'Ver2'!$F$23:$H$29,3,0))/100</f>
        <v>0</v>
      </c>
      <c r="L109" s="6">
        <f t="shared" ca="1" si="14"/>
        <v>0</v>
      </c>
      <c r="M109" s="16">
        <f t="shared" ca="1" si="15"/>
        <v>546.80399999999997</v>
      </c>
      <c r="N109" s="6">
        <f ca="1">(L109+J109+H109)*E109+Table13[[#This Row],[Hukuk Servisinde Tahsilat Tutarı]]</f>
        <v>618199.52099999995</v>
      </c>
      <c r="O109" s="6">
        <f ca="1">C109*VLOOKUP(B109,'Ver2'!$J$3:$N$9,2,0)+(C109-C109*G109)*VLOOKUP(B109,'Ver2'!$J$3:$N$9,3,0)+(C109-C109*G109-C109*I109)*VLOOKUP(B109,'Ver2'!$J$3:$N$9,4,0)</f>
        <v>62250</v>
      </c>
      <c r="P109" s="6">
        <f t="shared" ca="1" si="16"/>
        <v>0.56079999999999997</v>
      </c>
      <c r="Q109" s="6">
        <f ca="1">C109*P109*VLOOKUP(B109,'Ver2'!$J$3:$N$9,5,0)</f>
        <v>209458.8</v>
      </c>
      <c r="R109" s="6">
        <f ca="1">VLOOKUP(Table13[[#This Row],[Ay]],'Ver2'!$J$3:$O$9,6,0)*Table13[[#This Row],[Hukuk Servisine Sevk Edilen]]*Table13[[#This Row],[Toplam Tutar]]</f>
        <v>149588.49299999999</v>
      </c>
      <c r="S109" s="6">
        <f t="shared" ca="1" si="17"/>
        <v>271708.79999999999</v>
      </c>
      <c r="T109" s="6">
        <f t="shared" ca="1" si="18"/>
        <v>408740.72099999996</v>
      </c>
      <c r="U109" s="4"/>
    </row>
    <row r="110" spans="1:21" x14ac:dyDescent="0.2">
      <c r="A110" s="9">
        <v>45004</v>
      </c>
      <c r="B110" s="6">
        <f t="shared" si="10"/>
        <v>3</v>
      </c>
      <c r="C110" s="6">
        <f ca="1">RANDBETWEEN(VLOOKUP(B110,'Ver2'!$F$3:$H$9,2,0),VLOOKUP(B110,'Ver2'!$F$3:$H$9,3,0))</f>
        <v>1429</v>
      </c>
      <c r="D110" s="6">
        <f ca="1">RANDBETWEEN(VLOOKUP(B110,'Ver2'!$B$4:$D$10,2,0),VLOOKUP(B110,'Ver2'!$B$4:$D$10,3,0))</f>
        <v>1159</v>
      </c>
      <c r="E110" s="6">
        <f t="shared" ca="1" si="11"/>
        <v>1656211</v>
      </c>
      <c r="F110" s="6">
        <f ca="1">RANDBETWEEN(VLOOKUP(B110,'Ver2'!$B$13:$D$19,2,0),VLOOKUP(B110,'Ver2'!$B$13:$D$19,3,0))/100</f>
        <v>0.36</v>
      </c>
      <c r="G110" s="6">
        <f ca="1">RANDBETWEEN(VLOOKUP(B110,'Ver2'!$F$13:$H$19,2,0),VLOOKUP(B110,'Ver2'!$F$13:$H$19,3,0))/100</f>
        <v>0.49</v>
      </c>
      <c r="H110" s="6">
        <f t="shared" ca="1" si="12"/>
        <v>0.1764</v>
      </c>
      <c r="I110" s="6">
        <f t="shared" ca="1" si="19"/>
        <v>0.2</v>
      </c>
      <c r="J110" s="6">
        <f t="shared" ca="1" si="13"/>
        <v>7.1999999999999995E-2</v>
      </c>
      <c r="K110" s="6">
        <f ca="1">RANDBETWEEN(VLOOKUP(B110,'Ver2'!$F$23:$H$29,2,0),VLOOKUP(B110,'Ver2'!$F$23:$H$29,3,0))/100</f>
        <v>0</v>
      </c>
      <c r="L110" s="6">
        <f t="shared" ca="1" si="14"/>
        <v>0</v>
      </c>
      <c r="M110" s="16">
        <f t="shared" ca="1" si="15"/>
        <v>354.96360000000004</v>
      </c>
      <c r="N110" s="6">
        <f ca="1">(L110+J110+H110)*E110+Table13[[#This Row],[Hukuk Servisinde Tahsilat Tutarı]]</f>
        <v>722604.85930000001</v>
      </c>
      <c r="O110" s="6">
        <f ca="1">C110*VLOOKUP(B110,'Ver2'!$J$3:$N$9,2,0)+(C110-C110*G110)*VLOOKUP(B110,'Ver2'!$J$3:$N$9,3,0)+(C110-C110*G110-C110*I110)*VLOOKUP(B110,'Ver2'!$J$3:$N$9,4,0)</f>
        <v>71450</v>
      </c>
      <c r="P110" s="6">
        <f t="shared" ca="1" si="16"/>
        <v>0.75160000000000005</v>
      </c>
      <c r="Q110" s="6">
        <f ca="1">C110*P110*VLOOKUP(B110,'Ver2'!$J$3:$N$9,5,0)</f>
        <v>322210.92</v>
      </c>
      <c r="R110" s="6">
        <f ca="1">VLOOKUP(Table13[[#This Row],[Ay]],'Ver2'!$J$3:$O$9,6,0)*Table13[[#This Row],[Hukuk Servisine Sevk Edilen]]*Table13[[#This Row],[Toplam Tutar]]</f>
        <v>311202.04690000002</v>
      </c>
      <c r="S110" s="6">
        <f t="shared" ca="1" si="17"/>
        <v>393660.92</v>
      </c>
      <c r="T110" s="6">
        <f t="shared" ca="1" si="18"/>
        <v>400393.93930000003</v>
      </c>
      <c r="U110" s="4"/>
    </row>
    <row r="111" spans="1:21" x14ac:dyDescent="0.2">
      <c r="A111" s="9">
        <v>45005</v>
      </c>
      <c r="B111" s="6">
        <f t="shared" si="10"/>
        <v>3</v>
      </c>
      <c r="C111" s="6">
        <f ca="1">RANDBETWEEN(VLOOKUP(B111,'Ver2'!$F$3:$H$9,2,0),VLOOKUP(B111,'Ver2'!$F$3:$H$9,3,0))</f>
        <v>1018</v>
      </c>
      <c r="D111" s="6">
        <f ca="1">RANDBETWEEN(VLOOKUP(B111,'Ver2'!$B$4:$D$10,2,0),VLOOKUP(B111,'Ver2'!$B$4:$D$10,3,0))</f>
        <v>1006</v>
      </c>
      <c r="E111" s="6">
        <f t="shared" ca="1" si="11"/>
        <v>1024108</v>
      </c>
      <c r="F111" s="6">
        <f ca="1">RANDBETWEEN(VLOOKUP(B111,'Ver2'!$B$13:$D$19,2,0),VLOOKUP(B111,'Ver2'!$B$13:$D$19,3,0))/100</f>
        <v>0.63</v>
      </c>
      <c r="G111" s="6">
        <f ca="1">RANDBETWEEN(VLOOKUP(B111,'Ver2'!$F$13:$H$19,2,0),VLOOKUP(B111,'Ver2'!$F$13:$H$19,3,0))/100</f>
        <v>0.47</v>
      </c>
      <c r="H111" s="6">
        <f t="shared" ca="1" si="12"/>
        <v>0.29609999999999997</v>
      </c>
      <c r="I111" s="6">
        <f t="shared" ca="1" si="19"/>
        <v>0.26</v>
      </c>
      <c r="J111" s="6">
        <f t="shared" ca="1" si="13"/>
        <v>0.1638</v>
      </c>
      <c r="K111" s="6">
        <f ca="1">RANDBETWEEN(VLOOKUP(B111,'Ver2'!$F$23:$H$29,2,0),VLOOKUP(B111,'Ver2'!$F$23:$H$29,3,0))/100</f>
        <v>0</v>
      </c>
      <c r="L111" s="6">
        <f t="shared" ca="1" si="14"/>
        <v>0</v>
      </c>
      <c r="M111" s="16">
        <f t="shared" ca="1" si="15"/>
        <v>468.17819999999995</v>
      </c>
      <c r="N111" s="6">
        <f ca="1">(L111+J111+H111)*E111+Table13[[#This Row],[Hukuk Servisinde Tahsilat Tutarı]]</f>
        <v>609267.45189999999</v>
      </c>
      <c r="O111" s="6">
        <f ca="1">C111*VLOOKUP(B111,'Ver2'!$J$3:$N$9,2,0)+(C111-C111*G111)*VLOOKUP(B111,'Ver2'!$J$3:$N$9,3,0)+(C111-C111*G111-C111*I111)*VLOOKUP(B111,'Ver2'!$J$3:$N$9,4,0)</f>
        <v>50900</v>
      </c>
      <c r="P111" s="6">
        <f t="shared" ca="1" si="16"/>
        <v>0.54010000000000002</v>
      </c>
      <c r="Q111" s="6">
        <f ca="1">C111*P111*VLOOKUP(B111,'Ver2'!$J$3:$N$9,5,0)</f>
        <v>164946.54</v>
      </c>
      <c r="R111" s="6">
        <f ca="1">VLOOKUP(Table13[[#This Row],[Ay]],'Ver2'!$J$3:$O$9,6,0)*Table13[[#This Row],[Hukuk Servisine Sevk Edilen]]*Table13[[#This Row],[Toplam Tutar]]</f>
        <v>138280.1827</v>
      </c>
      <c r="S111" s="6">
        <f t="shared" ca="1" si="17"/>
        <v>215846.54</v>
      </c>
      <c r="T111" s="6">
        <f t="shared" ca="1" si="18"/>
        <v>444320.91189999995</v>
      </c>
      <c r="U111" s="4"/>
    </row>
    <row r="112" spans="1:21" x14ac:dyDescent="0.2">
      <c r="A112" s="9">
        <v>45006</v>
      </c>
      <c r="B112" s="6">
        <f t="shared" si="10"/>
        <v>3</v>
      </c>
      <c r="C112" s="6">
        <f ca="1">RANDBETWEEN(VLOOKUP(B112,'Ver2'!$F$3:$H$9,2,0),VLOOKUP(B112,'Ver2'!$F$3:$H$9,3,0))</f>
        <v>1427</v>
      </c>
      <c r="D112" s="6">
        <f ca="1">RANDBETWEEN(VLOOKUP(B112,'Ver2'!$B$4:$D$10,2,0),VLOOKUP(B112,'Ver2'!$B$4:$D$10,3,0))</f>
        <v>999</v>
      </c>
      <c r="E112" s="6">
        <f t="shared" ca="1" si="11"/>
        <v>1425573</v>
      </c>
      <c r="F112" s="6">
        <f ca="1">RANDBETWEEN(VLOOKUP(B112,'Ver2'!$B$13:$D$19,2,0),VLOOKUP(B112,'Ver2'!$B$13:$D$19,3,0))/100</f>
        <v>0.62</v>
      </c>
      <c r="G112" s="6">
        <f ca="1">RANDBETWEEN(VLOOKUP(B112,'Ver2'!$F$13:$H$19,2,0),VLOOKUP(B112,'Ver2'!$F$13:$H$19,3,0))/100</f>
        <v>0.52</v>
      </c>
      <c r="H112" s="6">
        <f t="shared" ca="1" si="12"/>
        <v>0.32240000000000002</v>
      </c>
      <c r="I112" s="6">
        <f t="shared" ca="1" si="19"/>
        <v>0.26</v>
      </c>
      <c r="J112" s="6">
        <f t="shared" ca="1" si="13"/>
        <v>0.16120000000000001</v>
      </c>
      <c r="K112" s="6">
        <f ca="1">RANDBETWEEN(VLOOKUP(B112,'Ver2'!$F$23:$H$29,2,0),VLOOKUP(B112,'Ver2'!$F$23:$H$29,3,0))/100</f>
        <v>0</v>
      </c>
      <c r="L112" s="6">
        <f t="shared" ca="1" si="14"/>
        <v>0</v>
      </c>
      <c r="M112" s="16">
        <f t="shared" ca="1" si="15"/>
        <v>690.09720000000004</v>
      </c>
      <c r="N112" s="6">
        <f ca="1">(L112+J112+H112)*E112+Table13[[#This Row],[Hukuk Servisinde Tahsilat Tutarı]]</f>
        <v>873448.57709999999</v>
      </c>
      <c r="O112" s="6">
        <f ca="1">C112*VLOOKUP(B112,'Ver2'!$J$3:$N$9,2,0)+(C112-C112*G112)*VLOOKUP(B112,'Ver2'!$J$3:$N$9,3,0)+(C112-C112*G112-C112*I112)*VLOOKUP(B112,'Ver2'!$J$3:$N$9,4,0)</f>
        <v>71350</v>
      </c>
      <c r="P112" s="6">
        <f t="shared" ca="1" si="16"/>
        <v>0.51639999999999997</v>
      </c>
      <c r="Q112" s="6">
        <f ca="1">C112*P112*VLOOKUP(B112,'Ver2'!$J$3:$N$9,5,0)</f>
        <v>221070.84</v>
      </c>
      <c r="R112" s="6">
        <f ca="1">VLOOKUP(Table13[[#This Row],[Ay]],'Ver2'!$J$3:$O$9,6,0)*Table13[[#This Row],[Hukuk Servisine Sevk Edilen]]*Table13[[#This Row],[Toplam Tutar]]</f>
        <v>184041.4743</v>
      </c>
      <c r="S112" s="6">
        <f t="shared" ca="1" si="17"/>
        <v>292420.83999999997</v>
      </c>
      <c r="T112" s="6">
        <f t="shared" ca="1" si="18"/>
        <v>652377.73710000003</v>
      </c>
      <c r="U112" s="4"/>
    </row>
    <row r="113" spans="1:21" x14ac:dyDescent="0.2">
      <c r="A113" s="9">
        <v>45007</v>
      </c>
      <c r="B113" s="6">
        <f t="shared" si="10"/>
        <v>3</v>
      </c>
      <c r="C113" s="6">
        <f ca="1">RANDBETWEEN(VLOOKUP(B113,'Ver2'!$F$3:$H$9,2,0),VLOOKUP(B113,'Ver2'!$F$3:$H$9,3,0))</f>
        <v>1026</v>
      </c>
      <c r="D113" s="6">
        <f ca="1">RANDBETWEEN(VLOOKUP(B113,'Ver2'!$B$4:$D$10,2,0),VLOOKUP(B113,'Ver2'!$B$4:$D$10,3,0))</f>
        <v>911</v>
      </c>
      <c r="E113" s="6">
        <f t="shared" ca="1" si="11"/>
        <v>934686</v>
      </c>
      <c r="F113" s="6">
        <f ca="1">RANDBETWEEN(VLOOKUP(B113,'Ver2'!$B$13:$D$19,2,0),VLOOKUP(B113,'Ver2'!$B$13:$D$19,3,0))/100</f>
        <v>0.62</v>
      </c>
      <c r="G113" s="6">
        <f ca="1">RANDBETWEEN(VLOOKUP(B113,'Ver2'!$F$13:$H$19,2,0),VLOOKUP(B113,'Ver2'!$F$13:$H$19,3,0))/100</f>
        <v>0.48</v>
      </c>
      <c r="H113" s="6">
        <f t="shared" ca="1" si="12"/>
        <v>0.29759999999999998</v>
      </c>
      <c r="I113" s="6">
        <f t="shared" ca="1" si="19"/>
        <v>0.32</v>
      </c>
      <c r="J113" s="6">
        <f t="shared" ca="1" si="13"/>
        <v>0.19839999999999999</v>
      </c>
      <c r="K113" s="6">
        <f ca="1">RANDBETWEEN(VLOOKUP(B113,'Ver2'!$F$23:$H$29,2,0),VLOOKUP(B113,'Ver2'!$F$23:$H$29,3,0))/100</f>
        <v>0</v>
      </c>
      <c r="L113" s="6">
        <f t="shared" ca="1" si="14"/>
        <v>0</v>
      </c>
      <c r="M113" s="16">
        <f t="shared" ca="1" si="15"/>
        <v>508.89600000000002</v>
      </c>
      <c r="N113" s="6">
        <f ca="1">(L113+J113+H113)*E113+Table13[[#This Row],[Hukuk Servisinde Tahsilat Tutarı]]</f>
        <v>581374.69200000004</v>
      </c>
      <c r="O113" s="6">
        <f ca="1">C113*VLOOKUP(B113,'Ver2'!$J$3:$N$9,2,0)+(C113-C113*G113)*VLOOKUP(B113,'Ver2'!$J$3:$N$9,3,0)+(C113-C113*G113-C113*I113)*VLOOKUP(B113,'Ver2'!$J$3:$N$9,4,0)</f>
        <v>51300</v>
      </c>
      <c r="P113" s="6">
        <f t="shared" ca="1" si="16"/>
        <v>0.504</v>
      </c>
      <c r="Q113" s="6">
        <f ca="1">C113*P113*VLOOKUP(B113,'Ver2'!$J$3:$N$9,5,0)</f>
        <v>155131.20000000001</v>
      </c>
      <c r="R113" s="6">
        <f ca="1">VLOOKUP(Table13[[#This Row],[Ay]],'Ver2'!$J$3:$O$9,6,0)*Table13[[#This Row],[Hukuk Servisine Sevk Edilen]]*Table13[[#This Row],[Toplam Tutar]]</f>
        <v>117770.436</v>
      </c>
      <c r="S113" s="6">
        <f t="shared" ca="1" si="17"/>
        <v>206431.2</v>
      </c>
      <c r="T113" s="6">
        <f t="shared" ca="1" si="18"/>
        <v>426243.49200000003</v>
      </c>
      <c r="U113" s="4"/>
    </row>
    <row r="114" spans="1:21" x14ac:dyDescent="0.2">
      <c r="A114" s="9">
        <v>45008</v>
      </c>
      <c r="B114" s="6">
        <f t="shared" si="10"/>
        <v>3</v>
      </c>
      <c r="C114" s="6">
        <f ca="1">RANDBETWEEN(VLOOKUP(B114,'Ver2'!$F$3:$H$9,2,0),VLOOKUP(B114,'Ver2'!$F$3:$H$9,3,0))</f>
        <v>1449</v>
      </c>
      <c r="D114" s="6">
        <f ca="1">RANDBETWEEN(VLOOKUP(B114,'Ver2'!$B$4:$D$10,2,0),VLOOKUP(B114,'Ver2'!$B$4:$D$10,3,0))</f>
        <v>981</v>
      </c>
      <c r="E114" s="6">
        <f t="shared" ca="1" si="11"/>
        <v>1421469</v>
      </c>
      <c r="F114" s="6">
        <f ca="1">RANDBETWEEN(VLOOKUP(B114,'Ver2'!$B$13:$D$19,2,0),VLOOKUP(B114,'Ver2'!$B$13:$D$19,3,0))/100</f>
        <v>0.52</v>
      </c>
      <c r="G114" s="6">
        <f ca="1">RANDBETWEEN(VLOOKUP(B114,'Ver2'!$F$13:$H$19,2,0),VLOOKUP(B114,'Ver2'!$F$13:$H$19,3,0))/100</f>
        <v>0.54</v>
      </c>
      <c r="H114" s="6">
        <f t="shared" ca="1" si="12"/>
        <v>0.28080000000000005</v>
      </c>
      <c r="I114" s="6">
        <f t="shared" ca="1" si="19"/>
        <v>0.2</v>
      </c>
      <c r="J114" s="6">
        <f t="shared" ca="1" si="13"/>
        <v>0.10400000000000001</v>
      </c>
      <c r="K114" s="6">
        <f ca="1">RANDBETWEEN(VLOOKUP(B114,'Ver2'!$F$23:$H$29,2,0),VLOOKUP(B114,'Ver2'!$F$23:$H$29,3,0))/100</f>
        <v>0</v>
      </c>
      <c r="L114" s="6">
        <f t="shared" ca="1" si="14"/>
        <v>0</v>
      </c>
      <c r="M114" s="16">
        <f t="shared" ca="1" si="15"/>
        <v>557.5752</v>
      </c>
      <c r="N114" s="6">
        <f ca="1">(L114+J114+H114)*E114+Table13[[#This Row],[Hukuk Servisinde Tahsilat Tutarı]]</f>
        <v>765603.2034</v>
      </c>
      <c r="O114" s="6">
        <f ca="1">C114*VLOOKUP(B114,'Ver2'!$J$3:$N$9,2,0)+(C114-C114*G114)*VLOOKUP(B114,'Ver2'!$J$3:$N$9,3,0)+(C114-C114*G114-C114*I114)*VLOOKUP(B114,'Ver2'!$J$3:$N$9,4,0)</f>
        <v>72450</v>
      </c>
      <c r="P114" s="6">
        <f t="shared" ca="1" si="16"/>
        <v>0.61519999999999997</v>
      </c>
      <c r="Q114" s="6">
        <f ca="1">C114*P114*VLOOKUP(B114,'Ver2'!$J$3:$N$9,5,0)</f>
        <v>267427.44</v>
      </c>
      <c r="R114" s="6">
        <f ca="1">VLOOKUP(Table13[[#This Row],[Ay]],'Ver2'!$J$3:$O$9,6,0)*Table13[[#This Row],[Hukuk Servisine Sevk Edilen]]*Table13[[#This Row],[Toplam Tutar]]</f>
        <v>218621.93219999998</v>
      </c>
      <c r="S114" s="6">
        <f t="shared" ca="1" si="17"/>
        <v>339877.44</v>
      </c>
      <c r="T114" s="6">
        <f t="shared" ca="1" si="18"/>
        <v>498175.7634</v>
      </c>
      <c r="U114" s="4"/>
    </row>
    <row r="115" spans="1:21" x14ac:dyDescent="0.2">
      <c r="A115" s="9">
        <v>45009</v>
      </c>
      <c r="B115" s="6">
        <f t="shared" si="10"/>
        <v>3</v>
      </c>
      <c r="C115" s="6">
        <f ca="1">RANDBETWEEN(VLOOKUP(B115,'Ver2'!$F$3:$H$9,2,0),VLOOKUP(B115,'Ver2'!$F$3:$H$9,3,0))</f>
        <v>1449</v>
      </c>
      <c r="D115" s="6">
        <f ca="1">RANDBETWEEN(VLOOKUP(B115,'Ver2'!$B$4:$D$10,2,0),VLOOKUP(B115,'Ver2'!$B$4:$D$10,3,0))</f>
        <v>912</v>
      </c>
      <c r="E115" s="6">
        <f t="shared" ca="1" si="11"/>
        <v>1321488</v>
      </c>
      <c r="F115" s="6">
        <f ca="1">RANDBETWEEN(VLOOKUP(B115,'Ver2'!$B$13:$D$19,2,0),VLOOKUP(B115,'Ver2'!$B$13:$D$19,3,0))/100</f>
        <v>0.5</v>
      </c>
      <c r="G115" s="6">
        <f ca="1">RANDBETWEEN(VLOOKUP(B115,'Ver2'!$F$13:$H$19,2,0),VLOOKUP(B115,'Ver2'!$F$13:$H$19,3,0))/100</f>
        <v>0.45</v>
      </c>
      <c r="H115" s="6">
        <f t="shared" ca="1" si="12"/>
        <v>0.22500000000000001</v>
      </c>
      <c r="I115" s="6">
        <f t="shared" ca="1" si="19"/>
        <v>0.3</v>
      </c>
      <c r="J115" s="6">
        <f t="shared" ca="1" si="13"/>
        <v>0.15</v>
      </c>
      <c r="K115" s="6">
        <f ca="1">RANDBETWEEN(VLOOKUP(B115,'Ver2'!$F$23:$H$29,2,0),VLOOKUP(B115,'Ver2'!$F$23:$H$29,3,0))/100</f>
        <v>0</v>
      </c>
      <c r="L115" s="6">
        <f t="shared" ca="1" si="14"/>
        <v>0</v>
      </c>
      <c r="M115" s="16">
        <f t="shared" ca="1" si="15"/>
        <v>543.375</v>
      </c>
      <c r="N115" s="6">
        <f ca="1">(L115+J115+H115)*E115+Table13[[#This Row],[Hukuk Servisinde Tahsilat Tutarı]]</f>
        <v>702040.5</v>
      </c>
      <c r="O115" s="6">
        <f ca="1">C115*VLOOKUP(B115,'Ver2'!$J$3:$N$9,2,0)+(C115-C115*G115)*VLOOKUP(B115,'Ver2'!$J$3:$N$9,3,0)+(C115-C115*G115-C115*I115)*VLOOKUP(B115,'Ver2'!$J$3:$N$9,4,0)</f>
        <v>72450</v>
      </c>
      <c r="P115" s="6">
        <f t="shared" ca="1" si="16"/>
        <v>0.625</v>
      </c>
      <c r="Q115" s="6">
        <f ca="1">C115*P115*VLOOKUP(B115,'Ver2'!$J$3:$N$9,5,0)</f>
        <v>271687.5</v>
      </c>
      <c r="R115" s="6">
        <f ca="1">VLOOKUP(Table13[[#This Row],[Ay]],'Ver2'!$J$3:$O$9,6,0)*Table13[[#This Row],[Hukuk Servisine Sevk Edilen]]*Table13[[#This Row],[Toplam Tutar]]</f>
        <v>206482.5</v>
      </c>
      <c r="S115" s="6">
        <f t="shared" ca="1" si="17"/>
        <v>344137.5</v>
      </c>
      <c r="T115" s="6">
        <f t="shared" ca="1" si="18"/>
        <v>430353</v>
      </c>
      <c r="U115" s="4"/>
    </row>
    <row r="116" spans="1:21" x14ac:dyDescent="0.2">
      <c r="A116" s="9">
        <v>45010</v>
      </c>
      <c r="B116" s="6">
        <f t="shared" si="10"/>
        <v>3</v>
      </c>
      <c r="C116" s="6">
        <f ca="1">RANDBETWEEN(VLOOKUP(B116,'Ver2'!$F$3:$H$9,2,0),VLOOKUP(B116,'Ver2'!$F$3:$H$9,3,0))</f>
        <v>1458</v>
      </c>
      <c r="D116" s="6">
        <f ca="1">RANDBETWEEN(VLOOKUP(B116,'Ver2'!$B$4:$D$10,2,0),VLOOKUP(B116,'Ver2'!$B$4:$D$10,3,0))</f>
        <v>808</v>
      </c>
      <c r="E116" s="6">
        <f t="shared" ca="1" si="11"/>
        <v>1178064</v>
      </c>
      <c r="F116" s="6">
        <f ca="1">RANDBETWEEN(VLOOKUP(B116,'Ver2'!$B$13:$D$19,2,0),VLOOKUP(B116,'Ver2'!$B$13:$D$19,3,0))/100</f>
        <v>0.64</v>
      </c>
      <c r="G116" s="6">
        <f ca="1">RANDBETWEEN(VLOOKUP(B116,'Ver2'!$F$13:$H$19,2,0),VLOOKUP(B116,'Ver2'!$F$13:$H$19,3,0))/100</f>
        <v>0.53</v>
      </c>
      <c r="H116" s="6">
        <f t="shared" ca="1" si="12"/>
        <v>0.3392</v>
      </c>
      <c r="I116" s="6">
        <f t="shared" ca="1" si="19"/>
        <v>0.24</v>
      </c>
      <c r="J116" s="6">
        <f t="shared" ca="1" si="13"/>
        <v>0.15359999999999999</v>
      </c>
      <c r="K116" s="6">
        <f ca="1">RANDBETWEEN(VLOOKUP(B116,'Ver2'!$F$23:$H$29,2,0),VLOOKUP(B116,'Ver2'!$F$23:$H$29,3,0))/100</f>
        <v>0</v>
      </c>
      <c r="L116" s="6">
        <f t="shared" ca="1" si="14"/>
        <v>0</v>
      </c>
      <c r="M116" s="16">
        <f t="shared" ca="1" si="15"/>
        <v>718.50240000000008</v>
      </c>
      <c r="N116" s="6">
        <f ca="1">(L116+J116+H116)*E116+Table13[[#This Row],[Hukuk Servisinde Tahsilat Tutarı]]</f>
        <v>729928.45440000005</v>
      </c>
      <c r="O116" s="6">
        <f ca="1">C116*VLOOKUP(B116,'Ver2'!$J$3:$N$9,2,0)+(C116-C116*G116)*VLOOKUP(B116,'Ver2'!$J$3:$N$9,3,0)+(C116-C116*G116-C116*I116)*VLOOKUP(B116,'Ver2'!$J$3:$N$9,4,0)</f>
        <v>72900</v>
      </c>
      <c r="P116" s="6">
        <f t="shared" ca="1" si="16"/>
        <v>0.50719999999999998</v>
      </c>
      <c r="Q116" s="6">
        <f ca="1">C116*P116*VLOOKUP(B116,'Ver2'!$J$3:$N$9,5,0)</f>
        <v>221849.27999999997</v>
      </c>
      <c r="R116" s="6">
        <f ca="1">VLOOKUP(Table13[[#This Row],[Ay]],'Ver2'!$J$3:$O$9,6,0)*Table13[[#This Row],[Hukuk Servisine Sevk Edilen]]*Table13[[#This Row],[Toplam Tutar]]</f>
        <v>149378.51519999999</v>
      </c>
      <c r="S116" s="6">
        <f t="shared" ca="1" si="17"/>
        <v>294749.27999999997</v>
      </c>
      <c r="T116" s="6">
        <f t="shared" ca="1" si="18"/>
        <v>508079.17440000008</v>
      </c>
      <c r="U116" s="4"/>
    </row>
    <row r="117" spans="1:21" x14ac:dyDescent="0.2">
      <c r="A117" s="9">
        <v>45011</v>
      </c>
      <c r="B117" s="6">
        <f t="shared" si="10"/>
        <v>3</v>
      </c>
      <c r="C117" s="6">
        <f ca="1">RANDBETWEEN(VLOOKUP(B117,'Ver2'!$F$3:$H$9,2,0),VLOOKUP(B117,'Ver2'!$F$3:$H$9,3,0))</f>
        <v>1005</v>
      </c>
      <c r="D117" s="6">
        <f ca="1">RANDBETWEEN(VLOOKUP(B117,'Ver2'!$B$4:$D$10,2,0),VLOOKUP(B117,'Ver2'!$B$4:$D$10,3,0))</f>
        <v>810</v>
      </c>
      <c r="E117" s="6">
        <f t="shared" ca="1" si="11"/>
        <v>814050</v>
      </c>
      <c r="F117" s="6">
        <f ca="1">RANDBETWEEN(VLOOKUP(B117,'Ver2'!$B$13:$D$19,2,0),VLOOKUP(B117,'Ver2'!$B$13:$D$19,3,0))/100</f>
        <v>0.64</v>
      </c>
      <c r="G117" s="6">
        <f ca="1">RANDBETWEEN(VLOOKUP(B117,'Ver2'!$F$13:$H$19,2,0),VLOOKUP(B117,'Ver2'!$F$13:$H$19,3,0))/100</f>
        <v>0.48</v>
      </c>
      <c r="H117" s="6">
        <f t="shared" ca="1" si="12"/>
        <v>0.30719999999999997</v>
      </c>
      <c r="I117" s="6">
        <f t="shared" ca="1" si="19"/>
        <v>0.28000000000000003</v>
      </c>
      <c r="J117" s="6">
        <f t="shared" ca="1" si="13"/>
        <v>0.17920000000000003</v>
      </c>
      <c r="K117" s="6">
        <f ca="1">RANDBETWEEN(VLOOKUP(B117,'Ver2'!$F$23:$H$29,2,0),VLOOKUP(B117,'Ver2'!$F$23:$H$29,3,0))/100</f>
        <v>0</v>
      </c>
      <c r="L117" s="6">
        <f t="shared" ca="1" si="14"/>
        <v>0</v>
      </c>
      <c r="M117" s="16">
        <f t="shared" ca="1" si="15"/>
        <v>488.83199999999999</v>
      </c>
      <c r="N117" s="6">
        <f ca="1">(L117+J117+H117)*E117+Table13[[#This Row],[Hukuk Servisinde Tahsilat Tutarı]]</f>
        <v>500477.94</v>
      </c>
      <c r="O117" s="6">
        <f ca="1">C117*VLOOKUP(B117,'Ver2'!$J$3:$N$9,2,0)+(C117-C117*G117)*VLOOKUP(B117,'Ver2'!$J$3:$N$9,3,0)+(C117-C117*G117-C117*I117)*VLOOKUP(B117,'Ver2'!$J$3:$N$9,4,0)</f>
        <v>50250</v>
      </c>
      <c r="P117" s="6">
        <f t="shared" ca="1" si="16"/>
        <v>0.51360000000000006</v>
      </c>
      <c r="Q117" s="6">
        <f ca="1">C117*P117*VLOOKUP(B117,'Ver2'!$J$3:$N$9,5,0)</f>
        <v>154850.4</v>
      </c>
      <c r="R117" s="6">
        <f ca="1">VLOOKUP(Table13[[#This Row],[Ay]],'Ver2'!$J$3:$O$9,6,0)*Table13[[#This Row],[Hukuk Servisine Sevk Edilen]]*Table13[[#This Row],[Toplam Tutar]]</f>
        <v>104524.02000000002</v>
      </c>
      <c r="S117" s="6">
        <f t="shared" ca="1" si="17"/>
        <v>205100.4</v>
      </c>
      <c r="T117" s="6">
        <f t="shared" ca="1" si="18"/>
        <v>345627.54000000004</v>
      </c>
      <c r="U117" s="4"/>
    </row>
    <row r="118" spans="1:21" x14ac:dyDescent="0.2">
      <c r="A118" s="9">
        <v>45012</v>
      </c>
      <c r="B118" s="6">
        <f t="shared" si="10"/>
        <v>3</v>
      </c>
      <c r="C118" s="6">
        <f ca="1">RANDBETWEEN(VLOOKUP(B118,'Ver2'!$F$3:$H$9,2,0),VLOOKUP(B118,'Ver2'!$F$3:$H$9,3,0))</f>
        <v>1252</v>
      </c>
      <c r="D118" s="6">
        <f ca="1">RANDBETWEEN(VLOOKUP(B118,'Ver2'!$B$4:$D$10,2,0),VLOOKUP(B118,'Ver2'!$B$4:$D$10,3,0))</f>
        <v>768</v>
      </c>
      <c r="E118" s="6">
        <f t="shared" ca="1" si="11"/>
        <v>961536</v>
      </c>
      <c r="F118" s="6">
        <f ca="1">RANDBETWEEN(VLOOKUP(B118,'Ver2'!$B$13:$D$19,2,0),VLOOKUP(B118,'Ver2'!$B$13:$D$19,3,0))/100</f>
        <v>0.42</v>
      </c>
      <c r="G118" s="6">
        <f ca="1">RANDBETWEEN(VLOOKUP(B118,'Ver2'!$F$13:$H$19,2,0),VLOOKUP(B118,'Ver2'!$F$13:$H$19,3,0))/100</f>
        <v>0.52</v>
      </c>
      <c r="H118" s="6">
        <f t="shared" ca="1" si="12"/>
        <v>0.21840000000000001</v>
      </c>
      <c r="I118" s="6">
        <f t="shared" ca="1" si="19"/>
        <v>0.22</v>
      </c>
      <c r="J118" s="6">
        <f t="shared" ca="1" si="13"/>
        <v>9.2399999999999996E-2</v>
      </c>
      <c r="K118" s="6">
        <f ca="1">RANDBETWEEN(VLOOKUP(B118,'Ver2'!$F$23:$H$29,2,0),VLOOKUP(B118,'Ver2'!$F$23:$H$29,3,0))/100</f>
        <v>0</v>
      </c>
      <c r="L118" s="6">
        <f t="shared" ca="1" si="14"/>
        <v>0</v>
      </c>
      <c r="M118" s="16">
        <f t="shared" ca="1" si="15"/>
        <v>389.1216</v>
      </c>
      <c r="N118" s="6">
        <f ca="1">(L118+J118+H118)*E118+Table13[[#This Row],[Hukuk Servisinde Tahsilat Tutarı]]</f>
        <v>464518.0416</v>
      </c>
      <c r="O118" s="6">
        <f ca="1">C118*VLOOKUP(B118,'Ver2'!$J$3:$N$9,2,0)+(C118-C118*G118)*VLOOKUP(B118,'Ver2'!$J$3:$N$9,3,0)+(C118-C118*G118-C118*I118)*VLOOKUP(B118,'Ver2'!$J$3:$N$9,4,0)</f>
        <v>62600</v>
      </c>
      <c r="P118" s="6">
        <f t="shared" ca="1" si="16"/>
        <v>0.68920000000000003</v>
      </c>
      <c r="Q118" s="6">
        <f ca="1">C118*P118*VLOOKUP(B118,'Ver2'!$J$3:$N$9,5,0)</f>
        <v>258863.52000000002</v>
      </c>
      <c r="R118" s="6">
        <f ca="1">VLOOKUP(Table13[[#This Row],[Ay]],'Ver2'!$J$3:$O$9,6,0)*Table13[[#This Row],[Hukuk Servisine Sevk Edilen]]*Table13[[#This Row],[Toplam Tutar]]</f>
        <v>165672.65280000001</v>
      </c>
      <c r="S118" s="6">
        <f t="shared" ca="1" si="17"/>
        <v>321463.52</v>
      </c>
      <c r="T118" s="6">
        <f t="shared" ca="1" si="18"/>
        <v>205654.52159999998</v>
      </c>
      <c r="U118" s="4"/>
    </row>
    <row r="119" spans="1:21" x14ac:dyDescent="0.2">
      <c r="A119" s="9">
        <v>45013</v>
      </c>
      <c r="B119" s="6">
        <f t="shared" si="10"/>
        <v>3</v>
      </c>
      <c r="C119" s="6">
        <f ca="1">RANDBETWEEN(VLOOKUP(B119,'Ver2'!$F$3:$H$9,2,0),VLOOKUP(B119,'Ver2'!$F$3:$H$9,3,0))</f>
        <v>1227</v>
      </c>
      <c r="D119" s="6">
        <f ca="1">RANDBETWEEN(VLOOKUP(B119,'Ver2'!$B$4:$D$10,2,0),VLOOKUP(B119,'Ver2'!$B$4:$D$10,3,0))</f>
        <v>898</v>
      </c>
      <c r="E119" s="6">
        <f t="shared" ca="1" si="11"/>
        <v>1101846</v>
      </c>
      <c r="F119" s="6">
        <f ca="1">RANDBETWEEN(VLOOKUP(B119,'Ver2'!$B$13:$D$19,2,0),VLOOKUP(B119,'Ver2'!$B$13:$D$19,3,0))/100</f>
        <v>0.63</v>
      </c>
      <c r="G119" s="6">
        <f ca="1">RANDBETWEEN(VLOOKUP(B119,'Ver2'!$F$13:$H$19,2,0),VLOOKUP(B119,'Ver2'!$F$13:$H$19,3,0))/100</f>
        <v>0.55000000000000004</v>
      </c>
      <c r="H119" s="6">
        <f t="shared" ca="1" si="12"/>
        <v>0.34650000000000003</v>
      </c>
      <c r="I119" s="6">
        <f t="shared" ca="1" si="19"/>
        <v>0.32</v>
      </c>
      <c r="J119" s="6">
        <f t="shared" ca="1" si="13"/>
        <v>0.2016</v>
      </c>
      <c r="K119" s="6">
        <f ca="1">RANDBETWEEN(VLOOKUP(B119,'Ver2'!$F$23:$H$29,2,0),VLOOKUP(B119,'Ver2'!$F$23:$H$29,3,0))/100</f>
        <v>0</v>
      </c>
      <c r="L119" s="6">
        <f t="shared" ca="1" si="14"/>
        <v>0</v>
      </c>
      <c r="M119" s="16">
        <f t="shared" ca="1" si="15"/>
        <v>672.51870000000008</v>
      </c>
      <c r="N119" s="6">
        <f ca="1">(L119+J119+H119)*E119+Table13[[#This Row],[Hukuk Servisinde Tahsilat Tutarı]]</f>
        <v>728402.84444999998</v>
      </c>
      <c r="O119" s="6">
        <f ca="1">C119*VLOOKUP(B119,'Ver2'!$J$3:$N$9,2,0)+(C119-C119*G119)*VLOOKUP(B119,'Ver2'!$J$3:$N$9,3,0)+(C119-C119*G119-C119*I119)*VLOOKUP(B119,'Ver2'!$J$3:$N$9,4,0)</f>
        <v>61350</v>
      </c>
      <c r="P119" s="6">
        <f t="shared" ca="1" si="16"/>
        <v>0.45189999999999997</v>
      </c>
      <c r="Q119" s="6">
        <f ca="1">C119*P119*VLOOKUP(B119,'Ver2'!$J$3:$N$9,5,0)</f>
        <v>166344.38999999998</v>
      </c>
      <c r="R119" s="6">
        <f ca="1">VLOOKUP(Table13[[#This Row],[Ay]],'Ver2'!$J$3:$O$9,6,0)*Table13[[#This Row],[Hukuk Servisine Sevk Edilen]]*Table13[[#This Row],[Toplam Tutar]]</f>
        <v>124481.05184999999</v>
      </c>
      <c r="S119" s="6">
        <f t="shared" ca="1" si="17"/>
        <v>227694.38999999998</v>
      </c>
      <c r="T119" s="6">
        <f t="shared" ca="1" si="18"/>
        <v>562058.45444999996</v>
      </c>
      <c r="U119" s="4"/>
    </row>
    <row r="120" spans="1:21" x14ac:dyDescent="0.2">
      <c r="A120" s="9">
        <v>45014</v>
      </c>
      <c r="B120" s="6">
        <f t="shared" si="10"/>
        <v>3</v>
      </c>
      <c r="C120" s="6">
        <f ca="1">RANDBETWEEN(VLOOKUP(B120,'Ver2'!$F$3:$H$9,2,0),VLOOKUP(B120,'Ver2'!$F$3:$H$9,3,0))</f>
        <v>1315</v>
      </c>
      <c r="D120" s="6">
        <f ca="1">RANDBETWEEN(VLOOKUP(B120,'Ver2'!$B$4:$D$10,2,0),VLOOKUP(B120,'Ver2'!$B$4:$D$10,3,0))</f>
        <v>807</v>
      </c>
      <c r="E120" s="6">
        <f t="shared" ca="1" si="11"/>
        <v>1061205</v>
      </c>
      <c r="F120" s="6">
        <f ca="1">RANDBETWEEN(VLOOKUP(B120,'Ver2'!$B$13:$D$19,2,0),VLOOKUP(B120,'Ver2'!$B$13:$D$19,3,0))/100</f>
        <v>0.52</v>
      </c>
      <c r="G120" s="6">
        <f ca="1">RANDBETWEEN(VLOOKUP(B120,'Ver2'!$F$13:$H$19,2,0),VLOOKUP(B120,'Ver2'!$F$13:$H$19,3,0))/100</f>
        <v>0.51</v>
      </c>
      <c r="H120" s="6">
        <f t="shared" ca="1" si="12"/>
        <v>0.26519999999999999</v>
      </c>
      <c r="I120" s="6">
        <f t="shared" ca="1" si="19"/>
        <v>0.2</v>
      </c>
      <c r="J120" s="6">
        <f t="shared" ca="1" si="13"/>
        <v>0.10400000000000001</v>
      </c>
      <c r="K120" s="6">
        <f ca="1">RANDBETWEEN(VLOOKUP(B120,'Ver2'!$F$23:$H$29,2,0),VLOOKUP(B120,'Ver2'!$F$23:$H$29,3,0))/100</f>
        <v>0</v>
      </c>
      <c r="L120" s="6">
        <f t="shared" ca="1" si="14"/>
        <v>0</v>
      </c>
      <c r="M120" s="16">
        <f t="shared" ca="1" si="15"/>
        <v>485.49799999999999</v>
      </c>
      <c r="N120" s="6">
        <f ca="1">(L120+J120+H120)*E120+Table13[[#This Row],[Hukuk Servisinde Tahsilat Tutarı]]</f>
        <v>559148.91449999996</v>
      </c>
      <c r="O120" s="6">
        <f ca="1">C120*VLOOKUP(B120,'Ver2'!$J$3:$N$9,2,0)+(C120-C120*G120)*VLOOKUP(B120,'Ver2'!$J$3:$N$9,3,0)+(C120-C120*G120-C120*I120)*VLOOKUP(B120,'Ver2'!$J$3:$N$9,4,0)</f>
        <v>65750</v>
      </c>
      <c r="P120" s="6">
        <f t="shared" ca="1" si="16"/>
        <v>0.63080000000000003</v>
      </c>
      <c r="Q120" s="6">
        <f ca="1">C120*P120*VLOOKUP(B120,'Ver2'!$J$3:$N$9,5,0)</f>
        <v>248850.6</v>
      </c>
      <c r="R120" s="6">
        <f ca="1">VLOOKUP(Table13[[#This Row],[Ay]],'Ver2'!$J$3:$O$9,6,0)*Table13[[#This Row],[Hukuk Servisine Sevk Edilen]]*Table13[[#This Row],[Toplam Tutar]]</f>
        <v>167352.02850000001</v>
      </c>
      <c r="S120" s="6">
        <f t="shared" ca="1" si="17"/>
        <v>314600.59999999998</v>
      </c>
      <c r="T120" s="6">
        <f t="shared" ca="1" si="18"/>
        <v>310298.31449999998</v>
      </c>
      <c r="U120" s="4"/>
    </row>
    <row r="121" spans="1:21" x14ac:dyDescent="0.2">
      <c r="A121" s="9">
        <v>45015</v>
      </c>
      <c r="B121" s="6">
        <f t="shared" si="10"/>
        <v>3</v>
      </c>
      <c r="C121" s="6">
        <f ca="1">RANDBETWEEN(VLOOKUP(B121,'Ver2'!$F$3:$H$9,2,0),VLOOKUP(B121,'Ver2'!$F$3:$H$9,3,0))</f>
        <v>1056</v>
      </c>
      <c r="D121" s="6">
        <f ca="1">RANDBETWEEN(VLOOKUP(B121,'Ver2'!$B$4:$D$10,2,0),VLOOKUP(B121,'Ver2'!$B$4:$D$10,3,0))</f>
        <v>1176</v>
      </c>
      <c r="E121" s="6">
        <f t="shared" ca="1" si="11"/>
        <v>1241856</v>
      </c>
      <c r="F121" s="6">
        <f ca="1">RANDBETWEEN(VLOOKUP(B121,'Ver2'!$B$13:$D$19,2,0),VLOOKUP(B121,'Ver2'!$B$13:$D$19,3,0))/100</f>
        <v>0.61</v>
      </c>
      <c r="G121" s="6">
        <f ca="1">RANDBETWEEN(VLOOKUP(B121,'Ver2'!$F$13:$H$19,2,0),VLOOKUP(B121,'Ver2'!$F$13:$H$19,3,0))/100</f>
        <v>0.47</v>
      </c>
      <c r="H121" s="6">
        <f t="shared" ca="1" si="12"/>
        <v>0.28669999999999995</v>
      </c>
      <c r="I121" s="6">
        <f t="shared" ca="1" si="19"/>
        <v>0.34</v>
      </c>
      <c r="J121" s="6">
        <f t="shared" ca="1" si="13"/>
        <v>0.2074</v>
      </c>
      <c r="K121" s="6">
        <f ca="1">RANDBETWEEN(VLOOKUP(B121,'Ver2'!$F$23:$H$29,2,0),VLOOKUP(B121,'Ver2'!$F$23:$H$29,3,0))/100</f>
        <v>0</v>
      </c>
      <c r="L121" s="6">
        <f t="shared" ca="1" si="14"/>
        <v>0</v>
      </c>
      <c r="M121" s="16">
        <f t="shared" ca="1" si="15"/>
        <v>521.76959999999997</v>
      </c>
      <c r="N121" s="6">
        <f ca="1">(L121+J121+H121)*E121+Table13[[#This Row],[Hukuk Servisinde Tahsilat Tutarı]]</f>
        <v>770664.78720000002</v>
      </c>
      <c r="O121" s="6">
        <f ca="1">C121*VLOOKUP(B121,'Ver2'!$J$3:$N$9,2,0)+(C121-C121*G121)*VLOOKUP(B121,'Ver2'!$J$3:$N$9,3,0)+(C121-C121*G121-C121*I121)*VLOOKUP(B121,'Ver2'!$J$3:$N$9,4,0)</f>
        <v>52800</v>
      </c>
      <c r="P121" s="6">
        <f t="shared" ca="1" si="16"/>
        <v>0.50590000000000002</v>
      </c>
      <c r="Q121" s="6">
        <f ca="1">C121*P121*VLOOKUP(B121,'Ver2'!$J$3:$N$9,5,0)</f>
        <v>160269.12</v>
      </c>
      <c r="R121" s="6">
        <f ca="1">VLOOKUP(Table13[[#This Row],[Ay]],'Ver2'!$J$3:$O$9,6,0)*Table13[[#This Row],[Hukuk Servisine Sevk Edilen]]*Table13[[#This Row],[Toplam Tutar]]</f>
        <v>157063.73759999999</v>
      </c>
      <c r="S121" s="6">
        <f t="shared" ca="1" si="17"/>
        <v>213069.12</v>
      </c>
      <c r="T121" s="6">
        <f t="shared" ca="1" si="18"/>
        <v>610395.66720000003</v>
      </c>
      <c r="U121" s="4"/>
    </row>
    <row r="122" spans="1:21" x14ac:dyDescent="0.2">
      <c r="A122" s="9">
        <v>45016</v>
      </c>
      <c r="B122" s="6">
        <f t="shared" si="10"/>
        <v>3</v>
      </c>
      <c r="C122" s="6">
        <f ca="1">RANDBETWEEN(VLOOKUP(B122,'Ver2'!$F$3:$H$9,2,0),VLOOKUP(B122,'Ver2'!$F$3:$H$9,3,0))</f>
        <v>1385</v>
      </c>
      <c r="D122" s="6">
        <f ca="1">RANDBETWEEN(VLOOKUP(B122,'Ver2'!$B$4:$D$10,2,0),VLOOKUP(B122,'Ver2'!$B$4:$D$10,3,0))</f>
        <v>1234</v>
      </c>
      <c r="E122" s="6">
        <f t="shared" ca="1" si="11"/>
        <v>1709090</v>
      </c>
      <c r="F122" s="6">
        <f ca="1">RANDBETWEEN(VLOOKUP(B122,'Ver2'!$B$13:$D$19,2,0),VLOOKUP(B122,'Ver2'!$B$13:$D$19,3,0))/100</f>
        <v>0.44</v>
      </c>
      <c r="G122" s="6">
        <f ca="1">RANDBETWEEN(VLOOKUP(B122,'Ver2'!$F$13:$H$19,2,0),VLOOKUP(B122,'Ver2'!$F$13:$H$19,3,0))/100</f>
        <v>0.45</v>
      </c>
      <c r="H122" s="6">
        <f t="shared" ca="1" si="12"/>
        <v>0.19800000000000001</v>
      </c>
      <c r="I122" s="6">
        <f t="shared" ca="1" si="19"/>
        <v>0.27</v>
      </c>
      <c r="J122" s="6">
        <f t="shared" ca="1" si="13"/>
        <v>0.1188</v>
      </c>
      <c r="K122" s="6">
        <f ca="1">RANDBETWEEN(VLOOKUP(B122,'Ver2'!$F$23:$H$29,2,0),VLOOKUP(B122,'Ver2'!$F$23:$H$29,3,0))/100</f>
        <v>0</v>
      </c>
      <c r="L122" s="6">
        <f t="shared" ca="1" si="14"/>
        <v>0</v>
      </c>
      <c r="M122" s="16">
        <f t="shared" ca="1" si="15"/>
        <v>438.76800000000003</v>
      </c>
      <c r="N122" s="6">
        <f ca="1">(L122+J122+H122)*E122+Table13[[#This Row],[Hukuk Servisinde Tahsilat Tutarı]]</f>
        <v>833352.28399999999</v>
      </c>
      <c r="O122" s="6">
        <f ca="1">C122*VLOOKUP(B122,'Ver2'!$J$3:$N$9,2,0)+(C122-C122*G122)*VLOOKUP(B122,'Ver2'!$J$3:$N$9,3,0)+(C122-C122*G122-C122*I122)*VLOOKUP(B122,'Ver2'!$J$3:$N$9,4,0)</f>
        <v>69250</v>
      </c>
      <c r="P122" s="6">
        <f t="shared" ca="1" si="16"/>
        <v>0.68320000000000003</v>
      </c>
      <c r="Q122" s="6">
        <f ca="1">C122*P122*VLOOKUP(B122,'Ver2'!$J$3:$N$9,5,0)</f>
        <v>283869.60000000003</v>
      </c>
      <c r="R122" s="6">
        <f ca="1">VLOOKUP(Table13[[#This Row],[Ay]],'Ver2'!$J$3:$O$9,6,0)*Table13[[#This Row],[Hukuk Servisine Sevk Edilen]]*Table13[[#This Row],[Toplam Tutar]]</f>
        <v>291912.57199999999</v>
      </c>
      <c r="S122" s="6">
        <f t="shared" ca="1" si="17"/>
        <v>353119.60000000003</v>
      </c>
      <c r="T122" s="6">
        <f t="shared" ca="1" si="18"/>
        <v>549482.68399999989</v>
      </c>
      <c r="U122" s="4"/>
    </row>
    <row r="123" spans="1:21" x14ac:dyDescent="0.2">
      <c r="A123" s="9">
        <v>45017</v>
      </c>
      <c r="B123" s="6">
        <f t="shared" si="10"/>
        <v>4</v>
      </c>
      <c r="C123" s="6">
        <f ca="1">RANDBETWEEN(VLOOKUP(B123,'Ver2'!$F$3:$H$9,2,0),VLOOKUP(B123,'Ver2'!$F$3:$H$9,3,0))</f>
        <v>1220</v>
      </c>
      <c r="D123" s="6">
        <f ca="1">RANDBETWEEN(VLOOKUP(B123,'Ver2'!$B$4:$D$10,2,0),VLOOKUP(B123,'Ver2'!$B$4:$D$10,3,0))</f>
        <v>340</v>
      </c>
      <c r="E123" s="6">
        <f t="shared" ca="1" si="11"/>
        <v>414800</v>
      </c>
      <c r="F123" s="6">
        <f ca="1">RANDBETWEEN(VLOOKUP(B123,'Ver2'!$B$13:$D$19,2,0),VLOOKUP(B123,'Ver2'!$B$13:$D$19,3,0))/100</f>
        <v>0.2</v>
      </c>
      <c r="G123" s="6">
        <f ca="1">RANDBETWEEN(VLOOKUP(B123,'Ver2'!$F$13:$H$19,2,0),VLOOKUP(B123,'Ver2'!$F$13:$H$19,3,0))/100</f>
        <v>0.52</v>
      </c>
      <c r="H123" s="6">
        <f t="shared" ca="1" si="12"/>
        <v>0.10400000000000001</v>
      </c>
      <c r="I123" s="6">
        <f t="shared" ca="1" si="19"/>
        <v>0.28999999999999998</v>
      </c>
      <c r="J123" s="6">
        <f t="shared" ca="1" si="13"/>
        <v>5.7999999999999996E-2</v>
      </c>
      <c r="K123" s="6">
        <f ca="1">RANDBETWEEN(VLOOKUP(B123,'Ver2'!$F$23:$H$29,2,0),VLOOKUP(B123,'Ver2'!$F$23:$H$29,3,0))/100</f>
        <v>0</v>
      </c>
      <c r="L123" s="6">
        <f t="shared" ca="1" si="14"/>
        <v>0</v>
      </c>
      <c r="M123" s="16">
        <f t="shared" ca="1" si="15"/>
        <v>197.64000000000001</v>
      </c>
      <c r="N123" s="6">
        <f ca="1">(L123+J123+H123)*E123+Table13[[#This Row],[Hukuk Servisinde Tahsilat Tutarı]]</f>
        <v>143670.128</v>
      </c>
      <c r="O123" s="6">
        <f ca="1">C123*VLOOKUP(B123,'Ver2'!$J$3:$N$9,2,0)+(C123-C123*G123)*VLOOKUP(B123,'Ver2'!$J$3:$N$9,3,0)+(C123-C123*G123-C123*I123)*VLOOKUP(B123,'Ver2'!$J$3:$N$9,4,0)</f>
        <v>61000</v>
      </c>
      <c r="P123" s="6">
        <f t="shared" ca="1" si="16"/>
        <v>0.83799999999999997</v>
      </c>
      <c r="Q123" s="6">
        <f ca="1">C123*P123*VLOOKUP(B123,'Ver2'!$J$3:$N$9,5,0)</f>
        <v>306708</v>
      </c>
      <c r="R123" s="6">
        <f ca="1">VLOOKUP(Table13[[#This Row],[Ay]],'Ver2'!$J$3:$O$9,6,0)*Table13[[#This Row],[Hukuk Servisine Sevk Edilen]]*Table13[[#This Row],[Toplam Tutar]]</f>
        <v>76472.527999999991</v>
      </c>
      <c r="S123" s="6">
        <f t="shared" ca="1" si="17"/>
        <v>367708</v>
      </c>
      <c r="T123" s="6">
        <f t="shared" ca="1" si="18"/>
        <v>-163037.872</v>
      </c>
      <c r="U123" s="4"/>
    </row>
    <row r="124" spans="1:21" x14ac:dyDescent="0.2">
      <c r="A124" s="9">
        <v>45018</v>
      </c>
      <c r="B124" s="6">
        <f t="shared" si="10"/>
        <v>4</v>
      </c>
      <c r="C124" s="6">
        <f ca="1">RANDBETWEEN(VLOOKUP(B124,'Ver2'!$F$3:$H$9,2,0),VLOOKUP(B124,'Ver2'!$F$3:$H$9,3,0))</f>
        <v>1280</v>
      </c>
      <c r="D124" s="6">
        <f ca="1">RANDBETWEEN(VLOOKUP(B124,'Ver2'!$B$4:$D$10,2,0),VLOOKUP(B124,'Ver2'!$B$4:$D$10,3,0))</f>
        <v>280</v>
      </c>
      <c r="E124" s="6">
        <f t="shared" ca="1" si="11"/>
        <v>358400</v>
      </c>
      <c r="F124" s="6">
        <f ca="1">RANDBETWEEN(VLOOKUP(B124,'Ver2'!$B$13:$D$19,2,0),VLOOKUP(B124,'Ver2'!$B$13:$D$19,3,0))/100</f>
        <v>0.37</v>
      </c>
      <c r="G124" s="6">
        <f ca="1">RANDBETWEEN(VLOOKUP(B124,'Ver2'!$F$13:$H$19,2,0),VLOOKUP(B124,'Ver2'!$F$13:$H$19,3,0))/100</f>
        <v>0.51</v>
      </c>
      <c r="H124" s="6">
        <f t="shared" ca="1" si="12"/>
        <v>0.18870000000000001</v>
      </c>
      <c r="I124" s="6">
        <f t="shared" ca="1" si="19"/>
        <v>0.2</v>
      </c>
      <c r="J124" s="6">
        <f t="shared" ca="1" si="13"/>
        <v>7.3999999999999996E-2</v>
      </c>
      <c r="K124" s="6">
        <f ca="1">RANDBETWEEN(VLOOKUP(B124,'Ver2'!$F$23:$H$29,2,0),VLOOKUP(B124,'Ver2'!$F$23:$H$29,3,0))/100</f>
        <v>0</v>
      </c>
      <c r="L124" s="6">
        <f t="shared" ca="1" si="14"/>
        <v>0</v>
      </c>
      <c r="M124" s="16">
        <f t="shared" ca="1" si="15"/>
        <v>336.25599999999997</v>
      </c>
      <c r="N124" s="6">
        <f ca="1">(L124+J124+H124)*E124+Table13[[#This Row],[Hukuk Servisinde Tahsilat Tutarı]]</f>
        <v>152286.31040000002</v>
      </c>
      <c r="O124" s="6">
        <f ca="1">C124*VLOOKUP(B124,'Ver2'!$J$3:$N$9,2,0)+(C124-C124*G124)*VLOOKUP(B124,'Ver2'!$J$3:$N$9,3,0)+(C124-C124*G124-C124*I124)*VLOOKUP(B124,'Ver2'!$J$3:$N$9,4,0)</f>
        <v>64000</v>
      </c>
      <c r="P124" s="6">
        <f t="shared" ca="1" si="16"/>
        <v>0.73730000000000007</v>
      </c>
      <c r="Q124" s="6">
        <f ca="1">C124*P124*VLOOKUP(B124,'Ver2'!$J$3:$N$9,5,0)</f>
        <v>283123.20000000007</v>
      </c>
      <c r="R124" s="6">
        <f ca="1">VLOOKUP(Table13[[#This Row],[Ay]],'Ver2'!$J$3:$O$9,6,0)*Table13[[#This Row],[Hukuk Servisine Sevk Edilen]]*Table13[[#This Row],[Toplam Tutar]]</f>
        <v>58134.630400000009</v>
      </c>
      <c r="S124" s="6">
        <f t="shared" ca="1" si="17"/>
        <v>347123.20000000007</v>
      </c>
      <c r="T124" s="6">
        <f t="shared" ca="1" si="18"/>
        <v>-130836.88960000005</v>
      </c>
      <c r="U124" s="4"/>
    </row>
    <row r="125" spans="1:21" x14ac:dyDescent="0.2">
      <c r="A125" s="9">
        <v>45019</v>
      </c>
      <c r="B125" s="6">
        <f t="shared" si="10"/>
        <v>4</v>
      </c>
      <c r="C125" s="6">
        <f ca="1">RANDBETWEEN(VLOOKUP(B125,'Ver2'!$F$3:$H$9,2,0),VLOOKUP(B125,'Ver2'!$F$3:$H$9,3,0))</f>
        <v>1255</v>
      </c>
      <c r="D125" s="6">
        <f ca="1">RANDBETWEEN(VLOOKUP(B125,'Ver2'!$B$4:$D$10,2,0),VLOOKUP(B125,'Ver2'!$B$4:$D$10,3,0))</f>
        <v>464</v>
      </c>
      <c r="E125" s="6">
        <f t="shared" ca="1" si="11"/>
        <v>582320</v>
      </c>
      <c r="F125" s="6">
        <f ca="1">RANDBETWEEN(VLOOKUP(B125,'Ver2'!$B$13:$D$19,2,0),VLOOKUP(B125,'Ver2'!$B$13:$D$19,3,0))/100</f>
        <v>0.27</v>
      </c>
      <c r="G125" s="6">
        <f ca="1">RANDBETWEEN(VLOOKUP(B125,'Ver2'!$F$13:$H$19,2,0),VLOOKUP(B125,'Ver2'!$F$13:$H$19,3,0))/100</f>
        <v>0.49</v>
      </c>
      <c r="H125" s="6">
        <f t="shared" ca="1" si="12"/>
        <v>0.1323</v>
      </c>
      <c r="I125" s="6">
        <f t="shared" ca="1" si="19"/>
        <v>0.32</v>
      </c>
      <c r="J125" s="6">
        <f t="shared" ca="1" si="13"/>
        <v>8.6400000000000005E-2</v>
      </c>
      <c r="K125" s="6">
        <f ca="1">RANDBETWEEN(VLOOKUP(B125,'Ver2'!$F$23:$H$29,2,0),VLOOKUP(B125,'Ver2'!$F$23:$H$29,3,0))/100</f>
        <v>0</v>
      </c>
      <c r="L125" s="6">
        <f t="shared" ca="1" si="14"/>
        <v>0</v>
      </c>
      <c r="M125" s="16">
        <f t="shared" ca="1" si="15"/>
        <v>274.46850000000001</v>
      </c>
      <c r="N125" s="6">
        <f ca="1">(L125+J125+H125)*E125+Table13[[#This Row],[Hukuk Servisinde Tahsilat Tutarı]]</f>
        <v>227446.03951999999</v>
      </c>
      <c r="O125" s="6">
        <f ca="1">C125*VLOOKUP(B125,'Ver2'!$J$3:$N$9,2,0)+(C125-C125*G125)*VLOOKUP(B125,'Ver2'!$J$3:$N$9,3,0)+(C125-C125*G125-C125*I125)*VLOOKUP(B125,'Ver2'!$J$3:$N$9,4,0)</f>
        <v>62750</v>
      </c>
      <c r="P125" s="6">
        <f t="shared" ca="1" si="16"/>
        <v>0.78129999999999999</v>
      </c>
      <c r="Q125" s="6">
        <f ca="1">C125*P125*VLOOKUP(B125,'Ver2'!$J$3:$N$9,5,0)</f>
        <v>294159.44999999995</v>
      </c>
      <c r="R125" s="6">
        <f ca="1">VLOOKUP(Table13[[#This Row],[Ay]],'Ver2'!$J$3:$O$9,6,0)*Table13[[#This Row],[Hukuk Servisine Sevk Edilen]]*Table13[[#This Row],[Toplam Tutar]]</f>
        <v>100092.65552</v>
      </c>
      <c r="S125" s="6">
        <f t="shared" ca="1" si="17"/>
        <v>356909.44999999995</v>
      </c>
      <c r="T125" s="6">
        <f t="shared" ca="1" si="18"/>
        <v>-66713.410479999962</v>
      </c>
      <c r="U125" s="4"/>
    </row>
    <row r="126" spans="1:21" x14ac:dyDescent="0.2">
      <c r="A126" s="9">
        <v>45020</v>
      </c>
      <c r="B126" s="6">
        <f t="shared" si="10"/>
        <v>4</v>
      </c>
      <c r="C126" s="6">
        <f ca="1">RANDBETWEEN(VLOOKUP(B126,'Ver2'!$F$3:$H$9,2,0),VLOOKUP(B126,'Ver2'!$F$3:$H$9,3,0))</f>
        <v>1426</v>
      </c>
      <c r="D126" s="6">
        <f ca="1">RANDBETWEEN(VLOOKUP(B126,'Ver2'!$B$4:$D$10,2,0),VLOOKUP(B126,'Ver2'!$B$4:$D$10,3,0))</f>
        <v>621</v>
      </c>
      <c r="E126" s="6">
        <f t="shared" ca="1" si="11"/>
        <v>885546</v>
      </c>
      <c r="F126" s="6">
        <f ca="1">RANDBETWEEN(VLOOKUP(B126,'Ver2'!$B$13:$D$19,2,0),VLOOKUP(B126,'Ver2'!$B$13:$D$19,3,0))/100</f>
        <v>0.22</v>
      </c>
      <c r="G126" s="6">
        <f ca="1">RANDBETWEEN(VLOOKUP(B126,'Ver2'!$F$13:$H$19,2,0),VLOOKUP(B126,'Ver2'!$F$13:$H$19,3,0))/100</f>
        <v>0.52</v>
      </c>
      <c r="H126" s="6">
        <f t="shared" ca="1" si="12"/>
        <v>0.1144</v>
      </c>
      <c r="I126" s="6">
        <f t="shared" ca="1" si="19"/>
        <v>0.23</v>
      </c>
      <c r="J126" s="6">
        <f t="shared" ca="1" si="13"/>
        <v>5.0599999999999999E-2</v>
      </c>
      <c r="K126" s="6">
        <f ca="1">RANDBETWEEN(VLOOKUP(B126,'Ver2'!$F$23:$H$29,2,0),VLOOKUP(B126,'Ver2'!$F$23:$H$29,3,0))/100</f>
        <v>0</v>
      </c>
      <c r="L126" s="6">
        <f t="shared" ca="1" si="14"/>
        <v>0</v>
      </c>
      <c r="M126" s="16">
        <f t="shared" ca="1" si="15"/>
        <v>235.29000000000002</v>
      </c>
      <c r="N126" s="6">
        <f ca="1">(L126+J126+H126)*E126+Table13[[#This Row],[Hukuk Servisinde Tahsilat Tutarı]]</f>
        <v>308789.89020000002</v>
      </c>
      <c r="O126" s="6">
        <f ca="1">C126*VLOOKUP(B126,'Ver2'!$J$3:$N$9,2,0)+(C126-C126*G126)*VLOOKUP(B126,'Ver2'!$J$3:$N$9,3,0)+(C126-C126*G126-C126*I126)*VLOOKUP(B126,'Ver2'!$J$3:$N$9,4,0)</f>
        <v>71300</v>
      </c>
      <c r="P126" s="6">
        <f t="shared" ca="1" si="16"/>
        <v>0.83499999999999996</v>
      </c>
      <c r="Q126" s="6">
        <f ca="1">C126*P126*VLOOKUP(B126,'Ver2'!$J$3:$N$9,5,0)</f>
        <v>357213</v>
      </c>
      <c r="R126" s="6">
        <f ca="1">VLOOKUP(Table13[[#This Row],[Ay]],'Ver2'!$J$3:$O$9,6,0)*Table13[[#This Row],[Hukuk Servisine Sevk Edilen]]*Table13[[#This Row],[Toplam Tutar]]</f>
        <v>162674.8002</v>
      </c>
      <c r="S126" s="6">
        <f t="shared" ca="1" si="17"/>
        <v>428513</v>
      </c>
      <c r="T126" s="6">
        <f t="shared" ca="1" si="18"/>
        <v>-48423.109799999977</v>
      </c>
      <c r="U126" s="4"/>
    </row>
    <row r="127" spans="1:21" x14ac:dyDescent="0.2">
      <c r="A127" s="9">
        <v>45021</v>
      </c>
      <c r="B127" s="6">
        <f t="shared" si="10"/>
        <v>4</v>
      </c>
      <c r="C127" s="6">
        <f ca="1">RANDBETWEEN(VLOOKUP(B127,'Ver2'!$F$3:$H$9,2,0),VLOOKUP(B127,'Ver2'!$F$3:$H$9,3,0))</f>
        <v>1295</v>
      </c>
      <c r="D127" s="6">
        <f ca="1">RANDBETWEEN(VLOOKUP(B127,'Ver2'!$B$4:$D$10,2,0),VLOOKUP(B127,'Ver2'!$B$4:$D$10,3,0))</f>
        <v>414</v>
      </c>
      <c r="E127" s="6">
        <f t="shared" ca="1" si="11"/>
        <v>536130</v>
      </c>
      <c r="F127" s="6">
        <f ca="1">RANDBETWEEN(VLOOKUP(B127,'Ver2'!$B$13:$D$19,2,0),VLOOKUP(B127,'Ver2'!$B$13:$D$19,3,0))/100</f>
        <v>0.27</v>
      </c>
      <c r="G127" s="6">
        <f ca="1">RANDBETWEEN(VLOOKUP(B127,'Ver2'!$F$13:$H$19,2,0),VLOOKUP(B127,'Ver2'!$F$13:$H$19,3,0))/100</f>
        <v>0.54</v>
      </c>
      <c r="H127" s="6">
        <f t="shared" ca="1" si="12"/>
        <v>0.14580000000000001</v>
      </c>
      <c r="I127" s="6">
        <f t="shared" ca="1" si="19"/>
        <v>0.26</v>
      </c>
      <c r="J127" s="6">
        <f t="shared" ca="1" si="13"/>
        <v>7.0200000000000012E-2</v>
      </c>
      <c r="K127" s="6">
        <f ca="1">RANDBETWEEN(VLOOKUP(B127,'Ver2'!$F$23:$H$29,2,0),VLOOKUP(B127,'Ver2'!$F$23:$H$29,3,0))/100</f>
        <v>0</v>
      </c>
      <c r="L127" s="6">
        <f t="shared" ca="1" si="14"/>
        <v>0</v>
      </c>
      <c r="M127" s="16">
        <f t="shared" ca="1" si="15"/>
        <v>279.72000000000003</v>
      </c>
      <c r="N127" s="6">
        <f ca="1">(L127+J127+H127)*E127+Table13[[#This Row],[Hukuk Servisinde Tahsilat Tutarı]]</f>
        <v>208275.78240000003</v>
      </c>
      <c r="O127" s="6">
        <f ca="1">C127*VLOOKUP(B127,'Ver2'!$J$3:$N$9,2,0)+(C127-C127*G127)*VLOOKUP(B127,'Ver2'!$J$3:$N$9,3,0)+(C127-C127*G127-C127*I127)*VLOOKUP(B127,'Ver2'!$J$3:$N$9,4,0)</f>
        <v>64750</v>
      </c>
      <c r="P127" s="6">
        <f t="shared" ca="1" si="16"/>
        <v>0.78400000000000003</v>
      </c>
      <c r="Q127" s="6">
        <f ca="1">C127*P127*VLOOKUP(B127,'Ver2'!$J$3:$N$9,5,0)</f>
        <v>304584</v>
      </c>
      <c r="R127" s="6">
        <f ca="1">VLOOKUP(Table13[[#This Row],[Ay]],'Ver2'!$J$3:$O$9,6,0)*Table13[[#This Row],[Hukuk Servisine Sevk Edilen]]*Table13[[#This Row],[Toplam Tutar]]</f>
        <v>92471.702399999995</v>
      </c>
      <c r="S127" s="6">
        <f t="shared" ca="1" si="17"/>
        <v>369334</v>
      </c>
      <c r="T127" s="6">
        <f t="shared" ca="1" si="18"/>
        <v>-96308.217599999974</v>
      </c>
      <c r="U127" s="4"/>
    </row>
    <row r="128" spans="1:21" x14ac:dyDescent="0.2">
      <c r="A128" s="9">
        <v>45022</v>
      </c>
      <c r="B128" s="6">
        <f t="shared" si="10"/>
        <v>4</v>
      </c>
      <c r="C128" s="6">
        <f ca="1">RANDBETWEEN(VLOOKUP(B128,'Ver2'!$F$3:$H$9,2,0),VLOOKUP(B128,'Ver2'!$F$3:$H$9,3,0))</f>
        <v>1061</v>
      </c>
      <c r="D128" s="6">
        <f ca="1">RANDBETWEEN(VLOOKUP(B128,'Ver2'!$B$4:$D$10,2,0),VLOOKUP(B128,'Ver2'!$B$4:$D$10,3,0))</f>
        <v>519</v>
      </c>
      <c r="E128" s="6">
        <f t="shared" ca="1" si="11"/>
        <v>550659</v>
      </c>
      <c r="F128" s="6">
        <f ca="1">RANDBETWEEN(VLOOKUP(B128,'Ver2'!$B$13:$D$19,2,0),VLOOKUP(B128,'Ver2'!$B$13:$D$19,3,0))/100</f>
        <v>0.26</v>
      </c>
      <c r="G128" s="6">
        <f ca="1">RANDBETWEEN(VLOOKUP(B128,'Ver2'!$F$13:$H$19,2,0),VLOOKUP(B128,'Ver2'!$F$13:$H$19,3,0))/100</f>
        <v>0.53</v>
      </c>
      <c r="H128" s="6">
        <f t="shared" ca="1" si="12"/>
        <v>0.13780000000000001</v>
      </c>
      <c r="I128" s="6">
        <f t="shared" ca="1" si="19"/>
        <v>0.21</v>
      </c>
      <c r="J128" s="6">
        <f t="shared" ca="1" si="13"/>
        <v>5.4600000000000003E-2</v>
      </c>
      <c r="K128" s="6">
        <f ca="1">RANDBETWEEN(VLOOKUP(B128,'Ver2'!$F$23:$H$29,2,0),VLOOKUP(B128,'Ver2'!$F$23:$H$29,3,0))/100</f>
        <v>0</v>
      </c>
      <c r="L128" s="6">
        <f t="shared" ca="1" si="14"/>
        <v>0</v>
      </c>
      <c r="M128" s="16">
        <f t="shared" ca="1" si="15"/>
        <v>204.13640000000001</v>
      </c>
      <c r="N128" s="6">
        <f ca="1">(L128+J128+H128)*E128+Table13[[#This Row],[Hukuk Servisinde Tahsilat Tutarı]]</f>
        <v>203783.47744799999</v>
      </c>
      <c r="O128" s="6">
        <f ca="1">C128*VLOOKUP(B128,'Ver2'!$J$3:$N$9,2,0)+(C128-C128*G128)*VLOOKUP(B128,'Ver2'!$J$3:$N$9,3,0)+(C128-C128*G128-C128*I128)*VLOOKUP(B128,'Ver2'!$J$3:$N$9,4,0)</f>
        <v>53050</v>
      </c>
      <c r="P128" s="6">
        <f t="shared" ca="1" si="16"/>
        <v>0.80759999999999998</v>
      </c>
      <c r="Q128" s="6">
        <f ca="1">C128*P128*VLOOKUP(B128,'Ver2'!$J$3:$N$9,5,0)</f>
        <v>257059.08000000002</v>
      </c>
      <c r="R128" s="6">
        <f ca="1">VLOOKUP(Table13[[#This Row],[Ay]],'Ver2'!$J$3:$O$9,6,0)*Table13[[#This Row],[Hukuk Servisine Sevk Edilen]]*Table13[[#This Row],[Toplam Tutar]]</f>
        <v>97836.685847999994</v>
      </c>
      <c r="S128" s="6">
        <f t="shared" ca="1" si="17"/>
        <v>310109.08</v>
      </c>
      <c r="T128" s="6">
        <f t="shared" ca="1" si="18"/>
        <v>-53275.602552000026</v>
      </c>
      <c r="U128" s="4"/>
    </row>
    <row r="129" spans="1:21" x14ac:dyDescent="0.2">
      <c r="A129" s="9">
        <v>45023</v>
      </c>
      <c r="B129" s="6">
        <f t="shared" si="10"/>
        <v>4</v>
      </c>
      <c r="C129" s="6">
        <f ca="1">RANDBETWEEN(VLOOKUP(B129,'Ver2'!$F$3:$H$9,2,0),VLOOKUP(B129,'Ver2'!$F$3:$H$9,3,0))</f>
        <v>1212</v>
      </c>
      <c r="D129" s="6">
        <f ca="1">RANDBETWEEN(VLOOKUP(B129,'Ver2'!$B$4:$D$10,2,0),VLOOKUP(B129,'Ver2'!$B$4:$D$10,3,0))</f>
        <v>250</v>
      </c>
      <c r="E129" s="6">
        <f t="shared" ca="1" si="11"/>
        <v>303000</v>
      </c>
      <c r="F129" s="6">
        <f ca="1">RANDBETWEEN(VLOOKUP(B129,'Ver2'!$B$13:$D$19,2,0),VLOOKUP(B129,'Ver2'!$B$13:$D$19,3,0))/100</f>
        <v>0.3</v>
      </c>
      <c r="G129" s="6">
        <f ca="1">RANDBETWEEN(VLOOKUP(B129,'Ver2'!$F$13:$H$19,2,0),VLOOKUP(B129,'Ver2'!$F$13:$H$19,3,0))/100</f>
        <v>0.45</v>
      </c>
      <c r="H129" s="6">
        <f t="shared" ca="1" si="12"/>
        <v>0.13500000000000001</v>
      </c>
      <c r="I129" s="6">
        <f t="shared" ca="1" si="19"/>
        <v>0.23</v>
      </c>
      <c r="J129" s="6">
        <f t="shared" ca="1" si="13"/>
        <v>6.9000000000000006E-2</v>
      </c>
      <c r="K129" s="6">
        <f ca="1">RANDBETWEEN(VLOOKUP(B129,'Ver2'!$F$23:$H$29,2,0),VLOOKUP(B129,'Ver2'!$F$23:$H$29,3,0))/100</f>
        <v>0</v>
      </c>
      <c r="L129" s="6">
        <f t="shared" ca="1" si="14"/>
        <v>0</v>
      </c>
      <c r="M129" s="16">
        <f t="shared" ca="1" si="15"/>
        <v>247.24800000000002</v>
      </c>
      <c r="N129" s="6">
        <f ca="1">(L129+J129+H129)*E129+Table13[[#This Row],[Hukuk Servisinde Tahsilat Tutarı]]</f>
        <v>114873.36000000002</v>
      </c>
      <c r="O129" s="6">
        <f ca="1">C129*VLOOKUP(B129,'Ver2'!$J$3:$N$9,2,0)+(C129-C129*G129)*VLOOKUP(B129,'Ver2'!$J$3:$N$9,3,0)+(C129-C129*G129-C129*I129)*VLOOKUP(B129,'Ver2'!$J$3:$N$9,4,0)</f>
        <v>60600</v>
      </c>
      <c r="P129" s="6">
        <f t="shared" ca="1" si="16"/>
        <v>0.79600000000000004</v>
      </c>
      <c r="Q129" s="6">
        <f ca="1">C129*P129*VLOOKUP(B129,'Ver2'!$J$3:$N$9,5,0)</f>
        <v>289425.60000000003</v>
      </c>
      <c r="R129" s="6">
        <f ca="1">VLOOKUP(Table13[[#This Row],[Ay]],'Ver2'!$J$3:$O$9,6,0)*Table13[[#This Row],[Hukuk Servisine Sevk Edilen]]*Table13[[#This Row],[Toplam Tutar]]</f>
        <v>53061.36</v>
      </c>
      <c r="S129" s="6">
        <f t="shared" ca="1" si="17"/>
        <v>350025.60000000003</v>
      </c>
      <c r="T129" s="6">
        <f t="shared" ca="1" si="18"/>
        <v>-174552.24000000002</v>
      </c>
      <c r="U129" s="4"/>
    </row>
    <row r="130" spans="1:21" x14ac:dyDescent="0.2">
      <c r="A130" s="9">
        <v>45024</v>
      </c>
      <c r="B130" s="6">
        <f t="shared" ref="B130:B183" si="20">MONTH(A130)</f>
        <v>4</v>
      </c>
      <c r="C130" s="6">
        <f ca="1">RANDBETWEEN(VLOOKUP(B130,'Ver2'!$F$3:$H$9,2,0),VLOOKUP(B130,'Ver2'!$F$3:$H$9,3,0))</f>
        <v>1286</v>
      </c>
      <c r="D130" s="6">
        <f ca="1">RANDBETWEEN(VLOOKUP(B130,'Ver2'!$B$4:$D$10,2,0),VLOOKUP(B130,'Ver2'!$B$4:$D$10,3,0))</f>
        <v>527</v>
      </c>
      <c r="E130" s="6">
        <f t="shared" ref="E130:E183" ca="1" si="21">C130*D130</f>
        <v>677722</v>
      </c>
      <c r="F130" s="6">
        <f ca="1">RANDBETWEEN(VLOOKUP(B130,'Ver2'!$B$13:$D$19,2,0),VLOOKUP(B130,'Ver2'!$B$13:$D$19,3,0))/100</f>
        <v>0.22</v>
      </c>
      <c r="G130" s="6">
        <f ca="1">RANDBETWEEN(VLOOKUP(B130,'Ver2'!$F$13:$H$19,2,0),VLOOKUP(B130,'Ver2'!$F$13:$H$19,3,0))/100</f>
        <v>0.45</v>
      </c>
      <c r="H130" s="6">
        <f t="shared" ref="H130:H183" ca="1" si="22">F130*G130</f>
        <v>9.9000000000000005E-2</v>
      </c>
      <c r="I130" s="6">
        <f t="shared" ca="1" si="19"/>
        <v>0.21</v>
      </c>
      <c r="J130" s="6">
        <f t="shared" ref="J130:J183" ca="1" si="23">I130*F130</f>
        <v>4.6199999999999998E-2</v>
      </c>
      <c r="K130" s="6">
        <f ca="1">RANDBETWEEN(VLOOKUP(B130,'Ver2'!$F$23:$H$29,2,0),VLOOKUP(B130,'Ver2'!$F$23:$H$29,3,0))/100</f>
        <v>0</v>
      </c>
      <c r="L130" s="6">
        <f t="shared" ref="L130:L183" ca="1" si="24">K130*F130</f>
        <v>0</v>
      </c>
      <c r="M130" s="16">
        <f t="shared" ref="M130:M183" ca="1" si="25">(L130+J130+H130)*C130</f>
        <v>186.72719999999998</v>
      </c>
      <c r="N130" s="6">
        <f ca="1">(L130+J130+H130)*E130+Table13[[#This Row],[Hukuk Servisinde Tahsilat Tutarı]]</f>
        <v>225854.92283200001</v>
      </c>
      <c r="O130" s="6">
        <f ca="1">C130*VLOOKUP(B130,'Ver2'!$J$3:$N$9,2,0)+(C130-C130*G130)*VLOOKUP(B130,'Ver2'!$J$3:$N$9,3,0)+(C130-C130*G130-C130*I130)*VLOOKUP(B130,'Ver2'!$J$3:$N$9,4,0)</f>
        <v>64300</v>
      </c>
      <c r="P130" s="6">
        <f t="shared" ref="P130:P183" ca="1" si="26">1-(L130+J130+H130)</f>
        <v>0.8548</v>
      </c>
      <c r="Q130" s="6">
        <f ca="1">C130*P130*VLOOKUP(B130,'Ver2'!$J$3:$N$9,5,0)</f>
        <v>329781.83999999997</v>
      </c>
      <c r="R130" s="6">
        <f ca="1">VLOOKUP(Table13[[#This Row],[Ay]],'Ver2'!$J$3:$O$9,6,0)*Table13[[#This Row],[Hukuk Servisine Sevk Edilen]]*Table13[[#This Row],[Toplam Tutar]]</f>
        <v>127449.688432</v>
      </c>
      <c r="S130" s="6">
        <f t="shared" ref="S130:S183" ca="1" si="27">O130+Q130</f>
        <v>394081.83999999997</v>
      </c>
      <c r="T130" s="6">
        <f t="shared" ref="T130:T183" ca="1" si="28">N130-Q130</f>
        <v>-103926.91716799996</v>
      </c>
      <c r="U130" s="4"/>
    </row>
    <row r="131" spans="1:21" x14ac:dyDescent="0.2">
      <c r="A131" s="9">
        <v>45025</v>
      </c>
      <c r="B131" s="6">
        <f t="shared" si="20"/>
        <v>4</v>
      </c>
      <c r="C131" s="6">
        <f ca="1">RANDBETWEEN(VLOOKUP(B131,'Ver2'!$F$3:$H$9,2,0),VLOOKUP(B131,'Ver2'!$F$3:$H$9,3,0))</f>
        <v>1401</v>
      </c>
      <c r="D131" s="6">
        <f ca="1">RANDBETWEEN(VLOOKUP(B131,'Ver2'!$B$4:$D$10,2,0),VLOOKUP(B131,'Ver2'!$B$4:$D$10,3,0))</f>
        <v>616</v>
      </c>
      <c r="E131" s="6">
        <f t="shared" ca="1" si="21"/>
        <v>863016</v>
      </c>
      <c r="F131" s="6">
        <f ca="1">RANDBETWEEN(VLOOKUP(B131,'Ver2'!$B$13:$D$19,2,0),VLOOKUP(B131,'Ver2'!$B$13:$D$19,3,0))/100</f>
        <v>0.4</v>
      </c>
      <c r="G131" s="6">
        <f ca="1">RANDBETWEEN(VLOOKUP(B131,'Ver2'!$F$13:$H$19,2,0),VLOOKUP(B131,'Ver2'!$F$13:$H$19,3,0))/100</f>
        <v>0.52</v>
      </c>
      <c r="H131" s="6">
        <f t="shared" ca="1" si="22"/>
        <v>0.20800000000000002</v>
      </c>
      <c r="I131" s="6">
        <f t="shared" ref="I131:I183" ca="1" si="29">RANDBETWEEN(20,35)/100</f>
        <v>0.3</v>
      </c>
      <c r="J131" s="6">
        <f t="shared" ca="1" si="23"/>
        <v>0.12</v>
      </c>
      <c r="K131" s="6">
        <f ca="1">RANDBETWEEN(VLOOKUP(B131,'Ver2'!$F$23:$H$29,2,0),VLOOKUP(B131,'Ver2'!$F$23:$H$29,3,0))/100</f>
        <v>0</v>
      </c>
      <c r="L131" s="6">
        <f t="shared" ca="1" si="24"/>
        <v>0</v>
      </c>
      <c r="M131" s="16">
        <f t="shared" ca="1" si="25"/>
        <v>459.52800000000002</v>
      </c>
      <c r="N131" s="6">
        <f ca="1">(L131+J131+H131)*E131+Table13[[#This Row],[Hukuk Servisinde Tahsilat Tutarı]]</f>
        <v>410657.53344000003</v>
      </c>
      <c r="O131" s="6">
        <f ca="1">C131*VLOOKUP(B131,'Ver2'!$J$3:$N$9,2,0)+(C131-C131*G131)*VLOOKUP(B131,'Ver2'!$J$3:$N$9,3,0)+(C131-C131*G131-C131*I131)*VLOOKUP(B131,'Ver2'!$J$3:$N$9,4,0)</f>
        <v>70050</v>
      </c>
      <c r="P131" s="6">
        <f t="shared" ca="1" si="26"/>
        <v>0.67199999999999993</v>
      </c>
      <c r="Q131" s="6">
        <f ca="1">C131*P131*VLOOKUP(B131,'Ver2'!$J$3:$N$9,5,0)</f>
        <v>282441.59999999998</v>
      </c>
      <c r="R131" s="6">
        <f ca="1">VLOOKUP(Table13[[#This Row],[Ay]],'Ver2'!$J$3:$O$9,6,0)*Table13[[#This Row],[Hukuk Servisine Sevk Edilen]]*Table13[[#This Row],[Toplam Tutar]]</f>
        <v>127588.28543999999</v>
      </c>
      <c r="S131" s="6">
        <f t="shared" ca="1" si="27"/>
        <v>352491.6</v>
      </c>
      <c r="T131" s="6">
        <f t="shared" ca="1" si="28"/>
        <v>128215.93344000005</v>
      </c>
      <c r="U131" s="4"/>
    </row>
    <row r="132" spans="1:21" x14ac:dyDescent="0.2">
      <c r="A132" s="9">
        <v>45026</v>
      </c>
      <c r="B132" s="6">
        <f t="shared" si="20"/>
        <v>4</v>
      </c>
      <c r="C132" s="6">
        <f ca="1">RANDBETWEEN(VLOOKUP(B132,'Ver2'!$F$3:$H$9,2,0),VLOOKUP(B132,'Ver2'!$F$3:$H$9,3,0))</f>
        <v>1265</v>
      </c>
      <c r="D132" s="6">
        <f ca="1">RANDBETWEEN(VLOOKUP(B132,'Ver2'!$B$4:$D$10,2,0),VLOOKUP(B132,'Ver2'!$B$4:$D$10,3,0))</f>
        <v>413</v>
      </c>
      <c r="E132" s="6">
        <f t="shared" ca="1" si="21"/>
        <v>522445</v>
      </c>
      <c r="F132" s="6">
        <f ca="1">RANDBETWEEN(VLOOKUP(B132,'Ver2'!$B$13:$D$19,2,0),VLOOKUP(B132,'Ver2'!$B$13:$D$19,3,0))/100</f>
        <v>0.4</v>
      </c>
      <c r="G132" s="6">
        <f ca="1">RANDBETWEEN(VLOOKUP(B132,'Ver2'!$F$13:$H$19,2,0),VLOOKUP(B132,'Ver2'!$F$13:$H$19,3,0))/100</f>
        <v>0.46</v>
      </c>
      <c r="H132" s="6">
        <f t="shared" ca="1" si="22"/>
        <v>0.18400000000000002</v>
      </c>
      <c r="I132" s="6">
        <f t="shared" ca="1" si="29"/>
        <v>0.28999999999999998</v>
      </c>
      <c r="J132" s="6">
        <f t="shared" ca="1" si="23"/>
        <v>0.11599999999999999</v>
      </c>
      <c r="K132" s="6">
        <f ca="1">RANDBETWEEN(VLOOKUP(B132,'Ver2'!$F$23:$H$29,2,0),VLOOKUP(B132,'Ver2'!$F$23:$H$29,3,0))/100</f>
        <v>0</v>
      </c>
      <c r="L132" s="6">
        <f t="shared" ca="1" si="24"/>
        <v>0</v>
      </c>
      <c r="M132" s="16">
        <f t="shared" ca="1" si="25"/>
        <v>379.50000000000006</v>
      </c>
      <c r="N132" s="6">
        <f ca="1">(L132+J132+H132)*E132+Table13[[#This Row],[Hukuk Servisinde Tahsilat Tutarı]]</f>
        <v>237190.03000000003</v>
      </c>
      <c r="O132" s="6">
        <f ca="1">C132*VLOOKUP(B132,'Ver2'!$J$3:$N$9,2,0)+(C132-C132*G132)*VLOOKUP(B132,'Ver2'!$J$3:$N$9,3,0)+(C132-C132*G132-C132*I132)*VLOOKUP(B132,'Ver2'!$J$3:$N$9,4,0)</f>
        <v>63250</v>
      </c>
      <c r="P132" s="6">
        <f t="shared" ca="1" si="26"/>
        <v>0.7</v>
      </c>
      <c r="Q132" s="6">
        <f ca="1">C132*P132*VLOOKUP(B132,'Ver2'!$J$3:$N$9,5,0)</f>
        <v>265650</v>
      </c>
      <c r="R132" s="6">
        <f ca="1">VLOOKUP(Table13[[#This Row],[Ay]],'Ver2'!$J$3:$O$9,6,0)*Table13[[#This Row],[Hukuk Servisine Sevk Edilen]]*Table13[[#This Row],[Toplam Tutar]]</f>
        <v>80456.53</v>
      </c>
      <c r="S132" s="6">
        <f t="shared" ca="1" si="27"/>
        <v>328900</v>
      </c>
      <c r="T132" s="6">
        <f t="shared" ca="1" si="28"/>
        <v>-28459.969999999972</v>
      </c>
      <c r="U132" s="4"/>
    </row>
    <row r="133" spans="1:21" x14ac:dyDescent="0.2">
      <c r="A133" s="9">
        <v>45027</v>
      </c>
      <c r="B133" s="6">
        <f t="shared" si="20"/>
        <v>4</v>
      </c>
      <c r="C133" s="6">
        <f ca="1">RANDBETWEEN(VLOOKUP(B133,'Ver2'!$F$3:$H$9,2,0),VLOOKUP(B133,'Ver2'!$F$3:$H$9,3,0))</f>
        <v>1458</v>
      </c>
      <c r="D133" s="6">
        <f ca="1">RANDBETWEEN(VLOOKUP(B133,'Ver2'!$B$4:$D$10,2,0),VLOOKUP(B133,'Ver2'!$B$4:$D$10,3,0))</f>
        <v>472</v>
      </c>
      <c r="E133" s="6">
        <f t="shared" ca="1" si="21"/>
        <v>688176</v>
      </c>
      <c r="F133" s="6">
        <f ca="1">RANDBETWEEN(VLOOKUP(B133,'Ver2'!$B$13:$D$19,2,0),VLOOKUP(B133,'Ver2'!$B$13:$D$19,3,0))/100</f>
        <v>0.23</v>
      </c>
      <c r="G133" s="6">
        <f ca="1">RANDBETWEEN(VLOOKUP(B133,'Ver2'!$F$13:$H$19,2,0),VLOOKUP(B133,'Ver2'!$F$13:$H$19,3,0))/100</f>
        <v>0.45</v>
      </c>
      <c r="H133" s="6">
        <f t="shared" ca="1" si="22"/>
        <v>0.10350000000000001</v>
      </c>
      <c r="I133" s="6">
        <f t="shared" ca="1" si="29"/>
        <v>0.27</v>
      </c>
      <c r="J133" s="6">
        <f t="shared" ca="1" si="23"/>
        <v>6.2100000000000009E-2</v>
      </c>
      <c r="K133" s="6">
        <f ca="1">RANDBETWEEN(VLOOKUP(B133,'Ver2'!$F$23:$H$29,2,0),VLOOKUP(B133,'Ver2'!$F$23:$H$29,3,0))/100</f>
        <v>0</v>
      </c>
      <c r="L133" s="6">
        <f t="shared" ca="1" si="24"/>
        <v>0</v>
      </c>
      <c r="M133" s="16">
        <f t="shared" ca="1" si="25"/>
        <v>241.44480000000004</v>
      </c>
      <c r="N133" s="6">
        <f ca="1">(L133+J133+H133)*E133+Table13[[#This Row],[Hukuk Servisinde Tahsilat Tutarı]]</f>
        <v>240289.03756800003</v>
      </c>
      <c r="O133" s="6">
        <f ca="1">C133*VLOOKUP(B133,'Ver2'!$J$3:$N$9,2,0)+(C133-C133*G133)*VLOOKUP(B133,'Ver2'!$J$3:$N$9,3,0)+(C133-C133*G133-C133*I133)*VLOOKUP(B133,'Ver2'!$J$3:$N$9,4,0)</f>
        <v>72900</v>
      </c>
      <c r="P133" s="6">
        <f t="shared" ca="1" si="26"/>
        <v>0.83440000000000003</v>
      </c>
      <c r="Q133" s="6">
        <f ca="1">C133*P133*VLOOKUP(B133,'Ver2'!$J$3:$N$9,5,0)</f>
        <v>364966.56</v>
      </c>
      <c r="R133" s="6">
        <f ca="1">VLOOKUP(Table13[[#This Row],[Ay]],'Ver2'!$J$3:$O$9,6,0)*Table13[[#This Row],[Hukuk Servisine Sevk Edilen]]*Table13[[#This Row],[Toplam Tutar]]</f>
        <v>126327.09196800001</v>
      </c>
      <c r="S133" s="6">
        <f t="shared" ca="1" si="27"/>
        <v>437866.56</v>
      </c>
      <c r="T133" s="6">
        <f t="shared" ca="1" si="28"/>
        <v>-124677.52243199997</v>
      </c>
      <c r="U133" s="4"/>
    </row>
    <row r="134" spans="1:21" x14ac:dyDescent="0.2">
      <c r="A134" s="9">
        <v>45028</v>
      </c>
      <c r="B134" s="6">
        <f t="shared" si="20"/>
        <v>4</v>
      </c>
      <c r="C134" s="6">
        <f ca="1">RANDBETWEEN(VLOOKUP(B134,'Ver2'!$F$3:$H$9,2,0),VLOOKUP(B134,'Ver2'!$F$3:$H$9,3,0))</f>
        <v>1035</v>
      </c>
      <c r="D134" s="6">
        <f ca="1">RANDBETWEEN(VLOOKUP(B134,'Ver2'!$B$4:$D$10,2,0),VLOOKUP(B134,'Ver2'!$B$4:$D$10,3,0))</f>
        <v>348</v>
      </c>
      <c r="E134" s="6">
        <f t="shared" ca="1" si="21"/>
        <v>360180</v>
      </c>
      <c r="F134" s="6">
        <f ca="1">RANDBETWEEN(VLOOKUP(B134,'Ver2'!$B$13:$D$19,2,0),VLOOKUP(B134,'Ver2'!$B$13:$D$19,3,0))/100</f>
        <v>0.21</v>
      </c>
      <c r="G134" s="6">
        <f ca="1">RANDBETWEEN(VLOOKUP(B134,'Ver2'!$F$13:$H$19,2,0),VLOOKUP(B134,'Ver2'!$F$13:$H$19,3,0))/100</f>
        <v>0.48</v>
      </c>
      <c r="H134" s="6">
        <f t="shared" ca="1" si="22"/>
        <v>0.10079999999999999</v>
      </c>
      <c r="I134" s="6">
        <f t="shared" ca="1" si="29"/>
        <v>0.24</v>
      </c>
      <c r="J134" s="6">
        <f t="shared" ca="1" si="23"/>
        <v>5.0399999999999993E-2</v>
      </c>
      <c r="K134" s="6">
        <f ca="1">RANDBETWEEN(VLOOKUP(B134,'Ver2'!$F$23:$H$29,2,0),VLOOKUP(B134,'Ver2'!$F$23:$H$29,3,0))/100</f>
        <v>0</v>
      </c>
      <c r="L134" s="6">
        <f t="shared" ca="1" si="24"/>
        <v>0</v>
      </c>
      <c r="M134" s="16">
        <f t="shared" ca="1" si="25"/>
        <v>156.49199999999996</v>
      </c>
      <c r="N134" s="6">
        <f ca="1">(L134+J134+H134)*E134+Table13[[#This Row],[Hukuk Servisinde Tahsilat Tutarı]]</f>
        <v>121717.78847999999</v>
      </c>
      <c r="O134" s="6">
        <f ca="1">C134*VLOOKUP(B134,'Ver2'!$J$3:$N$9,2,0)+(C134-C134*G134)*VLOOKUP(B134,'Ver2'!$J$3:$N$9,3,0)+(C134-C134*G134-C134*I134)*VLOOKUP(B134,'Ver2'!$J$3:$N$9,4,0)</f>
        <v>51750</v>
      </c>
      <c r="P134" s="6">
        <f t="shared" ca="1" si="26"/>
        <v>0.8488</v>
      </c>
      <c r="Q134" s="6">
        <f ca="1">C134*P134*VLOOKUP(B134,'Ver2'!$J$3:$N$9,5,0)</f>
        <v>263552.40000000002</v>
      </c>
      <c r="R134" s="6">
        <f ca="1">VLOOKUP(Table13[[#This Row],[Ay]],'Ver2'!$J$3:$O$9,6,0)*Table13[[#This Row],[Hukuk Servisine Sevk Edilen]]*Table13[[#This Row],[Toplam Tutar]]</f>
        <v>67258.572480000003</v>
      </c>
      <c r="S134" s="6">
        <f t="shared" ca="1" si="27"/>
        <v>315302.40000000002</v>
      </c>
      <c r="T134" s="6">
        <f t="shared" ca="1" si="28"/>
        <v>-141834.61152000003</v>
      </c>
      <c r="U134" s="4"/>
    </row>
    <row r="135" spans="1:21" x14ac:dyDescent="0.2">
      <c r="A135" s="9">
        <v>45029</v>
      </c>
      <c r="B135" s="6">
        <f t="shared" si="20"/>
        <v>4</v>
      </c>
      <c r="C135" s="6">
        <f ca="1">RANDBETWEEN(VLOOKUP(B135,'Ver2'!$F$3:$H$9,2,0),VLOOKUP(B135,'Ver2'!$F$3:$H$9,3,0))</f>
        <v>1371</v>
      </c>
      <c r="D135" s="6">
        <f ca="1">RANDBETWEEN(VLOOKUP(B135,'Ver2'!$B$4:$D$10,2,0),VLOOKUP(B135,'Ver2'!$B$4:$D$10,3,0))</f>
        <v>567</v>
      </c>
      <c r="E135" s="6">
        <f t="shared" ca="1" si="21"/>
        <v>777357</v>
      </c>
      <c r="F135" s="6">
        <f ca="1">RANDBETWEEN(VLOOKUP(B135,'Ver2'!$B$13:$D$19,2,0),VLOOKUP(B135,'Ver2'!$B$13:$D$19,3,0))/100</f>
        <v>0.35</v>
      </c>
      <c r="G135" s="6">
        <f ca="1">RANDBETWEEN(VLOOKUP(B135,'Ver2'!$F$13:$H$19,2,0),VLOOKUP(B135,'Ver2'!$F$13:$H$19,3,0))/100</f>
        <v>0.51</v>
      </c>
      <c r="H135" s="6">
        <f t="shared" ca="1" si="22"/>
        <v>0.17849999999999999</v>
      </c>
      <c r="I135" s="6">
        <f t="shared" ca="1" si="29"/>
        <v>0.25</v>
      </c>
      <c r="J135" s="6">
        <f t="shared" ca="1" si="23"/>
        <v>8.7499999999999994E-2</v>
      </c>
      <c r="K135" s="6">
        <f ca="1">RANDBETWEEN(VLOOKUP(B135,'Ver2'!$F$23:$H$29,2,0),VLOOKUP(B135,'Ver2'!$F$23:$H$29,3,0))/100</f>
        <v>0</v>
      </c>
      <c r="L135" s="6">
        <f t="shared" ca="1" si="24"/>
        <v>0</v>
      </c>
      <c r="M135" s="16">
        <f t="shared" ca="1" si="25"/>
        <v>364.68600000000004</v>
      </c>
      <c r="N135" s="6">
        <f ca="1">(L135+J135+H135)*E135+Table13[[#This Row],[Hukuk Servisinde Tahsilat Tutarı]]</f>
        <v>332304.57036000001</v>
      </c>
      <c r="O135" s="6">
        <f ca="1">C135*VLOOKUP(B135,'Ver2'!$J$3:$N$9,2,0)+(C135-C135*G135)*VLOOKUP(B135,'Ver2'!$J$3:$N$9,3,0)+(C135-C135*G135-C135*I135)*VLOOKUP(B135,'Ver2'!$J$3:$N$9,4,0)</f>
        <v>68550</v>
      </c>
      <c r="P135" s="6">
        <f t="shared" ca="1" si="26"/>
        <v>0.73399999999999999</v>
      </c>
      <c r="Q135" s="6">
        <f ca="1">C135*P135*VLOOKUP(B135,'Ver2'!$J$3:$N$9,5,0)</f>
        <v>301894.2</v>
      </c>
      <c r="R135" s="6">
        <f ca="1">VLOOKUP(Table13[[#This Row],[Ay]],'Ver2'!$J$3:$O$9,6,0)*Table13[[#This Row],[Hukuk Servisine Sevk Edilen]]*Table13[[#This Row],[Toplam Tutar]]</f>
        <v>125527.60835999998</v>
      </c>
      <c r="S135" s="6">
        <f t="shared" ca="1" si="27"/>
        <v>370444.2</v>
      </c>
      <c r="T135" s="6">
        <f t="shared" ca="1" si="28"/>
        <v>30410.370360000001</v>
      </c>
      <c r="U135" s="4"/>
    </row>
    <row r="136" spans="1:21" x14ac:dyDescent="0.2">
      <c r="A136" s="9">
        <v>45030</v>
      </c>
      <c r="B136" s="6">
        <f t="shared" si="20"/>
        <v>4</v>
      </c>
      <c r="C136" s="6">
        <f ca="1">RANDBETWEEN(VLOOKUP(B136,'Ver2'!$F$3:$H$9,2,0),VLOOKUP(B136,'Ver2'!$F$3:$H$9,3,0))</f>
        <v>1061</v>
      </c>
      <c r="D136" s="6">
        <f ca="1">RANDBETWEEN(VLOOKUP(B136,'Ver2'!$B$4:$D$10,2,0),VLOOKUP(B136,'Ver2'!$B$4:$D$10,3,0))</f>
        <v>286</v>
      </c>
      <c r="E136" s="6">
        <f t="shared" ca="1" si="21"/>
        <v>303446</v>
      </c>
      <c r="F136" s="6">
        <f ca="1">RANDBETWEEN(VLOOKUP(B136,'Ver2'!$B$13:$D$19,2,0),VLOOKUP(B136,'Ver2'!$B$13:$D$19,3,0))/100</f>
        <v>0.34</v>
      </c>
      <c r="G136" s="6">
        <f ca="1">RANDBETWEEN(VLOOKUP(B136,'Ver2'!$F$13:$H$19,2,0),VLOOKUP(B136,'Ver2'!$F$13:$H$19,3,0))/100</f>
        <v>0.52</v>
      </c>
      <c r="H136" s="6">
        <f t="shared" ca="1" si="22"/>
        <v>0.17680000000000001</v>
      </c>
      <c r="I136" s="6">
        <f t="shared" ca="1" si="29"/>
        <v>0.21</v>
      </c>
      <c r="J136" s="6">
        <f t="shared" ca="1" si="23"/>
        <v>7.1400000000000005E-2</v>
      </c>
      <c r="K136" s="6">
        <f ca="1">RANDBETWEEN(VLOOKUP(B136,'Ver2'!$F$23:$H$29,2,0),VLOOKUP(B136,'Ver2'!$F$23:$H$29,3,0))/100</f>
        <v>0</v>
      </c>
      <c r="L136" s="6">
        <f t="shared" ca="1" si="24"/>
        <v>0</v>
      </c>
      <c r="M136" s="16">
        <f t="shared" ca="1" si="25"/>
        <v>263.34020000000004</v>
      </c>
      <c r="N136" s="6">
        <f ca="1">(L136+J136+H136)*E136+Table13[[#This Row],[Hukuk Servisinde Tahsilat Tutarı]]</f>
        <v>125504.05181600002</v>
      </c>
      <c r="O136" s="6">
        <f ca="1">C136*VLOOKUP(B136,'Ver2'!$J$3:$N$9,2,0)+(C136-C136*G136)*VLOOKUP(B136,'Ver2'!$J$3:$N$9,3,0)+(C136-C136*G136-C136*I136)*VLOOKUP(B136,'Ver2'!$J$3:$N$9,4,0)</f>
        <v>53050</v>
      </c>
      <c r="P136" s="6">
        <f t="shared" ca="1" si="26"/>
        <v>0.75180000000000002</v>
      </c>
      <c r="Q136" s="6">
        <f ca="1">C136*P136*VLOOKUP(B136,'Ver2'!$J$3:$N$9,5,0)</f>
        <v>239297.94</v>
      </c>
      <c r="R136" s="6">
        <f ca="1">VLOOKUP(Table13[[#This Row],[Ay]],'Ver2'!$J$3:$O$9,6,0)*Table13[[#This Row],[Hukuk Servisine Sevk Edilen]]*Table13[[#This Row],[Toplam Tutar]]</f>
        <v>50188.754616000006</v>
      </c>
      <c r="S136" s="6">
        <f t="shared" ca="1" si="27"/>
        <v>292347.94</v>
      </c>
      <c r="T136" s="6">
        <f t="shared" ca="1" si="28"/>
        <v>-113793.88818399998</v>
      </c>
      <c r="U136" s="4"/>
    </row>
    <row r="137" spans="1:21" x14ac:dyDescent="0.2">
      <c r="A137" s="9">
        <v>45031</v>
      </c>
      <c r="B137" s="6">
        <f t="shared" si="20"/>
        <v>4</v>
      </c>
      <c r="C137" s="6">
        <f ca="1">RANDBETWEEN(VLOOKUP(B137,'Ver2'!$F$3:$H$9,2,0),VLOOKUP(B137,'Ver2'!$F$3:$H$9,3,0))</f>
        <v>1460</v>
      </c>
      <c r="D137" s="6">
        <f ca="1">RANDBETWEEN(VLOOKUP(B137,'Ver2'!$B$4:$D$10,2,0),VLOOKUP(B137,'Ver2'!$B$4:$D$10,3,0))</f>
        <v>257</v>
      </c>
      <c r="E137" s="6">
        <f t="shared" ca="1" si="21"/>
        <v>375220</v>
      </c>
      <c r="F137" s="6">
        <f ca="1">RANDBETWEEN(VLOOKUP(B137,'Ver2'!$B$13:$D$19,2,0),VLOOKUP(B137,'Ver2'!$B$13:$D$19,3,0))/100</f>
        <v>0.36</v>
      </c>
      <c r="G137" s="6">
        <f ca="1">RANDBETWEEN(VLOOKUP(B137,'Ver2'!$F$13:$H$19,2,0),VLOOKUP(B137,'Ver2'!$F$13:$H$19,3,0))/100</f>
        <v>0.49</v>
      </c>
      <c r="H137" s="6">
        <f t="shared" ca="1" si="22"/>
        <v>0.1764</v>
      </c>
      <c r="I137" s="6">
        <f t="shared" ca="1" si="29"/>
        <v>0.33</v>
      </c>
      <c r="J137" s="6">
        <f t="shared" ca="1" si="23"/>
        <v>0.1188</v>
      </c>
      <c r="K137" s="6">
        <f ca="1">RANDBETWEEN(VLOOKUP(B137,'Ver2'!$F$23:$H$29,2,0),VLOOKUP(B137,'Ver2'!$F$23:$H$29,3,0))/100</f>
        <v>0</v>
      </c>
      <c r="L137" s="6">
        <f t="shared" ca="1" si="24"/>
        <v>0</v>
      </c>
      <c r="M137" s="16">
        <f t="shared" ca="1" si="25"/>
        <v>430.99200000000002</v>
      </c>
      <c r="N137" s="6">
        <f ca="1">(L137+J137+H137)*E137+Table13[[#This Row],[Hukuk Servisinde Tahsilat Tutarı]]</f>
        <v>168945.05632</v>
      </c>
      <c r="O137" s="6">
        <f ca="1">C137*VLOOKUP(B137,'Ver2'!$J$3:$N$9,2,0)+(C137-C137*G137)*VLOOKUP(B137,'Ver2'!$J$3:$N$9,3,0)+(C137-C137*G137-C137*I137)*VLOOKUP(B137,'Ver2'!$J$3:$N$9,4,0)</f>
        <v>73000</v>
      </c>
      <c r="P137" s="6">
        <f t="shared" ca="1" si="26"/>
        <v>0.70479999999999998</v>
      </c>
      <c r="Q137" s="6">
        <f ca="1">C137*P137*VLOOKUP(B137,'Ver2'!$J$3:$N$9,5,0)</f>
        <v>308702.40000000002</v>
      </c>
      <c r="R137" s="6">
        <f ca="1">VLOOKUP(Table13[[#This Row],[Ay]],'Ver2'!$J$3:$O$9,6,0)*Table13[[#This Row],[Hukuk Servisine Sevk Edilen]]*Table13[[#This Row],[Toplam Tutar]]</f>
        <v>58180.11232</v>
      </c>
      <c r="S137" s="6">
        <f t="shared" ca="1" si="27"/>
        <v>381702.40000000002</v>
      </c>
      <c r="T137" s="6">
        <f t="shared" ca="1" si="28"/>
        <v>-139757.34368000002</v>
      </c>
      <c r="U137" s="4"/>
    </row>
    <row r="138" spans="1:21" x14ac:dyDescent="0.2">
      <c r="A138" s="9">
        <v>45032</v>
      </c>
      <c r="B138" s="6">
        <f t="shared" si="20"/>
        <v>4</v>
      </c>
      <c r="C138" s="6">
        <f ca="1">RANDBETWEEN(VLOOKUP(B138,'Ver2'!$F$3:$H$9,2,0),VLOOKUP(B138,'Ver2'!$F$3:$H$9,3,0))</f>
        <v>1392</v>
      </c>
      <c r="D138" s="6">
        <f ca="1">RANDBETWEEN(VLOOKUP(B138,'Ver2'!$B$4:$D$10,2,0),VLOOKUP(B138,'Ver2'!$B$4:$D$10,3,0))</f>
        <v>448</v>
      </c>
      <c r="E138" s="6">
        <f t="shared" ca="1" si="21"/>
        <v>623616</v>
      </c>
      <c r="F138" s="6">
        <f ca="1">RANDBETWEEN(VLOOKUP(B138,'Ver2'!$B$13:$D$19,2,0),VLOOKUP(B138,'Ver2'!$B$13:$D$19,3,0))/100</f>
        <v>0.32</v>
      </c>
      <c r="G138" s="6">
        <f ca="1">RANDBETWEEN(VLOOKUP(B138,'Ver2'!$F$13:$H$19,2,0),VLOOKUP(B138,'Ver2'!$F$13:$H$19,3,0))/100</f>
        <v>0.52</v>
      </c>
      <c r="H138" s="6">
        <f t="shared" ca="1" si="22"/>
        <v>0.16640000000000002</v>
      </c>
      <c r="I138" s="6">
        <f t="shared" ca="1" si="29"/>
        <v>0.24</v>
      </c>
      <c r="J138" s="6">
        <f t="shared" ca="1" si="23"/>
        <v>7.6799999999999993E-2</v>
      </c>
      <c r="K138" s="6">
        <f ca="1">RANDBETWEEN(VLOOKUP(B138,'Ver2'!$F$23:$H$29,2,0),VLOOKUP(B138,'Ver2'!$F$23:$H$29,3,0))/100</f>
        <v>0</v>
      </c>
      <c r="L138" s="6">
        <f t="shared" ca="1" si="24"/>
        <v>0</v>
      </c>
      <c r="M138" s="16">
        <f t="shared" ca="1" si="25"/>
        <v>338.53440000000006</v>
      </c>
      <c r="N138" s="6">
        <f ca="1">(L138+J138+H138)*E138+Table13[[#This Row],[Hukuk Servisinde Tahsilat Tutarı]]</f>
        <v>255492.980736</v>
      </c>
      <c r="O138" s="6">
        <f ca="1">C138*VLOOKUP(B138,'Ver2'!$J$3:$N$9,2,0)+(C138-C138*G138)*VLOOKUP(B138,'Ver2'!$J$3:$N$9,3,0)+(C138-C138*G138-C138*I138)*VLOOKUP(B138,'Ver2'!$J$3:$N$9,4,0)</f>
        <v>69600</v>
      </c>
      <c r="P138" s="6">
        <f t="shared" ca="1" si="26"/>
        <v>0.75679999999999992</v>
      </c>
      <c r="Q138" s="6">
        <f ca="1">C138*P138*VLOOKUP(B138,'Ver2'!$J$3:$N$9,5,0)</f>
        <v>316039.67999999999</v>
      </c>
      <c r="R138" s="6">
        <f ca="1">VLOOKUP(Table13[[#This Row],[Ay]],'Ver2'!$J$3:$O$9,6,0)*Table13[[#This Row],[Hukuk Servisine Sevk Edilen]]*Table13[[#This Row],[Toplam Tutar]]</f>
        <v>103829.56953599998</v>
      </c>
      <c r="S138" s="6">
        <f t="shared" ca="1" si="27"/>
        <v>385639.67999999999</v>
      </c>
      <c r="T138" s="6">
        <f t="shared" ca="1" si="28"/>
        <v>-60546.699263999995</v>
      </c>
      <c r="U138" s="4"/>
    </row>
    <row r="139" spans="1:21" x14ac:dyDescent="0.2">
      <c r="A139" s="9">
        <v>45033</v>
      </c>
      <c r="B139" s="6">
        <f t="shared" si="20"/>
        <v>4</v>
      </c>
      <c r="C139" s="6">
        <f ca="1">RANDBETWEEN(VLOOKUP(B139,'Ver2'!$F$3:$H$9,2,0),VLOOKUP(B139,'Ver2'!$F$3:$H$9,3,0))</f>
        <v>1311</v>
      </c>
      <c r="D139" s="6">
        <f ca="1">RANDBETWEEN(VLOOKUP(B139,'Ver2'!$B$4:$D$10,2,0),VLOOKUP(B139,'Ver2'!$B$4:$D$10,3,0))</f>
        <v>719</v>
      </c>
      <c r="E139" s="6">
        <f t="shared" ca="1" si="21"/>
        <v>942609</v>
      </c>
      <c r="F139" s="6">
        <f ca="1">RANDBETWEEN(VLOOKUP(B139,'Ver2'!$B$13:$D$19,2,0),VLOOKUP(B139,'Ver2'!$B$13:$D$19,3,0))/100</f>
        <v>0.27</v>
      </c>
      <c r="G139" s="6">
        <f ca="1">RANDBETWEEN(VLOOKUP(B139,'Ver2'!$F$13:$H$19,2,0),VLOOKUP(B139,'Ver2'!$F$13:$H$19,3,0))/100</f>
        <v>0.47</v>
      </c>
      <c r="H139" s="6">
        <f t="shared" ca="1" si="22"/>
        <v>0.12690000000000001</v>
      </c>
      <c r="I139" s="6">
        <f t="shared" ca="1" si="29"/>
        <v>0.26</v>
      </c>
      <c r="J139" s="6">
        <f t="shared" ca="1" si="23"/>
        <v>7.0200000000000012E-2</v>
      </c>
      <c r="K139" s="6">
        <f ca="1">RANDBETWEEN(VLOOKUP(B139,'Ver2'!$F$23:$H$29,2,0),VLOOKUP(B139,'Ver2'!$F$23:$H$29,3,0))/100</f>
        <v>0</v>
      </c>
      <c r="L139" s="6">
        <f t="shared" ca="1" si="24"/>
        <v>0</v>
      </c>
      <c r="M139" s="16">
        <f t="shared" ca="1" si="25"/>
        <v>258.39810000000006</v>
      </c>
      <c r="N139" s="6">
        <f ca="1">(L139+J139+H139)*E139+Table13[[#This Row],[Hukuk Servisinde Tahsilat Tutarı]]</f>
        <v>352288.80244200001</v>
      </c>
      <c r="O139" s="6">
        <f ca="1">C139*VLOOKUP(B139,'Ver2'!$J$3:$N$9,2,0)+(C139-C139*G139)*VLOOKUP(B139,'Ver2'!$J$3:$N$9,3,0)+(C139-C139*G139-C139*I139)*VLOOKUP(B139,'Ver2'!$J$3:$N$9,4,0)</f>
        <v>65550</v>
      </c>
      <c r="P139" s="6">
        <f t="shared" ca="1" si="26"/>
        <v>0.80289999999999995</v>
      </c>
      <c r="Q139" s="6">
        <f ca="1">C139*P139*VLOOKUP(B139,'Ver2'!$J$3:$N$9,5,0)</f>
        <v>315780.56999999995</v>
      </c>
      <c r="R139" s="6">
        <f ca="1">VLOOKUP(Table13[[#This Row],[Ay]],'Ver2'!$J$3:$O$9,6,0)*Table13[[#This Row],[Hukuk Servisine Sevk Edilen]]*Table13[[#This Row],[Toplam Tutar]]</f>
        <v>166500.56854199999</v>
      </c>
      <c r="S139" s="6">
        <f t="shared" ca="1" si="27"/>
        <v>381330.56999999995</v>
      </c>
      <c r="T139" s="6">
        <f t="shared" ca="1" si="28"/>
        <v>36508.232442000066</v>
      </c>
      <c r="U139" s="4"/>
    </row>
    <row r="140" spans="1:21" x14ac:dyDescent="0.2">
      <c r="A140" s="9">
        <v>45034</v>
      </c>
      <c r="B140" s="6">
        <f t="shared" si="20"/>
        <v>4</v>
      </c>
      <c r="C140" s="6">
        <f ca="1">RANDBETWEEN(VLOOKUP(B140,'Ver2'!$F$3:$H$9,2,0),VLOOKUP(B140,'Ver2'!$F$3:$H$9,3,0))</f>
        <v>1147</v>
      </c>
      <c r="D140" s="6">
        <f ca="1">RANDBETWEEN(VLOOKUP(B140,'Ver2'!$B$4:$D$10,2,0),VLOOKUP(B140,'Ver2'!$B$4:$D$10,3,0))</f>
        <v>672</v>
      </c>
      <c r="E140" s="6">
        <f t="shared" ca="1" si="21"/>
        <v>770784</v>
      </c>
      <c r="F140" s="6">
        <f ca="1">RANDBETWEEN(VLOOKUP(B140,'Ver2'!$B$13:$D$19,2,0),VLOOKUP(B140,'Ver2'!$B$13:$D$19,3,0))/100</f>
        <v>0.35</v>
      </c>
      <c r="G140" s="6">
        <f ca="1">RANDBETWEEN(VLOOKUP(B140,'Ver2'!$F$13:$H$19,2,0),VLOOKUP(B140,'Ver2'!$F$13:$H$19,3,0))/100</f>
        <v>0.51</v>
      </c>
      <c r="H140" s="6">
        <f t="shared" ca="1" si="22"/>
        <v>0.17849999999999999</v>
      </c>
      <c r="I140" s="6">
        <f t="shared" ca="1" si="29"/>
        <v>0.31</v>
      </c>
      <c r="J140" s="6">
        <f t="shared" ca="1" si="23"/>
        <v>0.1085</v>
      </c>
      <c r="K140" s="6">
        <f ca="1">RANDBETWEEN(VLOOKUP(B140,'Ver2'!$F$23:$H$29,2,0),VLOOKUP(B140,'Ver2'!$F$23:$H$29,3,0))/100</f>
        <v>0</v>
      </c>
      <c r="L140" s="6">
        <f t="shared" ca="1" si="24"/>
        <v>0</v>
      </c>
      <c r="M140" s="16">
        <f t="shared" ca="1" si="25"/>
        <v>329.18899999999996</v>
      </c>
      <c r="N140" s="6">
        <f ca="1">(L140+J140+H140)*E140+Table13[[#This Row],[Hukuk Servisinde Tahsilat Tutarı]]</f>
        <v>342120.18624000001</v>
      </c>
      <c r="O140" s="6">
        <f ca="1">C140*VLOOKUP(B140,'Ver2'!$J$3:$N$9,2,0)+(C140-C140*G140)*VLOOKUP(B140,'Ver2'!$J$3:$N$9,3,0)+(C140-C140*G140-C140*I140)*VLOOKUP(B140,'Ver2'!$J$3:$N$9,4,0)</f>
        <v>57350</v>
      </c>
      <c r="P140" s="6">
        <f t="shared" ca="1" si="26"/>
        <v>0.71300000000000008</v>
      </c>
      <c r="Q140" s="6">
        <f ca="1">C140*P140*VLOOKUP(B140,'Ver2'!$J$3:$N$9,5,0)</f>
        <v>245343.30000000002</v>
      </c>
      <c r="R140" s="6">
        <f ca="1">VLOOKUP(Table13[[#This Row],[Ay]],'Ver2'!$J$3:$O$9,6,0)*Table13[[#This Row],[Hukuk Servisine Sevk Edilen]]*Table13[[#This Row],[Toplam Tutar]]</f>
        <v>120905.17824000002</v>
      </c>
      <c r="S140" s="6">
        <f t="shared" ca="1" si="27"/>
        <v>302693.30000000005</v>
      </c>
      <c r="T140" s="6">
        <f t="shared" ca="1" si="28"/>
        <v>96776.886239999993</v>
      </c>
      <c r="U140" s="4"/>
    </row>
    <row r="141" spans="1:21" x14ac:dyDescent="0.2">
      <c r="A141" s="9">
        <v>45035</v>
      </c>
      <c r="B141" s="6">
        <f t="shared" si="20"/>
        <v>4</v>
      </c>
      <c r="C141" s="6">
        <f ca="1">RANDBETWEEN(VLOOKUP(B141,'Ver2'!$F$3:$H$9,2,0),VLOOKUP(B141,'Ver2'!$F$3:$H$9,3,0))</f>
        <v>1239</v>
      </c>
      <c r="D141" s="6">
        <f ca="1">RANDBETWEEN(VLOOKUP(B141,'Ver2'!$B$4:$D$10,2,0),VLOOKUP(B141,'Ver2'!$B$4:$D$10,3,0))</f>
        <v>484</v>
      </c>
      <c r="E141" s="6">
        <f t="shared" ca="1" si="21"/>
        <v>599676</v>
      </c>
      <c r="F141" s="6">
        <f ca="1">RANDBETWEEN(VLOOKUP(B141,'Ver2'!$B$13:$D$19,2,0),VLOOKUP(B141,'Ver2'!$B$13:$D$19,3,0))/100</f>
        <v>0.32</v>
      </c>
      <c r="G141" s="6">
        <f ca="1">RANDBETWEEN(VLOOKUP(B141,'Ver2'!$F$13:$H$19,2,0),VLOOKUP(B141,'Ver2'!$F$13:$H$19,3,0))/100</f>
        <v>0.52</v>
      </c>
      <c r="H141" s="6">
        <f t="shared" ca="1" si="22"/>
        <v>0.16640000000000002</v>
      </c>
      <c r="I141" s="6">
        <f t="shared" ca="1" si="29"/>
        <v>0.23</v>
      </c>
      <c r="J141" s="6">
        <f t="shared" ca="1" si="23"/>
        <v>7.3599999999999999E-2</v>
      </c>
      <c r="K141" s="6">
        <f ca="1">RANDBETWEEN(VLOOKUP(B141,'Ver2'!$F$23:$H$29,2,0),VLOOKUP(B141,'Ver2'!$F$23:$H$29,3,0))/100</f>
        <v>0</v>
      </c>
      <c r="L141" s="6">
        <f t="shared" ca="1" si="24"/>
        <v>0</v>
      </c>
      <c r="M141" s="16">
        <f t="shared" ca="1" si="25"/>
        <v>297.36</v>
      </c>
      <c r="N141" s="6">
        <f ca="1">(L141+J141+H141)*E141+Table13[[#This Row],[Hukuk Servisinde Tahsilat Tutarı]]</f>
        <v>244188.06720000005</v>
      </c>
      <c r="O141" s="6">
        <f ca="1">C141*VLOOKUP(B141,'Ver2'!$J$3:$N$9,2,0)+(C141-C141*G141)*VLOOKUP(B141,'Ver2'!$J$3:$N$9,3,0)+(C141-C141*G141-C141*I141)*VLOOKUP(B141,'Ver2'!$J$3:$N$9,4,0)</f>
        <v>61950</v>
      </c>
      <c r="P141" s="6">
        <f t="shared" ca="1" si="26"/>
        <v>0.76</v>
      </c>
      <c r="Q141" s="6">
        <f ca="1">C141*P141*VLOOKUP(B141,'Ver2'!$J$3:$N$9,5,0)</f>
        <v>282492</v>
      </c>
      <c r="R141" s="6">
        <f ca="1">VLOOKUP(Table13[[#This Row],[Ay]],'Ver2'!$J$3:$O$9,6,0)*Table13[[#This Row],[Hukuk Servisine Sevk Edilen]]*Table13[[#This Row],[Toplam Tutar]]</f>
        <v>100265.82720000001</v>
      </c>
      <c r="S141" s="6">
        <f t="shared" ca="1" si="27"/>
        <v>344442</v>
      </c>
      <c r="T141" s="6">
        <f t="shared" ca="1" si="28"/>
        <v>-38303.932799999951</v>
      </c>
      <c r="U141" s="4"/>
    </row>
    <row r="142" spans="1:21" x14ac:dyDescent="0.2">
      <c r="A142" s="9">
        <v>45036</v>
      </c>
      <c r="B142" s="6">
        <f t="shared" si="20"/>
        <v>4</v>
      </c>
      <c r="C142" s="6">
        <f ca="1">RANDBETWEEN(VLOOKUP(B142,'Ver2'!$F$3:$H$9,2,0),VLOOKUP(B142,'Ver2'!$F$3:$H$9,3,0))</f>
        <v>1340</v>
      </c>
      <c r="D142" s="6">
        <f ca="1">RANDBETWEEN(VLOOKUP(B142,'Ver2'!$B$4:$D$10,2,0),VLOOKUP(B142,'Ver2'!$B$4:$D$10,3,0))</f>
        <v>648</v>
      </c>
      <c r="E142" s="6">
        <f t="shared" ca="1" si="21"/>
        <v>868320</v>
      </c>
      <c r="F142" s="6">
        <f ca="1">RANDBETWEEN(VLOOKUP(B142,'Ver2'!$B$13:$D$19,2,0),VLOOKUP(B142,'Ver2'!$B$13:$D$19,3,0))/100</f>
        <v>0.23</v>
      </c>
      <c r="G142" s="6">
        <f ca="1">RANDBETWEEN(VLOOKUP(B142,'Ver2'!$F$13:$H$19,2,0),VLOOKUP(B142,'Ver2'!$F$13:$H$19,3,0))/100</f>
        <v>0.48</v>
      </c>
      <c r="H142" s="6">
        <f t="shared" ca="1" si="22"/>
        <v>0.1104</v>
      </c>
      <c r="I142" s="6">
        <f t="shared" ca="1" si="29"/>
        <v>0.22</v>
      </c>
      <c r="J142" s="6">
        <f t="shared" ca="1" si="23"/>
        <v>5.0599999999999999E-2</v>
      </c>
      <c r="K142" s="6">
        <f ca="1">RANDBETWEEN(VLOOKUP(B142,'Ver2'!$F$23:$H$29,2,0),VLOOKUP(B142,'Ver2'!$F$23:$H$29,3,0))/100</f>
        <v>0</v>
      </c>
      <c r="L142" s="6">
        <f t="shared" ca="1" si="24"/>
        <v>0</v>
      </c>
      <c r="M142" s="16">
        <f t="shared" ca="1" si="25"/>
        <v>215.74</v>
      </c>
      <c r="N142" s="6">
        <f ca="1">(L142+J142+H142)*E142+Table13[[#This Row],[Hukuk Servisinde Tahsilat Tutarı]]</f>
        <v>300074.02559999999</v>
      </c>
      <c r="O142" s="6">
        <f ca="1">C142*VLOOKUP(B142,'Ver2'!$J$3:$N$9,2,0)+(C142-C142*G142)*VLOOKUP(B142,'Ver2'!$J$3:$N$9,3,0)+(C142-C142*G142-C142*I142)*VLOOKUP(B142,'Ver2'!$J$3:$N$9,4,0)</f>
        <v>67000</v>
      </c>
      <c r="P142" s="6">
        <f t="shared" ca="1" si="26"/>
        <v>0.83899999999999997</v>
      </c>
      <c r="Q142" s="6">
        <f ca="1">C142*P142*VLOOKUP(B142,'Ver2'!$J$3:$N$9,5,0)</f>
        <v>337278</v>
      </c>
      <c r="R142" s="6">
        <f ca="1">VLOOKUP(Table13[[#This Row],[Ay]],'Ver2'!$J$3:$O$9,6,0)*Table13[[#This Row],[Hukuk Servisine Sevk Edilen]]*Table13[[#This Row],[Toplam Tutar]]</f>
        <v>160274.5056</v>
      </c>
      <c r="S142" s="6">
        <f t="shared" ca="1" si="27"/>
        <v>404278</v>
      </c>
      <c r="T142" s="6">
        <f t="shared" ca="1" si="28"/>
        <v>-37203.974400000006</v>
      </c>
      <c r="U142" s="4"/>
    </row>
    <row r="143" spans="1:21" x14ac:dyDescent="0.2">
      <c r="A143" s="9">
        <v>45037</v>
      </c>
      <c r="B143" s="6">
        <f t="shared" si="20"/>
        <v>4</v>
      </c>
      <c r="C143" s="6">
        <f ca="1">RANDBETWEEN(VLOOKUP(B143,'Ver2'!$F$3:$H$9,2,0),VLOOKUP(B143,'Ver2'!$F$3:$H$9,3,0))</f>
        <v>1075</v>
      </c>
      <c r="D143" s="6">
        <f ca="1">RANDBETWEEN(VLOOKUP(B143,'Ver2'!$B$4:$D$10,2,0),VLOOKUP(B143,'Ver2'!$B$4:$D$10,3,0))</f>
        <v>607</v>
      </c>
      <c r="E143" s="6">
        <f t="shared" ca="1" si="21"/>
        <v>652525</v>
      </c>
      <c r="F143" s="6">
        <f ca="1">RANDBETWEEN(VLOOKUP(B143,'Ver2'!$B$13:$D$19,2,0),VLOOKUP(B143,'Ver2'!$B$13:$D$19,3,0))/100</f>
        <v>0.32</v>
      </c>
      <c r="G143" s="6">
        <f ca="1">RANDBETWEEN(VLOOKUP(B143,'Ver2'!$F$13:$H$19,2,0),VLOOKUP(B143,'Ver2'!$F$13:$H$19,3,0))/100</f>
        <v>0.51</v>
      </c>
      <c r="H143" s="6">
        <f t="shared" ca="1" si="22"/>
        <v>0.16320000000000001</v>
      </c>
      <c r="I143" s="6">
        <f t="shared" ca="1" si="29"/>
        <v>0.23</v>
      </c>
      <c r="J143" s="6">
        <f t="shared" ca="1" si="23"/>
        <v>7.3599999999999999E-2</v>
      </c>
      <c r="K143" s="6">
        <f ca="1">RANDBETWEEN(VLOOKUP(B143,'Ver2'!$F$23:$H$29,2,0),VLOOKUP(B143,'Ver2'!$F$23:$H$29,3,0))/100</f>
        <v>0</v>
      </c>
      <c r="L143" s="6">
        <f t="shared" ca="1" si="24"/>
        <v>0</v>
      </c>
      <c r="M143" s="16">
        <f t="shared" ca="1" si="25"/>
        <v>254.56</v>
      </c>
      <c r="N143" s="6">
        <f ca="1">(L143+J143+H143)*E143+Table13[[#This Row],[Hukuk Servisinde Tahsilat Tutarı]]</f>
        <v>264079.47759999998</v>
      </c>
      <c r="O143" s="6">
        <f ca="1">C143*VLOOKUP(B143,'Ver2'!$J$3:$N$9,2,0)+(C143-C143*G143)*VLOOKUP(B143,'Ver2'!$J$3:$N$9,3,0)+(C143-C143*G143-C143*I143)*VLOOKUP(B143,'Ver2'!$J$3:$N$9,4,0)</f>
        <v>53750</v>
      </c>
      <c r="P143" s="6">
        <f t="shared" ca="1" si="26"/>
        <v>0.76319999999999999</v>
      </c>
      <c r="Q143" s="6">
        <f ca="1">C143*P143*VLOOKUP(B143,'Ver2'!$J$3:$N$9,5,0)</f>
        <v>246131.99999999997</v>
      </c>
      <c r="R143" s="6">
        <f ca="1">VLOOKUP(Table13[[#This Row],[Ay]],'Ver2'!$J$3:$O$9,6,0)*Table13[[#This Row],[Hukuk Servisine Sevk Edilen]]*Table13[[#This Row],[Toplam Tutar]]</f>
        <v>109561.5576</v>
      </c>
      <c r="S143" s="6">
        <f t="shared" ca="1" si="27"/>
        <v>299882</v>
      </c>
      <c r="T143" s="6">
        <f t="shared" ca="1" si="28"/>
        <v>17947.477600000013</v>
      </c>
      <c r="U143" s="4"/>
    </row>
    <row r="144" spans="1:21" x14ac:dyDescent="0.2">
      <c r="A144" s="9">
        <v>45038</v>
      </c>
      <c r="B144" s="6">
        <f t="shared" si="20"/>
        <v>4</v>
      </c>
      <c r="C144" s="6">
        <f ca="1">RANDBETWEEN(VLOOKUP(B144,'Ver2'!$F$3:$H$9,2,0),VLOOKUP(B144,'Ver2'!$F$3:$H$9,3,0))</f>
        <v>1070</v>
      </c>
      <c r="D144" s="6">
        <f ca="1">RANDBETWEEN(VLOOKUP(B144,'Ver2'!$B$4:$D$10,2,0),VLOOKUP(B144,'Ver2'!$B$4:$D$10,3,0))</f>
        <v>641</v>
      </c>
      <c r="E144" s="6">
        <f t="shared" ca="1" si="21"/>
        <v>685870</v>
      </c>
      <c r="F144" s="6">
        <f ca="1">RANDBETWEEN(VLOOKUP(B144,'Ver2'!$B$13:$D$19,2,0),VLOOKUP(B144,'Ver2'!$B$13:$D$19,3,0))/100</f>
        <v>0.3</v>
      </c>
      <c r="G144" s="6">
        <f ca="1">RANDBETWEEN(VLOOKUP(B144,'Ver2'!$F$13:$H$19,2,0),VLOOKUP(B144,'Ver2'!$F$13:$H$19,3,0))/100</f>
        <v>0.55000000000000004</v>
      </c>
      <c r="H144" s="6">
        <f t="shared" ca="1" si="22"/>
        <v>0.16500000000000001</v>
      </c>
      <c r="I144" s="6">
        <f t="shared" ca="1" si="29"/>
        <v>0.25</v>
      </c>
      <c r="J144" s="6">
        <f t="shared" ca="1" si="23"/>
        <v>7.4999999999999997E-2</v>
      </c>
      <c r="K144" s="6">
        <f ca="1">RANDBETWEEN(VLOOKUP(B144,'Ver2'!$F$23:$H$29,2,0),VLOOKUP(B144,'Ver2'!$F$23:$H$29,3,0))/100</f>
        <v>0</v>
      </c>
      <c r="L144" s="6">
        <f t="shared" ca="1" si="24"/>
        <v>0</v>
      </c>
      <c r="M144" s="16">
        <f t="shared" ca="1" si="25"/>
        <v>256.8</v>
      </c>
      <c r="N144" s="6">
        <f ca="1">(L144+J144+H144)*E144+Table13[[#This Row],[Hukuk Servisinde Tahsilat Tutarı]]</f>
        <v>279286.26399999997</v>
      </c>
      <c r="O144" s="6">
        <f ca="1">C144*VLOOKUP(B144,'Ver2'!$J$3:$N$9,2,0)+(C144-C144*G144)*VLOOKUP(B144,'Ver2'!$J$3:$N$9,3,0)+(C144-C144*G144-C144*I144)*VLOOKUP(B144,'Ver2'!$J$3:$N$9,4,0)</f>
        <v>53500</v>
      </c>
      <c r="P144" s="6">
        <f t="shared" ca="1" si="26"/>
        <v>0.76</v>
      </c>
      <c r="Q144" s="6">
        <f ca="1">C144*P144*VLOOKUP(B144,'Ver2'!$J$3:$N$9,5,0)</f>
        <v>243960</v>
      </c>
      <c r="R144" s="6">
        <f ca="1">VLOOKUP(Table13[[#This Row],[Ay]],'Ver2'!$J$3:$O$9,6,0)*Table13[[#This Row],[Hukuk Servisine Sevk Edilen]]*Table13[[#This Row],[Toplam Tutar]]</f>
        <v>114677.46400000001</v>
      </c>
      <c r="S144" s="6">
        <f t="shared" ca="1" si="27"/>
        <v>297460</v>
      </c>
      <c r="T144" s="6">
        <f t="shared" ca="1" si="28"/>
        <v>35326.263999999966</v>
      </c>
      <c r="U144" s="4"/>
    </row>
    <row r="145" spans="1:21" x14ac:dyDescent="0.2">
      <c r="A145" s="9">
        <v>45039</v>
      </c>
      <c r="B145" s="6">
        <f t="shared" si="20"/>
        <v>4</v>
      </c>
      <c r="C145" s="6">
        <f ca="1">RANDBETWEEN(VLOOKUP(B145,'Ver2'!$F$3:$H$9,2,0),VLOOKUP(B145,'Ver2'!$F$3:$H$9,3,0))</f>
        <v>1147</v>
      </c>
      <c r="D145" s="6">
        <f ca="1">RANDBETWEEN(VLOOKUP(B145,'Ver2'!$B$4:$D$10,2,0),VLOOKUP(B145,'Ver2'!$B$4:$D$10,3,0))</f>
        <v>418</v>
      </c>
      <c r="E145" s="6">
        <f t="shared" ca="1" si="21"/>
        <v>479446</v>
      </c>
      <c r="F145" s="6">
        <f ca="1">RANDBETWEEN(VLOOKUP(B145,'Ver2'!$B$13:$D$19,2,0),VLOOKUP(B145,'Ver2'!$B$13:$D$19,3,0))/100</f>
        <v>0.28000000000000003</v>
      </c>
      <c r="G145" s="6">
        <f ca="1">RANDBETWEEN(VLOOKUP(B145,'Ver2'!$F$13:$H$19,2,0),VLOOKUP(B145,'Ver2'!$F$13:$H$19,3,0))/100</f>
        <v>0.53</v>
      </c>
      <c r="H145" s="6">
        <f t="shared" ca="1" si="22"/>
        <v>0.14840000000000003</v>
      </c>
      <c r="I145" s="6">
        <f t="shared" ca="1" si="29"/>
        <v>0.28000000000000003</v>
      </c>
      <c r="J145" s="6">
        <f t="shared" ca="1" si="23"/>
        <v>7.8400000000000011E-2</v>
      </c>
      <c r="K145" s="6">
        <f ca="1">RANDBETWEEN(VLOOKUP(B145,'Ver2'!$F$23:$H$29,2,0),VLOOKUP(B145,'Ver2'!$F$23:$H$29,3,0))/100</f>
        <v>0</v>
      </c>
      <c r="L145" s="6">
        <f t="shared" ca="1" si="24"/>
        <v>0</v>
      </c>
      <c r="M145" s="16">
        <f t="shared" ca="1" si="25"/>
        <v>260.13960000000009</v>
      </c>
      <c r="N145" s="6">
        <f ca="1">(L145+J145+H145)*E145+Table13[[#This Row],[Hukuk Servisinde Tahsilat Tutarı]]</f>
        <v>190294.03518400001</v>
      </c>
      <c r="O145" s="6">
        <f ca="1">C145*VLOOKUP(B145,'Ver2'!$J$3:$N$9,2,0)+(C145-C145*G145)*VLOOKUP(B145,'Ver2'!$J$3:$N$9,3,0)+(C145-C145*G145-C145*I145)*VLOOKUP(B145,'Ver2'!$J$3:$N$9,4,0)</f>
        <v>57350</v>
      </c>
      <c r="P145" s="6">
        <f t="shared" ca="1" si="26"/>
        <v>0.77319999999999989</v>
      </c>
      <c r="Q145" s="6">
        <f ca="1">C145*P145*VLOOKUP(B145,'Ver2'!$J$3:$N$9,5,0)</f>
        <v>266058.12</v>
      </c>
      <c r="R145" s="6">
        <f ca="1">VLOOKUP(Table13[[#This Row],[Ay]],'Ver2'!$J$3:$O$9,6,0)*Table13[[#This Row],[Hukuk Servisine Sevk Edilen]]*Table13[[#This Row],[Toplam Tutar]]</f>
        <v>81555.682383999985</v>
      </c>
      <c r="S145" s="6">
        <f t="shared" ca="1" si="27"/>
        <v>323408.12</v>
      </c>
      <c r="T145" s="6">
        <f t="shared" ca="1" si="28"/>
        <v>-75764.084815999988</v>
      </c>
      <c r="U145" s="4"/>
    </row>
    <row r="146" spans="1:21" x14ac:dyDescent="0.2">
      <c r="A146" s="9">
        <v>45040</v>
      </c>
      <c r="B146" s="6">
        <f t="shared" si="20"/>
        <v>4</v>
      </c>
      <c r="C146" s="6">
        <f ca="1">RANDBETWEEN(VLOOKUP(B146,'Ver2'!$F$3:$H$9,2,0),VLOOKUP(B146,'Ver2'!$F$3:$H$9,3,0))</f>
        <v>1380</v>
      </c>
      <c r="D146" s="6">
        <f ca="1">RANDBETWEEN(VLOOKUP(B146,'Ver2'!$B$4:$D$10,2,0),VLOOKUP(B146,'Ver2'!$B$4:$D$10,3,0))</f>
        <v>711</v>
      </c>
      <c r="E146" s="6">
        <f t="shared" ca="1" si="21"/>
        <v>981180</v>
      </c>
      <c r="F146" s="6">
        <f ca="1">RANDBETWEEN(VLOOKUP(B146,'Ver2'!$B$13:$D$19,2,0),VLOOKUP(B146,'Ver2'!$B$13:$D$19,3,0))/100</f>
        <v>0.31</v>
      </c>
      <c r="G146" s="6">
        <f ca="1">RANDBETWEEN(VLOOKUP(B146,'Ver2'!$F$13:$H$19,2,0),VLOOKUP(B146,'Ver2'!$F$13:$H$19,3,0))/100</f>
        <v>0.46</v>
      </c>
      <c r="H146" s="6">
        <f t="shared" ca="1" si="22"/>
        <v>0.1426</v>
      </c>
      <c r="I146" s="6">
        <f t="shared" ca="1" si="29"/>
        <v>0.26</v>
      </c>
      <c r="J146" s="6">
        <f t="shared" ca="1" si="23"/>
        <v>8.0600000000000005E-2</v>
      </c>
      <c r="K146" s="6">
        <f ca="1">RANDBETWEEN(VLOOKUP(B146,'Ver2'!$F$23:$H$29,2,0),VLOOKUP(B146,'Ver2'!$F$23:$H$29,3,0))/100</f>
        <v>0</v>
      </c>
      <c r="L146" s="6">
        <f t="shared" ca="1" si="24"/>
        <v>0</v>
      </c>
      <c r="M146" s="16">
        <f t="shared" ca="1" si="25"/>
        <v>308.01600000000002</v>
      </c>
      <c r="N146" s="6">
        <f ca="1">(L146+J146+H146)*E146+Table13[[#This Row],[Hukuk Servisinde Tahsilat Tutarı]]</f>
        <v>386679.11328000005</v>
      </c>
      <c r="O146" s="6">
        <f ca="1">C146*VLOOKUP(B146,'Ver2'!$J$3:$N$9,2,0)+(C146-C146*G146)*VLOOKUP(B146,'Ver2'!$J$3:$N$9,3,0)+(C146-C146*G146-C146*I146)*VLOOKUP(B146,'Ver2'!$J$3:$N$9,4,0)</f>
        <v>69000</v>
      </c>
      <c r="P146" s="6">
        <f t="shared" ca="1" si="26"/>
        <v>0.77679999999999993</v>
      </c>
      <c r="Q146" s="6">
        <f ca="1">C146*P146*VLOOKUP(B146,'Ver2'!$J$3:$N$9,5,0)</f>
        <v>321595.19999999995</v>
      </c>
      <c r="R146" s="6">
        <f ca="1">VLOOKUP(Table13[[#This Row],[Ay]],'Ver2'!$J$3:$O$9,6,0)*Table13[[#This Row],[Hukuk Servisine Sevk Edilen]]*Table13[[#This Row],[Toplam Tutar]]</f>
        <v>167679.73728</v>
      </c>
      <c r="S146" s="6">
        <f t="shared" ca="1" si="27"/>
        <v>390595.19999999995</v>
      </c>
      <c r="T146" s="6">
        <f t="shared" ca="1" si="28"/>
        <v>65083.913280000095</v>
      </c>
      <c r="U146" s="4"/>
    </row>
    <row r="147" spans="1:21" x14ac:dyDescent="0.2">
      <c r="A147" s="9">
        <v>45041</v>
      </c>
      <c r="B147" s="6">
        <f t="shared" si="20"/>
        <v>4</v>
      </c>
      <c r="C147" s="6">
        <f ca="1">RANDBETWEEN(VLOOKUP(B147,'Ver2'!$F$3:$H$9,2,0),VLOOKUP(B147,'Ver2'!$F$3:$H$9,3,0))</f>
        <v>1027</v>
      </c>
      <c r="D147" s="6">
        <f ca="1">RANDBETWEEN(VLOOKUP(B147,'Ver2'!$B$4:$D$10,2,0),VLOOKUP(B147,'Ver2'!$B$4:$D$10,3,0))</f>
        <v>562</v>
      </c>
      <c r="E147" s="6">
        <f t="shared" ca="1" si="21"/>
        <v>577174</v>
      </c>
      <c r="F147" s="6">
        <f ca="1">RANDBETWEEN(VLOOKUP(B147,'Ver2'!$B$13:$D$19,2,0),VLOOKUP(B147,'Ver2'!$B$13:$D$19,3,0))/100</f>
        <v>0.3</v>
      </c>
      <c r="G147" s="6">
        <f ca="1">RANDBETWEEN(VLOOKUP(B147,'Ver2'!$F$13:$H$19,2,0),VLOOKUP(B147,'Ver2'!$F$13:$H$19,3,0))/100</f>
        <v>0.47</v>
      </c>
      <c r="H147" s="6">
        <f t="shared" ca="1" si="22"/>
        <v>0.14099999999999999</v>
      </c>
      <c r="I147" s="6">
        <f t="shared" ca="1" si="29"/>
        <v>0.34</v>
      </c>
      <c r="J147" s="6">
        <f t="shared" ca="1" si="23"/>
        <v>0.10200000000000001</v>
      </c>
      <c r="K147" s="6">
        <f ca="1">RANDBETWEEN(VLOOKUP(B147,'Ver2'!$F$23:$H$29,2,0),VLOOKUP(B147,'Ver2'!$F$23:$H$29,3,0))/100</f>
        <v>0</v>
      </c>
      <c r="L147" s="6">
        <f t="shared" ca="1" si="24"/>
        <v>0</v>
      </c>
      <c r="M147" s="16">
        <f t="shared" ca="1" si="25"/>
        <v>249.56100000000001</v>
      </c>
      <c r="N147" s="6">
        <f ca="1">(L147+J147+H147)*E147+Table13[[#This Row],[Hukuk Servisinde Tahsilat Tutarı]]</f>
        <v>236375.83996000001</v>
      </c>
      <c r="O147" s="6">
        <f ca="1">C147*VLOOKUP(B147,'Ver2'!$J$3:$N$9,2,0)+(C147-C147*G147)*VLOOKUP(B147,'Ver2'!$J$3:$N$9,3,0)+(C147-C147*G147-C147*I147)*VLOOKUP(B147,'Ver2'!$J$3:$N$9,4,0)</f>
        <v>51350</v>
      </c>
      <c r="P147" s="6">
        <f t="shared" ca="1" si="26"/>
        <v>0.75700000000000001</v>
      </c>
      <c r="Q147" s="6">
        <f ca="1">C147*P147*VLOOKUP(B147,'Ver2'!$J$3:$N$9,5,0)</f>
        <v>233231.69999999998</v>
      </c>
      <c r="R147" s="6">
        <f ca="1">VLOOKUP(Table13[[#This Row],[Ay]],'Ver2'!$J$3:$O$9,6,0)*Table13[[#This Row],[Hukuk Servisine Sevk Edilen]]*Table13[[#This Row],[Toplam Tutar]]</f>
        <v>96122.557959999991</v>
      </c>
      <c r="S147" s="6">
        <f t="shared" ca="1" si="27"/>
        <v>284581.69999999995</v>
      </c>
      <c r="T147" s="6">
        <f t="shared" ca="1" si="28"/>
        <v>3144.1399600000295</v>
      </c>
      <c r="U147" s="4"/>
    </row>
    <row r="148" spans="1:21" x14ac:dyDescent="0.2">
      <c r="A148" s="9">
        <v>45042</v>
      </c>
      <c r="B148" s="6">
        <f t="shared" si="20"/>
        <v>4</v>
      </c>
      <c r="C148" s="6">
        <f ca="1">RANDBETWEEN(VLOOKUP(B148,'Ver2'!$F$3:$H$9,2,0),VLOOKUP(B148,'Ver2'!$F$3:$H$9,3,0))</f>
        <v>1076</v>
      </c>
      <c r="D148" s="6">
        <f ca="1">RANDBETWEEN(VLOOKUP(B148,'Ver2'!$B$4:$D$10,2,0),VLOOKUP(B148,'Ver2'!$B$4:$D$10,3,0))</f>
        <v>478</v>
      </c>
      <c r="E148" s="6">
        <f t="shared" ca="1" si="21"/>
        <v>514328</v>
      </c>
      <c r="F148" s="6">
        <f ca="1">RANDBETWEEN(VLOOKUP(B148,'Ver2'!$B$13:$D$19,2,0),VLOOKUP(B148,'Ver2'!$B$13:$D$19,3,0))/100</f>
        <v>0.38</v>
      </c>
      <c r="G148" s="6">
        <f ca="1">RANDBETWEEN(VLOOKUP(B148,'Ver2'!$F$13:$H$19,2,0),VLOOKUP(B148,'Ver2'!$F$13:$H$19,3,0))/100</f>
        <v>0.47</v>
      </c>
      <c r="H148" s="6">
        <f t="shared" ca="1" si="22"/>
        <v>0.17859999999999998</v>
      </c>
      <c r="I148" s="6">
        <f t="shared" ca="1" si="29"/>
        <v>0.35</v>
      </c>
      <c r="J148" s="6">
        <f t="shared" ca="1" si="23"/>
        <v>0.13299999999999998</v>
      </c>
      <c r="K148" s="6">
        <f ca="1">RANDBETWEEN(VLOOKUP(B148,'Ver2'!$F$23:$H$29,2,0),VLOOKUP(B148,'Ver2'!$F$23:$H$29,3,0))/100</f>
        <v>0</v>
      </c>
      <c r="L148" s="6">
        <f t="shared" ca="1" si="24"/>
        <v>0</v>
      </c>
      <c r="M148" s="16">
        <f t="shared" ca="1" si="25"/>
        <v>335.28159999999997</v>
      </c>
      <c r="N148" s="6">
        <f ca="1">(L148+J148+H148)*E148+Table13[[#This Row],[Hukuk Servisinde Tahsilat Tutarı]]</f>
        <v>238158.551744</v>
      </c>
      <c r="O148" s="6">
        <f ca="1">C148*VLOOKUP(B148,'Ver2'!$J$3:$N$9,2,0)+(C148-C148*G148)*VLOOKUP(B148,'Ver2'!$J$3:$N$9,3,0)+(C148-C148*G148-C148*I148)*VLOOKUP(B148,'Ver2'!$J$3:$N$9,4,0)</f>
        <v>53800</v>
      </c>
      <c r="P148" s="6">
        <f t="shared" ca="1" si="26"/>
        <v>0.68840000000000001</v>
      </c>
      <c r="Q148" s="6">
        <f ca="1">C148*P148*VLOOKUP(B148,'Ver2'!$J$3:$N$9,5,0)</f>
        <v>222215.52</v>
      </c>
      <c r="R148" s="6">
        <f ca="1">VLOOKUP(Table13[[#This Row],[Ay]],'Ver2'!$J$3:$O$9,6,0)*Table13[[#This Row],[Hukuk Servisine Sevk Edilen]]*Table13[[#This Row],[Toplam Tutar]]</f>
        <v>77893.946943999996</v>
      </c>
      <c r="S148" s="6">
        <f t="shared" ca="1" si="27"/>
        <v>276015.52</v>
      </c>
      <c r="T148" s="6">
        <f t="shared" ca="1" si="28"/>
        <v>15943.031744000007</v>
      </c>
      <c r="U148" s="4"/>
    </row>
    <row r="149" spans="1:21" x14ac:dyDescent="0.2">
      <c r="A149" s="9">
        <v>45043</v>
      </c>
      <c r="B149" s="6">
        <f t="shared" si="20"/>
        <v>4</v>
      </c>
      <c r="C149" s="6">
        <f ca="1">RANDBETWEEN(VLOOKUP(B149,'Ver2'!$F$3:$H$9,2,0),VLOOKUP(B149,'Ver2'!$F$3:$H$9,3,0))</f>
        <v>1046</v>
      </c>
      <c r="D149" s="6">
        <f ca="1">RANDBETWEEN(VLOOKUP(B149,'Ver2'!$B$4:$D$10,2,0),VLOOKUP(B149,'Ver2'!$B$4:$D$10,3,0))</f>
        <v>328</v>
      </c>
      <c r="E149" s="6">
        <f t="shared" ca="1" si="21"/>
        <v>343088</v>
      </c>
      <c r="F149" s="6">
        <f ca="1">RANDBETWEEN(VLOOKUP(B149,'Ver2'!$B$13:$D$19,2,0),VLOOKUP(B149,'Ver2'!$B$13:$D$19,3,0))/100</f>
        <v>0.23</v>
      </c>
      <c r="G149" s="6">
        <f ca="1">RANDBETWEEN(VLOOKUP(B149,'Ver2'!$F$13:$H$19,2,0),VLOOKUP(B149,'Ver2'!$F$13:$H$19,3,0))/100</f>
        <v>0.46</v>
      </c>
      <c r="H149" s="6">
        <f t="shared" ca="1" si="22"/>
        <v>0.10580000000000001</v>
      </c>
      <c r="I149" s="6">
        <f t="shared" ca="1" si="29"/>
        <v>0.2</v>
      </c>
      <c r="J149" s="6">
        <f t="shared" ca="1" si="23"/>
        <v>4.6000000000000006E-2</v>
      </c>
      <c r="K149" s="6">
        <f ca="1">RANDBETWEEN(VLOOKUP(B149,'Ver2'!$F$23:$H$29,2,0),VLOOKUP(B149,'Ver2'!$F$23:$H$29,3,0))/100</f>
        <v>0</v>
      </c>
      <c r="L149" s="6">
        <f t="shared" ca="1" si="24"/>
        <v>0</v>
      </c>
      <c r="M149" s="16">
        <f t="shared" ca="1" si="25"/>
        <v>158.78280000000001</v>
      </c>
      <c r="N149" s="6">
        <f ca="1">(L149+J149+H149)*E149+Table13[[#This Row],[Hukuk Servisinde Tahsilat Tutarı]]</f>
        <v>116102.35155200001</v>
      </c>
      <c r="O149" s="6">
        <f ca="1">C149*VLOOKUP(B149,'Ver2'!$J$3:$N$9,2,0)+(C149-C149*G149)*VLOOKUP(B149,'Ver2'!$J$3:$N$9,3,0)+(C149-C149*G149-C149*I149)*VLOOKUP(B149,'Ver2'!$J$3:$N$9,4,0)</f>
        <v>52300</v>
      </c>
      <c r="P149" s="6">
        <f t="shared" ca="1" si="26"/>
        <v>0.84819999999999995</v>
      </c>
      <c r="Q149" s="6">
        <f ca="1">C149*P149*VLOOKUP(B149,'Ver2'!$J$3:$N$9,5,0)</f>
        <v>266165.15999999997</v>
      </c>
      <c r="R149" s="6">
        <f ca="1">VLOOKUP(Table13[[#This Row],[Ay]],'Ver2'!$J$3:$O$9,6,0)*Table13[[#This Row],[Hukuk Servisine Sevk Edilen]]*Table13[[#This Row],[Toplam Tutar]]</f>
        <v>64021.593151999994</v>
      </c>
      <c r="S149" s="6">
        <f t="shared" ca="1" si="27"/>
        <v>318465.15999999997</v>
      </c>
      <c r="T149" s="6">
        <f t="shared" ca="1" si="28"/>
        <v>-150062.80844799997</v>
      </c>
      <c r="U149" s="4"/>
    </row>
    <row r="150" spans="1:21" x14ac:dyDescent="0.2">
      <c r="A150" s="9">
        <v>45044</v>
      </c>
      <c r="B150" s="6">
        <f t="shared" si="20"/>
        <v>4</v>
      </c>
      <c r="C150" s="6">
        <f ca="1">RANDBETWEEN(VLOOKUP(B150,'Ver2'!$F$3:$H$9,2,0),VLOOKUP(B150,'Ver2'!$F$3:$H$9,3,0))</f>
        <v>1171</v>
      </c>
      <c r="D150" s="6">
        <f ca="1">RANDBETWEEN(VLOOKUP(B150,'Ver2'!$B$4:$D$10,2,0),VLOOKUP(B150,'Ver2'!$B$4:$D$10,3,0))</f>
        <v>607</v>
      </c>
      <c r="E150" s="6">
        <f t="shared" ca="1" si="21"/>
        <v>710797</v>
      </c>
      <c r="F150" s="6">
        <f ca="1">RANDBETWEEN(VLOOKUP(B150,'Ver2'!$B$13:$D$19,2,0),VLOOKUP(B150,'Ver2'!$B$13:$D$19,3,0))/100</f>
        <v>0.26</v>
      </c>
      <c r="G150" s="6">
        <f ca="1">RANDBETWEEN(VLOOKUP(B150,'Ver2'!$F$13:$H$19,2,0),VLOOKUP(B150,'Ver2'!$F$13:$H$19,3,0))/100</f>
        <v>0.46</v>
      </c>
      <c r="H150" s="6">
        <f t="shared" ca="1" si="22"/>
        <v>0.11960000000000001</v>
      </c>
      <c r="I150" s="6">
        <f t="shared" ca="1" si="29"/>
        <v>0.3</v>
      </c>
      <c r="J150" s="6">
        <f t="shared" ca="1" si="23"/>
        <v>7.8E-2</v>
      </c>
      <c r="K150" s="6">
        <f ca="1">RANDBETWEEN(VLOOKUP(B150,'Ver2'!$F$23:$H$29,2,0),VLOOKUP(B150,'Ver2'!$F$23:$H$29,3,0))/100</f>
        <v>0</v>
      </c>
      <c r="L150" s="6">
        <f t="shared" ca="1" si="24"/>
        <v>0</v>
      </c>
      <c r="M150" s="16">
        <f t="shared" ca="1" si="25"/>
        <v>231.3896</v>
      </c>
      <c r="N150" s="6">
        <f ca="1">(L150+J150+H150)*E150+Table13[[#This Row],[Hukuk Servisinde Tahsilat Tutarı]]</f>
        <v>265929.060016</v>
      </c>
      <c r="O150" s="6">
        <f ca="1">C150*VLOOKUP(B150,'Ver2'!$J$3:$N$9,2,0)+(C150-C150*G150)*VLOOKUP(B150,'Ver2'!$J$3:$N$9,3,0)+(C150-C150*G150-C150*I150)*VLOOKUP(B150,'Ver2'!$J$3:$N$9,4,0)</f>
        <v>58550</v>
      </c>
      <c r="P150" s="6">
        <f t="shared" ca="1" si="26"/>
        <v>0.8024</v>
      </c>
      <c r="Q150" s="6">
        <f ca="1">C150*P150*VLOOKUP(B150,'Ver2'!$J$3:$N$9,5,0)</f>
        <v>281883.12</v>
      </c>
      <c r="R150" s="6">
        <f ca="1">VLOOKUP(Table13[[#This Row],[Ay]],'Ver2'!$J$3:$O$9,6,0)*Table13[[#This Row],[Hukuk Servisine Sevk Edilen]]*Table13[[#This Row],[Toplam Tutar]]</f>
        <v>125475.572816</v>
      </c>
      <c r="S150" s="6">
        <f t="shared" ca="1" si="27"/>
        <v>340433.12</v>
      </c>
      <c r="T150" s="6">
        <f t="shared" ca="1" si="28"/>
        <v>-15954.059983999992</v>
      </c>
      <c r="U150" s="4"/>
    </row>
    <row r="151" spans="1:21" x14ac:dyDescent="0.2">
      <c r="A151" s="9">
        <v>45045</v>
      </c>
      <c r="B151" s="6">
        <f t="shared" si="20"/>
        <v>4</v>
      </c>
      <c r="C151" s="6">
        <f ca="1">RANDBETWEEN(VLOOKUP(B151,'Ver2'!$F$3:$H$9,2,0),VLOOKUP(B151,'Ver2'!$F$3:$H$9,3,0))</f>
        <v>1478</v>
      </c>
      <c r="D151" s="6">
        <f ca="1">RANDBETWEEN(VLOOKUP(B151,'Ver2'!$B$4:$D$10,2,0),VLOOKUP(B151,'Ver2'!$B$4:$D$10,3,0))</f>
        <v>290</v>
      </c>
      <c r="E151" s="6">
        <f t="shared" ca="1" si="21"/>
        <v>428620</v>
      </c>
      <c r="F151" s="6">
        <f ca="1">RANDBETWEEN(VLOOKUP(B151,'Ver2'!$B$13:$D$19,2,0),VLOOKUP(B151,'Ver2'!$B$13:$D$19,3,0))/100</f>
        <v>0.36</v>
      </c>
      <c r="G151" s="6">
        <f ca="1">RANDBETWEEN(VLOOKUP(B151,'Ver2'!$F$13:$H$19,2,0),VLOOKUP(B151,'Ver2'!$F$13:$H$19,3,0))/100</f>
        <v>0.5</v>
      </c>
      <c r="H151" s="6">
        <f t="shared" ca="1" si="22"/>
        <v>0.18</v>
      </c>
      <c r="I151" s="6">
        <f t="shared" ca="1" si="29"/>
        <v>0.35</v>
      </c>
      <c r="J151" s="6">
        <f t="shared" ca="1" si="23"/>
        <v>0.126</v>
      </c>
      <c r="K151" s="6">
        <f ca="1">RANDBETWEEN(VLOOKUP(B151,'Ver2'!$F$23:$H$29,2,0),VLOOKUP(B151,'Ver2'!$F$23:$H$29,3,0))/100</f>
        <v>0</v>
      </c>
      <c r="L151" s="6">
        <f t="shared" ca="1" si="24"/>
        <v>0</v>
      </c>
      <c r="M151" s="16">
        <f t="shared" ca="1" si="25"/>
        <v>452.26799999999997</v>
      </c>
      <c r="N151" s="6">
        <f ca="1">(L151+J151+H151)*E151+Table13[[#This Row],[Hukuk Servisinde Tahsilat Tutarı]]</f>
        <v>196599.4216</v>
      </c>
      <c r="O151" s="6">
        <f ca="1">C151*VLOOKUP(B151,'Ver2'!$J$3:$N$9,2,0)+(C151-C151*G151)*VLOOKUP(B151,'Ver2'!$J$3:$N$9,3,0)+(C151-C151*G151-C151*I151)*VLOOKUP(B151,'Ver2'!$J$3:$N$9,4,0)</f>
        <v>73900</v>
      </c>
      <c r="P151" s="6">
        <f t="shared" ca="1" si="26"/>
        <v>0.69399999999999995</v>
      </c>
      <c r="Q151" s="6">
        <f ca="1">C151*P151*VLOOKUP(B151,'Ver2'!$J$3:$N$9,5,0)</f>
        <v>307719.59999999998</v>
      </c>
      <c r="R151" s="6">
        <f ca="1">VLOOKUP(Table13[[#This Row],[Ay]],'Ver2'!$J$3:$O$9,6,0)*Table13[[#This Row],[Hukuk Servisine Sevk Edilen]]*Table13[[#This Row],[Toplam Tutar]]</f>
        <v>65441.701599999993</v>
      </c>
      <c r="S151" s="6">
        <f t="shared" ca="1" si="27"/>
        <v>381619.6</v>
      </c>
      <c r="T151" s="6">
        <f t="shared" ca="1" si="28"/>
        <v>-111120.17839999998</v>
      </c>
      <c r="U151" s="4"/>
    </row>
    <row r="152" spans="1:21" x14ac:dyDescent="0.2">
      <c r="A152" s="9">
        <v>45046</v>
      </c>
      <c r="B152" s="6">
        <f t="shared" si="20"/>
        <v>4</v>
      </c>
      <c r="C152" s="6">
        <f ca="1">RANDBETWEEN(VLOOKUP(B152,'Ver2'!$F$3:$H$9,2,0),VLOOKUP(B152,'Ver2'!$F$3:$H$9,3,0))</f>
        <v>1018</v>
      </c>
      <c r="D152" s="6">
        <f ca="1">RANDBETWEEN(VLOOKUP(B152,'Ver2'!$B$4:$D$10,2,0),VLOOKUP(B152,'Ver2'!$B$4:$D$10,3,0))</f>
        <v>471</v>
      </c>
      <c r="E152" s="6">
        <f t="shared" ca="1" si="21"/>
        <v>479478</v>
      </c>
      <c r="F152" s="6">
        <f ca="1">RANDBETWEEN(VLOOKUP(B152,'Ver2'!$B$13:$D$19,2,0),VLOOKUP(B152,'Ver2'!$B$13:$D$19,3,0))/100</f>
        <v>0.28999999999999998</v>
      </c>
      <c r="G152" s="6">
        <f ca="1">RANDBETWEEN(VLOOKUP(B152,'Ver2'!$F$13:$H$19,2,0),VLOOKUP(B152,'Ver2'!$F$13:$H$19,3,0))/100</f>
        <v>0.45</v>
      </c>
      <c r="H152" s="6">
        <f t="shared" ca="1" si="22"/>
        <v>0.1305</v>
      </c>
      <c r="I152" s="6">
        <f t="shared" ca="1" si="29"/>
        <v>0.21</v>
      </c>
      <c r="J152" s="6">
        <f t="shared" ca="1" si="23"/>
        <v>6.0899999999999996E-2</v>
      </c>
      <c r="K152" s="6">
        <f ca="1">RANDBETWEEN(VLOOKUP(B152,'Ver2'!$F$23:$H$29,2,0),VLOOKUP(B152,'Ver2'!$F$23:$H$29,3,0))/100</f>
        <v>0</v>
      </c>
      <c r="L152" s="6">
        <f t="shared" ca="1" si="24"/>
        <v>0</v>
      </c>
      <c r="M152" s="16">
        <f t="shared" ca="1" si="25"/>
        <v>194.84520000000001</v>
      </c>
      <c r="N152" s="6">
        <f ca="1">(L152+J152+H152)*E152+Table13[[#This Row],[Hukuk Servisinde Tahsilat Tutarı]]</f>
        <v>177067.38957599999</v>
      </c>
      <c r="O152" s="6">
        <f ca="1">C152*VLOOKUP(B152,'Ver2'!$J$3:$N$9,2,0)+(C152-C152*G152)*VLOOKUP(B152,'Ver2'!$J$3:$N$9,3,0)+(C152-C152*G152-C152*I152)*VLOOKUP(B152,'Ver2'!$J$3:$N$9,4,0)</f>
        <v>50900</v>
      </c>
      <c r="P152" s="6">
        <f t="shared" ca="1" si="26"/>
        <v>0.80859999999999999</v>
      </c>
      <c r="Q152" s="6">
        <f ca="1">C152*P152*VLOOKUP(B152,'Ver2'!$J$3:$N$9,5,0)</f>
        <v>246946.44</v>
      </c>
      <c r="R152" s="6">
        <f ca="1">VLOOKUP(Table13[[#This Row],[Ay]],'Ver2'!$J$3:$O$9,6,0)*Table13[[#This Row],[Hukuk Servisine Sevk Edilen]]*Table13[[#This Row],[Toplam Tutar]]</f>
        <v>85295.300375999999</v>
      </c>
      <c r="S152" s="6">
        <f t="shared" ca="1" si="27"/>
        <v>297846.44</v>
      </c>
      <c r="T152" s="6">
        <f t="shared" ca="1" si="28"/>
        <v>-69879.050424000015</v>
      </c>
      <c r="U152" s="4"/>
    </row>
    <row r="153" spans="1:21" x14ac:dyDescent="0.2">
      <c r="A153" s="9">
        <v>45047</v>
      </c>
      <c r="B153" s="6">
        <f t="shared" si="20"/>
        <v>5</v>
      </c>
      <c r="C153" s="6">
        <f ca="1">RANDBETWEEN(VLOOKUP(B153,'Ver2'!$F$3:$H$9,2,0),VLOOKUP(B153,'Ver2'!$F$3:$H$9,3,0))</f>
        <v>1912</v>
      </c>
      <c r="D153" s="6">
        <f ca="1">RANDBETWEEN(VLOOKUP(B153,'Ver2'!$B$4:$D$10,2,0),VLOOKUP(B153,'Ver2'!$B$4:$D$10,3,0))</f>
        <v>246</v>
      </c>
      <c r="E153" s="6">
        <f t="shared" ca="1" si="21"/>
        <v>470352</v>
      </c>
      <c r="F153" s="6">
        <f ca="1">RANDBETWEEN(VLOOKUP(B153,'Ver2'!$B$13:$D$19,2,0),VLOOKUP(B153,'Ver2'!$B$13:$D$19,3,0))/100</f>
        <v>0.1</v>
      </c>
      <c r="G153" s="6">
        <f ca="1">RANDBETWEEN(VLOOKUP(B153,'Ver2'!$F$13:$H$19,2,0),VLOOKUP(B153,'Ver2'!$F$13:$H$19,3,0))/100</f>
        <v>0.49</v>
      </c>
      <c r="H153" s="6">
        <f t="shared" ca="1" si="22"/>
        <v>4.9000000000000002E-2</v>
      </c>
      <c r="I153" s="6">
        <f t="shared" ca="1" si="29"/>
        <v>0.27</v>
      </c>
      <c r="J153" s="6">
        <f t="shared" ca="1" si="23"/>
        <v>2.7000000000000003E-2</v>
      </c>
      <c r="K153" s="6">
        <f ca="1">RANDBETWEEN(VLOOKUP(B153,'Ver2'!$F$23:$H$29,2,0),VLOOKUP(B153,'Ver2'!$F$23:$H$29,3,0))/100</f>
        <v>0</v>
      </c>
      <c r="L153" s="6">
        <f t="shared" ca="1" si="24"/>
        <v>0</v>
      </c>
      <c r="M153" s="16">
        <f t="shared" ca="1" si="25"/>
        <v>145.31200000000001</v>
      </c>
      <c r="N153" s="6">
        <f ca="1">(L153+J153+H153)*E153+Table13[[#This Row],[Hukuk Servisinde Tahsilat Tutarı]]</f>
        <v>122667.80160000001</v>
      </c>
      <c r="O153" s="6">
        <f ca="1">C153*VLOOKUP(B153,'Ver2'!$J$3:$N$9,2,0)+(C153-C153*G153)*VLOOKUP(B153,'Ver2'!$J$3:$N$9,3,0)+(C153-C153*G153-C153*I153)*VLOOKUP(B153,'Ver2'!$J$3:$N$9,4,0)</f>
        <v>95600</v>
      </c>
      <c r="P153" s="6">
        <f t="shared" ca="1" si="26"/>
        <v>0.92399999999999993</v>
      </c>
      <c r="Q153" s="6">
        <f ca="1">C153*P153*VLOOKUP(B153,'Ver2'!$J$3:$N$9,5,0)</f>
        <v>530006.39999999991</v>
      </c>
      <c r="R153" s="6">
        <f ca="1">VLOOKUP(Table13[[#This Row],[Ay]],'Ver2'!$J$3:$O$9,6,0)*Table13[[#This Row],[Hukuk Servisine Sevk Edilen]]*Table13[[#This Row],[Toplam Tutar]]</f>
        <v>86921.049599999998</v>
      </c>
      <c r="S153" s="6">
        <f t="shared" ca="1" si="27"/>
        <v>625606.39999999991</v>
      </c>
      <c r="T153" s="6">
        <f t="shared" ca="1" si="28"/>
        <v>-407338.5983999999</v>
      </c>
      <c r="U153" s="4"/>
    </row>
    <row r="154" spans="1:21" x14ac:dyDescent="0.2">
      <c r="A154" s="9">
        <v>45048</v>
      </c>
      <c r="B154" s="6">
        <f t="shared" si="20"/>
        <v>5</v>
      </c>
      <c r="C154" s="6">
        <f ca="1">RANDBETWEEN(VLOOKUP(B154,'Ver2'!$F$3:$H$9,2,0),VLOOKUP(B154,'Ver2'!$F$3:$H$9,3,0))</f>
        <v>1623</v>
      </c>
      <c r="D154" s="6">
        <f ca="1">RANDBETWEEN(VLOOKUP(B154,'Ver2'!$B$4:$D$10,2,0),VLOOKUP(B154,'Ver2'!$B$4:$D$10,3,0))</f>
        <v>101</v>
      </c>
      <c r="E154" s="6">
        <f t="shared" ca="1" si="21"/>
        <v>163923</v>
      </c>
      <c r="F154" s="6">
        <f ca="1">RANDBETWEEN(VLOOKUP(B154,'Ver2'!$B$13:$D$19,2,0),VLOOKUP(B154,'Ver2'!$B$13:$D$19,3,0))/100</f>
        <v>0.1</v>
      </c>
      <c r="G154" s="6">
        <f ca="1">RANDBETWEEN(VLOOKUP(B154,'Ver2'!$F$13:$H$19,2,0),VLOOKUP(B154,'Ver2'!$F$13:$H$19,3,0))/100</f>
        <v>0.51</v>
      </c>
      <c r="H154" s="6">
        <f t="shared" ca="1" si="22"/>
        <v>5.1000000000000004E-2</v>
      </c>
      <c r="I154" s="6">
        <f t="shared" ca="1" si="29"/>
        <v>0.35</v>
      </c>
      <c r="J154" s="6">
        <f t="shared" ca="1" si="23"/>
        <v>3.4999999999999996E-2</v>
      </c>
      <c r="K154" s="6">
        <f ca="1">RANDBETWEEN(VLOOKUP(B154,'Ver2'!$F$23:$H$29,2,0),VLOOKUP(B154,'Ver2'!$F$23:$H$29,3,0))/100</f>
        <v>0</v>
      </c>
      <c r="L154" s="6">
        <f t="shared" ca="1" si="24"/>
        <v>0</v>
      </c>
      <c r="M154" s="16">
        <f t="shared" ca="1" si="25"/>
        <v>139.578</v>
      </c>
      <c r="N154" s="6">
        <f ca="1">(L154+J154+H154)*E154+Table13[[#This Row],[Hukuk Servisinde Tahsilat Tutarı]]</f>
        <v>44062.502400000005</v>
      </c>
      <c r="O154" s="6">
        <f ca="1">C154*VLOOKUP(B154,'Ver2'!$J$3:$N$9,2,0)+(C154-C154*G154)*VLOOKUP(B154,'Ver2'!$J$3:$N$9,3,0)+(C154-C154*G154-C154*I154)*VLOOKUP(B154,'Ver2'!$J$3:$N$9,4,0)</f>
        <v>81150</v>
      </c>
      <c r="P154" s="6">
        <f t="shared" ca="1" si="26"/>
        <v>0.91400000000000003</v>
      </c>
      <c r="Q154" s="6">
        <f ca="1">C154*P154*VLOOKUP(B154,'Ver2'!$J$3:$N$9,5,0)</f>
        <v>445026.60000000003</v>
      </c>
      <c r="R154" s="6">
        <f ca="1">VLOOKUP(Table13[[#This Row],[Ay]],'Ver2'!$J$3:$O$9,6,0)*Table13[[#This Row],[Hukuk Servisine Sevk Edilen]]*Table13[[#This Row],[Toplam Tutar]]</f>
        <v>29965.124400000004</v>
      </c>
      <c r="S154" s="6">
        <f t="shared" ca="1" si="27"/>
        <v>526176.60000000009</v>
      </c>
      <c r="T154" s="6">
        <f t="shared" ca="1" si="28"/>
        <v>-400964.09760000004</v>
      </c>
      <c r="U154" s="4"/>
    </row>
    <row r="155" spans="1:21" x14ac:dyDescent="0.2">
      <c r="A155" s="9">
        <v>45049</v>
      </c>
      <c r="B155" s="6">
        <f t="shared" si="20"/>
        <v>5</v>
      </c>
      <c r="C155" s="6">
        <f ca="1">RANDBETWEEN(VLOOKUP(B155,'Ver2'!$F$3:$H$9,2,0),VLOOKUP(B155,'Ver2'!$F$3:$H$9,3,0))</f>
        <v>1790</v>
      </c>
      <c r="D155" s="6">
        <f ca="1">RANDBETWEEN(VLOOKUP(B155,'Ver2'!$B$4:$D$10,2,0),VLOOKUP(B155,'Ver2'!$B$4:$D$10,3,0))</f>
        <v>157</v>
      </c>
      <c r="E155" s="6">
        <f t="shared" ca="1" si="21"/>
        <v>281030</v>
      </c>
      <c r="F155" s="6">
        <f ca="1">RANDBETWEEN(VLOOKUP(B155,'Ver2'!$B$13:$D$19,2,0),VLOOKUP(B155,'Ver2'!$B$13:$D$19,3,0))/100</f>
        <v>0.06</v>
      </c>
      <c r="G155" s="6">
        <f ca="1">RANDBETWEEN(VLOOKUP(B155,'Ver2'!$F$13:$H$19,2,0),VLOOKUP(B155,'Ver2'!$F$13:$H$19,3,0))/100</f>
        <v>0.48</v>
      </c>
      <c r="H155" s="6">
        <f t="shared" ca="1" si="22"/>
        <v>2.8799999999999999E-2</v>
      </c>
      <c r="I155" s="6">
        <f t="shared" ca="1" si="29"/>
        <v>0.3</v>
      </c>
      <c r="J155" s="6">
        <f t="shared" ca="1" si="23"/>
        <v>1.7999999999999999E-2</v>
      </c>
      <c r="K155" s="6">
        <f ca="1">RANDBETWEEN(VLOOKUP(B155,'Ver2'!$F$23:$H$29,2,0),VLOOKUP(B155,'Ver2'!$F$23:$H$29,3,0))/100</f>
        <v>0</v>
      </c>
      <c r="L155" s="6">
        <f t="shared" ca="1" si="24"/>
        <v>0</v>
      </c>
      <c r="M155" s="16">
        <f t="shared" ca="1" si="25"/>
        <v>83.771999999999991</v>
      </c>
      <c r="N155" s="6">
        <f ca="1">(L155+J155+H155)*E155+Table13[[#This Row],[Hukuk Servisinde Tahsilat Tutarı]]</f>
        <v>66727.763200000016</v>
      </c>
      <c r="O155" s="6">
        <f ca="1">C155*VLOOKUP(B155,'Ver2'!$J$3:$N$9,2,0)+(C155-C155*G155)*VLOOKUP(B155,'Ver2'!$J$3:$N$9,3,0)+(C155-C155*G155-C155*I155)*VLOOKUP(B155,'Ver2'!$J$3:$N$9,4,0)</f>
        <v>89500</v>
      </c>
      <c r="P155" s="6">
        <f t="shared" ca="1" si="26"/>
        <v>0.95320000000000005</v>
      </c>
      <c r="Q155" s="6">
        <f ca="1">C155*P155*VLOOKUP(B155,'Ver2'!$J$3:$N$9,5,0)</f>
        <v>511868.4</v>
      </c>
      <c r="R155" s="6">
        <f ca="1">VLOOKUP(Table13[[#This Row],[Ay]],'Ver2'!$J$3:$O$9,6,0)*Table13[[#This Row],[Hukuk Servisine Sevk Edilen]]*Table13[[#This Row],[Toplam Tutar]]</f>
        <v>53575.559200000011</v>
      </c>
      <c r="S155" s="6">
        <f t="shared" ca="1" si="27"/>
        <v>601368.4</v>
      </c>
      <c r="T155" s="6">
        <f t="shared" ca="1" si="28"/>
        <v>-445140.63679999998</v>
      </c>
      <c r="U155" s="4"/>
    </row>
    <row r="156" spans="1:21" x14ac:dyDescent="0.2">
      <c r="A156" s="9">
        <v>45050</v>
      </c>
      <c r="B156" s="6">
        <f t="shared" si="20"/>
        <v>5</v>
      </c>
      <c r="C156" s="6">
        <f ca="1">RANDBETWEEN(VLOOKUP(B156,'Ver2'!$F$3:$H$9,2,0),VLOOKUP(B156,'Ver2'!$F$3:$H$9,3,0))</f>
        <v>1891</v>
      </c>
      <c r="D156" s="6">
        <f ca="1">RANDBETWEEN(VLOOKUP(B156,'Ver2'!$B$4:$D$10,2,0),VLOOKUP(B156,'Ver2'!$B$4:$D$10,3,0))</f>
        <v>206</v>
      </c>
      <c r="E156" s="6">
        <f t="shared" ca="1" si="21"/>
        <v>389546</v>
      </c>
      <c r="F156" s="6">
        <f ca="1">RANDBETWEEN(VLOOKUP(B156,'Ver2'!$B$13:$D$19,2,0),VLOOKUP(B156,'Ver2'!$B$13:$D$19,3,0))/100</f>
        <v>7.0000000000000007E-2</v>
      </c>
      <c r="G156" s="6">
        <f ca="1">RANDBETWEEN(VLOOKUP(B156,'Ver2'!$F$13:$H$19,2,0),VLOOKUP(B156,'Ver2'!$F$13:$H$19,3,0))/100</f>
        <v>0.51</v>
      </c>
      <c r="H156" s="6">
        <f t="shared" ca="1" si="22"/>
        <v>3.5700000000000003E-2</v>
      </c>
      <c r="I156" s="6">
        <f t="shared" ca="1" si="29"/>
        <v>0.33</v>
      </c>
      <c r="J156" s="6">
        <f t="shared" ca="1" si="23"/>
        <v>2.3100000000000002E-2</v>
      </c>
      <c r="K156" s="6">
        <f ca="1">RANDBETWEEN(VLOOKUP(B156,'Ver2'!$F$23:$H$29,2,0),VLOOKUP(B156,'Ver2'!$F$23:$H$29,3,0))/100</f>
        <v>0</v>
      </c>
      <c r="L156" s="6">
        <f t="shared" ca="1" si="24"/>
        <v>0</v>
      </c>
      <c r="M156" s="16">
        <f t="shared" ca="1" si="25"/>
        <v>111.19080000000001</v>
      </c>
      <c r="N156" s="6">
        <f ca="1">(L156+J156+H156)*E156+Table13[[#This Row],[Hukuk Servisinde Tahsilat Tutarı]]</f>
        <v>96233.443840000007</v>
      </c>
      <c r="O156" s="6">
        <f ca="1">C156*VLOOKUP(B156,'Ver2'!$J$3:$N$9,2,0)+(C156-C156*G156)*VLOOKUP(B156,'Ver2'!$J$3:$N$9,3,0)+(C156-C156*G156-C156*I156)*VLOOKUP(B156,'Ver2'!$J$3:$N$9,4,0)</f>
        <v>94550</v>
      </c>
      <c r="P156" s="6">
        <f t="shared" ca="1" si="26"/>
        <v>0.94120000000000004</v>
      </c>
      <c r="Q156" s="6">
        <f ca="1">C156*P156*VLOOKUP(B156,'Ver2'!$J$3:$N$9,5,0)</f>
        <v>533942.76</v>
      </c>
      <c r="R156" s="6">
        <f ca="1">VLOOKUP(Table13[[#This Row],[Ay]],'Ver2'!$J$3:$O$9,6,0)*Table13[[#This Row],[Hukuk Servisine Sevk Edilen]]*Table13[[#This Row],[Toplam Tutar]]</f>
        <v>73328.139040000009</v>
      </c>
      <c r="S156" s="6">
        <f t="shared" ca="1" si="27"/>
        <v>628492.76</v>
      </c>
      <c r="T156" s="6">
        <f t="shared" ca="1" si="28"/>
        <v>-437709.31615999999</v>
      </c>
      <c r="U156" s="4"/>
    </row>
    <row r="157" spans="1:21" x14ac:dyDescent="0.2">
      <c r="A157" s="9">
        <v>45051</v>
      </c>
      <c r="B157" s="6">
        <f t="shared" si="20"/>
        <v>5</v>
      </c>
      <c r="C157" s="6">
        <f ca="1">RANDBETWEEN(VLOOKUP(B157,'Ver2'!$F$3:$H$9,2,0),VLOOKUP(B157,'Ver2'!$F$3:$H$9,3,0))</f>
        <v>1857</v>
      </c>
      <c r="D157" s="6">
        <f ca="1">RANDBETWEEN(VLOOKUP(B157,'Ver2'!$B$4:$D$10,2,0),VLOOKUP(B157,'Ver2'!$B$4:$D$10,3,0))</f>
        <v>105</v>
      </c>
      <c r="E157" s="6">
        <f t="shared" ca="1" si="21"/>
        <v>194985</v>
      </c>
      <c r="F157" s="6">
        <f ca="1">RANDBETWEEN(VLOOKUP(B157,'Ver2'!$B$13:$D$19,2,0),VLOOKUP(B157,'Ver2'!$B$13:$D$19,3,0))/100</f>
        <v>0.08</v>
      </c>
      <c r="G157" s="6">
        <f ca="1">RANDBETWEEN(VLOOKUP(B157,'Ver2'!$F$13:$H$19,2,0),VLOOKUP(B157,'Ver2'!$F$13:$H$19,3,0))/100</f>
        <v>0.46</v>
      </c>
      <c r="H157" s="6">
        <f t="shared" ca="1" si="22"/>
        <v>3.6799999999999999E-2</v>
      </c>
      <c r="I157" s="6">
        <f t="shared" ca="1" si="29"/>
        <v>0.28000000000000003</v>
      </c>
      <c r="J157" s="6">
        <f t="shared" ca="1" si="23"/>
        <v>2.2400000000000003E-2</v>
      </c>
      <c r="K157" s="6">
        <f ca="1">RANDBETWEEN(VLOOKUP(B157,'Ver2'!$F$23:$H$29,2,0),VLOOKUP(B157,'Ver2'!$F$23:$H$29,3,0))/100</f>
        <v>0</v>
      </c>
      <c r="L157" s="6">
        <f t="shared" ca="1" si="24"/>
        <v>0</v>
      </c>
      <c r="M157" s="16">
        <f t="shared" ca="1" si="25"/>
        <v>109.93440000000001</v>
      </c>
      <c r="N157" s="6">
        <f ca="1">(L157+J157+H157)*E157+Table13[[#This Row],[Hukuk Servisinde Tahsilat Tutarı]]</f>
        <v>48231.489600000001</v>
      </c>
      <c r="O157" s="6">
        <f ca="1">C157*VLOOKUP(B157,'Ver2'!$J$3:$N$9,2,0)+(C157-C157*G157)*VLOOKUP(B157,'Ver2'!$J$3:$N$9,3,0)+(C157-C157*G157-C157*I157)*VLOOKUP(B157,'Ver2'!$J$3:$N$9,4,0)</f>
        <v>92850</v>
      </c>
      <c r="P157" s="6">
        <f t="shared" ca="1" si="26"/>
        <v>0.94079999999999997</v>
      </c>
      <c r="Q157" s="6">
        <f ca="1">C157*P157*VLOOKUP(B157,'Ver2'!$J$3:$N$9,5,0)</f>
        <v>524119.68</v>
      </c>
      <c r="R157" s="6">
        <f ca="1">VLOOKUP(Table13[[#This Row],[Ay]],'Ver2'!$J$3:$O$9,6,0)*Table13[[#This Row],[Hukuk Servisine Sevk Edilen]]*Table13[[#This Row],[Toplam Tutar]]</f>
        <v>36688.3776</v>
      </c>
      <c r="S157" s="6">
        <f t="shared" ca="1" si="27"/>
        <v>616969.67999999993</v>
      </c>
      <c r="T157" s="6">
        <f t="shared" ca="1" si="28"/>
        <v>-475888.19039999996</v>
      </c>
      <c r="U157" s="4"/>
    </row>
    <row r="158" spans="1:21" x14ac:dyDescent="0.2">
      <c r="A158" s="9">
        <v>45052</v>
      </c>
      <c r="B158" s="6">
        <f t="shared" si="20"/>
        <v>5</v>
      </c>
      <c r="C158" s="6">
        <f ca="1">RANDBETWEEN(VLOOKUP(B158,'Ver2'!$F$3:$H$9,2,0),VLOOKUP(B158,'Ver2'!$F$3:$H$9,3,0))</f>
        <v>1788</v>
      </c>
      <c r="D158" s="6">
        <f ca="1">RANDBETWEEN(VLOOKUP(B158,'Ver2'!$B$4:$D$10,2,0),VLOOKUP(B158,'Ver2'!$B$4:$D$10,3,0))</f>
        <v>211</v>
      </c>
      <c r="E158" s="6">
        <f t="shared" ca="1" si="21"/>
        <v>377268</v>
      </c>
      <c r="F158" s="6">
        <f ca="1">RANDBETWEEN(VLOOKUP(B158,'Ver2'!$B$13:$D$19,2,0),VLOOKUP(B158,'Ver2'!$B$13:$D$19,3,0))/100</f>
        <v>0.06</v>
      </c>
      <c r="G158" s="6">
        <f ca="1">RANDBETWEEN(VLOOKUP(B158,'Ver2'!$F$13:$H$19,2,0),VLOOKUP(B158,'Ver2'!$F$13:$H$19,3,0))/100</f>
        <v>0.49</v>
      </c>
      <c r="H158" s="6">
        <f t="shared" ca="1" si="22"/>
        <v>2.9399999999999999E-2</v>
      </c>
      <c r="I158" s="6">
        <f t="shared" ca="1" si="29"/>
        <v>0.33</v>
      </c>
      <c r="J158" s="6">
        <f t="shared" ca="1" si="23"/>
        <v>1.9800000000000002E-2</v>
      </c>
      <c r="K158" s="6">
        <f ca="1">RANDBETWEEN(VLOOKUP(B158,'Ver2'!$F$23:$H$29,2,0),VLOOKUP(B158,'Ver2'!$F$23:$H$29,3,0))/100</f>
        <v>0</v>
      </c>
      <c r="L158" s="6">
        <f t="shared" ca="1" si="24"/>
        <v>0</v>
      </c>
      <c r="M158" s="16">
        <f t="shared" ca="1" si="25"/>
        <v>87.9696</v>
      </c>
      <c r="N158" s="6">
        <f ca="1">(L158+J158+H158)*E158+Table13[[#This Row],[Hukuk Servisinde Tahsilat Tutarı]]</f>
        <v>90302.868480000005</v>
      </c>
      <c r="O158" s="6">
        <f ca="1">C158*VLOOKUP(B158,'Ver2'!$J$3:$N$9,2,0)+(C158-C158*G158)*VLOOKUP(B158,'Ver2'!$J$3:$N$9,3,0)+(C158-C158*G158-C158*I158)*VLOOKUP(B158,'Ver2'!$J$3:$N$9,4,0)</f>
        <v>89400</v>
      </c>
      <c r="P158" s="6">
        <f t="shared" ca="1" si="26"/>
        <v>0.95079999999999998</v>
      </c>
      <c r="Q158" s="6">
        <f ca="1">C158*P158*VLOOKUP(B158,'Ver2'!$J$3:$N$9,5,0)</f>
        <v>510009.11999999994</v>
      </c>
      <c r="R158" s="6">
        <f ca="1">VLOOKUP(Table13[[#This Row],[Ay]],'Ver2'!$J$3:$O$9,6,0)*Table13[[#This Row],[Hukuk Servisine Sevk Edilen]]*Table13[[#This Row],[Toplam Tutar]]</f>
        <v>71741.282879999999</v>
      </c>
      <c r="S158" s="6">
        <f t="shared" ca="1" si="27"/>
        <v>599409.11999999988</v>
      </c>
      <c r="T158" s="6">
        <f t="shared" ca="1" si="28"/>
        <v>-419706.25151999993</v>
      </c>
      <c r="U158" s="4"/>
    </row>
    <row r="159" spans="1:21" x14ac:dyDescent="0.2">
      <c r="A159" s="9">
        <v>45053</v>
      </c>
      <c r="B159" s="6">
        <f t="shared" si="20"/>
        <v>5</v>
      </c>
      <c r="C159" s="6">
        <f ca="1">RANDBETWEEN(VLOOKUP(B159,'Ver2'!$F$3:$H$9,2,0),VLOOKUP(B159,'Ver2'!$F$3:$H$9,3,0))</f>
        <v>1776</v>
      </c>
      <c r="D159" s="6">
        <f ca="1">RANDBETWEEN(VLOOKUP(B159,'Ver2'!$B$4:$D$10,2,0),VLOOKUP(B159,'Ver2'!$B$4:$D$10,3,0))</f>
        <v>128</v>
      </c>
      <c r="E159" s="6">
        <f t="shared" ca="1" si="21"/>
        <v>227328</v>
      </c>
      <c r="F159" s="6">
        <f ca="1">RANDBETWEEN(VLOOKUP(B159,'Ver2'!$B$13:$D$19,2,0),VLOOKUP(B159,'Ver2'!$B$13:$D$19,3,0))/100</f>
        <v>0.05</v>
      </c>
      <c r="G159" s="6">
        <f ca="1">RANDBETWEEN(VLOOKUP(B159,'Ver2'!$F$13:$H$19,2,0),VLOOKUP(B159,'Ver2'!$F$13:$H$19,3,0))/100</f>
        <v>0.52</v>
      </c>
      <c r="H159" s="6">
        <f t="shared" ca="1" si="22"/>
        <v>2.6000000000000002E-2</v>
      </c>
      <c r="I159" s="6">
        <f t="shared" ca="1" si="29"/>
        <v>0.2</v>
      </c>
      <c r="J159" s="6">
        <f t="shared" ca="1" si="23"/>
        <v>1.0000000000000002E-2</v>
      </c>
      <c r="K159" s="6">
        <f ca="1">RANDBETWEEN(VLOOKUP(B159,'Ver2'!$F$23:$H$29,2,0),VLOOKUP(B159,'Ver2'!$F$23:$H$29,3,0))/100</f>
        <v>0</v>
      </c>
      <c r="L159" s="6">
        <f t="shared" ca="1" si="24"/>
        <v>0</v>
      </c>
      <c r="M159" s="16">
        <f t="shared" ca="1" si="25"/>
        <v>63.936000000000007</v>
      </c>
      <c r="N159" s="6">
        <f ca="1">(L159+J159+H159)*E159+Table13[[#This Row],[Hukuk Servisinde Tahsilat Tutarı]]</f>
        <v>52012.646399999998</v>
      </c>
      <c r="O159" s="6">
        <f ca="1">C159*VLOOKUP(B159,'Ver2'!$J$3:$N$9,2,0)+(C159-C159*G159)*VLOOKUP(B159,'Ver2'!$J$3:$N$9,3,0)+(C159-C159*G159-C159*I159)*VLOOKUP(B159,'Ver2'!$J$3:$N$9,4,0)</f>
        <v>88800</v>
      </c>
      <c r="P159" s="6">
        <f t="shared" ca="1" si="26"/>
        <v>0.96399999999999997</v>
      </c>
      <c r="Q159" s="6">
        <f ca="1">C159*P159*VLOOKUP(B159,'Ver2'!$J$3:$N$9,5,0)</f>
        <v>513619.19999999995</v>
      </c>
      <c r="R159" s="6">
        <f ca="1">VLOOKUP(Table13[[#This Row],[Ay]],'Ver2'!$J$3:$O$9,6,0)*Table13[[#This Row],[Hukuk Servisine Sevk Edilen]]*Table13[[#This Row],[Toplam Tutar]]</f>
        <v>43828.838400000001</v>
      </c>
      <c r="S159" s="6">
        <f t="shared" ca="1" si="27"/>
        <v>602419.19999999995</v>
      </c>
      <c r="T159" s="6">
        <f t="shared" ca="1" si="28"/>
        <v>-461606.55359999998</v>
      </c>
      <c r="U159" s="4"/>
    </row>
    <row r="160" spans="1:21" x14ac:dyDescent="0.2">
      <c r="A160" s="9">
        <v>45054</v>
      </c>
      <c r="B160" s="6">
        <f t="shared" si="20"/>
        <v>5</v>
      </c>
      <c r="C160" s="6">
        <f ca="1">RANDBETWEEN(VLOOKUP(B160,'Ver2'!$F$3:$H$9,2,0),VLOOKUP(B160,'Ver2'!$F$3:$H$9,3,0))</f>
        <v>1600</v>
      </c>
      <c r="D160" s="6">
        <f ca="1">RANDBETWEEN(VLOOKUP(B160,'Ver2'!$B$4:$D$10,2,0),VLOOKUP(B160,'Ver2'!$B$4:$D$10,3,0))</f>
        <v>160</v>
      </c>
      <c r="E160" s="6">
        <f t="shared" ca="1" si="21"/>
        <v>256000</v>
      </c>
      <c r="F160" s="6">
        <f ca="1">RANDBETWEEN(VLOOKUP(B160,'Ver2'!$B$13:$D$19,2,0),VLOOKUP(B160,'Ver2'!$B$13:$D$19,3,0))/100</f>
        <v>0.06</v>
      </c>
      <c r="G160" s="6">
        <f ca="1">RANDBETWEEN(VLOOKUP(B160,'Ver2'!$F$13:$H$19,2,0),VLOOKUP(B160,'Ver2'!$F$13:$H$19,3,0))/100</f>
        <v>0.55000000000000004</v>
      </c>
      <c r="H160" s="6">
        <f t="shared" ca="1" si="22"/>
        <v>3.3000000000000002E-2</v>
      </c>
      <c r="I160" s="6">
        <f t="shared" ca="1" si="29"/>
        <v>0.28000000000000003</v>
      </c>
      <c r="J160" s="6">
        <f t="shared" ca="1" si="23"/>
        <v>1.6800000000000002E-2</v>
      </c>
      <c r="K160" s="6">
        <f ca="1">RANDBETWEEN(VLOOKUP(B160,'Ver2'!$F$23:$H$29,2,0),VLOOKUP(B160,'Ver2'!$F$23:$H$29,3,0))/100</f>
        <v>0</v>
      </c>
      <c r="L160" s="6">
        <f t="shared" ca="1" si="24"/>
        <v>0</v>
      </c>
      <c r="M160" s="16">
        <f t="shared" ca="1" si="25"/>
        <v>79.680000000000007</v>
      </c>
      <c r="N160" s="6">
        <f ca="1">(L160+J160+H160)*E160+Table13[[#This Row],[Hukuk Servisinde Tahsilat Tutarı]]</f>
        <v>61399.040000000008</v>
      </c>
      <c r="O160" s="6">
        <f ca="1">C160*VLOOKUP(B160,'Ver2'!$J$3:$N$9,2,0)+(C160-C160*G160)*VLOOKUP(B160,'Ver2'!$J$3:$N$9,3,0)+(C160-C160*G160-C160*I160)*VLOOKUP(B160,'Ver2'!$J$3:$N$9,4,0)</f>
        <v>80000</v>
      </c>
      <c r="P160" s="6">
        <f t="shared" ca="1" si="26"/>
        <v>0.95020000000000004</v>
      </c>
      <c r="Q160" s="6">
        <f ca="1">C160*P160*VLOOKUP(B160,'Ver2'!$J$3:$N$9,5,0)</f>
        <v>456096.00000000006</v>
      </c>
      <c r="R160" s="6">
        <f ca="1">VLOOKUP(Table13[[#This Row],[Ay]],'Ver2'!$J$3:$O$9,6,0)*Table13[[#This Row],[Hukuk Servisine Sevk Edilen]]*Table13[[#This Row],[Toplam Tutar]]</f>
        <v>48650.240000000005</v>
      </c>
      <c r="S160" s="6">
        <f t="shared" ca="1" si="27"/>
        <v>536096</v>
      </c>
      <c r="T160" s="6">
        <f t="shared" ca="1" si="28"/>
        <v>-394696.96000000008</v>
      </c>
      <c r="U160" s="4"/>
    </row>
    <row r="161" spans="1:21" x14ac:dyDescent="0.2">
      <c r="A161" s="9">
        <v>45055</v>
      </c>
      <c r="B161" s="6">
        <f t="shared" si="20"/>
        <v>5</v>
      </c>
      <c r="C161" s="6">
        <f ca="1">RANDBETWEEN(VLOOKUP(B161,'Ver2'!$F$3:$H$9,2,0),VLOOKUP(B161,'Ver2'!$F$3:$H$9,3,0))</f>
        <v>1845</v>
      </c>
      <c r="D161" s="6">
        <f ca="1">RANDBETWEEN(VLOOKUP(B161,'Ver2'!$B$4:$D$10,2,0),VLOOKUP(B161,'Ver2'!$B$4:$D$10,3,0))</f>
        <v>189</v>
      </c>
      <c r="E161" s="6">
        <f t="shared" ca="1" si="21"/>
        <v>348705</v>
      </c>
      <c r="F161" s="6">
        <f ca="1">RANDBETWEEN(VLOOKUP(B161,'Ver2'!$B$13:$D$19,2,0),VLOOKUP(B161,'Ver2'!$B$13:$D$19,3,0))/100</f>
        <v>7.0000000000000007E-2</v>
      </c>
      <c r="G161" s="6">
        <f ca="1">RANDBETWEEN(VLOOKUP(B161,'Ver2'!$F$13:$H$19,2,0),VLOOKUP(B161,'Ver2'!$F$13:$H$19,3,0))/100</f>
        <v>0.52</v>
      </c>
      <c r="H161" s="6">
        <f t="shared" ca="1" si="22"/>
        <v>3.6400000000000002E-2</v>
      </c>
      <c r="I161" s="6">
        <f t="shared" ca="1" si="29"/>
        <v>0.27</v>
      </c>
      <c r="J161" s="6">
        <f t="shared" ca="1" si="23"/>
        <v>1.8900000000000004E-2</v>
      </c>
      <c r="K161" s="6">
        <f ca="1">RANDBETWEEN(VLOOKUP(B161,'Ver2'!$F$23:$H$29,2,0),VLOOKUP(B161,'Ver2'!$F$23:$H$29,3,0))/100</f>
        <v>0</v>
      </c>
      <c r="L161" s="6">
        <f t="shared" ca="1" si="24"/>
        <v>0</v>
      </c>
      <c r="M161" s="16">
        <f t="shared" ca="1" si="25"/>
        <v>102.02850000000001</v>
      </c>
      <c r="N161" s="6">
        <f ca="1">(L161+J161+H161)*E161+Table13[[#This Row],[Hukuk Servisinde Tahsilat Tutarı]]</f>
        <v>85167.709200000012</v>
      </c>
      <c r="O161" s="6">
        <f ca="1">C161*VLOOKUP(B161,'Ver2'!$J$3:$N$9,2,0)+(C161-C161*G161)*VLOOKUP(B161,'Ver2'!$J$3:$N$9,3,0)+(C161-C161*G161-C161*I161)*VLOOKUP(B161,'Ver2'!$J$3:$N$9,4,0)</f>
        <v>92250</v>
      </c>
      <c r="P161" s="6">
        <f t="shared" ca="1" si="26"/>
        <v>0.94469999999999998</v>
      </c>
      <c r="Q161" s="6">
        <f ca="1">C161*P161*VLOOKUP(B161,'Ver2'!$J$3:$N$9,5,0)</f>
        <v>522891.44999999995</v>
      </c>
      <c r="R161" s="6">
        <f ca="1">VLOOKUP(Table13[[#This Row],[Ay]],'Ver2'!$J$3:$O$9,6,0)*Table13[[#This Row],[Hukuk Servisine Sevk Edilen]]*Table13[[#This Row],[Toplam Tutar]]</f>
        <v>65884.322700000004</v>
      </c>
      <c r="S161" s="6">
        <f t="shared" ca="1" si="27"/>
        <v>615141.44999999995</v>
      </c>
      <c r="T161" s="6">
        <f t="shared" ca="1" si="28"/>
        <v>-437723.74079999991</v>
      </c>
      <c r="U161" s="4"/>
    </row>
    <row r="162" spans="1:21" x14ac:dyDescent="0.2">
      <c r="A162" s="9">
        <v>45056</v>
      </c>
      <c r="B162" s="6">
        <f t="shared" si="20"/>
        <v>5</v>
      </c>
      <c r="C162" s="6">
        <f ca="1">RANDBETWEEN(VLOOKUP(B162,'Ver2'!$F$3:$H$9,2,0),VLOOKUP(B162,'Ver2'!$F$3:$H$9,3,0))</f>
        <v>1583</v>
      </c>
      <c r="D162" s="6">
        <f ca="1">RANDBETWEEN(VLOOKUP(B162,'Ver2'!$B$4:$D$10,2,0),VLOOKUP(B162,'Ver2'!$B$4:$D$10,3,0))</f>
        <v>128</v>
      </c>
      <c r="E162" s="6">
        <f t="shared" ca="1" si="21"/>
        <v>202624</v>
      </c>
      <c r="F162" s="6">
        <f ca="1">RANDBETWEEN(VLOOKUP(B162,'Ver2'!$B$13:$D$19,2,0),VLOOKUP(B162,'Ver2'!$B$13:$D$19,3,0))/100</f>
        <v>0.06</v>
      </c>
      <c r="G162" s="6">
        <f ca="1">RANDBETWEEN(VLOOKUP(B162,'Ver2'!$F$13:$H$19,2,0),VLOOKUP(B162,'Ver2'!$F$13:$H$19,3,0))/100</f>
        <v>0.52</v>
      </c>
      <c r="H162" s="6">
        <f t="shared" ca="1" si="22"/>
        <v>3.1199999999999999E-2</v>
      </c>
      <c r="I162" s="6">
        <f t="shared" ca="1" si="29"/>
        <v>0.22</v>
      </c>
      <c r="J162" s="6">
        <f t="shared" ca="1" si="23"/>
        <v>1.32E-2</v>
      </c>
      <c r="K162" s="6">
        <f ca="1">RANDBETWEEN(VLOOKUP(B162,'Ver2'!$F$23:$H$29,2,0),VLOOKUP(B162,'Ver2'!$F$23:$H$29,3,0))/100</f>
        <v>0</v>
      </c>
      <c r="L162" s="6">
        <f t="shared" ca="1" si="24"/>
        <v>0</v>
      </c>
      <c r="M162" s="16">
        <f t="shared" ca="1" si="25"/>
        <v>70.285199999999989</v>
      </c>
      <c r="N162" s="6">
        <f ca="1">(L162+J162+H162)*E162+Table13[[#This Row],[Hukuk Servisinde Tahsilat Tutarı]]</f>
        <v>47722.004479999996</v>
      </c>
      <c r="O162" s="6">
        <f ca="1">C162*VLOOKUP(B162,'Ver2'!$J$3:$N$9,2,0)+(C162-C162*G162)*VLOOKUP(B162,'Ver2'!$J$3:$N$9,3,0)+(C162-C162*G162-C162*I162)*VLOOKUP(B162,'Ver2'!$J$3:$N$9,4,0)</f>
        <v>79150</v>
      </c>
      <c r="P162" s="6">
        <f t="shared" ca="1" si="26"/>
        <v>0.9556</v>
      </c>
      <c r="Q162" s="6">
        <f ca="1">C162*P162*VLOOKUP(B162,'Ver2'!$J$3:$N$9,5,0)</f>
        <v>453814.44</v>
      </c>
      <c r="R162" s="6">
        <f ca="1">VLOOKUP(Table13[[#This Row],[Ay]],'Ver2'!$J$3:$O$9,6,0)*Table13[[#This Row],[Hukuk Servisine Sevk Edilen]]*Table13[[#This Row],[Toplam Tutar]]</f>
        <v>38725.498879999999</v>
      </c>
      <c r="S162" s="6">
        <f t="shared" ca="1" si="27"/>
        <v>532964.43999999994</v>
      </c>
      <c r="T162" s="6">
        <f t="shared" ca="1" si="28"/>
        <v>-406092.43552</v>
      </c>
      <c r="U162" s="4"/>
    </row>
    <row r="163" spans="1:21" x14ac:dyDescent="0.2">
      <c r="A163" s="9">
        <v>45057</v>
      </c>
      <c r="B163" s="6">
        <f t="shared" si="20"/>
        <v>5</v>
      </c>
      <c r="C163" s="6">
        <f ca="1">RANDBETWEEN(VLOOKUP(B163,'Ver2'!$F$3:$H$9,2,0),VLOOKUP(B163,'Ver2'!$F$3:$H$9,3,0))</f>
        <v>1572</v>
      </c>
      <c r="D163" s="6">
        <f ca="1">RANDBETWEEN(VLOOKUP(B163,'Ver2'!$B$4:$D$10,2,0),VLOOKUP(B163,'Ver2'!$B$4:$D$10,3,0))</f>
        <v>244</v>
      </c>
      <c r="E163" s="6">
        <f t="shared" ca="1" si="21"/>
        <v>383568</v>
      </c>
      <c r="F163" s="6">
        <f ca="1">RANDBETWEEN(VLOOKUP(B163,'Ver2'!$B$13:$D$19,2,0),VLOOKUP(B163,'Ver2'!$B$13:$D$19,3,0))/100</f>
        <v>0.08</v>
      </c>
      <c r="G163" s="6">
        <f ca="1">RANDBETWEEN(VLOOKUP(B163,'Ver2'!$F$13:$H$19,2,0),VLOOKUP(B163,'Ver2'!$F$13:$H$19,3,0))/100</f>
        <v>0.49</v>
      </c>
      <c r="H163" s="6">
        <f t="shared" ca="1" si="22"/>
        <v>3.9199999999999999E-2</v>
      </c>
      <c r="I163" s="6">
        <f t="shared" ca="1" si="29"/>
        <v>0.2</v>
      </c>
      <c r="J163" s="6">
        <f t="shared" ca="1" si="23"/>
        <v>1.6E-2</v>
      </c>
      <c r="K163" s="6">
        <f ca="1">RANDBETWEEN(VLOOKUP(B163,'Ver2'!$F$23:$H$29,2,0),VLOOKUP(B163,'Ver2'!$F$23:$H$29,3,0))/100</f>
        <v>0</v>
      </c>
      <c r="L163" s="6">
        <f t="shared" ca="1" si="24"/>
        <v>0</v>
      </c>
      <c r="M163" s="16">
        <f t="shared" ca="1" si="25"/>
        <v>86.7744</v>
      </c>
      <c r="N163" s="6">
        <f ca="1">(L163+J163+H163)*E163+Table13[[#This Row],[Hukuk Servisinde Tahsilat Tutarı]]</f>
        <v>93651.962880000006</v>
      </c>
      <c r="O163" s="6">
        <f ca="1">C163*VLOOKUP(B163,'Ver2'!$J$3:$N$9,2,0)+(C163-C163*G163)*VLOOKUP(B163,'Ver2'!$J$3:$N$9,3,0)+(C163-C163*G163-C163*I163)*VLOOKUP(B163,'Ver2'!$J$3:$N$9,4,0)</f>
        <v>78600</v>
      </c>
      <c r="P163" s="6">
        <f t="shared" ca="1" si="26"/>
        <v>0.94479999999999997</v>
      </c>
      <c r="Q163" s="6">
        <f ca="1">C163*P163*VLOOKUP(B163,'Ver2'!$J$3:$N$9,5,0)</f>
        <v>445567.68</v>
      </c>
      <c r="R163" s="6">
        <f ca="1">VLOOKUP(Table13[[#This Row],[Ay]],'Ver2'!$J$3:$O$9,6,0)*Table13[[#This Row],[Hukuk Servisine Sevk Edilen]]*Table13[[#This Row],[Toplam Tutar]]</f>
        <v>72479.009280000013</v>
      </c>
      <c r="S163" s="6">
        <f t="shared" ca="1" si="27"/>
        <v>524167.67999999999</v>
      </c>
      <c r="T163" s="6">
        <f t="shared" ca="1" si="28"/>
        <v>-351915.71711999999</v>
      </c>
      <c r="U163" s="4"/>
    </row>
    <row r="164" spans="1:21" x14ac:dyDescent="0.2">
      <c r="A164" s="9">
        <v>45058</v>
      </c>
      <c r="B164" s="6">
        <f t="shared" si="20"/>
        <v>5</v>
      </c>
      <c r="C164" s="6">
        <f ca="1">RANDBETWEEN(VLOOKUP(B164,'Ver2'!$F$3:$H$9,2,0),VLOOKUP(B164,'Ver2'!$F$3:$H$9,3,0))</f>
        <v>1964</v>
      </c>
      <c r="D164" s="6">
        <f ca="1">RANDBETWEEN(VLOOKUP(B164,'Ver2'!$B$4:$D$10,2,0),VLOOKUP(B164,'Ver2'!$B$4:$D$10,3,0))</f>
        <v>244</v>
      </c>
      <c r="E164" s="6">
        <f t="shared" ca="1" si="21"/>
        <v>479216</v>
      </c>
      <c r="F164" s="6">
        <f ca="1">RANDBETWEEN(VLOOKUP(B164,'Ver2'!$B$13:$D$19,2,0),VLOOKUP(B164,'Ver2'!$B$13:$D$19,3,0))/100</f>
        <v>0.1</v>
      </c>
      <c r="G164" s="6">
        <f ca="1">RANDBETWEEN(VLOOKUP(B164,'Ver2'!$F$13:$H$19,2,0),VLOOKUP(B164,'Ver2'!$F$13:$H$19,3,0))/100</f>
        <v>0.48</v>
      </c>
      <c r="H164" s="6">
        <f t="shared" ca="1" si="22"/>
        <v>4.8000000000000001E-2</v>
      </c>
      <c r="I164" s="6">
        <f t="shared" ca="1" si="29"/>
        <v>0.35</v>
      </c>
      <c r="J164" s="6">
        <f t="shared" ca="1" si="23"/>
        <v>3.4999999999999996E-2</v>
      </c>
      <c r="K164" s="6">
        <f ca="1">RANDBETWEEN(VLOOKUP(B164,'Ver2'!$F$23:$H$29,2,0),VLOOKUP(B164,'Ver2'!$F$23:$H$29,3,0))/100</f>
        <v>0</v>
      </c>
      <c r="L164" s="6">
        <f t="shared" ca="1" si="24"/>
        <v>0</v>
      </c>
      <c r="M164" s="16">
        <f t="shared" ca="1" si="25"/>
        <v>163.01199999999997</v>
      </c>
      <c r="N164" s="6">
        <f ca="1">(L164+J164+H164)*E164+Table13[[#This Row],[Hukuk Servisinde Tahsilat Tutarı]]</f>
        <v>127663.14239999998</v>
      </c>
      <c r="O164" s="6">
        <f ca="1">C164*VLOOKUP(B164,'Ver2'!$J$3:$N$9,2,0)+(C164-C164*G164)*VLOOKUP(B164,'Ver2'!$J$3:$N$9,3,0)+(C164-C164*G164-C164*I164)*VLOOKUP(B164,'Ver2'!$J$3:$N$9,4,0)</f>
        <v>98200</v>
      </c>
      <c r="P164" s="6">
        <f t="shared" ca="1" si="26"/>
        <v>0.91700000000000004</v>
      </c>
      <c r="Q164" s="6">
        <f ca="1">C164*P164*VLOOKUP(B164,'Ver2'!$J$3:$N$9,5,0)</f>
        <v>540296.4</v>
      </c>
      <c r="R164" s="6">
        <f ca="1">VLOOKUP(Table13[[#This Row],[Ay]],'Ver2'!$J$3:$O$9,6,0)*Table13[[#This Row],[Hukuk Servisine Sevk Edilen]]*Table13[[#This Row],[Toplam Tutar]]</f>
        <v>87888.214399999997</v>
      </c>
      <c r="S164" s="6">
        <f t="shared" ca="1" si="27"/>
        <v>638496.4</v>
      </c>
      <c r="T164" s="6">
        <f t="shared" ca="1" si="28"/>
        <v>-412633.25760000001</v>
      </c>
      <c r="U164" s="4"/>
    </row>
    <row r="165" spans="1:21" x14ac:dyDescent="0.2">
      <c r="A165" s="9">
        <v>45059</v>
      </c>
      <c r="B165" s="6">
        <f t="shared" si="20"/>
        <v>5</v>
      </c>
      <c r="C165" s="6">
        <f ca="1">RANDBETWEEN(VLOOKUP(B165,'Ver2'!$F$3:$H$9,2,0),VLOOKUP(B165,'Ver2'!$F$3:$H$9,3,0))</f>
        <v>1737</v>
      </c>
      <c r="D165" s="6">
        <f ca="1">RANDBETWEEN(VLOOKUP(B165,'Ver2'!$B$4:$D$10,2,0),VLOOKUP(B165,'Ver2'!$B$4:$D$10,3,0))</f>
        <v>184</v>
      </c>
      <c r="E165" s="6">
        <f t="shared" ca="1" si="21"/>
        <v>319608</v>
      </c>
      <c r="F165" s="6">
        <f ca="1">RANDBETWEEN(VLOOKUP(B165,'Ver2'!$B$13:$D$19,2,0),VLOOKUP(B165,'Ver2'!$B$13:$D$19,3,0))/100</f>
        <v>0.08</v>
      </c>
      <c r="G165" s="6">
        <f ca="1">RANDBETWEEN(VLOOKUP(B165,'Ver2'!$F$13:$H$19,2,0),VLOOKUP(B165,'Ver2'!$F$13:$H$19,3,0))/100</f>
        <v>0.47</v>
      </c>
      <c r="H165" s="6">
        <f t="shared" ca="1" si="22"/>
        <v>3.7600000000000001E-2</v>
      </c>
      <c r="I165" s="6">
        <f t="shared" ca="1" si="29"/>
        <v>0.25</v>
      </c>
      <c r="J165" s="6">
        <f t="shared" ca="1" si="23"/>
        <v>0.02</v>
      </c>
      <c r="K165" s="6">
        <f ca="1">RANDBETWEEN(VLOOKUP(B165,'Ver2'!$F$23:$H$29,2,0),VLOOKUP(B165,'Ver2'!$F$23:$H$29,3,0))/100</f>
        <v>0</v>
      </c>
      <c r="L165" s="6">
        <f t="shared" ca="1" si="24"/>
        <v>0</v>
      </c>
      <c r="M165" s="16">
        <f t="shared" ca="1" si="25"/>
        <v>100.05119999999999</v>
      </c>
      <c r="N165" s="6">
        <f ca="1">(L165+J165+H165)*E165+Table13[[#This Row],[Hukuk Servisinde Tahsilat Tutarı]]</f>
        <v>78649.136640000012</v>
      </c>
      <c r="O165" s="6">
        <f ca="1">C165*VLOOKUP(B165,'Ver2'!$J$3:$N$9,2,0)+(C165-C165*G165)*VLOOKUP(B165,'Ver2'!$J$3:$N$9,3,0)+(C165-C165*G165-C165*I165)*VLOOKUP(B165,'Ver2'!$J$3:$N$9,4,0)</f>
        <v>86850</v>
      </c>
      <c r="P165" s="6">
        <f t="shared" ca="1" si="26"/>
        <v>0.94240000000000002</v>
      </c>
      <c r="Q165" s="6">
        <f ca="1">C165*P165*VLOOKUP(B165,'Ver2'!$J$3:$N$9,5,0)</f>
        <v>491084.64</v>
      </c>
      <c r="R165" s="6">
        <f ca="1">VLOOKUP(Table13[[#This Row],[Ay]],'Ver2'!$J$3:$O$9,6,0)*Table13[[#This Row],[Hukuk Servisine Sevk Edilen]]*Table13[[#This Row],[Toplam Tutar]]</f>
        <v>60239.715840000004</v>
      </c>
      <c r="S165" s="6">
        <f t="shared" ca="1" si="27"/>
        <v>577934.64</v>
      </c>
      <c r="T165" s="6">
        <f t="shared" ca="1" si="28"/>
        <v>-412435.50335999997</v>
      </c>
      <c r="U165" s="4"/>
    </row>
    <row r="166" spans="1:21" x14ac:dyDescent="0.2">
      <c r="A166" s="9">
        <v>45060</v>
      </c>
      <c r="B166" s="6">
        <f t="shared" si="20"/>
        <v>5</v>
      </c>
      <c r="C166" s="6">
        <f ca="1">RANDBETWEEN(VLOOKUP(B166,'Ver2'!$F$3:$H$9,2,0),VLOOKUP(B166,'Ver2'!$F$3:$H$9,3,0))</f>
        <v>1902</v>
      </c>
      <c r="D166" s="6">
        <f ca="1">RANDBETWEEN(VLOOKUP(B166,'Ver2'!$B$4:$D$10,2,0),VLOOKUP(B166,'Ver2'!$B$4:$D$10,3,0))</f>
        <v>188</v>
      </c>
      <c r="E166" s="6">
        <f t="shared" ca="1" si="21"/>
        <v>357576</v>
      </c>
      <c r="F166" s="6">
        <f ca="1">RANDBETWEEN(VLOOKUP(B166,'Ver2'!$B$13:$D$19,2,0),VLOOKUP(B166,'Ver2'!$B$13:$D$19,3,0))/100</f>
        <v>0.06</v>
      </c>
      <c r="G166" s="6">
        <f ca="1">RANDBETWEEN(VLOOKUP(B166,'Ver2'!$F$13:$H$19,2,0),VLOOKUP(B166,'Ver2'!$F$13:$H$19,3,0))/100</f>
        <v>0.54</v>
      </c>
      <c r="H166" s="6">
        <f t="shared" ca="1" si="22"/>
        <v>3.2399999999999998E-2</v>
      </c>
      <c r="I166" s="6">
        <f t="shared" ca="1" si="29"/>
        <v>0.23</v>
      </c>
      <c r="J166" s="6">
        <f t="shared" ca="1" si="23"/>
        <v>1.38E-2</v>
      </c>
      <c r="K166" s="6">
        <f ca="1">RANDBETWEEN(VLOOKUP(B166,'Ver2'!$F$23:$H$29,2,0),VLOOKUP(B166,'Ver2'!$F$23:$H$29,3,0))/100</f>
        <v>0</v>
      </c>
      <c r="L166" s="6">
        <f t="shared" ca="1" si="24"/>
        <v>0</v>
      </c>
      <c r="M166" s="16">
        <f t="shared" ca="1" si="25"/>
        <v>87.872399999999999</v>
      </c>
      <c r="N166" s="6">
        <f ca="1">(L166+J166+H166)*E166+Table13[[#This Row],[Hukuk Servisinde Tahsilat Tutarı]]</f>
        <v>84731.208960000018</v>
      </c>
      <c r="O166" s="6">
        <f ca="1">C166*VLOOKUP(B166,'Ver2'!$J$3:$N$9,2,0)+(C166-C166*G166)*VLOOKUP(B166,'Ver2'!$J$3:$N$9,3,0)+(C166-C166*G166-C166*I166)*VLOOKUP(B166,'Ver2'!$J$3:$N$9,4,0)</f>
        <v>95100</v>
      </c>
      <c r="P166" s="6">
        <f t="shared" ca="1" si="26"/>
        <v>0.95379999999999998</v>
      </c>
      <c r="Q166" s="6">
        <f ca="1">C166*P166*VLOOKUP(B166,'Ver2'!$J$3:$N$9,5,0)</f>
        <v>544238.28</v>
      </c>
      <c r="R166" s="6">
        <f ca="1">VLOOKUP(Table13[[#This Row],[Ay]],'Ver2'!$J$3:$O$9,6,0)*Table13[[#This Row],[Hukuk Servisine Sevk Edilen]]*Table13[[#This Row],[Toplam Tutar]]</f>
        <v>68211.19776000001</v>
      </c>
      <c r="S166" s="6">
        <f t="shared" ca="1" si="27"/>
        <v>639338.28</v>
      </c>
      <c r="T166" s="6">
        <f t="shared" ca="1" si="28"/>
        <v>-459507.07104000001</v>
      </c>
      <c r="U166" s="4"/>
    </row>
    <row r="167" spans="1:21" x14ac:dyDescent="0.2">
      <c r="A167" s="9">
        <v>45061</v>
      </c>
      <c r="B167" s="6">
        <f t="shared" si="20"/>
        <v>5</v>
      </c>
      <c r="C167" s="6">
        <f ca="1">RANDBETWEEN(VLOOKUP(B167,'Ver2'!$F$3:$H$9,2,0),VLOOKUP(B167,'Ver2'!$F$3:$H$9,3,0))</f>
        <v>1750</v>
      </c>
      <c r="D167" s="6">
        <f ca="1">RANDBETWEEN(VLOOKUP(B167,'Ver2'!$B$4:$D$10,2,0),VLOOKUP(B167,'Ver2'!$B$4:$D$10,3,0))</f>
        <v>154</v>
      </c>
      <c r="E167" s="6">
        <f t="shared" ca="1" si="21"/>
        <v>269500</v>
      </c>
      <c r="F167" s="6">
        <f ca="1">RANDBETWEEN(VLOOKUP(B167,'Ver2'!$B$13:$D$19,2,0),VLOOKUP(B167,'Ver2'!$B$13:$D$19,3,0))/100</f>
        <v>7.0000000000000007E-2</v>
      </c>
      <c r="G167" s="6">
        <f ca="1">RANDBETWEEN(VLOOKUP(B167,'Ver2'!$F$13:$H$19,2,0),VLOOKUP(B167,'Ver2'!$F$13:$H$19,3,0))/100</f>
        <v>0.53</v>
      </c>
      <c r="H167" s="6">
        <f t="shared" ca="1" si="22"/>
        <v>3.7100000000000008E-2</v>
      </c>
      <c r="I167" s="6">
        <f t="shared" ca="1" si="29"/>
        <v>0.28000000000000003</v>
      </c>
      <c r="J167" s="6">
        <f t="shared" ca="1" si="23"/>
        <v>1.9600000000000003E-2</v>
      </c>
      <c r="K167" s="6">
        <f ca="1">RANDBETWEEN(VLOOKUP(B167,'Ver2'!$F$23:$H$29,2,0),VLOOKUP(B167,'Ver2'!$F$23:$H$29,3,0))/100</f>
        <v>0</v>
      </c>
      <c r="L167" s="6">
        <f t="shared" ca="1" si="24"/>
        <v>0</v>
      </c>
      <c r="M167" s="16">
        <f t="shared" ca="1" si="25"/>
        <v>99.225000000000023</v>
      </c>
      <c r="N167" s="6">
        <f ca="1">(L167+J167+H167)*E167+Table13[[#This Row],[Hukuk Servisinde Tahsilat Tutarı]]</f>
        <v>66124.52</v>
      </c>
      <c r="O167" s="6">
        <f ca="1">C167*VLOOKUP(B167,'Ver2'!$J$3:$N$9,2,0)+(C167-C167*G167)*VLOOKUP(B167,'Ver2'!$J$3:$N$9,3,0)+(C167-C167*G167-C167*I167)*VLOOKUP(B167,'Ver2'!$J$3:$N$9,4,0)</f>
        <v>87500</v>
      </c>
      <c r="P167" s="6">
        <f t="shared" ca="1" si="26"/>
        <v>0.94330000000000003</v>
      </c>
      <c r="Q167" s="6">
        <f ca="1">C167*P167*VLOOKUP(B167,'Ver2'!$J$3:$N$9,5,0)</f>
        <v>495232.5</v>
      </c>
      <c r="R167" s="6">
        <f ca="1">VLOOKUP(Table13[[#This Row],[Ay]],'Ver2'!$J$3:$O$9,6,0)*Table13[[#This Row],[Hukuk Servisine Sevk Edilen]]*Table13[[#This Row],[Toplam Tutar]]</f>
        <v>50843.87</v>
      </c>
      <c r="S167" s="6">
        <f t="shared" ca="1" si="27"/>
        <v>582732.5</v>
      </c>
      <c r="T167" s="6">
        <f t="shared" ca="1" si="28"/>
        <v>-429107.98</v>
      </c>
      <c r="U167" s="4"/>
    </row>
    <row r="168" spans="1:21" x14ac:dyDescent="0.2">
      <c r="A168" s="9">
        <v>45062</v>
      </c>
      <c r="B168" s="6">
        <f t="shared" si="20"/>
        <v>5</v>
      </c>
      <c r="C168" s="6">
        <f ca="1">RANDBETWEEN(VLOOKUP(B168,'Ver2'!$F$3:$H$9,2,0),VLOOKUP(B168,'Ver2'!$F$3:$H$9,3,0))</f>
        <v>1876</v>
      </c>
      <c r="D168" s="6">
        <f ca="1">RANDBETWEEN(VLOOKUP(B168,'Ver2'!$B$4:$D$10,2,0),VLOOKUP(B168,'Ver2'!$B$4:$D$10,3,0))</f>
        <v>217</v>
      </c>
      <c r="E168" s="6">
        <f t="shared" ca="1" si="21"/>
        <v>407092</v>
      </c>
      <c r="F168" s="6">
        <f ca="1">RANDBETWEEN(VLOOKUP(B168,'Ver2'!$B$13:$D$19,2,0),VLOOKUP(B168,'Ver2'!$B$13:$D$19,3,0))/100</f>
        <v>0.05</v>
      </c>
      <c r="G168" s="6">
        <f ca="1">RANDBETWEEN(VLOOKUP(B168,'Ver2'!$F$13:$H$19,2,0),VLOOKUP(B168,'Ver2'!$F$13:$H$19,3,0))/100</f>
        <v>0.48</v>
      </c>
      <c r="H168" s="6">
        <f t="shared" ca="1" si="22"/>
        <v>2.4E-2</v>
      </c>
      <c r="I168" s="6">
        <f t="shared" ca="1" si="29"/>
        <v>0.31</v>
      </c>
      <c r="J168" s="6">
        <f t="shared" ca="1" si="23"/>
        <v>1.55E-2</v>
      </c>
      <c r="K168" s="6">
        <f ca="1">RANDBETWEEN(VLOOKUP(B168,'Ver2'!$F$23:$H$29,2,0),VLOOKUP(B168,'Ver2'!$F$23:$H$29,3,0))/100</f>
        <v>0</v>
      </c>
      <c r="L168" s="6">
        <f t="shared" ca="1" si="24"/>
        <v>0</v>
      </c>
      <c r="M168" s="16">
        <f t="shared" ca="1" si="25"/>
        <v>74.102000000000004</v>
      </c>
      <c r="N168" s="6">
        <f ca="1">(L168+J168+H168)*E168+Table13[[#This Row],[Hukuk Servisinde Tahsilat Tutarı]]</f>
        <v>94282.507200000007</v>
      </c>
      <c r="O168" s="6">
        <f ca="1">C168*VLOOKUP(B168,'Ver2'!$J$3:$N$9,2,0)+(C168-C168*G168)*VLOOKUP(B168,'Ver2'!$J$3:$N$9,3,0)+(C168-C168*G168-C168*I168)*VLOOKUP(B168,'Ver2'!$J$3:$N$9,4,0)</f>
        <v>93800</v>
      </c>
      <c r="P168" s="6">
        <f t="shared" ca="1" si="26"/>
        <v>0.96050000000000002</v>
      </c>
      <c r="Q168" s="6">
        <f ca="1">C168*P168*VLOOKUP(B168,'Ver2'!$J$3:$N$9,5,0)</f>
        <v>540569.4</v>
      </c>
      <c r="R168" s="6">
        <f ca="1">VLOOKUP(Table13[[#This Row],[Ay]],'Ver2'!$J$3:$O$9,6,0)*Table13[[#This Row],[Hukuk Servisine Sevk Edilen]]*Table13[[#This Row],[Toplam Tutar]]</f>
        <v>78202.373200000002</v>
      </c>
      <c r="S168" s="6">
        <f t="shared" ca="1" si="27"/>
        <v>634369.4</v>
      </c>
      <c r="T168" s="6">
        <f t="shared" ca="1" si="28"/>
        <v>-446286.89280000003</v>
      </c>
      <c r="U168" s="4"/>
    </row>
    <row r="169" spans="1:21" x14ac:dyDescent="0.2">
      <c r="A169" s="9">
        <v>45063</v>
      </c>
      <c r="B169" s="6">
        <f t="shared" si="20"/>
        <v>5</v>
      </c>
      <c r="C169" s="6">
        <f ca="1">RANDBETWEEN(VLOOKUP(B169,'Ver2'!$F$3:$H$9,2,0),VLOOKUP(B169,'Ver2'!$F$3:$H$9,3,0))</f>
        <v>1965</v>
      </c>
      <c r="D169" s="6">
        <f ca="1">RANDBETWEEN(VLOOKUP(B169,'Ver2'!$B$4:$D$10,2,0),VLOOKUP(B169,'Ver2'!$B$4:$D$10,3,0))</f>
        <v>104</v>
      </c>
      <c r="E169" s="6">
        <f t="shared" ca="1" si="21"/>
        <v>204360</v>
      </c>
      <c r="F169" s="6">
        <f ca="1">RANDBETWEEN(VLOOKUP(B169,'Ver2'!$B$13:$D$19,2,0),VLOOKUP(B169,'Ver2'!$B$13:$D$19,3,0))/100</f>
        <v>7.0000000000000007E-2</v>
      </c>
      <c r="G169" s="6">
        <f ca="1">RANDBETWEEN(VLOOKUP(B169,'Ver2'!$F$13:$H$19,2,0),VLOOKUP(B169,'Ver2'!$F$13:$H$19,3,0))/100</f>
        <v>0.5</v>
      </c>
      <c r="H169" s="6">
        <f t="shared" ca="1" si="22"/>
        <v>3.5000000000000003E-2</v>
      </c>
      <c r="I169" s="6">
        <f t="shared" ca="1" si="29"/>
        <v>0.28000000000000003</v>
      </c>
      <c r="J169" s="6">
        <f t="shared" ca="1" si="23"/>
        <v>1.9600000000000003E-2</v>
      </c>
      <c r="K169" s="6">
        <f ca="1">RANDBETWEEN(VLOOKUP(B169,'Ver2'!$F$23:$H$29,2,0),VLOOKUP(B169,'Ver2'!$F$23:$H$29,3,0))/100</f>
        <v>0</v>
      </c>
      <c r="L169" s="6">
        <f t="shared" ca="1" si="24"/>
        <v>0</v>
      </c>
      <c r="M169" s="16">
        <f t="shared" ca="1" si="25"/>
        <v>107.28900000000002</v>
      </c>
      <c r="N169" s="6">
        <f ca="1">(L169+J169+H169)*E169+Table13[[#This Row],[Hukuk Servisinde Tahsilat Tutarı]]</f>
        <v>49798.444800000012</v>
      </c>
      <c r="O169" s="6">
        <f ca="1">C169*VLOOKUP(B169,'Ver2'!$J$3:$N$9,2,0)+(C169-C169*G169)*VLOOKUP(B169,'Ver2'!$J$3:$N$9,3,0)+(C169-C169*G169-C169*I169)*VLOOKUP(B169,'Ver2'!$J$3:$N$9,4,0)</f>
        <v>98250</v>
      </c>
      <c r="P169" s="6">
        <f t="shared" ca="1" si="26"/>
        <v>0.94540000000000002</v>
      </c>
      <c r="Q169" s="6">
        <f ca="1">C169*P169*VLOOKUP(B169,'Ver2'!$J$3:$N$9,5,0)</f>
        <v>557313.30000000005</v>
      </c>
      <c r="R169" s="6">
        <f ca="1">VLOOKUP(Table13[[#This Row],[Ay]],'Ver2'!$J$3:$O$9,6,0)*Table13[[#This Row],[Hukuk Servisine Sevk Edilen]]*Table13[[#This Row],[Toplam Tutar]]</f>
        <v>38640.388800000008</v>
      </c>
      <c r="S169" s="6">
        <f t="shared" ca="1" si="27"/>
        <v>655563.30000000005</v>
      </c>
      <c r="T169" s="6">
        <f t="shared" ca="1" si="28"/>
        <v>-507514.85520000005</v>
      </c>
      <c r="U169" s="4"/>
    </row>
    <row r="170" spans="1:21" x14ac:dyDescent="0.2">
      <c r="A170" s="9">
        <v>45064</v>
      </c>
      <c r="B170" s="6">
        <f t="shared" si="20"/>
        <v>5</v>
      </c>
      <c r="C170" s="6">
        <f ca="1">RANDBETWEEN(VLOOKUP(B170,'Ver2'!$F$3:$H$9,2,0),VLOOKUP(B170,'Ver2'!$F$3:$H$9,3,0))</f>
        <v>1659</v>
      </c>
      <c r="D170" s="6">
        <f ca="1">RANDBETWEEN(VLOOKUP(B170,'Ver2'!$B$4:$D$10,2,0),VLOOKUP(B170,'Ver2'!$B$4:$D$10,3,0))</f>
        <v>160</v>
      </c>
      <c r="E170" s="6">
        <f t="shared" ca="1" si="21"/>
        <v>265440</v>
      </c>
      <c r="F170" s="6">
        <f ca="1">RANDBETWEEN(VLOOKUP(B170,'Ver2'!$B$13:$D$19,2,0),VLOOKUP(B170,'Ver2'!$B$13:$D$19,3,0))/100</f>
        <v>0.08</v>
      </c>
      <c r="G170" s="6">
        <f ca="1">RANDBETWEEN(VLOOKUP(B170,'Ver2'!$F$13:$H$19,2,0),VLOOKUP(B170,'Ver2'!$F$13:$H$19,3,0))/100</f>
        <v>0.48</v>
      </c>
      <c r="H170" s="6">
        <f t="shared" ca="1" si="22"/>
        <v>3.8399999999999997E-2</v>
      </c>
      <c r="I170" s="6">
        <f t="shared" ca="1" si="29"/>
        <v>0.28000000000000003</v>
      </c>
      <c r="J170" s="6">
        <f t="shared" ca="1" si="23"/>
        <v>2.2400000000000003E-2</v>
      </c>
      <c r="K170" s="6">
        <f ca="1">RANDBETWEEN(VLOOKUP(B170,'Ver2'!$F$23:$H$29,2,0),VLOOKUP(B170,'Ver2'!$F$23:$H$29,3,0))/100</f>
        <v>0</v>
      </c>
      <c r="L170" s="6">
        <f t="shared" ca="1" si="24"/>
        <v>0</v>
      </c>
      <c r="M170" s="16">
        <f t="shared" ca="1" si="25"/>
        <v>100.8672</v>
      </c>
      <c r="N170" s="6">
        <f ca="1">(L170+J170+H170)*E170+Table13[[#This Row],[Hukuk Servisinde Tahsilat Tutarı]]</f>
        <v>65999.001600000003</v>
      </c>
      <c r="O170" s="6">
        <f ca="1">C170*VLOOKUP(B170,'Ver2'!$J$3:$N$9,2,0)+(C170-C170*G170)*VLOOKUP(B170,'Ver2'!$J$3:$N$9,3,0)+(C170-C170*G170-C170*I170)*VLOOKUP(B170,'Ver2'!$J$3:$N$9,4,0)</f>
        <v>82950</v>
      </c>
      <c r="P170" s="6">
        <f t="shared" ca="1" si="26"/>
        <v>0.93920000000000003</v>
      </c>
      <c r="Q170" s="6">
        <f ca="1">C170*P170*VLOOKUP(B170,'Ver2'!$J$3:$N$9,5,0)</f>
        <v>467439.84</v>
      </c>
      <c r="R170" s="6">
        <f ca="1">VLOOKUP(Table13[[#This Row],[Ay]],'Ver2'!$J$3:$O$9,6,0)*Table13[[#This Row],[Hukuk Servisine Sevk Edilen]]*Table13[[#This Row],[Toplam Tutar]]</f>
        <v>49860.249600000003</v>
      </c>
      <c r="S170" s="6">
        <f t="shared" ca="1" si="27"/>
        <v>550389.84000000008</v>
      </c>
      <c r="T170" s="6">
        <f t="shared" ca="1" si="28"/>
        <v>-401440.83840000001</v>
      </c>
      <c r="U170" s="4"/>
    </row>
    <row r="171" spans="1:21" x14ac:dyDescent="0.2">
      <c r="A171" s="9">
        <v>45065</v>
      </c>
      <c r="B171" s="6">
        <f t="shared" si="20"/>
        <v>5</v>
      </c>
      <c r="C171" s="6">
        <f ca="1">RANDBETWEEN(VLOOKUP(B171,'Ver2'!$F$3:$H$9,2,0),VLOOKUP(B171,'Ver2'!$F$3:$H$9,3,0))</f>
        <v>1902</v>
      </c>
      <c r="D171" s="6">
        <f ca="1">RANDBETWEEN(VLOOKUP(B171,'Ver2'!$B$4:$D$10,2,0),VLOOKUP(B171,'Ver2'!$B$4:$D$10,3,0))</f>
        <v>181</v>
      </c>
      <c r="E171" s="6">
        <f t="shared" ca="1" si="21"/>
        <v>344262</v>
      </c>
      <c r="F171" s="6">
        <f ca="1">RANDBETWEEN(VLOOKUP(B171,'Ver2'!$B$13:$D$19,2,0),VLOOKUP(B171,'Ver2'!$B$13:$D$19,3,0))/100</f>
        <v>0.1</v>
      </c>
      <c r="G171" s="6">
        <f ca="1">RANDBETWEEN(VLOOKUP(B171,'Ver2'!$F$13:$H$19,2,0),VLOOKUP(B171,'Ver2'!$F$13:$H$19,3,0))/100</f>
        <v>0.52</v>
      </c>
      <c r="H171" s="6">
        <f t="shared" ca="1" si="22"/>
        <v>5.2000000000000005E-2</v>
      </c>
      <c r="I171" s="6">
        <f t="shared" ca="1" si="29"/>
        <v>0.32</v>
      </c>
      <c r="J171" s="6">
        <f t="shared" ca="1" si="23"/>
        <v>3.2000000000000001E-2</v>
      </c>
      <c r="K171" s="6">
        <f ca="1">RANDBETWEEN(VLOOKUP(B171,'Ver2'!$F$23:$H$29,2,0),VLOOKUP(B171,'Ver2'!$F$23:$H$29,3,0))/100</f>
        <v>0</v>
      </c>
      <c r="L171" s="6">
        <f t="shared" ca="1" si="24"/>
        <v>0</v>
      </c>
      <c r="M171" s="16">
        <f t="shared" ca="1" si="25"/>
        <v>159.768</v>
      </c>
      <c r="N171" s="6">
        <f ca="1">(L171+J171+H171)*E171+Table13[[#This Row],[Hukuk Servisinde Tahsilat Tutarı]]</f>
        <v>91986.806400000001</v>
      </c>
      <c r="O171" s="6">
        <f ca="1">C171*VLOOKUP(B171,'Ver2'!$J$3:$N$9,2,0)+(C171-C171*G171)*VLOOKUP(B171,'Ver2'!$J$3:$N$9,3,0)+(C171-C171*G171-C171*I171)*VLOOKUP(B171,'Ver2'!$J$3:$N$9,4,0)</f>
        <v>95100</v>
      </c>
      <c r="P171" s="6">
        <f t="shared" ca="1" si="26"/>
        <v>0.91600000000000004</v>
      </c>
      <c r="Q171" s="6">
        <f ca="1">C171*P171*VLOOKUP(B171,'Ver2'!$J$3:$N$9,5,0)</f>
        <v>522669.6</v>
      </c>
      <c r="R171" s="6">
        <f ca="1">VLOOKUP(Table13[[#This Row],[Ay]],'Ver2'!$J$3:$O$9,6,0)*Table13[[#This Row],[Hukuk Servisine Sevk Edilen]]*Table13[[#This Row],[Toplam Tutar]]</f>
        <v>63068.798400000007</v>
      </c>
      <c r="S171" s="6">
        <f t="shared" ca="1" si="27"/>
        <v>617769.6</v>
      </c>
      <c r="T171" s="6">
        <f t="shared" ca="1" si="28"/>
        <v>-430682.79359999998</v>
      </c>
      <c r="U171" s="4"/>
    </row>
    <row r="172" spans="1:21" x14ac:dyDescent="0.2">
      <c r="A172" s="9">
        <v>45066</v>
      </c>
      <c r="B172" s="6">
        <f t="shared" si="20"/>
        <v>5</v>
      </c>
      <c r="C172" s="6">
        <f ca="1">RANDBETWEEN(VLOOKUP(B172,'Ver2'!$F$3:$H$9,2,0),VLOOKUP(B172,'Ver2'!$F$3:$H$9,3,0))</f>
        <v>1942</v>
      </c>
      <c r="D172" s="6">
        <f ca="1">RANDBETWEEN(VLOOKUP(B172,'Ver2'!$B$4:$D$10,2,0),VLOOKUP(B172,'Ver2'!$B$4:$D$10,3,0))</f>
        <v>246</v>
      </c>
      <c r="E172" s="6">
        <f t="shared" ca="1" si="21"/>
        <v>477732</v>
      </c>
      <c r="F172" s="6">
        <f ca="1">RANDBETWEEN(VLOOKUP(B172,'Ver2'!$B$13:$D$19,2,0),VLOOKUP(B172,'Ver2'!$B$13:$D$19,3,0))/100</f>
        <v>7.0000000000000007E-2</v>
      </c>
      <c r="G172" s="6">
        <f ca="1">RANDBETWEEN(VLOOKUP(B172,'Ver2'!$F$13:$H$19,2,0),VLOOKUP(B172,'Ver2'!$F$13:$H$19,3,0))/100</f>
        <v>0.45</v>
      </c>
      <c r="H172" s="6">
        <f t="shared" ca="1" si="22"/>
        <v>3.1500000000000007E-2</v>
      </c>
      <c r="I172" s="6">
        <f t="shared" ca="1" si="29"/>
        <v>0.34</v>
      </c>
      <c r="J172" s="6">
        <f t="shared" ca="1" si="23"/>
        <v>2.3800000000000005E-2</v>
      </c>
      <c r="K172" s="6">
        <f ca="1">RANDBETWEEN(VLOOKUP(B172,'Ver2'!$F$23:$H$29,2,0),VLOOKUP(B172,'Ver2'!$F$23:$H$29,3,0))/100</f>
        <v>0</v>
      </c>
      <c r="L172" s="6">
        <f t="shared" ca="1" si="24"/>
        <v>0</v>
      </c>
      <c r="M172" s="16">
        <f t="shared" ca="1" si="25"/>
        <v>107.39260000000003</v>
      </c>
      <c r="N172" s="6">
        <f ca="1">(L172+J172+H172)*E172+Table13[[#This Row],[Hukuk Servisinde Tahsilat Tutarı]]</f>
        <v>116681.26368</v>
      </c>
      <c r="O172" s="6">
        <f ca="1">C172*VLOOKUP(B172,'Ver2'!$J$3:$N$9,2,0)+(C172-C172*G172)*VLOOKUP(B172,'Ver2'!$J$3:$N$9,3,0)+(C172-C172*G172-C172*I172)*VLOOKUP(B172,'Ver2'!$J$3:$N$9,4,0)</f>
        <v>97100</v>
      </c>
      <c r="P172" s="6">
        <f t="shared" ca="1" si="26"/>
        <v>0.94469999999999998</v>
      </c>
      <c r="Q172" s="6">
        <f ca="1">C172*P172*VLOOKUP(B172,'Ver2'!$J$3:$N$9,5,0)</f>
        <v>550382.22</v>
      </c>
      <c r="R172" s="6">
        <f ca="1">VLOOKUP(Table13[[#This Row],[Ay]],'Ver2'!$J$3:$O$9,6,0)*Table13[[#This Row],[Hukuk Servisine Sevk Edilen]]*Table13[[#This Row],[Toplam Tutar]]</f>
        <v>90262.684079999992</v>
      </c>
      <c r="S172" s="6">
        <f t="shared" ca="1" si="27"/>
        <v>647482.22</v>
      </c>
      <c r="T172" s="6">
        <f t="shared" ca="1" si="28"/>
        <v>-433700.95632</v>
      </c>
      <c r="U172" s="4"/>
    </row>
    <row r="173" spans="1:21" x14ac:dyDescent="0.2">
      <c r="A173" s="9">
        <v>45067</v>
      </c>
      <c r="B173" s="6">
        <f t="shared" si="20"/>
        <v>5</v>
      </c>
      <c r="C173" s="6">
        <f ca="1">RANDBETWEEN(VLOOKUP(B173,'Ver2'!$F$3:$H$9,2,0),VLOOKUP(B173,'Ver2'!$F$3:$H$9,3,0))</f>
        <v>1757</v>
      </c>
      <c r="D173" s="6">
        <f ca="1">RANDBETWEEN(VLOOKUP(B173,'Ver2'!$B$4:$D$10,2,0),VLOOKUP(B173,'Ver2'!$B$4:$D$10,3,0))</f>
        <v>235</v>
      </c>
      <c r="E173" s="6">
        <f t="shared" ca="1" si="21"/>
        <v>412895</v>
      </c>
      <c r="F173" s="6">
        <f ca="1">RANDBETWEEN(VLOOKUP(B173,'Ver2'!$B$13:$D$19,2,0),VLOOKUP(B173,'Ver2'!$B$13:$D$19,3,0))/100</f>
        <v>0.06</v>
      </c>
      <c r="G173" s="6">
        <f ca="1">RANDBETWEEN(VLOOKUP(B173,'Ver2'!$F$13:$H$19,2,0),VLOOKUP(B173,'Ver2'!$F$13:$H$19,3,0))/100</f>
        <v>0.53</v>
      </c>
      <c r="H173" s="6">
        <f t="shared" ca="1" si="22"/>
        <v>3.1800000000000002E-2</v>
      </c>
      <c r="I173" s="6">
        <f t="shared" ca="1" si="29"/>
        <v>0.28999999999999998</v>
      </c>
      <c r="J173" s="6">
        <f t="shared" ca="1" si="23"/>
        <v>1.7399999999999999E-2</v>
      </c>
      <c r="K173" s="6">
        <f ca="1">RANDBETWEEN(VLOOKUP(B173,'Ver2'!$F$23:$H$29,2,0),VLOOKUP(B173,'Ver2'!$F$23:$H$29,3,0))/100</f>
        <v>0</v>
      </c>
      <c r="L173" s="6">
        <f t="shared" ca="1" si="24"/>
        <v>0</v>
      </c>
      <c r="M173" s="16">
        <f t="shared" ca="1" si="25"/>
        <v>86.444400000000002</v>
      </c>
      <c r="N173" s="6">
        <f ca="1">(L173+J173+H173)*E173+Table13[[#This Row],[Hukuk Servisinde Tahsilat Tutarı]]</f>
        <v>98830.547200000001</v>
      </c>
      <c r="O173" s="6">
        <f ca="1">C173*VLOOKUP(B173,'Ver2'!$J$3:$N$9,2,0)+(C173-C173*G173)*VLOOKUP(B173,'Ver2'!$J$3:$N$9,3,0)+(C173-C173*G173-C173*I173)*VLOOKUP(B173,'Ver2'!$J$3:$N$9,4,0)</f>
        <v>87850</v>
      </c>
      <c r="P173" s="6">
        <f t="shared" ca="1" si="26"/>
        <v>0.95079999999999998</v>
      </c>
      <c r="Q173" s="6">
        <f ca="1">C173*P173*VLOOKUP(B173,'Ver2'!$J$3:$N$9,5,0)</f>
        <v>501166.68</v>
      </c>
      <c r="R173" s="6">
        <f ca="1">VLOOKUP(Table13[[#This Row],[Ay]],'Ver2'!$J$3:$O$9,6,0)*Table13[[#This Row],[Hukuk Servisine Sevk Edilen]]*Table13[[#This Row],[Toplam Tutar]]</f>
        <v>78516.113199999993</v>
      </c>
      <c r="S173" s="6">
        <f t="shared" ca="1" si="27"/>
        <v>589016.67999999993</v>
      </c>
      <c r="T173" s="6">
        <f t="shared" ca="1" si="28"/>
        <v>-402336.13280000002</v>
      </c>
      <c r="U173" s="4"/>
    </row>
    <row r="174" spans="1:21" x14ac:dyDescent="0.2">
      <c r="A174" s="9">
        <v>45068</v>
      </c>
      <c r="B174" s="6">
        <f t="shared" si="20"/>
        <v>5</v>
      </c>
      <c r="C174" s="6">
        <f ca="1">RANDBETWEEN(VLOOKUP(B174,'Ver2'!$F$3:$H$9,2,0),VLOOKUP(B174,'Ver2'!$F$3:$H$9,3,0))</f>
        <v>1507</v>
      </c>
      <c r="D174" s="6">
        <f ca="1">RANDBETWEEN(VLOOKUP(B174,'Ver2'!$B$4:$D$10,2,0),VLOOKUP(B174,'Ver2'!$B$4:$D$10,3,0))</f>
        <v>160</v>
      </c>
      <c r="E174" s="6">
        <f t="shared" ca="1" si="21"/>
        <v>241120</v>
      </c>
      <c r="F174" s="6">
        <f ca="1">RANDBETWEEN(VLOOKUP(B174,'Ver2'!$B$13:$D$19,2,0),VLOOKUP(B174,'Ver2'!$B$13:$D$19,3,0))/100</f>
        <v>0.08</v>
      </c>
      <c r="G174" s="6">
        <f ca="1">RANDBETWEEN(VLOOKUP(B174,'Ver2'!$F$13:$H$19,2,0),VLOOKUP(B174,'Ver2'!$F$13:$H$19,3,0))/100</f>
        <v>0.5</v>
      </c>
      <c r="H174" s="6">
        <f t="shared" ca="1" si="22"/>
        <v>0.04</v>
      </c>
      <c r="I174" s="6">
        <f t="shared" ca="1" si="29"/>
        <v>0.34</v>
      </c>
      <c r="J174" s="6">
        <f t="shared" ca="1" si="23"/>
        <v>2.7200000000000002E-2</v>
      </c>
      <c r="K174" s="6">
        <f ca="1">RANDBETWEEN(VLOOKUP(B174,'Ver2'!$F$23:$H$29,2,0),VLOOKUP(B174,'Ver2'!$F$23:$H$29,3,0))/100</f>
        <v>0</v>
      </c>
      <c r="L174" s="6">
        <f t="shared" ca="1" si="24"/>
        <v>0</v>
      </c>
      <c r="M174" s="16">
        <f t="shared" ca="1" si="25"/>
        <v>101.27040000000001</v>
      </c>
      <c r="N174" s="6">
        <f ca="1">(L174+J174+H174)*E174+Table13[[#This Row],[Hukuk Servisinde Tahsilat Tutarı]]</f>
        <v>61186.611200000007</v>
      </c>
      <c r="O174" s="6">
        <f ca="1">C174*VLOOKUP(B174,'Ver2'!$J$3:$N$9,2,0)+(C174-C174*G174)*VLOOKUP(B174,'Ver2'!$J$3:$N$9,3,0)+(C174-C174*G174-C174*I174)*VLOOKUP(B174,'Ver2'!$J$3:$N$9,4,0)</f>
        <v>75350</v>
      </c>
      <c r="P174" s="6">
        <f t="shared" ca="1" si="26"/>
        <v>0.93279999999999996</v>
      </c>
      <c r="Q174" s="6">
        <f ca="1">C174*P174*VLOOKUP(B174,'Ver2'!$J$3:$N$9,5,0)</f>
        <v>421718.87999999995</v>
      </c>
      <c r="R174" s="6">
        <f ca="1">VLOOKUP(Table13[[#This Row],[Ay]],'Ver2'!$J$3:$O$9,6,0)*Table13[[#This Row],[Hukuk Servisine Sevk Edilen]]*Table13[[#This Row],[Toplam Tutar]]</f>
        <v>44983.347200000004</v>
      </c>
      <c r="S174" s="6">
        <f t="shared" ca="1" si="27"/>
        <v>497068.87999999995</v>
      </c>
      <c r="T174" s="6">
        <f t="shared" ca="1" si="28"/>
        <v>-360532.26879999996</v>
      </c>
      <c r="U174" s="4"/>
    </row>
    <row r="175" spans="1:21" x14ac:dyDescent="0.2">
      <c r="A175" s="9">
        <v>45069</v>
      </c>
      <c r="B175" s="6">
        <f t="shared" si="20"/>
        <v>5</v>
      </c>
      <c r="C175" s="6">
        <f ca="1">RANDBETWEEN(VLOOKUP(B175,'Ver2'!$F$3:$H$9,2,0),VLOOKUP(B175,'Ver2'!$F$3:$H$9,3,0))</f>
        <v>1786</v>
      </c>
      <c r="D175" s="6">
        <f ca="1">RANDBETWEEN(VLOOKUP(B175,'Ver2'!$B$4:$D$10,2,0),VLOOKUP(B175,'Ver2'!$B$4:$D$10,3,0))</f>
        <v>158</v>
      </c>
      <c r="E175" s="6">
        <f t="shared" ca="1" si="21"/>
        <v>282188</v>
      </c>
      <c r="F175" s="6">
        <f ca="1">RANDBETWEEN(VLOOKUP(B175,'Ver2'!$B$13:$D$19,2,0),VLOOKUP(B175,'Ver2'!$B$13:$D$19,3,0))/100</f>
        <v>0.09</v>
      </c>
      <c r="G175" s="6">
        <f ca="1">RANDBETWEEN(VLOOKUP(B175,'Ver2'!$F$13:$H$19,2,0),VLOOKUP(B175,'Ver2'!$F$13:$H$19,3,0))/100</f>
        <v>0.51</v>
      </c>
      <c r="H175" s="6">
        <f t="shared" ca="1" si="22"/>
        <v>4.5899999999999996E-2</v>
      </c>
      <c r="I175" s="6">
        <f t="shared" ca="1" si="29"/>
        <v>0.3</v>
      </c>
      <c r="J175" s="6">
        <f t="shared" ca="1" si="23"/>
        <v>2.7E-2</v>
      </c>
      <c r="K175" s="6">
        <f ca="1">RANDBETWEEN(VLOOKUP(B175,'Ver2'!$F$23:$H$29,2,0),VLOOKUP(B175,'Ver2'!$F$23:$H$29,3,0))/100</f>
        <v>0</v>
      </c>
      <c r="L175" s="6">
        <f t="shared" ca="1" si="24"/>
        <v>0</v>
      </c>
      <c r="M175" s="16">
        <f t="shared" ca="1" si="25"/>
        <v>130.1994</v>
      </c>
      <c r="N175" s="6">
        <f ca="1">(L175+J175+H175)*E175+Table13[[#This Row],[Hukuk Servisinde Tahsilat Tutarı]]</f>
        <v>72894.80416</v>
      </c>
      <c r="O175" s="6">
        <f ca="1">C175*VLOOKUP(B175,'Ver2'!$J$3:$N$9,2,0)+(C175-C175*G175)*VLOOKUP(B175,'Ver2'!$J$3:$N$9,3,0)+(C175-C175*G175-C175*I175)*VLOOKUP(B175,'Ver2'!$J$3:$N$9,4,0)</f>
        <v>89300</v>
      </c>
      <c r="P175" s="6">
        <f t="shared" ca="1" si="26"/>
        <v>0.92710000000000004</v>
      </c>
      <c r="Q175" s="6">
        <f ca="1">C175*P175*VLOOKUP(B175,'Ver2'!$J$3:$N$9,5,0)</f>
        <v>496740.18</v>
      </c>
      <c r="R175" s="6">
        <f ca="1">VLOOKUP(Table13[[#This Row],[Ay]],'Ver2'!$J$3:$O$9,6,0)*Table13[[#This Row],[Hukuk Servisine Sevk Edilen]]*Table13[[#This Row],[Toplam Tutar]]</f>
        <v>52323.298960000007</v>
      </c>
      <c r="S175" s="6">
        <f t="shared" ca="1" si="27"/>
        <v>586040.17999999993</v>
      </c>
      <c r="T175" s="6">
        <f t="shared" ca="1" si="28"/>
        <v>-423845.37583999999</v>
      </c>
      <c r="U175" s="4"/>
    </row>
    <row r="176" spans="1:21" x14ac:dyDescent="0.2">
      <c r="A176" s="9">
        <v>45070</v>
      </c>
      <c r="B176" s="6">
        <f t="shared" si="20"/>
        <v>5</v>
      </c>
      <c r="C176" s="6">
        <f ca="1">RANDBETWEEN(VLOOKUP(B176,'Ver2'!$F$3:$H$9,2,0),VLOOKUP(B176,'Ver2'!$F$3:$H$9,3,0))</f>
        <v>1687</v>
      </c>
      <c r="D176" s="6">
        <f ca="1">RANDBETWEEN(VLOOKUP(B176,'Ver2'!$B$4:$D$10,2,0),VLOOKUP(B176,'Ver2'!$B$4:$D$10,3,0))</f>
        <v>211</v>
      </c>
      <c r="E176" s="6">
        <f t="shared" ca="1" si="21"/>
        <v>355957</v>
      </c>
      <c r="F176" s="6">
        <f ca="1">RANDBETWEEN(VLOOKUP(B176,'Ver2'!$B$13:$D$19,2,0),VLOOKUP(B176,'Ver2'!$B$13:$D$19,3,0))/100</f>
        <v>7.0000000000000007E-2</v>
      </c>
      <c r="G176" s="6">
        <f ca="1">RANDBETWEEN(VLOOKUP(B176,'Ver2'!$F$13:$H$19,2,0),VLOOKUP(B176,'Ver2'!$F$13:$H$19,3,0))/100</f>
        <v>0.46</v>
      </c>
      <c r="H176" s="6">
        <f t="shared" ca="1" si="22"/>
        <v>3.2200000000000006E-2</v>
      </c>
      <c r="I176" s="6">
        <f t="shared" ca="1" si="29"/>
        <v>0.31</v>
      </c>
      <c r="J176" s="6">
        <f t="shared" ca="1" si="23"/>
        <v>2.1700000000000001E-2</v>
      </c>
      <c r="K176" s="6">
        <f ca="1">RANDBETWEEN(VLOOKUP(B176,'Ver2'!$F$23:$H$29,2,0),VLOOKUP(B176,'Ver2'!$F$23:$H$29,3,0))/100</f>
        <v>0</v>
      </c>
      <c r="L176" s="6">
        <f t="shared" ca="1" si="24"/>
        <v>0</v>
      </c>
      <c r="M176" s="16">
        <f t="shared" ca="1" si="25"/>
        <v>90.929300000000012</v>
      </c>
      <c r="N176" s="6">
        <f ca="1">(L176+J176+H176)*E176+Table13[[#This Row],[Hukuk Servisinde Tahsilat Tutarı]]</f>
        <v>86540.265840000007</v>
      </c>
      <c r="O176" s="6">
        <f ca="1">C176*VLOOKUP(B176,'Ver2'!$J$3:$N$9,2,0)+(C176-C176*G176)*VLOOKUP(B176,'Ver2'!$J$3:$N$9,3,0)+(C176-C176*G176-C176*I176)*VLOOKUP(B176,'Ver2'!$J$3:$N$9,4,0)</f>
        <v>84350</v>
      </c>
      <c r="P176" s="6">
        <f t="shared" ca="1" si="26"/>
        <v>0.94609999999999994</v>
      </c>
      <c r="Q176" s="6">
        <f ca="1">C176*P176*VLOOKUP(B176,'Ver2'!$J$3:$N$9,5,0)</f>
        <v>478821.21</v>
      </c>
      <c r="R176" s="6">
        <f ca="1">VLOOKUP(Table13[[#This Row],[Ay]],'Ver2'!$J$3:$O$9,6,0)*Table13[[#This Row],[Hukuk Servisine Sevk Edilen]]*Table13[[#This Row],[Toplam Tutar]]</f>
        <v>67354.183539999998</v>
      </c>
      <c r="S176" s="6">
        <f t="shared" ca="1" si="27"/>
        <v>563171.21</v>
      </c>
      <c r="T176" s="6">
        <f t="shared" ca="1" si="28"/>
        <v>-392280.94416000001</v>
      </c>
      <c r="U176" s="4"/>
    </row>
    <row r="177" spans="1:21" x14ac:dyDescent="0.2">
      <c r="A177" s="9">
        <v>45071</v>
      </c>
      <c r="B177" s="6">
        <f t="shared" si="20"/>
        <v>5</v>
      </c>
      <c r="C177" s="6">
        <f ca="1">RANDBETWEEN(VLOOKUP(B177,'Ver2'!$F$3:$H$9,2,0),VLOOKUP(B177,'Ver2'!$F$3:$H$9,3,0))</f>
        <v>1696</v>
      </c>
      <c r="D177" s="6">
        <f ca="1">RANDBETWEEN(VLOOKUP(B177,'Ver2'!$B$4:$D$10,2,0),VLOOKUP(B177,'Ver2'!$B$4:$D$10,3,0))</f>
        <v>244</v>
      </c>
      <c r="E177" s="6">
        <f t="shared" ca="1" si="21"/>
        <v>413824</v>
      </c>
      <c r="F177" s="6">
        <f ca="1">RANDBETWEEN(VLOOKUP(B177,'Ver2'!$B$13:$D$19,2,0),VLOOKUP(B177,'Ver2'!$B$13:$D$19,3,0))/100</f>
        <v>0.1</v>
      </c>
      <c r="G177" s="6">
        <f ca="1">RANDBETWEEN(VLOOKUP(B177,'Ver2'!$F$13:$H$19,2,0),VLOOKUP(B177,'Ver2'!$F$13:$H$19,3,0))/100</f>
        <v>0.54</v>
      </c>
      <c r="H177" s="6">
        <f t="shared" ca="1" si="22"/>
        <v>5.4000000000000006E-2</v>
      </c>
      <c r="I177" s="6">
        <f t="shared" ca="1" si="29"/>
        <v>0.26</v>
      </c>
      <c r="J177" s="6">
        <f t="shared" ca="1" si="23"/>
        <v>2.6000000000000002E-2</v>
      </c>
      <c r="K177" s="6">
        <f ca="1">RANDBETWEEN(VLOOKUP(B177,'Ver2'!$F$23:$H$29,2,0),VLOOKUP(B177,'Ver2'!$F$23:$H$29,3,0))/100</f>
        <v>0</v>
      </c>
      <c r="L177" s="6">
        <f t="shared" ca="1" si="24"/>
        <v>0</v>
      </c>
      <c r="M177" s="16">
        <f t="shared" ca="1" si="25"/>
        <v>135.68000000000004</v>
      </c>
      <c r="N177" s="6">
        <f ca="1">(L177+J177+H177)*E177+Table13[[#This Row],[Hukuk Servisinde Tahsilat Tutarı]]</f>
        <v>109249.53599999999</v>
      </c>
      <c r="O177" s="6">
        <f ca="1">C177*VLOOKUP(B177,'Ver2'!$J$3:$N$9,2,0)+(C177-C177*G177)*VLOOKUP(B177,'Ver2'!$J$3:$N$9,3,0)+(C177-C177*G177-C177*I177)*VLOOKUP(B177,'Ver2'!$J$3:$N$9,4,0)</f>
        <v>84800</v>
      </c>
      <c r="P177" s="6">
        <f t="shared" ca="1" si="26"/>
        <v>0.91999999999999993</v>
      </c>
      <c r="Q177" s="6">
        <f ca="1">C177*P177*VLOOKUP(B177,'Ver2'!$J$3:$N$9,5,0)</f>
        <v>468096</v>
      </c>
      <c r="R177" s="6">
        <f ca="1">VLOOKUP(Table13[[#This Row],[Ay]],'Ver2'!$J$3:$O$9,6,0)*Table13[[#This Row],[Hukuk Servisine Sevk Edilen]]*Table13[[#This Row],[Toplam Tutar]]</f>
        <v>76143.615999999995</v>
      </c>
      <c r="S177" s="6">
        <f t="shared" ca="1" si="27"/>
        <v>552896</v>
      </c>
      <c r="T177" s="6">
        <f t="shared" ca="1" si="28"/>
        <v>-358846.46400000004</v>
      </c>
      <c r="U177" s="4"/>
    </row>
    <row r="178" spans="1:21" x14ac:dyDescent="0.2">
      <c r="A178" s="9">
        <v>45072</v>
      </c>
      <c r="B178" s="6">
        <f t="shared" si="20"/>
        <v>5</v>
      </c>
      <c r="C178" s="6">
        <f ca="1">RANDBETWEEN(VLOOKUP(B178,'Ver2'!$F$3:$H$9,2,0),VLOOKUP(B178,'Ver2'!$F$3:$H$9,3,0))</f>
        <v>1689</v>
      </c>
      <c r="D178" s="6">
        <f ca="1">RANDBETWEEN(VLOOKUP(B178,'Ver2'!$B$4:$D$10,2,0),VLOOKUP(B178,'Ver2'!$B$4:$D$10,3,0))</f>
        <v>207</v>
      </c>
      <c r="E178" s="6">
        <f t="shared" ca="1" si="21"/>
        <v>349623</v>
      </c>
      <c r="F178" s="6">
        <f ca="1">RANDBETWEEN(VLOOKUP(B178,'Ver2'!$B$13:$D$19,2,0),VLOOKUP(B178,'Ver2'!$B$13:$D$19,3,0))/100</f>
        <v>0.1</v>
      </c>
      <c r="G178" s="6">
        <f ca="1">RANDBETWEEN(VLOOKUP(B178,'Ver2'!$F$13:$H$19,2,0),VLOOKUP(B178,'Ver2'!$F$13:$H$19,3,0))/100</f>
        <v>0.52</v>
      </c>
      <c r="H178" s="6">
        <f t="shared" ca="1" si="22"/>
        <v>5.2000000000000005E-2</v>
      </c>
      <c r="I178" s="6">
        <f t="shared" ca="1" si="29"/>
        <v>0.28000000000000003</v>
      </c>
      <c r="J178" s="6">
        <f t="shared" ca="1" si="23"/>
        <v>2.8000000000000004E-2</v>
      </c>
      <c r="K178" s="6">
        <f ca="1">RANDBETWEEN(VLOOKUP(B178,'Ver2'!$F$23:$H$29,2,0),VLOOKUP(B178,'Ver2'!$F$23:$H$29,3,0))/100</f>
        <v>0</v>
      </c>
      <c r="L178" s="6">
        <f t="shared" ca="1" si="24"/>
        <v>0</v>
      </c>
      <c r="M178" s="16">
        <f t="shared" ca="1" si="25"/>
        <v>135.12000000000003</v>
      </c>
      <c r="N178" s="6">
        <f ca="1">(L178+J178+H178)*E178+Table13[[#This Row],[Hukuk Servisinde Tahsilat Tutarı]]</f>
        <v>92300.472000000009</v>
      </c>
      <c r="O178" s="6">
        <f ca="1">C178*VLOOKUP(B178,'Ver2'!$J$3:$N$9,2,0)+(C178-C178*G178)*VLOOKUP(B178,'Ver2'!$J$3:$N$9,3,0)+(C178-C178*G178-C178*I178)*VLOOKUP(B178,'Ver2'!$J$3:$N$9,4,0)</f>
        <v>84450</v>
      </c>
      <c r="P178" s="6">
        <f t="shared" ca="1" si="26"/>
        <v>0.91999999999999993</v>
      </c>
      <c r="Q178" s="6">
        <f ca="1">C178*P178*VLOOKUP(B178,'Ver2'!$J$3:$N$9,5,0)</f>
        <v>466163.99999999994</v>
      </c>
      <c r="R178" s="6">
        <f ca="1">VLOOKUP(Table13[[#This Row],[Ay]],'Ver2'!$J$3:$O$9,6,0)*Table13[[#This Row],[Hukuk Servisine Sevk Edilen]]*Table13[[#This Row],[Toplam Tutar]]</f>
        <v>64330.631999999998</v>
      </c>
      <c r="S178" s="6">
        <f t="shared" ca="1" si="27"/>
        <v>550614</v>
      </c>
      <c r="T178" s="6">
        <f t="shared" ca="1" si="28"/>
        <v>-373863.52799999993</v>
      </c>
      <c r="U178" s="4"/>
    </row>
    <row r="179" spans="1:21" x14ac:dyDescent="0.2">
      <c r="A179" s="9">
        <v>45073</v>
      </c>
      <c r="B179" s="6">
        <f t="shared" si="20"/>
        <v>5</v>
      </c>
      <c r="C179" s="6">
        <f ca="1">RANDBETWEEN(VLOOKUP(B179,'Ver2'!$F$3:$H$9,2,0),VLOOKUP(B179,'Ver2'!$F$3:$H$9,3,0))</f>
        <v>1631</v>
      </c>
      <c r="D179" s="6">
        <f ca="1">RANDBETWEEN(VLOOKUP(B179,'Ver2'!$B$4:$D$10,2,0),VLOOKUP(B179,'Ver2'!$B$4:$D$10,3,0))</f>
        <v>168</v>
      </c>
      <c r="E179" s="6">
        <f t="shared" ca="1" si="21"/>
        <v>274008</v>
      </c>
      <c r="F179" s="6">
        <f ca="1">RANDBETWEEN(VLOOKUP(B179,'Ver2'!$B$13:$D$19,2,0),VLOOKUP(B179,'Ver2'!$B$13:$D$19,3,0))/100</f>
        <v>0.08</v>
      </c>
      <c r="G179" s="6">
        <f ca="1">RANDBETWEEN(VLOOKUP(B179,'Ver2'!$F$13:$H$19,2,0),VLOOKUP(B179,'Ver2'!$F$13:$H$19,3,0))/100</f>
        <v>0.46</v>
      </c>
      <c r="H179" s="6">
        <f t="shared" ca="1" si="22"/>
        <v>3.6799999999999999E-2</v>
      </c>
      <c r="I179" s="6">
        <f t="shared" ca="1" si="29"/>
        <v>0.28000000000000003</v>
      </c>
      <c r="J179" s="6">
        <f t="shared" ca="1" si="23"/>
        <v>2.2400000000000003E-2</v>
      </c>
      <c r="K179" s="6">
        <f ca="1">RANDBETWEEN(VLOOKUP(B179,'Ver2'!$F$23:$H$29,2,0),VLOOKUP(B179,'Ver2'!$F$23:$H$29,3,0))/100</f>
        <v>0</v>
      </c>
      <c r="L179" s="6">
        <f t="shared" ca="1" si="24"/>
        <v>0</v>
      </c>
      <c r="M179" s="16">
        <f t="shared" ca="1" si="25"/>
        <v>96.555199999999999</v>
      </c>
      <c r="N179" s="6">
        <f ca="1">(L179+J179+H179)*E179+Table13[[#This Row],[Hukuk Servisinde Tahsilat Tutarı]]</f>
        <v>67778.618879999995</v>
      </c>
      <c r="O179" s="6">
        <f ca="1">C179*VLOOKUP(B179,'Ver2'!$J$3:$N$9,2,0)+(C179-C179*G179)*VLOOKUP(B179,'Ver2'!$J$3:$N$9,3,0)+(C179-C179*G179-C179*I179)*VLOOKUP(B179,'Ver2'!$J$3:$N$9,4,0)</f>
        <v>81550</v>
      </c>
      <c r="P179" s="6">
        <f t="shared" ca="1" si="26"/>
        <v>0.94079999999999997</v>
      </c>
      <c r="Q179" s="6">
        <f ca="1">C179*P179*VLOOKUP(B179,'Ver2'!$J$3:$N$9,5,0)</f>
        <v>460333.44</v>
      </c>
      <c r="R179" s="6">
        <f ca="1">VLOOKUP(Table13[[#This Row],[Ay]],'Ver2'!$J$3:$O$9,6,0)*Table13[[#This Row],[Hukuk Servisine Sevk Edilen]]*Table13[[#This Row],[Toplam Tutar]]</f>
        <v>51557.345280000001</v>
      </c>
      <c r="S179" s="6">
        <f t="shared" ca="1" si="27"/>
        <v>541883.43999999994</v>
      </c>
      <c r="T179" s="6">
        <f t="shared" ca="1" si="28"/>
        <v>-392554.82111999998</v>
      </c>
      <c r="U179" s="4"/>
    </row>
    <row r="180" spans="1:21" x14ac:dyDescent="0.2">
      <c r="A180" s="9">
        <v>45074</v>
      </c>
      <c r="B180" s="6">
        <f t="shared" si="20"/>
        <v>5</v>
      </c>
      <c r="C180" s="6">
        <f ca="1">RANDBETWEEN(VLOOKUP(B180,'Ver2'!$F$3:$H$9,2,0),VLOOKUP(B180,'Ver2'!$F$3:$H$9,3,0))</f>
        <v>1960</v>
      </c>
      <c r="D180" s="6">
        <f ca="1">RANDBETWEEN(VLOOKUP(B180,'Ver2'!$B$4:$D$10,2,0),VLOOKUP(B180,'Ver2'!$B$4:$D$10,3,0))</f>
        <v>180</v>
      </c>
      <c r="E180" s="6">
        <f t="shared" ca="1" si="21"/>
        <v>352800</v>
      </c>
      <c r="F180" s="6">
        <f ca="1">RANDBETWEEN(VLOOKUP(B180,'Ver2'!$B$13:$D$19,2,0),VLOOKUP(B180,'Ver2'!$B$13:$D$19,3,0))/100</f>
        <v>7.0000000000000007E-2</v>
      </c>
      <c r="G180" s="6">
        <f ca="1">RANDBETWEEN(VLOOKUP(B180,'Ver2'!$F$13:$H$19,2,0),VLOOKUP(B180,'Ver2'!$F$13:$H$19,3,0))/100</f>
        <v>0.54</v>
      </c>
      <c r="H180" s="6">
        <f t="shared" ca="1" si="22"/>
        <v>3.7800000000000007E-2</v>
      </c>
      <c r="I180" s="6">
        <f t="shared" ca="1" si="29"/>
        <v>0.35</v>
      </c>
      <c r="J180" s="6">
        <f t="shared" ca="1" si="23"/>
        <v>2.4500000000000001E-2</v>
      </c>
      <c r="K180" s="6">
        <f ca="1">RANDBETWEEN(VLOOKUP(B180,'Ver2'!$F$23:$H$29,2,0),VLOOKUP(B180,'Ver2'!$F$23:$H$29,3,0))/100</f>
        <v>0</v>
      </c>
      <c r="L180" s="6">
        <f t="shared" ca="1" si="24"/>
        <v>0</v>
      </c>
      <c r="M180" s="16">
        <f t="shared" ca="1" si="25"/>
        <v>122.10800000000002</v>
      </c>
      <c r="N180" s="6">
        <f ca="1">(L180+J180+H180)*E180+Table13[[#This Row],[Hukuk Servisinde Tahsilat Tutarı]]</f>
        <v>88143.552000000011</v>
      </c>
      <c r="O180" s="6">
        <f ca="1">C180*VLOOKUP(B180,'Ver2'!$J$3:$N$9,2,0)+(C180-C180*G180)*VLOOKUP(B180,'Ver2'!$J$3:$N$9,3,0)+(C180-C180*G180-C180*I180)*VLOOKUP(B180,'Ver2'!$J$3:$N$9,4,0)</f>
        <v>98000</v>
      </c>
      <c r="P180" s="6">
        <f t="shared" ca="1" si="26"/>
        <v>0.93769999999999998</v>
      </c>
      <c r="Q180" s="6">
        <f ca="1">C180*P180*VLOOKUP(B180,'Ver2'!$J$3:$N$9,5,0)</f>
        <v>551367.6</v>
      </c>
      <c r="R180" s="6">
        <f ca="1">VLOOKUP(Table13[[#This Row],[Ay]],'Ver2'!$J$3:$O$9,6,0)*Table13[[#This Row],[Hukuk Servisine Sevk Edilen]]*Table13[[#This Row],[Toplam Tutar]]</f>
        <v>66164.112000000008</v>
      </c>
      <c r="S180" s="6">
        <f t="shared" ca="1" si="27"/>
        <v>649367.6</v>
      </c>
      <c r="T180" s="6">
        <f t="shared" ca="1" si="28"/>
        <v>-463224.04799999995</v>
      </c>
      <c r="U180" s="4"/>
    </row>
    <row r="181" spans="1:21" x14ac:dyDescent="0.2">
      <c r="A181" s="9">
        <v>45075</v>
      </c>
      <c r="B181" s="6">
        <f t="shared" si="20"/>
        <v>5</v>
      </c>
      <c r="C181" s="6">
        <f ca="1">RANDBETWEEN(VLOOKUP(B181,'Ver2'!$F$3:$H$9,2,0),VLOOKUP(B181,'Ver2'!$F$3:$H$9,3,0))</f>
        <v>1993</v>
      </c>
      <c r="D181" s="6">
        <f ca="1">RANDBETWEEN(VLOOKUP(B181,'Ver2'!$B$4:$D$10,2,0),VLOOKUP(B181,'Ver2'!$B$4:$D$10,3,0))</f>
        <v>121</v>
      </c>
      <c r="E181" s="6">
        <f t="shared" ca="1" si="21"/>
        <v>241153</v>
      </c>
      <c r="F181" s="6">
        <f ca="1">RANDBETWEEN(VLOOKUP(B181,'Ver2'!$B$13:$D$19,2,0),VLOOKUP(B181,'Ver2'!$B$13:$D$19,3,0))/100</f>
        <v>0.08</v>
      </c>
      <c r="G181" s="6">
        <f ca="1">RANDBETWEEN(VLOOKUP(B181,'Ver2'!$F$13:$H$19,2,0),VLOOKUP(B181,'Ver2'!$F$13:$H$19,3,0))/100</f>
        <v>0.45</v>
      </c>
      <c r="H181" s="6">
        <f t="shared" ca="1" si="22"/>
        <v>3.6000000000000004E-2</v>
      </c>
      <c r="I181" s="6">
        <f t="shared" ca="1" si="29"/>
        <v>0.33</v>
      </c>
      <c r="J181" s="6">
        <f t="shared" ca="1" si="23"/>
        <v>2.6400000000000003E-2</v>
      </c>
      <c r="K181" s="6">
        <f ca="1">RANDBETWEEN(VLOOKUP(B181,'Ver2'!$F$23:$H$29,2,0),VLOOKUP(B181,'Ver2'!$F$23:$H$29,3,0))/100</f>
        <v>0</v>
      </c>
      <c r="L181" s="6">
        <f t="shared" ca="1" si="24"/>
        <v>0</v>
      </c>
      <c r="M181" s="16">
        <f t="shared" ca="1" si="25"/>
        <v>124.36320000000002</v>
      </c>
      <c r="N181" s="6">
        <f ca="1">(L181+J181+H181)*E181+Table13[[#This Row],[Hukuk Servisinde Tahsilat Tutarı]]</f>
        <v>60268.957760000005</v>
      </c>
      <c r="O181" s="6">
        <f ca="1">C181*VLOOKUP(B181,'Ver2'!$J$3:$N$9,2,0)+(C181-C181*G181)*VLOOKUP(B181,'Ver2'!$J$3:$N$9,3,0)+(C181-C181*G181-C181*I181)*VLOOKUP(B181,'Ver2'!$J$3:$N$9,4,0)</f>
        <v>99650</v>
      </c>
      <c r="P181" s="6">
        <f t="shared" ca="1" si="26"/>
        <v>0.93759999999999999</v>
      </c>
      <c r="Q181" s="6">
        <f ca="1">C181*P181*VLOOKUP(B181,'Ver2'!$J$3:$N$9,5,0)</f>
        <v>560591.04</v>
      </c>
      <c r="R181" s="6">
        <f ca="1">VLOOKUP(Table13[[#This Row],[Ay]],'Ver2'!$J$3:$O$9,6,0)*Table13[[#This Row],[Hukuk Servisine Sevk Edilen]]*Table13[[#This Row],[Toplam Tutar]]</f>
        <v>45221.010560000002</v>
      </c>
      <c r="S181" s="6">
        <f t="shared" ca="1" si="27"/>
        <v>660241.04</v>
      </c>
      <c r="T181" s="6">
        <f t="shared" ca="1" si="28"/>
        <v>-500322.08224000002</v>
      </c>
      <c r="U181" s="4"/>
    </row>
    <row r="182" spans="1:21" x14ac:dyDescent="0.2">
      <c r="A182" s="9">
        <v>45076</v>
      </c>
      <c r="B182" s="6">
        <f t="shared" si="20"/>
        <v>5</v>
      </c>
      <c r="C182" s="6">
        <f ca="1">RANDBETWEEN(VLOOKUP(B182,'Ver2'!$F$3:$H$9,2,0),VLOOKUP(B182,'Ver2'!$F$3:$H$9,3,0))</f>
        <v>1978</v>
      </c>
      <c r="D182" s="6">
        <f ca="1">RANDBETWEEN(VLOOKUP(B182,'Ver2'!$B$4:$D$10,2,0),VLOOKUP(B182,'Ver2'!$B$4:$D$10,3,0))</f>
        <v>221</v>
      </c>
      <c r="E182" s="6">
        <f t="shared" ca="1" si="21"/>
        <v>437138</v>
      </c>
      <c r="F182" s="6">
        <f ca="1">RANDBETWEEN(VLOOKUP(B182,'Ver2'!$B$13:$D$19,2,0),VLOOKUP(B182,'Ver2'!$B$13:$D$19,3,0))/100</f>
        <v>0.06</v>
      </c>
      <c r="G182" s="6">
        <f ca="1">RANDBETWEEN(VLOOKUP(B182,'Ver2'!$F$13:$H$19,2,0),VLOOKUP(B182,'Ver2'!$F$13:$H$19,3,0))/100</f>
        <v>0.47</v>
      </c>
      <c r="H182" s="6">
        <f t="shared" ca="1" si="22"/>
        <v>2.8199999999999996E-2</v>
      </c>
      <c r="I182" s="6">
        <f t="shared" ca="1" si="29"/>
        <v>0.31</v>
      </c>
      <c r="J182" s="6">
        <f t="shared" ca="1" si="23"/>
        <v>1.8599999999999998E-2</v>
      </c>
      <c r="K182" s="6">
        <f ca="1">RANDBETWEEN(VLOOKUP(B182,'Ver2'!$F$23:$H$29,2,0),VLOOKUP(B182,'Ver2'!$F$23:$H$29,3,0))/100</f>
        <v>0</v>
      </c>
      <c r="L182" s="6">
        <f t="shared" ca="1" si="24"/>
        <v>0</v>
      </c>
      <c r="M182" s="16">
        <f t="shared" ca="1" si="25"/>
        <v>92.570399999999992</v>
      </c>
      <c r="N182" s="6">
        <f ca="1">(L182+J182+H182)*E182+Table13[[#This Row],[Hukuk Servisinde Tahsilat Tutarı]]</f>
        <v>103794.04672000001</v>
      </c>
      <c r="O182" s="6">
        <f ca="1">C182*VLOOKUP(B182,'Ver2'!$J$3:$N$9,2,0)+(C182-C182*G182)*VLOOKUP(B182,'Ver2'!$J$3:$N$9,3,0)+(C182-C182*G182-C182*I182)*VLOOKUP(B182,'Ver2'!$J$3:$N$9,4,0)</f>
        <v>98900</v>
      </c>
      <c r="P182" s="6">
        <f t="shared" ca="1" si="26"/>
        <v>0.95320000000000005</v>
      </c>
      <c r="Q182" s="6">
        <f ca="1">C182*P182*VLOOKUP(B182,'Ver2'!$J$3:$N$9,5,0)</f>
        <v>565628.88</v>
      </c>
      <c r="R182" s="6">
        <f ca="1">VLOOKUP(Table13[[#This Row],[Ay]],'Ver2'!$J$3:$O$9,6,0)*Table13[[#This Row],[Hukuk Servisine Sevk Edilen]]*Table13[[#This Row],[Toplam Tutar]]</f>
        <v>83335.988320000019</v>
      </c>
      <c r="S182" s="6">
        <f t="shared" ca="1" si="27"/>
        <v>664528.88</v>
      </c>
      <c r="T182" s="6">
        <f t="shared" ca="1" si="28"/>
        <v>-461834.83328000002</v>
      </c>
      <c r="U182" s="4"/>
    </row>
    <row r="183" spans="1:21" x14ac:dyDescent="0.2">
      <c r="A183" s="9">
        <v>45077</v>
      </c>
      <c r="B183" s="6">
        <f t="shared" si="20"/>
        <v>5</v>
      </c>
      <c r="C183" s="6">
        <f ca="1">RANDBETWEEN(VLOOKUP(B183,'Ver2'!$F$3:$H$9,2,0),VLOOKUP(B183,'Ver2'!$F$3:$H$9,3,0))</f>
        <v>1668</v>
      </c>
      <c r="D183" s="6">
        <f ca="1">RANDBETWEEN(VLOOKUP(B183,'Ver2'!$B$4:$D$10,2,0),VLOOKUP(B183,'Ver2'!$B$4:$D$10,3,0))</f>
        <v>146</v>
      </c>
      <c r="E183" s="6">
        <f t="shared" ca="1" si="21"/>
        <v>243528</v>
      </c>
      <c r="F183" s="6">
        <f ca="1">RANDBETWEEN(VLOOKUP(B183,'Ver2'!$B$13:$D$19,2,0),VLOOKUP(B183,'Ver2'!$B$13:$D$19,3,0))/100</f>
        <v>0.05</v>
      </c>
      <c r="G183" s="6">
        <f ca="1">RANDBETWEEN(VLOOKUP(B183,'Ver2'!$F$13:$H$19,2,0),VLOOKUP(B183,'Ver2'!$F$13:$H$19,3,0))/100</f>
        <v>0.45</v>
      </c>
      <c r="H183" s="6">
        <f t="shared" ca="1" si="22"/>
        <v>2.2500000000000003E-2</v>
      </c>
      <c r="I183" s="6">
        <f t="shared" ca="1" si="29"/>
        <v>0.28000000000000003</v>
      </c>
      <c r="J183" s="6">
        <f t="shared" ca="1" si="23"/>
        <v>1.4000000000000002E-2</v>
      </c>
      <c r="K183" s="6">
        <f ca="1">RANDBETWEEN(VLOOKUP(B183,'Ver2'!$F$23:$H$29,2,0),VLOOKUP(B183,'Ver2'!$F$23:$H$29,3,0))/100</f>
        <v>0</v>
      </c>
      <c r="L183" s="6">
        <f t="shared" ca="1" si="24"/>
        <v>0</v>
      </c>
      <c r="M183" s="16">
        <f t="shared" ca="1" si="25"/>
        <v>60.882000000000005</v>
      </c>
      <c r="N183" s="6">
        <f ca="1">(L183+J183+H183)*E183+Table13[[#This Row],[Hukuk Servisinde Tahsilat Tutarı]]</f>
        <v>55816.617599999998</v>
      </c>
      <c r="O183" s="6">
        <f ca="1">C183*VLOOKUP(B183,'Ver2'!$J$3:$N$9,2,0)+(C183-C183*G183)*VLOOKUP(B183,'Ver2'!$J$3:$N$9,3,0)+(C183-C183*G183-C183*I183)*VLOOKUP(B183,'Ver2'!$J$3:$N$9,4,0)</f>
        <v>83400</v>
      </c>
      <c r="P183" s="6">
        <f t="shared" ca="1" si="26"/>
        <v>0.96350000000000002</v>
      </c>
      <c r="Q183" s="6">
        <f ca="1">C183*P183*VLOOKUP(B183,'Ver2'!$J$3:$N$9,5,0)</f>
        <v>482135.39999999997</v>
      </c>
      <c r="R183" s="6">
        <f ca="1">VLOOKUP(Table13[[#This Row],[Ay]],'Ver2'!$J$3:$O$9,6,0)*Table13[[#This Row],[Hukuk Servisine Sevk Edilen]]*Table13[[#This Row],[Toplam Tutar]]</f>
        <v>46927.845600000001</v>
      </c>
      <c r="S183" s="6">
        <f t="shared" ca="1" si="27"/>
        <v>565535.39999999991</v>
      </c>
      <c r="T183" s="6">
        <f t="shared" ca="1" si="28"/>
        <v>-426318.78239999997</v>
      </c>
      <c r="U183" s="4"/>
    </row>
    <row r="184" spans="1:21" x14ac:dyDescent="0.2">
      <c r="B184" s="9"/>
    </row>
    <row r="185" spans="1:21" x14ac:dyDescent="0.2">
      <c r="B185" s="9"/>
    </row>
    <row r="186" spans="1:21" x14ac:dyDescent="0.2">
      <c r="B186" s="9"/>
    </row>
    <row r="187" spans="1:21" x14ac:dyDescent="0.2">
      <c r="B187" s="9"/>
    </row>
    <row r="188" spans="1:21" x14ac:dyDescent="0.2">
      <c r="B188" s="9"/>
    </row>
    <row r="189" spans="1:21" x14ac:dyDescent="0.2">
      <c r="B189" s="9"/>
    </row>
    <row r="190" spans="1:21" x14ac:dyDescent="0.2">
      <c r="B190" s="9"/>
    </row>
    <row r="191" spans="1:21" x14ac:dyDescent="0.2">
      <c r="B191" s="9"/>
    </row>
    <row r="192" spans="1:21" x14ac:dyDescent="0.2">
      <c r="B192" s="9"/>
    </row>
    <row r="193" spans="2:2" x14ac:dyDescent="0.2">
      <c r="B193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8FDD-E900-EB4A-A9EE-C480B861051B}">
  <sheetPr>
    <tabColor theme="0" tint="-0.249977111117893"/>
  </sheetPr>
  <dimension ref="A2:O29"/>
  <sheetViews>
    <sheetView showGridLines="0" topLeftCell="B1" zoomScale="118" workbookViewId="0">
      <selection activeCell="G42" sqref="G42"/>
    </sheetView>
  </sheetViews>
  <sheetFormatPr baseColWidth="10" defaultColWidth="8.83203125" defaultRowHeight="15" x14ac:dyDescent="0.2"/>
  <cols>
    <col min="1" max="1" width="9.1640625" customWidth="1"/>
    <col min="2" max="4" width="14.33203125" style="1" customWidth="1"/>
    <col min="5" max="5" width="3.83203125" style="1" customWidth="1"/>
    <col min="6" max="8" width="14.33203125" style="1" customWidth="1"/>
    <col min="10" max="10" width="6.33203125" style="1" bestFit="1" customWidth="1"/>
    <col min="11" max="13" width="28.83203125" style="1" bestFit="1" customWidth="1"/>
    <col min="14" max="14" width="25.1640625" style="1" bestFit="1" customWidth="1"/>
    <col min="15" max="15" width="23.6640625" style="1" bestFit="1" customWidth="1"/>
  </cols>
  <sheetData>
    <row r="2" spans="1:15" ht="16" x14ac:dyDescent="0.2">
      <c r="A2" s="13"/>
      <c r="B2" s="47" t="s">
        <v>16</v>
      </c>
      <c r="C2" s="47"/>
      <c r="D2" s="47"/>
      <c r="E2" s="15"/>
      <c r="F2" s="47" t="s">
        <v>15</v>
      </c>
      <c r="G2" s="47"/>
      <c r="H2" s="47"/>
      <c r="I2" s="3"/>
    </row>
    <row r="3" spans="1:15" s="13" customFormat="1" ht="16" x14ac:dyDescent="0.2">
      <c r="B3" s="18" t="s">
        <v>2</v>
      </c>
      <c r="C3" s="29" t="s">
        <v>10</v>
      </c>
      <c r="D3" s="18" t="s">
        <v>9</v>
      </c>
      <c r="E3" s="15"/>
      <c r="F3" s="18" t="s">
        <v>2</v>
      </c>
      <c r="G3" s="29" t="s">
        <v>8</v>
      </c>
      <c r="H3" s="18" t="s">
        <v>7</v>
      </c>
      <c r="I3" s="14"/>
      <c r="J3" s="18" t="s">
        <v>2</v>
      </c>
      <c r="K3" s="18" t="s">
        <v>14</v>
      </c>
      <c r="L3" s="18" t="s">
        <v>13</v>
      </c>
      <c r="M3" s="18" t="s">
        <v>12</v>
      </c>
      <c r="N3" s="18" t="s">
        <v>11</v>
      </c>
      <c r="O3" s="18" t="s">
        <v>28</v>
      </c>
    </row>
    <row r="4" spans="1:15" x14ac:dyDescent="0.2">
      <c r="B4" s="6">
        <v>12</v>
      </c>
      <c r="C4" s="31">
        <v>750</v>
      </c>
      <c r="D4" s="31">
        <v>1250</v>
      </c>
      <c r="E4" s="6"/>
      <c r="F4" s="21">
        <v>12</v>
      </c>
      <c r="G4" s="22">
        <v>250</v>
      </c>
      <c r="H4" s="21">
        <v>750</v>
      </c>
      <c r="I4" s="3"/>
      <c r="J4" s="6">
        <v>12</v>
      </c>
      <c r="K4" s="6">
        <v>50</v>
      </c>
      <c r="L4" s="6">
        <v>75</v>
      </c>
      <c r="M4" s="6">
        <v>100</v>
      </c>
      <c r="N4" s="6">
        <v>300</v>
      </c>
      <c r="O4" s="6">
        <v>0.3</v>
      </c>
    </row>
    <row r="5" spans="1:15" x14ac:dyDescent="0.2">
      <c r="B5" s="6">
        <v>1</v>
      </c>
      <c r="C5" s="31">
        <v>1250</v>
      </c>
      <c r="D5" s="31">
        <v>1750</v>
      </c>
      <c r="E5" s="6"/>
      <c r="F5" s="21">
        <v>1</v>
      </c>
      <c r="G5" s="22">
        <v>750</v>
      </c>
      <c r="H5" s="21">
        <v>1250</v>
      </c>
      <c r="I5" s="3"/>
      <c r="J5" s="6">
        <v>1</v>
      </c>
      <c r="K5" s="6">
        <v>50</v>
      </c>
      <c r="L5" s="6">
        <v>75</v>
      </c>
      <c r="M5" s="6">
        <v>100</v>
      </c>
      <c r="N5" s="6">
        <v>300</v>
      </c>
      <c r="O5" s="6">
        <v>0.28000000000000003</v>
      </c>
    </row>
    <row r="6" spans="1:15" x14ac:dyDescent="0.2">
      <c r="B6" s="6">
        <v>2</v>
      </c>
      <c r="C6" s="31">
        <v>1250</v>
      </c>
      <c r="D6" s="31">
        <v>1750</v>
      </c>
      <c r="E6" s="6"/>
      <c r="F6" s="21">
        <v>2</v>
      </c>
      <c r="G6" s="22">
        <v>1000</v>
      </c>
      <c r="H6" s="21">
        <v>1500</v>
      </c>
      <c r="I6" s="3"/>
      <c r="J6" s="6">
        <v>2</v>
      </c>
      <c r="K6" s="6">
        <v>50</v>
      </c>
      <c r="L6" s="6">
        <v>75</v>
      </c>
      <c r="M6" s="6">
        <v>100</v>
      </c>
      <c r="N6" s="6">
        <v>300</v>
      </c>
      <c r="O6" s="6">
        <v>0.25</v>
      </c>
    </row>
    <row r="7" spans="1:15" x14ac:dyDescent="0.2">
      <c r="B7" s="6">
        <v>3</v>
      </c>
      <c r="C7" s="31">
        <v>750</v>
      </c>
      <c r="D7" s="31">
        <v>1250</v>
      </c>
      <c r="E7" s="6"/>
      <c r="F7" s="21">
        <v>3</v>
      </c>
      <c r="G7" s="22">
        <v>1000</v>
      </c>
      <c r="H7" s="21">
        <v>1500</v>
      </c>
      <c r="I7" s="3"/>
      <c r="J7" s="6">
        <v>3</v>
      </c>
      <c r="K7" s="6">
        <v>50</v>
      </c>
      <c r="L7" s="6">
        <v>0</v>
      </c>
      <c r="M7" s="6">
        <v>0</v>
      </c>
      <c r="N7" s="6">
        <v>300</v>
      </c>
      <c r="O7" s="6">
        <v>0.25</v>
      </c>
    </row>
    <row r="8" spans="1:15" x14ac:dyDescent="0.2">
      <c r="B8" s="6">
        <v>4</v>
      </c>
      <c r="C8" s="31">
        <v>250</v>
      </c>
      <c r="D8" s="31">
        <v>750</v>
      </c>
      <c r="E8" s="23"/>
      <c r="F8" s="21">
        <v>4</v>
      </c>
      <c r="G8" s="22">
        <v>1000</v>
      </c>
      <c r="H8" s="21">
        <v>1500</v>
      </c>
      <c r="I8" s="3"/>
      <c r="J8" s="6">
        <v>4</v>
      </c>
      <c r="K8" s="6">
        <v>50</v>
      </c>
      <c r="L8" s="6">
        <v>0</v>
      </c>
      <c r="M8" s="6">
        <v>0</v>
      </c>
      <c r="N8" s="6">
        <v>300</v>
      </c>
      <c r="O8" s="6">
        <v>0.22</v>
      </c>
    </row>
    <row r="9" spans="1:15" x14ac:dyDescent="0.2">
      <c r="B9" s="17">
        <v>5</v>
      </c>
      <c r="C9" s="32">
        <v>100</v>
      </c>
      <c r="D9" s="32">
        <v>250</v>
      </c>
      <c r="E9" s="6"/>
      <c r="F9" s="25">
        <v>5</v>
      </c>
      <c r="G9" s="26">
        <v>1500</v>
      </c>
      <c r="H9" s="25">
        <v>2000</v>
      </c>
      <c r="I9" s="3"/>
      <c r="J9" s="17">
        <v>5</v>
      </c>
      <c r="K9" s="17">
        <v>50</v>
      </c>
      <c r="L9" s="17">
        <v>0</v>
      </c>
      <c r="M9" s="17">
        <v>0</v>
      </c>
      <c r="N9" s="17">
        <v>300</v>
      </c>
      <c r="O9" s="17">
        <v>0.2</v>
      </c>
    </row>
    <row r="10" spans="1:15" x14ac:dyDescent="0.2">
      <c r="B10" s="6"/>
      <c r="C10" s="6"/>
      <c r="D10" s="6"/>
      <c r="E10" s="23"/>
      <c r="F10" s="6"/>
      <c r="G10" s="6"/>
      <c r="H10" s="6"/>
      <c r="I10" s="3"/>
      <c r="J10" s="6"/>
      <c r="K10" s="6"/>
      <c r="L10" s="6"/>
      <c r="M10" s="6"/>
      <c r="N10" s="6"/>
      <c r="O10" s="6"/>
    </row>
    <row r="11" spans="1:15" x14ac:dyDescent="0.2">
      <c r="B11" s="6"/>
      <c r="C11" s="6"/>
      <c r="D11" s="6"/>
      <c r="E11" s="6"/>
      <c r="F11" s="6"/>
      <c r="G11" s="6"/>
      <c r="H11" s="6"/>
      <c r="I11" s="3"/>
      <c r="J11" s="6"/>
      <c r="K11" s="6"/>
      <c r="L11" s="6"/>
      <c r="M11" s="6"/>
      <c r="N11" s="6"/>
      <c r="O11" s="6"/>
    </row>
    <row r="12" spans="1:15" x14ac:dyDescent="0.2">
      <c r="B12" s="46" t="s">
        <v>41</v>
      </c>
      <c r="C12" s="46"/>
      <c r="D12" s="46"/>
      <c r="E12" s="27"/>
      <c r="F12" s="46" t="s">
        <v>38</v>
      </c>
      <c r="G12" s="46"/>
      <c r="H12" s="46"/>
      <c r="I12" s="3"/>
      <c r="J12" s="6"/>
      <c r="K12" s="6"/>
      <c r="L12" s="6"/>
      <c r="M12" s="6"/>
      <c r="N12" s="6"/>
      <c r="O12" s="6"/>
    </row>
    <row r="13" spans="1:15" x14ac:dyDescent="0.2">
      <c r="B13" s="19" t="s">
        <v>2</v>
      </c>
      <c r="C13" s="20" t="s">
        <v>1</v>
      </c>
      <c r="D13" s="19" t="s">
        <v>0</v>
      </c>
      <c r="E13" s="28"/>
      <c r="F13" s="19" t="s">
        <v>2</v>
      </c>
      <c r="G13" s="20" t="s">
        <v>1</v>
      </c>
      <c r="H13" s="19" t="s">
        <v>0</v>
      </c>
      <c r="I13" s="3"/>
      <c r="J13" s="19" t="s">
        <v>2</v>
      </c>
      <c r="K13" s="19" t="s">
        <v>6</v>
      </c>
      <c r="L13" s="20" t="s">
        <v>5</v>
      </c>
      <c r="M13" s="19" t="s">
        <v>4</v>
      </c>
      <c r="N13" s="19" t="s">
        <v>3</v>
      </c>
      <c r="O13" s="6"/>
    </row>
    <row r="14" spans="1:15" x14ac:dyDescent="0.2">
      <c r="B14" s="6">
        <v>12</v>
      </c>
      <c r="C14" s="16">
        <v>35</v>
      </c>
      <c r="D14" s="6">
        <v>55</v>
      </c>
      <c r="E14" s="6"/>
      <c r="F14" s="6">
        <v>12</v>
      </c>
      <c r="G14" s="16">
        <v>45</v>
      </c>
      <c r="H14" s="6">
        <v>55</v>
      </c>
      <c r="I14" s="3"/>
      <c r="J14" s="6">
        <v>12</v>
      </c>
      <c r="K14" s="31">
        <f ca="1">SUMIF(Sayfa2!B:B,J15,Sayfa2!E:E)</f>
        <v>47868942</v>
      </c>
      <c r="L14" s="31">
        <f ca="1">SUMIF(Sayfa2!B:B,J14,Sayfa2!N:N)</f>
        <v>8870609.7560300007</v>
      </c>
      <c r="M14" s="31">
        <f ca="1">SUMIF(Sayfa2!B:B,J14,Sayfa2!S:S)</f>
        <v>4829527.2899999991</v>
      </c>
      <c r="N14" s="31">
        <f t="shared" ref="N14:N19" ca="1" si="0">L14-M14</f>
        <v>4041082.4660300016</v>
      </c>
      <c r="O14" s="6"/>
    </row>
    <row r="15" spans="1:15" x14ac:dyDescent="0.2">
      <c r="B15" s="6">
        <v>1</v>
      </c>
      <c r="C15" s="16">
        <v>35</v>
      </c>
      <c r="D15" s="6">
        <v>65</v>
      </c>
      <c r="E15" s="6"/>
      <c r="F15" s="6">
        <v>1</v>
      </c>
      <c r="G15" s="16">
        <v>45</v>
      </c>
      <c r="H15" s="6">
        <v>55</v>
      </c>
      <c r="I15" s="3"/>
      <c r="J15" s="6">
        <v>1</v>
      </c>
      <c r="K15" s="31">
        <f ca="1">SUMIF(Sayfa2!B:B,J15,Sayfa2!E:E)</f>
        <v>47868942</v>
      </c>
      <c r="L15" s="31">
        <f ca="1">SUMIF(Sayfa2!B:B,J15,Sayfa2!N:N)</f>
        <v>28351221.677903995</v>
      </c>
      <c r="M15" s="31">
        <f ca="1">SUMIF(Sayfa2!B:B,J15,Sayfa2!S:S)</f>
        <v>8797262.4899999984</v>
      </c>
      <c r="N15" s="31">
        <f t="shared" ca="1" si="0"/>
        <v>19553959.187903997</v>
      </c>
      <c r="O15" s="6"/>
    </row>
    <row r="16" spans="1:15" x14ac:dyDescent="0.2">
      <c r="B16" s="6">
        <v>2</v>
      </c>
      <c r="C16" s="16">
        <v>35</v>
      </c>
      <c r="D16" s="6">
        <v>65</v>
      </c>
      <c r="E16" s="6"/>
      <c r="F16" s="6">
        <v>2</v>
      </c>
      <c r="G16" s="16">
        <v>45</v>
      </c>
      <c r="H16" s="6">
        <v>55</v>
      </c>
      <c r="I16" s="3"/>
      <c r="J16" s="6">
        <v>2</v>
      </c>
      <c r="K16" s="31">
        <f ca="1">SUMIF(Sayfa2!B:B,J16,Sayfa2!E:E)</f>
        <v>52350836</v>
      </c>
      <c r="L16" s="31">
        <f ca="1">SUMIF(Sayfa2!B:B,J16,Sayfa2!N:N)</f>
        <v>29727702.439475</v>
      </c>
      <c r="M16" s="31">
        <f ca="1">SUMIF(Sayfa2!B:B,J16,Sayfa2!S:S)</f>
        <v>10084459.949999999</v>
      </c>
      <c r="N16" s="31">
        <f t="shared" ca="1" si="0"/>
        <v>19643242.489475001</v>
      </c>
      <c r="O16" s="6"/>
    </row>
    <row r="17" spans="2:15" x14ac:dyDescent="0.2">
      <c r="B17" s="6">
        <v>3</v>
      </c>
      <c r="C17" s="16">
        <v>35</v>
      </c>
      <c r="D17" s="6">
        <v>65</v>
      </c>
      <c r="E17" s="6"/>
      <c r="F17" s="6">
        <v>3</v>
      </c>
      <c r="G17" s="16">
        <v>45</v>
      </c>
      <c r="H17" s="6">
        <v>55</v>
      </c>
      <c r="I17" s="3"/>
      <c r="J17" s="6">
        <v>3</v>
      </c>
      <c r="K17" s="31">
        <f ca="1">SUMIF(Sayfa2!B:B,J17,Sayfa2!E:E)</f>
        <v>37153903</v>
      </c>
      <c r="L17" s="31">
        <f ca="1">SUMIF(Sayfa2!B:B,J17,Sayfa2!N:N)</f>
        <v>20820669.264925003</v>
      </c>
      <c r="M17" s="31">
        <f ca="1">SUMIF(Sayfa2!B:B,J17,Sayfa2!S:S)</f>
        <v>8685022.4900000002</v>
      </c>
      <c r="N17" s="31">
        <f t="shared" ca="1" si="0"/>
        <v>12135646.774925003</v>
      </c>
      <c r="O17" s="6"/>
    </row>
    <row r="18" spans="2:15" x14ac:dyDescent="0.2">
      <c r="B18" s="6">
        <v>4</v>
      </c>
      <c r="C18" s="16">
        <v>20</v>
      </c>
      <c r="D18" s="6">
        <v>40</v>
      </c>
      <c r="E18" s="6"/>
      <c r="F18" s="6">
        <v>4</v>
      </c>
      <c r="G18" s="16">
        <v>45</v>
      </c>
      <c r="H18" s="6">
        <v>55</v>
      </c>
      <c r="I18" s="3"/>
      <c r="J18" s="6">
        <v>4</v>
      </c>
      <c r="K18" s="31">
        <f ca="1">SUMIF(Sayfa2!B:B,J18,Sayfa2!E:E)</f>
        <v>17855928</v>
      </c>
      <c r="L18" s="31">
        <f ca="1">SUMIF(Sayfa2!B:B,J18,Sayfa2!N:N)</f>
        <v>7066323.5455140006</v>
      </c>
      <c r="M18" s="31">
        <f ca="1">SUMIF(Sayfa2!B:B,J18,Sayfa2!S:S)</f>
        <v>10431549.679999998</v>
      </c>
      <c r="N18" s="31">
        <f t="shared" ca="1" si="0"/>
        <v>-3365226.1344859973</v>
      </c>
      <c r="O18" s="6"/>
    </row>
    <row r="19" spans="2:15" x14ac:dyDescent="0.2">
      <c r="B19" s="17">
        <v>5</v>
      </c>
      <c r="C19" s="24">
        <v>5</v>
      </c>
      <c r="D19" s="17">
        <v>10</v>
      </c>
      <c r="E19" s="6"/>
      <c r="F19" s="17">
        <v>5</v>
      </c>
      <c r="G19" s="24">
        <v>45</v>
      </c>
      <c r="H19" s="17">
        <v>55</v>
      </c>
      <c r="I19" s="3"/>
      <c r="J19" s="17">
        <v>5</v>
      </c>
      <c r="K19" s="32">
        <f ca="1">SUMIF(Sayfa2!B:B,J19,Sayfa2!E:E)</f>
        <v>10024349</v>
      </c>
      <c r="L19" s="32">
        <f ca="1">SUMIF(Sayfa2!B:B,J19,Sayfa2!N:N)</f>
        <v>2480899.2931200005</v>
      </c>
      <c r="M19" s="32">
        <f ca="1">SUMIF(Sayfa2!B:B,J19,Sayfa2!S:S)</f>
        <v>18373251.219999999</v>
      </c>
      <c r="N19" s="32">
        <f t="shared" ca="1" si="0"/>
        <v>-15892351.926879998</v>
      </c>
      <c r="O19" s="6"/>
    </row>
    <row r="20" spans="2:15" x14ac:dyDescent="0.2">
      <c r="B20" s="6"/>
      <c r="C20" s="16"/>
      <c r="D20" s="6"/>
      <c r="E20" s="6"/>
      <c r="F20" s="6"/>
      <c r="G20" s="6"/>
      <c r="H20" s="6"/>
      <c r="I20" s="3"/>
      <c r="J20" s="6"/>
      <c r="K20" s="6"/>
      <c r="L20" s="16"/>
      <c r="M20" s="6"/>
      <c r="N20" s="6"/>
      <c r="O20" s="6"/>
    </row>
    <row r="21" spans="2:15" x14ac:dyDescent="0.2">
      <c r="B21" s="6"/>
      <c r="C21" s="16"/>
      <c r="D21" s="6"/>
      <c r="E21" s="6"/>
      <c r="F21" s="6"/>
      <c r="G21" s="6"/>
      <c r="H21" s="6"/>
      <c r="I21" s="3"/>
      <c r="J21" s="6"/>
      <c r="K21" s="6"/>
      <c r="L21" s="16"/>
      <c r="M21" s="30" t="s">
        <v>42</v>
      </c>
      <c r="N21" s="33">
        <f ca="1">SUM(N14:N19)</f>
        <v>36116352.856968001</v>
      </c>
      <c r="O21" s="6"/>
    </row>
    <row r="22" spans="2:15" x14ac:dyDescent="0.2">
      <c r="B22" s="46" t="s">
        <v>40</v>
      </c>
      <c r="C22" s="46"/>
      <c r="D22" s="46"/>
      <c r="E22" s="28"/>
      <c r="F22" s="46" t="s">
        <v>39</v>
      </c>
      <c r="G22" s="46"/>
      <c r="H22" s="46"/>
      <c r="I22" s="3"/>
      <c r="J22" s="6"/>
      <c r="K22" s="6"/>
      <c r="L22" s="6"/>
      <c r="M22" s="6"/>
      <c r="N22" s="6"/>
      <c r="O22" s="6"/>
    </row>
    <row r="23" spans="2:15" x14ac:dyDescent="0.2">
      <c r="B23" s="19" t="s">
        <v>2</v>
      </c>
      <c r="C23" s="20" t="s">
        <v>1</v>
      </c>
      <c r="D23" s="19" t="s">
        <v>0</v>
      </c>
      <c r="E23" s="28"/>
      <c r="F23" s="19" t="s">
        <v>2</v>
      </c>
      <c r="G23" s="20" t="s">
        <v>1</v>
      </c>
      <c r="H23" s="19" t="s">
        <v>0</v>
      </c>
      <c r="I23" s="3"/>
      <c r="J23" s="6"/>
      <c r="K23" s="6"/>
      <c r="L23" s="6"/>
      <c r="M23" s="6"/>
      <c r="N23" s="6"/>
      <c r="O23" s="6"/>
    </row>
    <row r="24" spans="2:15" x14ac:dyDescent="0.2">
      <c r="B24" s="6">
        <v>12</v>
      </c>
      <c r="C24" s="16">
        <v>20</v>
      </c>
      <c r="D24" s="6">
        <v>35</v>
      </c>
      <c r="E24" s="6"/>
      <c r="F24" s="6">
        <v>12</v>
      </c>
      <c r="G24" s="16">
        <v>5</v>
      </c>
      <c r="H24" s="6">
        <v>10</v>
      </c>
      <c r="I24" s="3"/>
      <c r="J24" s="6"/>
      <c r="K24" s="6"/>
      <c r="L24" s="6"/>
      <c r="M24" s="6"/>
      <c r="N24" s="6"/>
      <c r="O24" s="6"/>
    </row>
    <row r="25" spans="2:15" x14ac:dyDescent="0.2">
      <c r="B25" s="6">
        <v>1</v>
      </c>
      <c r="C25" s="16">
        <v>20</v>
      </c>
      <c r="D25" s="6">
        <v>35</v>
      </c>
      <c r="E25" s="6"/>
      <c r="F25" s="6">
        <v>1</v>
      </c>
      <c r="G25" s="16">
        <v>5</v>
      </c>
      <c r="H25" s="6">
        <v>10</v>
      </c>
      <c r="I25" s="3"/>
      <c r="J25" s="6"/>
      <c r="K25" s="6"/>
      <c r="L25" s="6"/>
      <c r="M25" s="6"/>
      <c r="N25" s="6"/>
      <c r="O25" s="6"/>
    </row>
    <row r="26" spans="2:15" x14ac:dyDescent="0.2">
      <c r="B26" s="6">
        <v>2</v>
      </c>
      <c r="C26" s="16">
        <v>20</v>
      </c>
      <c r="D26" s="6">
        <v>35</v>
      </c>
      <c r="E26" s="6"/>
      <c r="F26" s="6">
        <v>2</v>
      </c>
      <c r="G26" s="16">
        <v>5</v>
      </c>
      <c r="H26" s="6">
        <v>10</v>
      </c>
      <c r="I26" s="3"/>
      <c r="J26" s="6"/>
      <c r="K26" s="6"/>
      <c r="L26" s="6"/>
      <c r="M26" s="6"/>
      <c r="N26" s="6"/>
      <c r="O26" s="6"/>
    </row>
    <row r="27" spans="2:15" x14ac:dyDescent="0.2">
      <c r="B27" s="6">
        <v>3</v>
      </c>
      <c r="C27" s="16">
        <v>0</v>
      </c>
      <c r="D27" s="6">
        <v>0</v>
      </c>
      <c r="E27" s="6"/>
      <c r="F27" s="6">
        <v>3</v>
      </c>
      <c r="G27" s="16">
        <v>0</v>
      </c>
      <c r="H27" s="6">
        <v>0</v>
      </c>
      <c r="I27" s="3"/>
      <c r="J27" s="6"/>
      <c r="K27" s="6"/>
      <c r="L27" s="6"/>
      <c r="M27" s="6"/>
      <c r="N27" s="6"/>
      <c r="O27" s="6"/>
    </row>
    <row r="28" spans="2:15" x14ac:dyDescent="0.2">
      <c r="B28" s="6">
        <v>4</v>
      </c>
      <c r="C28" s="16">
        <v>0</v>
      </c>
      <c r="D28" s="6">
        <v>0</v>
      </c>
      <c r="E28" s="6"/>
      <c r="F28" s="6">
        <v>4</v>
      </c>
      <c r="G28" s="16">
        <v>0</v>
      </c>
      <c r="H28" s="6">
        <v>0</v>
      </c>
      <c r="I28" s="3"/>
      <c r="J28" s="6"/>
      <c r="K28" s="6"/>
      <c r="L28" s="6"/>
      <c r="M28" s="6"/>
      <c r="N28" s="6"/>
      <c r="O28" s="6"/>
    </row>
    <row r="29" spans="2:15" x14ac:dyDescent="0.2">
      <c r="B29" s="17">
        <v>5</v>
      </c>
      <c r="C29" s="24">
        <v>0</v>
      </c>
      <c r="D29" s="17">
        <v>0</v>
      </c>
      <c r="E29" s="6"/>
      <c r="F29" s="17">
        <v>5</v>
      </c>
      <c r="G29" s="24">
        <v>0</v>
      </c>
      <c r="H29" s="17">
        <v>0</v>
      </c>
      <c r="I29" s="3"/>
      <c r="J29" s="6"/>
      <c r="K29" s="6"/>
      <c r="L29" s="6"/>
      <c r="M29" s="6"/>
      <c r="N29" s="6"/>
      <c r="O29" s="6"/>
    </row>
  </sheetData>
  <mergeCells count="6">
    <mergeCell ref="B2:D2"/>
    <mergeCell ref="F2:H2"/>
    <mergeCell ref="B12:D12"/>
    <mergeCell ref="F12:H12"/>
    <mergeCell ref="B22:D22"/>
    <mergeCell ref="F22:H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A1BD-50B0-2940-82E2-001CEACFC50B}">
  <dimension ref="A1:Y193"/>
  <sheetViews>
    <sheetView showGridLines="0" topLeftCell="D1" zoomScale="90" workbookViewId="0">
      <selection activeCell="G57" sqref="G57"/>
    </sheetView>
  </sheetViews>
  <sheetFormatPr baseColWidth="10" defaultColWidth="9.1640625" defaultRowHeight="15" x14ac:dyDescent="0.2"/>
  <cols>
    <col min="1" max="1" width="14.83203125" style="9" bestFit="1" customWidth="1"/>
    <col min="2" max="2" width="10.5" style="6" customWidth="1"/>
    <col min="3" max="3" width="14.5" style="6" bestFit="1" customWidth="1"/>
    <col min="4" max="4" width="19" style="10" bestFit="1" customWidth="1"/>
    <col min="5" max="5" width="16.5" style="10" customWidth="1"/>
    <col min="6" max="6" width="31.33203125" style="6" bestFit="1" customWidth="1"/>
    <col min="7" max="7" width="22.5" style="6" bestFit="1" customWidth="1"/>
    <col min="8" max="8" width="22.33203125" style="6" customWidth="1"/>
    <col min="9" max="9" width="25.5" style="6" bestFit="1" customWidth="1"/>
    <col min="10" max="10" width="25.1640625" style="6" customWidth="1"/>
    <col min="11" max="11" width="27.6640625" style="6" bestFit="1" customWidth="1"/>
    <col min="12" max="13" width="27.5" style="6" customWidth="1"/>
    <col min="14" max="15" width="27.5" style="11" customWidth="1"/>
    <col min="16" max="16" width="28.83203125" style="6" bestFit="1" customWidth="1"/>
    <col min="17" max="17" width="21.5" style="6" bestFit="1" customWidth="1"/>
    <col min="18" max="18" width="33.6640625" style="6" bestFit="1" customWidth="1"/>
    <col min="19" max="19" width="21.1640625" style="6" customWidth="1"/>
    <col min="20" max="20" width="19.6640625" style="6" bestFit="1" customWidth="1"/>
    <col min="21" max="21" width="19.5" style="3" customWidth="1"/>
    <col min="22" max="22" width="9.1640625" style="3"/>
    <col min="23" max="23" width="14" style="3" bestFit="1" customWidth="1"/>
    <col min="24" max="24" width="16.6640625" style="5" bestFit="1" customWidth="1"/>
    <col min="25" max="25" width="16.5" style="3" bestFit="1" customWidth="1"/>
    <col min="26" max="26" width="11.33203125" style="3" bestFit="1" customWidth="1"/>
    <col min="27" max="27" width="9.33203125" style="3" bestFit="1" customWidth="1"/>
    <col min="28" max="28" width="28.1640625" style="3" bestFit="1" customWidth="1"/>
    <col min="29" max="29" width="9.33203125" style="3" bestFit="1" customWidth="1"/>
    <col min="30" max="30" width="9.1640625" style="3"/>
    <col min="31" max="31" width="5.6640625" style="3" bestFit="1" customWidth="1"/>
    <col min="32" max="33" width="22.83203125" style="3" bestFit="1" customWidth="1"/>
    <col min="34" max="34" width="24.33203125" style="3" bestFit="1" customWidth="1"/>
    <col min="35" max="35" width="29.6640625" style="3" bestFit="1" customWidth="1"/>
    <col min="36" max="36" width="27.6640625" style="3" bestFit="1" customWidth="1"/>
    <col min="37" max="16384" width="9.1640625" style="3"/>
  </cols>
  <sheetData>
    <row r="1" spans="1:24" x14ac:dyDescent="0.2">
      <c r="A1" s="12" t="s">
        <v>27</v>
      </c>
      <c r="B1" s="2" t="s">
        <v>26</v>
      </c>
      <c r="C1" s="2" t="s">
        <v>30</v>
      </c>
      <c r="D1" s="7" t="s">
        <v>25</v>
      </c>
      <c r="E1" s="7" t="s">
        <v>24</v>
      </c>
      <c r="F1" s="2" t="s">
        <v>31</v>
      </c>
      <c r="G1" s="2" t="s">
        <v>36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37</v>
      </c>
      <c r="M1" s="2" t="s">
        <v>23</v>
      </c>
      <c r="N1" s="8" t="s">
        <v>22</v>
      </c>
      <c r="O1" s="8" t="s">
        <v>21</v>
      </c>
      <c r="P1" s="2" t="s">
        <v>20</v>
      </c>
      <c r="Q1" s="2" t="s">
        <v>19</v>
      </c>
      <c r="R1" s="2" t="s">
        <v>29</v>
      </c>
      <c r="S1" s="2" t="s">
        <v>18</v>
      </c>
      <c r="T1" s="2" t="s">
        <v>17</v>
      </c>
      <c r="X1" s="3"/>
    </row>
    <row r="2" spans="1:24" x14ac:dyDescent="0.2">
      <c r="A2" s="9">
        <v>44896</v>
      </c>
      <c r="B2" s="6">
        <f t="shared" ref="B2:B65" si="0">MONTH(A2)</f>
        <v>12</v>
      </c>
      <c r="C2" s="6">
        <f ca="1">RANDBETWEEN(VLOOKUP(B2,'Ver3'!$F$3:$H$9,2,0),VLOOKUP(B2,'Ver3'!$F$3:$H$9,3,0))</f>
        <v>616</v>
      </c>
      <c r="D2" s="6">
        <f ca="1">RANDBETWEEN(VLOOKUP(B2,'Ver3'!$B$4:$D$10,2,0),VLOOKUP(B2,'Ver3'!$B$4:$D$10,3,0))</f>
        <v>876</v>
      </c>
      <c r="E2" s="6">
        <f t="shared" ref="E2:E65" ca="1" si="1">C2*D2</f>
        <v>539616</v>
      </c>
      <c r="F2" s="6">
        <f ca="1">RANDBETWEEN(VLOOKUP(B2,'Ver3'!$B$13:$D$19,2,0),VLOOKUP(B2,'Ver3'!$B$13:$D$19,3,0))/100</f>
        <v>0.35</v>
      </c>
      <c r="G2" s="6">
        <f ca="1">RANDBETWEEN(VLOOKUP(B2,'Ver3'!$F$13:$H$19,2,0),VLOOKUP(B2,'Ver3'!$F$13:$H$19,3,0))/100</f>
        <v>0.46</v>
      </c>
      <c r="H2" s="6">
        <f t="shared" ref="H2:H65" ca="1" si="2">F2*G2</f>
        <v>0.161</v>
      </c>
      <c r="I2" s="6">
        <f ca="1">RANDBETWEEN(VLOOKUP(B2,'Ver3'!$B$23:$D$29,2,0),VLOOKUP(B2,'Ver3'!$B$23:$D$29,3,0))/100</f>
        <v>0.34</v>
      </c>
      <c r="J2" s="6">
        <f t="shared" ref="J2:J65" ca="1" si="3">I2*F2</f>
        <v>0.11899999999999999</v>
      </c>
      <c r="K2" s="6">
        <f ca="1">RANDBETWEEN(VLOOKUP(B2,'Ver3'!$F$23:$H$29,2,0),VLOOKUP(B2,'Ver3'!$F$23:$H$29,3,0))/100</f>
        <v>0.1</v>
      </c>
      <c r="L2" s="6">
        <f t="shared" ref="L2:L65" ca="1" si="4">K2*F2</f>
        <v>3.4999999999999996E-2</v>
      </c>
      <c r="M2" s="16">
        <f t="shared" ref="M2:M65" ca="1" si="5">(L2+J2+H2)*C2</f>
        <v>194.04</v>
      </c>
      <c r="N2" s="6">
        <f ca="1">(L2+J2+H2)*E2+Table134[[#This Row],[Hukuk Servisinde Tahsilat Tutarı]]</f>
        <v>280870.12800000003</v>
      </c>
      <c r="O2" s="6">
        <f ca="1">C2*VLOOKUP(B2,'Ver3'!$J$3:$N$9,2,0)+(C2-C2*G2)*VLOOKUP(B2,'Ver3'!$J$3:$N$9,3,0)+(C2-C2*G2-C2*I2)*VLOOKUP(B2,'Ver3'!$J$3:$N$9,4,0)</f>
        <v>68068</v>
      </c>
      <c r="P2" s="6">
        <f t="shared" ref="P2:P65" ca="1" si="6">1-(L2+J2+H2)</f>
        <v>0.68500000000000005</v>
      </c>
      <c r="Q2" s="6">
        <f ca="1">C2*P2*VLOOKUP(B2,'Ver3'!$J$3:$N$9,5,0)</f>
        <v>126588.00000000001</v>
      </c>
      <c r="R2" s="6">
        <f ca="1">VLOOKUP(Table134[[#This Row],[Ay]],'Ver3'!$J$3:$O$9,6,0)*Table134[[#This Row],[Hukuk Servisine Sevk Edilen]]*Table134[[#This Row],[Toplam Tutar]]</f>
        <v>110891.088</v>
      </c>
      <c r="S2" s="6">
        <f t="shared" ref="S2:S65" ca="1" si="7">O2+Q2</f>
        <v>194656</v>
      </c>
      <c r="T2" s="6">
        <f t="shared" ref="T2:T65" ca="1" si="8">N2-Q2</f>
        <v>154282.12800000003</v>
      </c>
      <c r="U2" s="4"/>
      <c r="X2" s="3"/>
    </row>
    <row r="3" spans="1:24" x14ac:dyDescent="0.2">
      <c r="A3" s="9">
        <v>44897</v>
      </c>
      <c r="B3" s="6">
        <f t="shared" si="0"/>
        <v>12</v>
      </c>
      <c r="C3" s="6">
        <f ca="1">RANDBETWEEN(VLOOKUP(B3,'Ver3'!$F$3:$H$9,2,0),VLOOKUP(B3,'Ver3'!$F$3:$H$9,3,0))</f>
        <v>366</v>
      </c>
      <c r="D3" s="6">
        <f ca="1">RANDBETWEEN(VLOOKUP(B3,'Ver3'!$B$4:$D$10,2,0),VLOOKUP(B3,'Ver3'!$B$4:$D$10,3,0))</f>
        <v>783</v>
      </c>
      <c r="E3" s="6">
        <f t="shared" ca="1" si="1"/>
        <v>286578</v>
      </c>
      <c r="F3" s="6">
        <f ca="1">RANDBETWEEN(VLOOKUP(B3,'Ver3'!$B$13:$D$19,2,0),VLOOKUP(B3,'Ver3'!$B$13:$D$19,3,0))/100</f>
        <v>0.5</v>
      </c>
      <c r="G3" s="6">
        <f ca="1">RANDBETWEEN(VLOOKUP(B3,'Ver3'!$F$13:$H$19,2,0),VLOOKUP(B3,'Ver3'!$F$13:$H$19,3,0))/100</f>
        <v>0.5</v>
      </c>
      <c r="H3" s="6">
        <f t="shared" ca="1" si="2"/>
        <v>0.25</v>
      </c>
      <c r="I3" s="6">
        <f t="shared" ref="I3:I66" ca="1" si="9">RANDBETWEEN(20,35)/100</f>
        <v>0.34</v>
      </c>
      <c r="J3" s="6">
        <f t="shared" ca="1" si="3"/>
        <v>0.17</v>
      </c>
      <c r="K3" s="6">
        <f ca="1">RANDBETWEEN(VLOOKUP(B3,'Ver3'!$F$23:$H$29,2,0),VLOOKUP(B3,'Ver3'!$F$23:$H$29,3,0))/100</f>
        <v>0.1</v>
      </c>
      <c r="L3" s="6">
        <f t="shared" ca="1" si="4"/>
        <v>0.05</v>
      </c>
      <c r="M3" s="16">
        <f t="shared" ca="1" si="5"/>
        <v>172.02</v>
      </c>
      <c r="N3" s="6">
        <f ca="1">(L3+J3+H3)*E3+Table134[[#This Row],[Hukuk Servisinde Tahsilat Tutarı]]</f>
        <v>180257.56200000001</v>
      </c>
      <c r="O3" s="6">
        <f ca="1">C3*VLOOKUP(B3,'Ver3'!$J$3:$N$9,2,0)+(C3-C3*G3)*VLOOKUP(B3,'Ver3'!$J$3:$N$9,3,0)+(C3-C3*G3-C3*I3)*VLOOKUP(B3,'Ver3'!$J$3:$N$9,4,0)</f>
        <v>37881</v>
      </c>
      <c r="P3" s="6">
        <f t="shared" ca="1" si="6"/>
        <v>0.53</v>
      </c>
      <c r="Q3" s="6">
        <f ca="1">C3*P3*VLOOKUP(B3,'Ver3'!$J$3:$N$9,5,0)</f>
        <v>58194.000000000007</v>
      </c>
      <c r="R3" s="6">
        <f ca="1">VLOOKUP(Table134[[#This Row],[Ay]],'Ver3'!$J$3:$O$9,6,0)*Table134[[#This Row],[Hukuk Servisine Sevk Edilen]]*Table134[[#This Row],[Toplam Tutar]]</f>
        <v>45565.902000000002</v>
      </c>
      <c r="S3" s="6">
        <f t="shared" ca="1" si="7"/>
        <v>96075</v>
      </c>
      <c r="T3" s="6">
        <f t="shared" ca="1" si="8"/>
        <v>122063.56200000001</v>
      </c>
      <c r="U3" s="4"/>
      <c r="X3" s="3"/>
    </row>
    <row r="4" spans="1:24" x14ac:dyDescent="0.2">
      <c r="A4" s="9">
        <v>44898</v>
      </c>
      <c r="B4" s="6">
        <f t="shared" si="0"/>
        <v>12</v>
      </c>
      <c r="C4" s="6">
        <f ca="1">RANDBETWEEN(VLOOKUP(B4,'Ver3'!$F$3:$H$9,2,0),VLOOKUP(B4,'Ver3'!$F$3:$H$9,3,0))</f>
        <v>273</v>
      </c>
      <c r="D4" s="6">
        <f ca="1">RANDBETWEEN(VLOOKUP(B4,'Ver3'!$B$4:$D$10,2,0),VLOOKUP(B4,'Ver3'!$B$4:$D$10,3,0))</f>
        <v>993</v>
      </c>
      <c r="E4" s="6">
        <f t="shared" ca="1" si="1"/>
        <v>271089</v>
      </c>
      <c r="F4" s="6">
        <f ca="1">RANDBETWEEN(VLOOKUP(B4,'Ver3'!$B$13:$D$19,2,0),VLOOKUP(B4,'Ver3'!$B$13:$D$19,3,0))/100</f>
        <v>0.48</v>
      </c>
      <c r="G4" s="6">
        <f ca="1">RANDBETWEEN(VLOOKUP(B4,'Ver3'!$F$13:$H$19,2,0),VLOOKUP(B4,'Ver3'!$F$13:$H$19,3,0))/100</f>
        <v>0.54</v>
      </c>
      <c r="H4" s="6">
        <f t="shared" ca="1" si="2"/>
        <v>0.25919999999999999</v>
      </c>
      <c r="I4" s="6">
        <f t="shared" ca="1" si="9"/>
        <v>0.21</v>
      </c>
      <c r="J4" s="6">
        <f t="shared" ca="1" si="3"/>
        <v>0.10079999999999999</v>
      </c>
      <c r="K4" s="6">
        <f ca="1">RANDBETWEEN(VLOOKUP(B4,'Ver3'!$F$23:$H$29,2,0),VLOOKUP(B4,'Ver3'!$F$23:$H$29,3,0))/100</f>
        <v>0.06</v>
      </c>
      <c r="L4" s="6">
        <f t="shared" ca="1" si="4"/>
        <v>2.8799999999999999E-2</v>
      </c>
      <c r="M4" s="16">
        <f t="shared" ca="1" si="5"/>
        <v>106.14239999999999</v>
      </c>
      <c r="N4" s="6">
        <f ca="1">(L4+J4+H4)*E4+Table134[[#This Row],[Hukuk Servisinde Tahsilat Tutarı]]</f>
        <v>155106.28224</v>
      </c>
      <c r="O4" s="6">
        <f ca="1">C4*VLOOKUP(B4,'Ver3'!$J$3:$N$9,2,0)+(C4-C4*G4)*VLOOKUP(B4,'Ver3'!$J$3:$N$9,3,0)+(C4-C4*G4-C4*I4)*VLOOKUP(B4,'Ver3'!$J$3:$N$9,4,0)</f>
        <v>29893.5</v>
      </c>
      <c r="P4" s="6">
        <f t="shared" ca="1" si="6"/>
        <v>0.61119999999999997</v>
      </c>
      <c r="Q4" s="6">
        <f ca="1">C4*P4*VLOOKUP(B4,'Ver3'!$J$3:$N$9,5,0)</f>
        <v>50057.279999999999</v>
      </c>
      <c r="R4" s="6">
        <f ca="1">VLOOKUP(Table134[[#This Row],[Ay]],'Ver3'!$J$3:$O$9,6,0)*Table134[[#This Row],[Hukuk Servisine Sevk Edilen]]*Table134[[#This Row],[Toplam Tutar]]</f>
        <v>49706.87904</v>
      </c>
      <c r="S4" s="6">
        <f t="shared" ca="1" si="7"/>
        <v>79950.78</v>
      </c>
      <c r="T4" s="6">
        <f t="shared" ca="1" si="8"/>
        <v>105049.00224</v>
      </c>
      <c r="U4" s="4"/>
      <c r="X4" s="3"/>
    </row>
    <row r="5" spans="1:24" x14ac:dyDescent="0.2">
      <c r="A5" s="9">
        <v>44899</v>
      </c>
      <c r="B5" s="6">
        <f t="shared" si="0"/>
        <v>12</v>
      </c>
      <c r="C5" s="6">
        <f ca="1">RANDBETWEEN(VLOOKUP(B5,'Ver3'!$F$3:$H$9,2,0),VLOOKUP(B5,'Ver3'!$F$3:$H$9,3,0))</f>
        <v>639</v>
      </c>
      <c r="D5" s="6">
        <f ca="1">RANDBETWEEN(VLOOKUP(B5,'Ver3'!$B$4:$D$10,2,0),VLOOKUP(B5,'Ver3'!$B$4:$D$10,3,0))</f>
        <v>1212</v>
      </c>
      <c r="E5" s="6">
        <f t="shared" ca="1" si="1"/>
        <v>774468</v>
      </c>
      <c r="F5" s="6">
        <f ca="1">RANDBETWEEN(VLOOKUP(B5,'Ver3'!$B$13:$D$19,2,0),VLOOKUP(B5,'Ver3'!$B$13:$D$19,3,0))/100</f>
        <v>0.48</v>
      </c>
      <c r="G5" s="6">
        <f ca="1">RANDBETWEEN(VLOOKUP(B5,'Ver3'!$F$13:$H$19,2,0),VLOOKUP(B5,'Ver3'!$F$13:$H$19,3,0))/100</f>
        <v>0.53</v>
      </c>
      <c r="H5" s="6">
        <f t="shared" ca="1" si="2"/>
        <v>0.25440000000000002</v>
      </c>
      <c r="I5" s="6">
        <f t="shared" ca="1" si="9"/>
        <v>0.23</v>
      </c>
      <c r="J5" s="6">
        <f t="shared" ca="1" si="3"/>
        <v>0.1104</v>
      </c>
      <c r="K5" s="6">
        <f ca="1">RANDBETWEEN(VLOOKUP(B5,'Ver3'!$F$23:$H$29,2,0),VLOOKUP(B5,'Ver3'!$F$23:$H$29,3,0))/100</f>
        <v>7.0000000000000007E-2</v>
      </c>
      <c r="L5" s="6">
        <f t="shared" ca="1" si="4"/>
        <v>3.3600000000000005E-2</v>
      </c>
      <c r="M5" s="16">
        <f t="shared" ca="1" si="5"/>
        <v>254.57760000000002</v>
      </c>
      <c r="N5" s="6">
        <f ca="1">(L5+J5+H5)*E5+Table134[[#This Row],[Hukuk Servisinde Tahsilat Tutarı]]</f>
        <v>448324.03584000003</v>
      </c>
      <c r="O5" s="6">
        <f ca="1">C5*VLOOKUP(B5,'Ver3'!$J$3:$N$9,2,0)+(C5-C5*G5)*VLOOKUP(B5,'Ver3'!$J$3:$N$9,3,0)+(C5-C5*G5-C5*I5)*VLOOKUP(B5,'Ver3'!$J$3:$N$9,4,0)</f>
        <v>69810.75</v>
      </c>
      <c r="P5" s="6">
        <f t="shared" ca="1" si="6"/>
        <v>0.60159999999999991</v>
      </c>
      <c r="Q5" s="6">
        <f ca="1">C5*P5*VLOOKUP(B5,'Ver3'!$J$3:$N$9,5,0)</f>
        <v>115326.71999999997</v>
      </c>
      <c r="R5" s="6">
        <f ca="1">VLOOKUP(Table134[[#This Row],[Ay]],'Ver3'!$J$3:$O$9,6,0)*Table134[[#This Row],[Hukuk Servisine Sevk Edilen]]*Table134[[#This Row],[Toplam Tutar]]</f>
        <v>139775.98463999998</v>
      </c>
      <c r="S5" s="6">
        <f t="shared" ca="1" si="7"/>
        <v>185137.46999999997</v>
      </c>
      <c r="T5" s="6">
        <f t="shared" ca="1" si="8"/>
        <v>332997.31584000005</v>
      </c>
      <c r="U5" s="4"/>
      <c r="X5" s="3"/>
    </row>
    <row r="6" spans="1:24" x14ac:dyDescent="0.2">
      <c r="A6" s="9">
        <v>44900</v>
      </c>
      <c r="B6" s="6">
        <f t="shared" si="0"/>
        <v>12</v>
      </c>
      <c r="C6" s="6">
        <f ca="1">RANDBETWEEN(VLOOKUP(B6,'Ver3'!$F$3:$H$9,2,0),VLOOKUP(B6,'Ver3'!$F$3:$H$9,3,0))</f>
        <v>396</v>
      </c>
      <c r="D6" s="6">
        <f ca="1">RANDBETWEEN(VLOOKUP(B6,'Ver3'!$B$4:$D$10,2,0),VLOOKUP(B6,'Ver3'!$B$4:$D$10,3,0))</f>
        <v>877</v>
      </c>
      <c r="E6" s="6">
        <f t="shared" ca="1" si="1"/>
        <v>347292</v>
      </c>
      <c r="F6" s="6">
        <f ca="1">RANDBETWEEN(VLOOKUP(B6,'Ver3'!$B$13:$D$19,2,0),VLOOKUP(B6,'Ver3'!$B$13:$D$19,3,0))/100</f>
        <v>0.49</v>
      </c>
      <c r="G6" s="6">
        <f ca="1">RANDBETWEEN(VLOOKUP(B6,'Ver3'!$F$13:$H$19,2,0),VLOOKUP(B6,'Ver3'!$F$13:$H$19,3,0))/100</f>
        <v>0.54</v>
      </c>
      <c r="H6" s="6">
        <f t="shared" ca="1" si="2"/>
        <v>0.2646</v>
      </c>
      <c r="I6" s="6">
        <f t="shared" ca="1" si="9"/>
        <v>0.35</v>
      </c>
      <c r="J6" s="6">
        <f t="shared" ca="1" si="3"/>
        <v>0.17149999999999999</v>
      </c>
      <c r="K6" s="6">
        <f ca="1">RANDBETWEEN(VLOOKUP(B6,'Ver3'!$F$23:$H$29,2,0),VLOOKUP(B6,'Ver3'!$F$23:$H$29,3,0))/100</f>
        <v>0.08</v>
      </c>
      <c r="L6" s="6">
        <f t="shared" ca="1" si="4"/>
        <v>3.9199999999999999E-2</v>
      </c>
      <c r="M6" s="16">
        <f t="shared" ca="1" si="5"/>
        <v>188.21879999999999</v>
      </c>
      <c r="N6" s="6">
        <f ca="1">(L6+J6+H6)*E6+Table134[[#This Row],[Hukuk Servisinde Tahsilat Tutarı]]</f>
        <v>219735.12131999998</v>
      </c>
      <c r="O6" s="6">
        <f ca="1">C6*VLOOKUP(B6,'Ver3'!$J$3:$N$9,2,0)+(C6-C6*G6)*VLOOKUP(B6,'Ver3'!$J$3:$N$9,3,0)+(C6-C6*G6-C6*I6)*VLOOKUP(B6,'Ver3'!$J$3:$N$9,4,0)</f>
        <v>37818</v>
      </c>
      <c r="P6" s="6">
        <f t="shared" ca="1" si="6"/>
        <v>0.52469999999999994</v>
      </c>
      <c r="Q6" s="6">
        <f ca="1">C6*P6*VLOOKUP(B6,'Ver3'!$J$3:$N$9,5,0)</f>
        <v>62334.359999999993</v>
      </c>
      <c r="R6" s="6">
        <f ca="1">VLOOKUP(Table134[[#This Row],[Ay]],'Ver3'!$J$3:$O$9,6,0)*Table134[[#This Row],[Hukuk Servisine Sevk Edilen]]*Table134[[#This Row],[Toplam Tutar]]</f>
        <v>54667.233719999989</v>
      </c>
      <c r="S6" s="6">
        <f t="shared" ca="1" si="7"/>
        <v>100152.35999999999</v>
      </c>
      <c r="T6" s="6">
        <f t="shared" ca="1" si="8"/>
        <v>157400.76131999999</v>
      </c>
      <c r="U6" s="4"/>
      <c r="X6" s="3"/>
    </row>
    <row r="7" spans="1:24" x14ac:dyDescent="0.2">
      <c r="A7" s="9">
        <v>44901</v>
      </c>
      <c r="B7" s="6">
        <f t="shared" si="0"/>
        <v>12</v>
      </c>
      <c r="C7" s="6">
        <f ca="1">RANDBETWEEN(VLOOKUP(B7,'Ver3'!$F$3:$H$9,2,0),VLOOKUP(B7,'Ver3'!$F$3:$H$9,3,0))</f>
        <v>414</v>
      </c>
      <c r="D7" s="6">
        <f ca="1">RANDBETWEEN(VLOOKUP(B7,'Ver3'!$B$4:$D$10,2,0),VLOOKUP(B7,'Ver3'!$B$4:$D$10,3,0))</f>
        <v>1135</v>
      </c>
      <c r="E7" s="6">
        <f t="shared" ca="1" si="1"/>
        <v>469890</v>
      </c>
      <c r="F7" s="6">
        <f ca="1">RANDBETWEEN(VLOOKUP(B7,'Ver3'!$B$13:$D$19,2,0),VLOOKUP(B7,'Ver3'!$B$13:$D$19,3,0))/100</f>
        <v>0.42</v>
      </c>
      <c r="G7" s="6">
        <f ca="1">RANDBETWEEN(VLOOKUP(B7,'Ver3'!$F$13:$H$19,2,0),VLOOKUP(B7,'Ver3'!$F$13:$H$19,3,0))/100</f>
        <v>0.49</v>
      </c>
      <c r="H7" s="6">
        <f t="shared" ca="1" si="2"/>
        <v>0.20579999999999998</v>
      </c>
      <c r="I7" s="6">
        <f t="shared" ca="1" si="9"/>
        <v>0.2</v>
      </c>
      <c r="J7" s="6">
        <f t="shared" ca="1" si="3"/>
        <v>8.4000000000000005E-2</v>
      </c>
      <c r="K7" s="6">
        <f ca="1">RANDBETWEEN(VLOOKUP(B7,'Ver3'!$F$23:$H$29,2,0),VLOOKUP(B7,'Ver3'!$F$23:$H$29,3,0))/100</f>
        <v>7.0000000000000007E-2</v>
      </c>
      <c r="L7" s="6">
        <f t="shared" ca="1" si="4"/>
        <v>2.9400000000000003E-2</v>
      </c>
      <c r="M7" s="16">
        <f t="shared" ca="1" si="5"/>
        <v>132.14879999999999</v>
      </c>
      <c r="N7" s="6">
        <f ca="1">(L7+J7+H7)*E7+Table134[[#This Row],[Hukuk Servisinde Tahsilat Tutarı]]</f>
        <v>245959.22159999999</v>
      </c>
      <c r="O7" s="6">
        <f ca="1">C7*VLOOKUP(B7,'Ver3'!$J$3:$N$9,2,0)+(C7-C7*G7)*VLOOKUP(B7,'Ver3'!$J$3:$N$9,3,0)+(C7-C7*G7-C7*I7)*VLOOKUP(B7,'Ver3'!$J$3:$N$9,4,0)</f>
        <v>49369.5</v>
      </c>
      <c r="P7" s="6">
        <f t="shared" ca="1" si="6"/>
        <v>0.68080000000000007</v>
      </c>
      <c r="Q7" s="6">
        <f ca="1">C7*P7*VLOOKUP(B7,'Ver3'!$J$3:$N$9,5,0)</f>
        <v>84555.36</v>
      </c>
      <c r="R7" s="6">
        <f ca="1">VLOOKUP(Table134[[#This Row],[Ay]],'Ver3'!$J$3:$O$9,6,0)*Table134[[#This Row],[Hukuk Servisine Sevk Edilen]]*Table134[[#This Row],[Toplam Tutar]]</f>
        <v>95970.333599999998</v>
      </c>
      <c r="S7" s="6">
        <f t="shared" ca="1" si="7"/>
        <v>133924.85999999999</v>
      </c>
      <c r="T7" s="6">
        <f t="shared" ca="1" si="8"/>
        <v>161403.8616</v>
      </c>
      <c r="U7" s="4"/>
      <c r="X7" s="3"/>
    </row>
    <row r="8" spans="1:24" x14ac:dyDescent="0.2">
      <c r="A8" s="9">
        <v>44902</v>
      </c>
      <c r="B8" s="6">
        <f t="shared" si="0"/>
        <v>12</v>
      </c>
      <c r="C8" s="6">
        <f ca="1">RANDBETWEEN(VLOOKUP(B8,'Ver3'!$F$3:$H$9,2,0),VLOOKUP(B8,'Ver3'!$F$3:$H$9,3,0))</f>
        <v>385</v>
      </c>
      <c r="D8" s="6">
        <f ca="1">RANDBETWEEN(VLOOKUP(B8,'Ver3'!$B$4:$D$10,2,0),VLOOKUP(B8,'Ver3'!$B$4:$D$10,3,0))</f>
        <v>926</v>
      </c>
      <c r="E8" s="6">
        <f t="shared" ca="1" si="1"/>
        <v>356510</v>
      </c>
      <c r="F8" s="6">
        <f ca="1">RANDBETWEEN(VLOOKUP(B8,'Ver3'!$B$13:$D$19,2,0),VLOOKUP(B8,'Ver3'!$B$13:$D$19,3,0))/100</f>
        <v>0.44</v>
      </c>
      <c r="G8" s="6">
        <f ca="1">RANDBETWEEN(VLOOKUP(B8,'Ver3'!$F$13:$H$19,2,0),VLOOKUP(B8,'Ver3'!$F$13:$H$19,3,0))/100</f>
        <v>0.55000000000000004</v>
      </c>
      <c r="H8" s="6">
        <f t="shared" ca="1" si="2"/>
        <v>0.24200000000000002</v>
      </c>
      <c r="I8" s="6">
        <f t="shared" ca="1" si="9"/>
        <v>0.33</v>
      </c>
      <c r="J8" s="6">
        <f t="shared" ca="1" si="3"/>
        <v>0.1452</v>
      </c>
      <c r="K8" s="6">
        <f ca="1">RANDBETWEEN(VLOOKUP(B8,'Ver3'!$F$23:$H$29,2,0),VLOOKUP(B8,'Ver3'!$F$23:$H$29,3,0))/100</f>
        <v>0.1</v>
      </c>
      <c r="L8" s="6">
        <f t="shared" ca="1" si="4"/>
        <v>4.4000000000000004E-2</v>
      </c>
      <c r="M8" s="16">
        <f t="shared" ca="1" si="5"/>
        <v>166.012</v>
      </c>
      <c r="N8" s="6">
        <f ca="1">(L8+J8+H8)*E8+Table134[[#This Row],[Hukuk Servisinde Tahsilat Tutarı]]</f>
        <v>214561.97840000002</v>
      </c>
      <c r="O8" s="6">
        <f ca="1">C8*VLOOKUP(B8,'Ver3'!$J$3:$N$9,2,0)+(C8-C8*G8)*VLOOKUP(B8,'Ver3'!$J$3:$N$9,3,0)+(C8-C8*G8-C8*I8)*VLOOKUP(B8,'Ver3'!$J$3:$N$9,4,0)</f>
        <v>36863.75</v>
      </c>
      <c r="P8" s="6">
        <f t="shared" ca="1" si="6"/>
        <v>0.56879999999999997</v>
      </c>
      <c r="Q8" s="6">
        <f ca="1">C8*P8*VLOOKUP(B8,'Ver3'!$J$3:$N$9,5,0)</f>
        <v>65696.399999999994</v>
      </c>
      <c r="R8" s="6">
        <f ca="1">VLOOKUP(Table134[[#This Row],[Ay]],'Ver3'!$J$3:$O$9,6,0)*Table134[[#This Row],[Hukuk Servisine Sevk Edilen]]*Table134[[#This Row],[Toplam Tutar]]</f>
        <v>60834.866399999992</v>
      </c>
      <c r="S8" s="6">
        <f t="shared" ca="1" si="7"/>
        <v>102560.15</v>
      </c>
      <c r="T8" s="6">
        <f t="shared" ca="1" si="8"/>
        <v>148865.57840000003</v>
      </c>
      <c r="U8" s="4"/>
      <c r="X8" s="3"/>
    </row>
    <row r="9" spans="1:24" x14ac:dyDescent="0.2">
      <c r="A9" s="9">
        <v>44903</v>
      </c>
      <c r="B9" s="6">
        <f t="shared" si="0"/>
        <v>12</v>
      </c>
      <c r="C9" s="6">
        <f ca="1">RANDBETWEEN(VLOOKUP(B9,'Ver3'!$F$3:$H$9,2,0),VLOOKUP(B9,'Ver3'!$F$3:$H$9,3,0))</f>
        <v>678</v>
      </c>
      <c r="D9" s="6">
        <f ca="1">RANDBETWEEN(VLOOKUP(B9,'Ver3'!$B$4:$D$10,2,0),VLOOKUP(B9,'Ver3'!$B$4:$D$10,3,0))</f>
        <v>1065</v>
      </c>
      <c r="E9" s="6">
        <f t="shared" ca="1" si="1"/>
        <v>722070</v>
      </c>
      <c r="F9" s="6">
        <f ca="1">RANDBETWEEN(VLOOKUP(B9,'Ver3'!$B$13:$D$19,2,0),VLOOKUP(B9,'Ver3'!$B$13:$D$19,3,0))/100</f>
        <v>0.4</v>
      </c>
      <c r="G9" s="6">
        <f ca="1">RANDBETWEEN(VLOOKUP(B9,'Ver3'!$F$13:$H$19,2,0),VLOOKUP(B9,'Ver3'!$F$13:$H$19,3,0))/100</f>
        <v>0.53</v>
      </c>
      <c r="H9" s="6">
        <f t="shared" ca="1" si="2"/>
        <v>0.21200000000000002</v>
      </c>
      <c r="I9" s="6">
        <f t="shared" ca="1" si="9"/>
        <v>0.27</v>
      </c>
      <c r="J9" s="6">
        <f t="shared" ca="1" si="3"/>
        <v>0.10800000000000001</v>
      </c>
      <c r="K9" s="6">
        <f ca="1">RANDBETWEEN(VLOOKUP(B9,'Ver3'!$F$23:$H$29,2,0),VLOOKUP(B9,'Ver3'!$F$23:$H$29,3,0))/100</f>
        <v>7.0000000000000007E-2</v>
      </c>
      <c r="L9" s="6">
        <f t="shared" ca="1" si="4"/>
        <v>2.8000000000000004E-2</v>
      </c>
      <c r="M9" s="16">
        <f t="shared" ca="1" si="5"/>
        <v>235.94400000000002</v>
      </c>
      <c r="N9" s="6">
        <f ca="1">(L9+J9+H9)*E9+Table134[[#This Row],[Hukuk Servisinde Tahsilat Tutarı]]</f>
        <v>392517.25199999998</v>
      </c>
      <c r="O9" s="6">
        <f ca="1">C9*VLOOKUP(B9,'Ver3'!$J$3:$N$9,2,0)+(C9-C9*G9)*VLOOKUP(B9,'Ver3'!$J$3:$N$9,3,0)+(C9-C9*G9-C9*I9)*VLOOKUP(B9,'Ver3'!$J$3:$N$9,4,0)</f>
        <v>71359.5</v>
      </c>
      <c r="P9" s="6">
        <f t="shared" ca="1" si="6"/>
        <v>0.65199999999999991</v>
      </c>
      <c r="Q9" s="6">
        <f ca="1">C9*P9*VLOOKUP(B9,'Ver3'!$J$3:$N$9,5,0)</f>
        <v>132616.79999999999</v>
      </c>
      <c r="R9" s="6">
        <f ca="1">VLOOKUP(Table134[[#This Row],[Ay]],'Ver3'!$J$3:$O$9,6,0)*Table134[[#This Row],[Hukuk Servisine Sevk Edilen]]*Table134[[#This Row],[Toplam Tutar]]</f>
        <v>141236.89199999996</v>
      </c>
      <c r="S9" s="6">
        <f t="shared" ca="1" si="7"/>
        <v>203976.3</v>
      </c>
      <c r="T9" s="6">
        <f t="shared" ca="1" si="8"/>
        <v>259900.45199999999</v>
      </c>
      <c r="U9" s="4"/>
      <c r="X9" s="3"/>
    </row>
    <row r="10" spans="1:24" x14ac:dyDescent="0.2">
      <c r="A10" s="9">
        <v>44904</v>
      </c>
      <c r="B10" s="6">
        <f t="shared" si="0"/>
        <v>12</v>
      </c>
      <c r="C10" s="6">
        <f ca="1">RANDBETWEEN(VLOOKUP(B10,'Ver3'!$F$3:$H$9,2,0),VLOOKUP(B10,'Ver3'!$F$3:$H$9,3,0))</f>
        <v>637</v>
      </c>
      <c r="D10" s="6">
        <f ca="1">RANDBETWEEN(VLOOKUP(B10,'Ver3'!$B$4:$D$10,2,0),VLOOKUP(B10,'Ver3'!$B$4:$D$10,3,0))</f>
        <v>768</v>
      </c>
      <c r="E10" s="6">
        <f t="shared" ca="1" si="1"/>
        <v>489216</v>
      </c>
      <c r="F10" s="6">
        <f ca="1">RANDBETWEEN(VLOOKUP(B10,'Ver3'!$B$13:$D$19,2,0),VLOOKUP(B10,'Ver3'!$B$13:$D$19,3,0))/100</f>
        <v>0.54</v>
      </c>
      <c r="G10" s="6">
        <f ca="1">RANDBETWEEN(VLOOKUP(B10,'Ver3'!$F$13:$H$19,2,0),VLOOKUP(B10,'Ver3'!$F$13:$H$19,3,0))/100</f>
        <v>0.54</v>
      </c>
      <c r="H10" s="6">
        <f t="shared" ca="1" si="2"/>
        <v>0.29160000000000003</v>
      </c>
      <c r="I10" s="6">
        <f t="shared" ca="1" si="9"/>
        <v>0.24</v>
      </c>
      <c r="J10" s="6">
        <f t="shared" ca="1" si="3"/>
        <v>0.12959999999999999</v>
      </c>
      <c r="K10" s="6">
        <f ca="1">RANDBETWEEN(VLOOKUP(B10,'Ver3'!$F$23:$H$29,2,0),VLOOKUP(B10,'Ver3'!$F$23:$H$29,3,0))/100</f>
        <v>0.08</v>
      </c>
      <c r="L10" s="6">
        <f t="shared" ca="1" si="4"/>
        <v>4.3200000000000002E-2</v>
      </c>
      <c r="M10" s="16">
        <f t="shared" ca="1" si="5"/>
        <v>295.82280000000003</v>
      </c>
      <c r="N10" s="6">
        <f ca="1">(L10+J10+H10)*E10+Table134[[#This Row],[Hukuk Servisinde Tahsilat Tutarı]]</f>
        <v>305799.13728000002</v>
      </c>
      <c r="O10" s="6">
        <f ca="1">C10*VLOOKUP(B10,'Ver3'!$J$3:$N$9,2,0)+(C10-C10*G10)*VLOOKUP(B10,'Ver3'!$J$3:$N$9,3,0)+(C10-C10*G10-C10*I10)*VLOOKUP(B10,'Ver3'!$J$3:$N$9,4,0)</f>
        <v>67840.5</v>
      </c>
      <c r="P10" s="6">
        <f t="shared" ca="1" si="6"/>
        <v>0.53559999999999997</v>
      </c>
      <c r="Q10" s="6">
        <f ca="1">C10*P10*VLOOKUP(B10,'Ver3'!$J$3:$N$9,5,0)</f>
        <v>102353.15999999999</v>
      </c>
      <c r="R10" s="6">
        <f ca="1">VLOOKUP(Table134[[#This Row],[Ay]],'Ver3'!$J$3:$O$9,6,0)*Table134[[#This Row],[Hukuk Servisine Sevk Edilen]]*Table134[[#This Row],[Toplam Tutar]]</f>
        <v>78607.226880000002</v>
      </c>
      <c r="S10" s="6">
        <f t="shared" ca="1" si="7"/>
        <v>170193.65999999997</v>
      </c>
      <c r="T10" s="6">
        <f t="shared" ca="1" si="8"/>
        <v>203445.97728000005</v>
      </c>
      <c r="U10" s="4"/>
      <c r="X10" s="3"/>
    </row>
    <row r="11" spans="1:24" x14ac:dyDescent="0.2">
      <c r="A11" s="9">
        <v>44905</v>
      </c>
      <c r="B11" s="6">
        <f t="shared" si="0"/>
        <v>12</v>
      </c>
      <c r="C11" s="6">
        <f ca="1">RANDBETWEEN(VLOOKUP(B11,'Ver3'!$F$3:$H$9,2,0),VLOOKUP(B11,'Ver3'!$F$3:$H$9,3,0))</f>
        <v>448</v>
      </c>
      <c r="D11" s="6">
        <f ca="1">RANDBETWEEN(VLOOKUP(B11,'Ver3'!$B$4:$D$10,2,0),VLOOKUP(B11,'Ver3'!$B$4:$D$10,3,0))</f>
        <v>1128</v>
      </c>
      <c r="E11" s="6">
        <f t="shared" ca="1" si="1"/>
        <v>505344</v>
      </c>
      <c r="F11" s="6">
        <f ca="1">RANDBETWEEN(VLOOKUP(B11,'Ver3'!$B$13:$D$19,2,0),VLOOKUP(B11,'Ver3'!$B$13:$D$19,3,0))/100</f>
        <v>0.39</v>
      </c>
      <c r="G11" s="6">
        <f ca="1">RANDBETWEEN(VLOOKUP(B11,'Ver3'!$F$13:$H$19,2,0),VLOOKUP(B11,'Ver3'!$F$13:$H$19,3,0))/100</f>
        <v>0.51</v>
      </c>
      <c r="H11" s="6">
        <f t="shared" ca="1" si="2"/>
        <v>0.19890000000000002</v>
      </c>
      <c r="I11" s="6">
        <f t="shared" ca="1" si="9"/>
        <v>0.22</v>
      </c>
      <c r="J11" s="6">
        <f t="shared" ca="1" si="3"/>
        <v>8.5800000000000001E-2</v>
      </c>
      <c r="K11" s="6">
        <f ca="1">RANDBETWEEN(VLOOKUP(B11,'Ver3'!$F$23:$H$29,2,0),VLOOKUP(B11,'Ver3'!$F$23:$H$29,3,0))/100</f>
        <v>7.0000000000000007E-2</v>
      </c>
      <c r="L11" s="6">
        <f t="shared" ca="1" si="4"/>
        <v>2.7300000000000005E-2</v>
      </c>
      <c r="M11" s="16">
        <f t="shared" ca="1" si="5"/>
        <v>139.77600000000001</v>
      </c>
      <c r="N11" s="6">
        <f ca="1">(L11+J11+H11)*E11+Table134[[#This Row],[Hukuk Servisinde Tahsilat Tutarı]]</f>
        <v>261970.32960000003</v>
      </c>
      <c r="O11" s="6">
        <f ca="1">C11*VLOOKUP(B11,'Ver3'!$J$3:$N$9,2,0)+(C11-C11*G11)*VLOOKUP(B11,'Ver3'!$J$3:$N$9,3,0)+(C11-C11*G11-C11*I11)*VLOOKUP(B11,'Ver3'!$J$3:$N$9,4,0)</f>
        <v>50960</v>
      </c>
      <c r="P11" s="6">
        <f t="shared" ca="1" si="6"/>
        <v>0.68799999999999994</v>
      </c>
      <c r="Q11" s="6">
        <f ca="1">C11*P11*VLOOKUP(B11,'Ver3'!$J$3:$N$9,5,0)</f>
        <v>92467.199999999997</v>
      </c>
      <c r="R11" s="6">
        <f ca="1">VLOOKUP(Table134[[#This Row],[Ay]],'Ver3'!$J$3:$O$9,6,0)*Table134[[#This Row],[Hukuk Servisine Sevk Edilen]]*Table134[[#This Row],[Toplam Tutar]]</f>
        <v>104303.00159999999</v>
      </c>
      <c r="S11" s="6">
        <f t="shared" ca="1" si="7"/>
        <v>143427.20000000001</v>
      </c>
      <c r="T11" s="6">
        <f t="shared" ca="1" si="8"/>
        <v>169503.12960000004</v>
      </c>
      <c r="U11" s="4"/>
      <c r="X11" s="3"/>
    </row>
    <row r="12" spans="1:24" x14ac:dyDescent="0.2">
      <c r="A12" s="9">
        <v>44906</v>
      </c>
      <c r="B12" s="6">
        <f t="shared" si="0"/>
        <v>12</v>
      </c>
      <c r="C12" s="6">
        <f ca="1">RANDBETWEEN(VLOOKUP(B12,'Ver3'!$F$3:$H$9,2,0),VLOOKUP(B12,'Ver3'!$F$3:$H$9,3,0))</f>
        <v>411</v>
      </c>
      <c r="D12" s="6">
        <f ca="1">RANDBETWEEN(VLOOKUP(B12,'Ver3'!$B$4:$D$10,2,0),VLOOKUP(B12,'Ver3'!$B$4:$D$10,3,0))</f>
        <v>795</v>
      </c>
      <c r="E12" s="6">
        <f t="shared" ca="1" si="1"/>
        <v>326745</v>
      </c>
      <c r="F12" s="6">
        <f ca="1">RANDBETWEEN(VLOOKUP(B12,'Ver3'!$B$13:$D$19,2,0),VLOOKUP(B12,'Ver3'!$B$13:$D$19,3,0))/100</f>
        <v>0.42</v>
      </c>
      <c r="G12" s="6">
        <f ca="1">RANDBETWEEN(VLOOKUP(B12,'Ver3'!$F$13:$H$19,2,0),VLOOKUP(B12,'Ver3'!$F$13:$H$19,3,0))/100</f>
        <v>0.52</v>
      </c>
      <c r="H12" s="6">
        <f t="shared" ca="1" si="2"/>
        <v>0.21840000000000001</v>
      </c>
      <c r="I12" s="6">
        <f t="shared" ca="1" si="9"/>
        <v>0.23</v>
      </c>
      <c r="J12" s="6">
        <f t="shared" ca="1" si="3"/>
        <v>9.6600000000000005E-2</v>
      </c>
      <c r="K12" s="6">
        <f ca="1">RANDBETWEEN(VLOOKUP(B12,'Ver3'!$F$23:$H$29,2,0),VLOOKUP(B12,'Ver3'!$F$23:$H$29,3,0))/100</f>
        <v>7.0000000000000007E-2</v>
      </c>
      <c r="L12" s="6">
        <f t="shared" ca="1" si="4"/>
        <v>2.9400000000000003E-2</v>
      </c>
      <c r="M12" s="16">
        <f t="shared" ca="1" si="5"/>
        <v>141.54840000000002</v>
      </c>
      <c r="N12" s="6">
        <f ca="1">(L12+J12+H12)*E12+Table134[[#This Row],[Hukuk Servisinde Tahsilat Tutarı]]</f>
        <v>176795.18460000001</v>
      </c>
      <c r="O12" s="6">
        <f ca="1">C12*VLOOKUP(B12,'Ver3'!$J$3:$N$9,2,0)+(C12-C12*G12)*VLOOKUP(B12,'Ver3'!$J$3:$N$9,3,0)+(C12-C12*G12-C12*I12)*VLOOKUP(B12,'Ver3'!$J$3:$N$9,4,0)</f>
        <v>45621</v>
      </c>
      <c r="P12" s="6">
        <f t="shared" ca="1" si="6"/>
        <v>0.65559999999999996</v>
      </c>
      <c r="Q12" s="6">
        <f ca="1">C12*P12*VLOOKUP(B12,'Ver3'!$J$3:$N$9,5,0)</f>
        <v>80835.48</v>
      </c>
      <c r="R12" s="6">
        <f ca="1">VLOOKUP(Table134[[#This Row],[Ay]],'Ver3'!$J$3:$O$9,6,0)*Table134[[#This Row],[Hukuk Servisine Sevk Edilen]]*Table134[[#This Row],[Toplam Tutar]]</f>
        <v>64264.206599999998</v>
      </c>
      <c r="S12" s="6">
        <f t="shared" ca="1" si="7"/>
        <v>126456.48</v>
      </c>
      <c r="T12" s="6">
        <f t="shared" ca="1" si="8"/>
        <v>95959.704600000012</v>
      </c>
      <c r="U12" s="4"/>
      <c r="X12" s="3"/>
    </row>
    <row r="13" spans="1:24" x14ac:dyDescent="0.2">
      <c r="A13" s="9">
        <v>44907</v>
      </c>
      <c r="B13" s="6">
        <f t="shared" si="0"/>
        <v>12</v>
      </c>
      <c r="C13" s="6">
        <f ca="1">RANDBETWEEN(VLOOKUP(B13,'Ver3'!$F$3:$H$9,2,0),VLOOKUP(B13,'Ver3'!$F$3:$H$9,3,0))</f>
        <v>675</v>
      </c>
      <c r="D13" s="6">
        <f ca="1">RANDBETWEEN(VLOOKUP(B13,'Ver3'!$B$4:$D$10,2,0),VLOOKUP(B13,'Ver3'!$B$4:$D$10,3,0))</f>
        <v>1208</v>
      </c>
      <c r="E13" s="6">
        <f t="shared" ca="1" si="1"/>
        <v>815400</v>
      </c>
      <c r="F13" s="6">
        <f ca="1">RANDBETWEEN(VLOOKUP(B13,'Ver3'!$B$13:$D$19,2,0),VLOOKUP(B13,'Ver3'!$B$13:$D$19,3,0))/100</f>
        <v>0.37</v>
      </c>
      <c r="G13" s="6">
        <f ca="1">RANDBETWEEN(VLOOKUP(B13,'Ver3'!$F$13:$H$19,2,0),VLOOKUP(B13,'Ver3'!$F$13:$H$19,3,0))/100</f>
        <v>0.5</v>
      </c>
      <c r="H13" s="6">
        <f t="shared" ca="1" si="2"/>
        <v>0.185</v>
      </c>
      <c r="I13" s="6">
        <f t="shared" ca="1" si="9"/>
        <v>0.22</v>
      </c>
      <c r="J13" s="6">
        <f t="shared" ca="1" si="3"/>
        <v>8.14E-2</v>
      </c>
      <c r="K13" s="6">
        <f ca="1">RANDBETWEEN(VLOOKUP(B13,'Ver3'!$F$23:$H$29,2,0),VLOOKUP(B13,'Ver3'!$F$23:$H$29,3,0))/100</f>
        <v>0.1</v>
      </c>
      <c r="L13" s="6">
        <f t="shared" ca="1" si="4"/>
        <v>3.6999999999999998E-2</v>
      </c>
      <c r="M13" s="16">
        <f t="shared" ca="1" si="5"/>
        <v>204.79500000000002</v>
      </c>
      <c r="N13" s="6">
        <f ca="1">(L13+J13+H13)*E13+Table134[[#This Row],[Hukuk Servisinde Tahsilat Tutarı]]</f>
        <v>417794.652</v>
      </c>
      <c r="O13" s="6">
        <f ca="1">C13*VLOOKUP(B13,'Ver3'!$J$3:$N$9,2,0)+(C13-C13*G13)*VLOOKUP(B13,'Ver3'!$J$3:$N$9,3,0)+(C13-C13*G13-C13*I13)*VLOOKUP(B13,'Ver3'!$J$3:$N$9,4,0)</f>
        <v>77962.5</v>
      </c>
      <c r="P13" s="6">
        <f t="shared" ca="1" si="6"/>
        <v>0.6966</v>
      </c>
      <c r="Q13" s="6">
        <f ca="1">C13*P13*VLOOKUP(B13,'Ver3'!$J$3:$N$9,5,0)</f>
        <v>141061.5</v>
      </c>
      <c r="R13" s="6">
        <f ca="1">VLOOKUP(Table134[[#This Row],[Ay]],'Ver3'!$J$3:$O$9,6,0)*Table134[[#This Row],[Hukuk Servisine Sevk Edilen]]*Table134[[#This Row],[Toplam Tutar]]</f>
        <v>170402.29199999999</v>
      </c>
      <c r="S13" s="6">
        <f t="shared" ca="1" si="7"/>
        <v>219024</v>
      </c>
      <c r="T13" s="6">
        <f t="shared" ca="1" si="8"/>
        <v>276733.152</v>
      </c>
      <c r="U13" s="4"/>
      <c r="X13" s="3"/>
    </row>
    <row r="14" spans="1:24" x14ac:dyDescent="0.2">
      <c r="A14" s="9">
        <v>44908</v>
      </c>
      <c r="B14" s="6">
        <f t="shared" si="0"/>
        <v>12</v>
      </c>
      <c r="C14" s="6">
        <f ca="1">RANDBETWEEN(VLOOKUP(B14,'Ver3'!$F$3:$H$9,2,0),VLOOKUP(B14,'Ver3'!$F$3:$H$9,3,0))</f>
        <v>424</v>
      </c>
      <c r="D14" s="6">
        <f ca="1">RANDBETWEEN(VLOOKUP(B14,'Ver3'!$B$4:$D$10,2,0),VLOOKUP(B14,'Ver3'!$B$4:$D$10,3,0))</f>
        <v>1069</v>
      </c>
      <c r="E14" s="6">
        <f t="shared" ca="1" si="1"/>
        <v>453256</v>
      </c>
      <c r="F14" s="6">
        <f ca="1">RANDBETWEEN(VLOOKUP(B14,'Ver3'!$B$13:$D$19,2,0),VLOOKUP(B14,'Ver3'!$B$13:$D$19,3,0))/100</f>
        <v>0.5</v>
      </c>
      <c r="G14" s="6">
        <f ca="1">RANDBETWEEN(VLOOKUP(B14,'Ver3'!$F$13:$H$19,2,0),VLOOKUP(B14,'Ver3'!$F$13:$H$19,3,0))/100</f>
        <v>0.52</v>
      </c>
      <c r="H14" s="6">
        <f t="shared" ca="1" si="2"/>
        <v>0.26</v>
      </c>
      <c r="I14" s="6">
        <f t="shared" ca="1" si="9"/>
        <v>0.34</v>
      </c>
      <c r="J14" s="6">
        <f t="shared" ca="1" si="3"/>
        <v>0.17</v>
      </c>
      <c r="K14" s="6">
        <f ca="1">RANDBETWEEN(VLOOKUP(B14,'Ver3'!$F$23:$H$29,2,0),VLOOKUP(B14,'Ver3'!$F$23:$H$29,3,0))/100</f>
        <v>0.09</v>
      </c>
      <c r="L14" s="6">
        <f t="shared" ca="1" si="4"/>
        <v>4.4999999999999998E-2</v>
      </c>
      <c r="M14" s="16">
        <f t="shared" ca="1" si="5"/>
        <v>201.4</v>
      </c>
      <c r="N14" s="6">
        <f ca="1">(L14+J14+H14)*E14+Table134[[#This Row],[Hukuk Servisinde Tahsilat Tutarı]]</f>
        <v>286684.42</v>
      </c>
      <c r="O14" s="6">
        <f ca="1">C14*VLOOKUP(B14,'Ver3'!$J$3:$N$9,2,0)+(C14-C14*G14)*VLOOKUP(B14,'Ver3'!$J$3:$N$9,3,0)+(C14-C14*G14-C14*I14)*VLOOKUP(B14,'Ver3'!$J$3:$N$9,4,0)</f>
        <v>42400</v>
      </c>
      <c r="P14" s="6">
        <f t="shared" ca="1" si="6"/>
        <v>0.52499999999999991</v>
      </c>
      <c r="Q14" s="6">
        <f ca="1">C14*P14*VLOOKUP(B14,'Ver3'!$J$3:$N$9,5,0)</f>
        <v>66779.999999999985</v>
      </c>
      <c r="R14" s="6">
        <f ca="1">VLOOKUP(Table134[[#This Row],[Ay]],'Ver3'!$J$3:$O$9,6,0)*Table134[[#This Row],[Hukuk Servisine Sevk Edilen]]*Table134[[#This Row],[Toplam Tutar]]</f>
        <v>71387.819999999992</v>
      </c>
      <c r="S14" s="6">
        <f t="shared" ca="1" si="7"/>
        <v>109179.99999999999</v>
      </c>
      <c r="T14" s="6">
        <f t="shared" ca="1" si="8"/>
        <v>219904.41999999998</v>
      </c>
      <c r="U14" s="4"/>
      <c r="X14" s="3"/>
    </row>
    <row r="15" spans="1:24" x14ac:dyDescent="0.2">
      <c r="A15" s="9">
        <v>44909</v>
      </c>
      <c r="B15" s="6">
        <f t="shared" si="0"/>
        <v>12</v>
      </c>
      <c r="C15" s="6">
        <f ca="1">RANDBETWEEN(VLOOKUP(B15,'Ver3'!$F$3:$H$9,2,0),VLOOKUP(B15,'Ver3'!$F$3:$H$9,3,0))</f>
        <v>429</v>
      </c>
      <c r="D15" s="6">
        <f ca="1">RANDBETWEEN(VLOOKUP(B15,'Ver3'!$B$4:$D$10,2,0),VLOOKUP(B15,'Ver3'!$B$4:$D$10,3,0))</f>
        <v>1092</v>
      </c>
      <c r="E15" s="6">
        <f t="shared" ca="1" si="1"/>
        <v>468468</v>
      </c>
      <c r="F15" s="6">
        <f ca="1">RANDBETWEEN(VLOOKUP(B15,'Ver3'!$B$13:$D$19,2,0),VLOOKUP(B15,'Ver3'!$B$13:$D$19,3,0))/100</f>
        <v>0.46</v>
      </c>
      <c r="G15" s="6">
        <f ca="1">RANDBETWEEN(VLOOKUP(B15,'Ver3'!$F$13:$H$19,2,0),VLOOKUP(B15,'Ver3'!$F$13:$H$19,3,0))/100</f>
        <v>0.54</v>
      </c>
      <c r="H15" s="6">
        <f t="shared" ca="1" si="2"/>
        <v>0.24840000000000004</v>
      </c>
      <c r="I15" s="6">
        <f t="shared" ca="1" si="9"/>
        <v>0.26</v>
      </c>
      <c r="J15" s="6">
        <f t="shared" ca="1" si="3"/>
        <v>0.11960000000000001</v>
      </c>
      <c r="K15" s="6">
        <f ca="1">RANDBETWEEN(VLOOKUP(B15,'Ver3'!$F$23:$H$29,2,0),VLOOKUP(B15,'Ver3'!$F$23:$H$29,3,0))/100</f>
        <v>0.05</v>
      </c>
      <c r="L15" s="6">
        <f t="shared" ca="1" si="4"/>
        <v>2.3000000000000003E-2</v>
      </c>
      <c r="M15" s="16">
        <f t="shared" ca="1" si="5"/>
        <v>167.739</v>
      </c>
      <c r="N15" s="6">
        <f ca="1">(L15+J15+H15)*E15+Table134[[#This Row],[Hukuk Servisinde Tahsilat Tutarı]]</f>
        <v>268760.09160000004</v>
      </c>
      <c r="O15" s="6">
        <f ca="1">C15*VLOOKUP(B15,'Ver3'!$J$3:$N$9,2,0)+(C15-C15*G15)*VLOOKUP(B15,'Ver3'!$J$3:$N$9,3,0)+(C15-C15*G15-C15*I15)*VLOOKUP(B15,'Ver3'!$J$3:$N$9,4,0)</f>
        <v>44830.5</v>
      </c>
      <c r="P15" s="6">
        <f t="shared" ca="1" si="6"/>
        <v>0.60899999999999999</v>
      </c>
      <c r="Q15" s="6">
        <f ca="1">C15*P15*VLOOKUP(B15,'Ver3'!$J$3:$N$9,5,0)</f>
        <v>78378.299999999988</v>
      </c>
      <c r="R15" s="6">
        <f ca="1">VLOOKUP(Table134[[#This Row],[Ay]],'Ver3'!$J$3:$O$9,6,0)*Table134[[#This Row],[Hukuk Servisine Sevk Edilen]]*Table134[[#This Row],[Toplam Tutar]]</f>
        <v>85589.103600000002</v>
      </c>
      <c r="S15" s="6">
        <f t="shared" ca="1" si="7"/>
        <v>123208.79999999999</v>
      </c>
      <c r="T15" s="6">
        <f t="shared" ca="1" si="8"/>
        <v>190381.79160000006</v>
      </c>
      <c r="U15" s="4"/>
      <c r="X15" s="3"/>
    </row>
    <row r="16" spans="1:24" x14ac:dyDescent="0.2">
      <c r="A16" s="9">
        <v>44910</v>
      </c>
      <c r="B16" s="6">
        <f t="shared" si="0"/>
        <v>12</v>
      </c>
      <c r="C16" s="6">
        <f ca="1">RANDBETWEEN(VLOOKUP(B16,'Ver3'!$F$3:$H$9,2,0),VLOOKUP(B16,'Ver3'!$F$3:$H$9,3,0))</f>
        <v>330</v>
      </c>
      <c r="D16" s="6">
        <f ca="1">RANDBETWEEN(VLOOKUP(B16,'Ver3'!$B$4:$D$10,2,0),VLOOKUP(B16,'Ver3'!$B$4:$D$10,3,0))</f>
        <v>1219</v>
      </c>
      <c r="E16" s="6">
        <f t="shared" ca="1" si="1"/>
        <v>402270</v>
      </c>
      <c r="F16" s="6">
        <f ca="1">RANDBETWEEN(VLOOKUP(B16,'Ver3'!$B$13:$D$19,2,0),VLOOKUP(B16,'Ver3'!$B$13:$D$19,3,0))/100</f>
        <v>0.51</v>
      </c>
      <c r="G16" s="6">
        <f ca="1">RANDBETWEEN(VLOOKUP(B16,'Ver3'!$F$13:$H$19,2,0),VLOOKUP(B16,'Ver3'!$F$13:$H$19,3,0))/100</f>
        <v>0.51</v>
      </c>
      <c r="H16" s="6">
        <f t="shared" ca="1" si="2"/>
        <v>0.2601</v>
      </c>
      <c r="I16" s="6">
        <f t="shared" ca="1" si="9"/>
        <v>0.25</v>
      </c>
      <c r="J16" s="6">
        <f t="shared" ca="1" si="3"/>
        <v>0.1275</v>
      </c>
      <c r="K16" s="6">
        <f ca="1">RANDBETWEEN(VLOOKUP(B16,'Ver3'!$F$23:$H$29,2,0),VLOOKUP(B16,'Ver3'!$F$23:$H$29,3,0))/100</f>
        <v>0.06</v>
      </c>
      <c r="L16" s="6">
        <f t="shared" ca="1" si="4"/>
        <v>3.0599999999999999E-2</v>
      </c>
      <c r="M16" s="16">
        <f t="shared" ca="1" si="5"/>
        <v>138.006</v>
      </c>
      <c r="N16" s="6">
        <f ca="1">(L16+J16+H16)*E16+Table134[[#This Row],[Hukuk Servisinde Tahsilat Tutarı]]</f>
        <v>238441.51980000001</v>
      </c>
      <c r="O16" s="6">
        <f ca="1">C16*VLOOKUP(B16,'Ver3'!$J$3:$N$9,2,0)+(C16-C16*G16)*VLOOKUP(B16,'Ver3'!$J$3:$N$9,3,0)+(C16-C16*G16-C16*I16)*VLOOKUP(B16,'Ver3'!$J$3:$N$9,4,0)</f>
        <v>36547.5</v>
      </c>
      <c r="P16" s="6">
        <f t="shared" ca="1" si="6"/>
        <v>0.58179999999999998</v>
      </c>
      <c r="Q16" s="6">
        <f ca="1">C16*P16*VLOOKUP(B16,'Ver3'!$J$3:$N$9,5,0)</f>
        <v>57598.2</v>
      </c>
      <c r="R16" s="6">
        <f ca="1">VLOOKUP(Table134[[#This Row],[Ay]],'Ver3'!$J$3:$O$9,6,0)*Table134[[#This Row],[Hukuk Servisine Sevk Edilen]]*Table134[[#This Row],[Toplam Tutar]]</f>
        <v>70212.205799999996</v>
      </c>
      <c r="S16" s="6">
        <f t="shared" ca="1" si="7"/>
        <v>94145.7</v>
      </c>
      <c r="T16" s="6">
        <f t="shared" ca="1" si="8"/>
        <v>180843.3198</v>
      </c>
      <c r="U16" s="4"/>
      <c r="X16" s="3"/>
    </row>
    <row r="17" spans="1:24" x14ac:dyDescent="0.2">
      <c r="A17" s="9">
        <v>44911</v>
      </c>
      <c r="B17" s="6">
        <f t="shared" si="0"/>
        <v>12</v>
      </c>
      <c r="C17" s="6">
        <f ca="1">RANDBETWEEN(VLOOKUP(B17,'Ver3'!$F$3:$H$9,2,0),VLOOKUP(B17,'Ver3'!$F$3:$H$9,3,0))</f>
        <v>510</v>
      </c>
      <c r="D17" s="6">
        <f ca="1">RANDBETWEEN(VLOOKUP(B17,'Ver3'!$B$4:$D$10,2,0),VLOOKUP(B17,'Ver3'!$B$4:$D$10,3,0))</f>
        <v>925</v>
      </c>
      <c r="E17" s="6">
        <f t="shared" ca="1" si="1"/>
        <v>471750</v>
      </c>
      <c r="F17" s="6">
        <f ca="1">RANDBETWEEN(VLOOKUP(B17,'Ver3'!$B$13:$D$19,2,0),VLOOKUP(B17,'Ver3'!$B$13:$D$19,3,0))/100</f>
        <v>0.45</v>
      </c>
      <c r="G17" s="6">
        <f ca="1">RANDBETWEEN(VLOOKUP(B17,'Ver3'!$F$13:$H$19,2,0),VLOOKUP(B17,'Ver3'!$F$13:$H$19,3,0))/100</f>
        <v>0.53</v>
      </c>
      <c r="H17" s="6">
        <f t="shared" ca="1" si="2"/>
        <v>0.23850000000000002</v>
      </c>
      <c r="I17" s="6">
        <f t="shared" ca="1" si="9"/>
        <v>0.2</v>
      </c>
      <c r="J17" s="6">
        <f t="shared" ca="1" si="3"/>
        <v>9.0000000000000011E-2</v>
      </c>
      <c r="K17" s="6">
        <f ca="1">RANDBETWEEN(VLOOKUP(B17,'Ver3'!$F$23:$H$29,2,0),VLOOKUP(B17,'Ver3'!$F$23:$H$29,3,0))/100</f>
        <v>0.09</v>
      </c>
      <c r="L17" s="6">
        <f t="shared" ca="1" si="4"/>
        <v>4.0500000000000001E-2</v>
      </c>
      <c r="M17" s="16">
        <f t="shared" ca="1" si="5"/>
        <v>188.19</v>
      </c>
      <c r="N17" s="6">
        <f ca="1">(L17+J17+H17)*E17+Table134[[#This Row],[Hukuk Servisinde Tahsilat Tutarı]]</f>
        <v>263378.02500000002</v>
      </c>
      <c r="O17" s="6">
        <f ca="1">C17*VLOOKUP(B17,'Ver3'!$J$3:$N$9,2,0)+(C17-C17*G17)*VLOOKUP(B17,'Ver3'!$J$3:$N$9,3,0)+(C17-C17*G17-C17*I17)*VLOOKUP(B17,'Ver3'!$J$3:$N$9,4,0)</f>
        <v>57247.5</v>
      </c>
      <c r="P17" s="6">
        <f t="shared" ca="1" si="6"/>
        <v>0.63100000000000001</v>
      </c>
      <c r="Q17" s="6">
        <f ca="1">C17*P17*VLOOKUP(B17,'Ver3'!$J$3:$N$9,5,0)</f>
        <v>96543</v>
      </c>
      <c r="R17" s="6">
        <f ca="1">VLOOKUP(Table134[[#This Row],[Ay]],'Ver3'!$J$3:$O$9,6,0)*Table134[[#This Row],[Hukuk Servisine Sevk Edilen]]*Table134[[#This Row],[Toplam Tutar]]</f>
        <v>89302.274999999994</v>
      </c>
      <c r="S17" s="6">
        <f t="shared" ca="1" si="7"/>
        <v>153790.5</v>
      </c>
      <c r="T17" s="6">
        <f t="shared" ca="1" si="8"/>
        <v>166835.02500000002</v>
      </c>
      <c r="U17" s="4"/>
      <c r="X17" s="3"/>
    </row>
    <row r="18" spans="1:24" x14ac:dyDescent="0.2">
      <c r="A18" s="9">
        <v>44912</v>
      </c>
      <c r="B18" s="6">
        <f t="shared" si="0"/>
        <v>12</v>
      </c>
      <c r="C18" s="6">
        <f ca="1">RANDBETWEEN(VLOOKUP(B18,'Ver3'!$F$3:$H$9,2,0),VLOOKUP(B18,'Ver3'!$F$3:$H$9,3,0))</f>
        <v>298</v>
      </c>
      <c r="D18" s="6">
        <f ca="1">RANDBETWEEN(VLOOKUP(B18,'Ver3'!$B$4:$D$10,2,0),VLOOKUP(B18,'Ver3'!$B$4:$D$10,3,0))</f>
        <v>879</v>
      </c>
      <c r="E18" s="6">
        <f t="shared" ca="1" si="1"/>
        <v>261942</v>
      </c>
      <c r="F18" s="6">
        <f ca="1">RANDBETWEEN(VLOOKUP(B18,'Ver3'!$B$13:$D$19,2,0),VLOOKUP(B18,'Ver3'!$B$13:$D$19,3,0))/100</f>
        <v>0.48</v>
      </c>
      <c r="G18" s="6">
        <f ca="1">RANDBETWEEN(VLOOKUP(B18,'Ver3'!$F$13:$H$19,2,0),VLOOKUP(B18,'Ver3'!$F$13:$H$19,3,0))/100</f>
        <v>0.52</v>
      </c>
      <c r="H18" s="6">
        <f t="shared" ca="1" si="2"/>
        <v>0.24959999999999999</v>
      </c>
      <c r="I18" s="6">
        <f t="shared" ca="1" si="9"/>
        <v>0.32</v>
      </c>
      <c r="J18" s="6">
        <f t="shared" ca="1" si="3"/>
        <v>0.15359999999999999</v>
      </c>
      <c r="K18" s="6">
        <f ca="1">RANDBETWEEN(VLOOKUP(B18,'Ver3'!$F$23:$H$29,2,0),VLOOKUP(B18,'Ver3'!$F$23:$H$29,3,0))/100</f>
        <v>0.08</v>
      </c>
      <c r="L18" s="6">
        <f t="shared" ca="1" si="4"/>
        <v>3.8399999999999997E-2</v>
      </c>
      <c r="M18" s="16">
        <f t="shared" ca="1" si="5"/>
        <v>131.5968</v>
      </c>
      <c r="N18" s="6">
        <f ca="1">(L18+J18+H18)*E18+Table134[[#This Row],[Hukuk Servisinde Tahsilat Tutarı]]</f>
        <v>159554.11103999999</v>
      </c>
      <c r="O18" s="6">
        <f ca="1">C18*VLOOKUP(B18,'Ver3'!$J$3:$N$9,2,0)+(C18-C18*G18)*VLOOKUP(B18,'Ver3'!$J$3:$N$9,3,0)+(C18-C18*G18-C18*I18)*VLOOKUP(B18,'Ver3'!$J$3:$N$9,4,0)</f>
        <v>30396</v>
      </c>
      <c r="P18" s="6">
        <f t="shared" ca="1" si="6"/>
        <v>0.55840000000000001</v>
      </c>
      <c r="Q18" s="6">
        <f ca="1">C18*P18*VLOOKUP(B18,'Ver3'!$J$3:$N$9,5,0)</f>
        <v>49920.959999999999</v>
      </c>
      <c r="R18" s="6">
        <f ca="1">VLOOKUP(Table134[[#This Row],[Ay]],'Ver3'!$J$3:$O$9,6,0)*Table134[[#This Row],[Hukuk Servisine Sevk Edilen]]*Table134[[#This Row],[Toplam Tutar]]</f>
        <v>43880.523840000002</v>
      </c>
      <c r="S18" s="6">
        <f t="shared" ca="1" si="7"/>
        <v>80316.959999999992</v>
      </c>
      <c r="T18" s="6">
        <f t="shared" ca="1" si="8"/>
        <v>109633.15104</v>
      </c>
      <c r="U18" s="4"/>
      <c r="X18" s="3"/>
    </row>
    <row r="19" spans="1:24" x14ac:dyDescent="0.2">
      <c r="A19" s="9">
        <v>44913</v>
      </c>
      <c r="B19" s="6">
        <f t="shared" si="0"/>
        <v>12</v>
      </c>
      <c r="C19" s="6">
        <f ca="1">RANDBETWEEN(VLOOKUP(B19,'Ver3'!$F$3:$H$9,2,0),VLOOKUP(B19,'Ver3'!$F$3:$H$9,3,0))</f>
        <v>413</v>
      </c>
      <c r="D19" s="6">
        <f ca="1">RANDBETWEEN(VLOOKUP(B19,'Ver3'!$B$4:$D$10,2,0),VLOOKUP(B19,'Ver3'!$B$4:$D$10,3,0))</f>
        <v>1231</v>
      </c>
      <c r="E19" s="6">
        <f t="shared" ca="1" si="1"/>
        <v>508403</v>
      </c>
      <c r="F19" s="6">
        <f ca="1">RANDBETWEEN(VLOOKUP(B19,'Ver3'!$B$13:$D$19,2,0),VLOOKUP(B19,'Ver3'!$B$13:$D$19,3,0))/100</f>
        <v>0.55000000000000004</v>
      </c>
      <c r="G19" s="6">
        <f ca="1">RANDBETWEEN(VLOOKUP(B19,'Ver3'!$F$13:$H$19,2,0),VLOOKUP(B19,'Ver3'!$F$13:$H$19,3,0))/100</f>
        <v>0.5</v>
      </c>
      <c r="H19" s="6">
        <f t="shared" ca="1" si="2"/>
        <v>0.27500000000000002</v>
      </c>
      <c r="I19" s="6">
        <f t="shared" ca="1" si="9"/>
        <v>0.26</v>
      </c>
      <c r="J19" s="6">
        <f t="shared" ca="1" si="3"/>
        <v>0.14300000000000002</v>
      </c>
      <c r="K19" s="6">
        <f ca="1">RANDBETWEEN(VLOOKUP(B19,'Ver3'!$F$23:$H$29,2,0),VLOOKUP(B19,'Ver3'!$F$23:$H$29,3,0))/100</f>
        <v>0.09</v>
      </c>
      <c r="L19" s="6">
        <f t="shared" ca="1" si="4"/>
        <v>4.9500000000000002E-2</v>
      </c>
      <c r="M19" s="16">
        <f t="shared" ca="1" si="5"/>
        <v>193.07750000000001</v>
      </c>
      <c r="N19" s="6">
        <f ca="1">(L19+J19+H19)*E19+Table134[[#This Row],[Hukuk Servisinde Tahsilat Tutarı]]</f>
        <v>318895.78175000002</v>
      </c>
      <c r="O19" s="6">
        <f ca="1">C19*VLOOKUP(B19,'Ver3'!$J$3:$N$9,2,0)+(C19-C19*G19)*VLOOKUP(B19,'Ver3'!$J$3:$N$9,3,0)+(C19-C19*G19-C19*I19)*VLOOKUP(B19,'Ver3'!$J$3:$N$9,4,0)</f>
        <v>46049.5</v>
      </c>
      <c r="P19" s="6">
        <f t="shared" ca="1" si="6"/>
        <v>0.53249999999999997</v>
      </c>
      <c r="Q19" s="6">
        <f ca="1">C19*P19*VLOOKUP(B19,'Ver3'!$J$3:$N$9,5,0)</f>
        <v>65976.75</v>
      </c>
      <c r="R19" s="6">
        <f ca="1">VLOOKUP(Table134[[#This Row],[Ay]],'Ver3'!$J$3:$O$9,6,0)*Table134[[#This Row],[Hukuk Servisine Sevk Edilen]]*Table134[[#This Row],[Toplam Tutar]]</f>
        <v>81217.379249999984</v>
      </c>
      <c r="S19" s="6">
        <f t="shared" ca="1" si="7"/>
        <v>112026.25</v>
      </c>
      <c r="T19" s="6">
        <f t="shared" ca="1" si="8"/>
        <v>252919.03175000002</v>
      </c>
      <c r="U19" s="4"/>
      <c r="X19" s="3"/>
    </row>
    <row r="20" spans="1:24" x14ac:dyDescent="0.2">
      <c r="A20" s="9">
        <v>44914</v>
      </c>
      <c r="B20" s="6">
        <f t="shared" si="0"/>
        <v>12</v>
      </c>
      <c r="C20" s="6">
        <f ca="1">RANDBETWEEN(VLOOKUP(B20,'Ver3'!$F$3:$H$9,2,0),VLOOKUP(B20,'Ver3'!$F$3:$H$9,3,0))</f>
        <v>414</v>
      </c>
      <c r="D20" s="6">
        <f ca="1">RANDBETWEEN(VLOOKUP(B20,'Ver3'!$B$4:$D$10,2,0),VLOOKUP(B20,'Ver3'!$B$4:$D$10,3,0))</f>
        <v>1067</v>
      </c>
      <c r="E20" s="6">
        <f t="shared" ca="1" si="1"/>
        <v>441738</v>
      </c>
      <c r="F20" s="6">
        <f ca="1">RANDBETWEEN(VLOOKUP(B20,'Ver3'!$B$13:$D$19,2,0),VLOOKUP(B20,'Ver3'!$B$13:$D$19,3,0))/100</f>
        <v>0.41</v>
      </c>
      <c r="G20" s="6">
        <f ca="1">RANDBETWEEN(VLOOKUP(B20,'Ver3'!$F$13:$H$19,2,0),VLOOKUP(B20,'Ver3'!$F$13:$H$19,3,0))/100</f>
        <v>0.52</v>
      </c>
      <c r="H20" s="6">
        <f t="shared" ca="1" si="2"/>
        <v>0.2132</v>
      </c>
      <c r="I20" s="6">
        <f t="shared" ca="1" si="9"/>
        <v>0.32</v>
      </c>
      <c r="J20" s="6">
        <f t="shared" ca="1" si="3"/>
        <v>0.13119999999999998</v>
      </c>
      <c r="K20" s="6">
        <f ca="1">RANDBETWEEN(VLOOKUP(B20,'Ver3'!$F$23:$H$29,2,0),VLOOKUP(B20,'Ver3'!$F$23:$H$29,3,0))/100</f>
        <v>0.09</v>
      </c>
      <c r="L20" s="6">
        <f t="shared" ca="1" si="4"/>
        <v>3.6899999999999995E-2</v>
      </c>
      <c r="M20" s="16">
        <f t="shared" ca="1" si="5"/>
        <v>157.85819999999998</v>
      </c>
      <c r="N20" s="6">
        <f ca="1">(L20+J20+H20)*E20+Table134[[#This Row],[Hukuk Servisinde Tahsilat Tutarı]]</f>
        <v>250425.68957999998</v>
      </c>
      <c r="O20" s="6">
        <f ca="1">C20*VLOOKUP(B20,'Ver3'!$J$3:$N$9,2,0)+(C20-C20*G20)*VLOOKUP(B20,'Ver3'!$J$3:$N$9,3,0)+(C20-C20*G20-C20*I20)*VLOOKUP(B20,'Ver3'!$J$3:$N$9,4,0)</f>
        <v>42228</v>
      </c>
      <c r="P20" s="6">
        <f t="shared" ca="1" si="6"/>
        <v>0.61870000000000003</v>
      </c>
      <c r="Q20" s="6">
        <f ca="1">C20*P20*VLOOKUP(B20,'Ver3'!$J$3:$N$9,5,0)</f>
        <v>76842.539999999994</v>
      </c>
      <c r="R20" s="6">
        <f ca="1">VLOOKUP(Table134[[#This Row],[Ay]],'Ver3'!$J$3:$O$9,6,0)*Table134[[#This Row],[Hukuk Servisine Sevk Edilen]]*Table134[[#This Row],[Toplam Tutar]]</f>
        <v>81990.990179999993</v>
      </c>
      <c r="S20" s="6">
        <f t="shared" ca="1" si="7"/>
        <v>119070.54</v>
      </c>
      <c r="T20" s="6">
        <f t="shared" ca="1" si="8"/>
        <v>173583.14957999997</v>
      </c>
      <c r="U20" s="4"/>
      <c r="X20" s="3"/>
    </row>
    <row r="21" spans="1:24" x14ac:dyDescent="0.2">
      <c r="A21" s="9">
        <v>44915</v>
      </c>
      <c r="B21" s="6">
        <f t="shared" si="0"/>
        <v>12</v>
      </c>
      <c r="C21" s="6">
        <f ca="1">RANDBETWEEN(VLOOKUP(B21,'Ver3'!$F$3:$H$9,2,0),VLOOKUP(B21,'Ver3'!$F$3:$H$9,3,0))</f>
        <v>640</v>
      </c>
      <c r="D21" s="6">
        <f ca="1">RANDBETWEEN(VLOOKUP(B21,'Ver3'!$B$4:$D$10,2,0),VLOOKUP(B21,'Ver3'!$B$4:$D$10,3,0))</f>
        <v>1184</v>
      </c>
      <c r="E21" s="6">
        <f t="shared" ca="1" si="1"/>
        <v>757760</v>
      </c>
      <c r="F21" s="6">
        <f ca="1">RANDBETWEEN(VLOOKUP(B21,'Ver3'!$B$13:$D$19,2,0),VLOOKUP(B21,'Ver3'!$B$13:$D$19,3,0))/100</f>
        <v>0.44</v>
      </c>
      <c r="G21" s="6">
        <f ca="1">RANDBETWEEN(VLOOKUP(B21,'Ver3'!$F$13:$H$19,2,0),VLOOKUP(B21,'Ver3'!$F$13:$H$19,3,0))/100</f>
        <v>0.53</v>
      </c>
      <c r="H21" s="6">
        <f t="shared" ca="1" si="2"/>
        <v>0.23320000000000002</v>
      </c>
      <c r="I21" s="6">
        <f t="shared" ca="1" si="9"/>
        <v>0.32</v>
      </c>
      <c r="J21" s="6">
        <f t="shared" ca="1" si="3"/>
        <v>0.14080000000000001</v>
      </c>
      <c r="K21" s="6">
        <f ca="1">RANDBETWEEN(VLOOKUP(B21,'Ver3'!$F$23:$H$29,2,0),VLOOKUP(B21,'Ver3'!$F$23:$H$29,3,0))/100</f>
        <v>0.09</v>
      </c>
      <c r="L21" s="6">
        <f t="shared" ca="1" si="4"/>
        <v>3.9599999999999996E-2</v>
      </c>
      <c r="M21" s="16">
        <f t="shared" ca="1" si="5"/>
        <v>264.70400000000001</v>
      </c>
      <c r="N21" s="6">
        <f ca="1">(L21+J21+H21)*E21+Table134[[#This Row],[Hukuk Servisinde Tahsilat Tutarı]]</f>
        <v>446714.67520000006</v>
      </c>
      <c r="O21" s="6">
        <f ca="1">C21*VLOOKUP(B21,'Ver3'!$J$3:$N$9,2,0)+(C21-C21*G21)*VLOOKUP(B21,'Ver3'!$J$3:$N$9,3,0)+(C21-C21*G21-C21*I21)*VLOOKUP(B21,'Ver3'!$J$3:$N$9,4,0)</f>
        <v>64159.999999999993</v>
      </c>
      <c r="P21" s="6">
        <f t="shared" ca="1" si="6"/>
        <v>0.58640000000000003</v>
      </c>
      <c r="Q21" s="6">
        <f ca="1">C21*P21*VLOOKUP(B21,'Ver3'!$J$3:$N$9,5,0)</f>
        <v>112588.80000000002</v>
      </c>
      <c r="R21" s="6">
        <f ca="1">VLOOKUP(Table134[[#This Row],[Ay]],'Ver3'!$J$3:$O$9,6,0)*Table134[[#This Row],[Hukuk Servisine Sevk Edilen]]*Table134[[#This Row],[Toplam Tutar]]</f>
        <v>133305.13920000001</v>
      </c>
      <c r="S21" s="6">
        <f t="shared" ca="1" si="7"/>
        <v>176748.80000000002</v>
      </c>
      <c r="T21" s="6">
        <f t="shared" ca="1" si="8"/>
        <v>334125.87520000001</v>
      </c>
      <c r="U21" s="4"/>
      <c r="X21" s="3"/>
    </row>
    <row r="22" spans="1:24" x14ac:dyDescent="0.2">
      <c r="A22" s="9">
        <v>44916</v>
      </c>
      <c r="B22" s="6">
        <f t="shared" si="0"/>
        <v>12</v>
      </c>
      <c r="C22" s="6">
        <f ca="1">RANDBETWEEN(VLOOKUP(B22,'Ver3'!$F$3:$H$9,2,0),VLOOKUP(B22,'Ver3'!$F$3:$H$9,3,0))</f>
        <v>436</v>
      </c>
      <c r="D22" s="6">
        <f ca="1">RANDBETWEEN(VLOOKUP(B22,'Ver3'!$B$4:$D$10,2,0),VLOOKUP(B22,'Ver3'!$B$4:$D$10,3,0))</f>
        <v>917</v>
      </c>
      <c r="E22" s="6">
        <f t="shared" ca="1" si="1"/>
        <v>399812</v>
      </c>
      <c r="F22" s="6">
        <f ca="1">RANDBETWEEN(VLOOKUP(B22,'Ver3'!$B$13:$D$19,2,0),VLOOKUP(B22,'Ver3'!$B$13:$D$19,3,0))/100</f>
        <v>0.48</v>
      </c>
      <c r="G22" s="6">
        <f ca="1">RANDBETWEEN(VLOOKUP(B22,'Ver3'!$F$13:$H$19,2,0),VLOOKUP(B22,'Ver3'!$F$13:$H$19,3,0))/100</f>
        <v>0.55000000000000004</v>
      </c>
      <c r="H22" s="6">
        <f t="shared" ca="1" si="2"/>
        <v>0.26400000000000001</v>
      </c>
      <c r="I22" s="6">
        <f t="shared" ca="1" si="9"/>
        <v>0.23</v>
      </c>
      <c r="J22" s="6">
        <f t="shared" ca="1" si="3"/>
        <v>0.1104</v>
      </c>
      <c r="K22" s="6">
        <f ca="1">RANDBETWEEN(VLOOKUP(B22,'Ver3'!$F$23:$H$29,2,0),VLOOKUP(B22,'Ver3'!$F$23:$H$29,3,0))/100</f>
        <v>0.06</v>
      </c>
      <c r="L22" s="6">
        <f t="shared" ca="1" si="4"/>
        <v>2.8799999999999999E-2</v>
      </c>
      <c r="M22" s="16">
        <f t="shared" ca="1" si="5"/>
        <v>175.79519999999999</v>
      </c>
      <c r="N22" s="6">
        <f ca="1">(L22+J22+H22)*E22+Table134[[#This Row],[Hukuk Servisinde Tahsilat Tutarı]]</f>
        <v>232786.53888000001</v>
      </c>
      <c r="O22" s="6">
        <f ca="1">C22*VLOOKUP(B22,'Ver3'!$J$3:$N$9,2,0)+(C22-C22*G22)*VLOOKUP(B22,'Ver3'!$J$3:$N$9,3,0)+(C22-C22*G22-C22*I22)*VLOOKUP(B22,'Ver3'!$J$3:$N$9,4,0)</f>
        <v>46107</v>
      </c>
      <c r="P22" s="6">
        <f t="shared" ca="1" si="6"/>
        <v>0.5968</v>
      </c>
      <c r="Q22" s="6">
        <f ca="1">C22*P22*VLOOKUP(B22,'Ver3'!$J$3:$N$9,5,0)</f>
        <v>78061.439999999988</v>
      </c>
      <c r="R22" s="6">
        <f ca="1">VLOOKUP(Table134[[#This Row],[Ay]],'Ver3'!$J$3:$O$9,6,0)*Table134[[#This Row],[Hukuk Servisine Sevk Edilen]]*Table134[[#This Row],[Toplam Tutar]]</f>
        <v>71582.340479999999</v>
      </c>
      <c r="S22" s="6">
        <f t="shared" ca="1" si="7"/>
        <v>124168.43999999999</v>
      </c>
      <c r="T22" s="6">
        <f t="shared" ca="1" si="8"/>
        <v>154725.09888000001</v>
      </c>
      <c r="U22" s="4"/>
      <c r="X22" s="3"/>
    </row>
    <row r="23" spans="1:24" x14ac:dyDescent="0.2">
      <c r="A23" s="9">
        <v>44917</v>
      </c>
      <c r="B23" s="6">
        <f t="shared" si="0"/>
        <v>12</v>
      </c>
      <c r="C23" s="6">
        <f ca="1">RANDBETWEEN(VLOOKUP(B23,'Ver3'!$F$3:$H$9,2,0),VLOOKUP(B23,'Ver3'!$F$3:$H$9,3,0))</f>
        <v>256</v>
      </c>
      <c r="D23" s="6">
        <f ca="1">RANDBETWEEN(VLOOKUP(B23,'Ver3'!$B$4:$D$10,2,0),VLOOKUP(B23,'Ver3'!$B$4:$D$10,3,0))</f>
        <v>756</v>
      </c>
      <c r="E23" s="6">
        <f t="shared" ca="1" si="1"/>
        <v>193536</v>
      </c>
      <c r="F23" s="6">
        <f ca="1">RANDBETWEEN(VLOOKUP(B23,'Ver3'!$B$13:$D$19,2,0),VLOOKUP(B23,'Ver3'!$B$13:$D$19,3,0))/100</f>
        <v>0.37</v>
      </c>
      <c r="G23" s="6">
        <f ca="1">RANDBETWEEN(VLOOKUP(B23,'Ver3'!$F$13:$H$19,2,0),VLOOKUP(B23,'Ver3'!$F$13:$H$19,3,0))/100</f>
        <v>0.52</v>
      </c>
      <c r="H23" s="6">
        <f t="shared" ca="1" si="2"/>
        <v>0.19240000000000002</v>
      </c>
      <c r="I23" s="6">
        <f t="shared" ca="1" si="9"/>
        <v>0.22</v>
      </c>
      <c r="J23" s="6">
        <f t="shared" ca="1" si="3"/>
        <v>8.14E-2</v>
      </c>
      <c r="K23" s="6">
        <f ca="1">RANDBETWEEN(VLOOKUP(B23,'Ver3'!$F$23:$H$29,2,0),VLOOKUP(B23,'Ver3'!$F$23:$H$29,3,0))/100</f>
        <v>0.06</v>
      </c>
      <c r="L23" s="6">
        <f t="shared" ca="1" si="4"/>
        <v>2.2199999999999998E-2</v>
      </c>
      <c r="M23" s="16">
        <f t="shared" ca="1" si="5"/>
        <v>75.77600000000001</v>
      </c>
      <c r="N23" s="6">
        <f ca="1">(L23+J23+H23)*E23+Table134[[#This Row],[Hukuk Servisinde Tahsilat Tutarı]]</f>
        <v>98161.459200000012</v>
      </c>
      <c r="O23" s="6">
        <f ca="1">C23*VLOOKUP(B23,'Ver3'!$J$3:$N$9,2,0)+(C23-C23*G23)*VLOOKUP(B23,'Ver3'!$J$3:$N$9,3,0)+(C23-C23*G23-C23*I23)*VLOOKUP(B23,'Ver3'!$J$3:$N$9,4,0)</f>
        <v>28672</v>
      </c>
      <c r="P23" s="6">
        <f t="shared" ca="1" si="6"/>
        <v>0.70399999999999996</v>
      </c>
      <c r="Q23" s="6">
        <f ca="1">C23*P23*VLOOKUP(B23,'Ver3'!$J$3:$N$9,5,0)</f>
        <v>54067.199999999997</v>
      </c>
      <c r="R23" s="6">
        <f ca="1">VLOOKUP(Table134[[#This Row],[Ay]],'Ver3'!$J$3:$O$9,6,0)*Table134[[#This Row],[Hukuk Servisine Sevk Edilen]]*Table134[[#This Row],[Toplam Tutar]]</f>
        <v>40874.803199999995</v>
      </c>
      <c r="S23" s="6">
        <f t="shared" ca="1" si="7"/>
        <v>82739.199999999997</v>
      </c>
      <c r="T23" s="6">
        <f t="shared" ca="1" si="8"/>
        <v>44094.259200000015</v>
      </c>
      <c r="U23" s="4"/>
      <c r="X23" s="3"/>
    </row>
    <row r="24" spans="1:24" x14ac:dyDescent="0.2">
      <c r="A24" s="9">
        <v>44918</v>
      </c>
      <c r="B24" s="6">
        <f t="shared" si="0"/>
        <v>12</v>
      </c>
      <c r="C24" s="6">
        <f ca="1">RANDBETWEEN(VLOOKUP(B24,'Ver3'!$F$3:$H$9,2,0),VLOOKUP(B24,'Ver3'!$F$3:$H$9,3,0))</f>
        <v>388</v>
      </c>
      <c r="D24" s="6">
        <f ca="1">RANDBETWEEN(VLOOKUP(B24,'Ver3'!$B$4:$D$10,2,0),VLOOKUP(B24,'Ver3'!$B$4:$D$10,3,0))</f>
        <v>1056</v>
      </c>
      <c r="E24" s="6">
        <f t="shared" ca="1" si="1"/>
        <v>409728</v>
      </c>
      <c r="F24" s="6">
        <f ca="1">RANDBETWEEN(VLOOKUP(B24,'Ver3'!$B$13:$D$19,2,0),VLOOKUP(B24,'Ver3'!$B$13:$D$19,3,0))/100</f>
        <v>0.36</v>
      </c>
      <c r="G24" s="6">
        <f ca="1">RANDBETWEEN(VLOOKUP(B24,'Ver3'!$F$13:$H$19,2,0),VLOOKUP(B24,'Ver3'!$F$13:$H$19,3,0))/100</f>
        <v>0.52</v>
      </c>
      <c r="H24" s="6">
        <f t="shared" ca="1" si="2"/>
        <v>0.18720000000000001</v>
      </c>
      <c r="I24" s="6">
        <f t="shared" ca="1" si="9"/>
        <v>0.25</v>
      </c>
      <c r="J24" s="6">
        <f t="shared" ca="1" si="3"/>
        <v>0.09</v>
      </c>
      <c r="K24" s="6">
        <f ca="1">RANDBETWEEN(VLOOKUP(B24,'Ver3'!$F$23:$H$29,2,0),VLOOKUP(B24,'Ver3'!$F$23:$H$29,3,0))/100</f>
        <v>0.08</v>
      </c>
      <c r="L24" s="6">
        <f t="shared" ca="1" si="4"/>
        <v>2.8799999999999999E-2</v>
      </c>
      <c r="M24" s="16">
        <f t="shared" ca="1" si="5"/>
        <v>118.72799999999999</v>
      </c>
      <c r="N24" s="6">
        <f ca="1">(L24+J24+H24)*E24+Table134[[#This Row],[Hukuk Servisinde Tahsilat Tutarı]]</f>
        <v>210682.13759999999</v>
      </c>
      <c r="O24" s="6">
        <f ca="1">C24*VLOOKUP(B24,'Ver3'!$J$3:$N$9,2,0)+(C24-C24*G24)*VLOOKUP(B24,'Ver3'!$J$3:$N$9,3,0)+(C24-C24*G24-C24*I24)*VLOOKUP(B24,'Ver3'!$J$3:$N$9,4,0)</f>
        <v>42292</v>
      </c>
      <c r="P24" s="6">
        <f t="shared" ca="1" si="6"/>
        <v>0.69399999999999995</v>
      </c>
      <c r="Q24" s="6">
        <f ca="1">C24*P24*VLOOKUP(B24,'Ver3'!$J$3:$N$9,5,0)</f>
        <v>80781.599999999991</v>
      </c>
      <c r="R24" s="6">
        <f ca="1">VLOOKUP(Table134[[#This Row],[Ay]],'Ver3'!$J$3:$O$9,6,0)*Table134[[#This Row],[Hukuk Servisine Sevk Edilen]]*Table134[[#This Row],[Toplam Tutar]]</f>
        <v>85305.369599999991</v>
      </c>
      <c r="S24" s="6">
        <f t="shared" ca="1" si="7"/>
        <v>123073.59999999999</v>
      </c>
      <c r="T24" s="6">
        <f t="shared" ca="1" si="8"/>
        <v>129900.5376</v>
      </c>
      <c r="U24" s="4"/>
      <c r="X24" s="3"/>
    </row>
    <row r="25" spans="1:24" x14ac:dyDescent="0.2">
      <c r="A25" s="9">
        <v>44919</v>
      </c>
      <c r="B25" s="6">
        <f t="shared" si="0"/>
        <v>12</v>
      </c>
      <c r="C25" s="6">
        <f ca="1">RANDBETWEEN(VLOOKUP(B25,'Ver3'!$F$3:$H$9,2,0),VLOOKUP(B25,'Ver3'!$F$3:$H$9,3,0))</f>
        <v>730</v>
      </c>
      <c r="D25" s="6">
        <f ca="1">RANDBETWEEN(VLOOKUP(B25,'Ver3'!$B$4:$D$10,2,0),VLOOKUP(B25,'Ver3'!$B$4:$D$10,3,0))</f>
        <v>1133</v>
      </c>
      <c r="E25" s="6">
        <f t="shared" ca="1" si="1"/>
        <v>827090</v>
      </c>
      <c r="F25" s="6">
        <f ca="1">RANDBETWEEN(VLOOKUP(B25,'Ver3'!$B$13:$D$19,2,0),VLOOKUP(B25,'Ver3'!$B$13:$D$19,3,0))/100</f>
        <v>0.48</v>
      </c>
      <c r="G25" s="6">
        <f ca="1">RANDBETWEEN(VLOOKUP(B25,'Ver3'!$F$13:$H$19,2,0),VLOOKUP(B25,'Ver3'!$F$13:$H$19,3,0))/100</f>
        <v>0.5</v>
      </c>
      <c r="H25" s="6">
        <f t="shared" ca="1" si="2"/>
        <v>0.24</v>
      </c>
      <c r="I25" s="6">
        <f t="shared" ca="1" si="9"/>
        <v>0.32</v>
      </c>
      <c r="J25" s="6">
        <f t="shared" ca="1" si="3"/>
        <v>0.15359999999999999</v>
      </c>
      <c r="K25" s="6">
        <f ca="1">RANDBETWEEN(VLOOKUP(B25,'Ver3'!$F$23:$H$29,2,0),VLOOKUP(B25,'Ver3'!$F$23:$H$29,3,0))/100</f>
        <v>0.1</v>
      </c>
      <c r="L25" s="6">
        <f t="shared" ca="1" si="4"/>
        <v>4.8000000000000001E-2</v>
      </c>
      <c r="M25" s="16">
        <f t="shared" ca="1" si="5"/>
        <v>322.36799999999999</v>
      </c>
      <c r="N25" s="6">
        <f ca="1">(L25+J25+H25)*E25+Table134[[#This Row],[Hukuk Servisinde Tahsilat Tutarı]]</f>
        <v>503797.06079999998</v>
      </c>
      <c r="O25" s="6">
        <f ca="1">C25*VLOOKUP(B25,'Ver3'!$J$3:$N$9,2,0)+(C25-C25*G25)*VLOOKUP(B25,'Ver3'!$J$3:$N$9,3,0)+(C25-C25*G25-C25*I25)*VLOOKUP(B25,'Ver3'!$J$3:$N$9,4,0)</f>
        <v>77015</v>
      </c>
      <c r="P25" s="6">
        <f t="shared" ca="1" si="6"/>
        <v>0.55840000000000001</v>
      </c>
      <c r="Q25" s="6">
        <f ca="1">C25*P25*VLOOKUP(B25,'Ver3'!$J$3:$N$9,5,0)</f>
        <v>122289.60000000001</v>
      </c>
      <c r="R25" s="6">
        <f ca="1">VLOOKUP(Table134[[#This Row],[Ay]],'Ver3'!$J$3:$O$9,6,0)*Table134[[#This Row],[Hukuk Servisine Sevk Edilen]]*Table134[[#This Row],[Toplam Tutar]]</f>
        <v>138554.11679999999</v>
      </c>
      <c r="S25" s="6">
        <f t="shared" ca="1" si="7"/>
        <v>199304.6</v>
      </c>
      <c r="T25" s="6">
        <f t="shared" ca="1" si="8"/>
        <v>381507.4608</v>
      </c>
      <c r="U25" s="4"/>
      <c r="X25" s="3"/>
    </row>
    <row r="26" spans="1:24" x14ac:dyDescent="0.2">
      <c r="A26" s="9">
        <v>44920</v>
      </c>
      <c r="B26" s="6">
        <f t="shared" si="0"/>
        <v>12</v>
      </c>
      <c r="C26" s="6">
        <f ca="1">RANDBETWEEN(VLOOKUP(B26,'Ver3'!$F$3:$H$9,2,0),VLOOKUP(B26,'Ver3'!$F$3:$H$9,3,0))</f>
        <v>464</v>
      </c>
      <c r="D26" s="6">
        <f ca="1">RANDBETWEEN(VLOOKUP(B26,'Ver3'!$B$4:$D$10,2,0),VLOOKUP(B26,'Ver3'!$B$4:$D$10,3,0))</f>
        <v>1088</v>
      </c>
      <c r="E26" s="6">
        <f t="shared" ca="1" si="1"/>
        <v>504832</v>
      </c>
      <c r="F26" s="6">
        <f ca="1">RANDBETWEEN(VLOOKUP(B26,'Ver3'!$B$13:$D$19,2,0),VLOOKUP(B26,'Ver3'!$B$13:$D$19,3,0))/100</f>
        <v>0.42</v>
      </c>
      <c r="G26" s="6">
        <f ca="1">RANDBETWEEN(VLOOKUP(B26,'Ver3'!$F$13:$H$19,2,0),VLOOKUP(B26,'Ver3'!$F$13:$H$19,3,0))/100</f>
        <v>0.5</v>
      </c>
      <c r="H26" s="6">
        <f t="shared" ca="1" si="2"/>
        <v>0.21</v>
      </c>
      <c r="I26" s="6">
        <f t="shared" ca="1" si="9"/>
        <v>0.33</v>
      </c>
      <c r="J26" s="6">
        <f t="shared" ca="1" si="3"/>
        <v>0.1386</v>
      </c>
      <c r="K26" s="6">
        <f ca="1">RANDBETWEEN(VLOOKUP(B26,'Ver3'!$F$23:$H$29,2,0),VLOOKUP(B26,'Ver3'!$F$23:$H$29,3,0))/100</f>
        <v>0.09</v>
      </c>
      <c r="L26" s="6">
        <f t="shared" ca="1" si="4"/>
        <v>3.78E-2</v>
      </c>
      <c r="M26" s="16">
        <f t="shared" ca="1" si="5"/>
        <v>179.28959999999998</v>
      </c>
      <c r="N26" s="6">
        <f ca="1">(L26+J26+H26)*E26+Table134[[#This Row],[Hukuk Servisinde Tahsilat Tutarı]]</f>
        <v>287996.55935999996</v>
      </c>
      <c r="O26" s="6">
        <f ca="1">C26*VLOOKUP(B26,'Ver3'!$J$3:$N$9,2,0)+(C26-C26*G26)*VLOOKUP(B26,'Ver3'!$J$3:$N$9,3,0)+(C26-C26*G26-C26*I26)*VLOOKUP(B26,'Ver3'!$J$3:$N$9,4,0)</f>
        <v>48488</v>
      </c>
      <c r="P26" s="6">
        <f t="shared" ca="1" si="6"/>
        <v>0.61360000000000003</v>
      </c>
      <c r="Q26" s="6">
        <f ca="1">C26*P26*VLOOKUP(B26,'Ver3'!$J$3:$N$9,5,0)</f>
        <v>85413.119999999995</v>
      </c>
      <c r="R26" s="6">
        <f ca="1">VLOOKUP(Table134[[#This Row],[Ay]],'Ver3'!$J$3:$O$9,6,0)*Table134[[#This Row],[Hukuk Servisine Sevk Edilen]]*Table134[[#This Row],[Toplam Tutar]]</f>
        <v>92929.474560000002</v>
      </c>
      <c r="S26" s="6">
        <f t="shared" ca="1" si="7"/>
        <v>133901.12</v>
      </c>
      <c r="T26" s="6">
        <f t="shared" ca="1" si="8"/>
        <v>202583.43935999996</v>
      </c>
      <c r="U26" s="4"/>
      <c r="X26" s="3"/>
    </row>
    <row r="27" spans="1:24" x14ac:dyDescent="0.2">
      <c r="A27" s="9">
        <v>44921</v>
      </c>
      <c r="B27" s="6">
        <f t="shared" si="0"/>
        <v>12</v>
      </c>
      <c r="C27" s="6">
        <f ca="1">RANDBETWEEN(VLOOKUP(B27,'Ver3'!$F$3:$H$9,2,0),VLOOKUP(B27,'Ver3'!$F$3:$H$9,3,0))</f>
        <v>344</v>
      </c>
      <c r="D27" s="6">
        <f ca="1">RANDBETWEEN(VLOOKUP(B27,'Ver3'!$B$4:$D$10,2,0),VLOOKUP(B27,'Ver3'!$B$4:$D$10,3,0))</f>
        <v>956</v>
      </c>
      <c r="E27" s="6">
        <f t="shared" ca="1" si="1"/>
        <v>328864</v>
      </c>
      <c r="F27" s="6">
        <f ca="1">RANDBETWEEN(VLOOKUP(B27,'Ver3'!$B$13:$D$19,2,0),VLOOKUP(B27,'Ver3'!$B$13:$D$19,3,0))/100</f>
        <v>0.35</v>
      </c>
      <c r="G27" s="6">
        <f ca="1">RANDBETWEEN(VLOOKUP(B27,'Ver3'!$F$13:$H$19,2,0),VLOOKUP(B27,'Ver3'!$F$13:$H$19,3,0))/100</f>
        <v>0.47</v>
      </c>
      <c r="H27" s="6">
        <f t="shared" ca="1" si="2"/>
        <v>0.16449999999999998</v>
      </c>
      <c r="I27" s="6">
        <f t="shared" ca="1" si="9"/>
        <v>0.35</v>
      </c>
      <c r="J27" s="6">
        <f t="shared" ca="1" si="3"/>
        <v>0.12249999999999998</v>
      </c>
      <c r="K27" s="6">
        <f ca="1">RANDBETWEEN(VLOOKUP(B27,'Ver3'!$F$23:$H$29,2,0),VLOOKUP(B27,'Ver3'!$F$23:$H$29,3,0))/100</f>
        <v>0.08</v>
      </c>
      <c r="L27" s="6">
        <f t="shared" ca="1" si="4"/>
        <v>2.7999999999999997E-2</v>
      </c>
      <c r="M27" s="16">
        <f t="shared" ca="1" si="5"/>
        <v>108.35999999999999</v>
      </c>
      <c r="N27" s="6">
        <f ca="1">(L27+J27+H27)*E27+Table134[[#This Row],[Hukuk Servisinde Tahsilat Tutarı]]</f>
        <v>171173.712</v>
      </c>
      <c r="O27" s="6">
        <f ca="1">C27*VLOOKUP(B27,'Ver3'!$J$3:$N$9,2,0)+(C27-C27*G27)*VLOOKUP(B27,'Ver3'!$J$3:$N$9,3,0)+(C27-C27*G27-C27*I27)*VLOOKUP(B27,'Ver3'!$J$3:$N$9,4,0)</f>
        <v>37066</v>
      </c>
      <c r="P27" s="6">
        <f t="shared" ca="1" si="6"/>
        <v>0.68500000000000005</v>
      </c>
      <c r="Q27" s="6">
        <f ca="1">C27*P27*VLOOKUP(B27,'Ver3'!$J$3:$N$9,5,0)</f>
        <v>70692</v>
      </c>
      <c r="R27" s="6">
        <f ca="1">VLOOKUP(Table134[[#This Row],[Ay]],'Ver3'!$J$3:$O$9,6,0)*Table134[[#This Row],[Hukuk Servisine Sevk Edilen]]*Table134[[#This Row],[Toplam Tutar]]</f>
        <v>67581.552000000011</v>
      </c>
      <c r="S27" s="6">
        <f t="shared" ca="1" si="7"/>
        <v>107758</v>
      </c>
      <c r="T27" s="6">
        <f t="shared" ca="1" si="8"/>
        <v>100481.712</v>
      </c>
      <c r="U27" s="4"/>
      <c r="X27" s="3"/>
    </row>
    <row r="28" spans="1:24" x14ac:dyDescent="0.2">
      <c r="A28" s="9">
        <v>44922</v>
      </c>
      <c r="B28" s="6">
        <f t="shared" si="0"/>
        <v>12</v>
      </c>
      <c r="C28" s="6">
        <f ca="1">RANDBETWEEN(VLOOKUP(B28,'Ver3'!$F$3:$H$9,2,0),VLOOKUP(B28,'Ver3'!$F$3:$H$9,3,0))</f>
        <v>298</v>
      </c>
      <c r="D28" s="6">
        <f ca="1">RANDBETWEEN(VLOOKUP(B28,'Ver3'!$B$4:$D$10,2,0),VLOOKUP(B28,'Ver3'!$B$4:$D$10,3,0))</f>
        <v>819</v>
      </c>
      <c r="E28" s="6">
        <f t="shared" ca="1" si="1"/>
        <v>244062</v>
      </c>
      <c r="F28" s="6">
        <f ca="1">RANDBETWEEN(VLOOKUP(B28,'Ver3'!$B$13:$D$19,2,0),VLOOKUP(B28,'Ver3'!$B$13:$D$19,3,0))/100</f>
        <v>0.47</v>
      </c>
      <c r="G28" s="6">
        <f ca="1">RANDBETWEEN(VLOOKUP(B28,'Ver3'!$F$13:$H$19,2,0),VLOOKUP(B28,'Ver3'!$F$13:$H$19,3,0))/100</f>
        <v>0.49</v>
      </c>
      <c r="H28" s="6">
        <f t="shared" ca="1" si="2"/>
        <v>0.23029999999999998</v>
      </c>
      <c r="I28" s="6">
        <f t="shared" ca="1" si="9"/>
        <v>0.21</v>
      </c>
      <c r="J28" s="6">
        <f t="shared" ca="1" si="3"/>
        <v>9.8699999999999996E-2</v>
      </c>
      <c r="K28" s="6">
        <f ca="1">RANDBETWEEN(VLOOKUP(B28,'Ver3'!$F$23:$H$29,2,0),VLOOKUP(B28,'Ver3'!$F$23:$H$29,3,0))/100</f>
        <v>0.08</v>
      </c>
      <c r="L28" s="6">
        <f t="shared" ca="1" si="4"/>
        <v>3.7600000000000001E-2</v>
      </c>
      <c r="M28" s="16">
        <f t="shared" ca="1" si="5"/>
        <v>109.24679999999999</v>
      </c>
      <c r="N28" s="6">
        <f ca="1">(L28+J28+H28)*E28+Table134[[#This Row],[Hukuk Servisinde Tahsilat Tutarı]]</f>
        <v>135849.79044000001</v>
      </c>
      <c r="O28" s="6">
        <f ca="1">C28*VLOOKUP(B28,'Ver3'!$J$3:$N$9,2,0)+(C28-C28*G28)*VLOOKUP(B28,'Ver3'!$J$3:$N$9,3,0)+(C28-C28*G28-C28*I28)*VLOOKUP(B28,'Ver3'!$J$3:$N$9,4,0)</f>
        <v>35238.5</v>
      </c>
      <c r="P28" s="6">
        <f t="shared" ca="1" si="6"/>
        <v>0.63339999999999996</v>
      </c>
      <c r="Q28" s="6">
        <f ca="1">C28*P28*VLOOKUP(B28,'Ver3'!$J$3:$N$9,5,0)</f>
        <v>56625.96</v>
      </c>
      <c r="R28" s="6">
        <f ca="1">VLOOKUP(Table134[[#This Row],[Ay]],'Ver3'!$J$3:$O$9,6,0)*Table134[[#This Row],[Hukuk Servisine Sevk Edilen]]*Table134[[#This Row],[Toplam Tutar]]</f>
        <v>46376.661240000001</v>
      </c>
      <c r="S28" s="6">
        <f t="shared" ca="1" si="7"/>
        <v>91864.459999999992</v>
      </c>
      <c r="T28" s="6">
        <f t="shared" ca="1" si="8"/>
        <v>79223.83044000002</v>
      </c>
      <c r="U28" s="4"/>
      <c r="X28" s="3"/>
    </row>
    <row r="29" spans="1:24" x14ac:dyDescent="0.2">
      <c r="A29" s="9">
        <v>44923</v>
      </c>
      <c r="B29" s="6">
        <f t="shared" si="0"/>
        <v>12</v>
      </c>
      <c r="C29" s="6">
        <f ca="1">RANDBETWEEN(VLOOKUP(B29,'Ver3'!$F$3:$H$9,2,0),VLOOKUP(B29,'Ver3'!$F$3:$H$9,3,0))</f>
        <v>727</v>
      </c>
      <c r="D29" s="6">
        <f ca="1">RANDBETWEEN(VLOOKUP(B29,'Ver3'!$B$4:$D$10,2,0),VLOOKUP(B29,'Ver3'!$B$4:$D$10,3,0))</f>
        <v>1103</v>
      </c>
      <c r="E29" s="6">
        <f t="shared" ca="1" si="1"/>
        <v>801881</v>
      </c>
      <c r="F29" s="6">
        <f ca="1">RANDBETWEEN(VLOOKUP(B29,'Ver3'!$B$13:$D$19,2,0),VLOOKUP(B29,'Ver3'!$B$13:$D$19,3,0))/100</f>
        <v>0.37</v>
      </c>
      <c r="G29" s="6">
        <f ca="1">RANDBETWEEN(VLOOKUP(B29,'Ver3'!$F$13:$H$19,2,0),VLOOKUP(B29,'Ver3'!$F$13:$H$19,3,0))/100</f>
        <v>0.52</v>
      </c>
      <c r="H29" s="6">
        <f t="shared" ca="1" si="2"/>
        <v>0.19240000000000002</v>
      </c>
      <c r="I29" s="6">
        <f t="shared" ca="1" si="9"/>
        <v>0.25</v>
      </c>
      <c r="J29" s="6">
        <f t="shared" ca="1" si="3"/>
        <v>9.2499999999999999E-2</v>
      </c>
      <c r="K29" s="6">
        <f ca="1">RANDBETWEEN(VLOOKUP(B29,'Ver3'!$F$23:$H$29,2,0),VLOOKUP(B29,'Ver3'!$F$23:$H$29,3,0))/100</f>
        <v>0.1</v>
      </c>
      <c r="L29" s="6">
        <f t="shared" ca="1" si="4"/>
        <v>3.6999999999999998E-2</v>
      </c>
      <c r="M29" s="16">
        <f t="shared" ca="1" si="5"/>
        <v>234.02130000000002</v>
      </c>
      <c r="N29" s="6">
        <f ca="1">(L29+J29+H29)*E29+Table134[[#This Row],[Hukuk Servisinde Tahsilat Tutarı]]</f>
        <v>421252.14572999999</v>
      </c>
      <c r="O29" s="6">
        <f ca="1">C29*VLOOKUP(B29,'Ver3'!$J$3:$N$9,2,0)+(C29-C29*G29)*VLOOKUP(B29,'Ver3'!$J$3:$N$9,3,0)+(C29-C29*G29-C29*I29)*VLOOKUP(B29,'Ver3'!$J$3:$N$9,4,0)</f>
        <v>79243</v>
      </c>
      <c r="P29" s="6">
        <f t="shared" ca="1" si="6"/>
        <v>0.67809999999999993</v>
      </c>
      <c r="Q29" s="6">
        <f ca="1">C29*P29*VLOOKUP(B29,'Ver3'!$J$3:$N$9,5,0)</f>
        <v>147893.60999999999</v>
      </c>
      <c r="R29" s="6">
        <f ca="1">VLOOKUP(Table134[[#This Row],[Ay]],'Ver3'!$J$3:$O$9,6,0)*Table134[[#This Row],[Hukuk Servisine Sevk Edilen]]*Table134[[#This Row],[Toplam Tutar]]</f>
        <v>163126.65182999999</v>
      </c>
      <c r="S29" s="6">
        <f t="shared" ca="1" si="7"/>
        <v>227136.61</v>
      </c>
      <c r="T29" s="6">
        <f t="shared" ca="1" si="8"/>
        <v>273358.53573</v>
      </c>
      <c r="U29" s="4"/>
    </row>
    <row r="30" spans="1:24" x14ac:dyDescent="0.2">
      <c r="A30" s="9">
        <v>44924</v>
      </c>
      <c r="B30" s="6">
        <f t="shared" si="0"/>
        <v>12</v>
      </c>
      <c r="C30" s="6">
        <f ca="1">RANDBETWEEN(VLOOKUP(B30,'Ver3'!$F$3:$H$9,2,0),VLOOKUP(B30,'Ver3'!$F$3:$H$9,3,0))</f>
        <v>305</v>
      </c>
      <c r="D30" s="6">
        <f ca="1">RANDBETWEEN(VLOOKUP(B30,'Ver3'!$B$4:$D$10,2,0),VLOOKUP(B30,'Ver3'!$B$4:$D$10,3,0))</f>
        <v>1149</v>
      </c>
      <c r="E30" s="6">
        <f t="shared" ca="1" si="1"/>
        <v>350445</v>
      </c>
      <c r="F30" s="6">
        <f ca="1">RANDBETWEEN(VLOOKUP(B30,'Ver3'!$B$13:$D$19,2,0),VLOOKUP(B30,'Ver3'!$B$13:$D$19,3,0))/100</f>
        <v>0.41</v>
      </c>
      <c r="G30" s="6">
        <f ca="1">RANDBETWEEN(VLOOKUP(B30,'Ver3'!$F$13:$H$19,2,0),VLOOKUP(B30,'Ver3'!$F$13:$H$19,3,0))/100</f>
        <v>0.47</v>
      </c>
      <c r="H30" s="6">
        <f t="shared" ca="1" si="2"/>
        <v>0.19269999999999998</v>
      </c>
      <c r="I30" s="6">
        <f t="shared" ca="1" si="9"/>
        <v>0.2</v>
      </c>
      <c r="J30" s="6">
        <f t="shared" ca="1" si="3"/>
        <v>8.2000000000000003E-2</v>
      </c>
      <c r="K30" s="6">
        <f ca="1">RANDBETWEEN(VLOOKUP(B30,'Ver3'!$F$23:$H$29,2,0),VLOOKUP(B30,'Ver3'!$F$23:$H$29,3,0))/100</f>
        <v>7.0000000000000007E-2</v>
      </c>
      <c r="L30" s="6">
        <f t="shared" ca="1" si="4"/>
        <v>2.87E-2</v>
      </c>
      <c r="M30" s="16">
        <f t="shared" ca="1" si="5"/>
        <v>92.537000000000006</v>
      </c>
      <c r="N30" s="6">
        <f ca="1">(L30+J30+H30)*E30+Table134[[#This Row],[Hukuk Servisinde Tahsilat Tutarı]]</f>
        <v>179561.00910000002</v>
      </c>
      <c r="O30" s="6">
        <f ca="1">C30*VLOOKUP(B30,'Ver3'!$J$3:$N$9,2,0)+(C30-C30*G30)*VLOOKUP(B30,'Ver3'!$J$3:$N$9,3,0)+(C30-C30*G30-C30*I30)*VLOOKUP(B30,'Ver3'!$J$3:$N$9,4,0)</f>
        <v>37438.75</v>
      </c>
      <c r="P30" s="6">
        <f t="shared" ca="1" si="6"/>
        <v>0.6966</v>
      </c>
      <c r="Q30" s="6">
        <f ca="1">C30*P30*VLOOKUP(B30,'Ver3'!$J$3:$N$9,5,0)</f>
        <v>63738.9</v>
      </c>
      <c r="R30" s="6">
        <f ca="1">VLOOKUP(Table134[[#This Row],[Ay]],'Ver3'!$J$3:$O$9,6,0)*Table134[[#This Row],[Hukuk Servisine Sevk Edilen]]*Table134[[#This Row],[Toplam Tutar]]</f>
        <v>73235.996100000004</v>
      </c>
      <c r="S30" s="6">
        <f t="shared" ca="1" si="7"/>
        <v>101177.65</v>
      </c>
      <c r="T30" s="6">
        <f t="shared" ca="1" si="8"/>
        <v>115822.10910000003</v>
      </c>
      <c r="U30" s="4"/>
    </row>
    <row r="31" spans="1:24" x14ac:dyDescent="0.2">
      <c r="A31" s="9">
        <v>44925</v>
      </c>
      <c r="B31" s="6">
        <f t="shared" si="0"/>
        <v>12</v>
      </c>
      <c r="C31" s="6">
        <f ca="1">RANDBETWEEN(VLOOKUP(B31,'Ver3'!$F$3:$H$9,2,0),VLOOKUP(B31,'Ver3'!$F$3:$H$9,3,0))</f>
        <v>401</v>
      </c>
      <c r="D31" s="6">
        <f ca="1">RANDBETWEEN(VLOOKUP(B31,'Ver3'!$B$4:$D$10,2,0),VLOOKUP(B31,'Ver3'!$B$4:$D$10,3,0))</f>
        <v>766</v>
      </c>
      <c r="E31" s="6">
        <f t="shared" ca="1" si="1"/>
        <v>307166</v>
      </c>
      <c r="F31" s="6">
        <f ca="1">RANDBETWEEN(VLOOKUP(B31,'Ver3'!$B$13:$D$19,2,0),VLOOKUP(B31,'Ver3'!$B$13:$D$19,3,0))/100</f>
        <v>0.35</v>
      </c>
      <c r="G31" s="6">
        <f ca="1">RANDBETWEEN(VLOOKUP(B31,'Ver3'!$F$13:$H$19,2,0),VLOOKUP(B31,'Ver3'!$F$13:$H$19,3,0))/100</f>
        <v>0.52</v>
      </c>
      <c r="H31" s="6">
        <f t="shared" ca="1" si="2"/>
        <v>0.182</v>
      </c>
      <c r="I31" s="6">
        <f t="shared" ca="1" si="9"/>
        <v>0.2</v>
      </c>
      <c r="J31" s="6">
        <f t="shared" ca="1" si="3"/>
        <v>6.9999999999999993E-2</v>
      </c>
      <c r="K31" s="6">
        <f ca="1">RANDBETWEEN(VLOOKUP(B31,'Ver3'!$F$23:$H$29,2,0),VLOOKUP(B31,'Ver3'!$F$23:$H$29,3,0))/100</f>
        <v>7.0000000000000007E-2</v>
      </c>
      <c r="L31" s="6">
        <f t="shared" ca="1" si="4"/>
        <v>2.4500000000000001E-2</v>
      </c>
      <c r="M31" s="16">
        <f t="shared" ca="1" si="5"/>
        <v>110.87649999999999</v>
      </c>
      <c r="N31" s="6">
        <f ca="1">(L31+J31+H31)*E31+Table134[[#This Row],[Hukuk Servisinde Tahsilat Tutarı]]</f>
        <v>151601.77929999999</v>
      </c>
      <c r="O31" s="6">
        <f ca="1">C31*VLOOKUP(B31,'Ver3'!$J$3:$N$9,2,0)+(C31-C31*G31)*VLOOKUP(B31,'Ver3'!$J$3:$N$9,3,0)+(C31-C31*G31-C31*I31)*VLOOKUP(B31,'Ver3'!$J$3:$N$9,4,0)</f>
        <v>45714</v>
      </c>
      <c r="P31" s="6">
        <f t="shared" ca="1" si="6"/>
        <v>0.72350000000000003</v>
      </c>
      <c r="Q31" s="6">
        <f ca="1">C31*P31*VLOOKUP(B31,'Ver3'!$J$3:$N$9,5,0)</f>
        <v>87037.050000000017</v>
      </c>
      <c r="R31" s="6">
        <f ca="1">VLOOKUP(Table134[[#This Row],[Ay]],'Ver3'!$J$3:$O$9,6,0)*Table134[[#This Row],[Hukuk Servisine Sevk Edilen]]*Table134[[#This Row],[Toplam Tutar]]</f>
        <v>66670.380300000004</v>
      </c>
      <c r="S31" s="6">
        <f t="shared" ca="1" si="7"/>
        <v>132751.05000000002</v>
      </c>
      <c r="T31" s="6">
        <f t="shared" ca="1" si="8"/>
        <v>64564.729299999977</v>
      </c>
      <c r="U31" s="4"/>
    </row>
    <row r="32" spans="1:24" x14ac:dyDescent="0.2">
      <c r="A32" s="9">
        <v>44926</v>
      </c>
      <c r="B32" s="6">
        <f t="shared" si="0"/>
        <v>12</v>
      </c>
      <c r="C32" s="6">
        <f ca="1">RANDBETWEEN(VLOOKUP(B32,'Ver3'!$F$3:$H$9,2,0),VLOOKUP(B32,'Ver3'!$F$3:$H$9,3,0))</f>
        <v>451</v>
      </c>
      <c r="D32" s="6">
        <f ca="1">RANDBETWEEN(VLOOKUP(B32,'Ver3'!$B$4:$D$10,2,0),VLOOKUP(B32,'Ver3'!$B$4:$D$10,3,0))</f>
        <v>1124</v>
      </c>
      <c r="E32" s="6">
        <f t="shared" ca="1" si="1"/>
        <v>506924</v>
      </c>
      <c r="F32" s="6">
        <f ca="1">RANDBETWEEN(VLOOKUP(B32,'Ver3'!$B$13:$D$19,2,0),VLOOKUP(B32,'Ver3'!$B$13:$D$19,3,0))/100</f>
        <v>0.39</v>
      </c>
      <c r="G32" s="6">
        <f ca="1">RANDBETWEEN(VLOOKUP(B32,'Ver3'!$F$13:$H$19,2,0),VLOOKUP(B32,'Ver3'!$F$13:$H$19,3,0))/100</f>
        <v>0.46</v>
      </c>
      <c r="H32" s="6">
        <f t="shared" ca="1" si="2"/>
        <v>0.1794</v>
      </c>
      <c r="I32" s="6">
        <f t="shared" ca="1" si="9"/>
        <v>0.35</v>
      </c>
      <c r="J32" s="6">
        <f t="shared" ca="1" si="3"/>
        <v>0.13649999999999998</v>
      </c>
      <c r="K32" s="6">
        <f ca="1">RANDBETWEEN(VLOOKUP(B32,'Ver3'!$F$23:$H$29,2,0),VLOOKUP(B32,'Ver3'!$F$23:$H$29,3,0))/100</f>
        <v>7.0000000000000007E-2</v>
      </c>
      <c r="L32" s="6">
        <f t="shared" ca="1" si="4"/>
        <v>2.7300000000000005E-2</v>
      </c>
      <c r="M32" s="16">
        <f t="shared" ca="1" si="5"/>
        <v>154.78319999999999</v>
      </c>
      <c r="N32" s="6">
        <f ca="1">(L32+J32+H32)*E32+Table134[[#This Row],[Hukuk Servisinde Tahsilat Tutarı]]</f>
        <v>273860.62176000001</v>
      </c>
      <c r="O32" s="6">
        <f ca="1">C32*VLOOKUP(B32,'Ver3'!$J$3:$N$9,2,0)+(C32-C32*G32)*VLOOKUP(B32,'Ver3'!$J$3:$N$9,3,0)+(C32-C32*G32-C32*I32)*VLOOKUP(B32,'Ver3'!$J$3:$N$9,4,0)</f>
        <v>49384.5</v>
      </c>
      <c r="P32" s="6">
        <f t="shared" ca="1" si="6"/>
        <v>0.65680000000000005</v>
      </c>
      <c r="Q32" s="6">
        <f ca="1">C32*P32*VLOOKUP(B32,'Ver3'!$J$3:$N$9,5,0)</f>
        <v>88865.040000000008</v>
      </c>
      <c r="R32" s="6">
        <f ca="1">VLOOKUP(Table134[[#This Row],[Ay]],'Ver3'!$J$3:$O$9,6,0)*Table134[[#This Row],[Hukuk Servisine Sevk Edilen]]*Table134[[#This Row],[Toplam Tutar]]</f>
        <v>99884.304960000009</v>
      </c>
      <c r="S32" s="6">
        <f t="shared" ca="1" si="7"/>
        <v>138249.54</v>
      </c>
      <c r="T32" s="6">
        <f t="shared" ca="1" si="8"/>
        <v>184995.58176</v>
      </c>
      <c r="U32" s="4"/>
    </row>
    <row r="33" spans="1:25" x14ac:dyDescent="0.2">
      <c r="A33" s="9">
        <v>44927</v>
      </c>
      <c r="B33" s="6">
        <f t="shared" si="0"/>
        <v>1</v>
      </c>
      <c r="C33" s="6">
        <f ca="1">RANDBETWEEN(VLOOKUP(B33,'Ver3'!$F$3:$H$9,2,0),VLOOKUP(B33,'Ver3'!$F$3:$H$9,3,0))</f>
        <v>1194</v>
      </c>
      <c r="D33" s="6">
        <f ca="1">RANDBETWEEN(VLOOKUP(B33,'Ver3'!$B$4:$D$10,2,0),VLOOKUP(B33,'Ver3'!$B$4:$D$10,3,0))</f>
        <v>1450</v>
      </c>
      <c r="E33" s="6">
        <f t="shared" ca="1" si="1"/>
        <v>1731300</v>
      </c>
      <c r="F33" s="6">
        <f ca="1">RANDBETWEEN(VLOOKUP(B33,'Ver3'!$B$13:$D$19,2,0),VLOOKUP(B33,'Ver3'!$B$13:$D$19,3,0))/100</f>
        <v>0.62</v>
      </c>
      <c r="G33" s="6">
        <f ca="1">RANDBETWEEN(VLOOKUP(B33,'Ver3'!$F$13:$H$19,2,0),VLOOKUP(B33,'Ver3'!$F$13:$H$19,3,0))/100</f>
        <v>0.52</v>
      </c>
      <c r="H33" s="6">
        <f t="shared" ca="1" si="2"/>
        <v>0.32240000000000002</v>
      </c>
      <c r="I33" s="6">
        <f t="shared" ca="1" si="9"/>
        <v>0.28000000000000003</v>
      </c>
      <c r="J33" s="6">
        <f t="shared" ca="1" si="3"/>
        <v>0.1736</v>
      </c>
      <c r="K33" s="6">
        <f ca="1">RANDBETWEEN(VLOOKUP(B33,'Ver3'!$F$23:$H$29,2,0),VLOOKUP(B33,'Ver3'!$F$23:$H$29,3,0))/100</f>
        <v>7.0000000000000007E-2</v>
      </c>
      <c r="L33" s="6">
        <f t="shared" ca="1" si="4"/>
        <v>4.3400000000000001E-2</v>
      </c>
      <c r="M33" s="16">
        <f t="shared" ca="1" si="5"/>
        <v>644.04359999999997</v>
      </c>
      <c r="N33" s="6">
        <f ca="1">(L33+J33+H33)*E33+Table134[[#This Row],[Hukuk Servisinde Tahsilat Tutarı]]</f>
        <v>1157145.5183999999</v>
      </c>
      <c r="O33" s="6">
        <f ca="1">C33*VLOOKUP(B33,'Ver3'!$J$3:$N$9,2,0)+(C33-C33*G33)*VLOOKUP(B33,'Ver3'!$J$3:$N$9,3,0)+(C33-C33*G33-C33*I33)*VLOOKUP(B33,'Ver3'!$J$3:$N$9,4,0)</f>
        <v>126564</v>
      </c>
      <c r="P33" s="6">
        <f t="shared" ca="1" si="6"/>
        <v>0.46060000000000001</v>
      </c>
      <c r="Q33" s="6">
        <f ca="1">C33*P33*VLOOKUP(B33,'Ver3'!$J$3:$N$9,5,0)</f>
        <v>164986.92000000001</v>
      </c>
      <c r="R33" s="6">
        <f ca="1">VLOOKUP(Table134[[#This Row],[Ay]],'Ver3'!$J$3:$O$9,6,0)*Table134[[#This Row],[Hukuk Servisine Sevk Edilen]]*Table134[[#This Row],[Toplam Tutar]]</f>
        <v>223282.29840000006</v>
      </c>
      <c r="S33" s="6">
        <f t="shared" ca="1" si="7"/>
        <v>291550.92000000004</v>
      </c>
      <c r="T33" s="6">
        <f t="shared" ca="1" si="8"/>
        <v>992158.5983999999</v>
      </c>
      <c r="U33" s="4"/>
    </row>
    <row r="34" spans="1:25" x14ac:dyDescent="0.2">
      <c r="A34" s="9">
        <v>44928</v>
      </c>
      <c r="B34" s="6">
        <f t="shared" si="0"/>
        <v>1</v>
      </c>
      <c r="C34" s="6">
        <f ca="1">RANDBETWEEN(VLOOKUP(B34,'Ver3'!$F$3:$H$9,2,0),VLOOKUP(B34,'Ver3'!$F$3:$H$9,3,0))</f>
        <v>791</v>
      </c>
      <c r="D34" s="6">
        <f ca="1">RANDBETWEEN(VLOOKUP(B34,'Ver3'!$B$4:$D$10,2,0),VLOOKUP(B34,'Ver3'!$B$4:$D$10,3,0))</f>
        <v>1607</v>
      </c>
      <c r="E34" s="6">
        <f t="shared" ca="1" si="1"/>
        <v>1271137</v>
      </c>
      <c r="F34" s="6">
        <f ca="1">RANDBETWEEN(VLOOKUP(B34,'Ver3'!$B$13:$D$19,2,0),VLOOKUP(B34,'Ver3'!$B$13:$D$19,3,0))/100</f>
        <v>0.36</v>
      </c>
      <c r="G34" s="6">
        <f ca="1">RANDBETWEEN(VLOOKUP(B34,'Ver3'!$F$13:$H$19,2,0),VLOOKUP(B34,'Ver3'!$F$13:$H$19,3,0))/100</f>
        <v>0.47</v>
      </c>
      <c r="H34" s="6">
        <f t="shared" ca="1" si="2"/>
        <v>0.16919999999999999</v>
      </c>
      <c r="I34" s="6">
        <f t="shared" ca="1" si="9"/>
        <v>0.22</v>
      </c>
      <c r="J34" s="6">
        <f t="shared" ca="1" si="3"/>
        <v>7.9199999999999993E-2</v>
      </c>
      <c r="K34" s="6">
        <f ca="1">RANDBETWEEN(VLOOKUP(B34,'Ver3'!$F$23:$H$29,2,0),VLOOKUP(B34,'Ver3'!$F$23:$H$29,3,0))/100</f>
        <v>0.1</v>
      </c>
      <c r="L34" s="6">
        <f t="shared" ca="1" si="4"/>
        <v>3.5999999999999997E-2</v>
      </c>
      <c r="M34" s="16">
        <f t="shared" ca="1" si="5"/>
        <v>224.96039999999999</v>
      </c>
      <c r="N34" s="6">
        <f ca="1">(L34+J34+H34)*E34+Table134[[#This Row],[Hukuk Servisinde Tahsilat Tutarı]]</f>
        <v>616206.54121599998</v>
      </c>
      <c r="O34" s="6">
        <f ca="1">C34*VLOOKUP(B34,'Ver3'!$J$3:$N$9,2,0)+(C34-C34*G34)*VLOOKUP(B34,'Ver3'!$J$3:$N$9,3,0)+(C34-C34*G34-C34*I34)*VLOOKUP(B34,'Ver3'!$J$3:$N$9,4,0)</f>
        <v>95513.25</v>
      </c>
      <c r="P34" s="6">
        <f t="shared" ca="1" si="6"/>
        <v>0.71560000000000001</v>
      </c>
      <c r="Q34" s="6">
        <f ca="1">C34*P34*VLOOKUP(B34,'Ver3'!$J$3:$N$9,5,0)</f>
        <v>169811.88</v>
      </c>
      <c r="R34" s="6">
        <f ca="1">VLOOKUP(Table134[[#This Row],[Ay]],'Ver3'!$J$3:$O$9,6,0)*Table134[[#This Row],[Hukuk Servisine Sevk Edilen]]*Table134[[#This Row],[Toplam Tutar]]</f>
        <v>254695.17841600001</v>
      </c>
      <c r="S34" s="6">
        <f t="shared" ca="1" si="7"/>
        <v>265325.13</v>
      </c>
      <c r="T34" s="6">
        <f t="shared" ca="1" si="8"/>
        <v>446394.66121599998</v>
      </c>
      <c r="U34" s="4"/>
    </row>
    <row r="35" spans="1:25" x14ac:dyDescent="0.2">
      <c r="A35" s="9">
        <v>44929</v>
      </c>
      <c r="B35" s="6">
        <f t="shared" si="0"/>
        <v>1</v>
      </c>
      <c r="C35" s="6">
        <f ca="1">RANDBETWEEN(VLOOKUP(B35,'Ver3'!$F$3:$H$9,2,0),VLOOKUP(B35,'Ver3'!$F$3:$H$9,3,0))</f>
        <v>832</v>
      </c>
      <c r="D35" s="6">
        <f ca="1">RANDBETWEEN(VLOOKUP(B35,'Ver3'!$B$4:$D$10,2,0),VLOOKUP(B35,'Ver3'!$B$4:$D$10,3,0))</f>
        <v>1540</v>
      </c>
      <c r="E35" s="6">
        <f t="shared" ca="1" si="1"/>
        <v>1281280</v>
      </c>
      <c r="F35" s="6">
        <f ca="1">RANDBETWEEN(VLOOKUP(B35,'Ver3'!$B$13:$D$19,2,0),VLOOKUP(B35,'Ver3'!$B$13:$D$19,3,0))/100</f>
        <v>0.38</v>
      </c>
      <c r="G35" s="6">
        <f ca="1">RANDBETWEEN(VLOOKUP(B35,'Ver3'!$F$13:$H$19,2,0),VLOOKUP(B35,'Ver3'!$F$13:$H$19,3,0))/100</f>
        <v>0.45</v>
      </c>
      <c r="H35" s="6">
        <f t="shared" ca="1" si="2"/>
        <v>0.17100000000000001</v>
      </c>
      <c r="I35" s="6">
        <f t="shared" ca="1" si="9"/>
        <v>0.24</v>
      </c>
      <c r="J35" s="6">
        <f t="shared" ca="1" si="3"/>
        <v>9.1200000000000003E-2</v>
      </c>
      <c r="K35" s="6">
        <f ca="1">RANDBETWEEN(VLOOKUP(B35,'Ver3'!$F$23:$H$29,2,0),VLOOKUP(B35,'Ver3'!$F$23:$H$29,3,0))/100</f>
        <v>0.08</v>
      </c>
      <c r="L35" s="6">
        <f t="shared" ca="1" si="4"/>
        <v>3.04E-2</v>
      </c>
      <c r="M35" s="16">
        <f t="shared" ca="1" si="5"/>
        <v>243.44320000000002</v>
      </c>
      <c r="N35" s="6">
        <f ca="1">(L35+J35+H35)*E35+Table134[[#This Row],[Hukuk Servisinde Tahsilat Tutarı]]</f>
        <v>628688.22016000003</v>
      </c>
      <c r="O35" s="6">
        <f ca="1">C35*VLOOKUP(B35,'Ver3'!$J$3:$N$9,2,0)+(C35-C35*G35)*VLOOKUP(B35,'Ver3'!$J$3:$N$9,3,0)+(C35-C35*G35-C35*I35)*VLOOKUP(B35,'Ver3'!$J$3:$N$9,4,0)</f>
        <v>101712</v>
      </c>
      <c r="P35" s="6">
        <f t="shared" ca="1" si="6"/>
        <v>0.70740000000000003</v>
      </c>
      <c r="Q35" s="6">
        <f ca="1">C35*P35*VLOOKUP(B35,'Ver3'!$J$3:$N$9,5,0)</f>
        <v>176567.04000000001</v>
      </c>
      <c r="R35" s="6">
        <f ca="1">VLOOKUP(Table134[[#This Row],[Ay]],'Ver3'!$J$3:$O$9,6,0)*Table134[[#This Row],[Hukuk Servisine Sevk Edilen]]*Table134[[#This Row],[Toplam Tutar]]</f>
        <v>253785.69216000004</v>
      </c>
      <c r="S35" s="6">
        <f t="shared" ca="1" si="7"/>
        <v>278279.04000000004</v>
      </c>
      <c r="T35" s="6">
        <f t="shared" ca="1" si="8"/>
        <v>452121.18015999999</v>
      </c>
      <c r="U35" s="4"/>
    </row>
    <row r="36" spans="1:25" x14ac:dyDescent="0.2">
      <c r="A36" s="9">
        <v>44930</v>
      </c>
      <c r="B36" s="6">
        <f t="shared" si="0"/>
        <v>1</v>
      </c>
      <c r="C36" s="6">
        <f ca="1">RANDBETWEEN(VLOOKUP(B36,'Ver3'!$F$3:$H$9,2,0),VLOOKUP(B36,'Ver3'!$F$3:$H$9,3,0))</f>
        <v>1022</v>
      </c>
      <c r="D36" s="6">
        <f ca="1">RANDBETWEEN(VLOOKUP(B36,'Ver3'!$B$4:$D$10,2,0),VLOOKUP(B36,'Ver3'!$B$4:$D$10,3,0))</f>
        <v>1494</v>
      </c>
      <c r="E36" s="6">
        <f t="shared" ca="1" si="1"/>
        <v>1526868</v>
      </c>
      <c r="F36" s="6">
        <f ca="1">RANDBETWEEN(VLOOKUP(B36,'Ver3'!$B$13:$D$19,2,0),VLOOKUP(B36,'Ver3'!$B$13:$D$19,3,0))/100</f>
        <v>0.48</v>
      </c>
      <c r="G36" s="6">
        <f ca="1">RANDBETWEEN(VLOOKUP(B36,'Ver3'!$F$13:$H$19,2,0),VLOOKUP(B36,'Ver3'!$F$13:$H$19,3,0))/100</f>
        <v>0.46</v>
      </c>
      <c r="H36" s="6">
        <f t="shared" ca="1" si="2"/>
        <v>0.2208</v>
      </c>
      <c r="I36" s="6">
        <f t="shared" ca="1" si="9"/>
        <v>0.26</v>
      </c>
      <c r="J36" s="6">
        <f t="shared" ca="1" si="3"/>
        <v>0.12479999999999999</v>
      </c>
      <c r="K36" s="6">
        <f ca="1">RANDBETWEEN(VLOOKUP(B36,'Ver3'!$F$23:$H$29,2,0),VLOOKUP(B36,'Ver3'!$F$23:$H$29,3,0))/100</f>
        <v>0.08</v>
      </c>
      <c r="L36" s="6">
        <f t="shared" ca="1" si="4"/>
        <v>3.8399999999999997E-2</v>
      </c>
      <c r="M36" s="16">
        <f t="shared" ca="1" si="5"/>
        <v>392.44800000000004</v>
      </c>
      <c r="N36" s="6">
        <f ca="1">(L36+J36+H36)*E36+Table134[[#This Row],[Hukuk Servisinde Tahsilat Tutarı]]</f>
        <v>849671.50464000006</v>
      </c>
      <c r="O36" s="6">
        <f ca="1">C36*VLOOKUP(B36,'Ver3'!$J$3:$N$9,2,0)+(C36-C36*G36)*VLOOKUP(B36,'Ver3'!$J$3:$N$9,3,0)+(C36-C36*G36-C36*I36)*VLOOKUP(B36,'Ver3'!$J$3:$N$9,4,0)</f>
        <v>121107</v>
      </c>
      <c r="P36" s="6">
        <f t="shared" ca="1" si="6"/>
        <v>0.61599999999999999</v>
      </c>
      <c r="Q36" s="6">
        <f ca="1">C36*P36*VLOOKUP(B36,'Ver3'!$J$3:$N$9,5,0)</f>
        <v>188865.6</v>
      </c>
      <c r="R36" s="6">
        <f ca="1">VLOOKUP(Table134[[#This Row],[Ay]],'Ver3'!$J$3:$O$9,6,0)*Table134[[#This Row],[Hukuk Servisine Sevk Edilen]]*Table134[[#This Row],[Toplam Tutar]]</f>
        <v>263354.19264000002</v>
      </c>
      <c r="S36" s="6">
        <f t="shared" ca="1" si="7"/>
        <v>309972.59999999998</v>
      </c>
      <c r="T36" s="6">
        <f t="shared" ca="1" si="8"/>
        <v>660805.90464000008</v>
      </c>
      <c r="U36" s="4"/>
    </row>
    <row r="37" spans="1:25" x14ac:dyDescent="0.2">
      <c r="A37" s="9">
        <v>44931</v>
      </c>
      <c r="B37" s="6">
        <f t="shared" si="0"/>
        <v>1</v>
      </c>
      <c r="C37" s="6">
        <f ca="1">RANDBETWEEN(VLOOKUP(B37,'Ver3'!$F$3:$H$9,2,0),VLOOKUP(B37,'Ver3'!$F$3:$H$9,3,0))</f>
        <v>1132</v>
      </c>
      <c r="D37" s="6">
        <f ca="1">RANDBETWEEN(VLOOKUP(B37,'Ver3'!$B$4:$D$10,2,0),VLOOKUP(B37,'Ver3'!$B$4:$D$10,3,0))</f>
        <v>1385</v>
      </c>
      <c r="E37" s="6">
        <f t="shared" ca="1" si="1"/>
        <v>1567820</v>
      </c>
      <c r="F37" s="6">
        <f ca="1">RANDBETWEEN(VLOOKUP(B37,'Ver3'!$B$13:$D$19,2,0),VLOOKUP(B37,'Ver3'!$B$13:$D$19,3,0))/100</f>
        <v>0.39</v>
      </c>
      <c r="G37" s="6">
        <f ca="1">RANDBETWEEN(VLOOKUP(B37,'Ver3'!$F$13:$H$19,2,0),VLOOKUP(B37,'Ver3'!$F$13:$H$19,3,0))/100</f>
        <v>0.47</v>
      </c>
      <c r="H37" s="6">
        <f t="shared" ca="1" si="2"/>
        <v>0.18329999999999999</v>
      </c>
      <c r="I37" s="6">
        <f t="shared" ca="1" si="9"/>
        <v>0.3</v>
      </c>
      <c r="J37" s="6">
        <f t="shared" ca="1" si="3"/>
        <v>0.11699999999999999</v>
      </c>
      <c r="K37" s="6">
        <f ca="1">RANDBETWEEN(VLOOKUP(B37,'Ver3'!$F$23:$H$29,2,0),VLOOKUP(B37,'Ver3'!$F$23:$H$29,3,0))/100</f>
        <v>0.05</v>
      </c>
      <c r="L37" s="6">
        <f t="shared" ca="1" si="4"/>
        <v>1.9500000000000003E-2</v>
      </c>
      <c r="M37" s="16">
        <f t="shared" ca="1" si="5"/>
        <v>362.0136</v>
      </c>
      <c r="N37" s="6">
        <f ca="1">(L37+J37+H37)*E37+Table134[[#This Row],[Hukuk Servisinde Tahsilat Tutarı]]</f>
        <v>799989.56192000001</v>
      </c>
      <c r="O37" s="6">
        <f ca="1">C37*VLOOKUP(B37,'Ver3'!$J$3:$N$9,2,0)+(C37-C37*G37)*VLOOKUP(B37,'Ver3'!$J$3:$N$9,3,0)+(C37-C37*G37-C37*I37)*VLOOKUP(B37,'Ver3'!$J$3:$N$9,4,0)</f>
        <v>127633</v>
      </c>
      <c r="P37" s="6">
        <f t="shared" ca="1" si="6"/>
        <v>0.68020000000000003</v>
      </c>
      <c r="Q37" s="6">
        <f ca="1">C37*P37*VLOOKUP(B37,'Ver3'!$J$3:$N$9,5,0)</f>
        <v>230995.92</v>
      </c>
      <c r="R37" s="6">
        <f ca="1">VLOOKUP(Table134[[#This Row],[Ay]],'Ver3'!$J$3:$O$9,6,0)*Table134[[#This Row],[Hukuk Servisine Sevk Edilen]]*Table134[[#This Row],[Toplam Tutar]]</f>
        <v>298600.72592</v>
      </c>
      <c r="S37" s="6">
        <f t="shared" ca="1" si="7"/>
        <v>358628.92000000004</v>
      </c>
      <c r="T37" s="6">
        <f t="shared" ca="1" si="8"/>
        <v>568993.64191999997</v>
      </c>
      <c r="U37" s="4"/>
    </row>
    <row r="38" spans="1:25" x14ac:dyDescent="0.2">
      <c r="A38" s="9">
        <v>44932</v>
      </c>
      <c r="B38" s="6">
        <f t="shared" si="0"/>
        <v>1</v>
      </c>
      <c r="C38" s="6">
        <f ca="1">RANDBETWEEN(VLOOKUP(B38,'Ver3'!$F$3:$H$9,2,0),VLOOKUP(B38,'Ver3'!$F$3:$H$9,3,0))</f>
        <v>1069</v>
      </c>
      <c r="D38" s="6">
        <f ca="1">RANDBETWEEN(VLOOKUP(B38,'Ver3'!$B$4:$D$10,2,0),VLOOKUP(B38,'Ver3'!$B$4:$D$10,3,0))</f>
        <v>1561</v>
      </c>
      <c r="E38" s="6">
        <f t="shared" ca="1" si="1"/>
        <v>1668709</v>
      </c>
      <c r="F38" s="6">
        <f ca="1">RANDBETWEEN(VLOOKUP(B38,'Ver3'!$B$13:$D$19,2,0),VLOOKUP(B38,'Ver3'!$B$13:$D$19,3,0))/100</f>
        <v>0.45</v>
      </c>
      <c r="G38" s="6">
        <f ca="1">RANDBETWEEN(VLOOKUP(B38,'Ver3'!$F$13:$H$19,2,0),VLOOKUP(B38,'Ver3'!$F$13:$H$19,3,0))/100</f>
        <v>0.53</v>
      </c>
      <c r="H38" s="6">
        <f t="shared" ca="1" si="2"/>
        <v>0.23850000000000002</v>
      </c>
      <c r="I38" s="6">
        <f t="shared" ca="1" si="9"/>
        <v>0.21</v>
      </c>
      <c r="J38" s="6">
        <f t="shared" ca="1" si="3"/>
        <v>9.4500000000000001E-2</v>
      </c>
      <c r="K38" s="6">
        <f ca="1">RANDBETWEEN(VLOOKUP(B38,'Ver3'!$F$23:$H$29,2,0),VLOOKUP(B38,'Ver3'!$F$23:$H$29,3,0))/100</f>
        <v>0.05</v>
      </c>
      <c r="L38" s="6">
        <f t="shared" ca="1" si="4"/>
        <v>2.2500000000000003E-2</v>
      </c>
      <c r="M38" s="16">
        <f t="shared" ca="1" si="5"/>
        <v>380.02950000000004</v>
      </c>
      <c r="N38" s="6">
        <f ca="1">(L38+J38+H38)*E38+Table134[[#This Row],[Hukuk Servisinde Tahsilat Tutarı]]</f>
        <v>894361.27564000012</v>
      </c>
      <c r="O38" s="6">
        <f ca="1">C38*VLOOKUP(B38,'Ver3'!$J$3:$N$9,2,0)+(C38-C38*G38)*VLOOKUP(B38,'Ver3'!$J$3:$N$9,3,0)+(C38-C38*G38-C38*I38)*VLOOKUP(B38,'Ver3'!$J$3:$N$9,4,0)</f>
        <v>118926.25</v>
      </c>
      <c r="P38" s="6">
        <f t="shared" ca="1" si="6"/>
        <v>0.64449999999999996</v>
      </c>
      <c r="Q38" s="6">
        <f ca="1">C38*P38*VLOOKUP(B38,'Ver3'!$J$3:$N$9,5,0)</f>
        <v>206691.15</v>
      </c>
      <c r="R38" s="6">
        <f ca="1">VLOOKUP(Table134[[#This Row],[Ay]],'Ver3'!$J$3:$O$9,6,0)*Table134[[#This Row],[Hukuk Servisine Sevk Edilen]]*Table134[[#This Row],[Toplam Tutar]]</f>
        <v>301135.22614000004</v>
      </c>
      <c r="S38" s="6">
        <f t="shared" ca="1" si="7"/>
        <v>325617.40000000002</v>
      </c>
      <c r="T38" s="6">
        <f t="shared" ca="1" si="8"/>
        <v>687670.1256400001</v>
      </c>
      <c r="U38" s="4"/>
    </row>
    <row r="39" spans="1:25" x14ac:dyDescent="0.2">
      <c r="A39" s="9">
        <v>44933</v>
      </c>
      <c r="B39" s="6">
        <f t="shared" si="0"/>
        <v>1</v>
      </c>
      <c r="C39" s="6">
        <f ca="1">RANDBETWEEN(VLOOKUP(B39,'Ver3'!$F$3:$H$9,2,0),VLOOKUP(B39,'Ver3'!$F$3:$H$9,3,0))</f>
        <v>770</v>
      </c>
      <c r="D39" s="6">
        <f ca="1">RANDBETWEEN(VLOOKUP(B39,'Ver3'!$B$4:$D$10,2,0),VLOOKUP(B39,'Ver3'!$B$4:$D$10,3,0))</f>
        <v>1331</v>
      </c>
      <c r="E39" s="6">
        <f t="shared" ca="1" si="1"/>
        <v>1024870</v>
      </c>
      <c r="F39" s="6">
        <f ca="1">RANDBETWEEN(VLOOKUP(B39,'Ver3'!$B$13:$D$19,2,0),VLOOKUP(B39,'Ver3'!$B$13:$D$19,3,0))/100</f>
        <v>0.45</v>
      </c>
      <c r="G39" s="6">
        <f ca="1">RANDBETWEEN(VLOOKUP(B39,'Ver3'!$F$13:$H$19,2,0),VLOOKUP(B39,'Ver3'!$F$13:$H$19,3,0))/100</f>
        <v>0.52</v>
      </c>
      <c r="H39" s="6">
        <f t="shared" ca="1" si="2"/>
        <v>0.23400000000000001</v>
      </c>
      <c r="I39" s="6">
        <f t="shared" ca="1" si="9"/>
        <v>0.34</v>
      </c>
      <c r="J39" s="6">
        <f t="shared" ca="1" si="3"/>
        <v>0.15300000000000002</v>
      </c>
      <c r="K39" s="6">
        <f ca="1">RANDBETWEEN(VLOOKUP(B39,'Ver3'!$F$23:$H$29,2,0),VLOOKUP(B39,'Ver3'!$F$23:$H$29,3,0))/100</f>
        <v>0.1</v>
      </c>
      <c r="L39" s="6">
        <f t="shared" ca="1" si="4"/>
        <v>4.5000000000000005E-2</v>
      </c>
      <c r="M39" s="16">
        <f t="shared" ca="1" si="5"/>
        <v>332.64000000000004</v>
      </c>
      <c r="N39" s="6">
        <f ca="1">(L39+J39+H39)*E39+Table134[[#This Row],[Hukuk Servisinde Tahsilat Tutarı]]</f>
        <v>605739.16480000003</v>
      </c>
      <c r="O39" s="6">
        <f ca="1">C39*VLOOKUP(B39,'Ver3'!$J$3:$N$9,2,0)+(C39-C39*G39)*VLOOKUP(B39,'Ver3'!$J$3:$N$9,3,0)+(C39-C39*G39-C39*I39)*VLOOKUP(B39,'Ver3'!$J$3:$N$9,4,0)</f>
        <v>77000</v>
      </c>
      <c r="P39" s="6">
        <f t="shared" ca="1" si="6"/>
        <v>0.56799999999999995</v>
      </c>
      <c r="Q39" s="6">
        <f ca="1">C39*P39*VLOOKUP(B39,'Ver3'!$J$3:$N$9,5,0)</f>
        <v>131208</v>
      </c>
      <c r="R39" s="6">
        <f ca="1">VLOOKUP(Table134[[#This Row],[Ay]],'Ver3'!$J$3:$O$9,6,0)*Table134[[#This Row],[Hukuk Servisine Sevk Edilen]]*Table134[[#This Row],[Toplam Tutar]]</f>
        <v>162995.3248</v>
      </c>
      <c r="S39" s="6">
        <f t="shared" ca="1" si="7"/>
        <v>208208</v>
      </c>
      <c r="T39" s="6">
        <f t="shared" ca="1" si="8"/>
        <v>474531.16480000003</v>
      </c>
      <c r="U39" s="4"/>
    </row>
    <row r="40" spans="1:25" x14ac:dyDescent="0.2">
      <c r="A40" s="9">
        <v>44934</v>
      </c>
      <c r="B40" s="6">
        <f t="shared" si="0"/>
        <v>1</v>
      </c>
      <c r="C40" s="6">
        <f ca="1">RANDBETWEEN(VLOOKUP(B40,'Ver3'!$F$3:$H$9,2,0),VLOOKUP(B40,'Ver3'!$F$3:$H$9,3,0))</f>
        <v>1095</v>
      </c>
      <c r="D40" s="6">
        <f ca="1">RANDBETWEEN(VLOOKUP(B40,'Ver3'!$B$4:$D$10,2,0),VLOOKUP(B40,'Ver3'!$B$4:$D$10,3,0))</f>
        <v>1416</v>
      </c>
      <c r="E40" s="6">
        <f t="shared" ca="1" si="1"/>
        <v>1550520</v>
      </c>
      <c r="F40" s="6">
        <f ca="1">RANDBETWEEN(VLOOKUP(B40,'Ver3'!$B$13:$D$19,2,0),VLOOKUP(B40,'Ver3'!$B$13:$D$19,3,0))/100</f>
        <v>0.48</v>
      </c>
      <c r="G40" s="6">
        <f ca="1">RANDBETWEEN(VLOOKUP(B40,'Ver3'!$F$13:$H$19,2,0),VLOOKUP(B40,'Ver3'!$F$13:$H$19,3,0))/100</f>
        <v>0.48</v>
      </c>
      <c r="H40" s="6">
        <f t="shared" ca="1" si="2"/>
        <v>0.23039999999999999</v>
      </c>
      <c r="I40" s="6">
        <f t="shared" ca="1" si="9"/>
        <v>0.33</v>
      </c>
      <c r="J40" s="6">
        <f t="shared" ca="1" si="3"/>
        <v>0.15840000000000001</v>
      </c>
      <c r="K40" s="6">
        <f ca="1">RANDBETWEEN(VLOOKUP(B40,'Ver3'!$F$23:$H$29,2,0),VLOOKUP(B40,'Ver3'!$F$23:$H$29,3,0))/100</f>
        <v>0.06</v>
      </c>
      <c r="L40" s="6">
        <f t="shared" ca="1" si="4"/>
        <v>2.8799999999999999E-2</v>
      </c>
      <c r="M40" s="16">
        <f t="shared" ca="1" si="5"/>
        <v>457.27199999999999</v>
      </c>
      <c r="N40" s="6">
        <f ca="1">(L40+J40+H40)*E40+Table134[[#This Row],[Hukuk Servisinde Tahsilat Tutarı]]</f>
        <v>900343.54943999997</v>
      </c>
      <c r="O40" s="6">
        <f ca="1">C40*VLOOKUP(B40,'Ver3'!$J$3:$N$9,2,0)+(C40-C40*G40)*VLOOKUP(B40,'Ver3'!$J$3:$N$9,3,0)+(C40-C40*G40-C40*I40)*VLOOKUP(B40,'Ver3'!$J$3:$N$9,4,0)</f>
        <v>118260</v>
      </c>
      <c r="P40" s="6">
        <f t="shared" ca="1" si="6"/>
        <v>0.58240000000000003</v>
      </c>
      <c r="Q40" s="6">
        <f ca="1">C40*P40*VLOOKUP(B40,'Ver3'!$J$3:$N$9,5,0)</f>
        <v>191318.40000000002</v>
      </c>
      <c r="R40" s="6">
        <f ca="1">VLOOKUP(Table134[[#This Row],[Ay]],'Ver3'!$J$3:$O$9,6,0)*Table134[[#This Row],[Hukuk Servisine Sevk Edilen]]*Table134[[#This Row],[Toplam Tutar]]</f>
        <v>252846.39744000003</v>
      </c>
      <c r="S40" s="6">
        <f t="shared" ca="1" si="7"/>
        <v>309578.40000000002</v>
      </c>
      <c r="T40" s="6">
        <f t="shared" ca="1" si="8"/>
        <v>709025.14943999995</v>
      </c>
      <c r="U40" s="4"/>
    </row>
    <row r="41" spans="1:25" x14ac:dyDescent="0.2">
      <c r="A41" s="9">
        <v>44935</v>
      </c>
      <c r="B41" s="6">
        <f t="shared" si="0"/>
        <v>1</v>
      </c>
      <c r="C41" s="6">
        <f ca="1">RANDBETWEEN(VLOOKUP(B41,'Ver3'!$F$3:$H$9,2,0),VLOOKUP(B41,'Ver3'!$F$3:$H$9,3,0))</f>
        <v>759</v>
      </c>
      <c r="D41" s="6">
        <f ca="1">RANDBETWEEN(VLOOKUP(B41,'Ver3'!$B$4:$D$10,2,0),VLOOKUP(B41,'Ver3'!$B$4:$D$10,3,0))</f>
        <v>1706</v>
      </c>
      <c r="E41" s="6">
        <f t="shared" ca="1" si="1"/>
        <v>1294854</v>
      </c>
      <c r="F41" s="6">
        <f ca="1">RANDBETWEEN(VLOOKUP(B41,'Ver3'!$B$13:$D$19,2,0),VLOOKUP(B41,'Ver3'!$B$13:$D$19,3,0))/100</f>
        <v>0.38</v>
      </c>
      <c r="G41" s="6">
        <f ca="1">RANDBETWEEN(VLOOKUP(B41,'Ver3'!$F$13:$H$19,2,0),VLOOKUP(B41,'Ver3'!$F$13:$H$19,3,0))/100</f>
        <v>0.48</v>
      </c>
      <c r="H41" s="6">
        <f t="shared" ca="1" si="2"/>
        <v>0.18240000000000001</v>
      </c>
      <c r="I41" s="6">
        <f t="shared" ca="1" si="9"/>
        <v>0.33</v>
      </c>
      <c r="J41" s="6">
        <f t="shared" ca="1" si="3"/>
        <v>0.12540000000000001</v>
      </c>
      <c r="K41" s="6">
        <f ca="1">RANDBETWEEN(VLOOKUP(B41,'Ver3'!$F$23:$H$29,2,0),VLOOKUP(B41,'Ver3'!$F$23:$H$29,3,0))/100</f>
        <v>0.08</v>
      </c>
      <c r="L41" s="6">
        <f t="shared" ca="1" si="4"/>
        <v>3.04E-2</v>
      </c>
      <c r="M41" s="16">
        <f t="shared" ca="1" si="5"/>
        <v>256.69380000000007</v>
      </c>
      <c r="N41" s="6">
        <f ca="1">(L41+J41+H41)*E41+Table134[[#This Row],[Hukuk Servisinde Tahsilat Tutarı]]</f>
        <v>677861.24841600005</v>
      </c>
      <c r="O41" s="6">
        <f ca="1">C41*VLOOKUP(B41,'Ver3'!$J$3:$N$9,2,0)+(C41-C41*G41)*VLOOKUP(B41,'Ver3'!$J$3:$N$9,3,0)+(C41-C41*G41-C41*I41)*VLOOKUP(B41,'Ver3'!$J$3:$N$9,4,0)</f>
        <v>81972</v>
      </c>
      <c r="P41" s="6">
        <f t="shared" ca="1" si="6"/>
        <v>0.66179999999999994</v>
      </c>
      <c r="Q41" s="6">
        <f ca="1">C41*P41*VLOOKUP(B41,'Ver3'!$J$3:$N$9,5,0)</f>
        <v>150691.85999999999</v>
      </c>
      <c r="R41" s="6">
        <f ca="1">VLOOKUP(Table134[[#This Row],[Ay]],'Ver3'!$J$3:$O$9,6,0)*Table134[[#This Row],[Hukuk Servisine Sevk Edilen]]*Table134[[#This Row],[Toplam Tutar]]</f>
        <v>239941.625616</v>
      </c>
      <c r="S41" s="6">
        <f t="shared" ca="1" si="7"/>
        <v>232663.86</v>
      </c>
      <c r="T41" s="6">
        <f t="shared" ca="1" si="8"/>
        <v>527169.38841600006</v>
      </c>
      <c r="U41" s="4"/>
    </row>
    <row r="42" spans="1:25" x14ac:dyDescent="0.2">
      <c r="A42" s="9">
        <v>44936</v>
      </c>
      <c r="B42" s="6">
        <f t="shared" si="0"/>
        <v>1</v>
      </c>
      <c r="C42" s="6">
        <f ca="1">RANDBETWEEN(VLOOKUP(B42,'Ver3'!$F$3:$H$9,2,0),VLOOKUP(B42,'Ver3'!$F$3:$H$9,3,0))</f>
        <v>1110</v>
      </c>
      <c r="D42" s="6">
        <f ca="1">RANDBETWEEN(VLOOKUP(B42,'Ver3'!$B$4:$D$10,2,0),VLOOKUP(B42,'Ver3'!$B$4:$D$10,3,0))</f>
        <v>1628</v>
      </c>
      <c r="E42" s="6">
        <f t="shared" ca="1" si="1"/>
        <v>1807080</v>
      </c>
      <c r="F42" s="6">
        <f ca="1">RANDBETWEEN(VLOOKUP(B42,'Ver3'!$B$13:$D$19,2,0),VLOOKUP(B42,'Ver3'!$B$13:$D$19,3,0))/100</f>
        <v>0.56999999999999995</v>
      </c>
      <c r="G42" s="6">
        <f ca="1">RANDBETWEEN(VLOOKUP(B42,'Ver3'!$F$13:$H$19,2,0),VLOOKUP(B42,'Ver3'!$F$13:$H$19,3,0))/100</f>
        <v>0.5</v>
      </c>
      <c r="H42" s="6">
        <f t="shared" ca="1" si="2"/>
        <v>0.28499999999999998</v>
      </c>
      <c r="I42" s="6">
        <f t="shared" ca="1" si="9"/>
        <v>0.25</v>
      </c>
      <c r="J42" s="6">
        <f t="shared" ca="1" si="3"/>
        <v>0.14249999999999999</v>
      </c>
      <c r="K42" s="6">
        <f ca="1">RANDBETWEEN(VLOOKUP(B42,'Ver3'!$F$23:$H$29,2,0),VLOOKUP(B42,'Ver3'!$F$23:$H$29,3,0))/100</f>
        <v>0.08</v>
      </c>
      <c r="L42" s="6">
        <f t="shared" ca="1" si="4"/>
        <v>4.5599999999999995E-2</v>
      </c>
      <c r="M42" s="16">
        <f t="shared" ca="1" si="5"/>
        <v>525.14099999999996</v>
      </c>
      <c r="N42" s="6">
        <f ca="1">(L42+J42+H42)*E42+Table134[[#This Row],[Hukuk Servisinde Tahsilat Tutarı]]</f>
        <v>1121531.67456</v>
      </c>
      <c r="O42" s="6">
        <f ca="1">C42*VLOOKUP(B42,'Ver3'!$J$3:$N$9,2,0)+(C42-C42*G42)*VLOOKUP(B42,'Ver3'!$J$3:$N$9,3,0)+(C42-C42*G42-C42*I42)*VLOOKUP(B42,'Ver3'!$J$3:$N$9,4,0)</f>
        <v>124875</v>
      </c>
      <c r="P42" s="6">
        <f t="shared" ca="1" si="6"/>
        <v>0.52690000000000003</v>
      </c>
      <c r="Q42" s="6">
        <f ca="1">C42*P42*VLOOKUP(B42,'Ver3'!$J$3:$N$9,5,0)</f>
        <v>175457.7</v>
      </c>
      <c r="R42" s="6">
        <f ca="1">VLOOKUP(Table134[[#This Row],[Ay]],'Ver3'!$J$3:$O$9,6,0)*Table134[[#This Row],[Hukuk Servisine Sevk Edilen]]*Table134[[#This Row],[Toplam Tutar]]</f>
        <v>266602.12656000006</v>
      </c>
      <c r="S42" s="6">
        <f t="shared" ca="1" si="7"/>
        <v>300332.7</v>
      </c>
      <c r="T42" s="6">
        <f t="shared" ca="1" si="8"/>
        <v>946073.97456</v>
      </c>
      <c r="U42" s="4"/>
      <c r="X42" s="3"/>
      <c r="Y42" s="5"/>
    </row>
    <row r="43" spans="1:25" x14ac:dyDescent="0.2">
      <c r="A43" s="9">
        <v>44937</v>
      </c>
      <c r="B43" s="6">
        <f t="shared" si="0"/>
        <v>1</v>
      </c>
      <c r="C43" s="6">
        <f ca="1">RANDBETWEEN(VLOOKUP(B43,'Ver3'!$F$3:$H$9,2,0),VLOOKUP(B43,'Ver3'!$F$3:$H$9,3,0))</f>
        <v>1188</v>
      </c>
      <c r="D43" s="6">
        <f ca="1">RANDBETWEEN(VLOOKUP(B43,'Ver3'!$B$4:$D$10,2,0),VLOOKUP(B43,'Ver3'!$B$4:$D$10,3,0))</f>
        <v>1250</v>
      </c>
      <c r="E43" s="6">
        <f t="shared" ca="1" si="1"/>
        <v>1485000</v>
      </c>
      <c r="F43" s="6">
        <f ca="1">RANDBETWEEN(VLOOKUP(B43,'Ver3'!$B$13:$D$19,2,0),VLOOKUP(B43,'Ver3'!$B$13:$D$19,3,0))/100</f>
        <v>0.57999999999999996</v>
      </c>
      <c r="G43" s="6">
        <f ca="1">RANDBETWEEN(VLOOKUP(B43,'Ver3'!$F$13:$H$19,2,0),VLOOKUP(B43,'Ver3'!$F$13:$H$19,3,0))/100</f>
        <v>0.54</v>
      </c>
      <c r="H43" s="6">
        <f t="shared" ca="1" si="2"/>
        <v>0.31319999999999998</v>
      </c>
      <c r="I43" s="6">
        <f t="shared" ca="1" si="9"/>
        <v>0.31</v>
      </c>
      <c r="J43" s="6">
        <f t="shared" ca="1" si="3"/>
        <v>0.17979999999999999</v>
      </c>
      <c r="K43" s="6">
        <f ca="1">RANDBETWEEN(VLOOKUP(B43,'Ver3'!$F$23:$H$29,2,0),VLOOKUP(B43,'Ver3'!$F$23:$H$29,3,0))/100</f>
        <v>0.09</v>
      </c>
      <c r="L43" s="6">
        <f t="shared" ca="1" si="4"/>
        <v>5.2199999999999996E-2</v>
      </c>
      <c r="M43" s="16">
        <f t="shared" ca="1" si="5"/>
        <v>647.69759999999985</v>
      </c>
      <c r="N43" s="6">
        <f ca="1">(L43+J43+H43)*E43+Table134[[#This Row],[Hukuk Servisinde Tahsilat Tutarı]]</f>
        <v>998727.84</v>
      </c>
      <c r="O43" s="6">
        <f ca="1">C43*VLOOKUP(B43,'Ver3'!$J$3:$N$9,2,0)+(C43-C43*G43)*VLOOKUP(B43,'Ver3'!$J$3:$N$9,3,0)+(C43-C43*G43-C43*I43)*VLOOKUP(B43,'Ver3'!$J$3:$N$9,4,0)</f>
        <v>118206</v>
      </c>
      <c r="P43" s="6">
        <f t="shared" ca="1" si="6"/>
        <v>0.45480000000000009</v>
      </c>
      <c r="Q43" s="6">
        <f ca="1">C43*P43*VLOOKUP(B43,'Ver3'!$J$3:$N$9,5,0)</f>
        <v>162090.72000000003</v>
      </c>
      <c r="R43" s="6">
        <f ca="1">VLOOKUP(Table134[[#This Row],[Ay]],'Ver3'!$J$3:$O$9,6,0)*Table134[[#This Row],[Hukuk Servisine Sevk Edilen]]*Table134[[#This Row],[Toplam Tutar]]</f>
        <v>189105.84000000005</v>
      </c>
      <c r="S43" s="6">
        <f t="shared" ca="1" si="7"/>
        <v>280296.72000000003</v>
      </c>
      <c r="T43" s="6">
        <f t="shared" ca="1" si="8"/>
        <v>836637.11999999988</v>
      </c>
      <c r="U43" s="4"/>
      <c r="X43" s="3"/>
      <c r="Y43" s="5"/>
    </row>
    <row r="44" spans="1:25" x14ac:dyDescent="0.2">
      <c r="A44" s="9">
        <v>44938</v>
      </c>
      <c r="B44" s="6">
        <f t="shared" si="0"/>
        <v>1</v>
      </c>
      <c r="C44" s="6">
        <f ca="1">RANDBETWEEN(VLOOKUP(B44,'Ver3'!$F$3:$H$9,2,0),VLOOKUP(B44,'Ver3'!$F$3:$H$9,3,0))</f>
        <v>1155</v>
      </c>
      <c r="D44" s="6">
        <f ca="1">RANDBETWEEN(VLOOKUP(B44,'Ver3'!$B$4:$D$10,2,0),VLOOKUP(B44,'Ver3'!$B$4:$D$10,3,0))</f>
        <v>1527</v>
      </c>
      <c r="E44" s="6">
        <f t="shared" ca="1" si="1"/>
        <v>1763685</v>
      </c>
      <c r="F44" s="6">
        <f ca="1">RANDBETWEEN(VLOOKUP(B44,'Ver3'!$B$13:$D$19,2,0),VLOOKUP(B44,'Ver3'!$B$13:$D$19,3,0))/100</f>
        <v>0.55000000000000004</v>
      </c>
      <c r="G44" s="6">
        <f ca="1">RANDBETWEEN(VLOOKUP(B44,'Ver3'!$F$13:$H$19,2,0),VLOOKUP(B44,'Ver3'!$F$13:$H$19,3,0))/100</f>
        <v>0.49</v>
      </c>
      <c r="H44" s="6">
        <f t="shared" ca="1" si="2"/>
        <v>0.26950000000000002</v>
      </c>
      <c r="I44" s="6">
        <f t="shared" ca="1" si="9"/>
        <v>0.28999999999999998</v>
      </c>
      <c r="J44" s="6">
        <f t="shared" ca="1" si="3"/>
        <v>0.1595</v>
      </c>
      <c r="K44" s="6">
        <f ca="1">RANDBETWEEN(VLOOKUP(B44,'Ver3'!$F$23:$H$29,2,0),VLOOKUP(B44,'Ver3'!$F$23:$H$29,3,0))/100</f>
        <v>0.1</v>
      </c>
      <c r="L44" s="6">
        <f t="shared" ca="1" si="4"/>
        <v>5.5000000000000007E-2</v>
      </c>
      <c r="M44" s="16">
        <f t="shared" ca="1" si="5"/>
        <v>559.0200000000001</v>
      </c>
      <c r="N44" s="6">
        <f ca="1">(L44+J44+H44)*E44+Table134[[#This Row],[Hukuk Servisinde Tahsilat Tutarı]]</f>
        <v>1108440.7488000002</v>
      </c>
      <c r="O44" s="6">
        <f ca="1">C44*VLOOKUP(B44,'Ver3'!$J$3:$N$9,2,0)+(C44-C44*G44)*VLOOKUP(B44,'Ver3'!$J$3:$N$9,3,0)+(C44-C44*G44-C44*I44)*VLOOKUP(B44,'Ver3'!$J$3:$N$9,4,0)</f>
        <v>127338.75</v>
      </c>
      <c r="P44" s="6">
        <f t="shared" ca="1" si="6"/>
        <v>0.51600000000000001</v>
      </c>
      <c r="Q44" s="6">
        <f ca="1">C44*P44*VLOOKUP(B44,'Ver3'!$J$3:$N$9,5,0)</f>
        <v>178794</v>
      </c>
      <c r="R44" s="6">
        <f ca="1">VLOOKUP(Table134[[#This Row],[Ay]],'Ver3'!$J$3:$O$9,6,0)*Table134[[#This Row],[Hukuk Servisine Sevk Edilen]]*Table134[[#This Row],[Toplam Tutar]]</f>
        <v>254817.20880000005</v>
      </c>
      <c r="S44" s="6">
        <f t="shared" ca="1" si="7"/>
        <v>306132.75</v>
      </c>
      <c r="T44" s="6">
        <f t="shared" ca="1" si="8"/>
        <v>929646.74880000018</v>
      </c>
      <c r="U44" s="4"/>
      <c r="X44" s="3"/>
      <c r="Y44" s="5"/>
    </row>
    <row r="45" spans="1:25" x14ac:dyDescent="0.2">
      <c r="A45" s="9">
        <v>44939</v>
      </c>
      <c r="B45" s="6">
        <f t="shared" si="0"/>
        <v>1</v>
      </c>
      <c r="C45" s="6">
        <f ca="1">RANDBETWEEN(VLOOKUP(B45,'Ver3'!$F$3:$H$9,2,0),VLOOKUP(B45,'Ver3'!$F$3:$H$9,3,0))</f>
        <v>755</v>
      </c>
      <c r="D45" s="6">
        <f ca="1">RANDBETWEEN(VLOOKUP(B45,'Ver3'!$B$4:$D$10,2,0),VLOOKUP(B45,'Ver3'!$B$4:$D$10,3,0))</f>
        <v>1693</v>
      </c>
      <c r="E45" s="6">
        <f t="shared" ca="1" si="1"/>
        <v>1278215</v>
      </c>
      <c r="F45" s="6">
        <f ca="1">RANDBETWEEN(VLOOKUP(B45,'Ver3'!$B$13:$D$19,2,0),VLOOKUP(B45,'Ver3'!$B$13:$D$19,3,0))/100</f>
        <v>0.45</v>
      </c>
      <c r="G45" s="6">
        <f ca="1">RANDBETWEEN(VLOOKUP(B45,'Ver3'!$F$13:$H$19,2,0),VLOOKUP(B45,'Ver3'!$F$13:$H$19,3,0))/100</f>
        <v>0.52</v>
      </c>
      <c r="H45" s="6">
        <f t="shared" ca="1" si="2"/>
        <v>0.23400000000000001</v>
      </c>
      <c r="I45" s="6">
        <f t="shared" ca="1" si="9"/>
        <v>0.34</v>
      </c>
      <c r="J45" s="6">
        <f t="shared" ca="1" si="3"/>
        <v>0.15300000000000002</v>
      </c>
      <c r="K45" s="6">
        <f ca="1">RANDBETWEEN(VLOOKUP(B45,'Ver3'!$F$23:$H$29,2,0),VLOOKUP(B45,'Ver3'!$F$23:$H$29,3,0))/100</f>
        <v>7.0000000000000007E-2</v>
      </c>
      <c r="L45" s="6">
        <f t="shared" ca="1" si="4"/>
        <v>3.1500000000000007E-2</v>
      </c>
      <c r="M45" s="16">
        <f t="shared" ca="1" si="5"/>
        <v>315.96750000000003</v>
      </c>
      <c r="N45" s="6">
        <f ca="1">(L45+J45+H45)*E45+Table134[[#This Row],[Hukuk Servisinde Tahsilat Tutarı]]</f>
        <v>743051.94380000001</v>
      </c>
      <c r="O45" s="6">
        <f ca="1">C45*VLOOKUP(B45,'Ver3'!$J$3:$N$9,2,0)+(C45-C45*G45)*VLOOKUP(B45,'Ver3'!$J$3:$N$9,3,0)+(C45-C45*G45-C45*I45)*VLOOKUP(B45,'Ver3'!$J$3:$N$9,4,0)</f>
        <v>75500</v>
      </c>
      <c r="P45" s="6">
        <f t="shared" ca="1" si="6"/>
        <v>0.58149999999999991</v>
      </c>
      <c r="Q45" s="6">
        <f ca="1">C45*P45*VLOOKUP(B45,'Ver3'!$J$3:$N$9,5,0)</f>
        <v>131709.74999999997</v>
      </c>
      <c r="R45" s="6">
        <f ca="1">VLOOKUP(Table134[[#This Row],[Ay]],'Ver3'!$J$3:$O$9,6,0)*Table134[[#This Row],[Hukuk Servisine Sevk Edilen]]*Table134[[#This Row],[Toplam Tutar]]</f>
        <v>208118.9663</v>
      </c>
      <c r="S45" s="6">
        <f t="shared" ca="1" si="7"/>
        <v>207209.74999999997</v>
      </c>
      <c r="T45" s="6">
        <f t="shared" ca="1" si="8"/>
        <v>611342.19380000001</v>
      </c>
      <c r="U45" s="4"/>
      <c r="X45" s="3"/>
      <c r="Y45" s="5"/>
    </row>
    <row r="46" spans="1:25" x14ac:dyDescent="0.2">
      <c r="A46" s="9">
        <v>44940</v>
      </c>
      <c r="B46" s="6">
        <f t="shared" si="0"/>
        <v>1</v>
      </c>
      <c r="C46" s="6">
        <f ca="1">RANDBETWEEN(VLOOKUP(B46,'Ver3'!$F$3:$H$9,2,0),VLOOKUP(B46,'Ver3'!$F$3:$H$9,3,0))</f>
        <v>810</v>
      </c>
      <c r="D46" s="6">
        <f ca="1">RANDBETWEEN(VLOOKUP(B46,'Ver3'!$B$4:$D$10,2,0),VLOOKUP(B46,'Ver3'!$B$4:$D$10,3,0))</f>
        <v>1528</v>
      </c>
      <c r="E46" s="6">
        <f t="shared" ca="1" si="1"/>
        <v>1237680</v>
      </c>
      <c r="F46" s="6">
        <f ca="1">RANDBETWEEN(VLOOKUP(B46,'Ver3'!$B$13:$D$19,2,0),VLOOKUP(B46,'Ver3'!$B$13:$D$19,3,0))/100</f>
        <v>0.49</v>
      </c>
      <c r="G46" s="6">
        <f ca="1">RANDBETWEEN(VLOOKUP(B46,'Ver3'!$F$13:$H$19,2,0),VLOOKUP(B46,'Ver3'!$F$13:$H$19,3,0))/100</f>
        <v>0.54</v>
      </c>
      <c r="H46" s="6">
        <f t="shared" ca="1" si="2"/>
        <v>0.2646</v>
      </c>
      <c r="I46" s="6">
        <f t="shared" ca="1" si="9"/>
        <v>0.25</v>
      </c>
      <c r="J46" s="6">
        <f t="shared" ca="1" si="3"/>
        <v>0.1225</v>
      </c>
      <c r="K46" s="6">
        <f ca="1">RANDBETWEEN(VLOOKUP(B46,'Ver3'!$F$23:$H$29,2,0),VLOOKUP(B46,'Ver3'!$F$23:$H$29,3,0))/100</f>
        <v>0.05</v>
      </c>
      <c r="L46" s="6">
        <f t="shared" ca="1" si="4"/>
        <v>2.4500000000000001E-2</v>
      </c>
      <c r="M46" s="16">
        <f t="shared" ca="1" si="5"/>
        <v>333.39599999999996</v>
      </c>
      <c r="N46" s="6">
        <f ca="1">(L46+J46+H46)*E46+Table134[[#This Row],[Hukuk Servisinde Tahsilat Tutarı]]</f>
        <v>713339.34335999994</v>
      </c>
      <c r="O46" s="6">
        <f ca="1">C46*VLOOKUP(B46,'Ver3'!$J$3:$N$9,2,0)+(C46-C46*G46)*VLOOKUP(B46,'Ver3'!$J$3:$N$9,3,0)+(C46-C46*G46-C46*I46)*VLOOKUP(B46,'Ver3'!$J$3:$N$9,4,0)</f>
        <v>85455</v>
      </c>
      <c r="P46" s="6">
        <f t="shared" ca="1" si="6"/>
        <v>0.58840000000000003</v>
      </c>
      <c r="Q46" s="6">
        <f ca="1">C46*P46*VLOOKUP(B46,'Ver3'!$J$3:$N$9,5,0)</f>
        <v>142981.20000000001</v>
      </c>
      <c r="R46" s="6">
        <f ca="1">VLOOKUP(Table134[[#This Row],[Ay]],'Ver3'!$J$3:$O$9,6,0)*Table134[[#This Row],[Hukuk Servisine Sevk Edilen]]*Table134[[#This Row],[Toplam Tutar]]</f>
        <v>203910.25536000004</v>
      </c>
      <c r="S46" s="6">
        <f t="shared" ca="1" si="7"/>
        <v>228436.2</v>
      </c>
      <c r="T46" s="6">
        <f t="shared" ca="1" si="8"/>
        <v>570358.14335999987</v>
      </c>
      <c r="U46" s="4"/>
      <c r="X46" s="3"/>
      <c r="Y46" s="5"/>
    </row>
    <row r="47" spans="1:25" x14ac:dyDescent="0.2">
      <c r="A47" s="9">
        <v>44941</v>
      </c>
      <c r="B47" s="6">
        <f t="shared" si="0"/>
        <v>1</v>
      </c>
      <c r="C47" s="6">
        <f ca="1">RANDBETWEEN(VLOOKUP(B47,'Ver3'!$F$3:$H$9,2,0),VLOOKUP(B47,'Ver3'!$F$3:$H$9,3,0))</f>
        <v>922</v>
      </c>
      <c r="D47" s="6">
        <f ca="1">RANDBETWEEN(VLOOKUP(B47,'Ver3'!$B$4:$D$10,2,0),VLOOKUP(B47,'Ver3'!$B$4:$D$10,3,0))</f>
        <v>1726</v>
      </c>
      <c r="E47" s="6">
        <f t="shared" ca="1" si="1"/>
        <v>1591372</v>
      </c>
      <c r="F47" s="6">
        <f ca="1">RANDBETWEEN(VLOOKUP(B47,'Ver3'!$B$13:$D$19,2,0),VLOOKUP(B47,'Ver3'!$B$13:$D$19,3,0))/100</f>
        <v>0.56000000000000005</v>
      </c>
      <c r="G47" s="6">
        <f ca="1">RANDBETWEEN(VLOOKUP(B47,'Ver3'!$F$13:$H$19,2,0),VLOOKUP(B47,'Ver3'!$F$13:$H$19,3,0))/100</f>
        <v>0.51</v>
      </c>
      <c r="H47" s="6">
        <f t="shared" ca="1" si="2"/>
        <v>0.28560000000000002</v>
      </c>
      <c r="I47" s="6">
        <f t="shared" ca="1" si="9"/>
        <v>0.32</v>
      </c>
      <c r="J47" s="6">
        <f t="shared" ca="1" si="3"/>
        <v>0.17920000000000003</v>
      </c>
      <c r="K47" s="6">
        <f ca="1">RANDBETWEEN(VLOOKUP(B47,'Ver3'!$F$23:$H$29,2,0),VLOOKUP(B47,'Ver3'!$F$23:$H$29,3,0))/100</f>
        <v>0.05</v>
      </c>
      <c r="L47" s="6">
        <f t="shared" ca="1" si="4"/>
        <v>2.8000000000000004E-2</v>
      </c>
      <c r="M47" s="16">
        <f t="shared" ca="1" si="5"/>
        <v>454.36160000000001</v>
      </c>
      <c r="N47" s="6">
        <f ca="1">(L47+J47+H47)*E47+Table134[[#This Row],[Hukuk Servisinde Tahsilat Tutarı]]</f>
        <v>1010228.4075520001</v>
      </c>
      <c r="O47" s="6">
        <f ca="1">C47*VLOOKUP(B47,'Ver3'!$J$3:$N$9,2,0)+(C47-C47*G47)*VLOOKUP(B47,'Ver3'!$J$3:$N$9,3,0)+(C47-C47*G47-C47*I47)*VLOOKUP(B47,'Ver3'!$J$3:$N$9,4,0)</f>
        <v>95657.5</v>
      </c>
      <c r="P47" s="6">
        <f t="shared" ca="1" si="6"/>
        <v>0.50719999999999998</v>
      </c>
      <c r="Q47" s="6">
        <f ca="1">C47*P47*VLOOKUP(B47,'Ver3'!$J$3:$N$9,5,0)</f>
        <v>140291.51999999999</v>
      </c>
      <c r="R47" s="6">
        <f ca="1">VLOOKUP(Table134[[#This Row],[Ay]],'Ver3'!$J$3:$O$9,6,0)*Table134[[#This Row],[Hukuk Servisine Sevk Edilen]]*Table134[[#This Row],[Toplam Tutar]]</f>
        <v>226000.28595200001</v>
      </c>
      <c r="S47" s="6">
        <f t="shared" ca="1" si="7"/>
        <v>235949.02</v>
      </c>
      <c r="T47" s="6">
        <f t="shared" ca="1" si="8"/>
        <v>869936.88755200012</v>
      </c>
      <c r="U47" s="4"/>
      <c r="X47" s="3"/>
      <c r="Y47" s="5"/>
    </row>
    <row r="48" spans="1:25" x14ac:dyDescent="0.2">
      <c r="A48" s="9">
        <v>44942</v>
      </c>
      <c r="B48" s="6">
        <f t="shared" si="0"/>
        <v>1</v>
      </c>
      <c r="C48" s="6">
        <f ca="1">RANDBETWEEN(VLOOKUP(B48,'Ver3'!$F$3:$H$9,2,0),VLOOKUP(B48,'Ver3'!$F$3:$H$9,3,0))</f>
        <v>782</v>
      </c>
      <c r="D48" s="6">
        <f ca="1">RANDBETWEEN(VLOOKUP(B48,'Ver3'!$B$4:$D$10,2,0),VLOOKUP(B48,'Ver3'!$B$4:$D$10,3,0))</f>
        <v>1422</v>
      </c>
      <c r="E48" s="6">
        <f t="shared" ca="1" si="1"/>
        <v>1112004</v>
      </c>
      <c r="F48" s="6">
        <f ca="1">RANDBETWEEN(VLOOKUP(B48,'Ver3'!$B$13:$D$19,2,0),VLOOKUP(B48,'Ver3'!$B$13:$D$19,3,0))/100</f>
        <v>0.65</v>
      </c>
      <c r="G48" s="6">
        <f ca="1">RANDBETWEEN(VLOOKUP(B48,'Ver3'!$F$13:$H$19,2,0),VLOOKUP(B48,'Ver3'!$F$13:$H$19,3,0))/100</f>
        <v>0.52</v>
      </c>
      <c r="H48" s="6">
        <f t="shared" ca="1" si="2"/>
        <v>0.33800000000000002</v>
      </c>
      <c r="I48" s="6">
        <f t="shared" ca="1" si="9"/>
        <v>0.31</v>
      </c>
      <c r="J48" s="6">
        <f t="shared" ca="1" si="3"/>
        <v>0.20150000000000001</v>
      </c>
      <c r="K48" s="6">
        <f ca="1">RANDBETWEEN(VLOOKUP(B48,'Ver3'!$F$23:$H$29,2,0),VLOOKUP(B48,'Ver3'!$F$23:$H$29,3,0))/100</f>
        <v>7.0000000000000007E-2</v>
      </c>
      <c r="L48" s="6">
        <f t="shared" ca="1" si="4"/>
        <v>4.5500000000000006E-2</v>
      </c>
      <c r="M48" s="16">
        <f t="shared" ca="1" si="5"/>
        <v>457.47000000000008</v>
      </c>
      <c r="N48" s="6">
        <f ca="1">(L48+J48+H48)*E48+Table134[[#This Row],[Hukuk Servisinde Tahsilat Tutarı]]</f>
        <v>779737.20480000007</v>
      </c>
      <c r="O48" s="6">
        <f ca="1">C48*VLOOKUP(B48,'Ver3'!$J$3:$N$9,2,0)+(C48-C48*G48)*VLOOKUP(B48,'Ver3'!$J$3:$N$9,3,0)+(C48-C48*G48-C48*I48)*VLOOKUP(B48,'Ver3'!$J$3:$N$9,4,0)</f>
        <v>80546</v>
      </c>
      <c r="P48" s="6">
        <f t="shared" ca="1" si="6"/>
        <v>0.41499999999999992</v>
      </c>
      <c r="Q48" s="6">
        <f ca="1">C48*P48*VLOOKUP(B48,'Ver3'!$J$3:$N$9,5,0)</f>
        <v>97358.999999999971</v>
      </c>
      <c r="R48" s="6">
        <f ca="1">VLOOKUP(Table134[[#This Row],[Ay]],'Ver3'!$J$3:$O$9,6,0)*Table134[[#This Row],[Hukuk Servisine Sevk Edilen]]*Table134[[#This Row],[Toplam Tutar]]</f>
        <v>129214.86479999998</v>
      </c>
      <c r="S48" s="6">
        <f t="shared" ca="1" si="7"/>
        <v>177904.99999999997</v>
      </c>
      <c r="T48" s="6">
        <f t="shared" ca="1" si="8"/>
        <v>682378.20480000007</v>
      </c>
      <c r="U48" s="4"/>
      <c r="X48" s="3"/>
      <c r="Y48" s="5"/>
    </row>
    <row r="49" spans="1:25" x14ac:dyDescent="0.2">
      <c r="A49" s="9">
        <v>44943</v>
      </c>
      <c r="B49" s="6">
        <f t="shared" si="0"/>
        <v>1</v>
      </c>
      <c r="C49" s="6">
        <f ca="1">RANDBETWEEN(VLOOKUP(B49,'Ver3'!$F$3:$H$9,2,0),VLOOKUP(B49,'Ver3'!$F$3:$H$9,3,0))</f>
        <v>997</v>
      </c>
      <c r="D49" s="6">
        <f ca="1">RANDBETWEEN(VLOOKUP(B49,'Ver3'!$B$4:$D$10,2,0),VLOOKUP(B49,'Ver3'!$B$4:$D$10,3,0))</f>
        <v>1547</v>
      </c>
      <c r="E49" s="6">
        <f t="shared" ca="1" si="1"/>
        <v>1542359</v>
      </c>
      <c r="F49" s="6">
        <f ca="1">RANDBETWEEN(VLOOKUP(B49,'Ver3'!$B$13:$D$19,2,0),VLOOKUP(B49,'Ver3'!$B$13:$D$19,3,0))/100</f>
        <v>0.64</v>
      </c>
      <c r="G49" s="6">
        <f ca="1">RANDBETWEEN(VLOOKUP(B49,'Ver3'!$F$13:$H$19,2,0),VLOOKUP(B49,'Ver3'!$F$13:$H$19,3,0))/100</f>
        <v>0.49</v>
      </c>
      <c r="H49" s="6">
        <f t="shared" ca="1" si="2"/>
        <v>0.31359999999999999</v>
      </c>
      <c r="I49" s="6">
        <f t="shared" ca="1" si="9"/>
        <v>0.2</v>
      </c>
      <c r="J49" s="6">
        <f t="shared" ca="1" si="3"/>
        <v>0.128</v>
      </c>
      <c r="K49" s="6">
        <f ca="1">RANDBETWEEN(VLOOKUP(B49,'Ver3'!$F$23:$H$29,2,0),VLOOKUP(B49,'Ver3'!$F$23:$H$29,3,0))/100</f>
        <v>0.06</v>
      </c>
      <c r="L49" s="6">
        <f t="shared" ca="1" si="4"/>
        <v>3.8399999999999997E-2</v>
      </c>
      <c r="M49" s="16">
        <f t="shared" ca="1" si="5"/>
        <v>478.56</v>
      </c>
      <c r="N49" s="6">
        <f ca="1">(L49+J49+H49)*E49+Table134[[#This Row],[Hukuk Servisinde Tahsilat Tutarı]]</f>
        <v>964899.79039999994</v>
      </c>
      <c r="O49" s="6">
        <f ca="1">C49*VLOOKUP(B49,'Ver3'!$J$3:$N$9,2,0)+(C49-C49*G49)*VLOOKUP(B49,'Ver3'!$J$3:$N$9,3,0)+(C49-C49*G49-C49*I49)*VLOOKUP(B49,'Ver3'!$J$3:$N$9,4,0)</f>
        <v>118892.25</v>
      </c>
      <c r="P49" s="6">
        <f t="shared" ca="1" si="6"/>
        <v>0.52</v>
      </c>
      <c r="Q49" s="6">
        <f ca="1">C49*P49*VLOOKUP(B49,'Ver3'!$J$3:$N$9,5,0)</f>
        <v>155532.00000000003</v>
      </c>
      <c r="R49" s="6">
        <f ca="1">VLOOKUP(Table134[[#This Row],[Ay]],'Ver3'!$J$3:$O$9,6,0)*Table134[[#This Row],[Hukuk Servisine Sevk Edilen]]*Table134[[#This Row],[Toplam Tutar]]</f>
        <v>224567.47040000002</v>
      </c>
      <c r="S49" s="6">
        <f t="shared" ca="1" si="7"/>
        <v>274424.25</v>
      </c>
      <c r="T49" s="6">
        <f t="shared" ca="1" si="8"/>
        <v>809367.79039999994</v>
      </c>
      <c r="U49" s="4"/>
      <c r="X49" s="3"/>
      <c r="Y49" s="5"/>
    </row>
    <row r="50" spans="1:25" x14ac:dyDescent="0.2">
      <c r="A50" s="9">
        <v>44944</v>
      </c>
      <c r="B50" s="6">
        <f t="shared" si="0"/>
        <v>1</v>
      </c>
      <c r="C50" s="6">
        <f ca="1">RANDBETWEEN(VLOOKUP(B50,'Ver3'!$F$3:$H$9,2,0),VLOOKUP(B50,'Ver3'!$F$3:$H$9,3,0))</f>
        <v>1042</v>
      </c>
      <c r="D50" s="6">
        <f ca="1">RANDBETWEEN(VLOOKUP(B50,'Ver3'!$B$4:$D$10,2,0),VLOOKUP(B50,'Ver3'!$B$4:$D$10,3,0))</f>
        <v>1355</v>
      </c>
      <c r="E50" s="6">
        <f t="shared" ca="1" si="1"/>
        <v>1411910</v>
      </c>
      <c r="F50" s="6">
        <f ca="1">RANDBETWEEN(VLOOKUP(B50,'Ver3'!$B$13:$D$19,2,0),VLOOKUP(B50,'Ver3'!$B$13:$D$19,3,0))/100</f>
        <v>0.48</v>
      </c>
      <c r="G50" s="6">
        <f ca="1">RANDBETWEEN(VLOOKUP(B50,'Ver3'!$F$13:$H$19,2,0),VLOOKUP(B50,'Ver3'!$F$13:$H$19,3,0))/100</f>
        <v>0.55000000000000004</v>
      </c>
      <c r="H50" s="6">
        <f t="shared" ca="1" si="2"/>
        <v>0.26400000000000001</v>
      </c>
      <c r="I50" s="6">
        <f t="shared" ca="1" si="9"/>
        <v>0.28000000000000003</v>
      </c>
      <c r="J50" s="6">
        <f t="shared" ca="1" si="3"/>
        <v>0.13440000000000002</v>
      </c>
      <c r="K50" s="6">
        <f ca="1">RANDBETWEEN(VLOOKUP(B50,'Ver3'!$F$23:$H$29,2,0),VLOOKUP(B50,'Ver3'!$F$23:$H$29,3,0))/100</f>
        <v>0.09</v>
      </c>
      <c r="L50" s="6">
        <f t="shared" ca="1" si="4"/>
        <v>4.3199999999999995E-2</v>
      </c>
      <c r="M50" s="16">
        <f t="shared" ca="1" si="5"/>
        <v>460.1472</v>
      </c>
      <c r="N50" s="6">
        <f ca="1">(L50+J50+H50)*E50+Table134[[#This Row],[Hukuk Servisinde Tahsilat Tutarı]]</f>
        <v>844254.40832000005</v>
      </c>
      <c r="O50" s="6">
        <f ca="1">C50*VLOOKUP(B50,'Ver3'!$J$3:$N$9,2,0)+(C50-C50*G50)*VLOOKUP(B50,'Ver3'!$J$3:$N$9,3,0)+(C50-C50*G50-C50*I50)*VLOOKUP(B50,'Ver3'!$J$3:$N$9,4,0)</f>
        <v>104981.5</v>
      </c>
      <c r="P50" s="6">
        <f t="shared" ca="1" si="6"/>
        <v>0.55840000000000001</v>
      </c>
      <c r="Q50" s="6">
        <f ca="1">C50*P50*VLOOKUP(B50,'Ver3'!$J$3:$N$9,5,0)</f>
        <v>174555.84</v>
      </c>
      <c r="R50" s="6">
        <f ca="1">VLOOKUP(Table134[[#This Row],[Ay]],'Ver3'!$J$3:$O$9,6,0)*Table134[[#This Row],[Hukuk Servisine Sevk Edilen]]*Table134[[#This Row],[Toplam Tutar]]</f>
        <v>220754.95232000004</v>
      </c>
      <c r="S50" s="6">
        <f t="shared" ca="1" si="7"/>
        <v>279537.33999999997</v>
      </c>
      <c r="T50" s="6">
        <f t="shared" ca="1" si="8"/>
        <v>669698.56832000008</v>
      </c>
      <c r="U50" s="4"/>
    </row>
    <row r="51" spans="1:25" x14ac:dyDescent="0.2">
      <c r="A51" s="9">
        <v>44945</v>
      </c>
      <c r="B51" s="6">
        <f t="shared" si="0"/>
        <v>1</v>
      </c>
      <c r="C51" s="6">
        <f ca="1">RANDBETWEEN(VLOOKUP(B51,'Ver3'!$F$3:$H$9,2,0),VLOOKUP(B51,'Ver3'!$F$3:$H$9,3,0))</f>
        <v>1203</v>
      </c>
      <c r="D51" s="6">
        <f ca="1">RANDBETWEEN(VLOOKUP(B51,'Ver3'!$B$4:$D$10,2,0),VLOOKUP(B51,'Ver3'!$B$4:$D$10,3,0))</f>
        <v>1572</v>
      </c>
      <c r="E51" s="6">
        <f t="shared" ca="1" si="1"/>
        <v>1891116</v>
      </c>
      <c r="F51" s="6">
        <f ca="1">RANDBETWEEN(VLOOKUP(B51,'Ver3'!$B$13:$D$19,2,0),VLOOKUP(B51,'Ver3'!$B$13:$D$19,3,0))/100</f>
        <v>0.51</v>
      </c>
      <c r="G51" s="6">
        <f ca="1">RANDBETWEEN(VLOOKUP(B51,'Ver3'!$F$13:$H$19,2,0),VLOOKUP(B51,'Ver3'!$F$13:$H$19,3,0))/100</f>
        <v>0.55000000000000004</v>
      </c>
      <c r="H51" s="6">
        <f t="shared" ca="1" si="2"/>
        <v>0.28050000000000003</v>
      </c>
      <c r="I51" s="6">
        <f t="shared" ca="1" si="9"/>
        <v>0.24</v>
      </c>
      <c r="J51" s="6">
        <f t="shared" ca="1" si="3"/>
        <v>0.12239999999999999</v>
      </c>
      <c r="K51" s="6">
        <f ca="1">RANDBETWEEN(VLOOKUP(B51,'Ver3'!$F$23:$H$29,2,0),VLOOKUP(B51,'Ver3'!$F$23:$H$29,3,0))/100</f>
        <v>0.08</v>
      </c>
      <c r="L51" s="6">
        <f t="shared" ca="1" si="4"/>
        <v>4.0800000000000003E-2</v>
      </c>
      <c r="M51" s="16">
        <f t="shared" ca="1" si="5"/>
        <v>533.77110000000005</v>
      </c>
      <c r="N51" s="6">
        <f ca="1">(L51+J51+H51)*E51+Table134[[#This Row],[Hukuk Servisinde Tahsilat Tutarı]]</f>
        <v>1133655.9618240001</v>
      </c>
      <c r="O51" s="6">
        <f ca="1">C51*VLOOKUP(B51,'Ver3'!$J$3:$N$9,2,0)+(C51-C51*G51)*VLOOKUP(B51,'Ver3'!$J$3:$N$9,3,0)+(C51-C51*G51-C51*I51)*VLOOKUP(B51,'Ver3'!$J$3:$N$9,4,0)</f>
        <v>126014.25</v>
      </c>
      <c r="P51" s="6">
        <f t="shared" ca="1" si="6"/>
        <v>0.55630000000000002</v>
      </c>
      <c r="Q51" s="6">
        <f ca="1">C51*P51*VLOOKUP(B51,'Ver3'!$J$3:$N$9,5,0)</f>
        <v>200768.67</v>
      </c>
      <c r="R51" s="6">
        <f ca="1">VLOOKUP(Table134[[#This Row],[Ay]],'Ver3'!$J$3:$O$9,6,0)*Table134[[#This Row],[Hukuk Servisine Sevk Edilen]]*Table134[[#This Row],[Toplam Tutar]]</f>
        <v>294567.79262400005</v>
      </c>
      <c r="S51" s="6">
        <f t="shared" ca="1" si="7"/>
        <v>326782.92000000004</v>
      </c>
      <c r="T51" s="6">
        <f t="shared" ca="1" si="8"/>
        <v>932887.29182400007</v>
      </c>
      <c r="U51" s="4"/>
    </row>
    <row r="52" spans="1:25" x14ac:dyDescent="0.2">
      <c r="A52" s="9">
        <v>44946</v>
      </c>
      <c r="B52" s="6">
        <f t="shared" si="0"/>
        <v>1</v>
      </c>
      <c r="C52" s="6">
        <f ca="1">RANDBETWEEN(VLOOKUP(B52,'Ver3'!$F$3:$H$9,2,0),VLOOKUP(B52,'Ver3'!$F$3:$H$9,3,0))</f>
        <v>1029</v>
      </c>
      <c r="D52" s="6">
        <f ca="1">RANDBETWEEN(VLOOKUP(B52,'Ver3'!$B$4:$D$10,2,0),VLOOKUP(B52,'Ver3'!$B$4:$D$10,3,0))</f>
        <v>1668</v>
      </c>
      <c r="E52" s="6">
        <f t="shared" ca="1" si="1"/>
        <v>1716372</v>
      </c>
      <c r="F52" s="6">
        <f ca="1">RANDBETWEEN(VLOOKUP(B52,'Ver3'!$B$13:$D$19,2,0),VLOOKUP(B52,'Ver3'!$B$13:$D$19,3,0))/100</f>
        <v>0.39</v>
      </c>
      <c r="G52" s="6">
        <f ca="1">RANDBETWEEN(VLOOKUP(B52,'Ver3'!$F$13:$H$19,2,0),VLOOKUP(B52,'Ver3'!$F$13:$H$19,3,0))/100</f>
        <v>0.5</v>
      </c>
      <c r="H52" s="6">
        <f t="shared" ca="1" si="2"/>
        <v>0.19500000000000001</v>
      </c>
      <c r="I52" s="6">
        <f t="shared" ca="1" si="9"/>
        <v>0.25</v>
      </c>
      <c r="J52" s="6">
        <f t="shared" ca="1" si="3"/>
        <v>9.7500000000000003E-2</v>
      </c>
      <c r="K52" s="6">
        <f ca="1">RANDBETWEEN(VLOOKUP(B52,'Ver3'!$F$23:$H$29,2,0),VLOOKUP(B52,'Ver3'!$F$23:$H$29,3,0))/100</f>
        <v>0.08</v>
      </c>
      <c r="L52" s="6">
        <f t="shared" ca="1" si="4"/>
        <v>3.1200000000000002E-2</v>
      </c>
      <c r="M52" s="16">
        <f t="shared" ca="1" si="5"/>
        <v>333.08729999999997</v>
      </c>
      <c r="N52" s="6">
        <f ca="1">(L52+J52+H52)*E52+Table134[[#This Row],[Hukuk Servisinde Tahsilat Tutarı]]</f>
        <v>880608.68380800006</v>
      </c>
      <c r="O52" s="6">
        <f ca="1">C52*VLOOKUP(B52,'Ver3'!$J$3:$N$9,2,0)+(C52-C52*G52)*VLOOKUP(B52,'Ver3'!$J$3:$N$9,3,0)+(C52-C52*G52-C52*I52)*VLOOKUP(B52,'Ver3'!$J$3:$N$9,4,0)</f>
        <v>115762.5</v>
      </c>
      <c r="P52" s="6">
        <f t="shared" ca="1" si="6"/>
        <v>0.67630000000000001</v>
      </c>
      <c r="Q52" s="6">
        <f ca="1">C52*P52*VLOOKUP(B52,'Ver3'!$J$3:$N$9,5,0)</f>
        <v>208773.81</v>
      </c>
      <c r="R52" s="6">
        <f ca="1">VLOOKUP(Table134[[#This Row],[Ay]],'Ver3'!$J$3:$O$9,6,0)*Table134[[#This Row],[Hukuk Servisine Sevk Edilen]]*Table134[[#This Row],[Toplam Tutar]]</f>
        <v>325019.06740800006</v>
      </c>
      <c r="S52" s="6">
        <f t="shared" ca="1" si="7"/>
        <v>324536.31</v>
      </c>
      <c r="T52" s="6">
        <f t="shared" ca="1" si="8"/>
        <v>671834.873808</v>
      </c>
      <c r="U52" s="4"/>
    </row>
    <row r="53" spans="1:25" x14ac:dyDescent="0.2">
      <c r="A53" s="9">
        <v>44947</v>
      </c>
      <c r="B53" s="6">
        <f t="shared" si="0"/>
        <v>1</v>
      </c>
      <c r="C53" s="6">
        <f ca="1">RANDBETWEEN(VLOOKUP(B53,'Ver3'!$F$3:$H$9,2,0),VLOOKUP(B53,'Ver3'!$F$3:$H$9,3,0))</f>
        <v>829</v>
      </c>
      <c r="D53" s="6">
        <f ca="1">RANDBETWEEN(VLOOKUP(B53,'Ver3'!$B$4:$D$10,2,0),VLOOKUP(B53,'Ver3'!$B$4:$D$10,3,0))</f>
        <v>1603</v>
      </c>
      <c r="E53" s="6">
        <f t="shared" ca="1" si="1"/>
        <v>1328887</v>
      </c>
      <c r="F53" s="6">
        <f ca="1">RANDBETWEEN(VLOOKUP(B53,'Ver3'!$B$13:$D$19,2,0),VLOOKUP(B53,'Ver3'!$B$13:$D$19,3,0))/100</f>
        <v>0.37</v>
      </c>
      <c r="G53" s="6">
        <f ca="1">RANDBETWEEN(VLOOKUP(B53,'Ver3'!$F$13:$H$19,2,0),VLOOKUP(B53,'Ver3'!$F$13:$H$19,3,0))/100</f>
        <v>0.55000000000000004</v>
      </c>
      <c r="H53" s="6">
        <f t="shared" ca="1" si="2"/>
        <v>0.20350000000000001</v>
      </c>
      <c r="I53" s="6">
        <f t="shared" ca="1" si="9"/>
        <v>0.35</v>
      </c>
      <c r="J53" s="6">
        <f t="shared" ca="1" si="3"/>
        <v>0.1295</v>
      </c>
      <c r="K53" s="6">
        <f ca="1">RANDBETWEEN(VLOOKUP(B53,'Ver3'!$F$23:$H$29,2,0),VLOOKUP(B53,'Ver3'!$F$23:$H$29,3,0))/100</f>
        <v>0.09</v>
      </c>
      <c r="L53" s="6">
        <f t="shared" ca="1" si="4"/>
        <v>3.3299999999999996E-2</v>
      </c>
      <c r="M53" s="16">
        <f t="shared" ca="1" si="5"/>
        <v>303.66270000000003</v>
      </c>
      <c r="N53" s="6">
        <f ca="1">(L53+J53+H53)*E53+Table134[[#This Row],[Hukuk Servisinde Tahsilat Tutarı]]</f>
        <v>722563.70183200005</v>
      </c>
      <c r="O53" s="6">
        <f ca="1">C53*VLOOKUP(B53,'Ver3'!$J$3:$N$9,2,0)+(C53-C53*G53)*VLOOKUP(B53,'Ver3'!$J$3:$N$9,3,0)+(C53-C53*G53-C53*I53)*VLOOKUP(B53,'Ver3'!$J$3:$N$9,4,0)</f>
        <v>77718.75</v>
      </c>
      <c r="P53" s="6">
        <f t="shared" ca="1" si="6"/>
        <v>0.63369999999999993</v>
      </c>
      <c r="Q53" s="6">
        <f ca="1">C53*P53*VLOOKUP(B53,'Ver3'!$J$3:$N$9,5,0)</f>
        <v>157601.18999999997</v>
      </c>
      <c r="R53" s="6">
        <f ca="1">VLOOKUP(Table134[[#This Row],[Ay]],'Ver3'!$J$3:$O$9,6,0)*Table134[[#This Row],[Hukuk Servisine Sevk Edilen]]*Table134[[#This Row],[Toplam Tutar]]</f>
        <v>235792.39373200003</v>
      </c>
      <c r="S53" s="6">
        <f t="shared" ca="1" si="7"/>
        <v>235319.93999999997</v>
      </c>
      <c r="T53" s="6">
        <f t="shared" ca="1" si="8"/>
        <v>564962.51183200011</v>
      </c>
      <c r="U53" s="4"/>
    </row>
    <row r="54" spans="1:25" x14ac:dyDescent="0.2">
      <c r="A54" s="9">
        <v>44948</v>
      </c>
      <c r="B54" s="6">
        <f t="shared" si="0"/>
        <v>1</v>
      </c>
      <c r="C54" s="6">
        <f ca="1">RANDBETWEEN(VLOOKUP(B54,'Ver3'!$F$3:$H$9,2,0),VLOOKUP(B54,'Ver3'!$F$3:$H$9,3,0))</f>
        <v>1215</v>
      </c>
      <c r="D54" s="6">
        <f ca="1">RANDBETWEEN(VLOOKUP(B54,'Ver3'!$B$4:$D$10,2,0),VLOOKUP(B54,'Ver3'!$B$4:$D$10,3,0))</f>
        <v>1355</v>
      </c>
      <c r="E54" s="6">
        <f t="shared" ca="1" si="1"/>
        <v>1646325</v>
      </c>
      <c r="F54" s="6">
        <f ca="1">RANDBETWEEN(VLOOKUP(B54,'Ver3'!$B$13:$D$19,2,0),VLOOKUP(B54,'Ver3'!$B$13:$D$19,3,0))/100</f>
        <v>0.41</v>
      </c>
      <c r="G54" s="6">
        <f ca="1">RANDBETWEEN(VLOOKUP(B54,'Ver3'!$F$13:$H$19,2,0),VLOOKUP(B54,'Ver3'!$F$13:$H$19,3,0))/100</f>
        <v>0.5</v>
      </c>
      <c r="H54" s="6">
        <f t="shared" ca="1" si="2"/>
        <v>0.20499999999999999</v>
      </c>
      <c r="I54" s="6">
        <f t="shared" ca="1" si="9"/>
        <v>0.32</v>
      </c>
      <c r="J54" s="6">
        <f t="shared" ca="1" si="3"/>
        <v>0.13119999999999998</v>
      </c>
      <c r="K54" s="6">
        <f ca="1">RANDBETWEEN(VLOOKUP(B54,'Ver3'!$F$23:$H$29,2,0),VLOOKUP(B54,'Ver3'!$F$23:$H$29,3,0))/100</f>
        <v>0.1</v>
      </c>
      <c r="L54" s="6">
        <f t="shared" ca="1" si="4"/>
        <v>4.1000000000000002E-2</v>
      </c>
      <c r="M54" s="16">
        <f t="shared" ca="1" si="5"/>
        <v>458.298</v>
      </c>
      <c r="N54" s="6">
        <f ca="1">(L54+J54+H54)*E54+Table134[[#This Row],[Hukuk Servisinde Tahsilat Tutarı]]</f>
        <v>908086.52879999997</v>
      </c>
      <c r="O54" s="6">
        <f ca="1">C54*VLOOKUP(B54,'Ver3'!$J$3:$N$9,2,0)+(C54-C54*G54)*VLOOKUP(B54,'Ver3'!$J$3:$N$9,3,0)+(C54-C54*G54-C54*I54)*VLOOKUP(B54,'Ver3'!$J$3:$N$9,4,0)</f>
        <v>128182.5</v>
      </c>
      <c r="P54" s="6">
        <f t="shared" ca="1" si="6"/>
        <v>0.62280000000000002</v>
      </c>
      <c r="Q54" s="6">
        <f ca="1">C54*P54*VLOOKUP(B54,'Ver3'!$J$3:$N$9,5,0)</f>
        <v>227010.6</v>
      </c>
      <c r="R54" s="6">
        <f ca="1">VLOOKUP(Table134[[#This Row],[Ay]],'Ver3'!$J$3:$O$9,6,0)*Table134[[#This Row],[Hukuk Servisine Sevk Edilen]]*Table134[[#This Row],[Toplam Tutar]]</f>
        <v>287092.73879999999</v>
      </c>
      <c r="S54" s="6">
        <f t="shared" ca="1" si="7"/>
        <v>355193.1</v>
      </c>
      <c r="T54" s="6">
        <f t="shared" ca="1" si="8"/>
        <v>681075.92879999999</v>
      </c>
      <c r="U54" s="4"/>
    </row>
    <row r="55" spans="1:25" x14ac:dyDescent="0.2">
      <c r="A55" s="9">
        <v>44949</v>
      </c>
      <c r="B55" s="6">
        <f t="shared" si="0"/>
        <v>1</v>
      </c>
      <c r="C55" s="6">
        <f ca="1">RANDBETWEEN(VLOOKUP(B55,'Ver3'!$F$3:$H$9,2,0),VLOOKUP(B55,'Ver3'!$F$3:$H$9,3,0))</f>
        <v>989</v>
      </c>
      <c r="D55" s="6">
        <f ca="1">RANDBETWEEN(VLOOKUP(B55,'Ver3'!$B$4:$D$10,2,0),VLOOKUP(B55,'Ver3'!$B$4:$D$10,3,0))</f>
        <v>1634</v>
      </c>
      <c r="E55" s="6">
        <f t="shared" ca="1" si="1"/>
        <v>1616026</v>
      </c>
      <c r="F55" s="6">
        <f ca="1">RANDBETWEEN(VLOOKUP(B55,'Ver3'!$B$13:$D$19,2,0),VLOOKUP(B55,'Ver3'!$B$13:$D$19,3,0))/100</f>
        <v>0.48</v>
      </c>
      <c r="G55" s="6">
        <f ca="1">RANDBETWEEN(VLOOKUP(B55,'Ver3'!$F$13:$H$19,2,0),VLOOKUP(B55,'Ver3'!$F$13:$H$19,3,0))/100</f>
        <v>0.45</v>
      </c>
      <c r="H55" s="6">
        <f t="shared" ca="1" si="2"/>
        <v>0.216</v>
      </c>
      <c r="I55" s="6">
        <f t="shared" ca="1" si="9"/>
        <v>0.22</v>
      </c>
      <c r="J55" s="6">
        <f t="shared" ca="1" si="3"/>
        <v>0.1056</v>
      </c>
      <c r="K55" s="6">
        <f ca="1">RANDBETWEEN(VLOOKUP(B55,'Ver3'!$F$23:$H$29,2,0),VLOOKUP(B55,'Ver3'!$F$23:$H$29,3,0))/100</f>
        <v>0.1</v>
      </c>
      <c r="L55" s="6">
        <f t="shared" ca="1" si="4"/>
        <v>4.8000000000000001E-2</v>
      </c>
      <c r="M55" s="16">
        <f t="shared" ca="1" si="5"/>
        <v>365.53440000000006</v>
      </c>
      <c r="N55" s="6">
        <f ca="1">(L55+J55+H55)*E55+Table134[[#This Row],[Hukuk Servisinde Tahsilat Tutarı]]</f>
        <v>882531.19091200014</v>
      </c>
      <c r="O55" s="6">
        <f ca="1">C55*VLOOKUP(B55,'Ver3'!$J$3:$N$9,2,0)+(C55-C55*G55)*VLOOKUP(B55,'Ver3'!$J$3:$N$9,3,0)+(C55-C55*G55-C55*I55)*VLOOKUP(B55,'Ver3'!$J$3:$N$9,4,0)</f>
        <v>122883.25</v>
      </c>
      <c r="P55" s="6">
        <f t="shared" ca="1" si="6"/>
        <v>0.63039999999999996</v>
      </c>
      <c r="Q55" s="6">
        <f ca="1">C55*P55*VLOOKUP(B55,'Ver3'!$J$3:$N$9,5,0)</f>
        <v>187039.68</v>
      </c>
      <c r="R55" s="6">
        <f ca="1">VLOOKUP(Table134[[#This Row],[Ay]],'Ver3'!$J$3:$O$9,6,0)*Table134[[#This Row],[Hukuk Servisine Sevk Edilen]]*Table134[[#This Row],[Toplam Tutar]]</f>
        <v>285247.98131200002</v>
      </c>
      <c r="S55" s="6">
        <f t="shared" ca="1" si="7"/>
        <v>309922.93</v>
      </c>
      <c r="T55" s="6">
        <f t="shared" ca="1" si="8"/>
        <v>695491.5109120002</v>
      </c>
      <c r="U55" s="4"/>
    </row>
    <row r="56" spans="1:25" x14ac:dyDescent="0.2">
      <c r="A56" s="9">
        <v>44950</v>
      </c>
      <c r="B56" s="6">
        <f t="shared" si="0"/>
        <v>1</v>
      </c>
      <c r="C56" s="6">
        <f ca="1">RANDBETWEEN(VLOOKUP(B56,'Ver3'!$F$3:$H$9,2,0),VLOOKUP(B56,'Ver3'!$F$3:$H$9,3,0))</f>
        <v>1087</v>
      </c>
      <c r="D56" s="6">
        <f ca="1">RANDBETWEEN(VLOOKUP(B56,'Ver3'!$B$4:$D$10,2,0),VLOOKUP(B56,'Ver3'!$B$4:$D$10,3,0))</f>
        <v>1415</v>
      </c>
      <c r="E56" s="6">
        <f t="shared" ca="1" si="1"/>
        <v>1538105</v>
      </c>
      <c r="F56" s="6">
        <f ca="1">RANDBETWEEN(VLOOKUP(B56,'Ver3'!$B$13:$D$19,2,0),VLOOKUP(B56,'Ver3'!$B$13:$D$19,3,0))/100</f>
        <v>0.65</v>
      </c>
      <c r="G56" s="6">
        <f ca="1">RANDBETWEEN(VLOOKUP(B56,'Ver3'!$F$13:$H$19,2,0),VLOOKUP(B56,'Ver3'!$F$13:$H$19,3,0))/100</f>
        <v>0.55000000000000004</v>
      </c>
      <c r="H56" s="6">
        <f t="shared" ca="1" si="2"/>
        <v>0.35750000000000004</v>
      </c>
      <c r="I56" s="6">
        <f t="shared" ca="1" si="9"/>
        <v>0.35</v>
      </c>
      <c r="J56" s="6">
        <f t="shared" ca="1" si="3"/>
        <v>0.22749999999999998</v>
      </c>
      <c r="K56" s="6">
        <f ca="1">RANDBETWEEN(VLOOKUP(B56,'Ver3'!$F$23:$H$29,2,0),VLOOKUP(B56,'Ver3'!$F$23:$H$29,3,0))/100</f>
        <v>7.0000000000000007E-2</v>
      </c>
      <c r="L56" s="6">
        <f t="shared" ca="1" si="4"/>
        <v>4.5500000000000006E-2</v>
      </c>
      <c r="M56" s="16">
        <f t="shared" ca="1" si="5"/>
        <v>685.35350000000005</v>
      </c>
      <c r="N56" s="6">
        <f ca="1">(L56+J56+H56)*E56+Table134[[#This Row],[Hukuk Servisinde Tahsilat Tutarı]]</f>
        <v>1128907.5458000002</v>
      </c>
      <c r="O56" s="6">
        <f ca="1">C56*VLOOKUP(B56,'Ver3'!$J$3:$N$9,2,0)+(C56-C56*G56)*VLOOKUP(B56,'Ver3'!$J$3:$N$9,3,0)+(C56-C56*G56-C56*I56)*VLOOKUP(B56,'Ver3'!$J$3:$N$9,4,0)</f>
        <v>101906.25</v>
      </c>
      <c r="P56" s="6">
        <f t="shared" ca="1" si="6"/>
        <v>0.36949999999999994</v>
      </c>
      <c r="Q56" s="6">
        <f ca="1">C56*P56*VLOOKUP(B56,'Ver3'!$J$3:$N$9,5,0)</f>
        <v>120493.94999999998</v>
      </c>
      <c r="R56" s="6">
        <f ca="1">VLOOKUP(Table134[[#This Row],[Ay]],'Ver3'!$J$3:$O$9,6,0)*Table134[[#This Row],[Hukuk Servisine Sevk Edilen]]*Table134[[#This Row],[Toplam Tutar]]</f>
        <v>159132.34330000001</v>
      </c>
      <c r="S56" s="6">
        <f t="shared" ca="1" si="7"/>
        <v>222400.19999999998</v>
      </c>
      <c r="T56" s="6">
        <f t="shared" ca="1" si="8"/>
        <v>1008413.5958000002</v>
      </c>
      <c r="U56" s="4"/>
    </row>
    <row r="57" spans="1:25" x14ac:dyDescent="0.2">
      <c r="A57" s="9">
        <v>44951</v>
      </c>
      <c r="B57" s="6">
        <f t="shared" si="0"/>
        <v>1</v>
      </c>
      <c r="C57" s="6">
        <f ca="1">RANDBETWEEN(VLOOKUP(B57,'Ver3'!$F$3:$H$9,2,0),VLOOKUP(B57,'Ver3'!$F$3:$H$9,3,0))</f>
        <v>806</v>
      </c>
      <c r="D57" s="6">
        <f ca="1">RANDBETWEEN(VLOOKUP(B57,'Ver3'!$B$4:$D$10,2,0),VLOOKUP(B57,'Ver3'!$B$4:$D$10,3,0))</f>
        <v>1707</v>
      </c>
      <c r="E57" s="6">
        <f t="shared" ca="1" si="1"/>
        <v>1375842</v>
      </c>
      <c r="F57" s="6">
        <f ca="1">RANDBETWEEN(VLOOKUP(B57,'Ver3'!$B$13:$D$19,2,0),VLOOKUP(B57,'Ver3'!$B$13:$D$19,3,0))/100</f>
        <v>0.46</v>
      </c>
      <c r="G57" s="6">
        <f ca="1">RANDBETWEEN(VLOOKUP(B57,'Ver3'!$F$13:$H$19,2,0),VLOOKUP(B57,'Ver3'!$F$13:$H$19,3,0))/100</f>
        <v>0.48</v>
      </c>
      <c r="H57" s="6">
        <f t="shared" ca="1" si="2"/>
        <v>0.2208</v>
      </c>
      <c r="I57" s="6">
        <f t="shared" ca="1" si="9"/>
        <v>0.3</v>
      </c>
      <c r="J57" s="6">
        <f t="shared" ca="1" si="3"/>
        <v>0.13800000000000001</v>
      </c>
      <c r="K57" s="6">
        <f ca="1">RANDBETWEEN(VLOOKUP(B57,'Ver3'!$F$23:$H$29,2,0),VLOOKUP(B57,'Ver3'!$F$23:$H$29,3,0))/100</f>
        <v>0.08</v>
      </c>
      <c r="L57" s="6">
        <f t="shared" ca="1" si="4"/>
        <v>3.6799999999999999E-2</v>
      </c>
      <c r="M57" s="16">
        <f t="shared" ca="1" si="5"/>
        <v>318.85360000000003</v>
      </c>
      <c r="N57" s="6">
        <f ca="1">(L57+J57+H57)*E57+Table134[[#This Row],[Hukuk Servisinde Tahsilat Tutarı]]</f>
        <v>777119.58854399994</v>
      </c>
      <c r="O57" s="6">
        <f ca="1">C57*VLOOKUP(B57,'Ver3'!$J$3:$N$9,2,0)+(C57-C57*G57)*VLOOKUP(B57,'Ver3'!$J$3:$N$9,3,0)+(C57-C57*G57-C57*I57)*VLOOKUP(B57,'Ver3'!$J$3:$N$9,4,0)</f>
        <v>89466</v>
      </c>
      <c r="P57" s="6">
        <f t="shared" ca="1" si="6"/>
        <v>0.60440000000000005</v>
      </c>
      <c r="Q57" s="6">
        <f ca="1">C57*P57*VLOOKUP(B57,'Ver3'!$J$3:$N$9,5,0)</f>
        <v>146143.92000000001</v>
      </c>
      <c r="R57" s="6">
        <f ca="1">VLOOKUP(Table134[[#This Row],[Ay]],'Ver3'!$J$3:$O$9,6,0)*Table134[[#This Row],[Hukuk Servisine Sevk Edilen]]*Table134[[#This Row],[Toplam Tutar]]</f>
        <v>232836.49334400002</v>
      </c>
      <c r="S57" s="6">
        <f t="shared" ca="1" si="7"/>
        <v>235609.92</v>
      </c>
      <c r="T57" s="6">
        <f t="shared" ca="1" si="8"/>
        <v>630975.6685439999</v>
      </c>
      <c r="U57" s="4"/>
    </row>
    <row r="58" spans="1:25" x14ac:dyDescent="0.2">
      <c r="A58" s="9">
        <v>44952</v>
      </c>
      <c r="B58" s="6">
        <f t="shared" si="0"/>
        <v>1</v>
      </c>
      <c r="C58" s="6">
        <f ca="1">RANDBETWEEN(VLOOKUP(B58,'Ver3'!$F$3:$H$9,2,0),VLOOKUP(B58,'Ver3'!$F$3:$H$9,3,0))</f>
        <v>965</v>
      </c>
      <c r="D58" s="6">
        <f ca="1">RANDBETWEEN(VLOOKUP(B58,'Ver3'!$B$4:$D$10,2,0),VLOOKUP(B58,'Ver3'!$B$4:$D$10,3,0))</f>
        <v>1735</v>
      </c>
      <c r="E58" s="6">
        <f t="shared" ca="1" si="1"/>
        <v>1674275</v>
      </c>
      <c r="F58" s="6">
        <f ca="1">RANDBETWEEN(VLOOKUP(B58,'Ver3'!$B$13:$D$19,2,0),VLOOKUP(B58,'Ver3'!$B$13:$D$19,3,0))/100</f>
        <v>0.46</v>
      </c>
      <c r="G58" s="6">
        <f ca="1">RANDBETWEEN(VLOOKUP(B58,'Ver3'!$F$13:$H$19,2,0),VLOOKUP(B58,'Ver3'!$F$13:$H$19,3,0))/100</f>
        <v>0.51</v>
      </c>
      <c r="H58" s="6">
        <f t="shared" ca="1" si="2"/>
        <v>0.2346</v>
      </c>
      <c r="I58" s="6">
        <f t="shared" ca="1" si="9"/>
        <v>0.22</v>
      </c>
      <c r="J58" s="6">
        <f t="shared" ca="1" si="3"/>
        <v>0.1012</v>
      </c>
      <c r="K58" s="6">
        <f ca="1">RANDBETWEEN(VLOOKUP(B58,'Ver3'!$F$23:$H$29,2,0),VLOOKUP(B58,'Ver3'!$F$23:$H$29,3,0))/100</f>
        <v>0.1</v>
      </c>
      <c r="L58" s="6">
        <f t="shared" ca="1" si="4"/>
        <v>4.6000000000000006E-2</v>
      </c>
      <c r="M58" s="16">
        <f t="shared" ca="1" si="5"/>
        <v>368.43700000000001</v>
      </c>
      <c r="N58" s="6">
        <f ca="1">(L58+J58+H58)*E58+Table134[[#This Row],[Hukuk Servisinde Tahsilat Tutarı]]</f>
        <v>929048.50040000002</v>
      </c>
      <c r="O58" s="6">
        <f ca="1">C58*VLOOKUP(B58,'Ver3'!$J$3:$N$9,2,0)+(C58-C58*G58)*VLOOKUP(B58,'Ver3'!$J$3:$N$9,3,0)+(C58-C58*G58-C58*I58)*VLOOKUP(B58,'Ver3'!$J$3:$N$9,4,0)</f>
        <v>109768.75</v>
      </c>
      <c r="P58" s="6">
        <f t="shared" ca="1" si="6"/>
        <v>0.61819999999999997</v>
      </c>
      <c r="Q58" s="6">
        <f ca="1">C58*P58*VLOOKUP(B58,'Ver3'!$J$3:$N$9,5,0)</f>
        <v>178968.9</v>
      </c>
      <c r="R58" s="6">
        <f ca="1">VLOOKUP(Table134[[#This Row],[Ay]],'Ver3'!$J$3:$O$9,6,0)*Table134[[#This Row],[Hukuk Servisine Sevk Edilen]]*Table134[[#This Row],[Toplam Tutar]]</f>
        <v>289810.30540000001</v>
      </c>
      <c r="S58" s="6">
        <f t="shared" ca="1" si="7"/>
        <v>288737.65000000002</v>
      </c>
      <c r="T58" s="6">
        <f t="shared" ca="1" si="8"/>
        <v>750079.6004</v>
      </c>
      <c r="U58" s="4"/>
    </row>
    <row r="59" spans="1:25" x14ac:dyDescent="0.2">
      <c r="A59" s="9">
        <v>44953</v>
      </c>
      <c r="B59" s="6">
        <f t="shared" si="0"/>
        <v>1</v>
      </c>
      <c r="C59" s="6">
        <f ca="1">RANDBETWEEN(VLOOKUP(B59,'Ver3'!$F$3:$H$9,2,0),VLOOKUP(B59,'Ver3'!$F$3:$H$9,3,0))</f>
        <v>977</v>
      </c>
      <c r="D59" s="6">
        <f ca="1">RANDBETWEEN(VLOOKUP(B59,'Ver3'!$B$4:$D$10,2,0),VLOOKUP(B59,'Ver3'!$B$4:$D$10,3,0))</f>
        <v>1553</v>
      </c>
      <c r="E59" s="6">
        <f t="shared" ca="1" si="1"/>
        <v>1517281</v>
      </c>
      <c r="F59" s="6">
        <f ca="1">RANDBETWEEN(VLOOKUP(B59,'Ver3'!$B$13:$D$19,2,0),VLOOKUP(B59,'Ver3'!$B$13:$D$19,3,0))/100</f>
        <v>0.46</v>
      </c>
      <c r="G59" s="6">
        <f ca="1">RANDBETWEEN(VLOOKUP(B59,'Ver3'!$F$13:$H$19,2,0),VLOOKUP(B59,'Ver3'!$F$13:$H$19,3,0))/100</f>
        <v>0.5</v>
      </c>
      <c r="H59" s="6">
        <f t="shared" ca="1" si="2"/>
        <v>0.23</v>
      </c>
      <c r="I59" s="6">
        <f t="shared" ca="1" si="9"/>
        <v>0.22</v>
      </c>
      <c r="J59" s="6">
        <f t="shared" ca="1" si="3"/>
        <v>0.1012</v>
      </c>
      <c r="K59" s="6">
        <f ca="1">RANDBETWEEN(VLOOKUP(B59,'Ver3'!$F$23:$H$29,2,0),VLOOKUP(B59,'Ver3'!$F$23:$H$29,3,0))/100</f>
        <v>7.0000000000000007E-2</v>
      </c>
      <c r="L59" s="6">
        <f t="shared" ca="1" si="4"/>
        <v>3.2200000000000006E-2</v>
      </c>
      <c r="M59" s="16">
        <f t="shared" ca="1" si="5"/>
        <v>355.04180000000008</v>
      </c>
      <c r="N59" s="6">
        <f ca="1">(L59+J59+H59)*E59+Table134[[#This Row],[Hukuk Servisinde Tahsilat Tutarı]]</f>
        <v>821832.21908800001</v>
      </c>
      <c r="O59" s="6">
        <f ca="1">C59*VLOOKUP(B59,'Ver3'!$J$3:$N$9,2,0)+(C59-C59*G59)*VLOOKUP(B59,'Ver3'!$J$3:$N$9,3,0)+(C59-C59*G59-C59*I59)*VLOOKUP(B59,'Ver3'!$J$3:$N$9,4,0)</f>
        <v>112843.5</v>
      </c>
      <c r="P59" s="6">
        <f t="shared" ca="1" si="6"/>
        <v>0.63659999999999994</v>
      </c>
      <c r="Q59" s="6">
        <f ca="1">C59*P59*VLOOKUP(B59,'Ver3'!$J$3:$N$9,5,0)</f>
        <v>186587.45999999996</v>
      </c>
      <c r="R59" s="6">
        <f ca="1">VLOOKUP(Table134[[#This Row],[Ay]],'Ver3'!$J$3:$O$9,6,0)*Table134[[#This Row],[Hukuk Servisine Sevk Edilen]]*Table134[[#This Row],[Toplam Tutar]]</f>
        <v>270452.30368799996</v>
      </c>
      <c r="S59" s="6">
        <f t="shared" ca="1" si="7"/>
        <v>299430.95999999996</v>
      </c>
      <c r="T59" s="6">
        <f t="shared" ca="1" si="8"/>
        <v>635244.75908800005</v>
      </c>
      <c r="U59" s="4"/>
    </row>
    <row r="60" spans="1:25" x14ac:dyDescent="0.2">
      <c r="A60" s="9">
        <v>44954</v>
      </c>
      <c r="B60" s="6">
        <f t="shared" si="0"/>
        <v>1</v>
      </c>
      <c r="C60" s="6">
        <f ca="1">RANDBETWEEN(VLOOKUP(B60,'Ver3'!$F$3:$H$9,2,0),VLOOKUP(B60,'Ver3'!$F$3:$H$9,3,0))</f>
        <v>1119</v>
      </c>
      <c r="D60" s="6">
        <f ca="1">RANDBETWEEN(VLOOKUP(B60,'Ver3'!$B$4:$D$10,2,0),VLOOKUP(B60,'Ver3'!$B$4:$D$10,3,0))</f>
        <v>1605</v>
      </c>
      <c r="E60" s="6">
        <f t="shared" ca="1" si="1"/>
        <v>1795995</v>
      </c>
      <c r="F60" s="6">
        <f ca="1">RANDBETWEEN(VLOOKUP(B60,'Ver3'!$B$13:$D$19,2,0),VLOOKUP(B60,'Ver3'!$B$13:$D$19,3,0))/100</f>
        <v>0.38</v>
      </c>
      <c r="G60" s="6">
        <f ca="1">RANDBETWEEN(VLOOKUP(B60,'Ver3'!$F$13:$H$19,2,0),VLOOKUP(B60,'Ver3'!$F$13:$H$19,3,0))/100</f>
        <v>0.54</v>
      </c>
      <c r="H60" s="6">
        <f t="shared" ca="1" si="2"/>
        <v>0.20520000000000002</v>
      </c>
      <c r="I60" s="6">
        <f t="shared" ca="1" si="9"/>
        <v>0.32</v>
      </c>
      <c r="J60" s="6">
        <f t="shared" ca="1" si="3"/>
        <v>0.1216</v>
      </c>
      <c r="K60" s="6">
        <f ca="1">RANDBETWEEN(VLOOKUP(B60,'Ver3'!$F$23:$H$29,2,0),VLOOKUP(B60,'Ver3'!$F$23:$H$29,3,0))/100</f>
        <v>0.1</v>
      </c>
      <c r="L60" s="6">
        <f t="shared" ca="1" si="4"/>
        <v>3.8000000000000006E-2</v>
      </c>
      <c r="M60" s="16">
        <f t="shared" ca="1" si="5"/>
        <v>408.21120000000002</v>
      </c>
      <c r="N60" s="6">
        <f ca="1">(L60+J60+H60)*E60+Table134[[#This Row],[Hukuk Servisinde Tahsilat Tutarı]]</f>
        <v>974607.46272000007</v>
      </c>
      <c r="O60" s="6">
        <f ca="1">C60*VLOOKUP(B60,'Ver3'!$J$3:$N$9,2,0)+(C60-C60*G60)*VLOOKUP(B60,'Ver3'!$J$3:$N$9,3,0)+(C60-C60*G60-C60*I60)*VLOOKUP(B60,'Ver3'!$J$3:$N$9,4,0)</f>
        <v>110221.5</v>
      </c>
      <c r="P60" s="6">
        <f t="shared" ca="1" si="6"/>
        <v>0.63519999999999999</v>
      </c>
      <c r="Q60" s="6">
        <f ca="1">C60*P60*VLOOKUP(B60,'Ver3'!$J$3:$N$9,5,0)</f>
        <v>213236.64</v>
      </c>
      <c r="R60" s="6">
        <f ca="1">VLOOKUP(Table134[[#This Row],[Ay]],'Ver3'!$J$3:$O$9,6,0)*Table134[[#This Row],[Hukuk Servisine Sevk Edilen]]*Table134[[#This Row],[Toplam Tutar]]</f>
        <v>319428.48672000004</v>
      </c>
      <c r="S60" s="6">
        <f t="shared" ca="1" si="7"/>
        <v>323458.14</v>
      </c>
      <c r="T60" s="6">
        <f t="shared" ca="1" si="8"/>
        <v>761370.82272000005</v>
      </c>
      <c r="U60" s="4"/>
    </row>
    <row r="61" spans="1:25" x14ac:dyDescent="0.2">
      <c r="A61" s="9">
        <v>44955</v>
      </c>
      <c r="B61" s="6">
        <f t="shared" si="0"/>
        <v>1</v>
      </c>
      <c r="C61" s="6">
        <f ca="1">RANDBETWEEN(VLOOKUP(B61,'Ver3'!$F$3:$H$9,2,0),VLOOKUP(B61,'Ver3'!$F$3:$H$9,3,0))</f>
        <v>1091</v>
      </c>
      <c r="D61" s="6">
        <f ca="1">RANDBETWEEN(VLOOKUP(B61,'Ver3'!$B$4:$D$10,2,0),VLOOKUP(B61,'Ver3'!$B$4:$D$10,3,0))</f>
        <v>1680</v>
      </c>
      <c r="E61" s="6">
        <f t="shared" ca="1" si="1"/>
        <v>1832880</v>
      </c>
      <c r="F61" s="6">
        <f ca="1">RANDBETWEEN(VLOOKUP(B61,'Ver3'!$B$13:$D$19,2,0),VLOOKUP(B61,'Ver3'!$B$13:$D$19,3,0))/100</f>
        <v>0.47</v>
      </c>
      <c r="G61" s="6">
        <f ca="1">RANDBETWEEN(VLOOKUP(B61,'Ver3'!$F$13:$H$19,2,0),VLOOKUP(B61,'Ver3'!$F$13:$H$19,3,0))/100</f>
        <v>0.55000000000000004</v>
      </c>
      <c r="H61" s="6">
        <f t="shared" ca="1" si="2"/>
        <v>0.25850000000000001</v>
      </c>
      <c r="I61" s="6">
        <f t="shared" ca="1" si="9"/>
        <v>0.31</v>
      </c>
      <c r="J61" s="6">
        <f t="shared" ca="1" si="3"/>
        <v>0.1457</v>
      </c>
      <c r="K61" s="6">
        <f ca="1">RANDBETWEEN(VLOOKUP(B61,'Ver3'!$F$23:$H$29,2,0),VLOOKUP(B61,'Ver3'!$F$23:$H$29,3,0))/100</f>
        <v>0.06</v>
      </c>
      <c r="L61" s="6">
        <f t="shared" ca="1" si="4"/>
        <v>2.8199999999999996E-2</v>
      </c>
      <c r="M61" s="16">
        <f t="shared" ca="1" si="5"/>
        <v>471.7484</v>
      </c>
      <c r="N61" s="6">
        <f ca="1">(L61+J61+H61)*E61+Table134[[#This Row],[Hukuk Servisinde Tahsilat Tutarı]]</f>
        <v>1083833.2646400002</v>
      </c>
      <c r="O61" s="6">
        <f ca="1">C61*VLOOKUP(B61,'Ver3'!$J$3:$N$9,2,0)+(C61-C61*G61)*VLOOKUP(B61,'Ver3'!$J$3:$N$9,3,0)+(C61-C61*G61-C61*I61)*VLOOKUP(B61,'Ver3'!$J$3:$N$9,4,0)</f>
        <v>106645.25</v>
      </c>
      <c r="P61" s="6">
        <f t="shared" ca="1" si="6"/>
        <v>0.56759999999999999</v>
      </c>
      <c r="Q61" s="6">
        <f ca="1">C61*P61*VLOOKUP(B61,'Ver3'!$J$3:$N$9,5,0)</f>
        <v>185775.47999999998</v>
      </c>
      <c r="R61" s="6">
        <f ca="1">VLOOKUP(Table134[[#This Row],[Ay]],'Ver3'!$J$3:$O$9,6,0)*Table134[[#This Row],[Hukuk Servisine Sevk Edilen]]*Table134[[#This Row],[Toplam Tutar]]</f>
        <v>291295.95264000003</v>
      </c>
      <c r="S61" s="6">
        <f t="shared" ca="1" si="7"/>
        <v>292420.73</v>
      </c>
      <c r="T61" s="6">
        <f t="shared" ca="1" si="8"/>
        <v>898057.7846400002</v>
      </c>
      <c r="U61" s="4"/>
    </row>
    <row r="62" spans="1:25" x14ac:dyDescent="0.2">
      <c r="A62" s="9">
        <v>44956</v>
      </c>
      <c r="B62" s="6">
        <f t="shared" si="0"/>
        <v>1</v>
      </c>
      <c r="C62" s="6">
        <f ca="1">RANDBETWEEN(VLOOKUP(B62,'Ver3'!$F$3:$H$9,2,0),VLOOKUP(B62,'Ver3'!$F$3:$H$9,3,0))</f>
        <v>818</v>
      </c>
      <c r="D62" s="6">
        <f ca="1">RANDBETWEEN(VLOOKUP(B62,'Ver3'!$B$4:$D$10,2,0),VLOOKUP(B62,'Ver3'!$B$4:$D$10,3,0))</f>
        <v>1257</v>
      </c>
      <c r="E62" s="6">
        <f t="shared" ca="1" si="1"/>
        <v>1028226</v>
      </c>
      <c r="F62" s="6">
        <f ca="1">RANDBETWEEN(VLOOKUP(B62,'Ver3'!$B$13:$D$19,2,0),VLOOKUP(B62,'Ver3'!$B$13:$D$19,3,0))/100</f>
        <v>0.56000000000000005</v>
      </c>
      <c r="G62" s="6">
        <f ca="1">RANDBETWEEN(VLOOKUP(B62,'Ver3'!$F$13:$H$19,2,0),VLOOKUP(B62,'Ver3'!$F$13:$H$19,3,0))/100</f>
        <v>0.46</v>
      </c>
      <c r="H62" s="6">
        <f t="shared" ca="1" si="2"/>
        <v>0.25760000000000005</v>
      </c>
      <c r="I62" s="6">
        <f t="shared" ca="1" si="9"/>
        <v>0.28000000000000003</v>
      </c>
      <c r="J62" s="6">
        <f t="shared" ca="1" si="3"/>
        <v>0.15680000000000002</v>
      </c>
      <c r="K62" s="6">
        <f ca="1">RANDBETWEEN(VLOOKUP(B62,'Ver3'!$F$23:$H$29,2,0),VLOOKUP(B62,'Ver3'!$F$23:$H$29,3,0))/100</f>
        <v>0.06</v>
      </c>
      <c r="L62" s="6">
        <f t="shared" ca="1" si="4"/>
        <v>3.3600000000000005E-2</v>
      </c>
      <c r="M62" s="16">
        <f t="shared" ca="1" si="5"/>
        <v>366.46400000000006</v>
      </c>
      <c r="N62" s="6">
        <f ca="1">(L62+J62+H62)*E62+Table134[[#This Row],[Hukuk Servisinde Tahsilat Tutarı]]</f>
        <v>619567.85856000008</v>
      </c>
      <c r="O62" s="6">
        <f ca="1">C62*VLOOKUP(B62,'Ver3'!$J$3:$N$9,2,0)+(C62-C62*G62)*VLOOKUP(B62,'Ver3'!$J$3:$N$9,3,0)+(C62-C62*G62-C62*I62)*VLOOKUP(B62,'Ver3'!$J$3:$N$9,4,0)</f>
        <v>95297</v>
      </c>
      <c r="P62" s="6">
        <f t="shared" ca="1" si="6"/>
        <v>0.55199999999999994</v>
      </c>
      <c r="Q62" s="6">
        <f ca="1">C62*P62*VLOOKUP(B62,'Ver3'!$J$3:$N$9,5,0)</f>
        <v>135460.79999999999</v>
      </c>
      <c r="R62" s="6">
        <f ca="1">VLOOKUP(Table134[[#This Row],[Ay]],'Ver3'!$J$3:$O$9,6,0)*Table134[[#This Row],[Hukuk Servisine Sevk Edilen]]*Table134[[#This Row],[Toplam Tutar]]</f>
        <v>158922.61056</v>
      </c>
      <c r="S62" s="6">
        <f t="shared" ca="1" si="7"/>
        <v>230757.8</v>
      </c>
      <c r="T62" s="6">
        <f t="shared" ca="1" si="8"/>
        <v>484107.05856000009</v>
      </c>
      <c r="U62" s="4"/>
    </row>
    <row r="63" spans="1:25" x14ac:dyDescent="0.2">
      <c r="A63" s="9">
        <v>44957</v>
      </c>
      <c r="B63" s="6">
        <f t="shared" si="0"/>
        <v>1</v>
      </c>
      <c r="C63" s="6">
        <f ca="1">RANDBETWEEN(VLOOKUP(B63,'Ver3'!$F$3:$H$9,2,0),VLOOKUP(B63,'Ver3'!$F$3:$H$9,3,0))</f>
        <v>764</v>
      </c>
      <c r="D63" s="6">
        <f ca="1">RANDBETWEEN(VLOOKUP(B63,'Ver3'!$B$4:$D$10,2,0),VLOOKUP(B63,'Ver3'!$B$4:$D$10,3,0))</f>
        <v>1405</v>
      </c>
      <c r="E63" s="6">
        <f t="shared" ca="1" si="1"/>
        <v>1073420</v>
      </c>
      <c r="F63" s="6">
        <f ca="1">RANDBETWEEN(VLOOKUP(B63,'Ver3'!$B$13:$D$19,2,0),VLOOKUP(B63,'Ver3'!$B$13:$D$19,3,0))/100</f>
        <v>0.37</v>
      </c>
      <c r="G63" s="6">
        <f ca="1">RANDBETWEEN(VLOOKUP(B63,'Ver3'!$F$13:$H$19,2,0),VLOOKUP(B63,'Ver3'!$F$13:$H$19,3,0))/100</f>
        <v>0.5</v>
      </c>
      <c r="H63" s="6">
        <f t="shared" ca="1" si="2"/>
        <v>0.185</v>
      </c>
      <c r="I63" s="6">
        <f t="shared" ca="1" si="9"/>
        <v>0.34</v>
      </c>
      <c r="J63" s="6">
        <f t="shared" ca="1" si="3"/>
        <v>0.1258</v>
      </c>
      <c r="K63" s="6">
        <f ca="1">RANDBETWEEN(VLOOKUP(B63,'Ver3'!$F$23:$H$29,2,0),VLOOKUP(B63,'Ver3'!$F$23:$H$29,3,0))/100</f>
        <v>0.09</v>
      </c>
      <c r="L63" s="6">
        <f t="shared" ca="1" si="4"/>
        <v>3.3299999999999996E-2</v>
      </c>
      <c r="M63" s="16">
        <f t="shared" ca="1" si="5"/>
        <v>262.89239999999995</v>
      </c>
      <c r="N63" s="6">
        <f ca="1">(L63+J63+H63)*E63+Table134[[#This Row],[Hukuk Servisinde Tahsilat Tutarı]]</f>
        <v>566499.55184000009</v>
      </c>
      <c r="O63" s="6">
        <f ca="1">C63*VLOOKUP(B63,'Ver3'!$J$3:$N$9,2,0)+(C63-C63*G63)*VLOOKUP(B63,'Ver3'!$J$3:$N$9,3,0)+(C63-C63*G63-C63*I63)*VLOOKUP(B63,'Ver3'!$J$3:$N$9,4,0)</f>
        <v>79074</v>
      </c>
      <c r="P63" s="6">
        <f t="shared" ca="1" si="6"/>
        <v>0.65590000000000004</v>
      </c>
      <c r="Q63" s="6">
        <f ca="1">C63*P63*VLOOKUP(B63,'Ver3'!$J$3:$N$9,5,0)</f>
        <v>150332.28000000003</v>
      </c>
      <c r="R63" s="6">
        <f ca="1">VLOOKUP(Table134[[#This Row],[Ay]],'Ver3'!$J$3:$O$9,6,0)*Table134[[#This Row],[Hukuk Servisine Sevk Edilen]]*Table134[[#This Row],[Toplam Tutar]]</f>
        <v>197135.72984000004</v>
      </c>
      <c r="S63" s="6">
        <f t="shared" ca="1" si="7"/>
        <v>229406.28000000003</v>
      </c>
      <c r="T63" s="6">
        <f t="shared" ca="1" si="8"/>
        <v>416167.27184000006</v>
      </c>
      <c r="U63" s="4"/>
    </row>
    <row r="64" spans="1:25" x14ac:dyDescent="0.2">
      <c r="A64" s="9">
        <v>44958</v>
      </c>
      <c r="B64" s="6">
        <f t="shared" si="0"/>
        <v>2</v>
      </c>
      <c r="C64" s="6">
        <f ca="1">RANDBETWEEN(VLOOKUP(B64,'Ver3'!$F$3:$H$9,2,0),VLOOKUP(B64,'Ver3'!$F$3:$H$9,3,0))</f>
        <v>1436</v>
      </c>
      <c r="D64" s="6">
        <f ca="1">RANDBETWEEN(VLOOKUP(B64,'Ver3'!$B$4:$D$10,2,0),VLOOKUP(B64,'Ver3'!$B$4:$D$10,3,0))</f>
        <v>1571</v>
      </c>
      <c r="E64" s="6">
        <f t="shared" ca="1" si="1"/>
        <v>2255956</v>
      </c>
      <c r="F64" s="6">
        <f ca="1">RANDBETWEEN(VLOOKUP(B64,'Ver3'!$B$13:$D$19,2,0),VLOOKUP(B64,'Ver3'!$B$13:$D$19,3,0))/100</f>
        <v>0.41</v>
      </c>
      <c r="G64" s="6">
        <f ca="1">RANDBETWEEN(VLOOKUP(B64,'Ver3'!$F$13:$H$19,2,0),VLOOKUP(B64,'Ver3'!$F$13:$H$19,3,0))/100</f>
        <v>0.45</v>
      </c>
      <c r="H64" s="6">
        <f t="shared" ca="1" si="2"/>
        <v>0.1845</v>
      </c>
      <c r="I64" s="6">
        <f t="shared" ca="1" si="9"/>
        <v>0.33</v>
      </c>
      <c r="J64" s="6">
        <f t="shared" ca="1" si="3"/>
        <v>0.1353</v>
      </c>
      <c r="K64" s="6">
        <f ca="1">RANDBETWEEN(VLOOKUP(B64,'Ver3'!$F$23:$H$29,2,0),VLOOKUP(B64,'Ver3'!$F$23:$H$29,3,0))/100</f>
        <v>0.06</v>
      </c>
      <c r="L64" s="6">
        <f t="shared" ca="1" si="4"/>
        <v>2.4599999999999997E-2</v>
      </c>
      <c r="M64" s="16">
        <f t="shared" ca="1" si="5"/>
        <v>494.55839999999995</v>
      </c>
      <c r="N64" s="6">
        <f ca="1">(L64+J64+H64)*E64+Table134[[#This Row],[Hukuk Servisinde Tahsilat Tutarı]]</f>
        <v>1146702.4347999999</v>
      </c>
      <c r="O64" s="6">
        <f ca="1">C64*VLOOKUP(B64,'Ver3'!$J$3:$N$9,2,0)+(C64-C64*G64)*VLOOKUP(B64,'Ver3'!$J$3:$N$9,3,0)+(C64-C64*G64-C64*I64)*VLOOKUP(B64,'Ver3'!$J$3:$N$9,4,0)</f>
        <v>162627</v>
      </c>
      <c r="P64" s="6">
        <f t="shared" ca="1" si="6"/>
        <v>0.65559999999999996</v>
      </c>
      <c r="Q64" s="6">
        <f ca="1">C64*P64*VLOOKUP(B64,'Ver3'!$J$3:$N$9,5,0)</f>
        <v>282432.48</v>
      </c>
      <c r="R64" s="6">
        <f ca="1">VLOOKUP(Table134[[#This Row],[Ay]],'Ver3'!$J$3:$O$9,6,0)*Table134[[#This Row],[Hukuk Servisine Sevk Edilen]]*Table134[[#This Row],[Toplam Tutar]]</f>
        <v>369751.18839999998</v>
      </c>
      <c r="S64" s="6">
        <f t="shared" ca="1" si="7"/>
        <v>445059.48</v>
      </c>
      <c r="T64" s="6">
        <f t="shared" ca="1" si="8"/>
        <v>864269.95479999995</v>
      </c>
      <c r="U64" s="4"/>
    </row>
    <row r="65" spans="1:21" x14ac:dyDescent="0.2">
      <c r="A65" s="9">
        <v>44959</v>
      </c>
      <c r="B65" s="6">
        <f t="shared" si="0"/>
        <v>2</v>
      </c>
      <c r="C65" s="6">
        <f ca="1">RANDBETWEEN(VLOOKUP(B65,'Ver3'!$F$3:$H$9,2,0),VLOOKUP(B65,'Ver3'!$F$3:$H$9,3,0))</f>
        <v>1195</v>
      </c>
      <c r="D65" s="6">
        <f ca="1">RANDBETWEEN(VLOOKUP(B65,'Ver3'!$B$4:$D$10,2,0),VLOOKUP(B65,'Ver3'!$B$4:$D$10,3,0))</f>
        <v>1455</v>
      </c>
      <c r="E65" s="6">
        <f t="shared" ca="1" si="1"/>
        <v>1738725</v>
      </c>
      <c r="F65" s="6">
        <f ca="1">RANDBETWEEN(VLOOKUP(B65,'Ver3'!$B$13:$D$19,2,0),VLOOKUP(B65,'Ver3'!$B$13:$D$19,3,0))/100</f>
        <v>0.4</v>
      </c>
      <c r="G65" s="6">
        <f ca="1">RANDBETWEEN(VLOOKUP(B65,'Ver3'!$F$13:$H$19,2,0),VLOOKUP(B65,'Ver3'!$F$13:$H$19,3,0))/100</f>
        <v>0.55000000000000004</v>
      </c>
      <c r="H65" s="6">
        <f t="shared" ca="1" si="2"/>
        <v>0.22000000000000003</v>
      </c>
      <c r="I65" s="6">
        <f t="shared" ca="1" si="9"/>
        <v>0.31</v>
      </c>
      <c r="J65" s="6">
        <f t="shared" ca="1" si="3"/>
        <v>0.124</v>
      </c>
      <c r="K65" s="6">
        <f ca="1">RANDBETWEEN(VLOOKUP(B65,'Ver3'!$F$23:$H$29,2,0),VLOOKUP(B65,'Ver3'!$F$23:$H$29,3,0))/100</f>
        <v>0.06</v>
      </c>
      <c r="L65" s="6">
        <f t="shared" ca="1" si="4"/>
        <v>2.4E-2</v>
      </c>
      <c r="M65" s="16">
        <f t="shared" ca="1" si="5"/>
        <v>439.76</v>
      </c>
      <c r="N65" s="6">
        <f ca="1">(L65+J65+H65)*E65+Table134[[#This Row],[Hukuk Servisinde Tahsilat Tutarı]]</f>
        <v>914569.35000000009</v>
      </c>
      <c r="O65" s="6">
        <f ca="1">C65*VLOOKUP(B65,'Ver3'!$J$3:$N$9,2,0)+(C65-C65*G65)*VLOOKUP(B65,'Ver3'!$J$3:$N$9,3,0)+(C65-C65*G65-C65*I65)*VLOOKUP(B65,'Ver3'!$J$3:$N$9,4,0)</f>
        <v>116811.25</v>
      </c>
      <c r="P65" s="6">
        <f t="shared" ca="1" si="6"/>
        <v>0.63200000000000001</v>
      </c>
      <c r="Q65" s="6">
        <f ca="1">C65*P65*VLOOKUP(B65,'Ver3'!$J$3:$N$9,5,0)</f>
        <v>226572</v>
      </c>
      <c r="R65" s="6">
        <f ca="1">VLOOKUP(Table134[[#This Row],[Ay]],'Ver3'!$J$3:$O$9,6,0)*Table134[[#This Row],[Hukuk Servisine Sevk Edilen]]*Table134[[#This Row],[Toplam Tutar]]</f>
        <v>274718.55</v>
      </c>
      <c r="S65" s="6">
        <f t="shared" ca="1" si="7"/>
        <v>343383.25</v>
      </c>
      <c r="T65" s="6">
        <f t="shared" ca="1" si="8"/>
        <v>687997.35000000009</v>
      </c>
      <c r="U65" s="4"/>
    </row>
    <row r="66" spans="1:21" x14ac:dyDescent="0.2">
      <c r="A66" s="9">
        <v>44960</v>
      </c>
      <c r="B66" s="6">
        <f t="shared" ref="B66:B129" si="10">MONTH(A66)</f>
        <v>2</v>
      </c>
      <c r="C66" s="6">
        <f ca="1">RANDBETWEEN(VLOOKUP(B66,'Ver3'!$F$3:$H$9,2,0),VLOOKUP(B66,'Ver3'!$F$3:$H$9,3,0))</f>
        <v>1030</v>
      </c>
      <c r="D66" s="6">
        <f ca="1">RANDBETWEEN(VLOOKUP(B66,'Ver3'!$B$4:$D$10,2,0),VLOOKUP(B66,'Ver3'!$B$4:$D$10,3,0))</f>
        <v>1436</v>
      </c>
      <c r="E66" s="6">
        <f t="shared" ref="E66:E129" ca="1" si="11">C66*D66</f>
        <v>1479080</v>
      </c>
      <c r="F66" s="6">
        <f ca="1">RANDBETWEEN(VLOOKUP(B66,'Ver3'!$B$13:$D$19,2,0),VLOOKUP(B66,'Ver3'!$B$13:$D$19,3,0))/100</f>
        <v>0.64</v>
      </c>
      <c r="G66" s="6">
        <f ca="1">RANDBETWEEN(VLOOKUP(B66,'Ver3'!$F$13:$H$19,2,0),VLOOKUP(B66,'Ver3'!$F$13:$H$19,3,0))/100</f>
        <v>0.52</v>
      </c>
      <c r="H66" s="6">
        <f t="shared" ref="H66:H129" ca="1" si="12">F66*G66</f>
        <v>0.33280000000000004</v>
      </c>
      <c r="I66" s="6">
        <f t="shared" ca="1" si="9"/>
        <v>0.31</v>
      </c>
      <c r="J66" s="6">
        <f t="shared" ref="J66:J129" ca="1" si="13">I66*F66</f>
        <v>0.19839999999999999</v>
      </c>
      <c r="K66" s="6">
        <f ca="1">RANDBETWEEN(VLOOKUP(B66,'Ver3'!$F$23:$H$29,2,0),VLOOKUP(B66,'Ver3'!$F$23:$H$29,3,0))/100</f>
        <v>0.05</v>
      </c>
      <c r="L66" s="6">
        <f t="shared" ref="L66:L129" ca="1" si="14">K66*F66</f>
        <v>3.2000000000000001E-2</v>
      </c>
      <c r="M66" s="16">
        <f t="shared" ref="M66:M129" ca="1" si="15">(L66+J66+H66)*C66</f>
        <v>580.096</v>
      </c>
      <c r="N66" s="6">
        <f ca="1">(L66+J66+H66)*E66+Table134[[#This Row],[Hukuk Servisinde Tahsilat Tutarı]]</f>
        <v>994533.39199999999</v>
      </c>
      <c r="O66" s="6">
        <f ca="1">C66*VLOOKUP(B66,'Ver3'!$J$3:$N$9,2,0)+(C66-C66*G66)*VLOOKUP(B66,'Ver3'!$J$3:$N$9,3,0)+(C66-C66*G66-C66*I66)*VLOOKUP(B66,'Ver3'!$J$3:$N$9,4,0)</f>
        <v>106090</v>
      </c>
      <c r="P66" s="6">
        <f t="shared" ref="P66:P129" ca="1" si="16">1-(L66+J66+H66)</f>
        <v>0.43679999999999997</v>
      </c>
      <c r="Q66" s="6">
        <f ca="1">C66*P66*VLOOKUP(B66,'Ver3'!$J$3:$N$9,5,0)</f>
        <v>134971.19999999998</v>
      </c>
      <c r="R66" s="6">
        <f ca="1">VLOOKUP(Table134[[#This Row],[Ay]],'Ver3'!$J$3:$O$9,6,0)*Table134[[#This Row],[Hukuk Servisine Sevk Edilen]]*Table134[[#This Row],[Toplam Tutar]]</f>
        <v>161515.53599999999</v>
      </c>
      <c r="S66" s="6">
        <f t="shared" ref="S66:S129" ca="1" si="17">O66+Q66</f>
        <v>241061.19999999998</v>
      </c>
      <c r="T66" s="6">
        <f t="shared" ref="T66:T129" ca="1" si="18">N66-Q66</f>
        <v>859562.19200000004</v>
      </c>
      <c r="U66" s="4"/>
    </row>
    <row r="67" spans="1:21" x14ac:dyDescent="0.2">
      <c r="A67" s="9">
        <v>44961</v>
      </c>
      <c r="B67" s="6">
        <f t="shared" si="10"/>
        <v>2</v>
      </c>
      <c r="C67" s="6">
        <f ca="1">RANDBETWEEN(VLOOKUP(B67,'Ver3'!$F$3:$H$9,2,0),VLOOKUP(B67,'Ver3'!$F$3:$H$9,3,0))</f>
        <v>1402</v>
      </c>
      <c r="D67" s="6">
        <f ca="1">RANDBETWEEN(VLOOKUP(B67,'Ver3'!$B$4:$D$10,2,0),VLOOKUP(B67,'Ver3'!$B$4:$D$10,3,0))</f>
        <v>1624</v>
      </c>
      <c r="E67" s="6">
        <f t="shared" ca="1" si="11"/>
        <v>2276848</v>
      </c>
      <c r="F67" s="6">
        <f ca="1">RANDBETWEEN(VLOOKUP(B67,'Ver3'!$B$13:$D$19,2,0),VLOOKUP(B67,'Ver3'!$B$13:$D$19,3,0))/100</f>
        <v>0.35</v>
      </c>
      <c r="G67" s="6">
        <f ca="1">RANDBETWEEN(VLOOKUP(B67,'Ver3'!$F$13:$H$19,2,0),VLOOKUP(B67,'Ver3'!$F$13:$H$19,3,0))/100</f>
        <v>0.48</v>
      </c>
      <c r="H67" s="6">
        <f t="shared" ca="1" si="12"/>
        <v>0.16799999999999998</v>
      </c>
      <c r="I67" s="6">
        <f t="shared" ref="I67:I130" ca="1" si="19">RANDBETWEEN(20,35)/100</f>
        <v>0.28000000000000003</v>
      </c>
      <c r="J67" s="6">
        <f t="shared" ca="1" si="13"/>
        <v>9.8000000000000004E-2</v>
      </c>
      <c r="K67" s="6">
        <f ca="1">RANDBETWEEN(VLOOKUP(B67,'Ver3'!$F$23:$H$29,2,0),VLOOKUP(B67,'Ver3'!$F$23:$H$29,3,0))/100</f>
        <v>0.09</v>
      </c>
      <c r="L67" s="6">
        <f t="shared" ca="1" si="14"/>
        <v>3.15E-2</v>
      </c>
      <c r="M67" s="16">
        <f t="shared" ca="1" si="15"/>
        <v>417.09499999999997</v>
      </c>
      <c r="N67" s="6">
        <f ca="1">(L67+J67+H67)*E67+Table134[[#This Row],[Hukuk Servisinde Tahsilat Tutarı]]</f>
        <v>1077233.71</v>
      </c>
      <c r="O67" s="6">
        <f ca="1">C67*VLOOKUP(B67,'Ver3'!$J$3:$N$9,2,0)+(C67-C67*G67)*VLOOKUP(B67,'Ver3'!$J$3:$N$9,3,0)+(C67-C67*G67-C67*I67)*VLOOKUP(B67,'Ver3'!$J$3:$N$9,4,0)</f>
        <v>158426</v>
      </c>
      <c r="P67" s="6">
        <f t="shared" ca="1" si="16"/>
        <v>0.70250000000000001</v>
      </c>
      <c r="Q67" s="6">
        <f ca="1">C67*P67*VLOOKUP(B67,'Ver3'!$J$3:$N$9,5,0)</f>
        <v>295471.5</v>
      </c>
      <c r="R67" s="6">
        <f ca="1">VLOOKUP(Table134[[#This Row],[Ay]],'Ver3'!$J$3:$O$9,6,0)*Table134[[#This Row],[Hukuk Servisine Sevk Edilen]]*Table134[[#This Row],[Toplam Tutar]]</f>
        <v>399871.43</v>
      </c>
      <c r="S67" s="6">
        <f t="shared" ca="1" si="17"/>
        <v>453897.5</v>
      </c>
      <c r="T67" s="6">
        <f t="shared" ca="1" si="18"/>
        <v>781762.21</v>
      </c>
      <c r="U67" s="4"/>
    </row>
    <row r="68" spans="1:21" x14ac:dyDescent="0.2">
      <c r="A68" s="9">
        <v>44962</v>
      </c>
      <c r="B68" s="6">
        <f t="shared" si="10"/>
        <v>2</v>
      </c>
      <c r="C68" s="6">
        <f ca="1">RANDBETWEEN(VLOOKUP(B68,'Ver3'!$F$3:$H$9,2,0),VLOOKUP(B68,'Ver3'!$F$3:$H$9,3,0))</f>
        <v>1450</v>
      </c>
      <c r="D68" s="6">
        <f ca="1">RANDBETWEEN(VLOOKUP(B68,'Ver3'!$B$4:$D$10,2,0),VLOOKUP(B68,'Ver3'!$B$4:$D$10,3,0))</f>
        <v>1497</v>
      </c>
      <c r="E68" s="6">
        <f t="shared" ca="1" si="11"/>
        <v>2170650</v>
      </c>
      <c r="F68" s="6">
        <f ca="1">RANDBETWEEN(VLOOKUP(B68,'Ver3'!$B$13:$D$19,2,0),VLOOKUP(B68,'Ver3'!$B$13:$D$19,3,0))/100</f>
        <v>0.35</v>
      </c>
      <c r="G68" s="6">
        <f ca="1">RANDBETWEEN(VLOOKUP(B68,'Ver3'!$F$13:$H$19,2,0),VLOOKUP(B68,'Ver3'!$F$13:$H$19,3,0))/100</f>
        <v>0.51</v>
      </c>
      <c r="H68" s="6">
        <f t="shared" ca="1" si="12"/>
        <v>0.17849999999999999</v>
      </c>
      <c r="I68" s="6">
        <f t="shared" ca="1" si="19"/>
        <v>0.21</v>
      </c>
      <c r="J68" s="6">
        <f t="shared" ca="1" si="13"/>
        <v>7.3499999999999996E-2</v>
      </c>
      <c r="K68" s="6">
        <f ca="1">RANDBETWEEN(VLOOKUP(B68,'Ver3'!$F$23:$H$29,2,0),VLOOKUP(B68,'Ver3'!$F$23:$H$29,3,0))/100</f>
        <v>0.08</v>
      </c>
      <c r="L68" s="6">
        <f t="shared" ca="1" si="14"/>
        <v>2.7999999999999997E-2</v>
      </c>
      <c r="M68" s="16">
        <f t="shared" ca="1" si="15"/>
        <v>405.99999999999994</v>
      </c>
      <c r="N68" s="6">
        <f ca="1">(L68+J68+H68)*E68+Table134[[#This Row],[Hukuk Servisinde Tahsilat Tutarı]]</f>
        <v>998498.99999999988</v>
      </c>
      <c r="O68" s="6">
        <f ca="1">C68*VLOOKUP(B68,'Ver3'!$J$3:$N$9,2,0)+(C68-C68*G68)*VLOOKUP(B68,'Ver3'!$J$3:$N$9,3,0)+(C68-C68*G68-C68*I68)*VLOOKUP(B68,'Ver3'!$J$3:$N$9,4,0)</f>
        <v>166387.5</v>
      </c>
      <c r="P68" s="6">
        <f t="shared" ca="1" si="16"/>
        <v>0.72</v>
      </c>
      <c r="Q68" s="6">
        <f ca="1">C68*P68*VLOOKUP(B68,'Ver3'!$J$3:$N$9,5,0)</f>
        <v>313200</v>
      </c>
      <c r="R68" s="6">
        <f ca="1">VLOOKUP(Table134[[#This Row],[Ay]],'Ver3'!$J$3:$O$9,6,0)*Table134[[#This Row],[Hukuk Servisine Sevk Edilen]]*Table134[[#This Row],[Toplam Tutar]]</f>
        <v>390717</v>
      </c>
      <c r="S68" s="6">
        <f t="shared" ca="1" si="17"/>
        <v>479587.5</v>
      </c>
      <c r="T68" s="6">
        <f t="shared" ca="1" si="18"/>
        <v>685298.99999999988</v>
      </c>
      <c r="U68" s="4"/>
    </row>
    <row r="69" spans="1:21" x14ac:dyDescent="0.2">
      <c r="A69" s="9">
        <v>44963</v>
      </c>
      <c r="B69" s="6">
        <f t="shared" si="10"/>
        <v>2</v>
      </c>
      <c r="C69" s="6">
        <f ca="1">RANDBETWEEN(VLOOKUP(B69,'Ver3'!$F$3:$H$9,2,0),VLOOKUP(B69,'Ver3'!$F$3:$H$9,3,0))</f>
        <v>1459</v>
      </c>
      <c r="D69" s="6">
        <f ca="1">RANDBETWEEN(VLOOKUP(B69,'Ver3'!$B$4:$D$10,2,0),VLOOKUP(B69,'Ver3'!$B$4:$D$10,3,0))</f>
        <v>1506</v>
      </c>
      <c r="E69" s="6">
        <f t="shared" ca="1" si="11"/>
        <v>2197254</v>
      </c>
      <c r="F69" s="6">
        <f ca="1">RANDBETWEEN(VLOOKUP(B69,'Ver3'!$B$13:$D$19,2,0),VLOOKUP(B69,'Ver3'!$B$13:$D$19,3,0))/100</f>
        <v>0.59</v>
      </c>
      <c r="G69" s="6">
        <f ca="1">RANDBETWEEN(VLOOKUP(B69,'Ver3'!$F$13:$H$19,2,0),VLOOKUP(B69,'Ver3'!$F$13:$H$19,3,0))/100</f>
        <v>0.55000000000000004</v>
      </c>
      <c r="H69" s="6">
        <f t="shared" ca="1" si="12"/>
        <v>0.32450000000000001</v>
      </c>
      <c r="I69" s="6">
        <f t="shared" ca="1" si="19"/>
        <v>0.2</v>
      </c>
      <c r="J69" s="6">
        <f t="shared" ca="1" si="13"/>
        <v>0.11799999999999999</v>
      </c>
      <c r="K69" s="6">
        <f ca="1">RANDBETWEEN(VLOOKUP(B69,'Ver3'!$F$23:$H$29,2,0),VLOOKUP(B69,'Ver3'!$F$23:$H$29,3,0))/100</f>
        <v>0.06</v>
      </c>
      <c r="L69" s="6">
        <f t="shared" ca="1" si="14"/>
        <v>3.5399999999999994E-2</v>
      </c>
      <c r="M69" s="16">
        <f t="shared" ca="1" si="15"/>
        <v>697.25609999999995</v>
      </c>
      <c r="N69" s="6">
        <f ca="1">(L69+J69+H69)*E69+Table134[[#This Row],[Hukuk Servisinde Tahsilat Tutarı]]</f>
        <v>1336864.26495</v>
      </c>
      <c r="O69" s="6">
        <f ca="1">C69*VLOOKUP(B69,'Ver3'!$J$3:$N$9,2,0)+(C69-C69*G69)*VLOOKUP(B69,'Ver3'!$J$3:$N$9,3,0)+(C69-C69*G69-C69*I69)*VLOOKUP(B69,'Ver3'!$J$3:$N$9,4,0)</f>
        <v>158666.25</v>
      </c>
      <c r="P69" s="6">
        <f t="shared" ca="1" si="16"/>
        <v>0.52210000000000001</v>
      </c>
      <c r="Q69" s="6">
        <f ca="1">C69*P69*VLOOKUP(B69,'Ver3'!$J$3:$N$9,5,0)</f>
        <v>228523.17</v>
      </c>
      <c r="R69" s="6">
        <f ca="1">VLOOKUP(Table134[[#This Row],[Ay]],'Ver3'!$J$3:$O$9,6,0)*Table134[[#This Row],[Hukuk Servisine Sevk Edilen]]*Table134[[#This Row],[Toplam Tutar]]</f>
        <v>286796.57835000003</v>
      </c>
      <c r="S69" s="6">
        <f t="shared" ca="1" si="17"/>
        <v>387189.42000000004</v>
      </c>
      <c r="T69" s="6">
        <f t="shared" ca="1" si="18"/>
        <v>1108341.0949500001</v>
      </c>
      <c r="U69" s="4"/>
    </row>
    <row r="70" spans="1:21" x14ac:dyDescent="0.2">
      <c r="A70" s="9">
        <v>44964</v>
      </c>
      <c r="B70" s="6">
        <f t="shared" si="10"/>
        <v>2</v>
      </c>
      <c r="C70" s="6">
        <f ca="1">RANDBETWEEN(VLOOKUP(B70,'Ver3'!$F$3:$H$9,2,0),VLOOKUP(B70,'Ver3'!$F$3:$H$9,3,0))</f>
        <v>1277</v>
      </c>
      <c r="D70" s="6">
        <f ca="1">RANDBETWEEN(VLOOKUP(B70,'Ver3'!$B$4:$D$10,2,0),VLOOKUP(B70,'Ver3'!$B$4:$D$10,3,0))</f>
        <v>1633</v>
      </c>
      <c r="E70" s="6">
        <f t="shared" ca="1" si="11"/>
        <v>2085341</v>
      </c>
      <c r="F70" s="6">
        <f ca="1">RANDBETWEEN(VLOOKUP(B70,'Ver3'!$B$13:$D$19,2,0),VLOOKUP(B70,'Ver3'!$B$13:$D$19,3,0))/100</f>
        <v>0.51</v>
      </c>
      <c r="G70" s="6">
        <f ca="1">RANDBETWEEN(VLOOKUP(B70,'Ver3'!$F$13:$H$19,2,0),VLOOKUP(B70,'Ver3'!$F$13:$H$19,3,0))/100</f>
        <v>0.5</v>
      </c>
      <c r="H70" s="6">
        <f t="shared" ca="1" si="12"/>
        <v>0.255</v>
      </c>
      <c r="I70" s="6">
        <f t="shared" ca="1" si="19"/>
        <v>0.22</v>
      </c>
      <c r="J70" s="6">
        <f t="shared" ca="1" si="13"/>
        <v>0.11220000000000001</v>
      </c>
      <c r="K70" s="6">
        <f ca="1">RANDBETWEEN(VLOOKUP(B70,'Ver3'!$F$23:$H$29,2,0),VLOOKUP(B70,'Ver3'!$F$23:$H$29,3,0))/100</f>
        <v>0.09</v>
      </c>
      <c r="L70" s="6">
        <f t="shared" ca="1" si="14"/>
        <v>4.5899999999999996E-2</v>
      </c>
      <c r="M70" s="16">
        <f t="shared" ca="1" si="15"/>
        <v>527.52870000000007</v>
      </c>
      <c r="N70" s="6">
        <f ca="1">(L70+J70+H70)*E70+Table134[[#This Row],[Hukuk Servisinde Tahsilat Tutarı]]</f>
        <v>1167426.0253250001</v>
      </c>
      <c r="O70" s="6">
        <f ca="1">C70*VLOOKUP(B70,'Ver3'!$J$3:$N$9,2,0)+(C70-C70*G70)*VLOOKUP(B70,'Ver3'!$J$3:$N$9,3,0)+(C70-C70*G70-C70*I70)*VLOOKUP(B70,'Ver3'!$J$3:$N$9,4,0)</f>
        <v>147493.5</v>
      </c>
      <c r="P70" s="6">
        <f t="shared" ca="1" si="16"/>
        <v>0.58689999999999998</v>
      </c>
      <c r="Q70" s="6">
        <f ca="1">C70*P70*VLOOKUP(B70,'Ver3'!$J$3:$N$9,5,0)</f>
        <v>224841.38999999998</v>
      </c>
      <c r="R70" s="6">
        <f ca="1">VLOOKUP(Table134[[#This Row],[Ay]],'Ver3'!$J$3:$O$9,6,0)*Table134[[#This Row],[Hukuk Servisine Sevk Edilen]]*Table134[[#This Row],[Toplam Tutar]]</f>
        <v>305971.65822499996</v>
      </c>
      <c r="S70" s="6">
        <f t="shared" ca="1" si="17"/>
        <v>372334.89</v>
      </c>
      <c r="T70" s="6">
        <f t="shared" ca="1" si="18"/>
        <v>942584.63532500004</v>
      </c>
      <c r="U70" s="4"/>
    </row>
    <row r="71" spans="1:21" x14ac:dyDescent="0.2">
      <c r="A71" s="9">
        <v>44965</v>
      </c>
      <c r="B71" s="6">
        <f t="shared" si="10"/>
        <v>2</v>
      </c>
      <c r="C71" s="6">
        <f ca="1">RANDBETWEEN(VLOOKUP(B71,'Ver3'!$F$3:$H$9,2,0),VLOOKUP(B71,'Ver3'!$F$3:$H$9,3,0))</f>
        <v>1388</v>
      </c>
      <c r="D71" s="6">
        <f ca="1">RANDBETWEEN(VLOOKUP(B71,'Ver3'!$B$4:$D$10,2,0),VLOOKUP(B71,'Ver3'!$B$4:$D$10,3,0))</f>
        <v>1265</v>
      </c>
      <c r="E71" s="6">
        <f t="shared" ca="1" si="11"/>
        <v>1755820</v>
      </c>
      <c r="F71" s="6">
        <f ca="1">RANDBETWEEN(VLOOKUP(B71,'Ver3'!$B$13:$D$19,2,0),VLOOKUP(B71,'Ver3'!$B$13:$D$19,3,0))/100</f>
        <v>0.53</v>
      </c>
      <c r="G71" s="6">
        <f ca="1">RANDBETWEEN(VLOOKUP(B71,'Ver3'!$F$13:$H$19,2,0),VLOOKUP(B71,'Ver3'!$F$13:$H$19,3,0))/100</f>
        <v>0.5</v>
      </c>
      <c r="H71" s="6">
        <f t="shared" ca="1" si="12"/>
        <v>0.26500000000000001</v>
      </c>
      <c r="I71" s="6">
        <f t="shared" ca="1" si="19"/>
        <v>0.32</v>
      </c>
      <c r="J71" s="6">
        <f t="shared" ca="1" si="13"/>
        <v>0.1696</v>
      </c>
      <c r="K71" s="6">
        <f ca="1">RANDBETWEEN(VLOOKUP(B71,'Ver3'!$F$23:$H$29,2,0),VLOOKUP(B71,'Ver3'!$F$23:$H$29,3,0))/100</f>
        <v>0.09</v>
      </c>
      <c r="L71" s="6">
        <f t="shared" ca="1" si="14"/>
        <v>4.7699999999999999E-2</v>
      </c>
      <c r="M71" s="16">
        <f t="shared" ca="1" si="15"/>
        <v>669.43240000000003</v>
      </c>
      <c r="N71" s="6">
        <f ca="1">(L71+J71+H71)*E71+Table134[[#This Row],[Hukuk Servisinde Tahsilat Tutarı]]</f>
        <v>1074078.9895000001</v>
      </c>
      <c r="O71" s="6">
        <f ca="1">C71*VLOOKUP(B71,'Ver3'!$J$3:$N$9,2,0)+(C71-C71*G71)*VLOOKUP(B71,'Ver3'!$J$3:$N$9,3,0)+(C71-C71*G71-C71*I71)*VLOOKUP(B71,'Ver3'!$J$3:$N$9,4,0)</f>
        <v>146434</v>
      </c>
      <c r="P71" s="6">
        <f t="shared" ca="1" si="16"/>
        <v>0.51770000000000005</v>
      </c>
      <c r="Q71" s="6">
        <f ca="1">C71*P71*VLOOKUP(B71,'Ver3'!$J$3:$N$9,5,0)</f>
        <v>215570.28000000003</v>
      </c>
      <c r="R71" s="6">
        <f ca="1">VLOOKUP(Table134[[#This Row],[Ay]],'Ver3'!$J$3:$O$9,6,0)*Table134[[#This Row],[Hukuk Servisine Sevk Edilen]]*Table134[[#This Row],[Toplam Tutar]]</f>
        <v>227247.00350000002</v>
      </c>
      <c r="S71" s="6">
        <f t="shared" ca="1" si="17"/>
        <v>362004.28</v>
      </c>
      <c r="T71" s="6">
        <f t="shared" ca="1" si="18"/>
        <v>858508.70950000011</v>
      </c>
      <c r="U71" s="4"/>
    </row>
    <row r="72" spans="1:21" x14ac:dyDescent="0.2">
      <c r="A72" s="9">
        <v>44966</v>
      </c>
      <c r="B72" s="6">
        <f t="shared" si="10"/>
        <v>2</v>
      </c>
      <c r="C72" s="6">
        <f ca="1">RANDBETWEEN(VLOOKUP(B72,'Ver3'!$F$3:$H$9,2,0),VLOOKUP(B72,'Ver3'!$F$3:$H$9,3,0))</f>
        <v>1251</v>
      </c>
      <c r="D72" s="6">
        <f ca="1">RANDBETWEEN(VLOOKUP(B72,'Ver3'!$B$4:$D$10,2,0),VLOOKUP(B72,'Ver3'!$B$4:$D$10,3,0))</f>
        <v>1705</v>
      </c>
      <c r="E72" s="6">
        <f t="shared" ca="1" si="11"/>
        <v>2132955</v>
      </c>
      <c r="F72" s="6">
        <f ca="1">RANDBETWEEN(VLOOKUP(B72,'Ver3'!$B$13:$D$19,2,0),VLOOKUP(B72,'Ver3'!$B$13:$D$19,3,0))/100</f>
        <v>0.59</v>
      </c>
      <c r="G72" s="6">
        <f ca="1">RANDBETWEEN(VLOOKUP(B72,'Ver3'!$F$13:$H$19,2,0),VLOOKUP(B72,'Ver3'!$F$13:$H$19,3,0))/100</f>
        <v>0.54</v>
      </c>
      <c r="H72" s="6">
        <f t="shared" ca="1" si="12"/>
        <v>0.31859999999999999</v>
      </c>
      <c r="I72" s="6">
        <f t="shared" ca="1" si="19"/>
        <v>0.26</v>
      </c>
      <c r="J72" s="6">
        <f t="shared" ca="1" si="13"/>
        <v>0.15340000000000001</v>
      </c>
      <c r="K72" s="6">
        <f ca="1">RANDBETWEEN(VLOOKUP(B72,'Ver3'!$F$23:$H$29,2,0),VLOOKUP(B72,'Ver3'!$F$23:$H$29,3,0))/100</f>
        <v>0.05</v>
      </c>
      <c r="L72" s="6">
        <f t="shared" ca="1" si="14"/>
        <v>2.9499999999999998E-2</v>
      </c>
      <c r="M72" s="16">
        <f t="shared" ca="1" si="15"/>
        <v>627.37650000000008</v>
      </c>
      <c r="N72" s="6">
        <f ca="1">(L72+J72+H72)*E72+Table134[[#This Row],[Hukuk Servisinde Tahsilat Tutarı]]</f>
        <v>1335496.4493750001</v>
      </c>
      <c r="O72" s="6">
        <f ca="1">C72*VLOOKUP(B72,'Ver3'!$J$3:$N$9,2,0)+(C72-C72*G72)*VLOOKUP(B72,'Ver3'!$J$3:$N$9,3,0)+(C72-C72*G72-C72*I72)*VLOOKUP(B72,'Ver3'!$J$3:$N$9,4,0)</f>
        <v>130729.5</v>
      </c>
      <c r="P72" s="6">
        <f t="shared" ca="1" si="16"/>
        <v>0.49849999999999994</v>
      </c>
      <c r="Q72" s="6">
        <f ca="1">C72*P72*VLOOKUP(B72,'Ver3'!$J$3:$N$9,5,0)</f>
        <v>187087.05</v>
      </c>
      <c r="R72" s="6">
        <f ca="1">VLOOKUP(Table134[[#This Row],[Ay]],'Ver3'!$J$3:$O$9,6,0)*Table134[[#This Row],[Hukuk Servisine Sevk Edilen]]*Table134[[#This Row],[Toplam Tutar]]</f>
        <v>265819.51687499997</v>
      </c>
      <c r="S72" s="6">
        <f t="shared" ca="1" si="17"/>
        <v>317816.55</v>
      </c>
      <c r="T72" s="6">
        <f t="shared" ca="1" si="18"/>
        <v>1148409.399375</v>
      </c>
      <c r="U72" s="4"/>
    </row>
    <row r="73" spans="1:21" x14ac:dyDescent="0.2">
      <c r="A73" s="9">
        <v>44967</v>
      </c>
      <c r="B73" s="6">
        <f t="shared" si="10"/>
        <v>2</v>
      </c>
      <c r="C73" s="6">
        <f ca="1">RANDBETWEEN(VLOOKUP(B73,'Ver3'!$F$3:$H$9,2,0),VLOOKUP(B73,'Ver3'!$F$3:$H$9,3,0))</f>
        <v>1342</v>
      </c>
      <c r="D73" s="6">
        <f ca="1">RANDBETWEEN(VLOOKUP(B73,'Ver3'!$B$4:$D$10,2,0),VLOOKUP(B73,'Ver3'!$B$4:$D$10,3,0))</f>
        <v>1582</v>
      </c>
      <c r="E73" s="6">
        <f t="shared" ca="1" si="11"/>
        <v>2123044</v>
      </c>
      <c r="F73" s="6">
        <f ca="1">RANDBETWEEN(VLOOKUP(B73,'Ver3'!$B$13:$D$19,2,0),VLOOKUP(B73,'Ver3'!$B$13:$D$19,3,0))/100</f>
        <v>0.51</v>
      </c>
      <c r="G73" s="6">
        <f ca="1">RANDBETWEEN(VLOOKUP(B73,'Ver3'!$F$13:$H$19,2,0),VLOOKUP(B73,'Ver3'!$F$13:$H$19,3,0))/100</f>
        <v>0.47</v>
      </c>
      <c r="H73" s="6">
        <f t="shared" ca="1" si="12"/>
        <v>0.2397</v>
      </c>
      <c r="I73" s="6">
        <f t="shared" ca="1" si="19"/>
        <v>0.25</v>
      </c>
      <c r="J73" s="6">
        <f t="shared" ca="1" si="13"/>
        <v>0.1275</v>
      </c>
      <c r="K73" s="6">
        <f ca="1">RANDBETWEEN(VLOOKUP(B73,'Ver3'!$F$23:$H$29,2,0),VLOOKUP(B73,'Ver3'!$F$23:$H$29,3,0))/100</f>
        <v>0.05</v>
      </c>
      <c r="L73" s="6">
        <f t="shared" ca="1" si="14"/>
        <v>2.5500000000000002E-2</v>
      </c>
      <c r="M73" s="16">
        <f t="shared" ca="1" si="15"/>
        <v>527.00339999999994</v>
      </c>
      <c r="N73" s="6">
        <f ca="1">(L73+J73+H73)*E73+Table134[[#This Row],[Hukuk Servisinde Tahsilat Tutarı]]</f>
        <v>1156050.5340999998</v>
      </c>
      <c r="O73" s="6">
        <f ca="1">C73*VLOOKUP(B73,'Ver3'!$J$3:$N$9,2,0)+(C73-C73*G73)*VLOOKUP(B73,'Ver3'!$J$3:$N$9,3,0)+(C73-C73*G73-C73*I73)*VLOOKUP(B73,'Ver3'!$J$3:$N$9,4,0)</f>
        <v>158020.5</v>
      </c>
      <c r="P73" s="6">
        <f t="shared" ca="1" si="16"/>
        <v>0.60729999999999995</v>
      </c>
      <c r="Q73" s="6">
        <f ca="1">C73*P73*VLOOKUP(B73,'Ver3'!$J$3:$N$9,5,0)</f>
        <v>244498.97999999998</v>
      </c>
      <c r="R73" s="6">
        <f ca="1">VLOOKUP(Table134[[#This Row],[Ay]],'Ver3'!$J$3:$O$9,6,0)*Table134[[#This Row],[Hukuk Servisine Sevk Edilen]]*Table134[[#This Row],[Toplam Tutar]]</f>
        <v>322331.15529999998</v>
      </c>
      <c r="S73" s="6">
        <f t="shared" ca="1" si="17"/>
        <v>402519.48</v>
      </c>
      <c r="T73" s="6">
        <f t="shared" ca="1" si="18"/>
        <v>911551.55409999983</v>
      </c>
      <c r="U73" s="4"/>
    </row>
    <row r="74" spans="1:21" x14ac:dyDescent="0.2">
      <c r="A74" s="9">
        <v>44968</v>
      </c>
      <c r="B74" s="6">
        <f t="shared" si="10"/>
        <v>2</v>
      </c>
      <c r="C74" s="6">
        <f ca="1">RANDBETWEEN(VLOOKUP(B74,'Ver3'!$F$3:$H$9,2,0),VLOOKUP(B74,'Ver3'!$F$3:$H$9,3,0))</f>
        <v>1016</v>
      </c>
      <c r="D74" s="6">
        <f ca="1">RANDBETWEEN(VLOOKUP(B74,'Ver3'!$B$4:$D$10,2,0),VLOOKUP(B74,'Ver3'!$B$4:$D$10,3,0))</f>
        <v>1306</v>
      </c>
      <c r="E74" s="6">
        <f t="shared" ca="1" si="11"/>
        <v>1326896</v>
      </c>
      <c r="F74" s="6">
        <f ca="1">RANDBETWEEN(VLOOKUP(B74,'Ver3'!$B$13:$D$19,2,0),VLOOKUP(B74,'Ver3'!$B$13:$D$19,3,0))/100</f>
        <v>0.57999999999999996</v>
      </c>
      <c r="G74" s="6">
        <f ca="1">RANDBETWEEN(VLOOKUP(B74,'Ver3'!$F$13:$H$19,2,0),VLOOKUP(B74,'Ver3'!$F$13:$H$19,3,0))/100</f>
        <v>0.45</v>
      </c>
      <c r="H74" s="6">
        <f t="shared" ca="1" si="12"/>
        <v>0.26100000000000001</v>
      </c>
      <c r="I74" s="6">
        <f t="shared" ca="1" si="19"/>
        <v>0.3</v>
      </c>
      <c r="J74" s="6">
        <f t="shared" ca="1" si="13"/>
        <v>0.17399999999999999</v>
      </c>
      <c r="K74" s="6">
        <f ca="1">RANDBETWEEN(VLOOKUP(B74,'Ver3'!$F$23:$H$29,2,0),VLOOKUP(B74,'Ver3'!$F$23:$H$29,3,0))/100</f>
        <v>0.09</v>
      </c>
      <c r="L74" s="6">
        <f t="shared" ca="1" si="14"/>
        <v>5.2199999999999996E-2</v>
      </c>
      <c r="M74" s="16">
        <f t="shared" ca="1" si="15"/>
        <v>494.99519999999995</v>
      </c>
      <c r="N74" s="6">
        <f ca="1">(L74+J74+H74)*E74+Table134[[#This Row],[Hukuk Servisinde Tahsilat Tutarı]]</f>
        <v>816571.79839999997</v>
      </c>
      <c r="O74" s="6">
        <f ca="1">C74*VLOOKUP(B74,'Ver3'!$J$3:$N$9,2,0)+(C74-C74*G74)*VLOOKUP(B74,'Ver3'!$J$3:$N$9,3,0)+(C74-C74*G74-C74*I74)*VLOOKUP(B74,'Ver3'!$J$3:$N$9,4,0)</f>
        <v>118110</v>
      </c>
      <c r="P74" s="6">
        <f t="shared" ca="1" si="16"/>
        <v>0.51280000000000003</v>
      </c>
      <c r="Q74" s="6">
        <f ca="1">C74*P74*VLOOKUP(B74,'Ver3'!$J$3:$N$9,5,0)</f>
        <v>156301.44</v>
      </c>
      <c r="R74" s="6">
        <f ca="1">VLOOKUP(Table134[[#This Row],[Ay]],'Ver3'!$J$3:$O$9,6,0)*Table134[[#This Row],[Hukuk Servisine Sevk Edilen]]*Table134[[#This Row],[Toplam Tutar]]</f>
        <v>170108.06720000002</v>
      </c>
      <c r="S74" s="6">
        <f t="shared" ca="1" si="17"/>
        <v>274411.44</v>
      </c>
      <c r="T74" s="6">
        <f t="shared" ca="1" si="18"/>
        <v>660270.35840000003</v>
      </c>
      <c r="U74" s="4"/>
    </row>
    <row r="75" spans="1:21" x14ac:dyDescent="0.2">
      <c r="A75" s="9">
        <v>44969</v>
      </c>
      <c r="B75" s="6">
        <f t="shared" si="10"/>
        <v>2</v>
      </c>
      <c r="C75" s="6">
        <f ca="1">RANDBETWEEN(VLOOKUP(B75,'Ver3'!$F$3:$H$9,2,0),VLOOKUP(B75,'Ver3'!$F$3:$H$9,3,0))</f>
        <v>1134</v>
      </c>
      <c r="D75" s="6">
        <f ca="1">RANDBETWEEN(VLOOKUP(B75,'Ver3'!$B$4:$D$10,2,0),VLOOKUP(B75,'Ver3'!$B$4:$D$10,3,0))</f>
        <v>1701</v>
      </c>
      <c r="E75" s="6">
        <f t="shared" ca="1" si="11"/>
        <v>1928934</v>
      </c>
      <c r="F75" s="6">
        <f ca="1">RANDBETWEEN(VLOOKUP(B75,'Ver3'!$B$13:$D$19,2,0),VLOOKUP(B75,'Ver3'!$B$13:$D$19,3,0))/100</f>
        <v>0.52</v>
      </c>
      <c r="G75" s="6">
        <f ca="1">RANDBETWEEN(VLOOKUP(B75,'Ver3'!$F$13:$H$19,2,0),VLOOKUP(B75,'Ver3'!$F$13:$H$19,3,0))/100</f>
        <v>0.51</v>
      </c>
      <c r="H75" s="6">
        <f t="shared" ca="1" si="12"/>
        <v>0.26519999999999999</v>
      </c>
      <c r="I75" s="6">
        <f t="shared" ca="1" si="19"/>
        <v>0.21</v>
      </c>
      <c r="J75" s="6">
        <f t="shared" ca="1" si="13"/>
        <v>0.10920000000000001</v>
      </c>
      <c r="K75" s="6">
        <f ca="1">RANDBETWEEN(VLOOKUP(B75,'Ver3'!$F$23:$H$29,2,0),VLOOKUP(B75,'Ver3'!$F$23:$H$29,3,0))/100</f>
        <v>0.08</v>
      </c>
      <c r="L75" s="6">
        <f t="shared" ca="1" si="14"/>
        <v>4.1600000000000005E-2</v>
      </c>
      <c r="M75" s="16">
        <f t="shared" ca="1" si="15"/>
        <v>471.74400000000003</v>
      </c>
      <c r="N75" s="6">
        <f ca="1">(L75+J75+H75)*E75+Table134[[#This Row],[Hukuk Servisinde Tahsilat Tutarı]]</f>
        <v>1084060.9080000001</v>
      </c>
      <c r="O75" s="6">
        <f ca="1">C75*VLOOKUP(B75,'Ver3'!$J$3:$N$9,2,0)+(C75-C75*G75)*VLOOKUP(B75,'Ver3'!$J$3:$N$9,3,0)+(C75-C75*G75-C75*I75)*VLOOKUP(B75,'Ver3'!$J$3:$N$9,4,0)</f>
        <v>130126.5</v>
      </c>
      <c r="P75" s="6">
        <f t="shared" ca="1" si="16"/>
        <v>0.58399999999999996</v>
      </c>
      <c r="Q75" s="6">
        <f ca="1">C75*P75*VLOOKUP(B75,'Ver3'!$J$3:$N$9,5,0)</f>
        <v>198676.8</v>
      </c>
      <c r="R75" s="6">
        <f ca="1">VLOOKUP(Table134[[#This Row],[Ay]],'Ver3'!$J$3:$O$9,6,0)*Table134[[#This Row],[Hukuk Servisine Sevk Edilen]]*Table134[[#This Row],[Toplam Tutar]]</f>
        <v>281624.364</v>
      </c>
      <c r="S75" s="6">
        <f t="shared" ca="1" si="17"/>
        <v>328803.3</v>
      </c>
      <c r="T75" s="6">
        <f t="shared" ca="1" si="18"/>
        <v>885384.10800000001</v>
      </c>
      <c r="U75" s="4"/>
    </row>
    <row r="76" spans="1:21" x14ac:dyDescent="0.2">
      <c r="A76" s="9">
        <v>44970</v>
      </c>
      <c r="B76" s="6">
        <f t="shared" si="10"/>
        <v>2</v>
      </c>
      <c r="C76" s="6">
        <f ca="1">RANDBETWEEN(VLOOKUP(B76,'Ver3'!$F$3:$H$9,2,0),VLOOKUP(B76,'Ver3'!$F$3:$H$9,3,0))</f>
        <v>1351</v>
      </c>
      <c r="D76" s="6">
        <f ca="1">RANDBETWEEN(VLOOKUP(B76,'Ver3'!$B$4:$D$10,2,0),VLOOKUP(B76,'Ver3'!$B$4:$D$10,3,0))</f>
        <v>1466</v>
      </c>
      <c r="E76" s="6">
        <f t="shared" ca="1" si="11"/>
        <v>1980566</v>
      </c>
      <c r="F76" s="6">
        <f ca="1">RANDBETWEEN(VLOOKUP(B76,'Ver3'!$B$13:$D$19,2,0),VLOOKUP(B76,'Ver3'!$B$13:$D$19,3,0))/100</f>
        <v>0.64</v>
      </c>
      <c r="G76" s="6">
        <f ca="1">RANDBETWEEN(VLOOKUP(B76,'Ver3'!$F$13:$H$19,2,0),VLOOKUP(B76,'Ver3'!$F$13:$H$19,3,0))/100</f>
        <v>0.5</v>
      </c>
      <c r="H76" s="6">
        <f t="shared" ca="1" si="12"/>
        <v>0.32</v>
      </c>
      <c r="I76" s="6">
        <f t="shared" ca="1" si="19"/>
        <v>0.23</v>
      </c>
      <c r="J76" s="6">
        <f t="shared" ca="1" si="13"/>
        <v>0.1472</v>
      </c>
      <c r="K76" s="6">
        <f ca="1">RANDBETWEEN(VLOOKUP(B76,'Ver3'!$F$23:$H$29,2,0),VLOOKUP(B76,'Ver3'!$F$23:$H$29,3,0))/100</f>
        <v>0.09</v>
      </c>
      <c r="L76" s="6">
        <f t="shared" ca="1" si="14"/>
        <v>5.7599999999999998E-2</v>
      </c>
      <c r="M76" s="16">
        <f t="shared" ca="1" si="15"/>
        <v>709.00479999999993</v>
      </c>
      <c r="N76" s="6">
        <f ca="1">(L76+J76+H76)*E76+Table134[[#This Row],[Hukuk Servisinde Tahsilat Tutarı]]</f>
        <v>1274692.2775999999</v>
      </c>
      <c r="O76" s="6">
        <f ca="1">C76*VLOOKUP(B76,'Ver3'!$J$3:$N$9,2,0)+(C76-C76*G76)*VLOOKUP(B76,'Ver3'!$J$3:$N$9,3,0)+(C76-C76*G76-C76*I76)*VLOOKUP(B76,'Ver3'!$J$3:$N$9,4,0)</f>
        <v>154689.5</v>
      </c>
      <c r="P76" s="6">
        <f t="shared" ca="1" si="16"/>
        <v>0.47520000000000007</v>
      </c>
      <c r="Q76" s="6">
        <f ca="1">C76*P76*VLOOKUP(B76,'Ver3'!$J$3:$N$9,5,0)</f>
        <v>192598.56000000003</v>
      </c>
      <c r="R76" s="6">
        <f ca="1">VLOOKUP(Table134[[#This Row],[Ay]],'Ver3'!$J$3:$O$9,6,0)*Table134[[#This Row],[Hukuk Servisine Sevk Edilen]]*Table134[[#This Row],[Toplam Tutar]]</f>
        <v>235291.24080000003</v>
      </c>
      <c r="S76" s="6">
        <f t="shared" ca="1" si="17"/>
        <v>347288.06000000006</v>
      </c>
      <c r="T76" s="6">
        <f t="shared" ca="1" si="18"/>
        <v>1082093.7175999999</v>
      </c>
      <c r="U76" s="4"/>
    </row>
    <row r="77" spans="1:21" x14ac:dyDescent="0.2">
      <c r="A77" s="9">
        <v>44971</v>
      </c>
      <c r="B77" s="6">
        <f t="shared" si="10"/>
        <v>2</v>
      </c>
      <c r="C77" s="6">
        <f ca="1">RANDBETWEEN(VLOOKUP(B77,'Ver3'!$F$3:$H$9,2,0),VLOOKUP(B77,'Ver3'!$F$3:$H$9,3,0))</f>
        <v>1467</v>
      </c>
      <c r="D77" s="6">
        <f ca="1">RANDBETWEEN(VLOOKUP(B77,'Ver3'!$B$4:$D$10,2,0),VLOOKUP(B77,'Ver3'!$B$4:$D$10,3,0))</f>
        <v>1531</v>
      </c>
      <c r="E77" s="6">
        <f t="shared" ca="1" si="11"/>
        <v>2245977</v>
      </c>
      <c r="F77" s="6">
        <f ca="1">RANDBETWEEN(VLOOKUP(B77,'Ver3'!$B$13:$D$19,2,0),VLOOKUP(B77,'Ver3'!$B$13:$D$19,3,0))/100</f>
        <v>0.5</v>
      </c>
      <c r="G77" s="6">
        <f ca="1">RANDBETWEEN(VLOOKUP(B77,'Ver3'!$F$13:$H$19,2,0),VLOOKUP(B77,'Ver3'!$F$13:$H$19,3,0))/100</f>
        <v>0.45</v>
      </c>
      <c r="H77" s="6">
        <f t="shared" ca="1" si="12"/>
        <v>0.22500000000000001</v>
      </c>
      <c r="I77" s="6">
        <f t="shared" ca="1" si="19"/>
        <v>0.28000000000000003</v>
      </c>
      <c r="J77" s="6">
        <f t="shared" ca="1" si="13"/>
        <v>0.14000000000000001</v>
      </c>
      <c r="K77" s="6">
        <f ca="1">RANDBETWEEN(VLOOKUP(B77,'Ver3'!$F$23:$H$29,2,0),VLOOKUP(B77,'Ver3'!$F$23:$H$29,3,0))/100</f>
        <v>0.09</v>
      </c>
      <c r="L77" s="6">
        <f t="shared" ca="1" si="14"/>
        <v>4.4999999999999998E-2</v>
      </c>
      <c r="M77" s="16">
        <f t="shared" ca="1" si="15"/>
        <v>601.47</v>
      </c>
      <c r="N77" s="6">
        <f ca="1">(L77+J77+H77)*E77+Table134[[#This Row],[Hukuk Servisinde Tahsilat Tutarı]]</f>
        <v>1252132.1775</v>
      </c>
      <c r="O77" s="6">
        <f ca="1">C77*VLOOKUP(B77,'Ver3'!$J$3:$N$9,2,0)+(C77-C77*G77)*VLOOKUP(B77,'Ver3'!$J$3:$N$9,3,0)+(C77-C77*G77-C77*I77)*VLOOKUP(B77,'Ver3'!$J$3:$N$9,4,0)</f>
        <v>173472.75</v>
      </c>
      <c r="P77" s="6">
        <f t="shared" ca="1" si="16"/>
        <v>0.59</v>
      </c>
      <c r="Q77" s="6">
        <f ca="1">C77*P77*VLOOKUP(B77,'Ver3'!$J$3:$N$9,5,0)</f>
        <v>259659</v>
      </c>
      <c r="R77" s="6">
        <f ca="1">VLOOKUP(Table134[[#This Row],[Ay]],'Ver3'!$J$3:$O$9,6,0)*Table134[[#This Row],[Hukuk Servisine Sevk Edilen]]*Table134[[#This Row],[Toplam Tutar]]</f>
        <v>331281.60749999998</v>
      </c>
      <c r="S77" s="6">
        <f t="shared" ca="1" si="17"/>
        <v>433131.75</v>
      </c>
      <c r="T77" s="6">
        <f t="shared" ca="1" si="18"/>
        <v>992473.17749999999</v>
      </c>
      <c r="U77" s="4"/>
    </row>
    <row r="78" spans="1:21" x14ac:dyDescent="0.2">
      <c r="A78" s="9">
        <v>44972</v>
      </c>
      <c r="B78" s="6">
        <f t="shared" si="10"/>
        <v>2</v>
      </c>
      <c r="C78" s="6">
        <f ca="1">RANDBETWEEN(VLOOKUP(B78,'Ver3'!$F$3:$H$9,2,0),VLOOKUP(B78,'Ver3'!$F$3:$H$9,3,0))</f>
        <v>1094</v>
      </c>
      <c r="D78" s="6">
        <f ca="1">RANDBETWEEN(VLOOKUP(B78,'Ver3'!$B$4:$D$10,2,0),VLOOKUP(B78,'Ver3'!$B$4:$D$10,3,0))</f>
        <v>1329</v>
      </c>
      <c r="E78" s="6">
        <f t="shared" ca="1" si="11"/>
        <v>1453926</v>
      </c>
      <c r="F78" s="6">
        <f ca="1">RANDBETWEEN(VLOOKUP(B78,'Ver3'!$B$13:$D$19,2,0),VLOOKUP(B78,'Ver3'!$B$13:$D$19,3,0))/100</f>
        <v>0.53</v>
      </c>
      <c r="G78" s="6">
        <f ca="1">RANDBETWEEN(VLOOKUP(B78,'Ver3'!$F$13:$H$19,2,0),VLOOKUP(B78,'Ver3'!$F$13:$H$19,3,0))/100</f>
        <v>0.51</v>
      </c>
      <c r="H78" s="6">
        <f t="shared" ca="1" si="12"/>
        <v>0.27030000000000004</v>
      </c>
      <c r="I78" s="6">
        <f t="shared" ca="1" si="19"/>
        <v>0.34</v>
      </c>
      <c r="J78" s="6">
        <f t="shared" ca="1" si="13"/>
        <v>0.18020000000000003</v>
      </c>
      <c r="K78" s="6">
        <f ca="1">RANDBETWEEN(VLOOKUP(B78,'Ver3'!$F$23:$H$29,2,0),VLOOKUP(B78,'Ver3'!$F$23:$H$29,3,0))/100</f>
        <v>0.06</v>
      </c>
      <c r="L78" s="6">
        <f t="shared" ca="1" si="14"/>
        <v>3.1800000000000002E-2</v>
      </c>
      <c r="M78" s="16">
        <f t="shared" ca="1" si="15"/>
        <v>527.63620000000003</v>
      </c>
      <c r="N78" s="6">
        <f ca="1">(L78+J78+H78)*E78+Table134[[#This Row],[Hukuk Servisinde Tahsilat Tutarı]]</f>
        <v>889402.88235000009</v>
      </c>
      <c r="O78" s="6">
        <f ca="1">C78*VLOOKUP(B78,'Ver3'!$J$3:$N$9,2,0)+(C78-C78*G78)*VLOOKUP(B78,'Ver3'!$J$3:$N$9,3,0)+(C78-C78*G78-C78*I78)*VLOOKUP(B78,'Ver3'!$J$3:$N$9,4,0)</f>
        <v>111314.5</v>
      </c>
      <c r="P78" s="6">
        <f t="shared" ca="1" si="16"/>
        <v>0.51769999999999994</v>
      </c>
      <c r="Q78" s="6">
        <f ca="1">C78*P78*VLOOKUP(B78,'Ver3'!$J$3:$N$9,5,0)</f>
        <v>169909.13999999998</v>
      </c>
      <c r="R78" s="6">
        <f ca="1">VLOOKUP(Table134[[#This Row],[Ay]],'Ver3'!$J$3:$O$9,6,0)*Table134[[#This Row],[Hukuk Servisine Sevk Edilen]]*Table134[[#This Row],[Toplam Tutar]]</f>
        <v>188174.37254999997</v>
      </c>
      <c r="S78" s="6">
        <f t="shared" ca="1" si="17"/>
        <v>281223.64</v>
      </c>
      <c r="T78" s="6">
        <f t="shared" ca="1" si="18"/>
        <v>719493.74235000007</v>
      </c>
      <c r="U78" s="4"/>
    </row>
    <row r="79" spans="1:21" x14ac:dyDescent="0.2">
      <c r="A79" s="9">
        <v>44973</v>
      </c>
      <c r="B79" s="6">
        <f t="shared" si="10"/>
        <v>2</v>
      </c>
      <c r="C79" s="6">
        <f ca="1">RANDBETWEEN(VLOOKUP(B79,'Ver3'!$F$3:$H$9,2,0),VLOOKUP(B79,'Ver3'!$F$3:$H$9,3,0))</f>
        <v>1036</v>
      </c>
      <c r="D79" s="6">
        <f ca="1">RANDBETWEEN(VLOOKUP(B79,'Ver3'!$B$4:$D$10,2,0),VLOOKUP(B79,'Ver3'!$B$4:$D$10,3,0))</f>
        <v>1420</v>
      </c>
      <c r="E79" s="6">
        <f t="shared" ca="1" si="11"/>
        <v>1471120</v>
      </c>
      <c r="F79" s="6">
        <f ca="1">RANDBETWEEN(VLOOKUP(B79,'Ver3'!$B$13:$D$19,2,0),VLOOKUP(B79,'Ver3'!$B$13:$D$19,3,0))/100</f>
        <v>0.51</v>
      </c>
      <c r="G79" s="6">
        <f ca="1">RANDBETWEEN(VLOOKUP(B79,'Ver3'!$F$13:$H$19,2,0),VLOOKUP(B79,'Ver3'!$F$13:$H$19,3,0))/100</f>
        <v>0.45</v>
      </c>
      <c r="H79" s="6">
        <f t="shared" ca="1" si="12"/>
        <v>0.22950000000000001</v>
      </c>
      <c r="I79" s="6">
        <f t="shared" ca="1" si="19"/>
        <v>0.26</v>
      </c>
      <c r="J79" s="6">
        <f t="shared" ca="1" si="13"/>
        <v>0.1326</v>
      </c>
      <c r="K79" s="6">
        <f ca="1">RANDBETWEEN(VLOOKUP(B79,'Ver3'!$F$23:$H$29,2,0),VLOOKUP(B79,'Ver3'!$F$23:$H$29,3,0))/100</f>
        <v>0.09</v>
      </c>
      <c r="L79" s="6">
        <f t="shared" ca="1" si="14"/>
        <v>4.5899999999999996E-2</v>
      </c>
      <c r="M79" s="16">
        <f t="shared" ca="1" si="15"/>
        <v>422.68800000000005</v>
      </c>
      <c r="N79" s="6">
        <f ca="1">(L79+J79+H79)*E79+Table134[[#This Row],[Hukuk Servisinde Tahsilat Tutarı]]</f>
        <v>817942.72000000009</v>
      </c>
      <c r="O79" s="6">
        <f ca="1">C79*VLOOKUP(B79,'Ver3'!$J$3:$N$9,2,0)+(C79-C79*G79)*VLOOKUP(B79,'Ver3'!$J$3:$N$9,3,0)+(C79-C79*G79-C79*I79)*VLOOKUP(B79,'Ver3'!$J$3:$N$9,4,0)</f>
        <v>124579</v>
      </c>
      <c r="P79" s="6">
        <f t="shared" ca="1" si="16"/>
        <v>0.59199999999999997</v>
      </c>
      <c r="Q79" s="6">
        <f ca="1">C79*P79*VLOOKUP(B79,'Ver3'!$J$3:$N$9,5,0)</f>
        <v>183993.60000000001</v>
      </c>
      <c r="R79" s="6">
        <f ca="1">VLOOKUP(Table134[[#This Row],[Ay]],'Ver3'!$J$3:$O$9,6,0)*Table134[[#This Row],[Hukuk Servisine Sevk Edilen]]*Table134[[#This Row],[Toplam Tutar]]</f>
        <v>217725.75999999998</v>
      </c>
      <c r="S79" s="6">
        <f t="shared" ca="1" si="17"/>
        <v>308572.59999999998</v>
      </c>
      <c r="T79" s="6">
        <f t="shared" ca="1" si="18"/>
        <v>633949.12000000011</v>
      </c>
      <c r="U79" s="4"/>
    </row>
    <row r="80" spans="1:21" x14ac:dyDescent="0.2">
      <c r="A80" s="9">
        <v>44974</v>
      </c>
      <c r="B80" s="6">
        <f t="shared" si="10"/>
        <v>2</v>
      </c>
      <c r="C80" s="6">
        <f ca="1">RANDBETWEEN(VLOOKUP(B80,'Ver3'!$F$3:$H$9,2,0),VLOOKUP(B80,'Ver3'!$F$3:$H$9,3,0))</f>
        <v>1310</v>
      </c>
      <c r="D80" s="6">
        <f ca="1">RANDBETWEEN(VLOOKUP(B80,'Ver3'!$B$4:$D$10,2,0),VLOOKUP(B80,'Ver3'!$B$4:$D$10,3,0))</f>
        <v>1277</v>
      </c>
      <c r="E80" s="6">
        <f t="shared" ca="1" si="11"/>
        <v>1672870</v>
      </c>
      <c r="F80" s="6">
        <f ca="1">RANDBETWEEN(VLOOKUP(B80,'Ver3'!$B$13:$D$19,2,0),VLOOKUP(B80,'Ver3'!$B$13:$D$19,3,0))/100</f>
        <v>0.53</v>
      </c>
      <c r="G80" s="6">
        <f ca="1">RANDBETWEEN(VLOOKUP(B80,'Ver3'!$F$13:$H$19,2,0),VLOOKUP(B80,'Ver3'!$F$13:$H$19,3,0))/100</f>
        <v>0.48</v>
      </c>
      <c r="H80" s="6">
        <f t="shared" ca="1" si="12"/>
        <v>0.25440000000000002</v>
      </c>
      <c r="I80" s="6">
        <f t="shared" ca="1" si="19"/>
        <v>0.25</v>
      </c>
      <c r="J80" s="6">
        <f t="shared" ca="1" si="13"/>
        <v>0.13250000000000001</v>
      </c>
      <c r="K80" s="6">
        <f ca="1">RANDBETWEEN(VLOOKUP(B80,'Ver3'!$F$23:$H$29,2,0),VLOOKUP(B80,'Ver3'!$F$23:$H$29,3,0))/100</f>
        <v>0.06</v>
      </c>
      <c r="L80" s="6">
        <f t="shared" ca="1" si="14"/>
        <v>3.1800000000000002E-2</v>
      </c>
      <c r="M80" s="16">
        <f t="shared" ca="1" si="15"/>
        <v>548.49700000000007</v>
      </c>
      <c r="N80" s="6">
        <f ca="1">(L80+J80+H80)*E80+Table134[[#This Row],[Hukuk Servisinde Tahsilat Tutarı]]</f>
        <v>943540.50174999994</v>
      </c>
      <c r="O80" s="6">
        <f ca="1">C80*VLOOKUP(B80,'Ver3'!$J$3:$N$9,2,0)+(C80-C80*G80)*VLOOKUP(B80,'Ver3'!$J$3:$N$9,3,0)+(C80-C80*G80-C80*I80)*VLOOKUP(B80,'Ver3'!$J$3:$N$9,4,0)</f>
        <v>151960</v>
      </c>
      <c r="P80" s="6">
        <f t="shared" ca="1" si="16"/>
        <v>0.58129999999999993</v>
      </c>
      <c r="Q80" s="6">
        <f ca="1">C80*P80*VLOOKUP(B80,'Ver3'!$J$3:$N$9,5,0)</f>
        <v>228450.89999999997</v>
      </c>
      <c r="R80" s="6">
        <f ca="1">VLOOKUP(Table134[[#This Row],[Ay]],'Ver3'!$J$3:$O$9,6,0)*Table134[[#This Row],[Hukuk Servisine Sevk Edilen]]*Table134[[#This Row],[Toplam Tutar]]</f>
        <v>243109.83274999997</v>
      </c>
      <c r="S80" s="6">
        <f t="shared" ca="1" si="17"/>
        <v>380410.89999999997</v>
      </c>
      <c r="T80" s="6">
        <f t="shared" ca="1" si="18"/>
        <v>715089.60174999991</v>
      </c>
      <c r="U80" s="4"/>
    </row>
    <row r="81" spans="1:21" x14ac:dyDescent="0.2">
      <c r="A81" s="9">
        <v>44975</v>
      </c>
      <c r="B81" s="6">
        <f t="shared" si="10"/>
        <v>2</v>
      </c>
      <c r="C81" s="6">
        <f ca="1">RANDBETWEEN(VLOOKUP(B81,'Ver3'!$F$3:$H$9,2,0),VLOOKUP(B81,'Ver3'!$F$3:$H$9,3,0))</f>
        <v>1040</v>
      </c>
      <c r="D81" s="6">
        <f ca="1">RANDBETWEEN(VLOOKUP(B81,'Ver3'!$B$4:$D$10,2,0),VLOOKUP(B81,'Ver3'!$B$4:$D$10,3,0))</f>
        <v>1345</v>
      </c>
      <c r="E81" s="6">
        <f t="shared" ca="1" si="11"/>
        <v>1398800</v>
      </c>
      <c r="F81" s="6">
        <f ca="1">RANDBETWEEN(VLOOKUP(B81,'Ver3'!$B$13:$D$19,2,0),VLOOKUP(B81,'Ver3'!$B$13:$D$19,3,0))/100</f>
        <v>0.51</v>
      </c>
      <c r="G81" s="6">
        <f ca="1">RANDBETWEEN(VLOOKUP(B81,'Ver3'!$F$13:$H$19,2,0),VLOOKUP(B81,'Ver3'!$F$13:$H$19,3,0))/100</f>
        <v>0.54</v>
      </c>
      <c r="H81" s="6">
        <f t="shared" ca="1" si="12"/>
        <v>0.27540000000000003</v>
      </c>
      <c r="I81" s="6">
        <f t="shared" ca="1" si="19"/>
        <v>0.28999999999999998</v>
      </c>
      <c r="J81" s="6">
        <f t="shared" ca="1" si="13"/>
        <v>0.1479</v>
      </c>
      <c r="K81" s="6">
        <f ca="1">RANDBETWEEN(VLOOKUP(B81,'Ver3'!$F$23:$H$29,2,0),VLOOKUP(B81,'Ver3'!$F$23:$H$29,3,0))/100</f>
        <v>0.06</v>
      </c>
      <c r="L81" s="6">
        <f t="shared" ca="1" si="14"/>
        <v>3.0599999999999999E-2</v>
      </c>
      <c r="M81" s="16">
        <f t="shared" ca="1" si="15"/>
        <v>472.05600000000004</v>
      </c>
      <c r="N81" s="6">
        <f ca="1">(L81+J81+H81)*E81+Table134[[#This Row],[Hukuk Servisinde Tahsilat Tutarı]]</f>
        <v>825886.49000000011</v>
      </c>
      <c r="O81" s="6">
        <f ca="1">C81*VLOOKUP(B81,'Ver3'!$J$3:$N$9,2,0)+(C81-C81*G81)*VLOOKUP(B81,'Ver3'!$J$3:$N$9,3,0)+(C81-C81*G81-C81*I81)*VLOOKUP(B81,'Ver3'!$J$3:$N$9,4,0)</f>
        <v>105560</v>
      </c>
      <c r="P81" s="6">
        <f t="shared" ca="1" si="16"/>
        <v>0.54610000000000003</v>
      </c>
      <c r="Q81" s="6">
        <f ca="1">C81*P81*VLOOKUP(B81,'Ver3'!$J$3:$N$9,5,0)</f>
        <v>170383.2</v>
      </c>
      <c r="R81" s="6">
        <f ca="1">VLOOKUP(Table134[[#This Row],[Ay]],'Ver3'!$J$3:$O$9,6,0)*Table134[[#This Row],[Hukuk Servisine Sevk Edilen]]*Table134[[#This Row],[Toplam Tutar]]</f>
        <v>190971.17</v>
      </c>
      <c r="S81" s="6">
        <f t="shared" ca="1" si="17"/>
        <v>275943.2</v>
      </c>
      <c r="T81" s="6">
        <f t="shared" ca="1" si="18"/>
        <v>655503.29</v>
      </c>
      <c r="U81" s="4"/>
    </row>
    <row r="82" spans="1:21" x14ac:dyDescent="0.2">
      <c r="A82" s="9">
        <v>44976</v>
      </c>
      <c r="B82" s="6">
        <f t="shared" si="10"/>
        <v>2</v>
      </c>
      <c r="C82" s="6">
        <f ca="1">RANDBETWEEN(VLOOKUP(B82,'Ver3'!$F$3:$H$9,2,0),VLOOKUP(B82,'Ver3'!$F$3:$H$9,3,0))</f>
        <v>1140</v>
      </c>
      <c r="D82" s="6">
        <f ca="1">RANDBETWEEN(VLOOKUP(B82,'Ver3'!$B$4:$D$10,2,0),VLOOKUP(B82,'Ver3'!$B$4:$D$10,3,0))</f>
        <v>1669</v>
      </c>
      <c r="E82" s="6">
        <f t="shared" ca="1" si="11"/>
        <v>1902660</v>
      </c>
      <c r="F82" s="6">
        <f ca="1">RANDBETWEEN(VLOOKUP(B82,'Ver3'!$B$13:$D$19,2,0),VLOOKUP(B82,'Ver3'!$B$13:$D$19,3,0))/100</f>
        <v>0.62</v>
      </c>
      <c r="G82" s="6">
        <f ca="1">RANDBETWEEN(VLOOKUP(B82,'Ver3'!$F$13:$H$19,2,0),VLOOKUP(B82,'Ver3'!$F$13:$H$19,3,0))/100</f>
        <v>0.55000000000000004</v>
      </c>
      <c r="H82" s="6">
        <f t="shared" ca="1" si="12"/>
        <v>0.34100000000000003</v>
      </c>
      <c r="I82" s="6">
        <f t="shared" ca="1" si="19"/>
        <v>0.28000000000000003</v>
      </c>
      <c r="J82" s="6">
        <f t="shared" ca="1" si="13"/>
        <v>0.1736</v>
      </c>
      <c r="K82" s="6">
        <f ca="1">RANDBETWEEN(VLOOKUP(B82,'Ver3'!$F$23:$H$29,2,0),VLOOKUP(B82,'Ver3'!$F$23:$H$29,3,0))/100</f>
        <v>0.08</v>
      </c>
      <c r="L82" s="6">
        <f t="shared" ca="1" si="14"/>
        <v>4.9599999999999998E-2</v>
      </c>
      <c r="M82" s="16">
        <f t="shared" ca="1" si="15"/>
        <v>643.18799999999999</v>
      </c>
      <c r="N82" s="6">
        <f ca="1">(L82+J82+H82)*E82+Table134[[#This Row],[Hukuk Servisinde Tahsilat Tutarı]]</f>
        <v>1280775.5790000001</v>
      </c>
      <c r="O82" s="6">
        <f ca="1">C82*VLOOKUP(B82,'Ver3'!$J$3:$N$9,2,0)+(C82-C82*G82)*VLOOKUP(B82,'Ver3'!$J$3:$N$9,3,0)+(C82-C82*G82-C82*I82)*VLOOKUP(B82,'Ver3'!$J$3:$N$9,4,0)</f>
        <v>114855</v>
      </c>
      <c r="P82" s="6">
        <f t="shared" ca="1" si="16"/>
        <v>0.43579999999999997</v>
      </c>
      <c r="Q82" s="6">
        <f ca="1">C82*P82*VLOOKUP(B82,'Ver3'!$J$3:$N$9,5,0)</f>
        <v>149043.59999999998</v>
      </c>
      <c r="R82" s="6">
        <f ca="1">VLOOKUP(Table134[[#This Row],[Ay]],'Ver3'!$J$3:$O$9,6,0)*Table134[[#This Row],[Hukuk Servisine Sevk Edilen]]*Table134[[#This Row],[Toplam Tutar]]</f>
        <v>207294.80699999997</v>
      </c>
      <c r="S82" s="6">
        <f t="shared" ca="1" si="17"/>
        <v>263898.59999999998</v>
      </c>
      <c r="T82" s="6">
        <f t="shared" ca="1" si="18"/>
        <v>1131731.9790000003</v>
      </c>
      <c r="U82" s="4"/>
    </row>
    <row r="83" spans="1:21" x14ac:dyDescent="0.2">
      <c r="A83" s="9">
        <v>44977</v>
      </c>
      <c r="B83" s="6">
        <f t="shared" si="10"/>
        <v>2</v>
      </c>
      <c r="C83" s="6">
        <f ca="1">RANDBETWEEN(VLOOKUP(B83,'Ver3'!$F$3:$H$9,2,0),VLOOKUP(B83,'Ver3'!$F$3:$H$9,3,0))</f>
        <v>1016</v>
      </c>
      <c r="D83" s="6">
        <f ca="1">RANDBETWEEN(VLOOKUP(B83,'Ver3'!$B$4:$D$10,2,0),VLOOKUP(B83,'Ver3'!$B$4:$D$10,3,0))</f>
        <v>1380</v>
      </c>
      <c r="E83" s="6">
        <f t="shared" ca="1" si="11"/>
        <v>1402080</v>
      </c>
      <c r="F83" s="6">
        <f ca="1">RANDBETWEEN(VLOOKUP(B83,'Ver3'!$B$13:$D$19,2,0),VLOOKUP(B83,'Ver3'!$B$13:$D$19,3,0))/100</f>
        <v>0.44</v>
      </c>
      <c r="G83" s="6">
        <f ca="1">RANDBETWEEN(VLOOKUP(B83,'Ver3'!$F$13:$H$19,2,0),VLOOKUP(B83,'Ver3'!$F$13:$H$19,3,0))/100</f>
        <v>0.55000000000000004</v>
      </c>
      <c r="H83" s="6">
        <f t="shared" ca="1" si="12"/>
        <v>0.24200000000000002</v>
      </c>
      <c r="I83" s="6">
        <f t="shared" ca="1" si="19"/>
        <v>0.35</v>
      </c>
      <c r="J83" s="6">
        <f t="shared" ca="1" si="13"/>
        <v>0.154</v>
      </c>
      <c r="K83" s="6">
        <f ca="1">RANDBETWEEN(VLOOKUP(B83,'Ver3'!$F$23:$H$29,2,0),VLOOKUP(B83,'Ver3'!$F$23:$H$29,3,0))/100</f>
        <v>0.1</v>
      </c>
      <c r="L83" s="6">
        <f t="shared" ca="1" si="14"/>
        <v>4.4000000000000004E-2</v>
      </c>
      <c r="M83" s="16">
        <f t="shared" ca="1" si="15"/>
        <v>447.04000000000008</v>
      </c>
      <c r="N83" s="6">
        <f ca="1">(L83+J83+H83)*E83+Table134[[#This Row],[Hukuk Servisinde Tahsilat Tutarı]]</f>
        <v>813206.4</v>
      </c>
      <c r="O83" s="6">
        <f ca="1">C83*VLOOKUP(B83,'Ver3'!$J$3:$N$9,2,0)+(C83-C83*G83)*VLOOKUP(B83,'Ver3'!$J$3:$N$9,3,0)+(C83-C83*G83-C83*I83)*VLOOKUP(B83,'Ver3'!$J$3:$N$9,4,0)</f>
        <v>95250</v>
      </c>
      <c r="P83" s="6">
        <f t="shared" ca="1" si="16"/>
        <v>0.55999999999999994</v>
      </c>
      <c r="Q83" s="6">
        <f ca="1">C83*P83*VLOOKUP(B83,'Ver3'!$J$3:$N$9,5,0)</f>
        <v>170687.99999999997</v>
      </c>
      <c r="R83" s="6">
        <f ca="1">VLOOKUP(Table134[[#This Row],[Ay]],'Ver3'!$J$3:$O$9,6,0)*Table134[[#This Row],[Hukuk Servisine Sevk Edilen]]*Table134[[#This Row],[Toplam Tutar]]</f>
        <v>196291.19999999998</v>
      </c>
      <c r="S83" s="6">
        <f t="shared" ca="1" si="17"/>
        <v>265938</v>
      </c>
      <c r="T83" s="6">
        <f t="shared" ca="1" si="18"/>
        <v>642518.4</v>
      </c>
      <c r="U83" s="4"/>
    </row>
    <row r="84" spans="1:21" x14ac:dyDescent="0.2">
      <c r="A84" s="9">
        <v>44978</v>
      </c>
      <c r="B84" s="6">
        <f t="shared" si="10"/>
        <v>2</v>
      </c>
      <c r="C84" s="6">
        <f ca="1">RANDBETWEEN(VLOOKUP(B84,'Ver3'!$F$3:$H$9,2,0),VLOOKUP(B84,'Ver3'!$F$3:$H$9,3,0))</f>
        <v>1079</v>
      </c>
      <c r="D84" s="6">
        <f ca="1">RANDBETWEEN(VLOOKUP(B84,'Ver3'!$B$4:$D$10,2,0),VLOOKUP(B84,'Ver3'!$B$4:$D$10,3,0))</f>
        <v>1410</v>
      </c>
      <c r="E84" s="6">
        <f t="shared" ca="1" si="11"/>
        <v>1521390</v>
      </c>
      <c r="F84" s="6">
        <f ca="1">RANDBETWEEN(VLOOKUP(B84,'Ver3'!$B$13:$D$19,2,0),VLOOKUP(B84,'Ver3'!$B$13:$D$19,3,0))/100</f>
        <v>0.56000000000000005</v>
      </c>
      <c r="G84" s="6">
        <f ca="1">RANDBETWEEN(VLOOKUP(B84,'Ver3'!$F$13:$H$19,2,0),VLOOKUP(B84,'Ver3'!$F$13:$H$19,3,0))/100</f>
        <v>0.47</v>
      </c>
      <c r="H84" s="6">
        <f t="shared" ca="1" si="12"/>
        <v>0.26319999999999999</v>
      </c>
      <c r="I84" s="6">
        <f t="shared" ca="1" si="19"/>
        <v>0.28000000000000003</v>
      </c>
      <c r="J84" s="6">
        <f t="shared" ca="1" si="13"/>
        <v>0.15680000000000002</v>
      </c>
      <c r="K84" s="6">
        <f ca="1">RANDBETWEEN(VLOOKUP(B84,'Ver3'!$F$23:$H$29,2,0),VLOOKUP(B84,'Ver3'!$F$23:$H$29,3,0))/100</f>
        <v>0.1</v>
      </c>
      <c r="L84" s="6">
        <f t="shared" ca="1" si="14"/>
        <v>5.6000000000000008E-2</v>
      </c>
      <c r="M84" s="16">
        <f t="shared" ca="1" si="15"/>
        <v>513.60400000000004</v>
      </c>
      <c r="N84" s="6">
        <f ca="1">(L84+J84+H84)*E84+Table134[[#This Row],[Hukuk Servisinde Tahsilat Tutarı]]</f>
        <v>923483.73</v>
      </c>
      <c r="O84" s="6">
        <f ca="1">C84*VLOOKUP(B84,'Ver3'!$J$3:$N$9,2,0)+(C84-C84*G84)*VLOOKUP(B84,'Ver3'!$J$3:$N$9,3,0)+(C84-C84*G84-C84*I84)*VLOOKUP(B84,'Ver3'!$J$3:$N$9,4,0)</f>
        <v>123815.25</v>
      </c>
      <c r="P84" s="6">
        <f t="shared" ca="1" si="16"/>
        <v>0.52400000000000002</v>
      </c>
      <c r="Q84" s="6">
        <f ca="1">C84*P84*VLOOKUP(B84,'Ver3'!$J$3:$N$9,5,0)</f>
        <v>169618.80000000002</v>
      </c>
      <c r="R84" s="6">
        <f ca="1">VLOOKUP(Table134[[#This Row],[Ay]],'Ver3'!$J$3:$O$9,6,0)*Table134[[#This Row],[Hukuk Servisine Sevk Edilen]]*Table134[[#This Row],[Toplam Tutar]]</f>
        <v>199302.09</v>
      </c>
      <c r="S84" s="6">
        <f t="shared" ca="1" si="17"/>
        <v>293434.05000000005</v>
      </c>
      <c r="T84" s="6">
        <f t="shared" ca="1" si="18"/>
        <v>753864.92999999993</v>
      </c>
      <c r="U84" s="4"/>
    </row>
    <row r="85" spans="1:21" x14ac:dyDescent="0.2">
      <c r="A85" s="9">
        <v>44979</v>
      </c>
      <c r="B85" s="6">
        <f t="shared" si="10"/>
        <v>2</v>
      </c>
      <c r="C85" s="6">
        <f ca="1">RANDBETWEEN(VLOOKUP(B85,'Ver3'!$F$3:$H$9,2,0),VLOOKUP(B85,'Ver3'!$F$3:$H$9,3,0))</f>
        <v>1437</v>
      </c>
      <c r="D85" s="6">
        <f ca="1">RANDBETWEEN(VLOOKUP(B85,'Ver3'!$B$4:$D$10,2,0),VLOOKUP(B85,'Ver3'!$B$4:$D$10,3,0))</f>
        <v>1382</v>
      </c>
      <c r="E85" s="6">
        <f t="shared" ca="1" si="11"/>
        <v>1985934</v>
      </c>
      <c r="F85" s="6">
        <f ca="1">RANDBETWEEN(VLOOKUP(B85,'Ver3'!$B$13:$D$19,2,0),VLOOKUP(B85,'Ver3'!$B$13:$D$19,3,0))/100</f>
        <v>0.65</v>
      </c>
      <c r="G85" s="6">
        <f ca="1">RANDBETWEEN(VLOOKUP(B85,'Ver3'!$F$13:$H$19,2,0),VLOOKUP(B85,'Ver3'!$F$13:$H$19,3,0))/100</f>
        <v>0.47</v>
      </c>
      <c r="H85" s="6">
        <f t="shared" ca="1" si="12"/>
        <v>0.30549999999999999</v>
      </c>
      <c r="I85" s="6">
        <f t="shared" ca="1" si="19"/>
        <v>0.23</v>
      </c>
      <c r="J85" s="6">
        <f t="shared" ca="1" si="13"/>
        <v>0.14950000000000002</v>
      </c>
      <c r="K85" s="6">
        <f ca="1">RANDBETWEEN(VLOOKUP(B85,'Ver3'!$F$23:$H$29,2,0),VLOOKUP(B85,'Ver3'!$F$23:$H$29,3,0))/100</f>
        <v>0.05</v>
      </c>
      <c r="L85" s="6">
        <f t="shared" ca="1" si="14"/>
        <v>3.2500000000000001E-2</v>
      </c>
      <c r="M85" s="16">
        <f t="shared" ca="1" si="15"/>
        <v>700.53750000000002</v>
      </c>
      <c r="N85" s="6">
        <f ca="1">(L85+J85+H85)*E85+Table134[[#This Row],[Hukuk Servisinde Tahsilat Tutarı]]</f>
        <v>1222590.6187500001</v>
      </c>
      <c r="O85" s="6">
        <f ca="1">C85*VLOOKUP(B85,'Ver3'!$J$3:$N$9,2,0)+(C85-C85*G85)*VLOOKUP(B85,'Ver3'!$J$3:$N$9,3,0)+(C85-C85*G85-C85*I85)*VLOOKUP(B85,'Ver3'!$J$3:$N$9,4,0)</f>
        <v>172080.75</v>
      </c>
      <c r="P85" s="6">
        <f t="shared" ca="1" si="16"/>
        <v>0.51249999999999996</v>
      </c>
      <c r="Q85" s="6">
        <f ca="1">C85*P85*VLOOKUP(B85,'Ver3'!$J$3:$N$9,5,0)</f>
        <v>220938.75</v>
      </c>
      <c r="R85" s="6">
        <f ca="1">VLOOKUP(Table134[[#This Row],[Ay]],'Ver3'!$J$3:$O$9,6,0)*Table134[[#This Row],[Hukuk Servisine Sevk Edilen]]*Table134[[#This Row],[Toplam Tutar]]</f>
        <v>254447.79374999998</v>
      </c>
      <c r="S85" s="6">
        <f t="shared" ca="1" si="17"/>
        <v>393019.5</v>
      </c>
      <c r="T85" s="6">
        <f t="shared" ca="1" si="18"/>
        <v>1001651.8687500001</v>
      </c>
      <c r="U85" s="4"/>
    </row>
    <row r="86" spans="1:21" x14ac:dyDescent="0.2">
      <c r="A86" s="9">
        <v>44980</v>
      </c>
      <c r="B86" s="6">
        <f t="shared" si="10"/>
        <v>2</v>
      </c>
      <c r="C86" s="6">
        <f ca="1">RANDBETWEEN(VLOOKUP(B86,'Ver3'!$F$3:$H$9,2,0),VLOOKUP(B86,'Ver3'!$F$3:$H$9,3,0))</f>
        <v>1045</v>
      </c>
      <c r="D86" s="6">
        <f ca="1">RANDBETWEEN(VLOOKUP(B86,'Ver3'!$B$4:$D$10,2,0),VLOOKUP(B86,'Ver3'!$B$4:$D$10,3,0))</f>
        <v>1446</v>
      </c>
      <c r="E86" s="6">
        <f t="shared" ca="1" si="11"/>
        <v>1511070</v>
      </c>
      <c r="F86" s="6">
        <f ca="1">RANDBETWEEN(VLOOKUP(B86,'Ver3'!$B$13:$D$19,2,0),VLOOKUP(B86,'Ver3'!$B$13:$D$19,3,0))/100</f>
        <v>0.42</v>
      </c>
      <c r="G86" s="6">
        <f ca="1">RANDBETWEEN(VLOOKUP(B86,'Ver3'!$F$13:$H$19,2,0),VLOOKUP(B86,'Ver3'!$F$13:$H$19,3,0))/100</f>
        <v>0.48</v>
      </c>
      <c r="H86" s="6">
        <f t="shared" ca="1" si="12"/>
        <v>0.20159999999999997</v>
      </c>
      <c r="I86" s="6">
        <f t="shared" ca="1" si="19"/>
        <v>0.24</v>
      </c>
      <c r="J86" s="6">
        <f t="shared" ca="1" si="13"/>
        <v>0.10079999999999999</v>
      </c>
      <c r="K86" s="6">
        <f ca="1">RANDBETWEEN(VLOOKUP(B86,'Ver3'!$F$23:$H$29,2,0),VLOOKUP(B86,'Ver3'!$F$23:$H$29,3,0))/100</f>
        <v>0.1</v>
      </c>
      <c r="L86" s="6">
        <f t="shared" ca="1" si="14"/>
        <v>4.2000000000000003E-2</v>
      </c>
      <c r="M86" s="16">
        <f t="shared" ca="1" si="15"/>
        <v>359.89799999999991</v>
      </c>
      <c r="N86" s="6">
        <f ca="1">(L86+J86+H86)*E86+Table134[[#This Row],[Hukuk Servisinde Tahsilat Tutarı]]</f>
        <v>768076.88099999994</v>
      </c>
      <c r="O86" s="6">
        <f ca="1">C86*VLOOKUP(B86,'Ver3'!$J$3:$N$9,2,0)+(C86-C86*G86)*VLOOKUP(B86,'Ver3'!$J$3:$N$9,3,0)+(C86-C86*G86-C86*I86)*VLOOKUP(B86,'Ver3'!$J$3:$N$9,4,0)</f>
        <v>122265.00000000001</v>
      </c>
      <c r="P86" s="6">
        <f t="shared" ca="1" si="16"/>
        <v>0.65560000000000007</v>
      </c>
      <c r="Q86" s="6">
        <f ca="1">C86*P86*VLOOKUP(B86,'Ver3'!$J$3:$N$9,5,0)</f>
        <v>205530.60000000003</v>
      </c>
      <c r="R86" s="6">
        <f ca="1">VLOOKUP(Table134[[#This Row],[Ay]],'Ver3'!$J$3:$O$9,6,0)*Table134[[#This Row],[Hukuk Servisine Sevk Edilen]]*Table134[[#This Row],[Toplam Tutar]]</f>
        <v>247664.37300000002</v>
      </c>
      <c r="S86" s="6">
        <f t="shared" ca="1" si="17"/>
        <v>327795.60000000003</v>
      </c>
      <c r="T86" s="6">
        <f t="shared" ca="1" si="18"/>
        <v>562546.28099999996</v>
      </c>
      <c r="U86" s="4"/>
    </row>
    <row r="87" spans="1:21" x14ac:dyDescent="0.2">
      <c r="A87" s="9">
        <v>44981</v>
      </c>
      <c r="B87" s="6">
        <f t="shared" si="10"/>
        <v>2</v>
      </c>
      <c r="C87" s="6">
        <f ca="1">RANDBETWEEN(VLOOKUP(B87,'Ver3'!$F$3:$H$9,2,0),VLOOKUP(B87,'Ver3'!$F$3:$H$9,3,0))</f>
        <v>1012</v>
      </c>
      <c r="D87" s="6">
        <f ca="1">RANDBETWEEN(VLOOKUP(B87,'Ver3'!$B$4:$D$10,2,0),VLOOKUP(B87,'Ver3'!$B$4:$D$10,3,0))</f>
        <v>1417</v>
      </c>
      <c r="E87" s="6">
        <f t="shared" ca="1" si="11"/>
        <v>1434004</v>
      </c>
      <c r="F87" s="6">
        <f ca="1">RANDBETWEEN(VLOOKUP(B87,'Ver3'!$B$13:$D$19,2,0),VLOOKUP(B87,'Ver3'!$B$13:$D$19,3,0))/100</f>
        <v>0.36</v>
      </c>
      <c r="G87" s="6">
        <f ca="1">RANDBETWEEN(VLOOKUP(B87,'Ver3'!$F$13:$H$19,2,0),VLOOKUP(B87,'Ver3'!$F$13:$H$19,3,0))/100</f>
        <v>0.52</v>
      </c>
      <c r="H87" s="6">
        <f t="shared" ca="1" si="12"/>
        <v>0.18720000000000001</v>
      </c>
      <c r="I87" s="6">
        <f t="shared" ca="1" si="19"/>
        <v>0.33</v>
      </c>
      <c r="J87" s="6">
        <f t="shared" ca="1" si="13"/>
        <v>0.1188</v>
      </c>
      <c r="K87" s="6">
        <f ca="1">RANDBETWEEN(VLOOKUP(B87,'Ver3'!$F$23:$H$29,2,0),VLOOKUP(B87,'Ver3'!$F$23:$H$29,3,0))/100</f>
        <v>0.1</v>
      </c>
      <c r="L87" s="6">
        <f t="shared" ca="1" si="14"/>
        <v>3.5999999999999997E-2</v>
      </c>
      <c r="M87" s="16">
        <f t="shared" ca="1" si="15"/>
        <v>346.10399999999998</v>
      </c>
      <c r="N87" s="6">
        <f ca="1">(L87+J87+H87)*E87+Table134[[#This Row],[Hukuk Servisinde Tahsilat Tutarı]]</f>
        <v>726323.02599999995</v>
      </c>
      <c r="O87" s="6">
        <f ca="1">C87*VLOOKUP(B87,'Ver3'!$J$3:$N$9,2,0)+(C87-C87*G87)*VLOOKUP(B87,'Ver3'!$J$3:$N$9,3,0)+(C87-C87*G87-C87*I87)*VLOOKUP(B87,'Ver3'!$J$3:$N$9,4,0)</f>
        <v>102212</v>
      </c>
      <c r="P87" s="6">
        <f t="shared" ca="1" si="16"/>
        <v>0.65800000000000003</v>
      </c>
      <c r="Q87" s="6">
        <f ca="1">C87*P87*VLOOKUP(B87,'Ver3'!$J$3:$N$9,5,0)</f>
        <v>199768.80000000002</v>
      </c>
      <c r="R87" s="6">
        <f ca="1">VLOOKUP(Table134[[#This Row],[Ay]],'Ver3'!$J$3:$O$9,6,0)*Table134[[#This Row],[Hukuk Servisine Sevk Edilen]]*Table134[[#This Row],[Toplam Tutar]]</f>
        <v>235893.65800000002</v>
      </c>
      <c r="S87" s="6">
        <f t="shared" ca="1" si="17"/>
        <v>301980.80000000005</v>
      </c>
      <c r="T87" s="6">
        <f t="shared" ca="1" si="18"/>
        <v>526554.22599999991</v>
      </c>
      <c r="U87" s="4"/>
    </row>
    <row r="88" spans="1:21" x14ac:dyDescent="0.2">
      <c r="A88" s="9">
        <v>44982</v>
      </c>
      <c r="B88" s="6">
        <f t="shared" si="10"/>
        <v>2</v>
      </c>
      <c r="C88" s="6">
        <f ca="1">RANDBETWEEN(VLOOKUP(B88,'Ver3'!$F$3:$H$9,2,0),VLOOKUP(B88,'Ver3'!$F$3:$H$9,3,0))</f>
        <v>1418</v>
      </c>
      <c r="D88" s="6">
        <f ca="1">RANDBETWEEN(VLOOKUP(B88,'Ver3'!$B$4:$D$10,2,0),VLOOKUP(B88,'Ver3'!$B$4:$D$10,3,0))</f>
        <v>1353</v>
      </c>
      <c r="E88" s="6">
        <f t="shared" ca="1" si="11"/>
        <v>1918554</v>
      </c>
      <c r="F88" s="6">
        <f ca="1">RANDBETWEEN(VLOOKUP(B88,'Ver3'!$B$13:$D$19,2,0),VLOOKUP(B88,'Ver3'!$B$13:$D$19,3,0))/100</f>
        <v>0.64</v>
      </c>
      <c r="G88" s="6">
        <f ca="1">RANDBETWEEN(VLOOKUP(B88,'Ver3'!$F$13:$H$19,2,0),VLOOKUP(B88,'Ver3'!$F$13:$H$19,3,0))/100</f>
        <v>0.49</v>
      </c>
      <c r="H88" s="6">
        <f t="shared" ca="1" si="12"/>
        <v>0.31359999999999999</v>
      </c>
      <c r="I88" s="6">
        <f t="shared" ca="1" si="19"/>
        <v>0.35</v>
      </c>
      <c r="J88" s="6">
        <f t="shared" ca="1" si="13"/>
        <v>0.22399999999999998</v>
      </c>
      <c r="K88" s="6">
        <f ca="1">RANDBETWEEN(VLOOKUP(B88,'Ver3'!$F$23:$H$29,2,0),VLOOKUP(B88,'Ver3'!$F$23:$H$29,3,0))/100</f>
        <v>0.08</v>
      </c>
      <c r="L88" s="6">
        <f t="shared" ca="1" si="14"/>
        <v>5.1200000000000002E-2</v>
      </c>
      <c r="M88" s="16">
        <f t="shared" ca="1" si="15"/>
        <v>834.91840000000002</v>
      </c>
      <c r="N88" s="6">
        <f ca="1">(L88+J88+H88)*E88+Table134[[#This Row],[Hukuk Servisinde Tahsilat Tutarı]]</f>
        <v>1326871.9463999998</v>
      </c>
      <c r="O88" s="6">
        <f ca="1">C88*VLOOKUP(B88,'Ver3'!$J$3:$N$9,2,0)+(C88-C88*G88)*VLOOKUP(B88,'Ver3'!$J$3:$N$9,3,0)+(C88-C88*G88-C88*I88)*VLOOKUP(B88,'Ver3'!$J$3:$N$9,4,0)</f>
        <v>147826.5</v>
      </c>
      <c r="P88" s="6">
        <f t="shared" ca="1" si="16"/>
        <v>0.41120000000000001</v>
      </c>
      <c r="Q88" s="6">
        <f ca="1">C88*P88*VLOOKUP(B88,'Ver3'!$J$3:$N$9,5,0)</f>
        <v>174924.47999999998</v>
      </c>
      <c r="R88" s="6">
        <f ca="1">VLOOKUP(Table134[[#This Row],[Ay]],'Ver3'!$J$3:$O$9,6,0)*Table134[[#This Row],[Hukuk Servisine Sevk Edilen]]*Table134[[#This Row],[Toplam Tutar]]</f>
        <v>197227.3512</v>
      </c>
      <c r="S88" s="6">
        <f t="shared" ca="1" si="17"/>
        <v>322750.98</v>
      </c>
      <c r="T88" s="6">
        <f t="shared" ca="1" si="18"/>
        <v>1151947.4663999998</v>
      </c>
      <c r="U88" s="4"/>
    </row>
    <row r="89" spans="1:21" x14ac:dyDescent="0.2">
      <c r="A89" s="9">
        <v>44983</v>
      </c>
      <c r="B89" s="6">
        <f t="shared" si="10"/>
        <v>2</v>
      </c>
      <c r="C89" s="6">
        <f ca="1">RANDBETWEEN(VLOOKUP(B89,'Ver3'!$F$3:$H$9,2,0),VLOOKUP(B89,'Ver3'!$F$3:$H$9,3,0))</f>
        <v>1445</v>
      </c>
      <c r="D89" s="6">
        <f ca="1">RANDBETWEEN(VLOOKUP(B89,'Ver3'!$B$4:$D$10,2,0),VLOOKUP(B89,'Ver3'!$B$4:$D$10,3,0))</f>
        <v>1389</v>
      </c>
      <c r="E89" s="6">
        <f t="shared" ca="1" si="11"/>
        <v>2007105</v>
      </c>
      <c r="F89" s="6">
        <f ca="1">RANDBETWEEN(VLOOKUP(B89,'Ver3'!$B$13:$D$19,2,0),VLOOKUP(B89,'Ver3'!$B$13:$D$19,3,0))/100</f>
        <v>0.39</v>
      </c>
      <c r="G89" s="6">
        <f ca="1">RANDBETWEEN(VLOOKUP(B89,'Ver3'!$F$13:$H$19,2,0),VLOOKUP(B89,'Ver3'!$F$13:$H$19,3,0))/100</f>
        <v>0.53</v>
      </c>
      <c r="H89" s="6">
        <f t="shared" ca="1" si="12"/>
        <v>0.20670000000000002</v>
      </c>
      <c r="I89" s="6">
        <f t="shared" ca="1" si="19"/>
        <v>0.2</v>
      </c>
      <c r="J89" s="6">
        <f t="shared" ca="1" si="13"/>
        <v>7.8000000000000014E-2</v>
      </c>
      <c r="K89" s="6">
        <f ca="1">RANDBETWEEN(VLOOKUP(B89,'Ver3'!$F$23:$H$29,2,0),VLOOKUP(B89,'Ver3'!$F$23:$H$29,3,0))/100</f>
        <v>0.1</v>
      </c>
      <c r="L89" s="6">
        <f t="shared" ca="1" si="14"/>
        <v>3.9000000000000007E-2</v>
      </c>
      <c r="M89" s="16">
        <f t="shared" ca="1" si="15"/>
        <v>467.74650000000008</v>
      </c>
      <c r="N89" s="6">
        <f ca="1">(L89+J89+H89)*E89+Table134[[#This Row],[Hukuk Servisinde Tahsilat Tutarı]]</f>
        <v>989051.16637500003</v>
      </c>
      <c r="O89" s="6">
        <f ca="1">C89*VLOOKUP(B89,'Ver3'!$J$3:$N$9,2,0)+(C89-C89*G89)*VLOOKUP(B89,'Ver3'!$J$3:$N$9,3,0)+(C89-C89*G89-C89*I89)*VLOOKUP(B89,'Ver3'!$J$3:$N$9,4,0)</f>
        <v>162201.25</v>
      </c>
      <c r="P89" s="6">
        <f t="shared" ca="1" si="16"/>
        <v>0.6762999999999999</v>
      </c>
      <c r="Q89" s="6">
        <f ca="1">C89*P89*VLOOKUP(B89,'Ver3'!$J$3:$N$9,5,0)</f>
        <v>293176.04999999993</v>
      </c>
      <c r="R89" s="6">
        <f ca="1">VLOOKUP(Table134[[#This Row],[Ay]],'Ver3'!$J$3:$O$9,6,0)*Table134[[#This Row],[Hukuk Servisine Sevk Edilen]]*Table134[[#This Row],[Toplam Tutar]]</f>
        <v>339351.27787499997</v>
      </c>
      <c r="S89" s="6">
        <f t="shared" ca="1" si="17"/>
        <v>455377.29999999993</v>
      </c>
      <c r="T89" s="6">
        <f t="shared" ca="1" si="18"/>
        <v>695875.1163750001</v>
      </c>
      <c r="U89" s="4"/>
    </row>
    <row r="90" spans="1:21" x14ac:dyDescent="0.2">
      <c r="A90" s="9">
        <v>44984</v>
      </c>
      <c r="B90" s="6">
        <f t="shared" si="10"/>
        <v>2</v>
      </c>
      <c r="C90" s="6">
        <f ca="1">RANDBETWEEN(VLOOKUP(B90,'Ver3'!$F$3:$H$9,2,0),VLOOKUP(B90,'Ver3'!$F$3:$H$9,3,0))</f>
        <v>1285</v>
      </c>
      <c r="D90" s="6">
        <f ca="1">RANDBETWEEN(VLOOKUP(B90,'Ver3'!$B$4:$D$10,2,0),VLOOKUP(B90,'Ver3'!$B$4:$D$10,3,0))</f>
        <v>1464</v>
      </c>
      <c r="E90" s="6">
        <f t="shared" ca="1" si="11"/>
        <v>1881240</v>
      </c>
      <c r="F90" s="6">
        <f ca="1">RANDBETWEEN(VLOOKUP(B90,'Ver3'!$B$13:$D$19,2,0),VLOOKUP(B90,'Ver3'!$B$13:$D$19,3,0))/100</f>
        <v>0.49</v>
      </c>
      <c r="G90" s="6">
        <f ca="1">RANDBETWEEN(VLOOKUP(B90,'Ver3'!$F$13:$H$19,2,0),VLOOKUP(B90,'Ver3'!$F$13:$H$19,3,0))/100</f>
        <v>0.47</v>
      </c>
      <c r="H90" s="6">
        <f t="shared" ca="1" si="12"/>
        <v>0.23029999999999998</v>
      </c>
      <c r="I90" s="6">
        <f t="shared" ca="1" si="19"/>
        <v>0.28000000000000003</v>
      </c>
      <c r="J90" s="6">
        <f t="shared" ca="1" si="13"/>
        <v>0.13720000000000002</v>
      </c>
      <c r="K90" s="6">
        <f ca="1">RANDBETWEEN(VLOOKUP(B90,'Ver3'!$F$23:$H$29,2,0),VLOOKUP(B90,'Ver3'!$F$23:$H$29,3,0))/100</f>
        <v>0.1</v>
      </c>
      <c r="L90" s="6">
        <f t="shared" ca="1" si="14"/>
        <v>4.9000000000000002E-2</v>
      </c>
      <c r="M90" s="16">
        <f t="shared" ca="1" si="15"/>
        <v>535.20249999999999</v>
      </c>
      <c r="N90" s="6">
        <f ca="1">(L90+J90+H90)*E90+Table134[[#This Row],[Hukuk Servisinde Tahsilat Tutarı]]</f>
        <v>1057962.345</v>
      </c>
      <c r="O90" s="6">
        <f ca="1">C90*VLOOKUP(B90,'Ver3'!$J$3:$N$9,2,0)+(C90-C90*G90)*VLOOKUP(B90,'Ver3'!$J$3:$N$9,3,0)+(C90-C90*G90-C90*I90)*VLOOKUP(B90,'Ver3'!$J$3:$N$9,4,0)</f>
        <v>147453.75</v>
      </c>
      <c r="P90" s="6">
        <f t="shared" ca="1" si="16"/>
        <v>0.58350000000000002</v>
      </c>
      <c r="Q90" s="6">
        <f ca="1">C90*P90*VLOOKUP(B90,'Ver3'!$J$3:$N$9,5,0)</f>
        <v>224939.25</v>
      </c>
      <c r="R90" s="6">
        <f ca="1">VLOOKUP(Table134[[#This Row],[Ay]],'Ver3'!$J$3:$O$9,6,0)*Table134[[#This Row],[Hukuk Servisine Sevk Edilen]]*Table134[[#This Row],[Toplam Tutar]]</f>
        <v>274425.88500000001</v>
      </c>
      <c r="S90" s="6">
        <f t="shared" ca="1" si="17"/>
        <v>372393</v>
      </c>
      <c r="T90" s="6">
        <f t="shared" ca="1" si="18"/>
        <v>833023.09499999997</v>
      </c>
      <c r="U90" s="4"/>
    </row>
    <row r="91" spans="1:21" x14ac:dyDescent="0.2">
      <c r="A91" s="9">
        <v>44985</v>
      </c>
      <c r="B91" s="6">
        <f t="shared" si="10"/>
        <v>2</v>
      </c>
      <c r="C91" s="6">
        <f ca="1">RANDBETWEEN(VLOOKUP(B91,'Ver3'!$F$3:$H$9,2,0),VLOOKUP(B91,'Ver3'!$F$3:$H$9,3,0))</f>
        <v>1449</v>
      </c>
      <c r="D91" s="6">
        <f ca="1">RANDBETWEEN(VLOOKUP(B91,'Ver3'!$B$4:$D$10,2,0),VLOOKUP(B91,'Ver3'!$B$4:$D$10,3,0))</f>
        <v>1747</v>
      </c>
      <c r="E91" s="6">
        <f t="shared" ca="1" si="11"/>
        <v>2531403</v>
      </c>
      <c r="F91" s="6">
        <f ca="1">RANDBETWEEN(VLOOKUP(B91,'Ver3'!$B$13:$D$19,2,0),VLOOKUP(B91,'Ver3'!$B$13:$D$19,3,0))/100</f>
        <v>0.45</v>
      </c>
      <c r="G91" s="6">
        <f ca="1">RANDBETWEEN(VLOOKUP(B91,'Ver3'!$F$13:$H$19,2,0),VLOOKUP(B91,'Ver3'!$F$13:$H$19,3,0))/100</f>
        <v>0.55000000000000004</v>
      </c>
      <c r="H91" s="6">
        <f t="shared" ca="1" si="12"/>
        <v>0.24750000000000003</v>
      </c>
      <c r="I91" s="6">
        <f t="shared" ca="1" si="19"/>
        <v>0.28000000000000003</v>
      </c>
      <c r="J91" s="6">
        <f t="shared" ca="1" si="13"/>
        <v>0.12600000000000003</v>
      </c>
      <c r="K91" s="6">
        <f ca="1">RANDBETWEEN(VLOOKUP(B91,'Ver3'!$F$23:$H$29,2,0),VLOOKUP(B91,'Ver3'!$F$23:$H$29,3,0))/100</f>
        <v>7.0000000000000007E-2</v>
      </c>
      <c r="L91" s="6">
        <f t="shared" ca="1" si="14"/>
        <v>3.1500000000000007E-2</v>
      </c>
      <c r="M91" s="16">
        <f t="shared" ca="1" si="15"/>
        <v>586.84500000000003</v>
      </c>
      <c r="N91" s="6">
        <f ca="1">(L91+J91+H91)*E91+Table134[[#This Row],[Hukuk Servisinde Tahsilat Tutarı]]</f>
        <v>1401764.4112500001</v>
      </c>
      <c r="O91" s="6">
        <f ca="1">C91*VLOOKUP(B91,'Ver3'!$J$3:$N$9,2,0)+(C91-C91*G91)*VLOOKUP(B91,'Ver3'!$J$3:$N$9,3,0)+(C91-C91*G91-C91*I91)*VLOOKUP(B91,'Ver3'!$J$3:$N$9,4,0)</f>
        <v>145986.75</v>
      </c>
      <c r="P91" s="6">
        <f t="shared" ca="1" si="16"/>
        <v>0.59499999999999997</v>
      </c>
      <c r="Q91" s="6">
        <f ca="1">C91*P91*VLOOKUP(B91,'Ver3'!$J$3:$N$9,5,0)</f>
        <v>258646.5</v>
      </c>
      <c r="R91" s="6">
        <f ca="1">VLOOKUP(Table134[[#This Row],[Ay]],'Ver3'!$J$3:$O$9,6,0)*Table134[[#This Row],[Hukuk Servisine Sevk Edilen]]*Table134[[#This Row],[Toplam Tutar]]</f>
        <v>376546.19624999998</v>
      </c>
      <c r="S91" s="6">
        <f t="shared" ca="1" si="17"/>
        <v>404633.25</v>
      </c>
      <c r="T91" s="6">
        <f t="shared" ca="1" si="18"/>
        <v>1143117.9112500001</v>
      </c>
      <c r="U91" s="4"/>
    </row>
    <row r="92" spans="1:21" x14ac:dyDescent="0.2">
      <c r="A92" s="9">
        <v>44986</v>
      </c>
      <c r="B92" s="6">
        <f t="shared" si="10"/>
        <v>3</v>
      </c>
      <c r="C92" s="6">
        <f ca="1">RANDBETWEEN(VLOOKUP(B92,'Ver3'!$F$3:$H$9,2,0),VLOOKUP(B92,'Ver3'!$F$3:$H$9,3,0))</f>
        <v>1319</v>
      </c>
      <c r="D92" s="6">
        <f ca="1">RANDBETWEEN(VLOOKUP(B92,'Ver3'!$B$4:$D$10,2,0),VLOOKUP(B92,'Ver3'!$B$4:$D$10,3,0))</f>
        <v>853</v>
      </c>
      <c r="E92" s="6">
        <f t="shared" ca="1" si="11"/>
        <v>1125107</v>
      </c>
      <c r="F92" s="6">
        <f ca="1">RANDBETWEEN(VLOOKUP(B92,'Ver3'!$B$13:$D$19,2,0),VLOOKUP(B92,'Ver3'!$B$13:$D$19,3,0))/100</f>
        <v>0.61</v>
      </c>
      <c r="G92" s="6">
        <f ca="1">RANDBETWEEN(VLOOKUP(B92,'Ver3'!$F$13:$H$19,2,0),VLOOKUP(B92,'Ver3'!$F$13:$H$19,3,0))/100</f>
        <v>0.45</v>
      </c>
      <c r="H92" s="6">
        <f t="shared" ca="1" si="12"/>
        <v>0.27450000000000002</v>
      </c>
      <c r="I92" s="6">
        <f t="shared" ca="1" si="19"/>
        <v>0.21</v>
      </c>
      <c r="J92" s="6">
        <f t="shared" ca="1" si="13"/>
        <v>0.12809999999999999</v>
      </c>
      <c r="K92" s="6">
        <f ca="1">RANDBETWEEN(VLOOKUP(B92,'Ver3'!$F$23:$H$29,2,0),VLOOKUP(B92,'Ver3'!$F$23:$H$29,3,0))/100</f>
        <v>0</v>
      </c>
      <c r="L92" s="6">
        <f t="shared" ca="1" si="14"/>
        <v>0</v>
      </c>
      <c r="M92" s="16">
        <f t="shared" ca="1" si="15"/>
        <v>531.02940000000001</v>
      </c>
      <c r="N92" s="6">
        <f ca="1">(L92+J92+H92)*E92+Table134[[#This Row],[Hukuk Servisinde Tahsilat Tutarı]]</f>
        <v>452968.07819999999</v>
      </c>
      <c r="O92" s="6">
        <f ca="1">C92*VLOOKUP(B92,'Ver3'!$J$3:$N$9,2,0)+(C92-C92*G92)*VLOOKUP(B92,'Ver3'!$J$3:$N$9,3,0)+(C92-C92*G92-C92*I92)*VLOOKUP(B92,'Ver3'!$J$3:$N$9,4,0)</f>
        <v>165204.75</v>
      </c>
      <c r="P92" s="6">
        <f t="shared" ca="1" si="16"/>
        <v>0.59739999999999993</v>
      </c>
      <c r="Q92" s="6">
        <f ca="1">C92*P92*VLOOKUP(B92,'Ver3'!$J$3:$N$9,5,0)</f>
        <v>0</v>
      </c>
      <c r="R92" s="6">
        <f ca="1">VLOOKUP(Table134[[#This Row],[Ay]],'Ver3'!$J$3:$O$9,6,0)*Table134[[#This Row],[Hukuk Servisine Sevk Edilen]]*Table134[[#This Row],[Toplam Tutar]]</f>
        <v>0</v>
      </c>
      <c r="S92" s="6">
        <f t="shared" ca="1" si="17"/>
        <v>165204.75</v>
      </c>
      <c r="T92" s="6">
        <f t="shared" ca="1" si="18"/>
        <v>452968.07819999999</v>
      </c>
      <c r="U92" s="4"/>
    </row>
    <row r="93" spans="1:21" x14ac:dyDescent="0.2">
      <c r="A93" s="9">
        <v>44987</v>
      </c>
      <c r="B93" s="6">
        <f t="shared" si="10"/>
        <v>3</v>
      </c>
      <c r="C93" s="6">
        <f ca="1">RANDBETWEEN(VLOOKUP(B93,'Ver3'!$F$3:$H$9,2,0),VLOOKUP(B93,'Ver3'!$F$3:$H$9,3,0))</f>
        <v>1062</v>
      </c>
      <c r="D93" s="6">
        <f ca="1">RANDBETWEEN(VLOOKUP(B93,'Ver3'!$B$4:$D$10,2,0),VLOOKUP(B93,'Ver3'!$B$4:$D$10,3,0))</f>
        <v>1146</v>
      </c>
      <c r="E93" s="6">
        <f t="shared" ca="1" si="11"/>
        <v>1217052</v>
      </c>
      <c r="F93" s="6">
        <f ca="1">RANDBETWEEN(VLOOKUP(B93,'Ver3'!$B$13:$D$19,2,0),VLOOKUP(B93,'Ver3'!$B$13:$D$19,3,0))/100</f>
        <v>0.37</v>
      </c>
      <c r="G93" s="6">
        <f ca="1">RANDBETWEEN(VLOOKUP(B93,'Ver3'!$F$13:$H$19,2,0),VLOOKUP(B93,'Ver3'!$F$13:$H$19,3,0))/100</f>
        <v>0.45</v>
      </c>
      <c r="H93" s="6">
        <f t="shared" ca="1" si="12"/>
        <v>0.16650000000000001</v>
      </c>
      <c r="I93" s="6">
        <f t="shared" ca="1" si="19"/>
        <v>0.24</v>
      </c>
      <c r="J93" s="6">
        <f t="shared" ca="1" si="13"/>
        <v>8.879999999999999E-2</v>
      </c>
      <c r="K93" s="6">
        <f ca="1">RANDBETWEEN(VLOOKUP(B93,'Ver3'!$F$23:$H$29,2,0),VLOOKUP(B93,'Ver3'!$F$23:$H$29,3,0))/100</f>
        <v>0</v>
      </c>
      <c r="L93" s="6">
        <f t="shared" ca="1" si="14"/>
        <v>0</v>
      </c>
      <c r="M93" s="16">
        <f t="shared" ca="1" si="15"/>
        <v>271.12859999999995</v>
      </c>
      <c r="N93" s="6">
        <f ca="1">(L93+J93+H93)*E93+Table134[[#This Row],[Hukuk Servisinde Tahsilat Tutarı]]</f>
        <v>310713.37559999997</v>
      </c>
      <c r="O93" s="6">
        <f ca="1">C93*VLOOKUP(B93,'Ver3'!$J$3:$N$9,2,0)+(C93-C93*G93)*VLOOKUP(B93,'Ver3'!$J$3:$N$9,3,0)+(C93-C93*G93-C93*I93)*VLOOKUP(B93,'Ver3'!$J$3:$N$9,4,0)</f>
        <v>129829.5</v>
      </c>
      <c r="P93" s="6">
        <f t="shared" ca="1" si="16"/>
        <v>0.74470000000000003</v>
      </c>
      <c r="Q93" s="6">
        <f ca="1">C93*P93*VLOOKUP(B93,'Ver3'!$J$3:$N$9,5,0)</f>
        <v>0</v>
      </c>
      <c r="R93" s="6">
        <f ca="1">VLOOKUP(Table134[[#This Row],[Ay]],'Ver3'!$J$3:$O$9,6,0)*Table134[[#This Row],[Hukuk Servisine Sevk Edilen]]*Table134[[#This Row],[Toplam Tutar]]</f>
        <v>0</v>
      </c>
      <c r="S93" s="6">
        <f t="shared" ca="1" si="17"/>
        <v>129829.5</v>
      </c>
      <c r="T93" s="6">
        <f t="shared" ca="1" si="18"/>
        <v>310713.37559999997</v>
      </c>
      <c r="U93" s="4"/>
    </row>
    <row r="94" spans="1:21" x14ac:dyDescent="0.2">
      <c r="A94" s="9">
        <v>44988</v>
      </c>
      <c r="B94" s="6">
        <f t="shared" si="10"/>
        <v>3</v>
      </c>
      <c r="C94" s="6">
        <f ca="1">RANDBETWEEN(VLOOKUP(B94,'Ver3'!$F$3:$H$9,2,0),VLOOKUP(B94,'Ver3'!$F$3:$H$9,3,0))</f>
        <v>1232</v>
      </c>
      <c r="D94" s="6">
        <f ca="1">RANDBETWEEN(VLOOKUP(B94,'Ver3'!$B$4:$D$10,2,0),VLOOKUP(B94,'Ver3'!$B$4:$D$10,3,0))</f>
        <v>1080</v>
      </c>
      <c r="E94" s="6">
        <f t="shared" ca="1" si="11"/>
        <v>1330560</v>
      </c>
      <c r="F94" s="6">
        <f ca="1">RANDBETWEEN(VLOOKUP(B94,'Ver3'!$B$13:$D$19,2,0),VLOOKUP(B94,'Ver3'!$B$13:$D$19,3,0))/100</f>
        <v>0.39</v>
      </c>
      <c r="G94" s="6">
        <f ca="1">RANDBETWEEN(VLOOKUP(B94,'Ver3'!$F$13:$H$19,2,0),VLOOKUP(B94,'Ver3'!$F$13:$H$19,3,0))/100</f>
        <v>0.48</v>
      </c>
      <c r="H94" s="6">
        <f t="shared" ca="1" si="12"/>
        <v>0.18720000000000001</v>
      </c>
      <c r="I94" s="6">
        <f t="shared" ca="1" si="19"/>
        <v>0.28999999999999998</v>
      </c>
      <c r="J94" s="6">
        <f t="shared" ca="1" si="13"/>
        <v>0.11309999999999999</v>
      </c>
      <c r="K94" s="6">
        <f ca="1">RANDBETWEEN(VLOOKUP(B94,'Ver3'!$F$23:$H$29,2,0),VLOOKUP(B94,'Ver3'!$F$23:$H$29,3,0))/100</f>
        <v>0</v>
      </c>
      <c r="L94" s="6">
        <f t="shared" ca="1" si="14"/>
        <v>0</v>
      </c>
      <c r="M94" s="16">
        <f t="shared" ca="1" si="15"/>
        <v>369.96960000000001</v>
      </c>
      <c r="N94" s="6">
        <f ca="1">(L94+J94+H94)*E94+Table134[[#This Row],[Hukuk Servisinde Tahsilat Tutarı]]</f>
        <v>399567.16800000001</v>
      </c>
      <c r="O94" s="6">
        <f ca="1">C94*VLOOKUP(B94,'Ver3'!$J$3:$N$9,2,0)+(C94-C94*G94)*VLOOKUP(B94,'Ver3'!$J$3:$N$9,3,0)+(C94-C94*G94-C94*I94)*VLOOKUP(B94,'Ver3'!$J$3:$N$9,4,0)</f>
        <v>137984</v>
      </c>
      <c r="P94" s="6">
        <f t="shared" ca="1" si="16"/>
        <v>0.69969999999999999</v>
      </c>
      <c r="Q94" s="6">
        <f ca="1">C94*P94*VLOOKUP(B94,'Ver3'!$J$3:$N$9,5,0)</f>
        <v>0</v>
      </c>
      <c r="R94" s="6">
        <f ca="1">VLOOKUP(Table134[[#This Row],[Ay]],'Ver3'!$J$3:$O$9,6,0)*Table134[[#This Row],[Hukuk Servisine Sevk Edilen]]*Table134[[#This Row],[Toplam Tutar]]</f>
        <v>0</v>
      </c>
      <c r="S94" s="6">
        <f t="shared" ca="1" si="17"/>
        <v>137984</v>
      </c>
      <c r="T94" s="6">
        <f t="shared" ca="1" si="18"/>
        <v>399567.16800000001</v>
      </c>
      <c r="U94" s="4"/>
    </row>
    <row r="95" spans="1:21" x14ac:dyDescent="0.2">
      <c r="A95" s="9">
        <v>44989</v>
      </c>
      <c r="B95" s="6">
        <f t="shared" si="10"/>
        <v>3</v>
      </c>
      <c r="C95" s="6">
        <f ca="1">RANDBETWEEN(VLOOKUP(B95,'Ver3'!$F$3:$H$9,2,0),VLOOKUP(B95,'Ver3'!$F$3:$H$9,3,0))</f>
        <v>1037</v>
      </c>
      <c r="D95" s="6">
        <f ca="1">RANDBETWEEN(VLOOKUP(B95,'Ver3'!$B$4:$D$10,2,0),VLOOKUP(B95,'Ver3'!$B$4:$D$10,3,0))</f>
        <v>820</v>
      </c>
      <c r="E95" s="6">
        <f t="shared" ca="1" si="11"/>
        <v>850340</v>
      </c>
      <c r="F95" s="6">
        <f ca="1">RANDBETWEEN(VLOOKUP(B95,'Ver3'!$B$13:$D$19,2,0),VLOOKUP(B95,'Ver3'!$B$13:$D$19,3,0))/100</f>
        <v>0.47</v>
      </c>
      <c r="G95" s="6">
        <f ca="1">RANDBETWEEN(VLOOKUP(B95,'Ver3'!$F$13:$H$19,2,0),VLOOKUP(B95,'Ver3'!$F$13:$H$19,3,0))/100</f>
        <v>0.52</v>
      </c>
      <c r="H95" s="6">
        <f t="shared" ca="1" si="12"/>
        <v>0.24440000000000001</v>
      </c>
      <c r="I95" s="6">
        <f t="shared" ca="1" si="19"/>
        <v>0.28999999999999998</v>
      </c>
      <c r="J95" s="6">
        <f t="shared" ca="1" si="13"/>
        <v>0.13629999999999998</v>
      </c>
      <c r="K95" s="6">
        <f ca="1">RANDBETWEEN(VLOOKUP(B95,'Ver3'!$F$23:$H$29,2,0),VLOOKUP(B95,'Ver3'!$F$23:$H$29,3,0))/100</f>
        <v>0</v>
      </c>
      <c r="L95" s="6">
        <f t="shared" ca="1" si="14"/>
        <v>0</v>
      </c>
      <c r="M95" s="16">
        <f t="shared" ca="1" si="15"/>
        <v>394.78589999999997</v>
      </c>
      <c r="N95" s="6">
        <f ca="1">(L95+J95+H95)*E95+Table134[[#This Row],[Hukuk Servisinde Tahsilat Tutarı]]</f>
        <v>323724.43799999997</v>
      </c>
      <c r="O95" s="6">
        <f ca="1">C95*VLOOKUP(B95,'Ver3'!$J$3:$N$9,2,0)+(C95-C95*G95)*VLOOKUP(B95,'Ver3'!$J$3:$N$9,3,0)+(C95-C95*G95-C95*I95)*VLOOKUP(B95,'Ver3'!$J$3:$N$9,4,0)</f>
        <v>108885</v>
      </c>
      <c r="P95" s="6">
        <f t="shared" ca="1" si="16"/>
        <v>0.61929999999999996</v>
      </c>
      <c r="Q95" s="6">
        <f ca="1">C95*P95*VLOOKUP(B95,'Ver3'!$J$3:$N$9,5,0)</f>
        <v>0</v>
      </c>
      <c r="R95" s="6">
        <f ca="1">VLOOKUP(Table134[[#This Row],[Ay]],'Ver3'!$J$3:$O$9,6,0)*Table134[[#This Row],[Hukuk Servisine Sevk Edilen]]*Table134[[#This Row],[Toplam Tutar]]</f>
        <v>0</v>
      </c>
      <c r="S95" s="6">
        <f t="shared" ca="1" si="17"/>
        <v>108885</v>
      </c>
      <c r="T95" s="6">
        <f t="shared" ca="1" si="18"/>
        <v>323724.43799999997</v>
      </c>
      <c r="U95" s="4"/>
    </row>
    <row r="96" spans="1:21" x14ac:dyDescent="0.2">
      <c r="A96" s="9">
        <v>44990</v>
      </c>
      <c r="B96" s="6">
        <f t="shared" si="10"/>
        <v>3</v>
      </c>
      <c r="C96" s="6">
        <f ca="1">RANDBETWEEN(VLOOKUP(B96,'Ver3'!$F$3:$H$9,2,0),VLOOKUP(B96,'Ver3'!$F$3:$H$9,3,0))</f>
        <v>1025</v>
      </c>
      <c r="D96" s="6">
        <f ca="1">RANDBETWEEN(VLOOKUP(B96,'Ver3'!$B$4:$D$10,2,0),VLOOKUP(B96,'Ver3'!$B$4:$D$10,3,0))</f>
        <v>805</v>
      </c>
      <c r="E96" s="6">
        <f t="shared" ca="1" si="11"/>
        <v>825125</v>
      </c>
      <c r="F96" s="6">
        <f ca="1">RANDBETWEEN(VLOOKUP(B96,'Ver3'!$B$13:$D$19,2,0),VLOOKUP(B96,'Ver3'!$B$13:$D$19,3,0))/100</f>
        <v>0.38</v>
      </c>
      <c r="G96" s="6">
        <f ca="1">RANDBETWEEN(VLOOKUP(B96,'Ver3'!$F$13:$H$19,2,0),VLOOKUP(B96,'Ver3'!$F$13:$H$19,3,0))/100</f>
        <v>0.46</v>
      </c>
      <c r="H96" s="6">
        <f t="shared" ca="1" si="12"/>
        <v>0.17480000000000001</v>
      </c>
      <c r="I96" s="6">
        <f t="shared" ca="1" si="19"/>
        <v>0.33</v>
      </c>
      <c r="J96" s="6">
        <f t="shared" ca="1" si="13"/>
        <v>0.12540000000000001</v>
      </c>
      <c r="K96" s="6">
        <f ca="1">RANDBETWEEN(VLOOKUP(B96,'Ver3'!$F$23:$H$29,2,0),VLOOKUP(B96,'Ver3'!$F$23:$H$29,3,0))/100</f>
        <v>0</v>
      </c>
      <c r="L96" s="6">
        <f t="shared" ca="1" si="14"/>
        <v>0</v>
      </c>
      <c r="M96" s="16">
        <f t="shared" ca="1" si="15"/>
        <v>307.70500000000004</v>
      </c>
      <c r="N96" s="6">
        <f ca="1">(L96+J96+H96)*E96+Table134[[#This Row],[Hukuk Servisinde Tahsilat Tutarı]]</f>
        <v>247702.52500000002</v>
      </c>
      <c r="O96" s="6">
        <f ca="1">C96*VLOOKUP(B96,'Ver3'!$J$3:$N$9,2,0)+(C96-C96*G96)*VLOOKUP(B96,'Ver3'!$J$3:$N$9,3,0)+(C96-C96*G96-C96*I96)*VLOOKUP(B96,'Ver3'!$J$3:$N$9,4,0)</f>
        <v>114287.5</v>
      </c>
      <c r="P96" s="6">
        <f t="shared" ca="1" si="16"/>
        <v>0.69979999999999998</v>
      </c>
      <c r="Q96" s="6">
        <f ca="1">C96*P96*VLOOKUP(B96,'Ver3'!$J$3:$N$9,5,0)</f>
        <v>0</v>
      </c>
      <c r="R96" s="6">
        <f ca="1">VLOOKUP(Table134[[#This Row],[Ay]],'Ver3'!$J$3:$O$9,6,0)*Table134[[#This Row],[Hukuk Servisine Sevk Edilen]]*Table134[[#This Row],[Toplam Tutar]]</f>
        <v>0</v>
      </c>
      <c r="S96" s="6">
        <f t="shared" ca="1" si="17"/>
        <v>114287.5</v>
      </c>
      <c r="T96" s="6">
        <f t="shared" ca="1" si="18"/>
        <v>247702.52500000002</v>
      </c>
      <c r="U96" s="4"/>
    </row>
    <row r="97" spans="1:21" x14ac:dyDescent="0.2">
      <c r="A97" s="9">
        <v>44991</v>
      </c>
      <c r="B97" s="6">
        <f t="shared" si="10"/>
        <v>3</v>
      </c>
      <c r="C97" s="6">
        <f ca="1">RANDBETWEEN(VLOOKUP(B97,'Ver3'!$F$3:$H$9,2,0),VLOOKUP(B97,'Ver3'!$F$3:$H$9,3,0))</f>
        <v>1296</v>
      </c>
      <c r="D97" s="6">
        <f ca="1">RANDBETWEEN(VLOOKUP(B97,'Ver3'!$B$4:$D$10,2,0),VLOOKUP(B97,'Ver3'!$B$4:$D$10,3,0))</f>
        <v>1010</v>
      </c>
      <c r="E97" s="6">
        <f t="shared" ca="1" si="11"/>
        <v>1308960</v>
      </c>
      <c r="F97" s="6">
        <f ca="1">RANDBETWEEN(VLOOKUP(B97,'Ver3'!$B$13:$D$19,2,0),VLOOKUP(B97,'Ver3'!$B$13:$D$19,3,0))/100</f>
        <v>0.61</v>
      </c>
      <c r="G97" s="6">
        <f ca="1">RANDBETWEEN(VLOOKUP(B97,'Ver3'!$F$13:$H$19,2,0),VLOOKUP(B97,'Ver3'!$F$13:$H$19,3,0))/100</f>
        <v>0.46</v>
      </c>
      <c r="H97" s="6">
        <f t="shared" ca="1" si="12"/>
        <v>0.28060000000000002</v>
      </c>
      <c r="I97" s="6">
        <f t="shared" ca="1" si="19"/>
        <v>0.21</v>
      </c>
      <c r="J97" s="6">
        <f t="shared" ca="1" si="13"/>
        <v>0.12809999999999999</v>
      </c>
      <c r="K97" s="6">
        <f ca="1">RANDBETWEEN(VLOOKUP(B97,'Ver3'!$F$23:$H$29,2,0),VLOOKUP(B97,'Ver3'!$F$23:$H$29,3,0))/100</f>
        <v>0</v>
      </c>
      <c r="L97" s="6">
        <f t="shared" ca="1" si="14"/>
        <v>0</v>
      </c>
      <c r="M97" s="16">
        <f t="shared" ca="1" si="15"/>
        <v>529.67520000000002</v>
      </c>
      <c r="N97" s="6">
        <f ca="1">(L97+J97+H97)*E97+Table134[[#This Row],[Hukuk Servisinde Tahsilat Tutarı]]</f>
        <v>534971.95200000005</v>
      </c>
      <c r="O97" s="6">
        <f ca="1">C97*VLOOKUP(B97,'Ver3'!$J$3:$N$9,2,0)+(C97-C97*G97)*VLOOKUP(B97,'Ver3'!$J$3:$N$9,3,0)+(C97-C97*G97-C97*I97)*VLOOKUP(B97,'Ver3'!$J$3:$N$9,4,0)</f>
        <v>160056</v>
      </c>
      <c r="P97" s="6">
        <f t="shared" ca="1" si="16"/>
        <v>0.59129999999999994</v>
      </c>
      <c r="Q97" s="6">
        <f ca="1">C97*P97*VLOOKUP(B97,'Ver3'!$J$3:$N$9,5,0)</f>
        <v>0</v>
      </c>
      <c r="R97" s="6">
        <f ca="1">VLOOKUP(Table134[[#This Row],[Ay]],'Ver3'!$J$3:$O$9,6,0)*Table134[[#This Row],[Hukuk Servisine Sevk Edilen]]*Table134[[#This Row],[Toplam Tutar]]</f>
        <v>0</v>
      </c>
      <c r="S97" s="6">
        <f t="shared" ca="1" si="17"/>
        <v>160056</v>
      </c>
      <c r="T97" s="6">
        <f t="shared" ca="1" si="18"/>
        <v>534971.95200000005</v>
      </c>
      <c r="U97" s="4"/>
    </row>
    <row r="98" spans="1:21" x14ac:dyDescent="0.2">
      <c r="A98" s="9">
        <v>44992</v>
      </c>
      <c r="B98" s="6">
        <f t="shared" si="10"/>
        <v>3</v>
      </c>
      <c r="C98" s="6">
        <f ca="1">RANDBETWEEN(VLOOKUP(B98,'Ver3'!$F$3:$H$9,2,0),VLOOKUP(B98,'Ver3'!$F$3:$H$9,3,0))</f>
        <v>1477</v>
      </c>
      <c r="D98" s="6">
        <f ca="1">RANDBETWEEN(VLOOKUP(B98,'Ver3'!$B$4:$D$10,2,0),VLOOKUP(B98,'Ver3'!$B$4:$D$10,3,0))</f>
        <v>962</v>
      </c>
      <c r="E98" s="6">
        <f t="shared" ca="1" si="11"/>
        <v>1420874</v>
      </c>
      <c r="F98" s="6">
        <f ca="1">RANDBETWEEN(VLOOKUP(B98,'Ver3'!$B$13:$D$19,2,0),VLOOKUP(B98,'Ver3'!$B$13:$D$19,3,0))/100</f>
        <v>0.64</v>
      </c>
      <c r="G98" s="6">
        <f ca="1">RANDBETWEEN(VLOOKUP(B98,'Ver3'!$F$13:$H$19,2,0),VLOOKUP(B98,'Ver3'!$F$13:$H$19,3,0))/100</f>
        <v>0.55000000000000004</v>
      </c>
      <c r="H98" s="6">
        <f t="shared" ca="1" si="12"/>
        <v>0.35200000000000004</v>
      </c>
      <c r="I98" s="6">
        <f t="shared" ca="1" si="19"/>
        <v>0.31</v>
      </c>
      <c r="J98" s="6">
        <f t="shared" ca="1" si="13"/>
        <v>0.19839999999999999</v>
      </c>
      <c r="K98" s="6">
        <f ca="1">RANDBETWEEN(VLOOKUP(B98,'Ver3'!$F$23:$H$29,2,0),VLOOKUP(B98,'Ver3'!$F$23:$H$29,3,0))/100</f>
        <v>0</v>
      </c>
      <c r="L98" s="6">
        <f t="shared" ca="1" si="14"/>
        <v>0</v>
      </c>
      <c r="M98" s="16">
        <f t="shared" ca="1" si="15"/>
        <v>812.94079999999997</v>
      </c>
      <c r="N98" s="6">
        <f ca="1">(L98+J98+H98)*E98+Table134[[#This Row],[Hukuk Servisinde Tahsilat Tutarı]]</f>
        <v>782049.04960000003</v>
      </c>
      <c r="O98" s="6">
        <f ca="1">C98*VLOOKUP(B98,'Ver3'!$J$3:$N$9,2,0)+(C98-C98*G98)*VLOOKUP(B98,'Ver3'!$J$3:$N$9,3,0)+(C98-C98*G98-C98*I98)*VLOOKUP(B98,'Ver3'!$J$3:$N$9,4,0)</f>
        <v>144376.75</v>
      </c>
      <c r="P98" s="6">
        <f t="shared" ca="1" si="16"/>
        <v>0.4496</v>
      </c>
      <c r="Q98" s="6">
        <f ca="1">C98*P98*VLOOKUP(B98,'Ver3'!$J$3:$N$9,5,0)</f>
        <v>0</v>
      </c>
      <c r="R98" s="6">
        <f ca="1">VLOOKUP(Table134[[#This Row],[Ay]],'Ver3'!$J$3:$O$9,6,0)*Table134[[#This Row],[Hukuk Servisine Sevk Edilen]]*Table134[[#This Row],[Toplam Tutar]]</f>
        <v>0</v>
      </c>
      <c r="S98" s="6">
        <f t="shared" ca="1" si="17"/>
        <v>144376.75</v>
      </c>
      <c r="T98" s="6">
        <f t="shared" ca="1" si="18"/>
        <v>782049.04960000003</v>
      </c>
      <c r="U98" s="4"/>
    </row>
    <row r="99" spans="1:21" x14ac:dyDescent="0.2">
      <c r="A99" s="9">
        <v>44993</v>
      </c>
      <c r="B99" s="6">
        <f t="shared" si="10"/>
        <v>3</v>
      </c>
      <c r="C99" s="6">
        <f ca="1">RANDBETWEEN(VLOOKUP(B99,'Ver3'!$F$3:$H$9,2,0),VLOOKUP(B99,'Ver3'!$F$3:$H$9,3,0))</f>
        <v>1329</v>
      </c>
      <c r="D99" s="6">
        <f ca="1">RANDBETWEEN(VLOOKUP(B99,'Ver3'!$B$4:$D$10,2,0),VLOOKUP(B99,'Ver3'!$B$4:$D$10,3,0))</f>
        <v>1199</v>
      </c>
      <c r="E99" s="6">
        <f t="shared" ca="1" si="11"/>
        <v>1593471</v>
      </c>
      <c r="F99" s="6">
        <f ca="1">RANDBETWEEN(VLOOKUP(B99,'Ver3'!$B$13:$D$19,2,0),VLOOKUP(B99,'Ver3'!$B$13:$D$19,3,0))/100</f>
        <v>0.57999999999999996</v>
      </c>
      <c r="G99" s="6">
        <f ca="1">RANDBETWEEN(VLOOKUP(B99,'Ver3'!$F$13:$H$19,2,0),VLOOKUP(B99,'Ver3'!$F$13:$H$19,3,0))/100</f>
        <v>0.55000000000000004</v>
      </c>
      <c r="H99" s="6">
        <f t="shared" ca="1" si="12"/>
        <v>0.31900000000000001</v>
      </c>
      <c r="I99" s="6">
        <f t="shared" ca="1" si="19"/>
        <v>0.25</v>
      </c>
      <c r="J99" s="6">
        <f t="shared" ca="1" si="13"/>
        <v>0.14499999999999999</v>
      </c>
      <c r="K99" s="6">
        <f ca="1">RANDBETWEEN(VLOOKUP(B99,'Ver3'!$F$23:$H$29,2,0),VLOOKUP(B99,'Ver3'!$F$23:$H$29,3,0))/100</f>
        <v>0</v>
      </c>
      <c r="L99" s="6">
        <f t="shared" ca="1" si="14"/>
        <v>0</v>
      </c>
      <c r="M99" s="16">
        <f t="shared" ca="1" si="15"/>
        <v>616.65599999999995</v>
      </c>
      <c r="N99" s="6">
        <f ca="1">(L99+J99+H99)*E99+Table134[[#This Row],[Hukuk Servisinde Tahsilat Tutarı]]</f>
        <v>739370.54399999999</v>
      </c>
      <c r="O99" s="6">
        <f ca="1">C99*VLOOKUP(B99,'Ver3'!$J$3:$N$9,2,0)+(C99-C99*G99)*VLOOKUP(B99,'Ver3'!$J$3:$N$9,3,0)+(C99-C99*G99-C99*I99)*VLOOKUP(B99,'Ver3'!$J$3:$N$9,4,0)</f>
        <v>137883.75</v>
      </c>
      <c r="P99" s="6">
        <f t="shared" ca="1" si="16"/>
        <v>0.53600000000000003</v>
      </c>
      <c r="Q99" s="6">
        <f ca="1">C99*P99*VLOOKUP(B99,'Ver3'!$J$3:$N$9,5,0)</f>
        <v>0</v>
      </c>
      <c r="R99" s="6">
        <f ca="1">VLOOKUP(Table134[[#This Row],[Ay]],'Ver3'!$J$3:$O$9,6,0)*Table134[[#This Row],[Hukuk Servisine Sevk Edilen]]*Table134[[#This Row],[Toplam Tutar]]</f>
        <v>0</v>
      </c>
      <c r="S99" s="6">
        <f t="shared" ca="1" si="17"/>
        <v>137883.75</v>
      </c>
      <c r="T99" s="6">
        <f t="shared" ca="1" si="18"/>
        <v>739370.54399999999</v>
      </c>
      <c r="U99" s="4"/>
    </row>
    <row r="100" spans="1:21" x14ac:dyDescent="0.2">
      <c r="A100" s="9">
        <v>44994</v>
      </c>
      <c r="B100" s="6">
        <f t="shared" si="10"/>
        <v>3</v>
      </c>
      <c r="C100" s="6">
        <f ca="1">RANDBETWEEN(VLOOKUP(B100,'Ver3'!$F$3:$H$9,2,0),VLOOKUP(B100,'Ver3'!$F$3:$H$9,3,0))</f>
        <v>1157</v>
      </c>
      <c r="D100" s="6">
        <f ca="1">RANDBETWEEN(VLOOKUP(B100,'Ver3'!$B$4:$D$10,2,0),VLOOKUP(B100,'Ver3'!$B$4:$D$10,3,0))</f>
        <v>1161</v>
      </c>
      <c r="E100" s="6">
        <f t="shared" ca="1" si="11"/>
        <v>1343277</v>
      </c>
      <c r="F100" s="6">
        <f ca="1">RANDBETWEEN(VLOOKUP(B100,'Ver3'!$B$13:$D$19,2,0),VLOOKUP(B100,'Ver3'!$B$13:$D$19,3,0))/100</f>
        <v>0.56999999999999995</v>
      </c>
      <c r="G100" s="6">
        <f ca="1">RANDBETWEEN(VLOOKUP(B100,'Ver3'!$F$13:$H$19,2,0),VLOOKUP(B100,'Ver3'!$F$13:$H$19,3,0))/100</f>
        <v>0.53</v>
      </c>
      <c r="H100" s="6">
        <f t="shared" ca="1" si="12"/>
        <v>0.30209999999999998</v>
      </c>
      <c r="I100" s="6">
        <f t="shared" ca="1" si="19"/>
        <v>0.32</v>
      </c>
      <c r="J100" s="6">
        <f t="shared" ca="1" si="13"/>
        <v>0.18239999999999998</v>
      </c>
      <c r="K100" s="6">
        <f ca="1">RANDBETWEEN(VLOOKUP(B100,'Ver3'!$F$23:$H$29,2,0),VLOOKUP(B100,'Ver3'!$F$23:$H$29,3,0))/100</f>
        <v>0</v>
      </c>
      <c r="L100" s="6">
        <f t="shared" ca="1" si="14"/>
        <v>0</v>
      </c>
      <c r="M100" s="16">
        <f t="shared" ca="1" si="15"/>
        <v>560.56649999999991</v>
      </c>
      <c r="N100" s="6">
        <f ca="1">(L100+J100+H100)*E100+Table134[[#This Row],[Hukuk Servisinde Tahsilat Tutarı]]</f>
        <v>650817.70649999985</v>
      </c>
      <c r="O100" s="6">
        <f ca="1">C100*VLOOKUP(B100,'Ver3'!$J$3:$N$9,2,0)+(C100-C100*G100)*VLOOKUP(B100,'Ver3'!$J$3:$N$9,3,0)+(C100-C100*G100-C100*I100)*VLOOKUP(B100,'Ver3'!$J$3:$N$9,4,0)</f>
        <v>115989.25</v>
      </c>
      <c r="P100" s="6">
        <f t="shared" ca="1" si="16"/>
        <v>0.51550000000000007</v>
      </c>
      <c r="Q100" s="6">
        <f ca="1">C100*P100*VLOOKUP(B100,'Ver3'!$J$3:$N$9,5,0)</f>
        <v>0</v>
      </c>
      <c r="R100" s="6">
        <f ca="1">VLOOKUP(Table134[[#This Row],[Ay]],'Ver3'!$J$3:$O$9,6,0)*Table134[[#This Row],[Hukuk Servisine Sevk Edilen]]*Table134[[#This Row],[Toplam Tutar]]</f>
        <v>0</v>
      </c>
      <c r="S100" s="6">
        <f t="shared" ca="1" si="17"/>
        <v>115989.25</v>
      </c>
      <c r="T100" s="6">
        <f t="shared" ca="1" si="18"/>
        <v>650817.70649999985</v>
      </c>
      <c r="U100" s="4"/>
    </row>
    <row r="101" spans="1:21" x14ac:dyDescent="0.2">
      <c r="A101" s="9">
        <v>44995</v>
      </c>
      <c r="B101" s="6">
        <f t="shared" si="10"/>
        <v>3</v>
      </c>
      <c r="C101" s="6">
        <f ca="1">RANDBETWEEN(VLOOKUP(B101,'Ver3'!$F$3:$H$9,2,0),VLOOKUP(B101,'Ver3'!$F$3:$H$9,3,0))</f>
        <v>1376</v>
      </c>
      <c r="D101" s="6">
        <f ca="1">RANDBETWEEN(VLOOKUP(B101,'Ver3'!$B$4:$D$10,2,0),VLOOKUP(B101,'Ver3'!$B$4:$D$10,3,0))</f>
        <v>1111</v>
      </c>
      <c r="E101" s="6">
        <f t="shared" ca="1" si="11"/>
        <v>1528736</v>
      </c>
      <c r="F101" s="6">
        <f ca="1">RANDBETWEEN(VLOOKUP(B101,'Ver3'!$B$13:$D$19,2,0),VLOOKUP(B101,'Ver3'!$B$13:$D$19,3,0))/100</f>
        <v>0.51</v>
      </c>
      <c r="G101" s="6">
        <f ca="1">RANDBETWEEN(VLOOKUP(B101,'Ver3'!$F$13:$H$19,2,0),VLOOKUP(B101,'Ver3'!$F$13:$H$19,3,0))/100</f>
        <v>0.54</v>
      </c>
      <c r="H101" s="6">
        <f t="shared" ca="1" si="12"/>
        <v>0.27540000000000003</v>
      </c>
      <c r="I101" s="6">
        <f t="shared" ca="1" si="19"/>
        <v>0.28000000000000003</v>
      </c>
      <c r="J101" s="6">
        <f t="shared" ca="1" si="13"/>
        <v>0.14280000000000001</v>
      </c>
      <c r="K101" s="6">
        <f ca="1">RANDBETWEEN(VLOOKUP(B101,'Ver3'!$F$23:$H$29,2,0),VLOOKUP(B101,'Ver3'!$F$23:$H$29,3,0))/100</f>
        <v>0</v>
      </c>
      <c r="L101" s="6">
        <f t="shared" ca="1" si="14"/>
        <v>0</v>
      </c>
      <c r="M101" s="16">
        <f t="shared" ca="1" si="15"/>
        <v>575.44320000000005</v>
      </c>
      <c r="N101" s="6">
        <f ca="1">(L101+J101+H101)*E101+Table134[[#This Row],[Hukuk Servisinde Tahsilat Tutarı]]</f>
        <v>639317.39520000003</v>
      </c>
      <c r="O101" s="6">
        <f ca="1">C101*VLOOKUP(B101,'Ver3'!$J$3:$N$9,2,0)+(C101-C101*G101)*VLOOKUP(B101,'Ver3'!$J$3:$N$9,3,0)+(C101-C101*G101-C101*I101)*VLOOKUP(B101,'Ver3'!$J$3:$N$9,4,0)</f>
        <v>141040</v>
      </c>
      <c r="P101" s="6">
        <f t="shared" ca="1" si="16"/>
        <v>0.58179999999999998</v>
      </c>
      <c r="Q101" s="6">
        <f ca="1">C101*P101*VLOOKUP(B101,'Ver3'!$J$3:$N$9,5,0)</f>
        <v>0</v>
      </c>
      <c r="R101" s="6">
        <f ca="1">VLOOKUP(Table134[[#This Row],[Ay]],'Ver3'!$J$3:$O$9,6,0)*Table134[[#This Row],[Hukuk Servisine Sevk Edilen]]*Table134[[#This Row],[Toplam Tutar]]</f>
        <v>0</v>
      </c>
      <c r="S101" s="6">
        <f t="shared" ca="1" si="17"/>
        <v>141040</v>
      </c>
      <c r="T101" s="6">
        <f t="shared" ca="1" si="18"/>
        <v>639317.39520000003</v>
      </c>
      <c r="U101" s="4"/>
    </row>
    <row r="102" spans="1:21" x14ac:dyDescent="0.2">
      <c r="A102" s="9">
        <v>44996</v>
      </c>
      <c r="B102" s="6">
        <f t="shared" si="10"/>
        <v>3</v>
      </c>
      <c r="C102" s="6">
        <f ca="1">RANDBETWEEN(VLOOKUP(B102,'Ver3'!$F$3:$H$9,2,0),VLOOKUP(B102,'Ver3'!$F$3:$H$9,3,0))</f>
        <v>1087</v>
      </c>
      <c r="D102" s="6">
        <f ca="1">RANDBETWEEN(VLOOKUP(B102,'Ver3'!$B$4:$D$10,2,0),VLOOKUP(B102,'Ver3'!$B$4:$D$10,3,0))</f>
        <v>1141</v>
      </c>
      <c r="E102" s="6">
        <f t="shared" ca="1" si="11"/>
        <v>1240267</v>
      </c>
      <c r="F102" s="6">
        <f ca="1">RANDBETWEEN(VLOOKUP(B102,'Ver3'!$B$13:$D$19,2,0),VLOOKUP(B102,'Ver3'!$B$13:$D$19,3,0))/100</f>
        <v>0.45</v>
      </c>
      <c r="G102" s="6">
        <f ca="1">RANDBETWEEN(VLOOKUP(B102,'Ver3'!$F$13:$H$19,2,0),VLOOKUP(B102,'Ver3'!$F$13:$H$19,3,0))/100</f>
        <v>0.45</v>
      </c>
      <c r="H102" s="6">
        <f t="shared" ca="1" si="12"/>
        <v>0.20250000000000001</v>
      </c>
      <c r="I102" s="6">
        <f t="shared" ca="1" si="19"/>
        <v>0.27</v>
      </c>
      <c r="J102" s="6">
        <f t="shared" ca="1" si="13"/>
        <v>0.12150000000000001</v>
      </c>
      <c r="K102" s="6">
        <f ca="1">RANDBETWEEN(VLOOKUP(B102,'Ver3'!$F$23:$H$29,2,0),VLOOKUP(B102,'Ver3'!$F$23:$H$29,3,0))/100</f>
        <v>0</v>
      </c>
      <c r="L102" s="6">
        <f t="shared" ca="1" si="14"/>
        <v>0</v>
      </c>
      <c r="M102" s="16">
        <f t="shared" ca="1" si="15"/>
        <v>352.18799999999999</v>
      </c>
      <c r="N102" s="6">
        <f ca="1">(L102+J102+H102)*E102+Table134[[#This Row],[Hukuk Servisinde Tahsilat Tutarı]]</f>
        <v>401846.50800000003</v>
      </c>
      <c r="O102" s="6">
        <f ca="1">C102*VLOOKUP(B102,'Ver3'!$J$3:$N$9,2,0)+(C102-C102*G102)*VLOOKUP(B102,'Ver3'!$J$3:$N$9,3,0)+(C102-C102*G102-C102*I102)*VLOOKUP(B102,'Ver3'!$J$3:$N$9,4,0)</f>
        <v>129624.74999999999</v>
      </c>
      <c r="P102" s="6">
        <f t="shared" ca="1" si="16"/>
        <v>0.67599999999999993</v>
      </c>
      <c r="Q102" s="6">
        <f ca="1">C102*P102*VLOOKUP(B102,'Ver3'!$J$3:$N$9,5,0)</f>
        <v>0</v>
      </c>
      <c r="R102" s="6">
        <f ca="1">VLOOKUP(Table134[[#This Row],[Ay]],'Ver3'!$J$3:$O$9,6,0)*Table134[[#This Row],[Hukuk Servisine Sevk Edilen]]*Table134[[#This Row],[Toplam Tutar]]</f>
        <v>0</v>
      </c>
      <c r="S102" s="6">
        <f t="shared" ca="1" si="17"/>
        <v>129624.74999999999</v>
      </c>
      <c r="T102" s="6">
        <f t="shared" ca="1" si="18"/>
        <v>401846.50800000003</v>
      </c>
      <c r="U102" s="4"/>
    </row>
    <row r="103" spans="1:21" x14ac:dyDescent="0.2">
      <c r="A103" s="9">
        <v>44997</v>
      </c>
      <c r="B103" s="6">
        <f t="shared" si="10"/>
        <v>3</v>
      </c>
      <c r="C103" s="6">
        <f ca="1">RANDBETWEEN(VLOOKUP(B103,'Ver3'!$F$3:$H$9,2,0),VLOOKUP(B103,'Ver3'!$F$3:$H$9,3,0))</f>
        <v>1404</v>
      </c>
      <c r="D103" s="6">
        <f ca="1">RANDBETWEEN(VLOOKUP(B103,'Ver3'!$B$4:$D$10,2,0),VLOOKUP(B103,'Ver3'!$B$4:$D$10,3,0))</f>
        <v>922</v>
      </c>
      <c r="E103" s="6">
        <f t="shared" ca="1" si="11"/>
        <v>1294488</v>
      </c>
      <c r="F103" s="6">
        <f ca="1">RANDBETWEEN(VLOOKUP(B103,'Ver3'!$B$13:$D$19,2,0),VLOOKUP(B103,'Ver3'!$B$13:$D$19,3,0))/100</f>
        <v>0.5</v>
      </c>
      <c r="G103" s="6">
        <f ca="1">RANDBETWEEN(VLOOKUP(B103,'Ver3'!$F$13:$H$19,2,0),VLOOKUP(B103,'Ver3'!$F$13:$H$19,3,0))/100</f>
        <v>0.53</v>
      </c>
      <c r="H103" s="6">
        <f t="shared" ca="1" si="12"/>
        <v>0.26500000000000001</v>
      </c>
      <c r="I103" s="6">
        <f t="shared" ca="1" si="19"/>
        <v>0.34</v>
      </c>
      <c r="J103" s="6">
        <f t="shared" ca="1" si="13"/>
        <v>0.17</v>
      </c>
      <c r="K103" s="6">
        <f ca="1">RANDBETWEEN(VLOOKUP(B103,'Ver3'!$F$23:$H$29,2,0),VLOOKUP(B103,'Ver3'!$F$23:$H$29,3,0))/100</f>
        <v>0</v>
      </c>
      <c r="L103" s="6">
        <f t="shared" ca="1" si="14"/>
        <v>0</v>
      </c>
      <c r="M103" s="16">
        <f t="shared" ca="1" si="15"/>
        <v>610.74000000000012</v>
      </c>
      <c r="N103" s="6">
        <f ca="1">(L103+J103+H103)*E103+Table134[[#This Row],[Hukuk Servisinde Tahsilat Tutarı]]</f>
        <v>563102.28</v>
      </c>
      <c r="O103" s="6">
        <f ca="1">C103*VLOOKUP(B103,'Ver3'!$J$3:$N$9,2,0)+(C103-C103*G103)*VLOOKUP(B103,'Ver3'!$J$3:$N$9,3,0)+(C103-C103*G103-C103*I103)*VLOOKUP(B103,'Ver3'!$J$3:$N$9,4,0)</f>
        <v>137943</v>
      </c>
      <c r="P103" s="6">
        <f t="shared" ca="1" si="16"/>
        <v>0.56499999999999995</v>
      </c>
      <c r="Q103" s="6">
        <f ca="1">C103*P103*VLOOKUP(B103,'Ver3'!$J$3:$N$9,5,0)</f>
        <v>0</v>
      </c>
      <c r="R103" s="6">
        <f ca="1">VLOOKUP(Table134[[#This Row],[Ay]],'Ver3'!$J$3:$O$9,6,0)*Table134[[#This Row],[Hukuk Servisine Sevk Edilen]]*Table134[[#This Row],[Toplam Tutar]]</f>
        <v>0</v>
      </c>
      <c r="S103" s="6">
        <f t="shared" ca="1" si="17"/>
        <v>137943</v>
      </c>
      <c r="T103" s="6">
        <f t="shared" ca="1" si="18"/>
        <v>563102.28</v>
      </c>
      <c r="U103" s="4"/>
    </row>
    <row r="104" spans="1:21" x14ac:dyDescent="0.2">
      <c r="A104" s="9">
        <v>44998</v>
      </c>
      <c r="B104" s="6">
        <f t="shared" si="10"/>
        <v>3</v>
      </c>
      <c r="C104" s="6">
        <f ca="1">RANDBETWEEN(VLOOKUP(B104,'Ver3'!$F$3:$H$9,2,0),VLOOKUP(B104,'Ver3'!$F$3:$H$9,3,0))</f>
        <v>1457</v>
      </c>
      <c r="D104" s="6">
        <f ca="1">RANDBETWEEN(VLOOKUP(B104,'Ver3'!$B$4:$D$10,2,0),VLOOKUP(B104,'Ver3'!$B$4:$D$10,3,0))</f>
        <v>845</v>
      </c>
      <c r="E104" s="6">
        <f t="shared" ca="1" si="11"/>
        <v>1231165</v>
      </c>
      <c r="F104" s="6">
        <f ca="1">RANDBETWEEN(VLOOKUP(B104,'Ver3'!$B$13:$D$19,2,0),VLOOKUP(B104,'Ver3'!$B$13:$D$19,3,0))/100</f>
        <v>0.35</v>
      </c>
      <c r="G104" s="6">
        <f ca="1">RANDBETWEEN(VLOOKUP(B104,'Ver3'!$F$13:$H$19,2,0),VLOOKUP(B104,'Ver3'!$F$13:$H$19,3,0))/100</f>
        <v>0.51</v>
      </c>
      <c r="H104" s="6">
        <f t="shared" ca="1" si="12"/>
        <v>0.17849999999999999</v>
      </c>
      <c r="I104" s="6">
        <f t="shared" ca="1" si="19"/>
        <v>0.28000000000000003</v>
      </c>
      <c r="J104" s="6">
        <f t="shared" ca="1" si="13"/>
        <v>9.8000000000000004E-2</v>
      </c>
      <c r="K104" s="6">
        <f ca="1">RANDBETWEEN(VLOOKUP(B104,'Ver3'!$F$23:$H$29,2,0),VLOOKUP(B104,'Ver3'!$F$23:$H$29,3,0))/100</f>
        <v>0</v>
      </c>
      <c r="L104" s="6">
        <f t="shared" ca="1" si="14"/>
        <v>0</v>
      </c>
      <c r="M104" s="16">
        <f t="shared" ca="1" si="15"/>
        <v>402.86049999999994</v>
      </c>
      <c r="N104" s="6">
        <f ca="1">(L104+J104+H104)*E104+Table134[[#This Row],[Hukuk Servisinde Tahsilat Tutarı]]</f>
        <v>340417.12249999994</v>
      </c>
      <c r="O104" s="6">
        <f ca="1">C104*VLOOKUP(B104,'Ver3'!$J$3:$N$9,2,0)+(C104-C104*G104)*VLOOKUP(B104,'Ver3'!$J$3:$N$9,3,0)+(C104-C104*G104-C104*I104)*VLOOKUP(B104,'Ver3'!$J$3:$N$9,4,0)</f>
        <v>156991.75</v>
      </c>
      <c r="P104" s="6">
        <f t="shared" ca="1" si="16"/>
        <v>0.72350000000000003</v>
      </c>
      <c r="Q104" s="6">
        <f ca="1">C104*P104*VLOOKUP(B104,'Ver3'!$J$3:$N$9,5,0)</f>
        <v>0</v>
      </c>
      <c r="R104" s="6">
        <f ca="1">VLOOKUP(Table134[[#This Row],[Ay]],'Ver3'!$J$3:$O$9,6,0)*Table134[[#This Row],[Hukuk Servisine Sevk Edilen]]*Table134[[#This Row],[Toplam Tutar]]</f>
        <v>0</v>
      </c>
      <c r="S104" s="6">
        <f t="shared" ca="1" si="17"/>
        <v>156991.75</v>
      </c>
      <c r="T104" s="6">
        <f t="shared" ca="1" si="18"/>
        <v>340417.12249999994</v>
      </c>
      <c r="U104" s="4"/>
    </row>
    <row r="105" spans="1:21" x14ac:dyDescent="0.2">
      <c r="A105" s="9">
        <v>44999</v>
      </c>
      <c r="B105" s="6">
        <f t="shared" si="10"/>
        <v>3</v>
      </c>
      <c r="C105" s="6">
        <f ca="1">RANDBETWEEN(VLOOKUP(B105,'Ver3'!$F$3:$H$9,2,0),VLOOKUP(B105,'Ver3'!$F$3:$H$9,3,0))</f>
        <v>1183</v>
      </c>
      <c r="D105" s="6">
        <f ca="1">RANDBETWEEN(VLOOKUP(B105,'Ver3'!$B$4:$D$10,2,0),VLOOKUP(B105,'Ver3'!$B$4:$D$10,3,0))</f>
        <v>806</v>
      </c>
      <c r="E105" s="6">
        <f t="shared" ca="1" si="11"/>
        <v>953498</v>
      </c>
      <c r="F105" s="6">
        <f ca="1">RANDBETWEEN(VLOOKUP(B105,'Ver3'!$B$13:$D$19,2,0),VLOOKUP(B105,'Ver3'!$B$13:$D$19,3,0))/100</f>
        <v>0.6</v>
      </c>
      <c r="G105" s="6">
        <f ca="1">RANDBETWEEN(VLOOKUP(B105,'Ver3'!$F$13:$H$19,2,0),VLOOKUP(B105,'Ver3'!$F$13:$H$19,3,0))/100</f>
        <v>0.45</v>
      </c>
      <c r="H105" s="6">
        <f t="shared" ca="1" si="12"/>
        <v>0.27</v>
      </c>
      <c r="I105" s="6">
        <f t="shared" ca="1" si="19"/>
        <v>0.28000000000000003</v>
      </c>
      <c r="J105" s="6">
        <f t="shared" ca="1" si="13"/>
        <v>0.16800000000000001</v>
      </c>
      <c r="K105" s="6">
        <f ca="1">RANDBETWEEN(VLOOKUP(B105,'Ver3'!$F$23:$H$29,2,0),VLOOKUP(B105,'Ver3'!$F$23:$H$29,3,0))/100</f>
        <v>0</v>
      </c>
      <c r="L105" s="6">
        <f t="shared" ca="1" si="14"/>
        <v>0</v>
      </c>
      <c r="M105" s="16">
        <f t="shared" ca="1" si="15"/>
        <v>518.15400000000011</v>
      </c>
      <c r="N105" s="6">
        <f ca="1">(L105+J105+H105)*E105+Table134[[#This Row],[Hukuk Servisinde Tahsilat Tutarı]]</f>
        <v>417632.12400000007</v>
      </c>
      <c r="O105" s="6">
        <f ca="1">C105*VLOOKUP(B105,'Ver3'!$J$3:$N$9,2,0)+(C105-C105*G105)*VLOOKUP(B105,'Ver3'!$J$3:$N$9,3,0)+(C105-C105*G105-C105*I105)*VLOOKUP(B105,'Ver3'!$J$3:$N$9,4,0)</f>
        <v>139889.75</v>
      </c>
      <c r="P105" s="6">
        <f t="shared" ca="1" si="16"/>
        <v>0.56199999999999994</v>
      </c>
      <c r="Q105" s="6">
        <f ca="1">C105*P105*VLOOKUP(B105,'Ver3'!$J$3:$N$9,5,0)</f>
        <v>0</v>
      </c>
      <c r="R105" s="6">
        <f ca="1">VLOOKUP(Table134[[#This Row],[Ay]],'Ver3'!$J$3:$O$9,6,0)*Table134[[#This Row],[Hukuk Servisine Sevk Edilen]]*Table134[[#This Row],[Toplam Tutar]]</f>
        <v>0</v>
      </c>
      <c r="S105" s="6">
        <f t="shared" ca="1" si="17"/>
        <v>139889.75</v>
      </c>
      <c r="T105" s="6">
        <f t="shared" ca="1" si="18"/>
        <v>417632.12400000007</v>
      </c>
      <c r="U105" s="4"/>
    </row>
    <row r="106" spans="1:21" x14ac:dyDescent="0.2">
      <c r="A106" s="9">
        <v>45000</v>
      </c>
      <c r="B106" s="6">
        <f t="shared" si="10"/>
        <v>3</v>
      </c>
      <c r="C106" s="6">
        <f ca="1">RANDBETWEEN(VLOOKUP(B106,'Ver3'!$F$3:$H$9,2,0),VLOOKUP(B106,'Ver3'!$F$3:$H$9,3,0))</f>
        <v>1243</v>
      </c>
      <c r="D106" s="6">
        <f ca="1">RANDBETWEEN(VLOOKUP(B106,'Ver3'!$B$4:$D$10,2,0),VLOOKUP(B106,'Ver3'!$B$4:$D$10,3,0))</f>
        <v>860</v>
      </c>
      <c r="E106" s="6">
        <f t="shared" ca="1" si="11"/>
        <v>1068980</v>
      </c>
      <c r="F106" s="6">
        <f ca="1">RANDBETWEEN(VLOOKUP(B106,'Ver3'!$B$13:$D$19,2,0),VLOOKUP(B106,'Ver3'!$B$13:$D$19,3,0))/100</f>
        <v>0.4</v>
      </c>
      <c r="G106" s="6">
        <f ca="1">RANDBETWEEN(VLOOKUP(B106,'Ver3'!$F$13:$H$19,2,0),VLOOKUP(B106,'Ver3'!$F$13:$H$19,3,0))/100</f>
        <v>0.55000000000000004</v>
      </c>
      <c r="H106" s="6">
        <f t="shared" ca="1" si="12"/>
        <v>0.22000000000000003</v>
      </c>
      <c r="I106" s="6">
        <f t="shared" ca="1" si="19"/>
        <v>0.25</v>
      </c>
      <c r="J106" s="6">
        <f t="shared" ca="1" si="13"/>
        <v>0.1</v>
      </c>
      <c r="K106" s="6">
        <f ca="1">RANDBETWEEN(VLOOKUP(B106,'Ver3'!$F$23:$H$29,2,0),VLOOKUP(B106,'Ver3'!$F$23:$H$29,3,0))/100</f>
        <v>0</v>
      </c>
      <c r="L106" s="6">
        <f t="shared" ca="1" si="14"/>
        <v>0</v>
      </c>
      <c r="M106" s="16">
        <f t="shared" ca="1" si="15"/>
        <v>397.7600000000001</v>
      </c>
      <c r="N106" s="6">
        <f ca="1">(L106+J106+H106)*E106+Table134[[#This Row],[Hukuk Servisinde Tahsilat Tutarı]]</f>
        <v>342073.60000000009</v>
      </c>
      <c r="O106" s="6">
        <f ca="1">C106*VLOOKUP(B106,'Ver3'!$J$3:$N$9,2,0)+(C106-C106*G106)*VLOOKUP(B106,'Ver3'!$J$3:$N$9,3,0)+(C106-C106*G106-C106*I106)*VLOOKUP(B106,'Ver3'!$J$3:$N$9,4,0)</f>
        <v>128961.25</v>
      </c>
      <c r="P106" s="6">
        <f t="shared" ca="1" si="16"/>
        <v>0.67999999999999994</v>
      </c>
      <c r="Q106" s="6">
        <f ca="1">C106*P106*VLOOKUP(B106,'Ver3'!$J$3:$N$9,5,0)</f>
        <v>0</v>
      </c>
      <c r="R106" s="6">
        <f ca="1">VLOOKUP(Table134[[#This Row],[Ay]],'Ver3'!$J$3:$O$9,6,0)*Table134[[#This Row],[Hukuk Servisine Sevk Edilen]]*Table134[[#This Row],[Toplam Tutar]]</f>
        <v>0</v>
      </c>
      <c r="S106" s="6">
        <f t="shared" ca="1" si="17"/>
        <v>128961.25</v>
      </c>
      <c r="T106" s="6">
        <f t="shared" ca="1" si="18"/>
        <v>342073.60000000009</v>
      </c>
      <c r="U106" s="4"/>
    </row>
    <row r="107" spans="1:21" x14ac:dyDescent="0.2">
      <c r="A107" s="9">
        <v>45001</v>
      </c>
      <c r="B107" s="6">
        <f t="shared" si="10"/>
        <v>3</v>
      </c>
      <c r="C107" s="6">
        <f ca="1">RANDBETWEEN(VLOOKUP(B107,'Ver3'!$F$3:$H$9,2,0),VLOOKUP(B107,'Ver3'!$F$3:$H$9,3,0))</f>
        <v>1164</v>
      </c>
      <c r="D107" s="6">
        <f ca="1">RANDBETWEEN(VLOOKUP(B107,'Ver3'!$B$4:$D$10,2,0),VLOOKUP(B107,'Ver3'!$B$4:$D$10,3,0))</f>
        <v>1185</v>
      </c>
      <c r="E107" s="6">
        <f t="shared" ca="1" si="11"/>
        <v>1379340</v>
      </c>
      <c r="F107" s="6">
        <f ca="1">RANDBETWEEN(VLOOKUP(B107,'Ver3'!$B$13:$D$19,2,0),VLOOKUP(B107,'Ver3'!$B$13:$D$19,3,0))/100</f>
        <v>0.62</v>
      </c>
      <c r="G107" s="6">
        <f ca="1">RANDBETWEEN(VLOOKUP(B107,'Ver3'!$F$13:$H$19,2,0),VLOOKUP(B107,'Ver3'!$F$13:$H$19,3,0))/100</f>
        <v>0.5</v>
      </c>
      <c r="H107" s="6">
        <f t="shared" ca="1" si="12"/>
        <v>0.31</v>
      </c>
      <c r="I107" s="6">
        <f t="shared" ca="1" si="19"/>
        <v>0.25</v>
      </c>
      <c r="J107" s="6">
        <f t="shared" ca="1" si="13"/>
        <v>0.155</v>
      </c>
      <c r="K107" s="6">
        <f ca="1">RANDBETWEEN(VLOOKUP(B107,'Ver3'!$F$23:$H$29,2,0),VLOOKUP(B107,'Ver3'!$F$23:$H$29,3,0))/100</f>
        <v>0</v>
      </c>
      <c r="L107" s="6">
        <f t="shared" ca="1" si="14"/>
        <v>0</v>
      </c>
      <c r="M107" s="16">
        <f t="shared" ca="1" si="15"/>
        <v>541.26</v>
      </c>
      <c r="N107" s="6">
        <f ca="1">(L107+J107+H107)*E107+Table134[[#This Row],[Hukuk Servisinde Tahsilat Tutarı]]</f>
        <v>641393.1</v>
      </c>
      <c r="O107" s="6">
        <f ca="1">C107*VLOOKUP(B107,'Ver3'!$J$3:$N$9,2,0)+(C107-C107*G107)*VLOOKUP(B107,'Ver3'!$J$3:$N$9,3,0)+(C107-C107*G107-C107*I107)*VLOOKUP(B107,'Ver3'!$J$3:$N$9,4,0)</f>
        <v>130950</v>
      </c>
      <c r="P107" s="6">
        <f t="shared" ca="1" si="16"/>
        <v>0.53500000000000003</v>
      </c>
      <c r="Q107" s="6">
        <f ca="1">C107*P107*VLOOKUP(B107,'Ver3'!$J$3:$N$9,5,0)</f>
        <v>0</v>
      </c>
      <c r="R107" s="6">
        <f ca="1">VLOOKUP(Table134[[#This Row],[Ay]],'Ver3'!$J$3:$O$9,6,0)*Table134[[#This Row],[Hukuk Servisine Sevk Edilen]]*Table134[[#This Row],[Toplam Tutar]]</f>
        <v>0</v>
      </c>
      <c r="S107" s="6">
        <f t="shared" ca="1" si="17"/>
        <v>130950</v>
      </c>
      <c r="T107" s="6">
        <f t="shared" ca="1" si="18"/>
        <v>641393.1</v>
      </c>
      <c r="U107" s="4"/>
    </row>
    <row r="108" spans="1:21" x14ac:dyDescent="0.2">
      <c r="A108" s="9">
        <v>45002</v>
      </c>
      <c r="B108" s="6">
        <f t="shared" si="10"/>
        <v>3</v>
      </c>
      <c r="C108" s="6">
        <f ca="1">RANDBETWEEN(VLOOKUP(B108,'Ver3'!$F$3:$H$9,2,0),VLOOKUP(B108,'Ver3'!$F$3:$H$9,3,0))</f>
        <v>1381</v>
      </c>
      <c r="D108" s="6">
        <f ca="1">RANDBETWEEN(VLOOKUP(B108,'Ver3'!$B$4:$D$10,2,0),VLOOKUP(B108,'Ver3'!$B$4:$D$10,3,0))</f>
        <v>1083</v>
      </c>
      <c r="E108" s="6">
        <f t="shared" ca="1" si="11"/>
        <v>1495623</v>
      </c>
      <c r="F108" s="6">
        <f ca="1">RANDBETWEEN(VLOOKUP(B108,'Ver3'!$B$13:$D$19,2,0),VLOOKUP(B108,'Ver3'!$B$13:$D$19,3,0))/100</f>
        <v>0.4</v>
      </c>
      <c r="G108" s="6">
        <f ca="1">RANDBETWEEN(VLOOKUP(B108,'Ver3'!$F$13:$H$19,2,0),VLOOKUP(B108,'Ver3'!$F$13:$H$19,3,0))/100</f>
        <v>0.55000000000000004</v>
      </c>
      <c r="H108" s="6">
        <f t="shared" ca="1" si="12"/>
        <v>0.22000000000000003</v>
      </c>
      <c r="I108" s="6">
        <f t="shared" ca="1" si="19"/>
        <v>0.27</v>
      </c>
      <c r="J108" s="6">
        <f t="shared" ca="1" si="13"/>
        <v>0.10800000000000001</v>
      </c>
      <c r="K108" s="6">
        <f ca="1">RANDBETWEEN(VLOOKUP(B108,'Ver3'!$F$23:$H$29,2,0),VLOOKUP(B108,'Ver3'!$F$23:$H$29,3,0))/100</f>
        <v>0</v>
      </c>
      <c r="L108" s="6">
        <f t="shared" ca="1" si="14"/>
        <v>0</v>
      </c>
      <c r="M108" s="16">
        <f t="shared" ca="1" si="15"/>
        <v>452.96800000000007</v>
      </c>
      <c r="N108" s="6">
        <f ca="1">(L108+J108+H108)*E108+Table134[[#This Row],[Hukuk Servisinde Tahsilat Tutarı]]</f>
        <v>490564.3440000001</v>
      </c>
      <c r="O108" s="6">
        <f ca="1">C108*VLOOKUP(B108,'Ver3'!$J$3:$N$9,2,0)+(C108-C108*G108)*VLOOKUP(B108,'Ver3'!$J$3:$N$9,3,0)+(C108-C108*G108-C108*I108)*VLOOKUP(B108,'Ver3'!$J$3:$N$9,4,0)</f>
        <v>140516.75</v>
      </c>
      <c r="P108" s="6">
        <f t="shared" ca="1" si="16"/>
        <v>0.67199999999999993</v>
      </c>
      <c r="Q108" s="6">
        <f ca="1">C108*P108*VLOOKUP(B108,'Ver3'!$J$3:$N$9,5,0)</f>
        <v>0</v>
      </c>
      <c r="R108" s="6">
        <f ca="1">VLOOKUP(Table134[[#This Row],[Ay]],'Ver3'!$J$3:$O$9,6,0)*Table134[[#This Row],[Hukuk Servisine Sevk Edilen]]*Table134[[#This Row],[Toplam Tutar]]</f>
        <v>0</v>
      </c>
      <c r="S108" s="6">
        <f t="shared" ca="1" si="17"/>
        <v>140516.75</v>
      </c>
      <c r="T108" s="6">
        <f t="shared" ca="1" si="18"/>
        <v>490564.3440000001</v>
      </c>
      <c r="U108" s="4"/>
    </row>
    <row r="109" spans="1:21" x14ac:dyDescent="0.2">
      <c r="A109" s="9">
        <v>45003</v>
      </c>
      <c r="B109" s="6">
        <f t="shared" si="10"/>
        <v>3</v>
      </c>
      <c r="C109" s="6">
        <f ca="1">RANDBETWEEN(VLOOKUP(B109,'Ver3'!$F$3:$H$9,2,0),VLOOKUP(B109,'Ver3'!$F$3:$H$9,3,0))</f>
        <v>1296</v>
      </c>
      <c r="D109" s="6">
        <f ca="1">RANDBETWEEN(VLOOKUP(B109,'Ver3'!$B$4:$D$10,2,0),VLOOKUP(B109,'Ver3'!$B$4:$D$10,3,0))</f>
        <v>1124</v>
      </c>
      <c r="E109" s="6">
        <f t="shared" ca="1" si="11"/>
        <v>1456704</v>
      </c>
      <c r="F109" s="6">
        <f ca="1">RANDBETWEEN(VLOOKUP(B109,'Ver3'!$B$13:$D$19,2,0),VLOOKUP(B109,'Ver3'!$B$13:$D$19,3,0))/100</f>
        <v>0.37</v>
      </c>
      <c r="G109" s="6">
        <f ca="1">RANDBETWEEN(VLOOKUP(B109,'Ver3'!$F$13:$H$19,2,0),VLOOKUP(B109,'Ver3'!$F$13:$H$19,3,0))/100</f>
        <v>0.53</v>
      </c>
      <c r="H109" s="6">
        <f t="shared" ca="1" si="12"/>
        <v>0.1961</v>
      </c>
      <c r="I109" s="6">
        <f t="shared" ca="1" si="19"/>
        <v>0.24</v>
      </c>
      <c r="J109" s="6">
        <f t="shared" ca="1" si="13"/>
        <v>8.879999999999999E-2</v>
      </c>
      <c r="K109" s="6">
        <f ca="1">RANDBETWEEN(VLOOKUP(B109,'Ver3'!$F$23:$H$29,2,0),VLOOKUP(B109,'Ver3'!$F$23:$H$29,3,0))/100</f>
        <v>0</v>
      </c>
      <c r="L109" s="6">
        <f t="shared" ca="1" si="14"/>
        <v>0</v>
      </c>
      <c r="M109" s="16">
        <f t="shared" ca="1" si="15"/>
        <v>369.23039999999997</v>
      </c>
      <c r="N109" s="6">
        <f ca="1">(L109+J109+H109)*E109+Table134[[#This Row],[Hukuk Servisinde Tahsilat Tutarı]]</f>
        <v>415014.96959999995</v>
      </c>
      <c r="O109" s="6">
        <f ca="1">C109*VLOOKUP(B109,'Ver3'!$J$3:$N$9,2,0)+(C109-C109*G109)*VLOOKUP(B109,'Ver3'!$J$3:$N$9,3,0)+(C109-C109*G109-C109*I109)*VLOOKUP(B109,'Ver3'!$J$3:$N$9,4,0)</f>
        <v>140292</v>
      </c>
      <c r="P109" s="6">
        <f t="shared" ca="1" si="16"/>
        <v>0.71510000000000007</v>
      </c>
      <c r="Q109" s="6">
        <f ca="1">C109*P109*VLOOKUP(B109,'Ver3'!$J$3:$N$9,5,0)</f>
        <v>0</v>
      </c>
      <c r="R109" s="6">
        <f ca="1">VLOOKUP(Table134[[#This Row],[Ay]],'Ver3'!$J$3:$O$9,6,0)*Table134[[#This Row],[Hukuk Servisine Sevk Edilen]]*Table134[[#This Row],[Toplam Tutar]]</f>
        <v>0</v>
      </c>
      <c r="S109" s="6">
        <f t="shared" ca="1" si="17"/>
        <v>140292</v>
      </c>
      <c r="T109" s="6">
        <f t="shared" ca="1" si="18"/>
        <v>415014.96959999995</v>
      </c>
      <c r="U109" s="4"/>
    </row>
    <row r="110" spans="1:21" x14ac:dyDescent="0.2">
      <c r="A110" s="9">
        <v>45004</v>
      </c>
      <c r="B110" s="6">
        <f t="shared" si="10"/>
        <v>3</v>
      </c>
      <c r="C110" s="6">
        <f ca="1">RANDBETWEEN(VLOOKUP(B110,'Ver3'!$F$3:$H$9,2,0),VLOOKUP(B110,'Ver3'!$F$3:$H$9,3,0))</f>
        <v>1196</v>
      </c>
      <c r="D110" s="6">
        <f ca="1">RANDBETWEEN(VLOOKUP(B110,'Ver3'!$B$4:$D$10,2,0),VLOOKUP(B110,'Ver3'!$B$4:$D$10,3,0))</f>
        <v>1039</v>
      </c>
      <c r="E110" s="6">
        <f t="shared" ca="1" si="11"/>
        <v>1242644</v>
      </c>
      <c r="F110" s="6">
        <f ca="1">RANDBETWEEN(VLOOKUP(B110,'Ver3'!$B$13:$D$19,2,0),VLOOKUP(B110,'Ver3'!$B$13:$D$19,3,0))/100</f>
        <v>0.57999999999999996</v>
      </c>
      <c r="G110" s="6">
        <f ca="1">RANDBETWEEN(VLOOKUP(B110,'Ver3'!$F$13:$H$19,2,0),VLOOKUP(B110,'Ver3'!$F$13:$H$19,3,0))/100</f>
        <v>0.48</v>
      </c>
      <c r="H110" s="6">
        <f t="shared" ca="1" si="12"/>
        <v>0.27839999999999998</v>
      </c>
      <c r="I110" s="6">
        <f t="shared" ca="1" si="19"/>
        <v>0.3</v>
      </c>
      <c r="J110" s="6">
        <f t="shared" ca="1" si="13"/>
        <v>0.17399999999999999</v>
      </c>
      <c r="K110" s="6">
        <f ca="1">RANDBETWEEN(VLOOKUP(B110,'Ver3'!$F$23:$H$29,2,0),VLOOKUP(B110,'Ver3'!$F$23:$H$29,3,0))/100</f>
        <v>0</v>
      </c>
      <c r="L110" s="6">
        <f t="shared" ca="1" si="14"/>
        <v>0</v>
      </c>
      <c r="M110" s="16">
        <f t="shared" ca="1" si="15"/>
        <v>541.07039999999995</v>
      </c>
      <c r="N110" s="6">
        <f ca="1">(L110+J110+H110)*E110+Table134[[#This Row],[Hukuk Servisinde Tahsilat Tutarı]]</f>
        <v>562172.14559999993</v>
      </c>
      <c r="O110" s="6">
        <f ca="1">C110*VLOOKUP(B110,'Ver3'!$J$3:$N$9,2,0)+(C110-C110*G110)*VLOOKUP(B110,'Ver3'!$J$3:$N$9,3,0)+(C110-C110*G110-C110*I110)*VLOOKUP(B110,'Ver3'!$J$3:$N$9,4,0)</f>
        <v>132756</v>
      </c>
      <c r="P110" s="6">
        <f t="shared" ca="1" si="16"/>
        <v>0.54760000000000009</v>
      </c>
      <c r="Q110" s="6">
        <f ca="1">C110*P110*VLOOKUP(B110,'Ver3'!$J$3:$N$9,5,0)</f>
        <v>0</v>
      </c>
      <c r="R110" s="6">
        <f ca="1">VLOOKUP(Table134[[#This Row],[Ay]],'Ver3'!$J$3:$O$9,6,0)*Table134[[#This Row],[Hukuk Servisine Sevk Edilen]]*Table134[[#This Row],[Toplam Tutar]]</f>
        <v>0</v>
      </c>
      <c r="S110" s="6">
        <f t="shared" ca="1" si="17"/>
        <v>132756</v>
      </c>
      <c r="T110" s="6">
        <f t="shared" ca="1" si="18"/>
        <v>562172.14559999993</v>
      </c>
      <c r="U110" s="4"/>
    </row>
    <row r="111" spans="1:21" x14ac:dyDescent="0.2">
      <c r="A111" s="9">
        <v>45005</v>
      </c>
      <c r="B111" s="6">
        <f t="shared" si="10"/>
        <v>3</v>
      </c>
      <c r="C111" s="6">
        <f ca="1">RANDBETWEEN(VLOOKUP(B111,'Ver3'!$F$3:$H$9,2,0),VLOOKUP(B111,'Ver3'!$F$3:$H$9,3,0))</f>
        <v>1404</v>
      </c>
      <c r="D111" s="6">
        <f ca="1">RANDBETWEEN(VLOOKUP(B111,'Ver3'!$B$4:$D$10,2,0),VLOOKUP(B111,'Ver3'!$B$4:$D$10,3,0))</f>
        <v>959</v>
      </c>
      <c r="E111" s="6">
        <f t="shared" ca="1" si="11"/>
        <v>1346436</v>
      </c>
      <c r="F111" s="6">
        <f ca="1">RANDBETWEEN(VLOOKUP(B111,'Ver3'!$B$13:$D$19,2,0),VLOOKUP(B111,'Ver3'!$B$13:$D$19,3,0))/100</f>
        <v>0.56999999999999995</v>
      </c>
      <c r="G111" s="6">
        <f ca="1">RANDBETWEEN(VLOOKUP(B111,'Ver3'!$F$13:$H$19,2,0),VLOOKUP(B111,'Ver3'!$F$13:$H$19,3,0))/100</f>
        <v>0.54</v>
      </c>
      <c r="H111" s="6">
        <f t="shared" ca="1" si="12"/>
        <v>0.30780000000000002</v>
      </c>
      <c r="I111" s="6">
        <f t="shared" ca="1" si="19"/>
        <v>0.32</v>
      </c>
      <c r="J111" s="6">
        <f t="shared" ca="1" si="13"/>
        <v>0.18239999999999998</v>
      </c>
      <c r="K111" s="6">
        <f ca="1">RANDBETWEEN(VLOOKUP(B111,'Ver3'!$F$23:$H$29,2,0),VLOOKUP(B111,'Ver3'!$F$23:$H$29,3,0))/100</f>
        <v>0</v>
      </c>
      <c r="L111" s="6">
        <f t="shared" ca="1" si="14"/>
        <v>0</v>
      </c>
      <c r="M111" s="16">
        <f t="shared" ca="1" si="15"/>
        <v>688.24079999999992</v>
      </c>
      <c r="N111" s="6">
        <f ca="1">(L111+J111+H111)*E111+Table134[[#This Row],[Hukuk Servisinde Tahsilat Tutarı]]</f>
        <v>660022.92719999992</v>
      </c>
      <c r="O111" s="6">
        <f ca="1">C111*VLOOKUP(B111,'Ver3'!$J$3:$N$9,2,0)+(C111-C111*G111)*VLOOKUP(B111,'Ver3'!$J$3:$N$9,3,0)+(C111-C111*G111-C111*I111)*VLOOKUP(B111,'Ver3'!$J$3:$N$9,4,0)</f>
        <v>138294</v>
      </c>
      <c r="P111" s="6">
        <f t="shared" ca="1" si="16"/>
        <v>0.50980000000000003</v>
      </c>
      <c r="Q111" s="6">
        <f ca="1">C111*P111*VLOOKUP(B111,'Ver3'!$J$3:$N$9,5,0)</f>
        <v>0</v>
      </c>
      <c r="R111" s="6">
        <f ca="1">VLOOKUP(Table134[[#This Row],[Ay]],'Ver3'!$J$3:$O$9,6,0)*Table134[[#This Row],[Hukuk Servisine Sevk Edilen]]*Table134[[#This Row],[Toplam Tutar]]</f>
        <v>0</v>
      </c>
      <c r="S111" s="6">
        <f t="shared" ca="1" si="17"/>
        <v>138294</v>
      </c>
      <c r="T111" s="6">
        <f t="shared" ca="1" si="18"/>
        <v>660022.92719999992</v>
      </c>
      <c r="U111" s="4"/>
    </row>
    <row r="112" spans="1:21" x14ac:dyDescent="0.2">
      <c r="A112" s="9">
        <v>45006</v>
      </c>
      <c r="B112" s="6">
        <f t="shared" si="10"/>
        <v>3</v>
      </c>
      <c r="C112" s="6">
        <f ca="1">RANDBETWEEN(VLOOKUP(B112,'Ver3'!$F$3:$H$9,2,0),VLOOKUP(B112,'Ver3'!$F$3:$H$9,3,0))</f>
        <v>1033</v>
      </c>
      <c r="D112" s="6">
        <f ca="1">RANDBETWEEN(VLOOKUP(B112,'Ver3'!$B$4:$D$10,2,0),VLOOKUP(B112,'Ver3'!$B$4:$D$10,3,0))</f>
        <v>1015</v>
      </c>
      <c r="E112" s="6">
        <f t="shared" ca="1" si="11"/>
        <v>1048495</v>
      </c>
      <c r="F112" s="6">
        <f ca="1">RANDBETWEEN(VLOOKUP(B112,'Ver3'!$B$13:$D$19,2,0),VLOOKUP(B112,'Ver3'!$B$13:$D$19,3,0))/100</f>
        <v>0.56999999999999995</v>
      </c>
      <c r="G112" s="6">
        <f ca="1">RANDBETWEEN(VLOOKUP(B112,'Ver3'!$F$13:$H$19,2,0),VLOOKUP(B112,'Ver3'!$F$13:$H$19,3,0))/100</f>
        <v>0.48</v>
      </c>
      <c r="H112" s="6">
        <f t="shared" ca="1" si="12"/>
        <v>0.27359999999999995</v>
      </c>
      <c r="I112" s="6">
        <f t="shared" ca="1" si="19"/>
        <v>0.3</v>
      </c>
      <c r="J112" s="6">
        <f t="shared" ca="1" si="13"/>
        <v>0.17099999999999999</v>
      </c>
      <c r="K112" s="6">
        <f ca="1">RANDBETWEEN(VLOOKUP(B112,'Ver3'!$F$23:$H$29,2,0),VLOOKUP(B112,'Ver3'!$F$23:$H$29,3,0))/100</f>
        <v>0</v>
      </c>
      <c r="L112" s="6">
        <f t="shared" ca="1" si="14"/>
        <v>0</v>
      </c>
      <c r="M112" s="16">
        <f t="shared" ca="1" si="15"/>
        <v>459.27179999999993</v>
      </c>
      <c r="N112" s="6">
        <f ca="1">(L112+J112+H112)*E112+Table134[[#This Row],[Hukuk Servisinde Tahsilat Tutarı]]</f>
        <v>466160.87699999992</v>
      </c>
      <c r="O112" s="6">
        <f ca="1">C112*VLOOKUP(B112,'Ver3'!$J$3:$N$9,2,0)+(C112-C112*G112)*VLOOKUP(B112,'Ver3'!$J$3:$N$9,3,0)+(C112-C112*G112-C112*I112)*VLOOKUP(B112,'Ver3'!$J$3:$N$9,4,0)</f>
        <v>114663.00000000001</v>
      </c>
      <c r="P112" s="6">
        <f t="shared" ca="1" si="16"/>
        <v>0.55540000000000012</v>
      </c>
      <c r="Q112" s="6">
        <f ca="1">C112*P112*VLOOKUP(B112,'Ver3'!$J$3:$N$9,5,0)</f>
        <v>0</v>
      </c>
      <c r="R112" s="6">
        <f ca="1">VLOOKUP(Table134[[#This Row],[Ay]],'Ver3'!$J$3:$O$9,6,0)*Table134[[#This Row],[Hukuk Servisine Sevk Edilen]]*Table134[[#This Row],[Toplam Tutar]]</f>
        <v>0</v>
      </c>
      <c r="S112" s="6">
        <f t="shared" ca="1" si="17"/>
        <v>114663.00000000001</v>
      </c>
      <c r="T112" s="6">
        <f t="shared" ca="1" si="18"/>
        <v>466160.87699999992</v>
      </c>
      <c r="U112" s="4"/>
    </row>
    <row r="113" spans="1:21" x14ac:dyDescent="0.2">
      <c r="A113" s="9">
        <v>45007</v>
      </c>
      <c r="B113" s="6">
        <f t="shared" si="10"/>
        <v>3</v>
      </c>
      <c r="C113" s="6">
        <f ca="1">RANDBETWEEN(VLOOKUP(B113,'Ver3'!$F$3:$H$9,2,0),VLOOKUP(B113,'Ver3'!$F$3:$H$9,3,0))</f>
        <v>1369</v>
      </c>
      <c r="D113" s="6">
        <f ca="1">RANDBETWEEN(VLOOKUP(B113,'Ver3'!$B$4:$D$10,2,0),VLOOKUP(B113,'Ver3'!$B$4:$D$10,3,0))</f>
        <v>987</v>
      </c>
      <c r="E113" s="6">
        <f t="shared" ca="1" si="11"/>
        <v>1351203</v>
      </c>
      <c r="F113" s="6">
        <f ca="1">RANDBETWEEN(VLOOKUP(B113,'Ver3'!$B$13:$D$19,2,0),VLOOKUP(B113,'Ver3'!$B$13:$D$19,3,0))/100</f>
        <v>0.59</v>
      </c>
      <c r="G113" s="6">
        <f ca="1">RANDBETWEEN(VLOOKUP(B113,'Ver3'!$F$13:$H$19,2,0),VLOOKUP(B113,'Ver3'!$F$13:$H$19,3,0))/100</f>
        <v>0.52</v>
      </c>
      <c r="H113" s="6">
        <f t="shared" ca="1" si="12"/>
        <v>0.30680000000000002</v>
      </c>
      <c r="I113" s="6">
        <f t="shared" ca="1" si="19"/>
        <v>0.3</v>
      </c>
      <c r="J113" s="6">
        <f t="shared" ca="1" si="13"/>
        <v>0.17699999999999999</v>
      </c>
      <c r="K113" s="6">
        <f ca="1">RANDBETWEEN(VLOOKUP(B113,'Ver3'!$F$23:$H$29,2,0),VLOOKUP(B113,'Ver3'!$F$23:$H$29,3,0))/100</f>
        <v>0</v>
      </c>
      <c r="L113" s="6">
        <f t="shared" ca="1" si="14"/>
        <v>0</v>
      </c>
      <c r="M113" s="16">
        <f t="shared" ca="1" si="15"/>
        <v>662.32220000000007</v>
      </c>
      <c r="N113" s="6">
        <f ca="1">(L113+J113+H113)*E113+Table134[[#This Row],[Hukuk Servisinde Tahsilat Tutarı]]</f>
        <v>653712.01139999996</v>
      </c>
      <c r="O113" s="6">
        <f ca="1">C113*VLOOKUP(B113,'Ver3'!$J$3:$N$9,2,0)+(C113-C113*G113)*VLOOKUP(B113,'Ver3'!$J$3:$N$9,3,0)+(C113-C113*G113-C113*I113)*VLOOKUP(B113,'Ver3'!$J$3:$N$9,4,0)</f>
        <v>142376</v>
      </c>
      <c r="P113" s="6">
        <f t="shared" ca="1" si="16"/>
        <v>0.51619999999999999</v>
      </c>
      <c r="Q113" s="6">
        <f ca="1">C113*P113*VLOOKUP(B113,'Ver3'!$J$3:$N$9,5,0)</f>
        <v>0</v>
      </c>
      <c r="R113" s="6">
        <f ca="1">VLOOKUP(Table134[[#This Row],[Ay]],'Ver3'!$J$3:$O$9,6,0)*Table134[[#This Row],[Hukuk Servisine Sevk Edilen]]*Table134[[#This Row],[Toplam Tutar]]</f>
        <v>0</v>
      </c>
      <c r="S113" s="6">
        <f t="shared" ca="1" si="17"/>
        <v>142376</v>
      </c>
      <c r="T113" s="6">
        <f t="shared" ca="1" si="18"/>
        <v>653712.01139999996</v>
      </c>
      <c r="U113" s="4"/>
    </row>
    <row r="114" spans="1:21" x14ac:dyDescent="0.2">
      <c r="A114" s="9">
        <v>45008</v>
      </c>
      <c r="B114" s="6">
        <f t="shared" si="10"/>
        <v>3</v>
      </c>
      <c r="C114" s="6">
        <f ca="1">RANDBETWEEN(VLOOKUP(B114,'Ver3'!$F$3:$H$9,2,0),VLOOKUP(B114,'Ver3'!$F$3:$H$9,3,0))</f>
        <v>1156</v>
      </c>
      <c r="D114" s="6">
        <f ca="1">RANDBETWEEN(VLOOKUP(B114,'Ver3'!$B$4:$D$10,2,0),VLOOKUP(B114,'Ver3'!$B$4:$D$10,3,0))</f>
        <v>909</v>
      </c>
      <c r="E114" s="6">
        <f t="shared" ca="1" si="11"/>
        <v>1050804</v>
      </c>
      <c r="F114" s="6">
        <f ca="1">RANDBETWEEN(VLOOKUP(B114,'Ver3'!$B$13:$D$19,2,0),VLOOKUP(B114,'Ver3'!$B$13:$D$19,3,0))/100</f>
        <v>0.35</v>
      </c>
      <c r="G114" s="6">
        <f ca="1">RANDBETWEEN(VLOOKUP(B114,'Ver3'!$F$13:$H$19,2,0),VLOOKUP(B114,'Ver3'!$F$13:$H$19,3,0))/100</f>
        <v>0.55000000000000004</v>
      </c>
      <c r="H114" s="6">
        <f t="shared" ca="1" si="12"/>
        <v>0.1925</v>
      </c>
      <c r="I114" s="6">
        <f t="shared" ca="1" si="19"/>
        <v>0.27</v>
      </c>
      <c r="J114" s="6">
        <f t="shared" ca="1" si="13"/>
        <v>9.4500000000000001E-2</v>
      </c>
      <c r="K114" s="6">
        <f ca="1">RANDBETWEEN(VLOOKUP(B114,'Ver3'!$F$23:$H$29,2,0),VLOOKUP(B114,'Ver3'!$F$23:$H$29,3,0))/100</f>
        <v>0</v>
      </c>
      <c r="L114" s="6">
        <f t="shared" ca="1" si="14"/>
        <v>0</v>
      </c>
      <c r="M114" s="16">
        <f t="shared" ca="1" si="15"/>
        <v>331.77200000000005</v>
      </c>
      <c r="N114" s="6">
        <f ca="1">(L114+J114+H114)*E114+Table134[[#This Row],[Hukuk Servisinde Tahsilat Tutarı]]</f>
        <v>301580.74800000002</v>
      </c>
      <c r="O114" s="6">
        <f ca="1">C114*VLOOKUP(B114,'Ver3'!$J$3:$N$9,2,0)+(C114-C114*G114)*VLOOKUP(B114,'Ver3'!$J$3:$N$9,3,0)+(C114-C114*G114-C114*I114)*VLOOKUP(B114,'Ver3'!$J$3:$N$9,4,0)</f>
        <v>117623</v>
      </c>
      <c r="P114" s="6">
        <f t="shared" ca="1" si="16"/>
        <v>0.71299999999999997</v>
      </c>
      <c r="Q114" s="6">
        <f ca="1">C114*P114*VLOOKUP(B114,'Ver3'!$J$3:$N$9,5,0)</f>
        <v>0</v>
      </c>
      <c r="R114" s="6">
        <f ca="1">VLOOKUP(Table134[[#This Row],[Ay]],'Ver3'!$J$3:$O$9,6,0)*Table134[[#This Row],[Hukuk Servisine Sevk Edilen]]*Table134[[#This Row],[Toplam Tutar]]</f>
        <v>0</v>
      </c>
      <c r="S114" s="6">
        <f t="shared" ca="1" si="17"/>
        <v>117623</v>
      </c>
      <c r="T114" s="6">
        <f t="shared" ca="1" si="18"/>
        <v>301580.74800000002</v>
      </c>
      <c r="U114" s="4"/>
    </row>
    <row r="115" spans="1:21" x14ac:dyDescent="0.2">
      <c r="A115" s="9">
        <v>45009</v>
      </c>
      <c r="B115" s="6">
        <f t="shared" si="10"/>
        <v>3</v>
      </c>
      <c r="C115" s="6">
        <f ca="1">RANDBETWEEN(VLOOKUP(B115,'Ver3'!$F$3:$H$9,2,0),VLOOKUP(B115,'Ver3'!$F$3:$H$9,3,0))</f>
        <v>1012</v>
      </c>
      <c r="D115" s="6">
        <f ca="1">RANDBETWEEN(VLOOKUP(B115,'Ver3'!$B$4:$D$10,2,0),VLOOKUP(B115,'Ver3'!$B$4:$D$10,3,0))</f>
        <v>869</v>
      </c>
      <c r="E115" s="6">
        <f t="shared" ca="1" si="11"/>
        <v>879428</v>
      </c>
      <c r="F115" s="6">
        <f ca="1">RANDBETWEEN(VLOOKUP(B115,'Ver3'!$B$13:$D$19,2,0),VLOOKUP(B115,'Ver3'!$B$13:$D$19,3,0))/100</f>
        <v>0.39</v>
      </c>
      <c r="G115" s="6">
        <f ca="1">RANDBETWEEN(VLOOKUP(B115,'Ver3'!$F$13:$H$19,2,0),VLOOKUP(B115,'Ver3'!$F$13:$H$19,3,0))/100</f>
        <v>0.53</v>
      </c>
      <c r="H115" s="6">
        <f t="shared" ca="1" si="12"/>
        <v>0.20670000000000002</v>
      </c>
      <c r="I115" s="6">
        <f t="shared" ca="1" si="19"/>
        <v>0.25</v>
      </c>
      <c r="J115" s="6">
        <f t="shared" ca="1" si="13"/>
        <v>9.7500000000000003E-2</v>
      </c>
      <c r="K115" s="6">
        <f ca="1">RANDBETWEEN(VLOOKUP(B115,'Ver3'!$F$23:$H$29,2,0),VLOOKUP(B115,'Ver3'!$F$23:$H$29,3,0))/100</f>
        <v>0</v>
      </c>
      <c r="L115" s="6">
        <f t="shared" ca="1" si="14"/>
        <v>0</v>
      </c>
      <c r="M115" s="16">
        <f t="shared" ca="1" si="15"/>
        <v>307.85040000000004</v>
      </c>
      <c r="N115" s="6">
        <f ca="1">(L115+J115+H115)*E115+Table134[[#This Row],[Hukuk Servisinde Tahsilat Tutarı]]</f>
        <v>267521.9976</v>
      </c>
      <c r="O115" s="6">
        <f ca="1">C115*VLOOKUP(B115,'Ver3'!$J$3:$N$9,2,0)+(C115-C115*G115)*VLOOKUP(B115,'Ver3'!$J$3:$N$9,3,0)+(C115-C115*G115-C115*I115)*VLOOKUP(B115,'Ver3'!$J$3:$N$9,4,0)</f>
        <v>108537</v>
      </c>
      <c r="P115" s="6">
        <f t="shared" ca="1" si="16"/>
        <v>0.69579999999999997</v>
      </c>
      <c r="Q115" s="6">
        <f ca="1">C115*P115*VLOOKUP(B115,'Ver3'!$J$3:$N$9,5,0)</f>
        <v>0</v>
      </c>
      <c r="R115" s="6">
        <f ca="1">VLOOKUP(Table134[[#This Row],[Ay]],'Ver3'!$J$3:$O$9,6,0)*Table134[[#This Row],[Hukuk Servisine Sevk Edilen]]*Table134[[#This Row],[Toplam Tutar]]</f>
        <v>0</v>
      </c>
      <c r="S115" s="6">
        <f t="shared" ca="1" si="17"/>
        <v>108537</v>
      </c>
      <c r="T115" s="6">
        <f t="shared" ca="1" si="18"/>
        <v>267521.9976</v>
      </c>
      <c r="U115" s="4"/>
    </row>
    <row r="116" spans="1:21" x14ac:dyDescent="0.2">
      <c r="A116" s="9">
        <v>45010</v>
      </c>
      <c r="B116" s="6">
        <f t="shared" si="10"/>
        <v>3</v>
      </c>
      <c r="C116" s="6">
        <f ca="1">RANDBETWEEN(VLOOKUP(B116,'Ver3'!$F$3:$H$9,2,0),VLOOKUP(B116,'Ver3'!$F$3:$H$9,3,0))</f>
        <v>1144</v>
      </c>
      <c r="D116" s="6">
        <f ca="1">RANDBETWEEN(VLOOKUP(B116,'Ver3'!$B$4:$D$10,2,0),VLOOKUP(B116,'Ver3'!$B$4:$D$10,3,0))</f>
        <v>902</v>
      </c>
      <c r="E116" s="6">
        <f t="shared" ca="1" si="11"/>
        <v>1031888</v>
      </c>
      <c r="F116" s="6">
        <f ca="1">RANDBETWEEN(VLOOKUP(B116,'Ver3'!$B$13:$D$19,2,0),VLOOKUP(B116,'Ver3'!$B$13:$D$19,3,0))/100</f>
        <v>0.52</v>
      </c>
      <c r="G116" s="6">
        <f ca="1">RANDBETWEEN(VLOOKUP(B116,'Ver3'!$F$13:$H$19,2,0),VLOOKUP(B116,'Ver3'!$F$13:$H$19,3,0))/100</f>
        <v>0.52</v>
      </c>
      <c r="H116" s="6">
        <f t="shared" ca="1" si="12"/>
        <v>0.27040000000000003</v>
      </c>
      <c r="I116" s="6">
        <f t="shared" ca="1" si="19"/>
        <v>0.25</v>
      </c>
      <c r="J116" s="6">
        <f t="shared" ca="1" si="13"/>
        <v>0.13</v>
      </c>
      <c r="K116" s="6">
        <f ca="1">RANDBETWEEN(VLOOKUP(B116,'Ver3'!$F$23:$H$29,2,0),VLOOKUP(B116,'Ver3'!$F$23:$H$29,3,0))/100</f>
        <v>0</v>
      </c>
      <c r="L116" s="6">
        <f t="shared" ca="1" si="14"/>
        <v>0</v>
      </c>
      <c r="M116" s="16">
        <f t="shared" ca="1" si="15"/>
        <v>458.05760000000004</v>
      </c>
      <c r="N116" s="6">
        <f ca="1">(L116+J116+H116)*E116+Table134[[#This Row],[Hukuk Servisinde Tahsilat Tutarı]]</f>
        <v>413167.95520000003</v>
      </c>
      <c r="O116" s="6">
        <f ca="1">C116*VLOOKUP(B116,'Ver3'!$J$3:$N$9,2,0)+(C116-C116*G116)*VLOOKUP(B116,'Ver3'!$J$3:$N$9,3,0)+(C116-C116*G116-C116*I116)*VLOOKUP(B116,'Ver3'!$J$3:$N$9,4,0)</f>
        <v>124696</v>
      </c>
      <c r="P116" s="6">
        <f t="shared" ca="1" si="16"/>
        <v>0.59959999999999991</v>
      </c>
      <c r="Q116" s="6">
        <f ca="1">C116*P116*VLOOKUP(B116,'Ver3'!$J$3:$N$9,5,0)</f>
        <v>0</v>
      </c>
      <c r="R116" s="6">
        <f ca="1">VLOOKUP(Table134[[#This Row],[Ay]],'Ver3'!$J$3:$O$9,6,0)*Table134[[#This Row],[Hukuk Servisine Sevk Edilen]]*Table134[[#This Row],[Toplam Tutar]]</f>
        <v>0</v>
      </c>
      <c r="S116" s="6">
        <f t="shared" ca="1" si="17"/>
        <v>124696</v>
      </c>
      <c r="T116" s="6">
        <f t="shared" ca="1" si="18"/>
        <v>413167.95520000003</v>
      </c>
      <c r="U116" s="4"/>
    </row>
    <row r="117" spans="1:21" x14ac:dyDescent="0.2">
      <c r="A117" s="9">
        <v>45011</v>
      </c>
      <c r="B117" s="6">
        <f t="shared" si="10"/>
        <v>3</v>
      </c>
      <c r="C117" s="6">
        <f ca="1">RANDBETWEEN(VLOOKUP(B117,'Ver3'!$F$3:$H$9,2,0),VLOOKUP(B117,'Ver3'!$F$3:$H$9,3,0))</f>
        <v>1043</v>
      </c>
      <c r="D117" s="6">
        <f ca="1">RANDBETWEEN(VLOOKUP(B117,'Ver3'!$B$4:$D$10,2,0),VLOOKUP(B117,'Ver3'!$B$4:$D$10,3,0))</f>
        <v>1046</v>
      </c>
      <c r="E117" s="6">
        <f t="shared" ca="1" si="11"/>
        <v>1090978</v>
      </c>
      <c r="F117" s="6">
        <f ca="1">RANDBETWEEN(VLOOKUP(B117,'Ver3'!$B$13:$D$19,2,0),VLOOKUP(B117,'Ver3'!$B$13:$D$19,3,0))/100</f>
        <v>0.57999999999999996</v>
      </c>
      <c r="G117" s="6">
        <f ca="1">RANDBETWEEN(VLOOKUP(B117,'Ver3'!$F$13:$H$19,2,0),VLOOKUP(B117,'Ver3'!$F$13:$H$19,3,0))/100</f>
        <v>0.48</v>
      </c>
      <c r="H117" s="6">
        <f t="shared" ca="1" si="12"/>
        <v>0.27839999999999998</v>
      </c>
      <c r="I117" s="6">
        <f t="shared" ca="1" si="19"/>
        <v>0.28000000000000003</v>
      </c>
      <c r="J117" s="6">
        <f t="shared" ca="1" si="13"/>
        <v>0.16240000000000002</v>
      </c>
      <c r="K117" s="6">
        <f ca="1">RANDBETWEEN(VLOOKUP(B117,'Ver3'!$F$23:$H$29,2,0),VLOOKUP(B117,'Ver3'!$F$23:$H$29,3,0))/100</f>
        <v>0</v>
      </c>
      <c r="L117" s="6">
        <f t="shared" ca="1" si="14"/>
        <v>0</v>
      </c>
      <c r="M117" s="16">
        <f t="shared" ca="1" si="15"/>
        <v>459.75439999999998</v>
      </c>
      <c r="N117" s="6">
        <f ca="1">(L117+J117+H117)*E117+Table134[[#This Row],[Hukuk Servisinde Tahsilat Tutarı]]</f>
        <v>480903.10239999997</v>
      </c>
      <c r="O117" s="6">
        <f ca="1">C117*VLOOKUP(B117,'Ver3'!$J$3:$N$9,2,0)+(C117-C117*G117)*VLOOKUP(B117,'Ver3'!$J$3:$N$9,3,0)+(C117-C117*G117-C117*I117)*VLOOKUP(B117,'Ver3'!$J$3:$N$9,4,0)</f>
        <v>117859</v>
      </c>
      <c r="P117" s="6">
        <f t="shared" ca="1" si="16"/>
        <v>0.55920000000000003</v>
      </c>
      <c r="Q117" s="6">
        <f ca="1">C117*P117*VLOOKUP(B117,'Ver3'!$J$3:$N$9,5,0)</f>
        <v>0</v>
      </c>
      <c r="R117" s="6">
        <f ca="1">VLOOKUP(Table134[[#This Row],[Ay]],'Ver3'!$J$3:$O$9,6,0)*Table134[[#This Row],[Hukuk Servisine Sevk Edilen]]*Table134[[#This Row],[Toplam Tutar]]</f>
        <v>0</v>
      </c>
      <c r="S117" s="6">
        <f t="shared" ca="1" si="17"/>
        <v>117859</v>
      </c>
      <c r="T117" s="6">
        <f t="shared" ca="1" si="18"/>
        <v>480903.10239999997</v>
      </c>
      <c r="U117" s="4"/>
    </row>
    <row r="118" spans="1:21" x14ac:dyDescent="0.2">
      <c r="A118" s="9">
        <v>45012</v>
      </c>
      <c r="B118" s="6">
        <f t="shared" si="10"/>
        <v>3</v>
      </c>
      <c r="C118" s="6">
        <f ca="1">RANDBETWEEN(VLOOKUP(B118,'Ver3'!$F$3:$H$9,2,0),VLOOKUP(B118,'Ver3'!$F$3:$H$9,3,0))</f>
        <v>1056</v>
      </c>
      <c r="D118" s="6">
        <f ca="1">RANDBETWEEN(VLOOKUP(B118,'Ver3'!$B$4:$D$10,2,0),VLOOKUP(B118,'Ver3'!$B$4:$D$10,3,0))</f>
        <v>1218</v>
      </c>
      <c r="E118" s="6">
        <f t="shared" ca="1" si="11"/>
        <v>1286208</v>
      </c>
      <c r="F118" s="6">
        <f ca="1">RANDBETWEEN(VLOOKUP(B118,'Ver3'!$B$13:$D$19,2,0),VLOOKUP(B118,'Ver3'!$B$13:$D$19,3,0))/100</f>
        <v>0.62</v>
      </c>
      <c r="G118" s="6">
        <f ca="1">RANDBETWEEN(VLOOKUP(B118,'Ver3'!$F$13:$H$19,2,0),VLOOKUP(B118,'Ver3'!$F$13:$H$19,3,0))/100</f>
        <v>0.5</v>
      </c>
      <c r="H118" s="6">
        <f t="shared" ca="1" si="12"/>
        <v>0.31</v>
      </c>
      <c r="I118" s="6">
        <f t="shared" ca="1" si="19"/>
        <v>0.31</v>
      </c>
      <c r="J118" s="6">
        <f t="shared" ca="1" si="13"/>
        <v>0.19220000000000001</v>
      </c>
      <c r="K118" s="6">
        <f ca="1">RANDBETWEEN(VLOOKUP(B118,'Ver3'!$F$23:$H$29,2,0),VLOOKUP(B118,'Ver3'!$F$23:$H$29,3,0))/100</f>
        <v>0</v>
      </c>
      <c r="L118" s="6">
        <f t="shared" ca="1" si="14"/>
        <v>0</v>
      </c>
      <c r="M118" s="16">
        <f t="shared" ca="1" si="15"/>
        <v>530.32319999999993</v>
      </c>
      <c r="N118" s="6">
        <f ca="1">(L118+J118+H118)*E118+Table134[[#This Row],[Hukuk Servisinde Tahsilat Tutarı]]</f>
        <v>645933.65759999992</v>
      </c>
      <c r="O118" s="6">
        <f ca="1">C118*VLOOKUP(B118,'Ver3'!$J$3:$N$9,2,0)+(C118-C118*G118)*VLOOKUP(B118,'Ver3'!$J$3:$N$9,3,0)+(C118-C118*G118-C118*I118)*VLOOKUP(B118,'Ver3'!$J$3:$N$9,4,0)</f>
        <v>112464</v>
      </c>
      <c r="P118" s="6">
        <f t="shared" ca="1" si="16"/>
        <v>0.49780000000000002</v>
      </c>
      <c r="Q118" s="6">
        <f ca="1">C118*P118*VLOOKUP(B118,'Ver3'!$J$3:$N$9,5,0)</f>
        <v>0</v>
      </c>
      <c r="R118" s="6">
        <f ca="1">VLOOKUP(Table134[[#This Row],[Ay]],'Ver3'!$J$3:$O$9,6,0)*Table134[[#This Row],[Hukuk Servisine Sevk Edilen]]*Table134[[#This Row],[Toplam Tutar]]</f>
        <v>0</v>
      </c>
      <c r="S118" s="6">
        <f t="shared" ca="1" si="17"/>
        <v>112464</v>
      </c>
      <c r="T118" s="6">
        <f t="shared" ca="1" si="18"/>
        <v>645933.65759999992</v>
      </c>
      <c r="U118" s="4"/>
    </row>
    <row r="119" spans="1:21" x14ac:dyDescent="0.2">
      <c r="A119" s="9">
        <v>45013</v>
      </c>
      <c r="B119" s="6">
        <f t="shared" si="10"/>
        <v>3</v>
      </c>
      <c r="C119" s="6">
        <f ca="1">RANDBETWEEN(VLOOKUP(B119,'Ver3'!$F$3:$H$9,2,0),VLOOKUP(B119,'Ver3'!$F$3:$H$9,3,0))</f>
        <v>1420</v>
      </c>
      <c r="D119" s="6">
        <f ca="1">RANDBETWEEN(VLOOKUP(B119,'Ver3'!$B$4:$D$10,2,0),VLOOKUP(B119,'Ver3'!$B$4:$D$10,3,0))</f>
        <v>956</v>
      </c>
      <c r="E119" s="6">
        <f t="shared" ca="1" si="11"/>
        <v>1357520</v>
      </c>
      <c r="F119" s="6">
        <f ca="1">RANDBETWEEN(VLOOKUP(B119,'Ver3'!$B$13:$D$19,2,0),VLOOKUP(B119,'Ver3'!$B$13:$D$19,3,0))/100</f>
        <v>0.64</v>
      </c>
      <c r="G119" s="6">
        <f ca="1">RANDBETWEEN(VLOOKUP(B119,'Ver3'!$F$13:$H$19,2,0),VLOOKUP(B119,'Ver3'!$F$13:$H$19,3,0))/100</f>
        <v>0.48</v>
      </c>
      <c r="H119" s="6">
        <f t="shared" ca="1" si="12"/>
        <v>0.30719999999999997</v>
      </c>
      <c r="I119" s="6">
        <f t="shared" ca="1" si="19"/>
        <v>0.32</v>
      </c>
      <c r="J119" s="6">
        <f t="shared" ca="1" si="13"/>
        <v>0.20480000000000001</v>
      </c>
      <c r="K119" s="6">
        <f ca="1">RANDBETWEEN(VLOOKUP(B119,'Ver3'!$F$23:$H$29,2,0),VLOOKUP(B119,'Ver3'!$F$23:$H$29,3,0))/100</f>
        <v>0</v>
      </c>
      <c r="L119" s="6">
        <f t="shared" ca="1" si="14"/>
        <v>0</v>
      </c>
      <c r="M119" s="16">
        <f t="shared" ca="1" si="15"/>
        <v>727.04</v>
      </c>
      <c r="N119" s="6">
        <f ca="1">(L119+J119+H119)*E119+Table134[[#This Row],[Hukuk Servisinde Tahsilat Tutarı]]</f>
        <v>695050.23999999999</v>
      </c>
      <c r="O119" s="6">
        <f ca="1">C119*VLOOKUP(B119,'Ver3'!$J$3:$N$9,2,0)+(C119-C119*G119)*VLOOKUP(B119,'Ver3'!$J$3:$N$9,3,0)+(C119-C119*G119-C119*I119)*VLOOKUP(B119,'Ver3'!$J$3:$N$9,4,0)</f>
        <v>154780</v>
      </c>
      <c r="P119" s="6">
        <f t="shared" ca="1" si="16"/>
        <v>0.48799999999999999</v>
      </c>
      <c r="Q119" s="6">
        <f ca="1">C119*P119*VLOOKUP(B119,'Ver3'!$J$3:$N$9,5,0)</f>
        <v>0</v>
      </c>
      <c r="R119" s="6">
        <f ca="1">VLOOKUP(Table134[[#This Row],[Ay]],'Ver3'!$J$3:$O$9,6,0)*Table134[[#This Row],[Hukuk Servisine Sevk Edilen]]*Table134[[#This Row],[Toplam Tutar]]</f>
        <v>0</v>
      </c>
      <c r="S119" s="6">
        <f t="shared" ca="1" si="17"/>
        <v>154780</v>
      </c>
      <c r="T119" s="6">
        <f t="shared" ca="1" si="18"/>
        <v>695050.23999999999</v>
      </c>
      <c r="U119" s="4"/>
    </row>
    <row r="120" spans="1:21" x14ac:dyDescent="0.2">
      <c r="A120" s="9">
        <v>45014</v>
      </c>
      <c r="B120" s="6">
        <f t="shared" si="10"/>
        <v>3</v>
      </c>
      <c r="C120" s="6">
        <f ca="1">RANDBETWEEN(VLOOKUP(B120,'Ver3'!$F$3:$H$9,2,0),VLOOKUP(B120,'Ver3'!$F$3:$H$9,3,0))</f>
        <v>1208</v>
      </c>
      <c r="D120" s="6">
        <f ca="1">RANDBETWEEN(VLOOKUP(B120,'Ver3'!$B$4:$D$10,2,0),VLOOKUP(B120,'Ver3'!$B$4:$D$10,3,0))</f>
        <v>1033</v>
      </c>
      <c r="E120" s="6">
        <f t="shared" ca="1" si="11"/>
        <v>1247864</v>
      </c>
      <c r="F120" s="6">
        <f ca="1">RANDBETWEEN(VLOOKUP(B120,'Ver3'!$B$13:$D$19,2,0),VLOOKUP(B120,'Ver3'!$B$13:$D$19,3,0))/100</f>
        <v>0.54</v>
      </c>
      <c r="G120" s="6">
        <f ca="1">RANDBETWEEN(VLOOKUP(B120,'Ver3'!$F$13:$H$19,2,0),VLOOKUP(B120,'Ver3'!$F$13:$H$19,3,0))/100</f>
        <v>0.53</v>
      </c>
      <c r="H120" s="6">
        <f t="shared" ca="1" si="12"/>
        <v>0.28620000000000001</v>
      </c>
      <c r="I120" s="6">
        <f t="shared" ca="1" si="19"/>
        <v>0.24</v>
      </c>
      <c r="J120" s="6">
        <f t="shared" ca="1" si="13"/>
        <v>0.12959999999999999</v>
      </c>
      <c r="K120" s="6">
        <f ca="1">RANDBETWEEN(VLOOKUP(B120,'Ver3'!$F$23:$H$29,2,0),VLOOKUP(B120,'Ver3'!$F$23:$H$29,3,0))/100</f>
        <v>0</v>
      </c>
      <c r="L120" s="6">
        <f t="shared" ca="1" si="14"/>
        <v>0</v>
      </c>
      <c r="M120" s="16">
        <f t="shared" ca="1" si="15"/>
        <v>502.28640000000001</v>
      </c>
      <c r="N120" s="6">
        <f ca="1">(L120+J120+H120)*E120+Table134[[#This Row],[Hukuk Servisinde Tahsilat Tutarı]]</f>
        <v>518861.85119999998</v>
      </c>
      <c r="O120" s="6">
        <f ca="1">C120*VLOOKUP(B120,'Ver3'!$J$3:$N$9,2,0)+(C120-C120*G120)*VLOOKUP(B120,'Ver3'!$J$3:$N$9,3,0)+(C120-C120*G120-C120*I120)*VLOOKUP(B120,'Ver3'!$J$3:$N$9,4,0)</f>
        <v>130766</v>
      </c>
      <c r="P120" s="6">
        <f t="shared" ca="1" si="16"/>
        <v>0.58420000000000005</v>
      </c>
      <c r="Q120" s="6">
        <f ca="1">C120*P120*VLOOKUP(B120,'Ver3'!$J$3:$N$9,5,0)</f>
        <v>0</v>
      </c>
      <c r="R120" s="6">
        <f ca="1">VLOOKUP(Table134[[#This Row],[Ay]],'Ver3'!$J$3:$O$9,6,0)*Table134[[#This Row],[Hukuk Servisine Sevk Edilen]]*Table134[[#This Row],[Toplam Tutar]]</f>
        <v>0</v>
      </c>
      <c r="S120" s="6">
        <f t="shared" ca="1" si="17"/>
        <v>130766</v>
      </c>
      <c r="T120" s="6">
        <f t="shared" ca="1" si="18"/>
        <v>518861.85119999998</v>
      </c>
      <c r="U120" s="4"/>
    </row>
    <row r="121" spans="1:21" x14ac:dyDescent="0.2">
      <c r="A121" s="9">
        <v>45015</v>
      </c>
      <c r="B121" s="6">
        <f t="shared" si="10"/>
        <v>3</v>
      </c>
      <c r="C121" s="6">
        <f ca="1">RANDBETWEEN(VLOOKUP(B121,'Ver3'!$F$3:$H$9,2,0),VLOOKUP(B121,'Ver3'!$F$3:$H$9,3,0))</f>
        <v>1468</v>
      </c>
      <c r="D121" s="6">
        <f ca="1">RANDBETWEEN(VLOOKUP(B121,'Ver3'!$B$4:$D$10,2,0),VLOOKUP(B121,'Ver3'!$B$4:$D$10,3,0))</f>
        <v>1094</v>
      </c>
      <c r="E121" s="6">
        <f t="shared" ca="1" si="11"/>
        <v>1605992</v>
      </c>
      <c r="F121" s="6">
        <f ca="1">RANDBETWEEN(VLOOKUP(B121,'Ver3'!$B$13:$D$19,2,0),VLOOKUP(B121,'Ver3'!$B$13:$D$19,3,0))/100</f>
        <v>0.51</v>
      </c>
      <c r="G121" s="6">
        <f ca="1">RANDBETWEEN(VLOOKUP(B121,'Ver3'!$F$13:$H$19,2,0),VLOOKUP(B121,'Ver3'!$F$13:$H$19,3,0))/100</f>
        <v>0.49</v>
      </c>
      <c r="H121" s="6">
        <f t="shared" ca="1" si="12"/>
        <v>0.24990000000000001</v>
      </c>
      <c r="I121" s="6">
        <f t="shared" ca="1" si="19"/>
        <v>0.32</v>
      </c>
      <c r="J121" s="6">
        <f t="shared" ca="1" si="13"/>
        <v>0.16320000000000001</v>
      </c>
      <c r="K121" s="6">
        <f ca="1">RANDBETWEEN(VLOOKUP(B121,'Ver3'!$F$23:$H$29,2,0),VLOOKUP(B121,'Ver3'!$F$23:$H$29,3,0))/100</f>
        <v>0</v>
      </c>
      <c r="L121" s="6">
        <f t="shared" ca="1" si="14"/>
        <v>0</v>
      </c>
      <c r="M121" s="16">
        <f t="shared" ca="1" si="15"/>
        <v>606.43080000000009</v>
      </c>
      <c r="N121" s="6">
        <f ca="1">(L121+J121+H121)*E121+Table134[[#This Row],[Hukuk Servisinde Tahsilat Tutarı]]</f>
        <v>663435.29520000005</v>
      </c>
      <c r="O121" s="6">
        <f ca="1">C121*VLOOKUP(B121,'Ver3'!$J$3:$N$9,2,0)+(C121-C121*G121)*VLOOKUP(B121,'Ver3'!$J$3:$N$9,3,0)+(C121-C121*G121-C121*I121)*VLOOKUP(B121,'Ver3'!$J$3:$N$9,4,0)</f>
        <v>157443</v>
      </c>
      <c r="P121" s="6">
        <f t="shared" ca="1" si="16"/>
        <v>0.58689999999999998</v>
      </c>
      <c r="Q121" s="6">
        <f ca="1">C121*P121*VLOOKUP(B121,'Ver3'!$J$3:$N$9,5,0)</f>
        <v>0</v>
      </c>
      <c r="R121" s="6">
        <f ca="1">VLOOKUP(Table134[[#This Row],[Ay]],'Ver3'!$J$3:$O$9,6,0)*Table134[[#This Row],[Hukuk Servisine Sevk Edilen]]*Table134[[#This Row],[Toplam Tutar]]</f>
        <v>0</v>
      </c>
      <c r="S121" s="6">
        <f t="shared" ca="1" si="17"/>
        <v>157443</v>
      </c>
      <c r="T121" s="6">
        <f t="shared" ca="1" si="18"/>
        <v>663435.29520000005</v>
      </c>
      <c r="U121" s="4"/>
    </row>
    <row r="122" spans="1:21" x14ac:dyDescent="0.2">
      <c r="A122" s="9">
        <v>45016</v>
      </c>
      <c r="B122" s="6">
        <f t="shared" si="10"/>
        <v>3</v>
      </c>
      <c r="C122" s="6">
        <f ca="1">RANDBETWEEN(VLOOKUP(B122,'Ver3'!$F$3:$H$9,2,0),VLOOKUP(B122,'Ver3'!$F$3:$H$9,3,0))</f>
        <v>1455</v>
      </c>
      <c r="D122" s="6">
        <f ca="1">RANDBETWEEN(VLOOKUP(B122,'Ver3'!$B$4:$D$10,2,0),VLOOKUP(B122,'Ver3'!$B$4:$D$10,3,0))</f>
        <v>959</v>
      </c>
      <c r="E122" s="6">
        <f t="shared" ca="1" si="11"/>
        <v>1395345</v>
      </c>
      <c r="F122" s="6">
        <f ca="1">RANDBETWEEN(VLOOKUP(B122,'Ver3'!$B$13:$D$19,2,0),VLOOKUP(B122,'Ver3'!$B$13:$D$19,3,0))/100</f>
        <v>0.48</v>
      </c>
      <c r="G122" s="6">
        <f ca="1">RANDBETWEEN(VLOOKUP(B122,'Ver3'!$F$13:$H$19,2,0),VLOOKUP(B122,'Ver3'!$F$13:$H$19,3,0))/100</f>
        <v>0.46</v>
      </c>
      <c r="H122" s="6">
        <f t="shared" ca="1" si="12"/>
        <v>0.2208</v>
      </c>
      <c r="I122" s="6">
        <f t="shared" ca="1" si="19"/>
        <v>0.35</v>
      </c>
      <c r="J122" s="6">
        <f t="shared" ca="1" si="13"/>
        <v>0.16799999999999998</v>
      </c>
      <c r="K122" s="6">
        <f ca="1">RANDBETWEEN(VLOOKUP(B122,'Ver3'!$F$23:$H$29,2,0),VLOOKUP(B122,'Ver3'!$F$23:$H$29,3,0))/100</f>
        <v>0</v>
      </c>
      <c r="L122" s="6">
        <f t="shared" ca="1" si="14"/>
        <v>0</v>
      </c>
      <c r="M122" s="16">
        <f t="shared" ca="1" si="15"/>
        <v>565.70399999999995</v>
      </c>
      <c r="N122" s="6">
        <f ca="1">(L122+J122+H122)*E122+Table134[[#This Row],[Hukuk Servisinde Tahsilat Tutarı]]</f>
        <v>542510.13599999994</v>
      </c>
      <c r="O122" s="6">
        <f ca="1">C122*VLOOKUP(B122,'Ver3'!$J$3:$N$9,2,0)+(C122-C122*G122)*VLOOKUP(B122,'Ver3'!$J$3:$N$9,3,0)+(C122-C122*G122-C122*I122)*VLOOKUP(B122,'Ver3'!$J$3:$N$9,4,0)</f>
        <v>159322.5</v>
      </c>
      <c r="P122" s="6">
        <f t="shared" ca="1" si="16"/>
        <v>0.61119999999999997</v>
      </c>
      <c r="Q122" s="6">
        <f ca="1">C122*P122*VLOOKUP(B122,'Ver3'!$J$3:$N$9,5,0)</f>
        <v>0</v>
      </c>
      <c r="R122" s="6">
        <f ca="1">VLOOKUP(Table134[[#This Row],[Ay]],'Ver3'!$J$3:$O$9,6,0)*Table134[[#This Row],[Hukuk Servisine Sevk Edilen]]*Table134[[#This Row],[Toplam Tutar]]</f>
        <v>0</v>
      </c>
      <c r="S122" s="6">
        <f t="shared" ca="1" si="17"/>
        <v>159322.5</v>
      </c>
      <c r="T122" s="6">
        <f t="shared" ca="1" si="18"/>
        <v>542510.13599999994</v>
      </c>
      <c r="U122" s="4"/>
    </row>
    <row r="123" spans="1:21" x14ac:dyDescent="0.2">
      <c r="A123" s="9">
        <v>45017</v>
      </c>
      <c r="B123" s="6">
        <f t="shared" si="10"/>
        <v>4</v>
      </c>
      <c r="C123" s="6">
        <f ca="1">RANDBETWEEN(VLOOKUP(B123,'Ver3'!$F$3:$H$9,2,0),VLOOKUP(B123,'Ver3'!$F$3:$H$9,3,0))</f>
        <v>1118</v>
      </c>
      <c r="D123" s="6">
        <f ca="1">RANDBETWEEN(VLOOKUP(B123,'Ver3'!$B$4:$D$10,2,0),VLOOKUP(B123,'Ver3'!$B$4:$D$10,3,0))</f>
        <v>565</v>
      </c>
      <c r="E123" s="6">
        <f t="shared" ca="1" si="11"/>
        <v>631670</v>
      </c>
      <c r="F123" s="6">
        <f ca="1">RANDBETWEEN(VLOOKUP(B123,'Ver3'!$B$13:$D$19,2,0),VLOOKUP(B123,'Ver3'!$B$13:$D$19,3,0))/100</f>
        <v>0.22</v>
      </c>
      <c r="G123" s="6">
        <f ca="1">RANDBETWEEN(VLOOKUP(B123,'Ver3'!$F$13:$H$19,2,0),VLOOKUP(B123,'Ver3'!$F$13:$H$19,3,0))/100</f>
        <v>0.47</v>
      </c>
      <c r="H123" s="6">
        <f t="shared" ca="1" si="12"/>
        <v>0.10339999999999999</v>
      </c>
      <c r="I123" s="6">
        <f t="shared" ca="1" si="19"/>
        <v>0.2</v>
      </c>
      <c r="J123" s="6">
        <f t="shared" ca="1" si="13"/>
        <v>4.4000000000000004E-2</v>
      </c>
      <c r="K123" s="6">
        <f ca="1">RANDBETWEEN(VLOOKUP(B123,'Ver3'!$F$23:$H$29,2,0),VLOOKUP(B123,'Ver3'!$F$23:$H$29,3,0))/100</f>
        <v>0</v>
      </c>
      <c r="L123" s="6">
        <f t="shared" ca="1" si="14"/>
        <v>0</v>
      </c>
      <c r="M123" s="16">
        <f t="shared" ca="1" si="15"/>
        <v>164.79320000000001</v>
      </c>
      <c r="N123" s="6">
        <f ca="1">(L123+J123+H123)*E123+Table134[[#This Row],[Hukuk Servisinde Tahsilat Tutarı]]</f>
        <v>93108.157999999996</v>
      </c>
      <c r="O123" s="6">
        <f ca="1">C123*VLOOKUP(B123,'Ver3'!$J$3:$N$9,2,0)+(C123-C123*G123)*VLOOKUP(B123,'Ver3'!$J$3:$N$9,3,0)+(C123-C123*G123-C123*I123)*VLOOKUP(B123,'Ver3'!$J$3:$N$9,4,0)</f>
        <v>137234.5</v>
      </c>
      <c r="P123" s="6">
        <f t="shared" ca="1" si="16"/>
        <v>0.85260000000000002</v>
      </c>
      <c r="Q123" s="6">
        <f ca="1">C123*P123*VLOOKUP(B123,'Ver3'!$J$3:$N$9,5,0)</f>
        <v>0</v>
      </c>
      <c r="R123" s="6">
        <f ca="1">VLOOKUP(Table134[[#This Row],[Ay]],'Ver3'!$J$3:$O$9,6,0)*Table134[[#This Row],[Hukuk Servisine Sevk Edilen]]*Table134[[#This Row],[Toplam Tutar]]</f>
        <v>0</v>
      </c>
      <c r="S123" s="6">
        <f t="shared" ca="1" si="17"/>
        <v>137234.5</v>
      </c>
      <c r="T123" s="6">
        <f t="shared" ca="1" si="18"/>
        <v>93108.157999999996</v>
      </c>
      <c r="U123" s="4"/>
    </row>
    <row r="124" spans="1:21" x14ac:dyDescent="0.2">
      <c r="A124" s="9">
        <v>45018</v>
      </c>
      <c r="B124" s="6">
        <f t="shared" si="10"/>
        <v>4</v>
      </c>
      <c r="C124" s="6">
        <f ca="1">RANDBETWEEN(VLOOKUP(B124,'Ver3'!$F$3:$H$9,2,0),VLOOKUP(B124,'Ver3'!$F$3:$H$9,3,0))</f>
        <v>1248</v>
      </c>
      <c r="D124" s="6">
        <f ca="1">RANDBETWEEN(VLOOKUP(B124,'Ver3'!$B$4:$D$10,2,0),VLOOKUP(B124,'Ver3'!$B$4:$D$10,3,0))</f>
        <v>323</v>
      </c>
      <c r="E124" s="6">
        <f t="shared" ca="1" si="11"/>
        <v>403104</v>
      </c>
      <c r="F124" s="6">
        <f ca="1">RANDBETWEEN(VLOOKUP(B124,'Ver3'!$B$13:$D$19,2,0),VLOOKUP(B124,'Ver3'!$B$13:$D$19,3,0))/100</f>
        <v>0.3</v>
      </c>
      <c r="G124" s="6">
        <f ca="1">RANDBETWEEN(VLOOKUP(B124,'Ver3'!$F$13:$H$19,2,0),VLOOKUP(B124,'Ver3'!$F$13:$H$19,3,0))/100</f>
        <v>0.49</v>
      </c>
      <c r="H124" s="6">
        <f t="shared" ca="1" si="12"/>
        <v>0.14699999999999999</v>
      </c>
      <c r="I124" s="6">
        <f t="shared" ca="1" si="19"/>
        <v>0.32</v>
      </c>
      <c r="J124" s="6">
        <f t="shared" ca="1" si="13"/>
        <v>9.6000000000000002E-2</v>
      </c>
      <c r="K124" s="6">
        <f ca="1">RANDBETWEEN(VLOOKUP(B124,'Ver3'!$F$23:$H$29,2,0),VLOOKUP(B124,'Ver3'!$F$23:$H$29,3,0))/100</f>
        <v>0</v>
      </c>
      <c r="L124" s="6">
        <f t="shared" ca="1" si="14"/>
        <v>0</v>
      </c>
      <c r="M124" s="16">
        <f t="shared" ca="1" si="15"/>
        <v>303.26400000000001</v>
      </c>
      <c r="N124" s="6">
        <f ca="1">(L124+J124+H124)*E124+Table134[[#This Row],[Hukuk Servisinde Tahsilat Tutarı]]</f>
        <v>97954.271999999997</v>
      </c>
      <c r="O124" s="6">
        <f ca="1">C124*VLOOKUP(B124,'Ver3'!$J$3:$N$9,2,0)+(C124-C124*G124)*VLOOKUP(B124,'Ver3'!$J$3:$N$9,3,0)+(C124-C124*G124-C124*I124)*VLOOKUP(B124,'Ver3'!$J$3:$N$9,4,0)</f>
        <v>133848</v>
      </c>
      <c r="P124" s="6">
        <f t="shared" ca="1" si="16"/>
        <v>0.75700000000000001</v>
      </c>
      <c r="Q124" s="6">
        <f ca="1">C124*P124*VLOOKUP(B124,'Ver3'!$J$3:$N$9,5,0)</f>
        <v>0</v>
      </c>
      <c r="R124" s="6">
        <f ca="1">VLOOKUP(Table134[[#This Row],[Ay]],'Ver3'!$J$3:$O$9,6,0)*Table134[[#This Row],[Hukuk Servisine Sevk Edilen]]*Table134[[#This Row],[Toplam Tutar]]</f>
        <v>0</v>
      </c>
      <c r="S124" s="6">
        <f t="shared" ca="1" si="17"/>
        <v>133848</v>
      </c>
      <c r="T124" s="6">
        <f t="shared" ca="1" si="18"/>
        <v>97954.271999999997</v>
      </c>
      <c r="U124" s="4"/>
    </row>
    <row r="125" spans="1:21" x14ac:dyDescent="0.2">
      <c r="A125" s="9">
        <v>45019</v>
      </c>
      <c r="B125" s="6">
        <f t="shared" si="10"/>
        <v>4</v>
      </c>
      <c r="C125" s="6">
        <f ca="1">RANDBETWEEN(VLOOKUP(B125,'Ver3'!$F$3:$H$9,2,0),VLOOKUP(B125,'Ver3'!$F$3:$H$9,3,0))</f>
        <v>1044</v>
      </c>
      <c r="D125" s="6">
        <f ca="1">RANDBETWEEN(VLOOKUP(B125,'Ver3'!$B$4:$D$10,2,0),VLOOKUP(B125,'Ver3'!$B$4:$D$10,3,0))</f>
        <v>598</v>
      </c>
      <c r="E125" s="6">
        <f t="shared" ca="1" si="11"/>
        <v>624312</v>
      </c>
      <c r="F125" s="6">
        <f ca="1">RANDBETWEEN(VLOOKUP(B125,'Ver3'!$B$13:$D$19,2,0),VLOOKUP(B125,'Ver3'!$B$13:$D$19,3,0))/100</f>
        <v>0.35</v>
      </c>
      <c r="G125" s="6">
        <f ca="1">RANDBETWEEN(VLOOKUP(B125,'Ver3'!$F$13:$H$19,2,0),VLOOKUP(B125,'Ver3'!$F$13:$H$19,3,0))/100</f>
        <v>0.48</v>
      </c>
      <c r="H125" s="6">
        <f t="shared" ca="1" si="12"/>
        <v>0.16799999999999998</v>
      </c>
      <c r="I125" s="6">
        <f t="shared" ca="1" si="19"/>
        <v>0.28000000000000003</v>
      </c>
      <c r="J125" s="6">
        <f t="shared" ca="1" si="13"/>
        <v>9.8000000000000004E-2</v>
      </c>
      <c r="K125" s="6">
        <f ca="1">RANDBETWEEN(VLOOKUP(B125,'Ver3'!$F$23:$H$29,2,0),VLOOKUP(B125,'Ver3'!$F$23:$H$29,3,0))/100</f>
        <v>0</v>
      </c>
      <c r="L125" s="6">
        <f t="shared" ca="1" si="14"/>
        <v>0</v>
      </c>
      <c r="M125" s="16">
        <f t="shared" ca="1" si="15"/>
        <v>277.70400000000001</v>
      </c>
      <c r="N125" s="6">
        <f ca="1">(L125+J125+H125)*E125+Table134[[#This Row],[Hukuk Servisinde Tahsilat Tutarı]]</f>
        <v>166066.992</v>
      </c>
      <c r="O125" s="6">
        <f ca="1">C125*VLOOKUP(B125,'Ver3'!$J$3:$N$9,2,0)+(C125-C125*G125)*VLOOKUP(B125,'Ver3'!$J$3:$N$9,3,0)+(C125-C125*G125-C125*I125)*VLOOKUP(B125,'Ver3'!$J$3:$N$9,4,0)</f>
        <v>117972</v>
      </c>
      <c r="P125" s="6">
        <f t="shared" ca="1" si="16"/>
        <v>0.73399999999999999</v>
      </c>
      <c r="Q125" s="6">
        <f ca="1">C125*P125*VLOOKUP(B125,'Ver3'!$J$3:$N$9,5,0)</f>
        <v>0</v>
      </c>
      <c r="R125" s="6">
        <f ca="1">VLOOKUP(Table134[[#This Row],[Ay]],'Ver3'!$J$3:$O$9,6,0)*Table134[[#This Row],[Hukuk Servisine Sevk Edilen]]*Table134[[#This Row],[Toplam Tutar]]</f>
        <v>0</v>
      </c>
      <c r="S125" s="6">
        <f t="shared" ca="1" si="17"/>
        <v>117972</v>
      </c>
      <c r="T125" s="6">
        <f t="shared" ca="1" si="18"/>
        <v>166066.992</v>
      </c>
      <c r="U125" s="4"/>
    </row>
    <row r="126" spans="1:21" x14ac:dyDescent="0.2">
      <c r="A126" s="9">
        <v>45020</v>
      </c>
      <c r="B126" s="6">
        <f t="shared" si="10"/>
        <v>4</v>
      </c>
      <c r="C126" s="6">
        <f ca="1">RANDBETWEEN(VLOOKUP(B126,'Ver3'!$F$3:$H$9,2,0),VLOOKUP(B126,'Ver3'!$F$3:$H$9,3,0))</f>
        <v>1240</v>
      </c>
      <c r="D126" s="6">
        <f ca="1">RANDBETWEEN(VLOOKUP(B126,'Ver3'!$B$4:$D$10,2,0),VLOOKUP(B126,'Ver3'!$B$4:$D$10,3,0))</f>
        <v>610</v>
      </c>
      <c r="E126" s="6">
        <f t="shared" ca="1" si="11"/>
        <v>756400</v>
      </c>
      <c r="F126" s="6">
        <f ca="1">RANDBETWEEN(VLOOKUP(B126,'Ver3'!$B$13:$D$19,2,0),VLOOKUP(B126,'Ver3'!$B$13:$D$19,3,0))/100</f>
        <v>0.35</v>
      </c>
      <c r="G126" s="6">
        <f ca="1">RANDBETWEEN(VLOOKUP(B126,'Ver3'!$F$13:$H$19,2,0),VLOOKUP(B126,'Ver3'!$F$13:$H$19,3,0))/100</f>
        <v>0.55000000000000004</v>
      </c>
      <c r="H126" s="6">
        <f t="shared" ca="1" si="12"/>
        <v>0.1925</v>
      </c>
      <c r="I126" s="6">
        <f t="shared" ca="1" si="19"/>
        <v>0.26</v>
      </c>
      <c r="J126" s="6">
        <f t="shared" ca="1" si="13"/>
        <v>9.0999999999999998E-2</v>
      </c>
      <c r="K126" s="6">
        <f ca="1">RANDBETWEEN(VLOOKUP(B126,'Ver3'!$F$23:$H$29,2,0),VLOOKUP(B126,'Ver3'!$F$23:$H$29,3,0))/100</f>
        <v>0</v>
      </c>
      <c r="L126" s="6">
        <f t="shared" ca="1" si="14"/>
        <v>0</v>
      </c>
      <c r="M126" s="16">
        <f t="shared" ca="1" si="15"/>
        <v>351.53999999999996</v>
      </c>
      <c r="N126" s="6">
        <f ca="1">(L126+J126+H126)*E126+Table134[[#This Row],[Hukuk Servisinde Tahsilat Tutarı]]</f>
        <v>214439.4</v>
      </c>
      <c r="O126" s="6">
        <f ca="1">C126*VLOOKUP(B126,'Ver3'!$J$3:$N$9,2,0)+(C126-C126*G126)*VLOOKUP(B126,'Ver3'!$J$3:$N$9,3,0)+(C126-C126*G126-C126*I126)*VLOOKUP(B126,'Ver3'!$J$3:$N$9,4,0)</f>
        <v>127410</v>
      </c>
      <c r="P126" s="6">
        <f t="shared" ca="1" si="16"/>
        <v>0.71650000000000003</v>
      </c>
      <c r="Q126" s="6">
        <f ca="1">C126*P126*VLOOKUP(B126,'Ver3'!$J$3:$N$9,5,0)</f>
        <v>0</v>
      </c>
      <c r="R126" s="6">
        <f ca="1">VLOOKUP(Table134[[#This Row],[Ay]],'Ver3'!$J$3:$O$9,6,0)*Table134[[#This Row],[Hukuk Servisine Sevk Edilen]]*Table134[[#This Row],[Toplam Tutar]]</f>
        <v>0</v>
      </c>
      <c r="S126" s="6">
        <f t="shared" ca="1" si="17"/>
        <v>127410</v>
      </c>
      <c r="T126" s="6">
        <f t="shared" ca="1" si="18"/>
        <v>214439.4</v>
      </c>
      <c r="U126" s="4"/>
    </row>
    <row r="127" spans="1:21" x14ac:dyDescent="0.2">
      <c r="A127" s="9">
        <v>45021</v>
      </c>
      <c r="B127" s="6">
        <f t="shared" si="10"/>
        <v>4</v>
      </c>
      <c r="C127" s="6">
        <f ca="1">RANDBETWEEN(VLOOKUP(B127,'Ver3'!$F$3:$H$9,2,0),VLOOKUP(B127,'Ver3'!$F$3:$H$9,3,0))</f>
        <v>1224</v>
      </c>
      <c r="D127" s="6">
        <f ca="1">RANDBETWEEN(VLOOKUP(B127,'Ver3'!$B$4:$D$10,2,0),VLOOKUP(B127,'Ver3'!$B$4:$D$10,3,0))</f>
        <v>325</v>
      </c>
      <c r="E127" s="6">
        <f t="shared" ca="1" si="11"/>
        <v>397800</v>
      </c>
      <c r="F127" s="6">
        <f ca="1">RANDBETWEEN(VLOOKUP(B127,'Ver3'!$B$13:$D$19,2,0),VLOOKUP(B127,'Ver3'!$B$13:$D$19,3,0))/100</f>
        <v>0.28000000000000003</v>
      </c>
      <c r="G127" s="6">
        <f ca="1">RANDBETWEEN(VLOOKUP(B127,'Ver3'!$F$13:$H$19,2,0),VLOOKUP(B127,'Ver3'!$F$13:$H$19,3,0))/100</f>
        <v>0.55000000000000004</v>
      </c>
      <c r="H127" s="6">
        <f t="shared" ca="1" si="12"/>
        <v>0.15400000000000003</v>
      </c>
      <c r="I127" s="6">
        <f t="shared" ca="1" si="19"/>
        <v>0.31</v>
      </c>
      <c r="J127" s="6">
        <f t="shared" ca="1" si="13"/>
        <v>8.6800000000000002E-2</v>
      </c>
      <c r="K127" s="6">
        <f ca="1">RANDBETWEEN(VLOOKUP(B127,'Ver3'!$F$23:$H$29,2,0),VLOOKUP(B127,'Ver3'!$F$23:$H$29,3,0))/100</f>
        <v>0</v>
      </c>
      <c r="L127" s="6">
        <f t="shared" ca="1" si="14"/>
        <v>0</v>
      </c>
      <c r="M127" s="16">
        <f t="shared" ca="1" si="15"/>
        <v>294.73920000000004</v>
      </c>
      <c r="N127" s="6">
        <f ca="1">(L127+J127+H127)*E127+Table134[[#This Row],[Hukuk Servisinde Tahsilat Tutarı]]</f>
        <v>95790.24</v>
      </c>
      <c r="O127" s="6">
        <f ca="1">C127*VLOOKUP(B127,'Ver3'!$J$3:$N$9,2,0)+(C127-C127*G127)*VLOOKUP(B127,'Ver3'!$J$3:$N$9,3,0)+(C127-C127*G127-C127*I127)*VLOOKUP(B127,'Ver3'!$J$3:$N$9,4,0)</f>
        <v>119646</v>
      </c>
      <c r="P127" s="6">
        <f t="shared" ca="1" si="16"/>
        <v>0.75919999999999999</v>
      </c>
      <c r="Q127" s="6">
        <f ca="1">C127*P127*VLOOKUP(B127,'Ver3'!$J$3:$N$9,5,0)</f>
        <v>0</v>
      </c>
      <c r="R127" s="6">
        <f ca="1">VLOOKUP(Table134[[#This Row],[Ay]],'Ver3'!$J$3:$O$9,6,0)*Table134[[#This Row],[Hukuk Servisine Sevk Edilen]]*Table134[[#This Row],[Toplam Tutar]]</f>
        <v>0</v>
      </c>
      <c r="S127" s="6">
        <f t="shared" ca="1" si="17"/>
        <v>119646</v>
      </c>
      <c r="T127" s="6">
        <f t="shared" ca="1" si="18"/>
        <v>95790.24</v>
      </c>
      <c r="U127" s="4"/>
    </row>
    <row r="128" spans="1:21" x14ac:dyDescent="0.2">
      <c r="A128" s="9">
        <v>45022</v>
      </c>
      <c r="B128" s="6">
        <f t="shared" si="10"/>
        <v>4</v>
      </c>
      <c r="C128" s="6">
        <f ca="1">RANDBETWEEN(VLOOKUP(B128,'Ver3'!$F$3:$H$9,2,0),VLOOKUP(B128,'Ver3'!$F$3:$H$9,3,0))</f>
        <v>1375</v>
      </c>
      <c r="D128" s="6">
        <f ca="1">RANDBETWEEN(VLOOKUP(B128,'Ver3'!$B$4:$D$10,2,0),VLOOKUP(B128,'Ver3'!$B$4:$D$10,3,0))</f>
        <v>466</v>
      </c>
      <c r="E128" s="6">
        <f t="shared" ca="1" si="11"/>
        <v>640750</v>
      </c>
      <c r="F128" s="6">
        <f ca="1">RANDBETWEEN(VLOOKUP(B128,'Ver3'!$B$13:$D$19,2,0),VLOOKUP(B128,'Ver3'!$B$13:$D$19,3,0))/100</f>
        <v>0.21</v>
      </c>
      <c r="G128" s="6">
        <f ca="1">RANDBETWEEN(VLOOKUP(B128,'Ver3'!$F$13:$H$19,2,0),VLOOKUP(B128,'Ver3'!$F$13:$H$19,3,0))/100</f>
        <v>0.55000000000000004</v>
      </c>
      <c r="H128" s="6">
        <f t="shared" ca="1" si="12"/>
        <v>0.11550000000000001</v>
      </c>
      <c r="I128" s="6">
        <f t="shared" ca="1" si="19"/>
        <v>0.3</v>
      </c>
      <c r="J128" s="6">
        <f t="shared" ca="1" si="13"/>
        <v>6.3E-2</v>
      </c>
      <c r="K128" s="6">
        <f ca="1">RANDBETWEEN(VLOOKUP(B128,'Ver3'!$F$23:$H$29,2,0),VLOOKUP(B128,'Ver3'!$F$23:$H$29,3,0))/100</f>
        <v>0</v>
      </c>
      <c r="L128" s="6">
        <f t="shared" ca="1" si="14"/>
        <v>0</v>
      </c>
      <c r="M128" s="16">
        <f t="shared" ca="1" si="15"/>
        <v>245.4375</v>
      </c>
      <c r="N128" s="6">
        <f ca="1">(L128+J128+H128)*E128+Table134[[#This Row],[Hukuk Servisinde Tahsilat Tutarı]]</f>
        <v>114373.875</v>
      </c>
      <c r="O128" s="6">
        <f ca="1">C128*VLOOKUP(B128,'Ver3'!$J$3:$N$9,2,0)+(C128-C128*G128)*VLOOKUP(B128,'Ver3'!$J$3:$N$9,3,0)+(C128-C128*G128-C128*I128)*VLOOKUP(B128,'Ver3'!$J$3:$N$9,4,0)</f>
        <v>135781.25</v>
      </c>
      <c r="P128" s="6">
        <f t="shared" ca="1" si="16"/>
        <v>0.82150000000000001</v>
      </c>
      <c r="Q128" s="6">
        <f ca="1">C128*P128*VLOOKUP(B128,'Ver3'!$J$3:$N$9,5,0)</f>
        <v>0</v>
      </c>
      <c r="R128" s="6">
        <f ca="1">VLOOKUP(Table134[[#This Row],[Ay]],'Ver3'!$J$3:$O$9,6,0)*Table134[[#This Row],[Hukuk Servisine Sevk Edilen]]*Table134[[#This Row],[Toplam Tutar]]</f>
        <v>0</v>
      </c>
      <c r="S128" s="6">
        <f t="shared" ca="1" si="17"/>
        <v>135781.25</v>
      </c>
      <c r="T128" s="6">
        <f t="shared" ca="1" si="18"/>
        <v>114373.875</v>
      </c>
      <c r="U128" s="4"/>
    </row>
    <row r="129" spans="1:21" x14ac:dyDescent="0.2">
      <c r="A129" s="9">
        <v>45023</v>
      </c>
      <c r="B129" s="6">
        <f t="shared" si="10"/>
        <v>4</v>
      </c>
      <c r="C129" s="6">
        <f ca="1">RANDBETWEEN(VLOOKUP(B129,'Ver3'!$F$3:$H$9,2,0),VLOOKUP(B129,'Ver3'!$F$3:$H$9,3,0))</f>
        <v>1429</v>
      </c>
      <c r="D129" s="6">
        <f ca="1">RANDBETWEEN(VLOOKUP(B129,'Ver3'!$B$4:$D$10,2,0),VLOOKUP(B129,'Ver3'!$B$4:$D$10,3,0))</f>
        <v>360</v>
      </c>
      <c r="E129" s="6">
        <f t="shared" ca="1" si="11"/>
        <v>514440</v>
      </c>
      <c r="F129" s="6">
        <f ca="1">RANDBETWEEN(VLOOKUP(B129,'Ver3'!$B$13:$D$19,2,0),VLOOKUP(B129,'Ver3'!$B$13:$D$19,3,0))/100</f>
        <v>0.25</v>
      </c>
      <c r="G129" s="6">
        <f ca="1">RANDBETWEEN(VLOOKUP(B129,'Ver3'!$F$13:$H$19,2,0),VLOOKUP(B129,'Ver3'!$F$13:$H$19,3,0))/100</f>
        <v>0.48</v>
      </c>
      <c r="H129" s="6">
        <f t="shared" ca="1" si="12"/>
        <v>0.12</v>
      </c>
      <c r="I129" s="6">
        <f t="shared" ca="1" si="19"/>
        <v>0.23</v>
      </c>
      <c r="J129" s="6">
        <f t="shared" ca="1" si="13"/>
        <v>5.7500000000000002E-2</v>
      </c>
      <c r="K129" s="6">
        <f ca="1">RANDBETWEEN(VLOOKUP(B129,'Ver3'!$F$23:$H$29,2,0),VLOOKUP(B129,'Ver3'!$F$23:$H$29,3,0))/100</f>
        <v>0</v>
      </c>
      <c r="L129" s="6">
        <f t="shared" ca="1" si="14"/>
        <v>0</v>
      </c>
      <c r="M129" s="16">
        <f t="shared" ca="1" si="15"/>
        <v>253.64749999999998</v>
      </c>
      <c r="N129" s="6">
        <f ca="1">(L129+J129+H129)*E129+Table134[[#This Row],[Hukuk Servisinde Tahsilat Tutarı]]</f>
        <v>91313.099999999991</v>
      </c>
      <c r="O129" s="6">
        <f ca="1">C129*VLOOKUP(B129,'Ver3'!$J$3:$N$9,2,0)+(C129-C129*G129)*VLOOKUP(B129,'Ver3'!$J$3:$N$9,3,0)+(C129-C129*G129-C129*I129)*VLOOKUP(B129,'Ver3'!$J$3:$N$9,4,0)</f>
        <v>168622</v>
      </c>
      <c r="P129" s="6">
        <f t="shared" ca="1" si="16"/>
        <v>0.82250000000000001</v>
      </c>
      <c r="Q129" s="6">
        <f ca="1">C129*P129*VLOOKUP(B129,'Ver3'!$J$3:$N$9,5,0)</f>
        <v>0</v>
      </c>
      <c r="R129" s="6">
        <f ca="1">VLOOKUP(Table134[[#This Row],[Ay]],'Ver3'!$J$3:$O$9,6,0)*Table134[[#This Row],[Hukuk Servisine Sevk Edilen]]*Table134[[#This Row],[Toplam Tutar]]</f>
        <v>0</v>
      </c>
      <c r="S129" s="6">
        <f t="shared" ca="1" si="17"/>
        <v>168622</v>
      </c>
      <c r="T129" s="6">
        <f t="shared" ca="1" si="18"/>
        <v>91313.099999999991</v>
      </c>
      <c r="U129" s="4"/>
    </row>
    <row r="130" spans="1:21" x14ac:dyDescent="0.2">
      <c r="A130" s="9">
        <v>45024</v>
      </c>
      <c r="B130" s="6">
        <f t="shared" ref="B130:B183" si="20">MONTH(A130)</f>
        <v>4</v>
      </c>
      <c r="C130" s="6">
        <f ca="1">RANDBETWEEN(VLOOKUP(B130,'Ver3'!$F$3:$H$9,2,0),VLOOKUP(B130,'Ver3'!$F$3:$H$9,3,0))</f>
        <v>1093</v>
      </c>
      <c r="D130" s="6">
        <f ca="1">RANDBETWEEN(VLOOKUP(B130,'Ver3'!$B$4:$D$10,2,0),VLOOKUP(B130,'Ver3'!$B$4:$D$10,3,0))</f>
        <v>638</v>
      </c>
      <c r="E130" s="6">
        <f t="shared" ref="E130:E183" ca="1" si="21">C130*D130</f>
        <v>697334</v>
      </c>
      <c r="F130" s="6">
        <f ca="1">RANDBETWEEN(VLOOKUP(B130,'Ver3'!$B$13:$D$19,2,0),VLOOKUP(B130,'Ver3'!$B$13:$D$19,3,0))/100</f>
        <v>0.23</v>
      </c>
      <c r="G130" s="6">
        <f ca="1">RANDBETWEEN(VLOOKUP(B130,'Ver3'!$F$13:$H$19,2,0),VLOOKUP(B130,'Ver3'!$F$13:$H$19,3,0))/100</f>
        <v>0.47</v>
      </c>
      <c r="H130" s="6">
        <f t="shared" ref="H130:H183" ca="1" si="22">F130*G130</f>
        <v>0.1081</v>
      </c>
      <c r="I130" s="6">
        <f t="shared" ca="1" si="19"/>
        <v>0.2</v>
      </c>
      <c r="J130" s="6">
        <f t="shared" ref="J130:J183" ca="1" si="23">I130*F130</f>
        <v>4.6000000000000006E-2</v>
      </c>
      <c r="K130" s="6">
        <f ca="1">RANDBETWEEN(VLOOKUP(B130,'Ver3'!$F$23:$H$29,2,0),VLOOKUP(B130,'Ver3'!$F$23:$H$29,3,0))/100</f>
        <v>0</v>
      </c>
      <c r="L130" s="6">
        <f t="shared" ref="L130:L183" ca="1" si="24">K130*F130</f>
        <v>0</v>
      </c>
      <c r="M130" s="16">
        <f t="shared" ref="M130:M183" ca="1" si="25">(L130+J130+H130)*C130</f>
        <v>168.43130000000002</v>
      </c>
      <c r="N130" s="6">
        <f ca="1">(L130+J130+H130)*E130+Table134[[#This Row],[Hukuk Servisinde Tahsilat Tutarı]]</f>
        <v>107459.16940000001</v>
      </c>
      <c r="O130" s="6">
        <f ca="1">C130*VLOOKUP(B130,'Ver3'!$J$3:$N$9,2,0)+(C130-C130*G130)*VLOOKUP(B130,'Ver3'!$J$3:$N$9,3,0)+(C130-C130*G130-C130*I130)*VLOOKUP(B130,'Ver3'!$J$3:$N$9,4,0)</f>
        <v>134165.75</v>
      </c>
      <c r="P130" s="6">
        <f t="shared" ref="P130:P183" ca="1" si="26">1-(L130+J130+H130)</f>
        <v>0.84589999999999999</v>
      </c>
      <c r="Q130" s="6">
        <f ca="1">C130*P130*VLOOKUP(B130,'Ver3'!$J$3:$N$9,5,0)</f>
        <v>0</v>
      </c>
      <c r="R130" s="6">
        <f ca="1">VLOOKUP(Table134[[#This Row],[Ay]],'Ver3'!$J$3:$O$9,6,0)*Table134[[#This Row],[Hukuk Servisine Sevk Edilen]]*Table134[[#This Row],[Toplam Tutar]]</f>
        <v>0</v>
      </c>
      <c r="S130" s="6">
        <f t="shared" ref="S130:S183" ca="1" si="27">O130+Q130</f>
        <v>134165.75</v>
      </c>
      <c r="T130" s="6">
        <f t="shared" ref="T130:T183" ca="1" si="28">N130-Q130</f>
        <v>107459.16940000001</v>
      </c>
      <c r="U130" s="4"/>
    </row>
    <row r="131" spans="1:21" x14ac:dyDescent="0.2">
      <c r="A131" s="9">
        <v>45025</v>
      </c>
      <c r="B131" s="6">
        <f t="shared" si="20"/>
        <v>4</v>
      </c>
      <c r="C131" s="6">
        <f ca="1">RANDBETWEEN(VLOOKUP(B131,'Ver3'!$F$3:$H$9,2,0),VLOOKUP(B131,'Ver3'!$F$3:$H$9,3,0))</f>
        <v>1490</v>
      </c>
      <c r="D131" s="6">
        <f ca="1">RANDBETWEEN(VLOOKUP(B131,'Ver3'!$B$4:$D$10,2,0),VLOOKUP(B131,'Ver3'!$B$4:$D$10,3,0))</f>
        <v>526</v>
      </c>
      <c r="E131" s="6">
        <f t="shared" ca="1" si="21"/>
        <v>783740</v>
      </c>
      <c r="F131" s="6">
        <f ca="1">RANDBETWEEN(VLOOKUP(B131,'Ver3'!$B$13:$D$19,2,0),VLOOKUP(B131,'Ver3'!$B$13:$D$19,3,0))/100</f>
        <v>0.28000000000000003</v>
      </c>
      <c r="G131" s="6">
        <f ca="1">RANDBETWEEN(VLOOKUP(B131,'Ver3'!$F$13:$H$19,2,0),VLOOKUP(B131,'Ver3'!$F$13:$H$19,3,0))/100</f>
        <v>0.53</v>
      </c>
      <c r="H131" s="6">
        <f t="shared" ca="1" si="22"/>
        <v>0.14840000000000003</v>
      </c>
      <c r="I131" s="6">
        <f t="shared" ref="I131:I183" ca="1" si="29">RANDBETWEEN(20,35)/100</f>
        <v>0.23</v>
      </c>
      <c r="J131" s="6">
        <f t="shared" ca="1" si="23"/>
        <v>6.4400000000000013E-2</v>
      </c>
      <c r="K131" s="6">
        <f ca="1">RANDBETWEEN(VLOOKUP(B131,'Ver3'!$F$23:$H$29,2,0),VLOOKUP(B131,'Ver3'!$F$23:$H$29,3,0))/100</f>
        <v>0</v>
      </c>
      <c r="L131" s="6">
        <f t="shared" ca="1" si="24"/>
        <v>0</v>
      </c>
      <c r="M131" s="16">
        <f t="shared" ca="1" si="25"/>
        <v>317.07200000000006</v>
      </c>
      <c r="N131" s="6">
        <f ca="1">(L131+J131+H131)*E131+Table134[[#This Row],[Hukuk Servisinde Tahsilat Tutarı]]</f>
        <v>166779.87200000003</v>
      </c>
      <c r="O131" s="6">
        <f ca="1">C131*VLOOKUP(B131,'Ver3'!$J$3:$N$9,2,0)+(C131-C131*G131)*VLOOKUP(B131,'Ver3'!$J$3:$N$9,3,0)+(C131-C131*G131-C131*I131)*VLOOKUP(B131,'Ver3'!$J$3:$N$9,4,0)</f>
        <v>162782.5</v>
      </c>
      <c r="P131" s="6">
        <f t="shared" ca="1" si="26"/>
        <v>0.7871999999999999</v>
      </c>
      <c r="Q131" s="6">
        <f ca="1">C131*P131*VLOOKUP(B131,'Ver3'!$J$3:$N$9,5,0)</f>
        <v>0</v>
      </c>
      <c r="R131" s="6">
        <f ca="1">VLOOKUP(Table134[[#This Row],[Ay]],'Ver3'!$J$3:$O$9,6,0)*Table134[[#This Row],[Hukuk Servisine Sevk Edilen]]*Table134[[#This Row],[Toplam Tutar]]</f>
        <v>0</v>
      </c>
      <c r="S131" s="6">
        <f t="shared" ca="1" si="27"/>
        <v>162782.5</v>
      </c>
      <c r="T131" s="6">
        <f t="shared" ca="1" si="28"/>
        <v>166779.87200000003</v>
      </c>
      <c r="U131" s="4"/>
    </row>
    <row r="132" spans="1:21" x14ac:dyDescent="0.2">
      <c r="A132" s="9">
        <v>45026</v>
      </c>
      <c r="B132" s="6">
        <f t="shared" si="20"/>
        <v>4</v>
      </c>
      <c r="C132" s="6">
        <f ca="1">RANDBETWEEN(VLOOKUP(B132,'Ver3'!$F$3:$H$9,2,0),VLOOKUP(B132,'Ver3'!$F$3:$H$9,3,0))</f>
        <v>1171</v>
      </c>
      <c r="D132" s="6">
        <f ca="1">RANDBETWEEN(VLOOKUP(B132,'Ver3'!$B$4:$D$10,2,0),VLOOKUP(B132,'Ver3'!$B$4:$D$10,3,0))</f>
        <v>466</v>
      </c>
      <c r="E132" s="6">
        <f t="shared" ca="1" si="21"/>
        <v>545686</v>
      </c>
      <c r="F132" s="6">
        <f ca="1">RANDBETWEEN(VLOOKUP(B132,'Ver3'!$B$13:$D$19,2,0),VLOOKUP(B132,'Ver3'!$B$13:$D$19,3,0))/100</f>
        <v>0.28000000000000003</v>
      </c>
      <c r="G132" s="6">
        <f ca="1">RANDBETWEEN(VLOOKUP(B132,'Ver3'!$F$13:$H$19,2,0),VLOOKUP(B132,'Ver3'!$F$13:$H$19,3,0))/100</f>
        <v>0.54</v>
      </c>
      <c r="H132" s="6">
        <f t="shared" ca="1" si="22"/>
        <v>0.15120000000000003</v>
      </c>
      <c r="I132" s="6">
        <f t="shared" ca="1" si="29"/>
        <v>0.21</v>
      </c>
      <c r="J132" s="6">
        <f t="shared" ca="1" si="23"/>
        <v>5.8800000000000005E-2</v>
      </c>
      <c r="K132" s="6">
        <f ca="1">RANDBETWEEN(VLOOKUP(B132,'Ver3'!$F$23:$H$29,2,0),VLOOKUP(B132,'Ver3'!$F$23:$H$29,3,0))/100</f>
        <v>0</v>
      </c>
      <c r="L132" s="6">
        <f t="shared" ca="1" si="24"/>
        <v>0</v>
      </c>
      <c r="M132" s="16">
        <f t="shared" ca="1" si="25"/>
        <v>245.91000000000003</v>
      </c>
      <c r="N132" s="6">
        <f ca="1">(L132+J132+H132)*E132+Table134[[#This Row],[Hukuk Servisinde Tahsilat Tutarı]]</f>
        <v>114594.06000000001</v>
      </c>
      <c r="O132" s="6">
        <f ca="1">C132*VLOOKUP(B132,'Ver3'!$J$3:$N$9,2,0)+(C132-C132*G132)*VLOOKUP(B132,'Ver3'!$J$3:$N$9,3,0)+(C132-C132*G132-C132*I132)*VLOOKUP(B132,'Ver3'!$J$3:$N$9,4,0)</f>
        <v>128224.5</v>
      </c>
      <c r="P132" s="6">
        <f t="shared" ca="1" si="26"/>
        <v>0.79</v>
      </c>
      <c r="Q132" s="6">
        <f ca="1">C132*P132*VLOOKUP(B132,'Ver3'!$J$3:$N$9,5,0)</f>
        <v>0</v>
      </c>
      <c r="R132" s="6">
        <f ca="1">VLOOKUP(Table134[[#This Row],[Ay]],'Ver3'!$J$3:$O$9,6,0)*Table134[[#This Row],[Hukuk Servisine Sevk Edilen]]*Table134[[#This Row],[Toplam Tutar]]</f>
        <v>0</v>
      </c>
      <c r="S132" s="6">
        <f t="shared" ca="1" si="27"/>
        <v>128224.5</v>
      </c>
      <c r="T132" s="6">
        <f t="shared" ca="1" si="28"/>
        <v>114594.06000000001</v>
      </c>
      <c r="U132" s="4"/>
    </row>
    <row r="133" spans="1:21" x14ac:dyDescent="0.2">
      <c r="A133" s="9">
        <v>45027</v>
      </c>
      <c r="B133" s="6">
        <f t="shared" si="20"/>
        <v>4</v>
      </c>
      <c r="C133" s="6">
        <f ca="1">RANDBETWEEN(VLOOKUP(B133,'Ver3'!$F$3:$H$9,2,0),VLOOKUP(B133,'Ver3'!$F$3:$H$9,3,0))</f>
        <v>1500</v>
      </c>
      <c r="D133" s="6">
        <f ca="1">RANDBETWEEN(VLOOKUP(B133,'Ver3'!$B$4:$D$10,2,0),VLOOKUP(B133,'Ver3'!$B$4:$D$10,3,0))</f>
        <v>513</v>
      </c>
      <c r="E133" s="6">
        <f t="shared" ca="1" si="21"/>
        <v>769500</v>
      </c>
      <c r="F133" s="6">
        <f ca="1">RANDBETWEEN(VLOOKUP(B133,'Ver3'!$B$13:$D$19,2,0),VLOOKUP(B133,'Ver3'!$B$13:$D$19,3,0))/100</f>
        <v>0.3</v>
      </c>
      <c r="G133" s="6">
        <f ca="1">RANDBETWEEN(VLOOKUP(B133,'Ver3'!$F$13:$H$19,2,0),VLOOKUP(B133,'Ver3'!$F$13:$H$19,3,0))/100</f>
        <v>0.55000000000000004</v>
      </c>
      <c r="H133" s="6">
        <f t="shared" ca="1" si="22"/>
        <v>0.16500000000000001</v>
      </c>
      <c r="I133" s="6">
        <f t="shared" ca="1" si="29"/>
        <v>0.23</v>
      </c>
      <c r="J133" s="6">
        <f t="shared" ca="1" si="23"/>
        <v>6.9000000000000006E-2</v>
      </c>
      <c r="K133" s="6">
        <f ca="1">RANDBETWEEN(VLOOKUP(B133,'Ver3'!$F$23:$H$29,2,0),VLOOKUP(B133,'Ver3'!$F$23:$H$29,3,0))/100</f>
        <v>0</v>
      </c>
      <c r="L133" s="6">
        <f t="shared" ca="1" si="24"/>
        <v>0</v>
      </c>
      <c r="M133" s="16">
        <f t="shared" ca="1" si="25"/>
        <v>351</v>
      </c>
      <c r="N133" s="6">
        <f ca="1">(L133+J133+H133)*E133+Table134[[#This Row],[Hukuk Servisinde Tahsilat Tutarı]]</f>
        <v>180063</v>
      </c>
      <c r="O133" s="6">
        <f ca="1">C133*VLOOKUP(B133,'Ver3'!$J$3:$N$9,2,0)+(C133-C133*G133)*VLOOKUP(B133,'Ver3'!$J$3:$N$9,3,0)+(C133-C133*G133-C133*I133)*VLOOKUP(B133,'Ver3'!$J$3:$N$9,4,0)</f>
        <v>158625</v>
      </c>
      <c r="P133" s="6">
        <f t="shared" ca="1" si="26"/>
        <v>0.76600000000000001</v>
      </c>
      <c r="Q133" s="6">
        <f ca="1">C133*P133*VLOOKUP(B133,'Ver3'!$J$3:$N$9,5,0)</f>
        <v>0</v>
      </c>
      <c r="R133" s="6">
        <f ca="1">VLOOKUP(Table134[[#This Row],[Ay]],'Ver3'!$J$3:$O$9,6,0)*Table134[[#This Row],[Hukuk Servisine Sevk Edilen]]*Table134[[#This Row],[Toplam Tutar]]</f>
        <v>0</v>
      </c>
      <c r="S133" s="6">
        <f t="shared" ca="1" si="27"/>
        <v>158625</v>
      </c>
      <c r="T133" s="6">
        <f t="shared" ca="1" si="28"/>
        <v>180063</v>
      </c>
      <c r="U133" s="4"/>
    </row>
    <row r="134" spans="1:21" x14ac:dyDescent="0.2">
      <c r="A134" s="9">
        <v>45028</v>
      </c>
      <c r="B134" s="6">
        <f t="shared" si="20"/>
        <v>4</v>
      </c>
      <c r="C134" s="6">
        <f ca="1">RANDBETWEEN(VLOOKUP(B134,'Ver3'!$F$3:$H$9,2,0),VLOOKUP(B134,'Ver3'!$F$3:$H$9,3,0))</f>
        <v>1048</v>
      </c>
      <c r="D134" s="6">
        <f ca="1">RANDBETWEEN(VLOOKUP(B134,'Ver3'!$B$4:$D$10,2,0),VLOOKUP(B134,'Ver3'!$B$4:$D$10,3,0))</f>
        <v>682</v>
      </c>
      <c r="E134" s="6">
        <f t="shared" ca="1" si="21"/>
        <v>714736</v>
      </c>
      <c r="F134" s="6">
        <f ca="1">RANDBETWEEN(VLOOKUP(B134,'Ver3'!$B$13:$D$19,2,0),VLOOKUP(B134,'Ver3'!$B$13:$D$19,3,0))/100</f>
        <v>0.28000000000000003</v>
      </c>
      <c r="G134" s="6">
        <f ca="1">RANDBETWEEN(VLOOKUP(B134,'Ver3'!$F$13:$H$19,2,0),VLOOKUP(B134,'Ver3'!$F$13:$H$19,3,0))/100</f>
        <v>0.48</v>
      </c>
      <c r="H134" s="6">
        <f t="shared" ca="1" si="22"/>
        <v>0.13440000000000002</v>
      </c>
      <c r="I134" s="6">
        <f t="shared" ca="1" si="29"/>
        <v>0.33</v>
      </c>
      <c r="J134" s="6">
        <f t="shared" ca="1" si="23"/>
        <v>9.240000000000001E-2</v>
      </c>
      <c r="K134" s="6">
        <f ca="1">RANDBETWEEN(VLOOKUP(B134,'Ver3'!$F$23:$H$29,2,0),VLOOKUP(B134,'Ver3'!$F$23:$H$29,3,0))/100</f>
        <v>0</v>
      </c>
      <c r="L134" s="6">
        <f t="shared" ca="1" si="24"/>
        <v>0</v>
      </c>
      <c r="M134" s="16">
        <f t="shared" ca="1" si="25"/>
        <v>237.68640000000002</v>
      </c>
      <c r="N134" s="6">
        <f ca="1">(L134+J134+H134)*E134+Table134[[#This Row],[Hukuk Servisinde Tahsilat Tutarı]]</f>
        <v>162102.12480000002</v>
      </c>
      <c r="O134" s="6">
        <f ca="1">C134*VLOOKUP(B134,'Ver3'!$J$3:$N$9,2,0)+(C134-C134*G134)*VLOOKUP(B134,'Ver3'!$J$3:$N$9,3,0)+(C134-C134*G134-C134*I134)*VLOOKUP(B134,'Ver3'!$J$3:$N$9,4,0)</f>
        <v>113184</v>
      </c>
      <c r="P134" s="6">
        <f t="shared" ca="1" si="26"/>
        <v>0.7732</v>
      </c>
      <c r="Q134" s="6">
        <f ca="1">C134*P134*VLOOKUP(B134,'Ver3'!$J$3:$N$9,5,0)</f>
        <v>0</v>
      </c>
      <c r="R134" s="6">
        <f ca="1">VLOOKUP(Table134[[#This Row],[Ay]],'Ver3'!$J$3:$O$9,6,0)*Table134[[#This Row],[Hukuk Servisine Sevk Edilen]]*Table134[[#This Row],[Toplam Tutar]]</f>
        <v>0</v>
      </c>
      <c r="S134" s="6">
        <f t="shared" ca="1" si="27"/>
        <v>113184</v>
      </c>
      <c r="T134" s="6">
        <f t="shared" ca="1" si="28"/>
        <v>162102.12480000002</v>
      </c>
      <c r="U134" s="4"/>
    </row>
    <row r="135" spans="1:21" x14ac:dyDescent="0.2">
      <c r="A135" s="9">
        <v>45029</v>
      </c>
      <c r="B135" s="6">
        <f t="shared" si="20"/>
        <v>4</v>
      </c>
      <c r="C135" s="6">
        <f ca="1">RANDBETWEEN(VLOOKUP(B135,'Ver3'!$F$3:$H$9,2,0),VLOOKUP(B135,'Ver3'!$F$3:$H$9,3,0))</f>
        <v>1075</v>
      </c>
      <c r="D135" s="6">
        <f ca="1">RANDBETWEEN(VLOOKUP(B135,'Ver3'!$B$4:$D$10,2,0),VLOOKUP(B135,'Ver3'!$B$4:$D$10,3,0))</f>
        <v>413</v>
      </c>
      <c r="E135" s="6">
        <f t="shared" ca="1" si="21"/>
        <v>443975</v>
      </c>
      <c r="F135" s="6">
        <f ca="1">RANDBETWEEN(VLOOKUP(B135,'Ver3'!$B$13:$D$19,2,0),VLOOKUP(B135,'Ver3'!$B$13:$D$19,3,0))/100</f>
        <v>0.28999999999999998</v>
      </c>
      <c r="G135" s="6">
        <f ca="1">RANDBETWEEN(VLOOKUP(B135,'Ver3'!$F$13:$H$19,2,0),VLOOKUP(B135,'Ver3'!$F$13:$H$19,3,0))/100</f>
        <v>0.51</v>
      </c>
      <c r="H135" s="6">
        <f t="shared" ca="1" si="22"/>
        <v>0.1479</v>
      </c>
      <c r="I135" s="6">
        <f t="shared" ca="1" si="29"/>
        <v>0.23</v>
      </c>
      <c r="J135" s="6">
        <f t="shared" ca="1" si="23"/>
        <v>6.6699999999999995E-2</v>
      </c>
      <c r="K135" s="6">
        <f ca="1">RANDBETWEEN(VLOOKUP(B135,'Ver3'!$F$23:$H$29,2,0),VLOOKUP(B135,'Ver3'!$F$23:$H$29,3,0))/100</f>
        <v>0</v>
      </c>
      <c r="L135" s="6">
        <f t="shared" ca="1" si="24"/>
        <v>0</v>
      </c>
      <c r="M135" s="16">
        <f t="shared" ca="1" si="25"/>
        <v>230.69500000000002</v>
      </c>
      <c r="N135" s="6">
        <f ca="1">(L135+J135+H135)*E135+Table134[[#This Row],[Hukuk Servisinde Tahsilat Tutarı]]</f>
        <v>95277.035000000003</v>
      </c>
      <c r="O135" s="6">
        <f ca="1">C135*VLOOKUP(B135,'Ver3'!$J$3:$N$9,2,0)+(C135-C135*G135)*VLOOKUP(B135,'Ver3'!$J$3:$N$9,3,0)+(C135-C135*G135-C135*I135)*VLOOKUP(B135,'Ver3'!$J$3:$N$9,4,0)</f>
        <v>121206.25</v>
      </c>
      <c r="P135" s="6">
        <f t="shared" ca="1" si="26"/>
        <v>0.78539999999999999</v>
      </c>
      <c r="Q135" s="6">
        <f ca="1">C135*P135*VLOOKUP(B135,'Ver3'!$J$3:$N$9,5,0)</f>
        <v>0</v>
      </c>
      <c r="R135" s="6">
        <f ca="1">VLOOKUP(Table134[[#This Row],[Ay]],'Ver3'!$J$3:$O$9,6,0)*Table134[[#This Row],[Hukuk Servisine Sevk Edilen]]*Table134[[#This Row],[Toplam Tutar]]</f>
        <v>0</v>
      </c>
      <c r="S135" s="6">
        <f t="shared" ca="1" si="27"/>
        <v>121206.25</v>
      </c>
      <c r="T135" s="6">
        <f t="shared" ca="1" si="28"/>
        <v>95277.035000000003</v>
      </c>
      <c r="U135" s="4"/>
    </row>
    <row r="136" spans="1:21" x14ac:dyDescent="0.2">
      <c r="A136" s="9">
        <v>45030</v>
      </c>
      <c r="B136" s="6">
        <f t="shared" si="20"/>
        <v>4</v>
      </c>
      <c r="C136" s="6">
        <f ca="1">RANDBETWEEN(VLOOKUP(B136,'Ver3'!$F$3:$H$9,2,0),VLOOKUP(B136,'Ver3'!$F$3:$H$9,3,0))</f>
        <v>1494</v>
      </c>
      <c r="D136" s="6">
        <f ca="1">RANDBETWEEN(VLOOKUP(B136,'Ver3'!$B$4:$D$10,2,0),VLOOKUP(B136,'Ver3'!$B$4:$D$10,3,0))</f>
        <v>707</v>
      </c>
      <c r="E136" s="6">
        <f t="shared" ca="1" si="21"/>
        <v>1056258</v>
      </c>
      <c r="F136" s="6">
        <f ca="1">RANDBETWEEN(VLOOKUP(B136,'Ver3'!$B$13:$D$19,2,0),VLOOKUP(B136,'Ver3'!$B$13:$D$19,3,0))/100</f>
        <v>0.34</v>
      </c>
      <c r="G136" s="6">
        <f ca="1">RANDBETWEEN(VLOOKUP(B136,'Ver3'!$F$13:$H$19,2,0),VLOOKUP(B136,'Ver3'!$F$13:$H$19,3,0))/100</f>
        <v>0.54</v>
      </c>
      <c r="H136" s="6">
        <f t="shared" ca="1" si="22"/>
        <v>0.18360000000000001</v>
      </c>
      <c r="I136" s="6">
        <f t="shared" ca="1" si="29"/>
        <v>0.2</v>
      </c>
      <c r="J136" s="6">
        <f t="shared" ca="1" si="23"/>
        <v>6.8000000000000005E-2</v>
      </c>
      <c r="K136" s="6">
        <f ca="1">RANDBETWEEN(VLOOKUP(B136,'Ver3'!$F$23:$H$29,2,0),VLOOKUP(B136,'Ver3'!$F$23:$H$29,3,0))/100</f>
        <v>0</v>
      </c>
      <c r="L136" s="6">
        <f t="shared" ca="1" si="24"/>
        <v>0</v>
      </c>
      <c r="M136" s="16">
        <f t="shared" ca="1" si="25"/>
        <v>375.89040000000006</v>
      </c>
      <c r="N136" s="6">
        <f ca="1">(L136+J136+H136)*E136+Table134[[#This Row],[Hukuk Servisinde Tahsilat Tutarı]]</f>
        <v>265754.51280000003</v>
      </c>
      <c r="O136" s="6">
        <f ca="1">C136*VLOOKUP(B136,'Ver3'!$J$3:$N$9,2,0)+(C136-C136*G136)*VLOOKUP(B136,'Ver3'!$J$3:$N$9,3,0)+(C136-C136*G136-C136*I136)*VLOOKUP(B136,'Ver3'!$J$3:$N$9,4,0)</f>
        <v>165087</v>
      </c>
      <c r="P136" s="6">
        <f t="shared" ca="1" si="26"/>
        <v>0.74839999999999995</v>
      </c>
      <c r="Q136" s="6">
        <f ca="1">C136*P136*VLOOKUP(B136,'Ver3'!$J$3:$N$9,5,0)</f>
        <v>0</v>
      </c>
      <c r="R136" s="6">
        <f ca="1">VLOOKUP(Table134[[#This Row],[Ay]],'Ver3'!$J$3:$O$9,6,0)*Table134[[#This Row],[Hukuk Servisine Sevk Edilen]]*Table134[[#This Row],[Toplam Tutar]]</f>
        <v>0</v>
      </c>
      <c r="S136" s="6">
        <f t="shared" ca="1" si="27"/>
        <v>165087</v>
      </c>
      <c r="T136" s="6">
        <f t="shared" ca="1" si="28"/>
        <v>265754.51280000003</v>
      </c>
      <c r="U136" s="4"/>
    </row>
    <row r="137" spans="1:21" x14ac:dyDescent="0.2">
      <c r="A137" s="9">
        <v>45031</v>
      </c>
      <c r="B137" s="6">
        <f t="shared" si="20"/>
        <v>4</v>
      </c>
      <c r="C137" s="6">
        <f ca="1">RANDBETWEEN(VLOOKUP(B137,'Ver3'!$F$3:$H$9,2,0),VLOOKUP(B137,'Ver3'!$F$3:$H$9,3,0))</f>
        <v>1243</v>
      </c>
      <c r="D137" s="6">
        <f ca="1">RANDBETWEEN(VLOOKUP(B137,'Ver3'!$B$4:$D$10,2,0),VLOOKUP(B137,'Ver3'!$B$4:$D$10,3,0))</f>
        <v>260</v>
      </c>
      <c r="E137" s="6">
        <f t="shared" ca="1" si="21"/>
        <v>323180</v>
      </c>
      <c r="F137" s="6">
        <f ca="1">RANDBETWEEN(VLOOKUP(B137,'Ver3'!$B$13:$D$19,2,0),VLOOKUP(B137,'Ver3'!$B$13:$D$19,3,0))/100</f>
        <v>0.24</v>
      </c>
      <c r="G137" s="6">
        <f ca="1">RANDBETWEEN(VLOOKUP(B137,'Ver3'!$F$13:$H$19,2,0),VLOOKUP(B137,'Ver3'!$F$13:$H$19,3,0))/100</f>
        <v>0.51</v>
      </c>
      <c r="H137" s="6">
        <f t="shared" ca="1" si="22"/>
        <v>0.12239999999999999</v>
      </c>
      <c r="I137" s="6">
        <f t="shared" ca="1" si="29"/>
        <v>0.34</v>
      </c>
      <c r="J137" s="6">
        <f t="shared" ca="1" si="23"/>
        <v>8.1600000000000006E-2</v>
      </c>
      <c r="K137" s="6">
        <f ca="1">RANDBETWEEN(VLOOKUP(B137,'Ver3'!$F$23:$H$29,2,0),VLOOKUP(B137,'Ver3'!$F$23:$H$29,3,0))/100</f>
        <v>0</v>
      </c>
      <c r="L137" s="6">
        <f t="shared" ca="1" si="24"/>
        <v>0</v>
      </c>
      <c r="M137" s="16">
        <f t="shared" ca="1" si="25"/>
        <v>253.57200000000003</v>
      </c>
      <c r="N137" s="6">
        <f ca="1">(L137+J137+H137)*E137+Table134[[#This Row],[Hukuk Servisinde Tahsilat Tutarı]]</f>
        <v>65928.72</v>
      </c>
      <c r="O137" s="6">
        <f ca="1">C137*VLOOKUP(B137,'Ver3'!$J$3:$N$9,2,0)+(C137-C137*G137)*VLOOKUP(B137,'Ver3'!$J$3:$N$9,3,0)+(C137-C137*G137-C137*I137)*VLOOKUP(B137,'Ver3'!$J$3:$N$9,4,0)</f>
        <v>126475.25</v>
      </c>
      <c r="P137" s="6">
        <f t="shared" ca="1" si="26"/>
        <v>0.79600000000000004</v>
      </c>
      <c r="Q137" s="6">
        <f ca="1">C137*P137*VLOOKUP(B137,'Ver3'!$J$3:$N$9,5,0)</f>
        <v>0</v>
      </c>
      <c r="R137" s="6">
        <f ca="1">VLOOKUP(Table134[[#This Row],[Ay]],'Ver3'!$J$3:$O$9,6,0)*Table134[[#This Row],[Hukuk Servisine Sevk Edilen]]*Table134[[#This Row],[Toplam Tutar]]</f>
        <v>0</v>
      </c>
      <c r="S137" s="6">
        <f t="shared" ca="1" si="27"/>
        <v>126475.25</v>
      </c>
      <c r="T137" s="6">
        <f t="shared" ca="1" si="28"/>
        <v>65928.72</v>
      </c>
      <c r="U137" s="4"/>
    </row>
    <row r="138" spans="1:21" x14ac:dyDescent="0.2">
      <c r="A138" s="9">
        <v>45032</v>
      </c>
      <c r="B138" s="6">
        <f t="shared" si="20"/>
        <v>4</v>
      </c>
      <c r="C138" s="6">
        <f ca="1">RANDBETWEEN(VLOOKUP(B138,'Ver3'!$F$3:$H$9,2,0),VLOOKUP(B138,'Ver3'!$F$3:$H$9,3,0))</f>
        <v>1389</v>
      </c>
      <c r="D138" s="6">
        <f ca="1">RANDBETWEEN(VLOOKUP(B138,'Ver3'!$B$4:$D$10,2,0),VLOOKUP(B138,'Ver3'!$B$4:$D$10,3,0))</f>
        <v>272</v>
      </c>
      <c r="E138" s="6">
        <f t="shared" ca="1" si="21"/>
        <v>377808</v>
      </c>
      <c r="F138" s="6">
        <f ca="1">RANDBETWEEN(VLOOKUP(B138,'Ver3'!$B$13:$D$19,2,0),VLOOKUP(B138,'Ver3'!$B$13:$D$19,3,0))/100</f>
        <v>0.21</v>
      </c>
      <c r="G138" s="6">
        <f ca="1">RANDBETWEEN(VLOOKUP(B138,'Ver3'!$F$13:$H$19,2,0),VLOOKUP(B138,'Ver3'!$F$13:$H$19,3,0))/100</f>
        <v>0.47</v>
      </c>
      <c r="H138" s="6">
        <f t="shared" ca="1" si="22"/>
        <v>9.8699999999999996E-2</v>
      </c>
      <c r="I138" s="6">
        <f t="shared" ca="1" si="29"/>
        <v>0.28000000000000003</v>
      </c>
      <c r="J138" s="6">
        <f t="shared" ca="1" si="23"/>
        <v>5.8800000000000005E-2</v>
      </c>
      <c r="K138" s="6">
        <f ca="1">RANDBETWEEN(VLOOKUP(B138,'Ver3'!$F$23:$H$29,2,0),VLOOKUP(B138,'Ver3'!$F$23:$H$29,3,0))/100</f>
        <v>0</v>
      </c>
      <c r="L138" s="6">
        <f t="shared" ca="1" si="24"/>
        <v>0</v>
      </c>
      <c r="M138" s="16">
        <f t="shared" ca="1" si="25"/>
        <v>218.76750000000001</v>
      </c>
      <c r="N138" s="6">
        <f ca="1">(L138+J138+H138)*E138+Table134[[#This Row],[Hukuk Servisinde Tahsilat Tutarı]]</f>
        <v>59504.76</v>
      </c>
      <c r="O138" s="6">
        <f ca="1">C138*VLOOKUP(B138,'Ver3'!$J$3:$N$9,2,0)+(C138-C138*G138)*VLOOKUP(B138,'Ver3'!$J$3:$N$9,3,0)+(C138-C138*G138-C138*I138)*VLOOKUP(B138,'Ver3'!$J$3:$N$9,4,0)</f>
        <v>159387.75</v>
      </c>
      <c r="P138" s="6">
        <f t="shared" ca="1" si="26"/>
        <v>0.84250000000000003</v>
      </c>
      <c r="Q138" s="6">
        <f ca="1">C138*P138*VLOOKUP(B138,'Ver3'!$J$3:$N$9,5,0)</f>
        <v>0</v>
      </c>
      <c r="R138" s="6">
        <f ca="1">VLOOKUP(Table134[[#This Row],[Ay]],'Ver3'!$J$3:$O$9,6,0)*Table134[[#This Row],[Hukuk Servisine Sevk Edilen]]*Table134[[#This Row],[Toplam Tutar]]</f>
        <v>0</v>
      </c>
      <c r="S138" s="6">
        <f t="shared" ca="1" si="27"/>
        <v>159387.75</v>
      </c>
      <c r="T138" s="6">
        <f t="shared" ca="1" si="28"/>
        <v>59504.76</v>
      </c>
      <c r="U138" s="4"/>
    </row>
    <row r="139" spans="1:21" x14ac:dyDescent="0.2">
      <c r="A139" s="9">
        <v>45033</v>
      </c>
      <c r="B139" s="6">
        <f t="shared" si="20"/>
        <v>4</v>
      </c>
      <c r="C139" s="6">
        <f ca="1">RANDBETWEEN(VLOOKUP(B139,'Ver3'!$F$3:$H$9,2,0),VLOOKUP(B139,'Ver3'!$F$3:$H$9,3,0))</f>
        <v>1440</v>
      </c>
      <c r="D139" s="6">
        <f ca="1">RANDBETWEEN(VLOOKUP(B139,'Ver3'!$B$4:$D$10,2,0),VLOOKUP(B139,'Ver3'!$B$4:$D$10,3,0))</f>
        <v>644</v>
      </c>
      <c r="E139" s="6">
        <f t="shared" ca="1" si="21"/>
        <v>927360</v>
      </c>
      <c r="F139" s="6">
        <f ca="1">RANDBETWEEN(VLOOKUP(B139,'Ver3'!$B$13:$D$19,2,0),VLOOKUP(B139,'Ver3'!$B$13:$D$19,3,0))/100</f>
        <v>0.38</v>
      </c>
      <c r="G139" s="6">
        <f ca="1">RANDBETWEEN(VLOOKUP(B139,'Ver3'!$F$13:$H$19,2,0),VLOOKUP(B139,'Ver3'!$F$13:$H$19,3,0))/100</f>
        <v>0.54</v>
      </c>
      <c r="H139" s="6">
        <f t="shared" ca="1" si="22"/>
        <v>0.20520000000000002</v>
      </c>
      <c r="I139" s="6">
        <f t="shared" ca="1" si="29"/>
        <v>0.27</v>
      </c>
      <c r="J139" s="6">
        <f t="shared" ca="1" si="23"/>
        <v>0.10260000000000001</v>
      </c>
      <c r="K139" s="6">
        <f ca="1">RANDBETWEEN(VLOOKUP(B139,'Ver3'!$F$23:$H$29,2,0),VLOOKUP(B139,'Ver3'!$F$23:$H$29,3,0))/100</f>
        <v>0</v>
      </c>
      <c r="L139" s="6">
        <f t="shared" ca="1" si="24"/>
        <v>0</v>
      </c>
      <c r="M139" s="16">
        <f t="shared" ca="1" si="25"/>
        <v>443.23200000000003</v>
      </c>
      <c r="N139" s="6">
        <f ca="1">(L139+J139+H139)*E139+Table134[[#This Row],[Hukuk Servisinde Tahsilat Tutarı]]</f>
        <v>285441.408</v>
      </c>
      <c r="O139" s="6">
        <f ca="1">C139*VLOOKUP(B139,'Ver3'!$J$3:$N$9,2,0)+(C139-C139*G139)*VLOOKUP(B139,'Ver3'!$J$3:$N$9,3,0)+(C139-C139*G139-C139*I139)*VLOOKUP(B139,'Ver3'!$J$3:$N$9,4,0)</f>
        <v>149040</v>
      </c>
      <c r="P139" s="6">
        <f t="shared" ca="1" si="26"/>
        <v>0.69219999999999993</v>
      </c>
      <c r="Q139" s="6">
        <f ca="1">C139*P139*VLOOKUP(B139,'Ver3'!$J$3:$N$9,5,0)</f>
        <v>0</v>
      </c>
      <c r="R139" s="6">
        <f ca="1">VLOOKUP(Table134[[#This Row],[Ay]],'Ver3'!$J$3:$O$9,6,0)*Table134[[#This Row],[Hukuk Servisine Sevk Edilen]]*Table134[[#This Row],[Toplam Tutar]]</f>
        <v>0</v>
      </c>
      <c r="S139" s="6">
        <f t="shared" ca="1" si="27"/>
        <v>149040</v>
      </c>
      <c r="T139" s="6">
        <f t="shared" ca="1" si="28"/>
        <v>285441.408</v>
      </c>
      <c r="U139" s="4"/>
    </row>
    <row r="140" spans="1:21" x14ac:dyDescent="0.2">
      <c r="A140" s="9">
        <v>45034</v>
      </c>
      <c r="B140" s="6">
        <f t="shared" si="20"/>
        <v>4</v>
      </c>
      <c r="C140" s="6">
        <f ca="1">RANDBETWEEN(VLOOKUP(B140,'Ver3'!$F$3:$H$9,2,0),VLOOKUP(B140,'Ver3'!$F$3:$H$9,3,0))</f>
        <v>1007</v>
      </c>
      <c r="D140" s="6">
        <f ca="1">RANDBETWEEN(VLOOKUP(B140,'Ver3'!$B$4:$D$10,2,0),VLOOKUP(B140,'Ver3'!$B$4:$D$10,3,0))</f>
        <v>251</v>
      </c>
      <c r="E140" s="6">
        <f t="shared" ca="1" si="21"/>
        <v>252757</v>
      </c>
      <c r="F140" s="6">
        <f ca="1">RANDBETWEEN(VLOOKUP(B140,'Ver3'!$B$13:$D$19,2,0),VLOOKUP(B140,'Ver3'!$B$13:$D$19,3,0))/100</f>
        <v>0.2</v>
      </c>
      <c r="G140" s="6">
        <f ca="1">RANDBETWEEN(VLOOKUP(B140,'Ver3'!$F$13:$H$19,2,0),VLOOKUP(B140,'Ver3'!$F$13:$H$19,3,0))/100</f>
        <v>0.51</v>
      </c>
      <c r="H140" s="6">
        <f t="shared" ca="1" si="22"/>
        <v>0.10200000000000001</v>
      </c>
      <c r="I140" s="6">
        <f t="shared" ca="1" si="29"/>
        <v>0.35</v>
      </c>
      <c r="J140" s="6">
        <f t="shared" ca="1" si="23"/>
        <v>6.9999999999999993E-2</v>
      </c>
      <c r="K140" s="6">
        <f ca="1">RANDBETWEEN(VLOOKUP(B140,'Ver3'!$F$23:$H$29,2,0),VLOOKUP(B140,'Ver3'!$F$23:$H$29,3,0))/100</f>
        <v>0</v>
      </c>
      <c r="L140" s="6">
        <f t="shared" ca="1" si="24"/>
        <v>0</v>
      </c>
      <c r="M140" s="16">
        <f t="shared" ca="1" si="25"/>
        <v>173.20399999999998</v>
      </c>
      <c r="N140" s="6">
        <f ca="1">(L140+J140+H140)*E140+Table134[[#This Row],[Hukuk Servisinde Tahsilat Tutarı]]</f>
        <v>43474.203999999998</v>
      </c>
      <c r="O140" s="6">
        <f ca="1">C140*VLOOKUP(B140,'Ver3'!$J$3:$N$9,2,0)+(C140-C140*G140)*VLOOKUP(B140,'Ver3'!$J$3:$N$9,3,0)+(C140-C140*G140-C140*I140)*VLOOKUP(B140,'Ver3'!$J$3:$N$9,4,0)</f>
        <v>101455.25</v>
      </c>
      <c r="P140" s="6">
        <f t="shared" ca="1" si="26"/>
        <v>0.82800000000000007</v>
      </c>
      <c r="Q140" s="6">
        <f ca="1">C140*P140*VLOOKUP(B140,'Ver3'!$J$3:$N$9,5,0)</f>
        <v>0</v>
      </c>
      <c r="R140" s="6">
        <f ca="1">VLOOKUP(Table134[[#This Row],[Ay]],'Ver3'!$J$3:$O$9,6,0)*Table134[[#This Row],[Hukuk Servisine Sevk Edilen]]*Table134[[#This Row],[Toplam Tutar]]</f>
        <v>0</v>
      </c>
      <c r="S140" s="6">
        <f t="shared" ca="1" si="27"/>
        <v>101455.25</v>
      </c>
      <c r="T140" s="6">
        <f t="shared" ca="1" si="28"/>
        <v>43474.203999999998</v>
      </c>
      <c r="U140" s="4"/>
    </row>
    <row r="141" spans="1:21" x14ac:dyDescent="0.2">
      <c r="A141" s="9">
        <v>45035</v>
      </c>
      <c r="B141" s="6">
        <f t="shared" si="20"/>
        <v>4</v>
      </c>
      <c r="C141" s="6">
        <f ca="1">RANDBETWEEN(VLOOKUP(B141,'Ver3'!$F$3:$H$9,2,0),VLOOKUP(B141,'Ver3'!$F$3:$H$9,3,0))</f>
        <v>1252</v>
      </c>
      <c r="D141" s="6">
        <f ca="1">RANDBETWEEN(VLOOKUP(B141,'Ver3'!$B$4:$D$10,2,0),VLOOKUP(B141,'Ver3'!$B$4:$D$10,3,0))</f>
        <v>570</v>
      </c>
      <c r="E141" s="6">
        <f t="shared" ca="1" si="21"/>
        <v>713640</v>
      </c>
      <c r="F141" s="6">
        <f ca="1">RANDBETWEEN(VLOOKUP(B141,'Ver3'!$B$13:$D$19,2,0),VLOOKUP(B141,'Ver3'!$B$13:$D$19,3,0))/100</f>
        <v>0.38</v>
      </c>
      <c r="G141" s="6">
        <f ca="1">RANDBETWEEN(VLOOKUP(B141,'Ver3'!$F$13:$H$19,2,0),VLOOKUP(B141,'Ver3'!$F$13:$H$19,3,0))/100</f>
        <v>0.55000000000000004</v>
      </c>
      <c r="H141" s="6">
        <f t="shared" ca="1" si="22"/>
        <v>0.20900000000000002</v>
      </c>
      <c r="I141" s="6">
        <f t="shared" ca="1" si="29"/>
        <v>0.2</v>
      </c>
      <c r="J141" s="6">
        <f t="shared" ca="1" si="23"/>
        <v>7.6000000000000012E-2</v>
      </c>
      <c r="K141" s="6">
        <f ca="1">RANDBETWEEN(VLOOKUP(B141,'Ver3'!$F$23:$H$29,2,0),VLOOKUP(B141,'Ver3'!$F$23:$H$29,3,0))/100</f>
        <v>0</v>
      </c>
      <c r="L141" s="6">
        <f t="shared" ca="1" si="24"/>
        <v>0</v>
      </c>
      <c r="M141" s="16">
        <f t="shared" ca="1" si="25"/>
        <v>356.82000000000005</v>
      </c>
      <c r="N141" s="6">
        <f ca="1">(L141+J141+H141)*E141+Table134[[#This Row],[Hukuk Servisinde Tahsilat Tutarı]]</f>
        <v>203387.40000000002</v>
      </c>
      <c r="O141" s="6">
        <f ca="1">C141*VLOOKUP(B141,'Ver3'!$J$3:$N$9,2,0)+(C141-C141*G141)*VLOOKUP(B141,'Ver3'!$J$3:$N$9,3,0)+(C141-C141*G141-C141*I141)*VLOOKUP(B141,'Ver3'!$J$3:$N$9,4,0)</f>
        <v>136155</v>
      </c>
      <c r="P141" s="6">
        <f t="shared" ca="1" si="26"/>
        <v>0.71499999999999997</v>
      </c>
      <c r="Q141" s="6">
        <f ca="1">C141*P141*VLOOKUP(B141,'Ver3'!$J$3:$N$9,5,0)</f>
        <v>0</v>
      </c>
      <c r="R141" s="6">
        <f ca="1">VLOOKUP(Table134[[#This Row],[Ay]],'Ver3'!$J$3:$O$9,6,0)*Table134[[#This Row],[Hukuk Servisine Sevk Edilen]]*Table134[[#This Row],[Toplam Tutar]]</f>
        <v>0</v>
      </c>
      <c r="S141" s="6">
        <f t="shared" ca="1" si="27"/>
        <v>136155</v>
      </c>
      <c r="T141" s="6">
        <f t="shared" ca="1" si="28"/>
        <v>203387.40000000002</v>
      </c>
      <c r="U141" s="4"/>
    </row>
    <row r="142" spans="1:21" x14ac:dyDescent="0.2">
      <c r="A142" s="9">
        <v>45036</v>
      </c>
      <c r="B142" s="6">
        <f t="shared" si="20"/>
        <v>4</v>
      </c>
      <c r="C142" s="6">
        <f ca="1">RANDBETWEEN(VLOOKUP(B142,'Ver3'!$F$3:$H$9,2,0),VLOOKUP(B142,'Ver3'!$F$3:$H$9,3,0))</f>
        <v>1238</v>
      </c>
      <c r="D142" s="6">
        <f ca="1">RANDBETWEEN(VLOOKUP(B142,'Ver3'!$B$4:$D$10,2,0),VLOOKUP(B142,'Ver3'!$B$4:$D$10,3,0))</f>
        <v>608</v>
      </c>
      <c r="E142" s="6">
        <f t="shared" ca="1" si="21"/>
        <v>752704</v>
      </c>
      <c r="F142" s="6">
        <f ca="1">RANDBETWEEN(VLOOKUP(B142,'Ver3'!$B$13:$D$19,2,0),VLOOKUP(B142,'Ver3'!$B$13:$D$19,3,0))/100</f>
        <v>0.26</v>
      </c>
      <c r="G142" s="6">
        <f ca="1">RANDBETWEEN(VLOOKUP(B142,'Ver3'!$F$13:$H$19,2,0),VLOOKUP(B142,'Ver3'!$F$13:$H$19,3,0))/100</f>
        <v>0.5</v>
      </c>
      <c r="H142" s="6">
        <f t="shared" ca="1" si="22"/>
        <v>0.13</v>
      </c>
      <c r="I142" s="6">
        <f t="shared" ca="1" si="29"/>
        <v>0.23</v>
      </c>
      <c r="J142" s="6">
        <f t="shared" ca="1" si="23"/>
        <v>5.9800000000000006E-2</v>
      </c>
      <c r="K142" s="6">
        <f ca="1">RANDBETWEEN(VLOOKUP(B142,'Ver3'!$F$23:$H$29,2,0),VLOOKUP(B142,'Ver3'!$F$23:$H$29,3,0))/100</f>
        <v>0</v>
      </c>
      <c r="L142" s="6">
        <f t="shared" ca="1" si="24"/>
        <v>0</v>
      </c>
      <c r="M142" s="16">
        <f t="shared" ca="1" si="25"/>
        <v>234.97240000000002</v>
      </c>
      <c r="N142" s="6">
        <f ca="1">(L142+J142+H142)*E142+Table134[[#This Row],[Hukuk Servisinde Tahsilat Tutarı]]</f>
        <v>142863.21920000002</v>
      </c>
      <c r="O142" s="6">
        <f ca="1">C142*VLOOKUP(B142,'Ver3'!$J$3:$N$9,2,0)+(C142-C142*G142)*VLOOKUP(B142,'Ver3'!$J$3:$N$9,3,0)+(C142-C142*G142-C142*I142)*VLOOKUP(B142,'Ver3'!$J$3:$N$9,4,0)</f>
        <v>141751</v>
      </c>
      <c r="P142" s="6">
        <f t="shared" ca="1" si="26"/>
        <v>0.81020000000000003</v>
      </c>
      <c r="Q142" s="6">
        <f ca="1">C142*P142*VLOOKUP(B142,'Ver3'!$J$3:$N$9,5,0)</f>
        <v>0</v>
      </c>
      <c r="R142" s="6">
        <f ca="1">VLOOKUP(Table134[[#This Row],[Ay]],'Ver3'!$J$3:$O$9,6,0)*Table134[[#This Row],[Hukuk Servisine Sevk Edilen]]*Table134[[#This Row],[Toplam Tutar]]</f>
        <v>0</v>
      </c>
      <c r="S142" s="6">
        <f t="shared" ca="1" si="27"/>
        <v>141751</v>
      </c>
      <c r="T142" s="6">
        <f t="shared" ca="1" si="28"/>
        <v>142863.21920000002</v>
      </c>
      <c r="U142" s="4"/>
    </row>
    <row r="143" spans="1:21" x14ac:dyDescent="0.2">
      <c r="A143" s="9">
        <v>45037</v>
      </c>
      <c r="B143" s="6">
        <f t="shared" si="20"/>
        <v>4</v>
      </c>
      <c r="C143" s="6">
        <f ca="1">RANDBETWEEN(VLOOKUP(B143,'Ver3'!$F$3:$H$9,2,0),VLOOKUP(B143,'Ver3'!$F$3:$H$9,3,0))</f>
        <v>1345</v>
      </c>
      <c r="D143" s="6">
        <f ca="1">RANDBETWEEN(VLOOKUP(B143,'Ver3'!$B$4:$D$10,2,0),VLOOKUP(B143,'Ver3'!$B$4:$D$10,3,0))</f>
        <v>509</v>
      </c>
      <c r="E143" s="6">
        <f t="shared" ca="1" si="21"/>
        <v>684605</v>
      </c>
      <c r="F143" s="6">
        <f ca="1">RANDBETWEEN(VLOOKUP(B143,'Ver3'!$B$13:$D$19,2,0),VLOOKUP(B143,'Ver3'!$B$13:$D$19,3,0))/100</f>
        <v>0.3</v>
      </c>
      <c r="G143" s="6">
        <f ca="1">RANDBETWEEN(VLOOKUP(B143,'Ver3'!$F$13:$H$19,2,0),VLOOKUP(B143,'Ver3'!$F$13:$H$19,3,0))/100</f>
        <v>0.48</v>
      </c>
      <c r="H143" s="6">
        <f t="shared" ca="1" si="22"/>
        <v>0.14399999999999999</v>
      </c>
      <c r="I143" s="6">
        <f t="shared" ca="1" si="29"/>
        <v>0.3</v>
      </c>
      <c r="J143" s="6">
        <f t="shared" ca="1" si="23"/>
        <v>0.09</v>
      </c>
      <c r="K143" s="6">
        <f ca="1">RANDBETWEEN(VLOOKUP(B143,'Ver3'!$F$23:$H$29,2,0),VLOOKUP(B143,'Ver3'!$F$23:$H$29,3,0))/100</f>
        <v>0</v>
      </c>
      <c r="L143" s="6">
        <f t="shared" ca="1" si="24"/>
        <v>0</v>
      </c>
      <c r="M143" s="16">
        <f t="shared" ca="1" si="25"/>
        <v>314.72999999999996</v>
      </c>
      <c r="N143" s="6">
        <f ca="1">(L143+J143+H143)*E143+Table134[[#This Row],[Hukuk Servisinde Tahsilat Tutarı]]</f>
        <v>160197.56999999998</v>
      </c>
      <c r="O143" s="6">
        <f ca="1">C143*VLOOKUP(B143,'Ver3'!$J$3:$N$9,2,0)+(C143-C143*G143)*VLOOKUP(B143,'Ver3'!$J$3:$N$9,3,0)+(C143-C143*G143-C143*I143)*VLOOKUP(B143,'Ver3'!$J$3:$N$9,4,0)</f>
        <v>149295</v>
      </c>
      <c r="P143" s="6">
        <f t="shared" ca="1" si="26"/>
        <v>0.76600000000000001</v>
      </c>
      <c r="Q143" s="6">
        <f ca="1">C143*P143*VLOOKUP(B143,'Ver3'!$J$3:$N$9,5,0)</f>
        <v>0</v>
      </c>
      <c r="R143" s="6">
        <f ca="1">VLOOKUP(Table134[[#This Row],[Ay]],'Ver3'!$J$3:$O$9,6,0)*Table134[[#This Row],[Hukuk Servisine Sevk Edilen]]*Table134[[#This Row],[Toplam Tutar]]</f>
        <v>0</v>
      </c>
      <c r="S143" s="6">
        <f t="shared" ca="1" si="27"/>
        <v>149295</v>
      </c>
      <c r="T143" s="6">
        <f t="shared" ca="1" si="28"/>
        <v>160197.56999999998</v>
      </c>
      <c r="U143" s="4"/>
    </row>
    <row r="144" spans="1:21" x14ac:dyDescent="0.2">
      <c r="A144" s="9">
        <v>45038</v>
      </c>
      <c r="B144" s="6">
        <f t="shared" si="20"/>
        <v>4</v>
      </c>
      <c r="C144" s="6">
        <f ca="1">RANDBETWEEN(VLOOKUP(B144,'Ver3'!$F$3:$H$9,2,0),VLOOKUP(B144,'Ver3'!$F$3:$H$9,3,0))</f>
        <v>1380</v>
      </c>
      <c r="D144" s="6">
        <f ca="1">RANDBETWEEN(VLOOKUP(B144,'Ver3'!$B$4:$D$10,2,0),VLOOKUP(B144,'Ver3'!$B$4:$D$10,3,0))</f>
        <v>336</v>
      </c>
      <c r="E144" s="6">
        <f t="shared" ca="1" si="21"/>
        <v>463680</v>
      </c>
      <c r="F144" s="6">
        <f ca="1">RANDBETWEEN(VLOOKUP(B144,'Ver3'!$B$13:$D$19,2,0),VLOOKUP(B144,'Ver3'!$B$13:$D$19,3,0))/100</f>
        <v>0.21</v>
      </c>
      <c r="G144" s="6">
        <f ca="1">RANDBETWEEN(VLOOKUP(B144,'Ver3'!$F$13:$H$19,2,0),VLOOKUP(B144,'Ver3'!$F$13:$H$19,3,0))/100</f>
        <v>0.53</v>
      </c>
      <c r="H144" s="6">
        <f t="shared" ca="1" si="22"/>
        <v>0.1113</v>
      </c>
      <c r="I144" s="6">
        <f t="shared" ca="1" si="29"/>
        <v>0.22</v>
      </c>
      <c r="J144" s="6">
        <f t="shared" ca="1" si="23"/>
        <v>4.6199999999999998E-2</v>
      </c>
      <c r="K144" s="6">
        <f ca="1">RANDBETWEEN(VLOOKUP(B144,'Ver3'!$F$23:$H$29,2,0),VLOOKUP(B144,'Ver3'!$F$23:$H$29,3,0))/100</f>
        <v>0</v>
      </c>
      <c r="L144" s="6">
        <f t="shared" ca="1" si="24"/>
        <v>0</v>
      </c>
      <c r="M144" s="16">
        <f t="shared" ca="1" si="25"/>
        <v>217.35</v>
      </c>
      <c r="N144" s="6">
        <f ca="1">(L144+J144+H144)*E144+Table134[[#This Row],[Hukuk Servisinde Tahsilat Tutarı]]</f>
        <v>73029.600000000006</v>
      </c>
      <c r="O144" s="6">
        <f ca="1">C144*VLOOKUP(B144,'Ver3'!$J$3:$N$9,2,0)+(C144-C144*G144)*VLOOKUP(B144,'Ver3'!$J$3:$N$9,3,0)+(C144-C144*G144-C144*I144)*VLOOKUP(B144,'Ver3'!$J$3:$N$9,4,0)</f>
        <v>152145</v>
      </c>
      <c r="P144" s="6">
        <f t="shared" ca="1" si="26"/>
        <v>0.84250000000000003</v>
      </c>
      <c r="Q144" s="6">
        <f ca="1">C144*P144*VLOOKUP(B144,'Ver3'!$J$3:$N$9,5,0)</f>
        <v>0</v>
      </c>
      <c r="R144" s="6">
        <f ca="1">VLOOKUP(Table134[[#This Row],[Ay]],'Ver3'!$J$3:$O$9,6,0)*Table134[[#This Row],[Hukuk Servisine Sevk Edilen]]*Table134[[#This Row],[Toplam Tutar]]</f>
        <v>0</v>
      </c>
      <c r="S144" s="6">
        <f t="shared" ca="1" si="27"/>
        <v>152145</v>
      </c>
      <c r="T144" s="6">
        <f t="shared" ca="1" si="28"/>
        <v>73029.600000000006</v>
      </c>
      <c r="U144" s="4"/>
    </row>
    <row r="145" spans="1:21" x14ac:dyDescent="0.2">
      <c r="A145" s="9">
        <v>45039</v>
      </c>
      <c r="B145" s="6">
        <f t="shared" si="20"/>
        <v>4</v>
      </c>
      <c r="C145" s="6">
        <f ca="1">RANDBETWEEN(VLOOKUP(B145,'Ver3'!$F$3:$H$9,2,0),VLOOKUP(B145,'Ver3'!$F$3:$H$9,3,0))</f>
        <v>1369</v>
      </c>
      <c r="D145" s="6">
        <f ca="1">RANDBETWEEN(VLOOKUP(B145,'Ver3'!$B$4:$D$10,2,0),VLOOKUP(B145,'Ver3'!$B$4:$D$10,3,0))</f>
        <v>472</v>
      </c>
      <c r="E145" s="6">
        <f t="shared" ca="1" si="21"/>
        <v>646168</v>
      </c>
      <c r="F145" s="6">
        <f ca="1">RANDBETWEEN(VLOOKUP(B145,'Ver3'!$B$13:$D$19,2,0),VLOOKUP(B145,'Ver3'!$B$13:$D$19,3,0))/100</f>
        <v>0.27</v>
      </c>
      <c r="G145" s="6">
        <f ca="1">RANDBETWEEN(VLOOKUP(B145,'Ver3'!$F$13:$H$19,2,0),VLOOKUP(B145,'Ver3'!$F$13:$H$19,3,0))/100</f>
        <v>0.52</v>
      </c>
      <c r="H145" s="6">
        <f t="shared" ca="1" si="22"/>
        <v>0.14040000000000002</v>
      </c>
      <c r="I145" s="6">
        <f t="shared" ca="1" si="29"/>
        <v>0.3</v>
      </c>
      <c r="J145" s="6">
        <f t="shared" ca="1" si="23"/>
        <v>8.1000000000000003E-2</v>
      </c>
      <c r="K145" s="6">
        <f ca="1">RANDBETWEEN(VLOOKUP(B145,'Ver3'!$F$23:$H$29,2,0),VLOOKUP(B145,'Ver3'!$F$23:$H$29,3,0))/100</f>
        <v>0</v>
      </c>
      <c r="L145" s="6">
        <f t="shared" ca="1" si="24"/>
        <v>0</v>
      </c>
      <c r="M145" s="16">
        <f t="shared" ca="1" si="25"/>
        <v>303.09660000000008</v>
      </c>
      <c r="N145" s="6">
        <f ca="1">(L145+J145+H145)*E145+Table134[[#This Row],[Hukuk Servisinde Tahsilat Tutarı]]</f>
        <v>143061.59520000004</v>
      </c>
      <c r="O145" s="6">
        <f ca="1">C145*VLOOKUP(B145,'Ver3'!$J$3:$N$9,2,0)+(C145-C145*G145)*VLOOKUP(B145,'Ver3'!$J$3:$N$9,3,0)+(C145-C145*G145-C145*I145)*VLOOKUP(B145,'Ver3'!$J$3:$N$9,4,0)</f>
        <v>142376</v>
      </c>
      <c r="P145" s="6">
        <f t="shared" ca="1" si="26"/>
        <v>0.77859999999999996</v>
      </c>
      <c r="Q145" s="6">
        <f ca="1">C145*P145*VLOOKUP(B145,'Ver3'!$J$3:$N$9,5,0)</f>
        <v>0</v>
      </c>
      <c r="R145" s="6">
        <f ca="1">VLOOKUP(Table134[[#This Row],[Ay]],'Ver3'!$J$3:$O$9,6,0)*Table134[[#This Row],[Hukuk Servisine Sevk Edilen]]*Table134[[#This Row],[Toplam Tutar]]</f>
        <v>0</v>
      </c>
      <c r="S145" s="6">
        <f t="shared" ca="1" si="27"/>
        <v>142376</v>
      </c>
      <c r="T145" s="6">
        <f t="shared" ca="1" si="28"/>
        <v>143061.59520000004</v>
      </c>
      <c r="U145" s="4"/>
    </row>
    <row r="146" spans="1:21" x14ac:dyDescent="0.2">
      <c r="A146" s="9">
        <v>45040</v>
      </c>
      <c r="B146" s="6">
        <f t="shared" si="20"/>
        <v>4</v>
      </c>
      <c r="C146" s="6">
        <f ca="1">RANDBETWEEN(VLOOKUP(B146,'Ver3'!$F$3:$H$9,2,0),VLOOKUP(B146,'Ver3'!$F$3:$H$9,3,0))</f>
        <v>1078</v>
      </c>
      <c r="D146" s="6">
        <f ca="1">RANDBETWEEN(VLOOKUP(B146,'Ver3'!$B$4:$D$10,2,0),VLOOKUP(B146,'Ver3'!$B$4:$D$10,3,0))</f>
        <v>586</v>
      </c>
      <c r="E146" s="6">
        <f t="shared" ca="1" si="21"/>
        <v>631708</v>
      </c>
      <c r="F146" s="6">
        <f ca="1">RANDBETWEEN(VLOOKUP(B146,'Ver3'!$B$13:$D$19,2,0),VLOOKUP(B146,'Ver3'!$B$13:$D$19,3,0))/100</f>
        <v>0.36</v>
      </c>
      <c r="G146" s="6">
        <f ca="1">RANDBETWEEN(VLOOKUP(B146,'Ver3'!$F$13:$H$19,2,0),VLOOKUP(B146,'Ver3'!$F$13:$H$19,3,0))/100</f>
        <v>0.52</v>
      </c>
      <c r="H146" s="6">
        <f t="shared" ca="1" si="22"/>
        <v>0.18720000000000001</v>
      </c>
      <c r="I146" s="6">
        <f t="shared" ca="1" si="29"/>
        <v>0.28999999999999998</v>
      </c>
      <c r="J146" s="6">
        <f t="shared" ca="1" si="23"/>
        <v>0.10439999999999999</v>
      </c>
      <c r="K146" s="6">
        <f ca="1">RANDBETWEEN(VLOOKUP(B146,'Ver3'!$F$23:$H$29,2,0),VLOOKUP(B146,'Ver3'!$F$23:$H$29,3,0))/100</f>
        <v>0</v>
      </c>
      <c r="L146" s="6">
        <f t="shared" ca="1" si="24"/>
        <v>0</v>
      </c>
      <c r="M146" s="16">
        <f t="shared" ca="1" si="25"/>
        <v>314.34479999999996</v>
      </c>
      <c r="N146" s="6">
        <f ca="1">(L146+J146+H146)*E146+Table134[[#This Row],[Hukuk Servisinde Tahsilat Tutarı]]</f>
        <v>184206.05279999998</v>
      </c>
      <c r="O146" s="6">
        <f ca="1">C146*VLOOKUP(B146,'Ver3'!$J$3:$N$9,2,0)+(C146-C146*G146)*VLOOKUP(B146,'Ver3'!$J$3:$N$9,3,0)+(C146-C146*G146-C146*I146)*VLOOKUP(B146,'Ver3'!$J$3:$N$9,4,0)</f>
        <v>113190</v>
      </c>
      <c r="P146" s="6">
        <f t="shared" ca="1" si="26"/>
        <v>0.70840000000000003</v>
      </c>
      <c r="Q146" s="6">
        <f ca="1">C146*P146*VLOOKUP(B146,'Ver3'!$J$3:$N$9,5,0)</f>
        <v>0</v>
      </c>
      <c r="R146" s="6">
        <f ca="1">VLOOKUP(Table134[[#This Row],[Ay]],'Ver3'!$J$3:$O$9,6,0)*Table134[[#This Row],[Hukuk Servisine Sevk Edilen]]*Table134[[#This Row],[Toplam Tutar]]</f>
        <v>0</v>
      </c>
      <c r="S146" s="6">
        <f t="shared" ca="1" si="27"/>
        <v>113190</v>
      </c>
      <c r="T146" s="6">
        <f t="shared" ca="1" si="28"/>
        <v>184206.05279999998</v>
      </c>
      <c r="U146" s="4"/>
    </row>
    <row r="147" spans="1:21" x14ac:dyDescent="0.2">
      <c r="A147" s="9">
        <v>45041</v>
      </c>
      <c r="B147" s="6">
        <f t="shared" si="20"/>
        <v>4</v>
      </c>
      <c r="C147" s="6">
        <f ca="1">RANDBETWEEN(VLOOKUP(B147,'Ver3'!$F$3:$H$9,2,0),VLOOKUP(B147,'Ver3'!$F$3:$H$9,3,0))</f>
        <v>1449</v>
      </c>
      <c r="D147" s="6">
        <f ca="1">RANDBETWEEN(VLOOKUP(B147,'Ver3'!$B$4:$D$10,2,0),VLOOKUP(B147,'Ver3'!$B$4:$D$10,3,0))</f>
        <v>559</v>
      </c>
      <c r="E147" s="6">
        <f t="shared" ca="1" si="21"/>
        <v>809991</v>
      </c>
      <c r="F147" s="6">
        <f ca="1">RANDBETWEEN(VLOOKUP(B147,'Ver3'!$B$13:$D$19,2,0),VLOOKUP(B147,'Ver3'!$B$13:$D$19,3,0))/100</f>
        <v>0.22</v>
      </c>
      <c r="G147" s="6">
        <f ca="1">RANDBETWEEN(VLOOKUP(B147,'Ver3'!$F$13:$H$19,2,0),VLOOKUP(B147,'Ver3'!$F$13:$H$19,3,0))/100</f>
        <v>0.52</v>
      </c>
      <c r="H147" s="6">
        <f t="shared" ca="1" si="22"/>
        <v>0.1144</v>
      </c>
      <c r="I147" s="6">
        <f t="shared" ca="1" si="29"/>
        <v>0.33</v>
      </c>
      <c r="J147" s="6">
        <f t="shared" ca="1" si="23"/>
        <v>7.2599999999999998E-2</v>
      </c>
      <c r="K147" s="6">
        <f ca="1">RANDBETWEEN(VLOOKUP(B147,'Ver3'!$F$23:$H$29,2,0),VLOOKUP(B147,'Ver3'!$F$23:$H$29,3,0))/100</f>
        <v>0</v>
      </c>
      <c r="L147" s="6">
        <f t="shared" ca="1" si="24"/>
        <v>0</v>
      </c>
      <c r="M147" s="16">
        <f t="shared" ca="1" si="25"/>
        <v>270.96300000000002</v>
      </c>
      <c r="N147" s="6">
        <f ca="1">(L147+J147+H147)*E147+Table134[[#This Row],[Hukuk Servisinde Tahsilat Tutarı]]</f>
        <v>151468.31700000001</v>
      </c>
      <c r="O147" s="6">
        <f ca="1">C147*VLOOKUP(B147,'Ver3'!$J$3:$N$9,2,0)+(C147-C147*G147)*VLOOKUP(B147,'Ver3'!$J$3:$N$9,3,0)+(C147-C147*G147-C147*I147)*VLOOKUP(B147,'Ver3'!$J$3:$N$9,4,0)</f>
        <v>146349</v>
      </c>
      <c r="P147" s="6">
        <f t="shared" ca="1" si="26"/>
        <v>0.81299999999999994</v>
      </c>
      <c r="Q147" s="6">
        <f ca="1">C147*P147*VLOOKUP(B147,'Ver3'!$J$3:$N$9,5,0)</f>
        <v>0</v>
      </c>
      <c r="R147" s="6">
        <f ca="1">VLOOKUP(Table134[[#This Row],[Ay]],'Ver3'!$J$3:$O$9,6,0)*Table134[[#This Row],[Hukuk Servisine Sevk Edilen]]*Table134[[#This Row],[Toplam Tutar]]</f>
        <v>0</v>
      </c>
      <c r="S147" s="6">
        <f t="shared" ca="1" si="27"/>
        <v>146349</v>
      </c>
      <c r="T147" s="6">
        <f t="shared" ca="1" si="28"/>
        <v>151468.31700000001</v>
      </c>
      <c r="U147" s="4"/>
    </row>
    <row r="148" spans="1:21" x14ac:dyDescent="0.2">
      <c r="A148" s="9">
        <v>45042</v>
      </c>
      <c r="B148" s="6">
        <f t="shared" si="20"/>
        <v>4</v>
      </c>
      <c r="C148" s="6">
        <f ca="1">RANDBETWEEN(VLOOKUP(B148,'Ver3'!$F$3:$H$9,2,0),VLOOKUP(B148,'Ver3'!$F$3:$H$9,3,0))</f>
        <v>1088</v>
      </c>
      <c r="D148" s="6">
        <f ca="1">RANDBETWEEN(VLOOKUP(B148,'Ver3'!$B$4:$D$10,2,0),VLOOKUP(B148,'Ver3'!$B$4:$D$10,3,0))</f>
        <v>702</v>
      </c>
      <c r="E148" s="6">
        <f t="shared" ca="1" si="21"/>
        <v>763776</v>
      </c>
      <c r="F148" s="6">
        <f ca="1">RANDBETWEEN(VLOOKUP(B148,'Ver3'!$B$13:$D$19,2,0),VLOOKUP(B148,'Ver3'!$B$13:$D$19,3,0))/100</f>
        <v>0.37</v>
      </c>
      <c r="G148" s="6">
        <f ca="1">RANDBETWEEN(VLOOKUP(B148,'Ver3'!$F$13:$H$19,2,0),VLOOKUP(B148,'Ver3'!$F$13:$H$19,3,0))/100</f>
        <v>0.49</v>
      </c>
      <c r="H148" s="6">
        <f t="shared" ca="1" si="22"/>
        <v>0.18129999999999999</v>
      </c>
      <c r="I148" s="6">
        <f t="shared" ca="1" si="29"/>
        <v>0.35</v>
      </c>
      <c r="J148" s="6">
        <f t="shared" ca="1" si="23"/>
        <v>0.1295</v>
      </c>
      <c r="K148" s="6">
        <f ca="1">RANDBETWEEN(VLOOKUP(B148,'Ver3'!$F$23:$H$29,2,0),VLOOKUP(B148,'Ver3'!$F$23:$H$29,3,0))/100</f>
        <v>0</v>
      </c>
      <c r="L148" s="6">
        <f t="shared" ca="1" si="24"/>
        <v>0</v>
      </c>
      <c r="M148" s="16">
        <f t="shared" ca="1" si="25"/>
        <v>338.15039999999999</v>
      </c>
      <c r="N148" s="6">
        <f ca="1">(L148+J148+H148)*E148+Table134[[#This Row],[Hukuk Servisinde Tahsilat Tutarı]]</f>
        <v>237381.58079999997</v>
      </c>
      <c r="O148" s="6">
        <f ca="1">C148*VLOOKUP(B148,'Ver3'!$J$3:$N$9,2,0)+(C148-C148*G148)*VLOOKUP(B148,'Ver3'!$J$3:$N$9,3,0)+(C148-C148*G148-C148*I148)*VLOOKUP(B148,'Ver3'!$J$3:$N$9,4,0)</f>
        <v>113424</v>
      </c>
      <c r="P148" s="6">
        <f t="shared" ca="1" si="26"/>
        <v>0.68920000000000003</v>
      </c>
      <c r="Q148" s="6">
        <f ca="1">C148*P148*VLOOKUP(B148,'Ver3'!$J$3:$N$9,5,0)</f>
        <v>0</v>
      </c>
      <c r="R148" s="6">
        <f ca="1">VLOOKUP(Table134[[#This Row],[Ay]],'Ver3'!$J$3:$O$9,6,0)*Table134[[#This Row],[Hukuk Servisine Sevk Edilen]]*Table134[[#This Row],[Toplam Tutar]]</f>
        <v>0</v>
      </c>
      <c r="S148" s="6">
        <f t="shared" ca="1" si="27"/>
        <v>113424</v>
      </c>
      <c r="T148" s="6">
        <f t="shared" ca="1" si="28"/>
        <v>237381.58079999997</v>
      </c>
      <c r="U148" s="4"/>
    </row>
    <row r="149" spans="1:21" x14ac:dyDescent="0.2">
      <c r="A149" s="9">
        <v>45043</v>
      </c>
      <c r="B149" s="6">
        <f t="shared" si="20"/>
        <v>4</v>
      </c>
      <c r="C149" s="6">
        <f ca="1">RANDBETWEEN(VLOOKUP(B149,'Ver3'!$F$3:$H$9,2,0),VLOOKUP(B149,'Ver3'!$F$3:$H$9,3,0))</f>
        <v>1027</v>
      </c>
      <c r="D149" s="6">
        <f ca="1">RANDBETWEEN(VLOOKUP(B149,'Ver3'!$B$4:$D$10,2,0),VLOOKUP(B149,'Ver3'!$B$4:$D$10,3,0))</f>
        <v>511</v>
      </c>
      <c r="E149" s="6">
        <f t="shared" ca="1" si="21"/>
        <v>524797</v>
      </c>
      <c r="F149" s="6">
        <f ca="1">RANDBETWEEN(VLOOKUP(B149,'Ver3'!$B$13:$D$19,2,0),VLOOKUP(B149,'Ver3'!$B$13:$D$19,3,0))/100</f>
        <v>0.37</v>
      </c>
      <c r="G149" s="6">
        <f ca="1">RANDBETWEEN(VLOOKUP(B149,'Ver3'!$F$13:$H$19,2,0),VLOOKUP(B149,'Ver3'!$F$13:$H$19,3,0))/100</f>
        <v>0.51</v>
      </c>
      <c r="H149" s="6">
        <f t="shared" ca="1" si="22"/>
        <v>0.18870000000000001</v>
      </c>
      <c r="I149" s="6">
        <f t="shared" ca="1" si="29"/>
        <v>0.26</v>
      </c>
      <c r="J149" s="6">
        <f t="shared" ca="1" si="23"/>
        <v>9.6200000000000008E-2</v>
      </c>
      <c r="K149" s="6">
        <f ca="1">RANDBETWEEN(VLOOKUP(B149,'Ver3'!$F$23:$H$29,2,0),VLOOKUP(B149,'Ver3'!$F$23:$H$29,3,0))/100</f>
        <v>0</v>
      </c>
      <c r="L149" s="6">
        <f t="shared" ca="1" si="24"/>
        <v>0</v>
      </c>
      <c r="M149" s="16">
        <f t="shared" ca="1" si="25"/>
        <v>292.59230000000002</v>
      </c>
      <c r="N149" s="6">
        <f ca="1">(L149+J149+H149)*E149+Table134[[#This Row],[Hukuk Servisinde Tahsilat Tutarı]]</f>
        <v>149514.66530000002</v>
      </c>
      <c r="O149" s="6">
        <f ca="1">C149*VLOOKUP(B149,'Ver3'!$J$3:$N$9,2,0)+(C149-C149*G149)*VLOOKUP(B149,'Ver3'!$J$3:$N$9,3,0)+(C149-C149*G149-C149*I149)*VLOOKUP(B149,'Ver3'!$J$3:$N$9,4,0)</f>
        <v>112713.25</v>
      </c>
      <c r="P149" s="6">
        <f t="shared" ca="1" si="26"/>
        <v>0.71509999999999996</v>
      </c>
      <c r="Q149" s="6">
        <f ca="1">C149*P149*VLOOKUP(B149,'Ver3'!$J$3:$N$9,5,0)</f>
        <v>0</v>
      </c>
      <c r="R149" s="6">
        <f ca="1">VLOOKUP(Table134[[#This Row],[Ay]],'Ver3'!$J$3:$O$9,6,0)*Table134[[#This Row],[Hukuk Servisine Sevk Edilen]]*Table134[[#This Row],[Toplam Tutar]]</f>
        <v>0</v>
      </c>
      <c r="S149" s="6">
        <f t="shared" ca="1" si="27"/>
        <v>112713.25</v>
      </c>
      <c r="T149" s="6">
        <f t="shared" ca="1" si="28"/>
        <v>149514.66530000002</v>
      </c>
      <c r="U149" s="4"/>
    </row>
    <row r="150" spans="1:21" x14ac:dyDescent="0.2">
      <c r="A150" s="9">
        <v>45044</v>
      </c>
      <c r="B150" s="6">
        <f t="shared" si="20"/>
        <v>4</v>
      </c>
      <c r="C150" s="6">
        <f ca="1">RANDBETWEEN(VLOOKUP(B150,'Ver3'!$F$3:$H$9,2,0),VLOOKUP(B150,'Ver3'!$F$3:$H$9,3,0))</f>
        <v>1195</v>
      </c>
      <c r="D150" s="6">
        <f ca="1">RANDBETWEEN(VLOOKUP(B150,'Ver3'!$B$4:$D$10,2,0),VLOOKUP(B150,'Ver3'!$B$4:$D$10,3,0))</f>
        <v>331</v>
      </c>
      <c r="E150" s="6">
        <f t="shared" ca="1" si="21"/>
        <v>395545</v>
      </c>
      <c r="F150" s="6">
        <f ca="1">RANDBETWEEN(VLOOKUP(B150,'Ver3'!$B$13:$D$19,2,0),VLOOKUP(B150,'Ver3'!$B$13:$D$19,3,0))/100</f>
        <v>0.22</v>
      </c>
      <c r="G150" s="6">
        <f ca="1">RANDBETWEEN(VLOOKUP(B150,'Ver3'!$F$13:$H$19,2,0),VLOOKUP(B150,'Ver3'!$F$13:$H$19,3,0))/100</f>
        <v>0.45</v>
      </c>
      <c r="H150" s="6">
        <f t="shared" ca="1" si="22"/>
        <v>9.9000000000000005E-2</v>
      </c>
      <c r="I150" s="6">
        <f t="shared" ca="1" si="29"/>
        <v>0.24</v>
      </c>
      <c r="J150" s="6">
        <f t="shared" ca="1" si="23"/>
        <v>5.28E-2</v>
      </c>
      <c r="K150" s="6">
        <f ca="1">RANDBETWEEN(VLOOKUP(B150,'Ver3'!$F$23:$H$29,2,0),VLOOKUP(B150,'Ver3'!$F$23:$H$29,3,0))/100</f>
        <v>0</v>
      </c>
      <c r="L150" s="6">
        <f t="shared" ca="1" si="24"/>
        <v>0</v>
      </c>
      <c r="M150" s="16">
        <f t="shared" ca="1" si="25"/>
        <v>181.40099999999998</v>
      </c>
      <c r="N150" s="6">
        <f ca="1">(L150+J150+H150)*E150+Table134[[#This Row],[Hukuk Servisinde Tahsilat Tutarı]]</f>
        <v>60043.731</v>
      </c>
      <c r="O150" s="6">
        <f ca="1">C150*VLOOKUP(B150,'Ver3'!$J$3:$N$9,2,0)+(C150-C150*G150)*VLOOKUP(B150,'Ver3'!$J$3:$N$9,3,0)+(C150-C150*G150-C150*I150)*VLOOKUP(B150,'Ver3'!$J$3:$N$9,4,0)</f>
        <v>146088.75</v>
      </c>
      <c r="P150" s="6">
        <f t="shared" ca="1" si="26"/>
        <v>0.84820000000000007</v>
      </c>
      <c r="Q150" s="6">
        <f ca="1">C150*P150*VLOOKUP(B150,'Ver3'!$J$3:$N$9,5,0)</f>
        <v>0</v>
      </c>
      <c r="R150" s="6">
        <f ca="1">VLOOKUP(Table134[[#This Row],[Ay]],'Ver3'!$J$3:$O$9,6,0)*Table134[[#This Row],[Hukuk Servisine Sevk Edilen]]*Table134[[#This Row],[Toplam Tutar]]</f>
        <v>0</v>
      </c>
      <c r="S150" s="6">
        <f t="shared" ca="1" si="27"/>
        <v>146088.75</v>
      </c>
      <c r="T150" s="6">
        <f t="shared" ca="1" si="28"/>
        <v>60043.731</v>
      </c>
      <c r="U150" s="4"/>
    </row>
    <row r="151" spans="1:21" x14ac:dyDescent="0.2">
      <c r="A151" s="9">
        <v>45045</v>
      </c>
      <c r="B151" s="6">
        <f t="shared" si="20"/>
        <v>4</v>
      </c>
      <c r="C151" s="6">
        <f ca="1">RANDBETWEEN(VLOOKUP(B151,'Ver3'!$F$3:$H$9,2,0),VLOOKUP(B151,'Ver3'!$F$3:$H$9,3,0))</f>
        <v>1437</v>
      </c>
      <c r="D151" s="6">
        <f ca="1">RANDBETWEEN(VLOOKUP(B151,'Ver3'!$B$4:$D$10,2,0),VLOOKUP(B151,'Ver3'!$B$4:$D$10,3,0))</f>
        <v>710</v>
      </c>
      <c r="E151" s="6">
        <f t="shared" ca="1" si="21"/>
        <v>1020270</v>
      </c>
      <c r="F151" s="6">
        <f ca="1">RANDBETWEEN(VLOOKUP(B151,'Ver3'!$B$13:$D$19,2,0),VLOOKUP(B151,'Ver3'!$B$13:$D$19,3,0))/100</f>
        <v>0.38</v>
      </c>
      <c r="G151" s="6">
        <f ca="1">RANDBETWEEN(VLOOKUP(B151,'Ver3'!$F$13:$H$19,2,0),VLOOKUP(B151,'Ver3'!$F$13:$H$19,3,0))/100</f>
        <v>0.48</v>
      </c>
      <c r="H151" s="6">
        <f t="shared" ca="1" si="22"/>
        <v>0.18240000000000001</v>
      </c>
      <c r="I151" s="6">
        <f t="shared" ca="1" si="29"/>
        <v>0.24</v>
      </c>
      <c r="J151" s="6">
        <f t="shared" ca="1" si="23"/>
        <v>9.1200000000000003E-2</v>
      </c>
      <c r="K151" s="6">
        <f ca="1">RANDBETWEEN(VLOOKUP(B151,'Ver3'!$F$23:$H$29,2,0),VLOOKUP(B151,'Ver3'!$F$23:$H$29,3,0))/100</f>
        <v>0</v>
      </c>
      <c r="L151" s="6">
        <f t="shared" ca="1" si="24"/>
        <v>0</v>
      </c>
      <c r="M151" s="16">
        <f t="shared" ca="1" si="25"/>
        <v>393.16320000000002</v>
      </c>
      <c r="N151" s="6">
        <f ca="1">(L151+J151+H151)*E151+Table134[[#This Row],[Hukuk Servisinde Tahsilat Tutarı]]</f>
        <v>279145.87200000003</v>
      </c>
      <c r="O151" s="6">
        <f ca="1">C151*VLOOKUP(B151,'Ver3'!$J$3:$N$9,2,0)+(C151-C151*G151)*VLOOKUP(B151,'Ver3'!$J$3:$N$9,3,0)+(C151-C151*G151-C151*I151)*VLOOKUP(B151,'Ver3'!$J$3:$N$9,4,0)</f>
        <v>168129</v>
      </c>
      <c r="P151" s="6">
        <f t="shared" ca="1" si="26"/>
        <v>0.72639999999999993</v>
      </c>
      <c r="Q151" s="6">
        <f ca="1">C151*P151*VLOOKUP(B151,'Ver3'!$J$3:$N$9,5,0)</f>
        <v>0</v>
      </c>
      <c r="R151" s="6">
        <f ca="1">VLOOKUP(Table134[[#This Row],[Ay]],'Ver3'!$J$3:$O$9,6,0)*Table134[[#This Row],[Hukuk Servisine Sevk Edilen]]*Table134[[#This Row],[Toplam Tutar]]</f>
        <v>0</v>
      </c>
      <c r="S151" s="6">
        <f t="shared" ca="1" si="27"/>
        <v>168129</v>
      </c>
      <c r="T151" s="6">
        <f t="shared" ca="1" si="28"/>
        <v>279145.87200000003</v>
      </c>
      <c r="U151" s="4"/>
    </row>
    <row r="152" spans="1:21" x14ac:dyDescent="0.2">
      <c r="A152" s="9">
        <v>45046</v>
      </c>
      <c r="B152" s="6">
        <f t="shared" si="20"/>
        <v>4</v>
      </c>
      <c r="C152" s="6">
        <f ca="1">RANDBETWEEN(VLOOKUP(B152,'Ver3'!$F$3:$H$9,2,0),VLOOKUP(B152,'Ver3'!$F$3:$H$9,3,0))</f>
        <v>1019</v>
      </c>
      <c r="D152" s="6">
        <f ca="1">RANDBETWEEN(VLOOKUP(B152,'Ver3'!$B$4:$D$10,2,0),VLOOKUP(B152,'Ver3'!$B$4:$D$10,3,0))</f>
        <v>546</v>
      </c>
      <c r="E152" s="6">
        <f t="shared" ca="1" si="21"/>
        <v>556374</v>
      </c>
      <c r="F152" s="6">
        <f ca="1">RANDBETWEEN(VLOOKUP(B152,'Ver3'!$B$13:$D$19,2,0),VLOOKUP(B152,'Ver3'!$B$13:$D$19,3,0))/100</f>
        <v>0.39</v>
      </c>
      <c r="G152" s="6">
        <f ca="1">RANDBETWEEN(VLOOKUP(B152,'Ver3'!$F$13:$H$19,2,0),VLOOKUP(B152,'Ver3'!$F$13:$H$19,3,0))/100</f>
        <v>0.46</v>
      </c>
      <c r="H152" s="6">
        <f t="shared" ca="1" si="22"/>
        <v>0.1794</v>
      </c>
      <c r="I152" s="6">
        <f t="shared" ca="1" si="29"/>
        <v>0.25</v>
      </c>
      <c r="J152" s="6">
        <f t="shared" ca="1" si="23"/>
        <v>9.7500000000000003E-2</v>
      </c>
      <c r="K152" s="6">
        <f ca="1">RANDBETWEEN(VLOOKUP(B152,'Ver3'!$F$23:$H$29,2,0),VLOOKUP(B152,'Ver3'!$F$23:$H$29,3,0))/100</f>
        <v>0</v>
      </c>
      <c r="L152" s="6">
        <f t="shared" ca="1" si="24"/>
        <v>0</v>
      </c>
      <c r="M152" s="16">
        <f t="shared" ca="1" si="25"/>
        <v>282.16110000000003</v>
      </c>
      <c r="N152" s="6">
        <f ca="1">(L152+J152+H152)*E152+Table134[[#This Row],[Hukuk Servisinde Tahsilat Tutarı]]</f>
        <v>154059.96060000002</v>
      </c>
      <c r="O152" s="6">
        <f ca="1">C152*VLOOKUP(B152,'Ver3'!$J$3:$N$9,2,0)+(C152-C152*G152)*VLOOKUP(B152,'Ver3'!$J$3:$N$9,3,0)+(C152-C152*G152-C152*I152)*VLOOKUP(B152,'Ver3'!$J$3:$N$9,4,0)</f>
        <v>121770.5</v>
      </c>
      <c r="P152" s="6">
        <f t="shared" ca="1" si="26"/>
        <v>0.72309999999999997</v>
      </c>
      <c r="Q152" s="6">
        <f ca="1">C152*P152*VLOOKUP(B152,'Ver3'!$J$3:$N$9,5,0)</f>
        <v>0</v>
      </c>
      <c r="R152" s="6">
        <f ca="1">VLOOKUP(Table134[[#This Row],[Ay]],'Ver3'!$J$3:$O$9,6,0)*Table134[[#This Row],[Hukuk Servisine Sevk Edilen]]*Table134[[#This Row],[Toplam Tutar]]</f>
        <v>0</v>
      </c>
      <c r="S152" s="6">
        <f t="shared" ca="1" si="27"/>
        <v>121770.5</v>
      </c>
      <c r="T152" s="6">
        <f t="shared" ca="1" si="28"/>
        <v>154059.96060000002</v>
      </c>
      <c r="U152" s="4"/>
    </row>
    <row r="153" spans="1:21" x14ac:dyDescent="0.2">
      <c r="A153" s="9">
        <v>45047</v>
      </c>
      <c r="B153" s="6">
        <f t="shared" si="20"/>
        <v>5</v>
      </c>
      <c r="C153" s="6">
        <f ca="1">RANDBETWEEN(VLOOKUP(B153,'Ver3'!$F$3:$H$9,2,0),VLOOKUP(B153,'Ver3'!$F$3:$H$9,3,0))</f>
        <v>1686</v>
      </c>
      <c r="D153" s="6">
        <f ca="1">RANDBETWEEN(VLOOKUP(B153,'Ver3'!$B$4:$D$10,2,0),VLOOKUP(B153,'Ver3'!$B$4:$D$10,3,0))</f>
        <v>212</v>
      </c>
      <c r="E153" s="6">
        <f t="shared" ca="1" si="21"/>
        <v>357432</v>
      </c>
      <c r="F153" s="6">
        <f ca="1">RANDBETWEEN(VLOOKUP(B153,'Ver3'!$B$13:$D$19,2,0),VLOOKUP(B153,'Ver3'!$B$13:$D$19,3,0))/100</f>
        <v>0.1</v>
      </c>
      <c r="G153" s="6">
        <f ca="1">RANDBETWEEN(VLOOKUP(B153,'Ver3'!$F$13:$H$19,2,0),VLOOKUP(B153,'Ver3'!$F$13:$H$19,3,0))/100</f>
        <v>0.54</v>
      </c>
      <c r="H153" s="6">
        <f t="shared" ca="1" si="22"/>
        <v>5.4000000000000006E-2</v>
      </c>
      <c r="I153" s="6">
        <f t="shared" ca="1" si="29"/>
        <v>0.2</v>
      </c>
      <c r="J153" s="6">
        <f t="shared" ca="1" si="23"/>
        <v>2.0000000000000004E-2</v>
      </c>
      <c r="K153" s="6">
        <f ca="1">RANDBETWEEN(VLOOKUP(B153,'Ver3'!$F$23:$H$29,2,0),VLOOKUP(B153,'Ver3'!$F$23:$H$29,3,0))/100</f>
        <v>0</v>
      </c>
      <c r="L153" s="6">
        <f t="shared" ca="1" si="24"/>
        <v>0</v>
      </c>
      <c r="M153" s="16">
        <f t="shared" ca="1" si="25"/>
        <v>124.76400000000002</v>
      </c>
      <c r="N153" s="6">
        <f ca="1">(L153+J153+H153)*E153+Table134[[#This Row],[Hukuk Servisinde Tahsilat Tutarı]]</f>
        <v>26449.968000000004</v>
      </c>
      <c r="O153" s="6">
        <f ca="1">C153*VLOOKUP(B153,'Ver3'!$J$3:$N$9,2,0)+(C153-C153*G153)*VLOOKUP(B153,'Ver3'!$J$3:$N$9,3,0)+(C153-C153*G153-C153*I153)*VLOOKUP(B153,'Ver3'!$J$3:$N$9,4,0)</f>
        <v>186303</v>
      </c>
      <c r="P153" s="6">
        <f t="shared" ca="1" si="26"/>
        <v>0.92599999999999993</v>
      </c>
      <c r="Q153" s="6">
        <f ca="1">C153*P153*VLOOKUP(B153,'Ver3'!$J$3:$N$9,5,0)</f>
        <v>0</v>
      </c>
      <c r="R153" s="6">
        <f ca="1">VLOOKUP(Table134[[#This Row],[Ay]],'Ver3'!$J$3:$O$9,6,0)*Table134[[#This Row],[Hukuk Servisine Sevk Edilen]]*Table134[[#This Row],[Toplam Tutar]]</f>
        <v>0</v>
      </c>
      <c r="S153" s="6">
        <f t="shared" ca="1" si="27"/>
        <v>186303</v>
      </c>
      <c r="T153" s="6">
        <f t="shared" ca="1" si="28"/>
        <v>26449.968000000004</v>
      </c>
      <c r="U153" s="4"/>
    </row>
    <row r="154" spans="1:21" x14ac:dyDescent="0.2">
      <c r="A154" s="9">
        <v>45048</v>
      </c>
      <c r="B154" s="6">
        <f t="shared" si="20"/>
        <v>5</v>
      </c>
      <c r="C154" s="6">
        <f ca="1">RANDBETWEEN(VLOOKUP(B154,'Ver3'!$F$3:$H$9,2,0),VLOOKUP(B154,'Ver3'!$F$3:$H$9,3,0))</f>
        <v>1824</v>
      </c>
      <c r="D154" s="6">
        <f ca="1">RANDBETWEEN(VLOOKUP(B154,'Ver3'!$B$4:$D$10,2,0),VLOOKUP(B154,'Ver3'!$B$4:$D$10,3,0))</f>
        <v>199</v>
      </c>
      <c r="E154" s="6">
        <f t="shared" ca="1" si="21"/>
        <v>362976</v>
      </c>
      <c r="F154" s="6">
        <f ca="1">RANDBETWEEN(VLOOKUP(B154,'Ver3'!$B$13:$D$19,2,0),VLOOKUP(B154,'Ver3'!$B$13:$D$19,3,0))/100</f>
        <v>0.1</v>
      </c>
      <c r="G154" s="6">
        <f ca="1">RANDBETWEEN(VLOOKUP(B154,'Ver3'!$F$13:$H$19,2,0),VLOOKUP(B154,'Ver3'!$F$13:$H$19,3,0))/100</f>
        <v>0.45</v>
      </c>
      <c r="H154" s="6">
        <f t="shared" ca="1" si="22"/>
        <v>4.5000000000000005E-2</v>
      </c>
      <c r="I154" s="6">
        <f t="shared" ca="1" si="29"/>
        <v>0.23</v>
      </c>
      <c r="J154" s="6">
        <f t="shared" ca="1" si="23"/>
        <v>2.3000000000000003E-2</v>
      </c>
      <c r="K154" s="6">
        <f ca="1">RANDBETWEEN(VLOOKUP(B154,'Ver3'!$F$23:$H$29,2,0),VLOOKUP(B154,'Ver3'!$F$23:$H$29,3,0))/100</f>
        <v>0</v>
      </c>
      <c r="L154" s="6">
        <f t="shared" ca="1" si="24"/>
        <v>0</v>
      </c>
      <c r="M154" s="16">
        <f t="shared" ca="1" si="25"/>
        <v>124.03200000000001</v>
      </c>
      <c r="N154" s="6">
        <f ca="1">(L154+J154+H154)*E154+Table134[[#This Row],[Hukuk Servisinde Tahsilat Tutarı]]</f>
        <v>24682.368000000002</v>
      </c>
      <c r="O154" s="6">
        <f ca="1">C154*VLOOKUP(B154,'Ver3'!$J$3:$N$9,2,0)+(C154-C154*G154)*VLOOKUP(B154,'Ver3'!$J$3:$N$9,3,0)+(C154-C154*G154-C154*I154)*VLOOKUP(B154,'Ver3'!$J$3:$N$9,4,0)</f>
        <v>224808</v>
      </c>
      <c r="P154" s="6">
        <f t="shared" ca="1" si="26"/>
        <v>0.93199999999999994</v>
      </c>
      <c r="Q154" s="6">
        <f ca="1">C154*P154*VLOOKUP(B154,'Ver3'!$J$3:$N$9,5,0)</f>
        <v>0</v>
      </c>
      <c r="R154" s="6">
        <f ca="1">VLOOKUP(Table134[[#This Row],[Ay]],'Ver3'!$J$3:$O$9,6,0)*Table134[[#This Row],[Hukuk Servisine Sevk Edilen]]*Table134[[#This Row],[Toplam Tutar]]</f>
        <v>0</v>
      </c>
      <c r="S154" s="6">
        <f t="shared" ca="1" si="27"/>
        <v>224808</v>
      </c>
      <c r="T154" s="6">
        <f t="shared" ca="1" si="28"/>
        <v>24682.368000000002</v>
      </c>
      <c r="U154" s="4"/>
    </row>
    <row r="155" spans="1:21" x14ac:dyDescent="0.2">
      <c r="A155" s="9">
        <v>45049</v>
      </c>
      <c r="B155" s="6">
        <f t="shared" si="20"/>
        <v>5</v>
      </c>
      <c r="C155" s="6">
        <f ca="1">RANDBETWEEN(VLOOKUP(B155,'Ver3'!$F$3:$H$9,2,0),VLOOKUP(B155,'Ver3'!$F$3:$H$9,3,0))</f>
        <v>1952</v>
      </c>
      <c r="D155" s="6">
        <f ca="1">RANDBETWEEN(VLOOKUP(B155,'Ver3'!$B$4:$D$10,2,0),VLOOKUP(B155,'Ver3'!$B$4:$D$10,3,0))</f>
        <v>222</v>
      </c>
      <c r="E155" s="6">
        <f t="shared" ca="1" si="21"/>
        <v>433344</v>
      </c>
      <c r="F155" s="6">
        <f ca="1">RANDBETWEEN(VLOOKUP(B155,'Ver3'!$B$13:$D$19,2,0),VLOOKUP(B155,'Ver3'!$B$13:$D$19,3,0))/100</f>
        <v>0.09</v>
      </c>
      <c r="G155" s="6">
        <f ca="1">RANDBETWEEN(VLOOKUP(B155,'Ver3'!$F$13:$H$19,2,0),VLOOKUP(B155,'Ver3'!$F$13:$H$19,3,0))/100</f>
        <v>0.53</v>
      </c>
      <c r="H155" s="6">
        <f t="shared" ca="1" si="22"/>
        <v>4.7699999999999999E-2</v>
      </c>
      <c r="I155" s="6">
        <f t="shared" ca="1" si="29"/>
        <v>0.28999999999999998</v>
      </c>
      <c r="J155" s="6">
        <f t="shared" ca="1" si="23"/>
        <v>2.6099999999999998E-2</v>
      </c>
      <c r="K155" s="6">
        <f ca="1">RANDBETWEEN(VLOOKUP(B155,'Ver3'!$F$23:$H$29,2,0),VLOOKUP(B155,'Ver3'!$F$23:$H$29,3,0))/100</f>
        <v>0</v>
      </c>
      <c r="L155" s="6">
        <f t="shared" ca="1" si="24"/>
        <v>0</v>
      </c>
      <c r="M155" s="16">
        <f t="shared" ca="1" si="25"/>
        <v>144.05760000000001</v>
      </c>
      <c r="N155" s="6">
        <f ca="1">(L155+J155+H155)*E155+Table134[[#This Row],[Hukuk Servisinde Tahsilat Tutarı]]</f>
        <v>31980.787200000002</v>
      </c>
      <c r="O155" s="6">
        <f ca="1">C155*VLOOKUP(B155,'Ver3'!$J$3:$N$9,2,0)+(C155-C155*G155)*VLOOKUP(B155,'Ver3'!$J$3:$N$9,3,0)+(C155-C155*G155-C155*I155)*VLOOKUP(B155,'Ver3'!$J$3:$N$9,4,0)</f>
        <v>201544</v>
      </c>
      <c r="P155" s="6">
        <f t="shared" ca="1" si="26"/>
        <v>0.92620000000000002</v>
      </c>
      <c r="Q155" s="6">
        <f ca="1">C155*P155*VLOOKUP(B155,'Ver3'!$J$3:$N$9,5,0)</f>
        <v>0</v>
      </c>
      <c r="R155" s="6">
        <f ca="1">VLOOKUP(Table134[[#This Row],[Ay]],'Ver3'!$J$3:$O$9,6,0)*Table134[[#This Row],[Hukuk Servisine Sevk Edilen]]*Table134[[#This Row],[Toplam Tutar]]</f>
        <v>0</v>
      </c>
      <c r="S155" s="6">
        <f t="shared" ca="1" si="27"/>
        <v>201544</v>
      </c>
      <c r="T155" s="6">
        <f t="shared" ca="1" si="28"/>
        <v>31980.787200000002</v>
      </c>
      <c r="U155" s="4"/>
    </row>
    <row r="156" spans="1:21" x14ac:dyDescent="0.2">
      <c r="A156" s="9">
        <v>45050</v>
      </c>
      <c r="B156" s="6">
        <f t="shared" si="20"/>
        <v>5</v>
      </c>
      <c r="C156" s="6">
        <f ca="1">RANDBETWEEN(VLOOKUP(B156,'Ver3'!$F$3:$H$9,2,0),VLOOKUP(B156,'Ver3'!$F$3:$H$9,3,0))</f>
        <v>1947</v>
      </c>
      <c r="D156" s="6">
        <f ca="1">RANDBETWEEN(VLOOKUP(B156,'Ver3'!$B$4:$D$10,2,0),VLOOKUP(B156,'Ver3'!$B$4:$D$10,3,0))</f>
        <v>214</v>
      </c>
      <c r="E156" s="6">
        <f t="shared" ca="1" si="21"/>
        <v>416658</v>
      </c>
      <c r="F156" s="6">
        <f ca="1">RANDBETWEEN(VLOOKUP(B156,'Ver3'!$B$13:$D$19,2,0),VLOOKUP(B156,'Ver3'!$B$13:$D$19,3,0))/100</f>
        <v>0.1</v>
      </c>
      <c r="G156" s="6">
        <f ca="1">RANDBETWEEN(VLOOKUP(B156,'Ver3'!$F$13:$H$19,2,0),VLOOKUP(B156,'Ver3'!$F$13:$H$19,3,0))/100</f>
        <v>0.46</v>
      </c>
      <c r="H156" s="6">
        <f t="shared" ca="1" si="22"/>
        <v>4.6000000000000006E-2</v>
      </c>
      <c r="I156" s="6">
        <f t="shared" ca="1" si="29"/>
        <v>0.25</v>
      </c>
      <c r="J156" s="6">
        <f t="shared" ca="1" si="23"/>
        <v>2.5000000000000001E-2</v>
      </c>
      <c r="K156" s="6">
        <f ca="1">RANDBETWEEN(VLOOKUP(B156,'Ver3'!$F$23:$H$29,2,0),VLOOKUP(B156,'Ver3'!$F$23:$H$29,3,0))/100</f>
        <v>0</v>
      </c>
      <c r="L156" s="6">
        <f t="shared" ca="1" si="24"/>
        <v>0</v>
      </c>
      <c r="M156" s="16">
        <f t="shared" ca="1" si="25"/>
        <v>138.23700000000002</v>
      </c>
      <c r="N156" s="6">
        <f ca="1">(L156+J156+H156)*E156+Table134[[#This Row],[Hukuk Servisinde Tahsilat Tutarı]]</f>
        <v>29582.718000000004</v>
      </c>
      <c r="O156" s="6">
        <f ca="1">C156*VLOOKUP(B156,'Ver3'!$J$3:$N$9,2,0)+(C156-C156*G156)*VLOOKUP(B156,'Ver3'!$J$3:$N$9,3,0)+(C156-C156*G156-C156*I156)*VLOOKUP(B156,'Ver3'!$J$3:$N$9,4,0)</f>
        <v>232666.5</v>
      </c>
      <c r="P156" s="6">
        <f t="shared" ca="1" si="26"/>
        <v>0.92900000000000005</v>
      </c>
      <c r="Q156" s="6">
        <f ca="1">C156*P156*VLOOKUP(B156,'Ver3'!$J$3:$N$9,5,0)</f>
        <v>0</v>
      </c>
      <c r="R156" s="6">
        <f ca="1">VLOOKUP(Table134[[#This Row],[Ay]],'Ver3'!$J$3:$O$9,6,0)*Table134[[#This Row],[Hukuk Servisine Sevk Edilen]]*Table134[[#This Row],[Toplam Tutar]]</f>
        <v>0</v>
      </c>
      <c r="S156" s="6">
        <f t="shared" ca="1" si="27"/>
        <v>232666.5</v>
      </c>
      <c r="T156" s="6">
        <f t="shared" ca="1" si="28"/>
        <v>29582.718000000004</v>
      </c>
      <c r="U156" s="4"/>
    </row>
    <row r="157" spans="1:21" x14ac:dyDescent="0.2">
      <c r="A157" s="9">
        <v>45051</v>
      </c>
      <c r="B157" s="6">
        <f t="shared" si="20"/>
        <v>5</v>
      </c>
      <c r="C157" s="6">
        <f ca="1">RANDBETWEEN(VLOOKUP(B157,'Ver3'!$F$3:$H$9,2,0),VLOOKUP(B157,'Ver3'!$F$3:$H$9,3,0))</f>
        <v>1786</v>
      </c>
      <c r="D157" s="6">
        <f ca="1">RANDBETWEEN(VLOOKUP(B157,'Ver3'!$B$4:$D$10,2,0),VLOOKUP(B157,'Ver3'!$B$4:$D$10,3,0))</f>
        <v>178</v>
      </c>
      <c r="E157" s="6">
        <f t="shared" ca="1" si="21"/>
        <v>317908</v>
      </c>
      <c r="F157" s="6">
        <f ca="1">RANDBETWEEN(VLOOKUP(B157,'Ver3'!$B$13:$D$19,2,0),VLOOKUP(B157,'Ver3'!$B$13:$D$19,3,0))/100</f>
        <v>7.0000000000000007E-2</v>
      </c>
      <c r="G157" s="6">
        <f ca="1">RANDBETWEEN(VLOOKUP(B157,'Ver3'!$F$13:$H$19,2,0),VLOOKUP(B157,'Ver3'!$F$13:$H$19,3,0))/100</f>
        <v>0.49</v>
      </c>
      <c r="H157" s="6">
        <f t="shared" ca="1" si="22"/>
        <v>3.4300000000000004E-2</v>
      </c>
      <c r="I157" s="6">
        <f t="shared" ca="1" si="29"/>
        <v>0.22</v>
      </c>
      <c r="J157" s="6">
        <f t="shared" ca="1" si="23"/>
        <v>1.5400000000000002E-2</v>
      </c>
      <c r="K157" s="6">
        <f ca="1">RANDBETWEEN(VLOOKUP(B157,'Ver3'!$F$23:$H$29,2,0),VLOOKUP(B157,'Ver3'!$F$23:$H$29,3,0))/100</f>
        <v>0</v>
      </c>
      <c r="L157" s="6">
        <f t="shared" ca="1" si="24"/>
        <v>0</v>
      </c>
      <c r="M157" s="16">
        <f t="shared" ca="1" si="25"/>
        <v>88.764200000000017</v>
      </c>
      <c r="N157" s="6">
        <f ca="1">(L157+J157+H157)*E157+Table134[[#This Row],[Hukuk Servisinde Tahsilat Tutarı]]</f>
        <v>15800.027600000003</v>
      </c>
      <c r="O157" s="6">
        <f ca="1">C157*VLOOKUP(B157,'Ver3'!$J$3:$N$9,2,0)+(C157-C157*G157)*VLOOKUP(B157,'Ver3'!$J$3:$N$9,3,0)+(C157-C157*G157-C157*I157)*VLOOKUP(B157,'Ver3'!$J$3:$N$9,4,0)</f>
        <v>209408.5</v>
      </c>
      <c r="P157" s="6">
        <f t="shared" ca="1" si="26"/>
        <v>0.95030000000000003</v>
      </c>
      <c r="Q157" s="6">
        <f ca="1">C157*P157*VLOOKUP(B157,'Ver3'!$J$3:$N$9,5,0)</f>
        <v>0</v>
      </c>
      <c r="R157" s="6">
        <f ca="1">VLOOKUP(Table134[[#This Row],[Ay]],'Ver3'!$J$3:$O$9,6,0)*Table134[[#This Row],[Hukuk Servisine Sevk Edilen]]*Table134[[#This Row],[Toplam Tutar]]</f>
        <v>0</v>
      </c>
      <c r="S157" s="6">
        <f t="shared" ca="1" si="27"/>
        <v>209408.5</v>
      </c>
      <c r="T157" s="6">
        <f t="shared" ca="1" si="28"/>
        <v>15800.027600000003</v>
      </c>
      <c r="U157" s="4"/>
    </row>
    <row r="158" spans="1:21" x14ac:dyDescent="0.2">
      <c r="A158" s="9">
        <v>45052</v>
      </c>
      <c r="B158" s="6">
        <f t="shared" si="20"/>
        <v>5</v>
      </c>
      <c r="C158" s="6">
        <f ca="1">RANDBETWEEN(VLOOKUP(B158,'Ver3'!$F$3:$H$9,2,0),VLOOKUP(B158,'Ver3'!$F$3:$H$9,3,0))</f>
        <v>1924</v>
      </c>
      <c r="D158" s="6">
        <f ca="1">RANDBETWEEN(VLOOKUP(B158,'Ver3'!$B$4:$D$10,2,0),VLOOKUP(B158,'Ver3'!$B$4:$D$10,3,0))</f>
        <v>159</v>
      </c>
      <c r="E158" s="6">
        <f t="shared" ca="1" si="21"/>
        <v>305916</v>
      </c>
      <c r="F158" s="6">
        <f ca="1">RANDBETWEEN(VLOOKUP(B158,'Ver3'!$B$13:$D$19,2,0),VLOOKUP(B158,'Ver3'!$B$13:$D$19,3,0))/100</f>
        <v>0.08</v>
      </c>
      <c r="G158" s="6">
        <f ca="1">RANDBETWEEN(VLOOKUP(B158,'Ver3'!$F$13:$H$19,2,0),VLOOKUP(B158,'Ver3'!$F$13:$H$19,3,0))/100</f>
        <v>0.46</v>
      </c>
      <c r="H158" s="6">
        <f t="shared" ca="1" si="22"/>
        <v>3.6799999999999999E-2</v>
      </c>
      <c r="I158" s="6">
        <f t="shared" ca="1" si="29"/>
        <v>0.28000000000000003</v>
      </c>
      <c r="J158" s="6">
        <f t="shared" ca="1" si="23"/>
        <v>2.2400000000000003E-2</v>
      </c>
      <c r="K158" s="6">
        <f ca="1">RANDBETWEEN(VLOOKUP(B158,'Ver3'!$F$23:$H$29,2,0),VLOOKUP(B158,'Ver3'!$F$23:$H$29,3,0))/100</f>
        <v>0</v>
      </c>
      <c r="L158" s="6">
        <f t="shared" ca="1" si="24"/>
        <v>0</v>
      </c>
      <c r="M158" s="16">
        <f t="shared" ca="1" si="25"/>
        <v>113.9008</v>
      </c>
      <c r="N158" s="6">
        <f ca="1">(L158+J158+H158)*E158+Table134[[#This Row],[Hukuk Servisinde Tahsilat Tutarı]]</f>
        <v>18110.227200000001</v>
      </c>
      <c r="O158" s="6">
        <f ca="1">C158*VLOOKUP(B158,'Ver3'!$J$3:$N$9,2,0)+(C158-C158*G158)*VLOOKUP(B158,'Ver3'!$J$3:$N$9,3,0)+(C158-C158*G158-C158*I158)*VLOOKUP(B158,'Ver3'!$J$3:$N$9,4,0)</f>
        <v>224146</v>
      </c>
      <c r="P158" s="6">
        <f t="shared" ca="1" si="26"/>
        <v>0.94079999999999997</v>
      </c>
      <c r="Q158" s="6">
        <f ca="1">C158*P158*VLOOKUP(B158,'Ver3'!$J$3:$N$9,5,0)</f>
        <v>0</v>
      </c>
      <c r="R158" s="6">
        <f ca="1">VLOOKUP(Table134[[#This Row],[Ay]],'Ver3'!$J$3:$O$9,6,0)*Table134[[#This Row],[Hukuk Servisine Sevk Edilen]]*Table134[[#This Row],[Toplam Tutar]]</f>
        <v>0</v>
      </c>
      <c r="S158" s="6">
        <f t="shared" ca="1" si="27"/>
        <v>224146</v>
      </c>
      <c r="T158" s="6">
        <f t="shared" ca="1" si="28"/>
        <v>18110.227200000001</v>
      </c>
      <c r="U158" s="4"/>
    </row>
    <row r="159" spans="1:21" x14ac:dyDescent="0.2">
      <c r="A159" s="9">
        <v>45053</v>
      </c>
      <c r="B159" s="6">
        <f t="shared" si="20"/>
        <v>5</v>
      </c>
      <c r="C159" s="6">
        <f ca="1">RANDBETWEEN(VLOOKUP(B159,'Ver3'!$F$3:$H$9,2,0),VLOOKUP(B159,'Ver3'!$F$3:$H$9,3,0))</f>
        <v>1941</v>
      </c>
      <c r="D159" s="6">
        <f ca="1">RANDBETWEEN(VLOOKUP(B159,'Ver3'!$B$4:$D$10,2,0),VLOOKUP(B159,'Ver3'!$B$4:$D$10,3,0))</f>
        <v>225</v>
      </c>
      <c r="E159" s="6">
        <f t="shared" ca="1" si="21"/>
        <v>436725</v>
      </c>
      <c r="F159" s="6">
        <f ca="1">RANDBETWEEN(VLOOKUP(B159,'Ver3'!$B$13:$D$19,2,0),VLOOKUP(B159,'Ver3'!$B$13:$D$19,3,0))/100</f>
        <v>0.1</v>
      </c>
      <c r="G159" s="6">
        <f ca="1">RANDBETWEEN(VLOOKUP(B159,'Ver3'!$F$13:$H$19,2,0),VLOOKUP(B159,'Ver3'!$F$13:$H$19,3,0))/100</f>
        <v>0.47</v>
      </c>
      <c r="H159" s="6">
        <f t="shared" ca="1" si="22"/>
        <v>4.7E-2</v>
      </c>
      <c r="I159" s="6">
        <f t="shared" ca="1" si="29"/>
        <v>0.33</v>
      </c>
      <c r="J159" s="6">
        <f t="shared" ca="1" si="23"/>
        <v>3.3000000000000002E-2</v>
      </c>
      <c r="K159" s="6">
        <f ca="1">RANDBETWEEN(VLOOKUP(B159,'Ver3'!$F$23:$H$29,2,0),VLOOKUP(B159,'Ver3'!$F$23:$H$29,3,0))/100</f>
        <v>0</v>
      </c>
      <c r="L159" s="6">
        <f t="shared" ca="1" si="24"/>
        <v>0</v>
      </c>
      <c r="M159" s="16">
        <f t="shared" ca="1" si="25"/>
        <v>155.28</v>
      </c>
      <c r="N159" s="6">
        <f ca="1">(L159+J159+H159)*E159+Table134[[#This Row],[Hukuk Servisinde Tahsilat Tutarı]]</f>
        <v>34938</v>
      </c>
      <c r="O159" s="6">
        <f ca="1">C159*VLOOKUP(B159,'Ver3'!$J$3:$N$9,2,0)+(C159-C159*G159)*VLOOKUP(B159,'Ver3'!$J$3:$N$9,3,0)+(C159-C159*G159-C159*I159)*VLOOKUP(B159,'Ver3'!$J$3:$N$9,4,0)</f>
        <v>213024.75</v>
      </c>
      <c r="P159" s="6">
        <f t="shared" ca="1" si="26"/>
        <v>0.92</v>
      </c>
      <c r="Q159" s="6">
        <f ca="1">C159*P159*VLOOKUP(B159,'Ver3'!$J$3:$N$9,5,0)</f>
        <v>0</v>
      </c>
      <c r="R159" s="6">
        <f ca="1">VLOOKUP(Table134[[#This Row],[Ay]],'Ver3'!$J$3:$O$9,6,0)*Table134[[#This Row],[Hukuk Servisine Sevk Edilen]]*Table134[[#This Row],[Toplam Tutar]]</f>
        <v>0</v>
      </c>
      <c r="S159" s="6">
        <f t="shared" ca="1" si="27"/>
        <v>213024.75</v>
      </c>
      <c r="T159" s="6">
        <f t="shared" ca="1" si="28"/>
        <v>34938</v>
      </c>
      <c r="U159" s="4"/>
    </row>
    <row r="160" spans="1:21" x14ac:dyDescent="0.2">
      <c r="A160" s="9">
        <v>45054</v>
      </c>
      <c r="B160" s="6">
        <f t="shared" si="20"/>
        <v>5</v>
      </c>
      <c r="C160" s="6">
        <f ca="1">RANDBETWEEN(VLOOKUP(B160,'Ver3'!$F$3:$H$9,2,0),VLOOKUP(B160,'Ver3'!$F$3:$H$9,3,0))</f>
        <v>1974</v>
      </c>
      <c r="D160" s="6">
        <f ca="1">RANDBETWEEN(VLOOKUP(B160,'Ver3'!$B$4:$D$10,2,0),VLOOKUP(B160,'Ver3'!$B$4:$D$10,3,0))</f>
        <v>227</v>
      </c>
      <c r="E160" s="6">
        <f t="shared" ca="1" si="21"/>
        <v>448098</v>
      </c>
      <c r="F160" s="6">
        <f ca="1">RANDBETWEEN(VLOOKUP(B160,'Ver3'!$B$13:$D$19,2,0),VLOOKUP(B160,'Ver3'!$B$13:$D$19,3,0))/100</f>
        <v>0.06</v>
      </c>
      <c r="G160" s="6">
        <f ca="1">RANDBETWEEN(VLOOKUP(B160,'Ver3'!$F$13:$H$19,2,0),VLOOKUP(B160,'Ver3'!$F$13:$H$19,3,0))/100</f>
        <v>0.49</v>
      </c>
      <c r="H160" s="6">
        <f t="shared" ca="1" si="22"/>
        <v>2.9399999999999999E-2</v>
      </c>
      <c r="I160" s="6">
        <f t="shared" ca="1" si="29"/>
        <v>0.34</v>
      </c>
      <c r="J160" s="6">
        <f t="shared" ca="1" si="23"/>
        <v>2.0400000000000001E-2</v>
      </c>
      <c r="K160" s="6">
        <f ca="1">RANDBETWEEN(VLOOKUP(B160,'Ver3'!$F$23:$H$29,2,0),VLOOKUP(B160,'Ver3'!$F$23:$H$29,3,0))/100</f>
        <v>0</v>
      </c>
      <c r="L160" s="6">
        <f t="shared" ca="1" si="24"/>
        <v>0</v>
      </c>
      <c r="M160" s="16">
        <f t="shared" ca="1" si="25"/>
        <v>98.305199999999999</v>
      </c>
      <c r="N160" s="6">
        <f ca="1">(L160+J160+H160)*E160+Table134[[#This Row],[Hukuk Servisinde Tahsilat Tutarı]]</f>
        <v>22315.2804</v>
      </c>
      <c r="O160" s="6">
        <f ca="1">C160*VLOOKUP(B160,'Ver3'!$J$3:$N$9,2,0)+(C160-C160*G160)*VLOOKUP(B160,'Ver3'!$J$3:$N$9,3,0)+(C160-C160*G160-C160*I160)*VLOOKUP(B160,'Ver3'!$J$3:$N$9,4,0)</f>
        <v>207763.5</v>
      </c>
      <c r="P160" s="6">
        <f t="shared" ca="1" si="26"/>
        <v>0.95020000000000004</v>
      </c>
      <c r="Q160" s="6">
        <f ca="1">C160*P160*VLOOKUP(B160,'Ver3'!$J$3:$N$9,5,0)</f>
        <v>0</v>
      </c>
      <c r="R160" s="6">
        <f ca="1">VLOOKUP(Table134[[#This Row],[Ay]],'Ver3'!$J$3:$O$9,6,0)*Table134[[#This Row],[Hukuk Servisine Sevk Edilen]]*Table134[[#This Row],[Toplam Tutar]]</f>
        <v>0</v>
      </c>
      <c r="S160" s="6">
        <f t="shared" ca="1" si="27"/>
        <v>207763.5</v>
      </c>
      <c r="T160" s="6">
        <f t="shared" ca="1" si="28"/>
        <v>22315.2804</v>
      </c>
      <c r="U160" s="4"/>
    </row>
    <row r="161" spans="1:21" x14ac:dyDescent="0.2">
      <c r="A161" s="9">
        <v>45055</v>
      </c>
      <c r="B161" s="6">
        <f t="shared" si="20"/>
        <v>5</v>
      </c>
      <c r="C161" s="6">
        <f ca="1">RANDBETWEEN(VLOOKUP(B161,'Ver3'!$F$3:$H$9,2,0),VLOOKUP(B161,'Ver3'!$F$3:$H$9,3,0))</f>
        <v>1946</v>
      </c>
      <c r="D161" s="6">
        <f ca="1">RANDBETWEEN(VLOOKUP(B161,'Ver3'!$B$4:$D$10,2,0),VLOOKUP(B161,'Ver3'!$B$4:$D$10,3,0))</f>
        <v>193</v>
      </c>
      <c r="E161" s="6">
        <f t="shared" ca="1" si="21"/>
        <v>375578</v>
      </c>
      <c r="F161" s="6">
        <f ca="1">RANDBETWEEN(VLOOKUP(B161,'Ver3'!$B$13:$D$19,2,0),VLOOKUP(B161,'Ver3'!$B$13:$D$19,3,0))/100</f>
        <v>0.05</v>
      </c>
      <c r="G161" s="6">
        <f ca="1">RANDBETWEEN(VLOOKUP(B161,'Ver3'!$F$13:$H$19,2,0),VLOOKUP(B161,'Ver3'!$F$13:$H$19,3,0))/100</f>
        <v>0.51</v>
      </c>
      <c r="H161" s="6">
        <f t="shared" ca="1" si="22"/>
        <v>2.5500000000000002E-2</v>
      </c>
      <c r="I161" s="6">
        <f t="shared" ca="1" si="29"/>
        <v>0.22</v>
      </c>
      <c r="J161" s="6">
        <f t="shared" ca="1" si="23"/>
        <v>1.1000000000000001E-2</v>
      </c>
      <c r="K161" s="6">
        <f ca="1">RANDBETWEEN(VLOOKUP(B161,'Ver3'!$F$23:$H$29,2,0),VLOOKUP(B161,'Ver3'!$F$23:$H$29,3,0))/100</f>
        <v>0</v>
      </c>
      <c r="L161" s="6">
        <f t="shared" ca="1" si="24"/>
        <v>0</v>
      </c>
      <c r="M161" s="16">
        <f t="shared" ca="1" si="25"/>
        <v>71.029000000000011</v>
      </c>
      <c r="N161" s="6">
        <f ca="1">(L161+J161+H161)*E161+Table134[[#This Row],[Hukuk Servisinde Tahsilat Tutarı]]</f>
        <v>13708.597000000002</v>
      </c>
      <c r="O161" s="6">
        <f ca="1">C161*VLOOKUP(B161,'Ver3'!$J$3:$N$9,2,0)+(C161-C161*G161)*VLOOKUP(B161,'Ver3'!$J$3:$N$9,3,0)+(C161-C161*G161-C161*I161)*VLOOKUP(B161,'Ver3'!$J$3:$N$9,4,0)</f>
        <v>221357.5</v>
      </c>
      <c r="P161" s="6">
        <f t="shared" ca="1" si="26"/>
        <v>0.96350000000000002</v>
      </c>
      <c r="Q161" s="6">
        <f ca="1">C161*P161*VLOOKUP(B161,'Ver3'!$J$3:$N$9,5,0)</f>
        <v>0</v>
      </c>
      <c r="R161" s="6">
        <f ca="1">VLOOKUP(Table134[[#This Row],[Ay]],'Ver3'!$J$3:$O$9,6,0)*Table134[[#This Row],[Hukuk Servisine Sevk Edilen]]*Table134[[#This Row],[Toplam Tutar]]</f>
        <v>0</v>
      </c>
      <c r="S161" s="6">
        <f t="shared" ca="1" si="27"/>
        <v>221357.5</v>
      </c>
      <c r="T161" s="6">
        <f t="shared" ca="1" si="28"/>
        <v>13708.597000000002</v>
      </c>
      <c r="U161" s="4"/>
    </row>
    <row r="162" spans="1:21" x14ac:dyDescent="0.2">
      <c r="A162" s="9">
        <v>45056</v>
      </c>
      <c r="B162" s="6">
        <f t="shared" si="20"/>
        <v>5</v>
      </c>
      <c r="C162" s="6">
        <f ca="1">RANDBETWEEN(VLOOKUP(B162,'Ver3'!$F$3:$H$9,2,0),VLOOKUP(B162,'Ver3'!$F$3:$H$9,3,0))</f>
        <v>1740</v>
      </c>
      <c r="D162" s="6">
        <f ca="1">RANDBETWEEN(VLOOKUP(B162,'Ver3'!$B$4:$D$10,2,0),VLOOKUP(B162,'Ver3'!$B$4:$D$10,3,0))</f>
        <v>161</v>
      </c>
      <c r="E162" s="6">
        <f t="shared" ca="1" si="21"/>
        <v>280140</v>
      </c>
      <c r="F162" s="6">
        <f ca="1">RANDBETWEEN(VLOOKUP(B162,'Ver3'!$B$13:$D$19,2,0),VLOOKUP(B162,'Ver3'!$B$13:$D$19,3,0))/100</f>
        <v>0.05</v>
      </c>
      <c r="G162" s="6">
        <f ca="1">RANDBETWEEN(VLOOKUP(B162,'Ver3'!$F$13:$H$19,2,0),VLOOKUP(B162,'Ver3'!$F$13:$H$19,3,0))/100</f>
        <v>0.49</v>
      </c>
      <c r="H162" s="6">
        <f t="shared" ca="1" si="22"/>
        <v>2.4500000000000001E-2</v>
      </c>
      <c r="I162" s="6">
        <f t="shared" ca="1" si="29"/>
        <v>0.3</v>
      </c>
      <c r="J162" s="6">
        <f t="shared" ca="1" si="23"/>
        <v>1.4999999999999999E-2</v>
      </c>
      <c r="K162" s="6">
        <f ca="1">RANDBETWEEN(VLOOKUP(B162,'Ver3'!$F$23:$H$29,2,0),VLOOKUP(B162,'Ver3'!$F$23:$H$29,3,0))/100</f>
        <v>0</v>
      </c>
      <c r="L162" s="6">
        <f t="shared" ca="1" si="24"/>
        <v>0</v>
      </c>
      <c r="M162" s="16">
        <f t="shared" ca="1" si="25"/>
        <v>68.73</v>
      </c>
      <c r="N162" s="6">
        <f ca="1">(L162+J162+H162)*E162+Table134[[#This Row],[Hukuk Servisinde Tahsilat Tutarı]]</f>
        <v>11065.53</v>
      </c>
      <c r="O162" s="6">
        <f ca="1">C162*VLOOKUP(B162,'Ver3'!$J$3:$N$9,2,0)+(C162-C162*G162)*VLOOKUP(B162,'Ver3'!$J$3:$N$9,3,0)+(C162-C162*G162-C162*I162)*VLOOKUP(B162,'Ver3'!$J$3:$N$9,4,0)</f>
        <v>190095</v>
      </c>
      <c r="P162" s="6">
        <f t="shared" ca="1" si="26"/>
        <v>0.96050000000000002</v>
      </c>
      <c r="Q162" s="6">
        <f ca="1">C162*P162*VLOOKUP(B162,'Ver3'!$J$3:$N$9,5,0)</f>
        <v>0</v>
      </c>
      <c r="R162" s="6">
        <f ca="1">VLOOKUP(Table134[[#This Row],[Ay]],'Ver3'!$J$3:$O$9,6,0)*Table134[[#This Row],[Hukuk Servisine Sevk Edilen]]*Table134[[#This Row],[Toplam Tutar]]</f>
        <v>0</v>
      </c>
      <c r="S162" s="6">
        <f t="shared" ca="1" si="27"/>
        <v>190095</v>
      </c>
      <c r="T162" s="6">
        <f t="shared" ca="1" si="28"/>
        <v>11065.53</v>
      </c>
      <c r="U162" s="4"/>
    </row>
    <row r="163" spans="1:21" x14ac:dyDescent="0.2">
      <c r="A163" s="9">
        <v>45057</v>
      </c>
      <c r="B163" s="6">
        <f t="shared" si="20"/>
        <v>5</v>
      </c>
      <c r="C163" s="6">
        <f ca="1">RANDBETWEEN(VLOOKUP(B163,'Ver3'!$F$3:$H$9,2,0),VLOOKUP(B163,'Ver3'!$F$3:$H$9,3,0))</f>
        <v>1763</v>
      </c>
      <c r="D163" s="6">
        <f ca="1">RANDBETWEEN(VLOOKUP(B163,'Ver3'!$B$4:$D$10,2,0),VLOOKUP(B163,'Ver3'!$B$4:$D$10,3,0))</f>
        <v>113</v>
      </c>
      <c r="E163" s="6">
        <f t="shared" ca="1" si="21"/>
        <v>199219</v>
      </c>
      <c r="F163" s="6">
        <f ca="1">RANDBETWEEN(VLOOKUP(B163,'Ver3'!$B$13:$D$19,2,0),VLOOKUP(B163,'Ver3'!$B$13:$D$19,3,0))/100</f>
        <v>0.05</v>
      </c>
      <c r="G163" s="6">
        <f ca="1">RANDBETWEEN(VLOOKUP(B163,'Ver3'!$F$13:$H$19,2,0),VLOOKUP(B163,'Ver3'!$F$13:$H$19,3,0))/100</f>
        <v>0.46</v>
      </c>
      <c r="H163" s="6">
        <f t="shared" ca="1" si="22"/>
        <v>2.3000000000000003E-2</v>
      </c>
      <c r="I163" s="6">
        <f t="shared" ca="1" si="29"/>
        <v>0.35</v>
      </c>
      <c r="J163" s="6">
        <f t="shared" ca="1" si="23"/>
        <v>1.7499999999999998E-2</v>
      </c>
      <c r="K163" s="6">
        <f ca="1">RANDBETWEEN(VLOOKUP(B163,'Ver3'!$F$23:$H$29,2,0),VLOOKUP(B163,'Ver3'!$F$23:$H$29,3,0))/100</f>
        <v>0</v>
      </c>
      <c r="L163" s="6">
        <f t="shared" ca="1" si="24"/>
        <v>0</v>
      </c>
      <c r="M163" s="16">
        <f t="shared" ca="1" si="25"/>
        <v>71.401499999999999</v>
      </c>
      <c r="N163" s="6">
        <f ca="1">(L163+J163+H163)*E163+Table134[[#This Row],[Hukuk Servisinde Tahsilat Tutarı]]</f>
        <v>8068.3695000000007</v>
      </c>
      <c r="O163" s="6">
        <f ca="1">C163*VLOOKUP(B163,'Ver3'!$J$3:$N$9,2,0)+(C163-C163*G163)*VLOOKUP(B163,'Ver3'!$J$3:$N$9,3,0)+(C163-C163*G163-C163*I163)*VLOOKUP(B163,'Ver3'!$J$3:$N$9,4,0)</f>
        <v>193048.5</v>
      </c>
      <c r="P163" s="6">
        <f t="shared" ca="1" si="26"/>
        <v>0.95950000000000002</v>
      </c>
      <c r="Q163" s="6">
        <f ca="1">C163*P163*VLOOKUP(B163,'Ver3'!$J$3:$N$9,5,0)</f>
        <v>0</v>
      </c>
      <c r="R163" s="6">
        <f ca="1">VLOOKUP(Table134[[#This Row],[Ay]],'Ver3'!$J$3:$O$9,6,0)*Table134[[#This Row],[Hukuk Servisine Sevk Edilen]]*Table134[[#This Row],[Toplam Tutar]]</f>
        <v>0</v>
      </c>
      <c r="S163" s="6">
        <f t="shared" ca="1" si="27"/>
        <v>193048.5</v>
      </c>
      <c r="T163" s="6">
        <f t="shared" ca="1" si="28"/>
        <v>8068.3695000000007</v>
      </c>
      <c r="U163" s="4"/>
    </row>
    <row r="164" spans="1:21" x14ac:dyDescent="0.2">
      <c r="A164" s="9">
        <v>45058</v>
      </c>
      <c r="B164" s="6">
        <f t="shared" si="20"/>
        <v>5</v>
      </c>
      <c r="C164" s="6">
        <f ca="1">RANDBETWEEN(VLOOKUP(B164,'Ver3'!$F$3:$H$9,2,0),VLOOKUP(B164,'Ver3'!$F$3:$H$9,3,0))</f>
        <v>1839</v>
      </c>
      <c r="D164" s="6">
        <f ca="1">RANDBETWEEN(VLOOKUP(B164,'Ver3'!$B$4:$D$10,2,0),VLOOKUP(B164,'Ver3'!$B$4:$D$10,3,0))</f>
        <v>222</v>
      </c>
      <c r="E164" s="6">
        <f t="shared" ca="1" si="21"/>
        <v>408258</v>
      </c>
      <c r="F164" s="6">
        <f ca="1">RANDBETWEEN(VLOOKUP(B164,'Ver3'!$B$13:$D$19,2,0),VLOOKUP(B164,'Ver3'!$B$13:$D$19,3,0))/100</f>
        <v>7.0000000000000007E-2</v>
      </c>
      <c r="G164" s="6">
        <f ca="1">RANDBETWEEN(VLOOKUP(B164,'Ver3'!$F$13:$H$19,2,0),VLOOKUP(B164,'Ver3'!$F$13:$H$19,3,0))/100</f>
        <v>0.47</v>
      </c>
      <c r="H164" s="6">
        <f t="shared" ca="1" si="22"/>
        <v>3.2899999999999999E-2</v>
      </c>
      <c r="I164" s="6">
        <f t="shared" ca="1" si="29"/>
        <v>0.22</v>
      </c>
      <c r="J164" s="6">
        <f t="shared" ca="1" si="23"/>
        <v>1.5400000000000002E-2</v>
      </c>
      <c r="K164" s="6">
        <f ca="1">RANDBETWEEN(VLOOKUP(B164,'Ver3'!$F$23:$H$29,2,0),VLOOKUP(B164,'Ver3'!$F$23:$H$29,3,0))/100</f>
        <v>0</v>
      </c>
      <c r="L164" s="6">
        <f t="shared" ca="1" si="24"/>
        <v>0</v>
      </c>
      <c r="M164" s="16">
        <f t="shared" ca="1" si="25"/>
        <v>88.823700000000002</v>
      </c>
      <c r="N164" s="6">
        <f ca="1">(L164+J164+H164)*E164+Table134[[#This Row],[Hukuk Servisinde Tahsilat Tutarı]]</f>
        <v>19718.861400000002</v>
      </c>
      <c r="O164" s="6">
        <f ca="1">C164*VLOOKUP(B164,'Ver3'!$J$3:$N$9,2,0)+(C164-C164*G164)*VLOOKUP(B164,'Ver3'!$J$3:$N$9,3,0)+(C164-C164*G164-C164*I164)*VLOOKUP(B164,'Ver3'!$J$3:$N$9,4,0)</f>
        <v>222059.25</v>
      </c>
      <c r="P164" s="6">
        <f t="shared" ca="1" si="26"/>
        <v>0.95169999999999999</v>
      </c>
      <c r="Q164" s="6">
        <f ca="1">C164*P164*VLOOKUP(B164,'Ver3'!$J$3:$N$9,5,0)</f>
        <v>0</v>
      </c>
      <c r="R164" s="6">
        <f ca="1">VLOOKUP(Table134[[#This Row],[Ay]],'Ver3'!$J$3:$O$9,6,0)*Table134[[#This Row],[Hukuk Servisine Sevk Edilen]]*Table134[[#This Row],[Toplam Tutar]]</f>
        <v>0</v>
      </c>
      <c r="S164" s="6">
        <f t="shared" ca="1" si="27"/>
        <v>222059.25</v>
      </c>
      <c r="T164" s="6">
        <f t="shared" ca="1" si="28"/>
        <v>19718.861400000002</v>
      </c>
      <c r="U164" s="4"/>
    </row>
    <row r="165" spans="1:21" x14ac:dyDescent="0.2">
      <c r="A165" s="9">
        <v>45059</v>
      </c>
      <c r="B165" s="6">
        <f t="shared" si="20"/>
        <v>5</v>
      </c>
      <c r="C165" s="6">
        <f ca="1">RANDBETWEEN(VLOOKUP(B165,'Ver3'!$F$3:$H$9,2,0),VLOOKUP(B165,'Ver3'!$F$3:$H$9,3,0))</f>
        <v>1615</v>
      </c>
      <c r="D165" s="6">
        <f ca="1">RANDBETWEEN(VLOOKUP(B165,'Ver3'!$B$4:$D$10,2,0),VLOOKUP(B165,'Ver3'!$B$4:$D$10,3,0))</f>
        <v>160</v>
      </c>
      <c r="E165" s="6">
        <f t="shared" ca="1" si="21"/>
        <v>258400</v>
      </c>
      <c r="F165" s="6">
        <f ca="1">RANDBETWEEN(VLOOKUP(B165,'Ver3'!$B$13:$D$19,2,0),VLOOKUP(B165,'Ver3'!$B$13:$D$19,3,0))/100</f>
        <v>0.09</v>
      </c>
      <c r="G165" s="6">
        <f ca="1">RANDBETWEEN(VLOOKUP(B165,'Ver3'!$F$13:$H$19,2,0),VLOOKUP(B165,'Ver3'!$F$13:$H$19,3,0))/100</f>
        <v>0.46</v>
      </c>
      <c r="H165" s="6">
        <f t="shared" ca="1" si="22"/>
        <v>4.1399999999999999E-2</v>
      </c>
      <c r="I165" s="6">
        <f t="shared" ca="1" si="29"/>
        <v>0.28000000000000003</v>
      </c>
      <c r="J165" s="6">
        <f t="shared" ca="1" si="23"/>
        <v>2.52E-2</v>
      </c>
      <c r="K165" s="6">
        <f ca="1">RANDBETWEEN(VLOOKUP(B165,'Ver3'!$F$23:$H$29,2,0),VLOOKUP(B165,'Ver3'!$F$23:$H$29,3,0))/100</f>
        <v>0</v>
      </c>
      <c r="L165" s="6">
        <f t="shared" ca="1" si="24"/>
        <v>0</v>
      </c>
      <c r="M165" s="16">
        <f t="shared" ca="1" si="25"/>
        <v>107.55899999999998</v>
      </c>
      <c r="N165" s="6">
        <f ca="1">(L165+J165+H165)*E165+Table134[[#This Row],[Hukuk Servisinde Tahsilat Tutarı]]</f>
        <v>17209.439999999999</v>
      </c>
      <c r="O165" s="6">
        <f ca="1">C165*VLOOKUP(B165,'Ver3'!$J$3:$N$9,2,0)+(C165-C165*G165)*VLOOKUP(B165,'Ver3'!$J$3:$N$9,3,0)+(C165-C165*G165-C165*I165)*VLOOKUP(B165,'Ver3'!$J$3:$N$9,4,0)</f>
        <v>188147.5</v>
      </c>
      <c r="P165" s="6">
        <f t="shared" ca="1" si="26"/>
        <v>0.93340000000000001</v>
      </c>
      <c r="Q165" s="6">
        <f ca="1">C165*P165*VLOOKUP(B165,'Ver3'!$J$3:$N$9,5,0)</f>
        <v>0</v>
      </c>
      <c r="R165" s="6">
        <f ca="1">VLOOKUP(Table134[[#This Row],[Ay]],'Ver3'!$J$3:$O$9,6,0)*Table134[[#This Row],[Hukuk Servisine Sevk Edilen]]*Table134[[#This Row],[Toplam Tutar]]</f>
        <v>0</v>
      </c>
      <c r="S165" s="6">
        <f t="shared" ca="1" si="27"/>
        <v>188147.5</v>
      </c>
      <c r="T165" s="6">
        <f t="shared" ca="1" si="28"/>
        <v>17209.439999999999</v>
      </c>
      <c r="U165" s="4"/>
    </row>
    <row r="166" spans="1:21" x14ac:dyDescent="0.2">
      <c r="A166" s="9">
        <v>45060</v>
      </c>
      <c r="B166" s="6">
        <f t="shared" si="20"/>
        <v>5</v>
      </c>
      <c r="C166" s="6">
        <f ca="1">RANDBETWEEN(VLOOKUP(B166,'Ver3'!$F$3:$H$9,2,0),VLOOKUP(B166,'Ver3'!$F$3:$H$9,3,0))</f>
        <v>1726</v>
      </c>
      <c r="D166" s="6">
        <f ca="1">RANDBETWEEN(VLOOKUP(B166,'Ver3'!$B$4:$D$10,2,0),VLOOKUP(B166,'Ver3'!$B$4:$D$10,3,0))</f>
        <v>238</v>
      </c>
      <c r="E166" s="6">
        <f t="shared" ca="1" si="21"/>
        <v>410788</v>
      </c>
      <c r="F166" s="6">
        <f ca="1">RANDBETWEEN(VLOOKUP(B166,'Ver3'!$B$13:$D$19,2,0),VLOOKUP(B166,'Ver3'!$B$13:$D$19,3,0))/100</f>
        <v>0.09</v>
      </c>
      <c r="G166" s="6">
        <f ca="1">RANDBETWEEN(VLOOKUP(B166,'Ver3'!$F$13:$H$19,2,0),VLOOKUP(B166,'Ver3'!$F$13:$H$19,3,0))/100</f>
        <v>0.54</v>
      </c>
      <c r="H166" s="6">
        <f t="shared" ca="1" si="22"/>
        <v>4.8600000000000004E-2</v>
      </c>
      <c r="I166" s="6">
        <f t="shared" ca="1" si="29"/>
        <v>0.25</v>
      </c>
      <c r="J166" s="6">
        <f t="shared" ca="1" si="23"/>
        <v>2.2499999999999999E-2</v>
      </c>
      <c r="K166" s="6">
        <f ca="1">RANDBETWEEN(VLOOKUP(B166,'Ver3'!$F$23:$H$29,2,0),VLOOKUP(B166,'Ver3'!$F$23:$H$29,3,0))/100</f>
        <v>0</v>
      </c>
      <c r="L166" s="6">
        <f t="shared" ca="1" si="24"/>
        <v>0</v>
      </c>
      <c r="M166" s="16">
        <f t="shared" ca="1" si="25"/>
        <v>122.7186</v>
      </c>
      <c r="N166" s="6">
        <f ca="1">(L166+J166+H166)*E166+Table134[[#This Row],[Hukuk Servisinde Tahsilat Tutarı]]</f>
        <v>29207.0268</v>
      </c>
      <c r="O166" s="6">
        <f ca="1">C166*VLOOKUP(B166,'Ver3'!$J$3:$N$9,2,0)+(C166-C166*G166)*VLOOKUP(B166,'Ver3'!$J$3:$N$9,3,0)+(C166-C166*G166-C166*I166)*VLOOKUP(B166,'Ver3'!$J$3:$N$9,4,0)</f>
        <v>182093</v>
      </c>
      <c r="P166" s="6">
        <f t="shared" ca="1" si="26"/>
        <v>0.92890000000000006</v>
      </c>
      <c r="Q166" s="6">
        <f ca="1">C166*P166*VLOOKUP(B166,'Ver3'!$J$3:$N$9,5,0)</f>
        <v>0</v>
      </c>
      <c r="R166" s="6">
        <f ca="1">VLOOKUP(Table134[[#This Row],[Ay]],'Ver3'!$J$3:$O$9,6,0)*Table134[[#This Row],[Hukuk Servisine Sevk Edilen]]*Table134[[#This Row],[Toplam Tutar]]</f>
        <v>0</v>
      </c>
      <c r="S166" s="6">
        <f t="shared" ca="1" si="27"/>
        <v>182093</v>
      </c>
      <c r="T166" s="6">
        <f t="shared" ca="1" si="28"/>
        <v>29207.0268</v>
      </c>
      <c r="U166" s="4"/>
    </row>
    <row r="167" spans="1:21" x14ac:dyDescent="0.2">
      <c r="A167" s="9">
        <v>45061</v>
      </c>
      <c r="B167" s="6">
        <f t="shared" si="20"/>
        <v>5</v>
      </c>
      <c r="C167" s="6">
        <f ca="1">RANDBETWEEN(VLOOKUP(B167,'Ver3'!$F$3:$H$9,2,0),VLOOKUP(B167,'Ver3'!$F$3:$H$9,3,0))</f>
        <v>1720</v>
      </c>
      <c r="D167" s="6">
        <f ca="1">RANDBETWEEN(VLOOKUP(B167,'Ver3'!$B$4:$D$10,2,0),VLOOKUP(B167,'Ver3'!$B$4:$D$10,3,0))</f>
        <v>111</v>
      </c>
      <c r="E167" s="6">
        <f t="shared" ca="1" si="21"/>
        <v>190920</v>
      </c>
      <c r="F167" s="6">
        <f ca="1">RANDBETWEEN(VLOOKUP(B167,'Ver3'!$B$13:$D$19,2,0),VLOOKUP(B167,'Ver3'!$B$13:$D$19,3,0))/100</f>
        <v>7.0000000000000007E-2</v>
      </c>
      <c r="G167" s="6">
        <f ca="1">RANDBETWEEN(VLOOKUP(B167,'Ver3'!$F$13:$H$19,2,0),VLOOKUP(B167,'Ver3'!$F$13:$H$19,3,0))/100</f>
        <v>0.45</v>
      </c>
      <c r="H167" s="6">
        <f t="shared" ca="1" si="22"/>
        <v>3.1500000000000007E-2</v>
      </c>
      <c r="I167" s="6">
        <f t="shared" ca="1" si="29"/>
        <v>0.26</v>
      </c>
      <c r="J167" s="6">
        <f t="shared" ca="1" si="23"/>
        <v>1.8200000000000001E-2</v>
      </c>
      <c r="K167" s="6">
        <f ca="1">RANDBETWEEN(VLOOKUP(B167,'Ver3'!$F$23:$H$29,2,0),VLOOKUP(B167,'Ver3'!$F$23:$H$29,3,0))/100</f>
        <v>0</v>
      </c>
      <c r="L167" s="6">
        <f t="shared" ca="1" si="24"/>
        <v>0</v>
      </c>
      <c r="M167" s="16">
        <f t="shared" ca="1" si="25"/>
        <v>85.484000000000009</v>
      </c>
      <c r="N167" s="6">
        <f ca="1">(L167+J167+H167)*E167+Table134[[#This Row],[Hukuk Servisinde Tahsilat Tutarı]]</f>
        <v>9488.724000000002</v>
      </c>
      <c r="O167" s="6">
        <f ca="1">C167*VLOOKUP(B167,'Ver3'!$J$3:$N$9,2,0)+(C167-C167*G167)*VLOOKUP(B167,'Ver3'!$J$3:$N$9,3,0)+(C167-C167*G167-C167*I167)*VLOOKUP(B167,'Ver3'!$J$3:$N$9,4,0)</f>
        <v>206830</v>
      </c>
      <c r="P167" s="6">
        <f t="shared" ca="1" si="26"/>
        <v>0.95030000000000003</v>
      </c>
      <c r="Q167" s="6">
        <f ca="1">C167*P167*VLOOKUP(B167,'Ver3'!$J$3:$N$9,5,0)</f>
        <v>0</v>
      </c>
      <c r="R167" s="6">
        <f ca="1">VLOOKUP(Table134[[#This Row],[Ay]],'Ver3'!$J$3:$O$9,6,0)*Table134[[#This Row],[Hukuk Servisine Sevk Edilen]]*Table134[[#This Row],[Toplam Tutar]]</f>
        <v>0</v>
      </c>
      <c r="S167" s="6">
        <f t="shared" ca="1" si="27"/>
        <v>206830</v>
      </c>
      <c r="T167" s="6">
        <f t="shared" ca="1" si="28"/>
        <v>9488.724000000002</v>
      </c>
      <c r="U167" s="4"/>
    </row>
    <row r="168" spans="1:21" x14ac:dyDescent="0.2">
      <c r="A168" s="9">
        <v>45062</v>
      </c>
      <c r="B168" s="6">
        <f t="shared" si="20"/>
        <v>5</v>
      </c>
      <c r="C168" s="6">
        <f ca="1">RANDBETWEEN(VLOOKUP(B168,'Ver3'!$F$3:$H$9,2,0),VLOOKUP(B168,'Ver3'!$F$3:$H$9,3,0))</f>
        <v>1607</v>
      </c>
      <c r="D168" s="6">
        <f ca="1">RANDBETWEEN(VLOOKUP(B168,'Ver3'!$B$4:$D$10,2,0),VLOOKUP(B168,'Ver3'!$B$4:$D$10,3,0))</f>
        <v>170</v>
      </c>
      <c r="E168" s="6">
        <f t="shared" ca="1" si="21"/>
        <v>273190</v>
      </c>
      <c r="F168" s="6">
        <f ca="1">RANDBETWEEN(VLOOKUP(B168,'Ver3'!$B$13:$D$19,2,0),VLOOKUP(B168,'Ver3'!$B$13:$D$19,3,0))/100</f>
        <v>0.08</v>
      </c>
      <c r="G168" s="6">
        <f ca="1">RANDBETWEEN(VLOOKUP(B168,'Ver3'!$F$13:$H$19,2,0),VLOOKUP(B168,'Ver3'!$F$13:$H$19,3,0))/100</f>
        <v>0.51</v>
      </c>
      <c r="H168" s="6">
        <f t="shared" ca="1" si="22"/>
        <v>4.0800000000000003E-2</v>
      </c>
      <c r="I168" s="6">
        <f t="shared" ca="1" si="29"/>
        <v>0.34</v>
      </c>
      <c r="J168" s="6">
        <f t="shared" ca="1" si="23"/>
        <v>2.7200000000000002E-2</v>
      </c>
      <c r="K168" s="6">
        <f ca="1">RANDBETWEEN(VLOOKUP(B168,'Ver3'!$F$23:$H$29,2,0),VLOOKUP(B168,'Ver3'!$F$23:$H$29,3,0))/100</f>
        <v>0</v>
      </c>
      <c r="L168" s="6">
        <f t="shared" ca="1" si="24"/>
        <v>0</v>
      </c>
      <c r="M168" s="16">
        <f t="shared" ca="1" si="25"/>
        <v>109.27600000000001</v>
      </c>
      <c r="N168" s="6">
        <f ca="1">(L168+J168+H168)*E168+Table134[[#This Row],[Hukuk Servisinde Tahsilat Tutarı]]</f>
        <v>18576.920000000002</v>
      </c>
      <c r="O168" s="6">
        <f ca="1">C168*VLOOKUP(B168,'Ver3'!$J$3:$N$9,2,0)+(C168-C168*G168)*VLOOKUP(B168,'Ver3'!$J$3:$N$9,3,0)+(C168-C168*G168-C168*I168)*VLOOKUP(B168,'Ver3'!$J$3:$N$9,4,0)</f>
        <v>163512.25</v>
      </c>
      <c r="P168" s="6">
        <f t="shared" ca="1" si="26"/>
        <v>0.93199999999999994</v>
      </c>
      <c r="Q168" s="6">
        <f ca="1">C168*P168*VLOOKUP(B168,'Ver3'!$J$3:$N$9,5,0)</f>
        <v>0</v>
      </c>
      <c r="R168" s="6">
        <f ca="1">VLOOKUP(Table134[[#This Row],[Ay]],'Ver3'!$J$3:$O$9,6,0)*Table134[[#This Row],[Hukuk Servisine Sevk Edilen]]*Table134[[#This Row],[Toplam Tutar]]</f>
        <v>0</v>
      </c>
      <c r="S168" s="6">
        <f t="shared" ca="1" si="27"/>
        <v>163512.25</v>
      </c>
      <c r="T168" s="6">
        <f t="shared" ca="1" si="28"/>
        <v>18576.920000000002</v>
      </c>
      <c r="U168" s="4"/>
    </row>
    <row r="169" spans="1:21" x14ac:dyDescent="0.2">
      <c r="A169" s="9">
        <v>45063</v>
      </c>
      <c r="B169" s="6">
        <f t="shared" si="20"/>
        <v>5</v>
      </c>
      <c r="C169" s="6">
        <f ca="1">RANDBETWEEN(VLOOKUP(B169,'Ver3'!$F$3:$H$9,2,0),VLOOKUP(B169,'Ver3'!$F$3:$H$9,3,0))</f>
        <v>1610</v>
      </c>
      <c r="D169" s="6">
        <f ca="1">RANDBETWEEN(VLOOKUP(B169,'Ver3'!$B$4:$D$10,2,0),VLOOKUP(B169,'Ver3'!$B$4:$D$10,3,0))</f>
        <v>177</v>
      </c>
      <c r="E169" s="6">
        <f t="shared" ca="1" si="21"/>
        <v>284970</v>
      </c>
      <c r="F169" s="6">
        <f ca="1">RANDBETWEEN(VLOOKUP(B169,'Ver3'!$B$13:$D$19,2,0),VLOOKUP(B169,'Ver3'!$B$13:$D$19,3,0))/100</f>
        <v>0.08</v>
      </c>
      <c r="G169" s="6">
        <f ca="1">RANDBETWEEN(VLOOKUP(B169,'Ver3'!$F$13:$H$19,2,0),VLOOKUP(B169,'Ver3'!$F$13:$H$19,3,0))/100</f>
        <v>0.54</v>
      </c>
      <c r="H169" s="6">
        <f t="shared" ca="1" si="22"/>
        <v>4.3200000000000002E-2</v>
      </c>
      <c r="I169" s="6">
        <f t="shared" ca="1" si="29"/>
        <v>0.31</v>
      </c>
      <c r="J169" s="6">
        <f t="shared" ca="1" si="23"/>
        <v>2.4799999999999999E-2</v>
      </c>
      <c r="K169" s="6">
        <f ca="1">RANDBETWEEN(VLOOKUP(B169,'Ver3'!$F$23:$H$29,2,0),VLOOKUP(B169,'Ver3'!$F$23:$H$29,3,0))/100</f>
        <v>0</v>
      </c>
      <c r="L169" s="6">
        <f t="shared" ca="1" si="24"/>
        <v>0</v>
      </c>
      <c r="M169" s="16">
        <f t="shared" ca="1" si="25"/>
        <v>109.48</v>
      </c>
      <c r="N169" s="6">
        <f ca="1">(L169+J169+H169)*E169+Table134[[#This Row],[Hukuk Servisinde Tahsilat Tutarı]]</f>
        <v>19377.960000000003</v>
      </c>
      <c r="O169" s="6">
        <f ca="1">C169*VLOOKUP(B169,'Ver3'!$J$3:$N$9,2,0)+(C169-C169*G169)*VLOOKUP(B169,'Ver3'!$J$3:$N$9,3,0)+(C169-C169*G169-C169*I169)*VLOOKUP(B169,'Ver3'!$J$3:$N$9,4,0)</f>
        <v>160195</v>
      </c>
      <c r="P169" s="6">
        <f t="shared" ca="1" si="26"/>
        <v>0.93199999999999994</v>
      </c>
      <c r="Q169" s="6">
        <f ca="1">C169*P169*VLOOKUP(B169,'Ver3'!$J$3:$N$9,5,0)</f>
        <v>0</v>
      </c>
      <c r="R169" s="6">
        <f ca="1">VLOOKUP(Table134[[#This Row],[Ay]],'Ver3'!$J$3:$O$9,6,0)*Table134[[#This Row],[Hukuk Servisine Sevk Edilen]]*Table134[[#This Row],[Toplam Tutar]]</f>
        <v>0</v>
      </c>
      <c r="S169" s="6">
        <f t="shared" ca="1" si="27"/>
        <v>160195</v>
      </c>
      <c r="T169" s="6">
        <f t="shared" ca="1" si="28"/>
        <v>19377.960000000003</v>
      </c>
      <c r="U169" s="4"/>
    </row>
    <row r="170" spans="1:21" x14ac:dyDescent="0.2">
      <c r="A170" s="9">
        <v>45064</v>
      </c>
      <c r="B170" s="6">
        <f t="shared" si="20"/>
        <v>5</v>
      </c>
      <c r="C170" s="6">
        <f ca="1">RANDBETWEEN(VLOOKUP(B170,'Ver3'!$F$3:$H$9,2,0),VLOOKUP(B170,'Ver3'!$F$3:$H$9,3,0))</f>
        <v>1751</v>
      </c>
      <c r="D170" s="6">
        <f ca="1">RANDBETWEEN(VLOOKUP(B170,'Ver3'!$B$4:$D$10,2,0),VLOOKUP(B170,'Ver3'!$B$4:$D$10,3,0))</f>
        <v>127</v>
      </c>
      <c r="E170" s="6">
        <f t="shared" ca="1" si="21"/>
        <v>222377</v>
      </c>
      <c r="F170" s="6">
        <f ca="1">RANDBETWEEN(VLOOKUP(B170,'Ver3'!$B$13:$D$19,2,0),VLOOKUP(B170,'Ver3'!$B$13:$D$19,3,0))/100</f>
        <v>0.05</v>
      </c>
      <c r="G170" s="6">
        <f ca="1">RANDBETWEEN(VLOOKUP(B170,'Ver3'!$F$13:$H$19,2,0),VLOOKUP(B170,'Ver3'!$F$13:$H$19,3,0))/100</f>
        <v>0.48</v>
      </c>
      <c r="H170" s="6">
        <f t="shared" ca="1" si="22"/>
        <v>2.4E-2</v>
      </c>
      <c r="I170" s="6">
        <f t="shared" ca="1" si="29"/>
        <v>0.21</v>
      </c>
      <c r="J170" s="6">
        <f t="shared" ca="1" si="23"/>
        <v>1.0500000000000001E-2</v>
      </c>
      <c r="K170" s="6">
        <f ca="1">RANDBETWEEN(VLOOKUP(B170,'Ver3'!$F$23:$H$29,2,0),VLOOKUP(B170,'Ver3'!$F$23:$H$29,3,0))/100</f>
        <v>0</v>
      </c>
      <c r="L170" s="6">
        <f t="shared" ca="1" si="24"/>
        <v>0</v>
      </c>
      <c r="M170" s="16">
        <f t="shared" ca="1" si="25"/>
        <v>60.409500000000008</v>
      </c>
      <c r="N170" s="6">
        <f ca="1">(L170+J170+H170)*E170+Table134[[#This Row],[Hukuk Servisinde Tahsilat Tutarı]]</f>
        <v>7672.0065000000004</v>
      </c>
      <c r="O170" s="6">
        <f ca="1">C170*VLOOKUP(B170,'Ver3'!$J$3:$N$9,2,0)+(C170-C170*G170)*VLOOKUP(B170,'Ver3'!$J$3:$N$9,3,0)+(C170-C170*G170-C170*I170)*VLOOKUP(B170,'Ver3'!$J$3:$N$9,4,0)</f>
        <v>210120</v>
      </c>
      <c r="P170" s="6">
        <f t="shared" ca="1" si="26"/>
        <v>0.96550000000000002</v>
      </c>
      <c r="Q170" s="6">
        <f ca="1">C170*P170*VLOOKUP(B170,'Ver3'!$J$3:$N$9,5,0)</f>
        <v>0</v>
      </c>
      <c r="R170" s="6">
        <f ca="1">VLOOKUP(Table134[[#This Row],[Ay]],'Ver3'!$J$3:$O$9,6,0)*Table134[[#This Row],[Hukuk Servisine Sevk Edilen]]*Table134[[#This Row],[Toplam Tutar]]</f>
        <v>0</v>
      </c>
      <c r="S170" s="6">
        <f t="shared" ca="1" si="27"/>
        <v>210120</v>
      </c>
      <c r="T170" s="6">
        <f t="shared" ca="1" si="28"/>
        <v>7672.0065000000004</v>
      </c>
      <c r="U170" s="4"/>
    </row>
    <row r="171" spans="1:21" x14ac:dyDescent="0.2">
      <c r="A171" s="9">
        <v>45065</v>
      </c>
      <c r="B171" s="6">
        <f t="shared" si="20"/>
        <v>5</v>
      </c>
      <c r="C171" s="6">
        <f ca="1">RANDBETWEEN(VLOOKUP(B171,'Ver3'!$F$3:$H$9,2,0),VLOOKUP(B171,'Ver3'!$F$3:$H$9,3,0))</f>
        <v>1616</v>
      </c>
      <c r="D171" s="6">
        <f ca="1">RANDBETWEEN(VLOOKUP(B171,'Ver3'!$B$4:$D$10,2,0),VLOOKUP(B171,'Ver3'!$B$4:$D$10,3,0))</f>
        <v>144</v>
      </c>
      <c r="E171" s="6">
        <f t="shared" ca="1" si="21"/>
        <v>232704</v>
      </c>
      <c r="F171" s="6">
        <f ca="1">RANDBETWEEN(VLOOKUP(B171,'Ver3'!$B$13:$D$19,2,0),VLOOKUP(B171,'Ver3'!$B$13:$D$19,3,0))/100</f>
        <v>0.06</v>
      </c>
      <c r="G171" s="6">
        <f ca="1">RANDBETWEEN(VLOOKUP(B171,'Ver3'!$F$13:$H$19,2,0),VLOOKUP(B171,'Ver3'!$F$13:$H$19,3,0))/100</f>
        <v>0.55000000000000004</v>
      </c>
      <c r="H171" s="6">
        <f t="shared" ca="1" si="22"/>
        <v>3.3000000000000002E-2</v>
      </c>
      <c r="I171" s="6">
        <f t="shared" ca="1" si="29"/>
        <v>0.24</v>
      </c>
      <c r="J171" s="6">
        <f t="shared" ca="1" si="23"/>
        <v>1.44E-2</v>
      </c>
      <c r="K171" s="6">
        <f ca="1">RANDBETWEEN(VLOOKUP(B171,'Ver3'!$F$23:$H$29,2,0),VLOOKUP(B171,'Ver3'!$F$23:$H$29,3,0))/100</f>
        <v>0</v>
      </c>
      <c r="L171" s="6">
        <f t="shared" ca="1" si="24"/>
        <v>0</v>
      </c>
      <c r="M171" s="16">
        <f t="shared" ca="1" si="25"/>
        <v>76.598399999999998</v>
      </c>
      <c r="N171" s="6">
        <f ca="1">(L171+J171+H171)*E171+Table134[[#This Row],[Hukuk Servisinde Tahsilat Tutarı]]</f>
        <v>11030.169599999999</v>
      </c>
      <c r="O171" s="6">
        <f ca="1">C171*VLOOKUP(B171,'Ver3'!$J$3:$N$9,2,0)+(C171-C171*G171)*VLOOKUP(B171,'Ver3'!$J$3:$N$9,3,0)+(C171-C171*G171-C171*I171)*VLOOKUP(B171,'Ver3'!$J$3:$N$9,4,0)</f>
        <v>169276</v>
      </c>
      <c r="P171" s="6">
        <f t="shared" ca="1" si="26"/>
        <v>0.9526</v>
      </c>
      <c r="Q171" s="6">
        <f ca="1">C171*P171*VLOOKUP(B171,'Ver3'!$J$3:$N$9,5,0)</f>
        <v>0</v>
      </c>
      <c r="R171" s="6">
        <f ca="1">VLOOKUP(Table134[[#This Row],[Ay]],'Ver3'!$J$3:$O$9,6,0)*Table134[[#This Row],[Hukuk Servisine Sevk Edilen]]*Table134[[#This Row],[Toplam Tutar]]</f>
        <v>0</v>
      </c>
      <c r="S171" s="6">
        <f t="shared" ca="1" si="27"/>
        <v>169276</v>
      </c>
      <c r="T171" s="6">
        <f t="shared" ca="1" si="28"/>
        <v>11030.169599999999</v>
      </c>
      <c r="U171" s="4"/>
    </row>
    <row r="172" spans="1:21" x14ac:dyDescent="0.2">
      <c r="A172" s="9">
        <v>45066</v>
      </c>
      <c r="B172" s="6">
        <f t="shared" si="20"/>
        <v>5</v>
      </c>
      <c r="C172" s="6">
        <f ca="1">RANDBETWEEN(VLOOKUP(B172,'Ver3'!$F$3:$H$9,2,0),VLOOKUP(B172,'Ver3'!$F$3:$H$9,3,0))</f>
        <v>1985</v>
      </c>
      <c r="D172" s="6">
        <f ca="1">RANDBETWEEN(VLOOKUP(B172,'Ver3'!$B$4:$D$10,2,0),VLOOKUP(B172,'Ver3'!$B$4:$D$10,3,0))</f>
        <v>232</v>
      </c>
      <c r="E172" s="6">
        <f t="shared" ca="1" si="21"/>
        <v>460520</v>
      </c>
      <c r="F172" s="6">
        <f ca="1">RANDBETWEEN(VLOOKUP(B172,'Ver3'!$B$13:$D$19,2,0),VLOOKUP(B172,'Ver3'!$B$13:$D$19,3,0))/100</f>
        <v>0.1</v>
      </c>
      <c r="G172" s="6">
        <f ca="1">RANDBETWEEN(VLOOKUP(B172,'Ver3'!$F$13:$H$19,2,0),VLOOKUP(B172,'Ver3'!$F$13:$H$19,3,0))/100</f>
        <v>0.49</v>
      </c>
      <c r="H172" s="6">
        <f t="shared" ca="1" si="22"/>
        <v>4.9000000000000002E-2</v>
      </c>
      <c r="I172" s="6">
        <f t="shared" ca="1" si="29"/>
        <v>0.24</v>
      </c>
      <c r="J172" s="6">
        <f t="shared" ca="1" si="23"/>
        <v>2.4E-2</v>
      </c>
      <c r="K172" s="6">
        <f ca="1">RANDBETWEEN(VLOOKUP(B172,'Ver3'!$F$23:$H$29,2,0),VLOOKUP(B172,'Ver3'!$F$23:$H$29,3,0))/100</f>
        <v>0</v>
      </c>
      <c r="L172" s="6">
        <f t="shared" ca="1" si="24"/>
        <v>0</v>
      </c>
      <c r="M172" s="16">
        <f t="shared" ca="1" si="25"/>
        <v>144.90500000000003</v>
      </c>
      <c r="N172" s="6">
        <f ca="1">(L172+J172+H172)*E172+Table134[[#This Row],[Hukuk Servisinde Tahsilat Tutarı]]</f>
        <v>33617.960000000006</v>
      </c>
      <c r="O172" s="6">
        <f ca="1">C172*VLOOKUP(B172,'Ver3'!$J$3:$N$9,2,0)+(C172-C172*G172)*VLOOKUP(B172,'Ver3'!$J$3:$N$9,3,0)+(C172-C172*G172-C172*I172)*VLOOKUP(B172,'Ver3'!$J$3:$N$9,4,0)</f>
        <v>228771.25</v>
      </c>
      <c r="P172" s="6">
        <f t="shared" ca="1" si="26"/>
        <v>0.92700000000000005</v>
      </c>
      <c r="Q172" s="6">
        <f ca="1">C172*P172*VLOOKUP(B172,'Ver3'!$J$3:$N$9,5,0)</f>
        <v>0</v>
      </c>
      <c r="R172" s="6">
        <f ca="1">VLOOKUP(Table134[[#This Row],[Ay]],'Ver3'!$J$3:$O$9,6,0)*Table134[[#This Row],[Hukuk Servisine Sevk Edilen]]*Table134[[#This Row],[Toplam Tutar]]</f>
        <v>0</v>
      </c>
      <c r="S172" s="6">
        <f t="shared" ca="1" si="27"/>
        <v>228771.25</v>
      </c>
      <c r="T172" s="6">
        <f t="shared" ca="1" si="28"/>
        <v>33617.960000000006</v>
      </c>
      <c r="U172" s="4"/>
    </row>
    <row r="173" spans="1:21" x14ac:dyDescent="0.2">
      <c r="A173" s="9">
        <v>45067</v>
      </c>
      <c r="B173" s="6">
        <f t="shared" si="20"/>
        <v>5</v>
      </c>
      <c r="C173" s="6">
        <f ca="1">RANDBETWEEN(VLOOKUP(B173,'Ver3'!$F$3:$H$9,2,0),VLOOKUP(B173,'Ver3'!$F$3:$H$9,3,0))</f>
        <v>1971</v>
      </c>
      <c r="D173" s="6">
        <f ca="1">RANDBETWEEN(VLOOKUP(B173,'Ver3'!$B$4:$D$10,2,0),VLOOKUP(B173,'Ver3'!$B$4:$D$10,3,0))</f>
        <v>176</v>
      </c>
      <c r="E173" s="6">
        <f t="shared" ca="1" si="21"/>
        <v>346896</v>
      </c>
      <c r="F173" s="6">
        <f ca="1">RANDBETWEEN(VLOOKUP(B173,'Ver3'!$B$13:$D$19,2,0),VLOOKUP(B173,'Ver3'!$B$13:$D$19,3,0))/100</f>
        <v>0.1</v>
      </c>
      <c r="G173" s="6">
        <f ca="1">RANDBETWEEN(VLOOKUP(B173,'Ver3'!$F$13:$H$19,2,0),VLOOKUP(B173,'Ver3'!$F$13:$H$19,3,0))/100</f>
        <v>0.53</v>
      </c>
      <c r="H173" s="6">
        <f t="shared" ca="1" si="22"/>
        <v>5.3000000000000005E-2</v>
      </c>
      <c r="I173" s="6">
        <f t="shared" ca="1" si="29"/>
        <v>0.28999999999999998</v>
      </c>
      <c r="J173" s="6">
        <f t="shared" ca="1" si="23"/>
        <v>2.8999999999999998E-2</v>
      </c>
      <c r="K173" s="6">
        <f ca="1">RANDBETWEEN(VLOOKUP(B173,'Ver3'!$F$23:$H$29,2,0),VLOOKUP(B173,'Ver3'!$F$23:$H$29,3,0))/100</f>
        <v>0</v>
      </c>
      <c r="L173" s="6">
        <f t="shared" ca="1" si="24"/>
        <v>0</v>
      </c>
      <c r="M173" s="16">
        <f t="shared" ca="1" si="25"/>
        <v>161.62200000000001</v>
      </c>
      <c r="N173" s="6">
        <f ca="1">(L173+J173+H173)*E173+Table134[[#This Row],[Hukuk Servisinde Tahsilat Tutarı]]</f>
        <v>28445.472000000002</v>
      </c>
      <c r="O173" s="6">
        <f ca="1">C173*VLOOKUP(B173,'Ver3'!$J$3:$N$9,2,0)+(C173-C173*G173)*VLOOKUP(B173,'Ver3'!$J$3:$N$9,3,0)+(C173-C173*G173-C173*I173)*VLOOKUP(B173,'Ver3'!$J$3:$N$9,4,0)</f>
        <v>203505.75</v>
      </c>
      <c r="P173" s="6">
        <f t="shared" ca="1" si="26"/>
        <v>0.91800000000000004</v>
      </c>
      <c r="Q173" s="6">
        <f ca="1">C173*P173*VLOOKUP(B173,'Ver3'!$J$3:$N$9,5,0)</f>
        <v>0</v>
      </c>
      <c r="R173" s="6">
        <f ca="1">VLOOKUP(Table134[[#This Row],[Ay]],'Ver3'!$J$3:$O$9,6,0)*Table134[[#This Row],[Hukuk Servisine Sevk Edilen]]*Table134[[#This Row],[Toplam Tutar]]</f>
        <v>0</v>
      </c>
      <c r="S173" s="6">
        <f t="shared" ca="1" si="27"/>
        <v>203505.75</v>
      </c>
      <c r="T173" s="6">
        <f t="shared" ca="1" si="28"/>
        <v>28445.472000000002</v>
      </c>
      <c r="U173" s="4"/>
    </row>
    <row r="174" spans="1:21" x14ac:dyDescent="0.2">
      <c r="A174" s="9">
        <v>45068</v>
      </c>
      <c r="B174" s="6">
        <f t="shared" si="20"/>
        <v>5</v>
      </c>
      <c r="C174" s="6">
        <f ca="1">RANDBETWEEN(VLOOKUP(B174,'Ver3'!$F$3:$H$9,2,0),VLOOKUP(B174,'Ver3'!$F$3:$H$9,3,0))</f>
        <v>1523</v>
      </c>
      <c r="D174" s="6">
        <f ca="1">RANDBETWEEN(VLOOKUP(B174,'Ver3'!$B$4:$D$10,2,0),VLOOKUP(B174,'Ver3'!$B$4:$D$10,3,0))</f>
        <v>168</v>
      </c>
      <c r="E174" s="6">
        <f t="shared" ca="1" si="21"/>
        <v>255864</v>
      </c>
      <c r="F174" s="6">
        <f ca="1">RANDBETWEEN(VLOOKUP(B174,'Ver3'!$B$13:$D$19,2,0),VLOOKUP(B174,'Ver3'!$B$13:$D$19,3,0))/100</f>
        <v>0.06</v>
      </c>
      <c r="G174" s="6">
        <f ca="1">RANDBETWEEN(VLOOKUP(B174,'Ver3'!$F$13:$H$19,2,0),VLOOKUP(B174,'Ver3'!$F$13:$H$19,3,0))/100</f>
        <v>0.55000000000000004</v>
      </c>
      <c r="H174" s="6">
        <f t="shared" ca="1" si="22"/>
        <v>3.3000000000000002E-2</v>
      </c>
      <c r="I174" s="6">
        <f t="shared" ca="1" si="29"/>
        <v>0.21</v>
      </c>
      <c r="J174" s="6">
        <f t="shared" ca="1" si="23"/>
        <v>1.2599999999999998E-2</v>
      </c>
      <c r="K174" s="6">
        <f ca="1">RANDBETWEEN(VLOOKUP(B174,'Ver3'!$F$23:$H$29,2,0),VLOOKUP(B174,'Ver3'!$F$23:$H$29,3,0))/100</f>
        <v>0</v>
      </c>
      <c r="L174" s="6">
        <f t="shared" ca="1" si="24"/>
        <v>0</v>
      </c>
      <c r="M174" s="16">
        <f t="shared" ca="1" si="25"/>
        <v>69.448800000000006</v>
      </c>
      <c r="N174" s="6">
        <f ca="1">(L174+J174+H174)*E174+Table134[[#This Row],[Hukuk Servisinde Tahsilat Tutarı]]</f>
        <v>11667.3984</v>
      </c>
      <c r="O174" s="6">
        <f ca="1">C174*VLOOKUP(B174,'Ver3'!$J$3:$N$9,2,0)+(C174-C174*G174)*VLOOKUP(B174,'Ver3'!$J$3:$N$9,3,0)+(C174-C174*G174-C174*I174)*VLOOKUP(B174,'Ver3'!$J$3:$N$9,4,0)</f>
        <v>164103.25</v>
      </c>
      <c r="P174" s="6">
        <f t="shared" ca="1" si="26"/>
        <v>0.95440000000000003</v>
      </c>
      <c r="Q174" s="6">
        <f ca="1">C174*P174*VLOOKUP(B174,'Ver3'!$J$3:$N$9,5,0)</f>
        <v>0</v>
      </c>
      <c r="R174" s="6">
        <f ca="1">VLOOKUP(Table134[[#This Row],[Ay]],'Ver3'!$J$3:$O$9,6,0)*Table134[[#This Row],[Hukuk Servisine Sevk Edilen]]*Table134[[#This Row],[Toplam Tutar]]</f>
        <v>0</v>
      </c>
      <c r="S174" s="6">
        <f t="shared" ca="1" si="27"/>
        <v>164103.25</v>
      </c>
      <c r="T174" s="6">
        <f t="shared" ca="1" si="28"/>
        <v>11667.3984</v>
      </c>
      <c r="U174" s="4"/>
    </row>
    <row r="175" spans="1:21" x14ac:dyDescent="0.2">
      <c r="A175" s="9">
        <v>45069</v>
      </c>
      <c r="B175" s="6">
        <f t="shared" si="20"/>
        <v>5</v>
      </c>
      <c r="C175" s="6">
        <f ca="1">RANDBETWEEN(VLOOKUP(B175,'Ver3'!$F$3:$H$9,2,0),VLOOKUP(B175,'Ver3'!$F$3:$H$9,3,0))</f>
        <v>1850</v>
      </c>
      <c r="D175" s="6">
        <f ca="1">RANDBETWEEN(VLOOKUP(B175,'Ver3'!$B$4:$D$10,2,0),VLOOKUP(B175,'Ver3'!$B$4:$D$10,3,0))</f>
        <v>102</v>
      </c>
      <c r="E175" s="6">
        <f t="shared" ca="1" si="21"/>
        <v>188700</v>
      </c>
      <c r="F175" s="6">
        <f ca="1">RANDBETWEEN(VLOOKUP(B175,'Ver3'!$B$13:$D$19,2,0),VLOOKUP(B175,'Ver3'!$B$13:$D$19,3,0))/100</f>
        <v>0.05</v>
      </c>
      <c r="G175" s="6">
        <f ca="1">RANDBETWEEN(VLOOKUP(B175,'Ver3'!$F$13:$H$19,2,0),VLOOKUP(B175,'Ver3'!$F$13:$H$19,3,0))/100</f>
        <v>0.47</v>
      </c>
      <c r="H175" s="6">
        <f t="shared" ca="1" si="22"/>
        <v>2.35E-2</v>
      </c>
      <c r="I175" s="6">
        <f t="shared" ca="1" si="29"/>
        <v>0.2</v>
      </c>
      <c r="J175" s="6">
        <f t="shared" ca="1" si="23"/>
        <v>1.0000000000000002E-2</v>
      </c>
      <c r="K175" s="6">
        <f ca="1">RANDBETWEEN(VLOOKUP(B175,'Ver3'!$F$23:$H$29,2,0),VLOOKUP(B175,'Ver3'!$F$23:$H$29,3,0))/100</f>
        <v>0</v>
      </c>
      <c r="L175" s="6">
        <f t="shared" ca="1" si="24"/>
        <v>0</v>
      </c>
      <c r="M175" s="16">
        <f t="shared" ca="1" si="25"/>
        <v>61.975000000000001</v>
      </c>
      <c r="N175" s="6">
        <f ca="1">(L175+J175+H175)*E175+Table134[[#This Row],[Hukuk Servisinde Tahsilat Tutarı]]</f>
        <v>6321.4500000000007</v>
      </c>
      <c r="O175" s="6">
        <f ca="1">C175*VLOOKUP(B175,'Ver3'!$J$3:$N$9,2,0)+(C175-C175*G175)*VLOOKUP(B175,'Ver3'!$J$3:$N$9,3,0)+(C175-C175*G175-C175*I175)*VLOOKUP(B175,'Ver3'!$J$3:$N$9,4,0)</f>
        <v>227087.5</v>
      </c>
      <c r="P175" s="6">
        <f t="shared" ca="1" si="26"/>
        <v>0.96650000000000003</v>
      </c>
      <c r="Q175" s="6">
        <f ca="1">C175*P175*VLOOKUP(B175,'Ver3'!$J$3:$N$9,5,0)</f>
        <v>0</v>
      </c>
      <c r="R175" s="6">
        <f ca="1">VLOOKUP(Table134[[#This Row],[Ay]],'Ver3'!$J$3:$O$9,6,0)*Table134[[#This Row],[Hukuk Servisine Sevk Edilen]]*Table134[[#This Row],[Toplam Tutar]]</f>
        <v>0</v>
      </c>
      <c r="S175" s="6">
        <f t="shared" ca="1" si="27"/>
        <v>227087.5</v>
      </c>
      <c r="T175" s="6">
        <f t="shared" ca="1" si="28"/>
        <v>6321.4500000000007</v>
      </c>
      <c r="U175" s="4"/>
    </row>
    <row r="176" spans="1:21" x14ac:dyDescent="0.2">
      <c r="A176" s="9">
        <v>45070</v>
      </c>
      <c r="B176" s="6">
        <f t="shared" si="20"/>
        <v>5</v>
      </c>
      <c r="C176" s="6">
        <f ca="1">RANDBETWEEN(VLOOKUP(B176,'Ver3'!$F$3:$H$9,2,0),VLOOKUP(B176,'Ver3'!$F$3:$H$9,3,0))</f>
        <v>1575</v>
      </c>
      <c r="D176" s="6">
        <f ca="1">RANDBETWEEN(VLOOKUP(B176,'Ver3'!$B$4:$D$10,2,0),VLOOKUP(B176,'Ver3'!$B$4:$D$10,3,0))</f>
        <v>172</v>
      </c>
      <c r="E176" s="6">
        <f t="shared" ca="1" si="21"/>
        <v>270900</v>
      </c>
      <c r="F176" s="6">
        <f ca="1">RANDBETWEEN(VLOOKUP(B176,'Ver3'!$B$13:$D$19,2,0),VLOOKUP(B176,'Ver3'!$B$13:$D$19,3,0))/100</f>
        <v>0.06</v>
      </c>
      <c r="G176" s="6">
        <f ca="1">RANDBETWEEN(VLOOKUP(B176,'Ver3'!$F$13:$H$19,2,0),VLOOKUP(B176,'Ver3'!$F$13:$H$19,3,0))/100</f>
        <v>0.54</v>
      </c>
      <c r="H176" s="6">
        <f t="shared" ca="1" si="22"/>
        <v>3.2399999999999998E-2</v>
      </c>
      <c r="I176" s="6">
        <f t="shared" ca="1" si="29"/>
        <v>0.34</v>
      </c>
      <c r="J176" s="6">
        <f t="shared" ca="1" si="23"/>
        <v>2.0400000000000001E-2</v>
      </c>
      <c r="K176" s="6">
        <f ca="1">RANDBETWEEN(VLOOKUP(B176,'Ver3'!$F$23:$H$29,2,0),VLOOKUP(B176,'Ver3'!$F$23:$H$29,3,0))/100</f>
        <v>0</v>
      </c>
      <c r="L176" s="6">
        <f t="shared" ca="1" si="24"/>
        <v>0</v>
      </c>
      <c r="M176" s="16">
        <f t="shared" ca="1" si="25"/>
        <v>83.16</v>
      </c>
      <c r="N176" s="6">
        <f ca="1">(L176+J176+H176)*E176+Table134[[#This Row],[Hukuk Servisinde Tahsilat Tutarı]]</f>
        <v>14303.52</v>
      </c>
      <c r="O176" s="6">
        <f ca="1">C176*VLOOKUP(B176,'Ver3'!$J$3:$N$9,2,0)+(C176-C176*G176)*VLOOKUP(B176,'Ver3'!$J$3:$N$9,3,0)+(C176-C176*G176-C176*I176)*VLOOKUP(B176,'Ver3'!$J$3:$N$9,4,0)</f>
        <v>151987.5</v>
      </c>
      <c r="P176" s="6">
        <f t="shared" ca="1" si="26"/>
        <v>0.94720000000000004</v>
      </c>
      <c r="Q176" s="6">
        <f ca="1">C176*P176*VLOOKUP(B176,'Ver3'!$J$3:$N$9,5,0)</f>
        <v>0</v>
      </c>
      <c r="R176" s="6">
        <f ca="1">VLOOKUP(Table134[[#This Row],[Ay]],'Ver3'!$J$3:$O$9,6,0)*Table134[[#This Row],[Hukuk Servisine Sevk Edilen]]*Table134[[#This Row],[Toplam Tutar]]</f>
        <v>0</v>
      </c>
      <c r="S176" s="6">
        <f t="shared" ca="1" si="27"/>
        <v>151987.5</v>
      </c>
      <c r="T176" s="6">
        <f t="shared" ca="1" si="28"/>
        <v>14303.52</v>
      </c>
      <c r="U176" s="4"/>
    </row>
    <row r="177" spans="1:21" x14ac:dyDescent="0.2">
      <c r="A177" s="9">
        <v>45071</v>
      </c>
      <c r="B177" s="6">
        <f t="shared" si="20"/>
        <v>5</v>
      </c>
      <c r="C177" s="6">
        <f ca="1">RANDBETWEEN(VLOOKUP(B177,'Ver3'!$F$3:$H$9,2,0),VLOOKUP(B177,'Ver3'!$F$3:$H$9,3,0))</f>
        <v>1956</v>
      </c>
      <c r="D177" s="6">
        <f ca="1">RANDBETWEEN(VLOOKUP(B177,'Ver3'!$B$4:$D$10,2,0),VLOOKUP(B177,'Ver3'!$B$4:$D$10,3,0))</f>
        <v>114</v>
      </c>
      <c r="E177" s="6">
        <f t="shared" ca="1" si="21"/>
        <v>222984</v>
      </c>
      <c r="F177" s="6">
        <f ca="1">RANDBETWEEN(VLOOKUP(B177,'Ver3'!$B$13:$D$19,2,0),VLOOKUP(B177,'Ver3'!$B$13:$D$19,3,0))/100</f>
        <v>0.08</v>
      </c>
      <c r="G177" s="6">
        <f ca="1">RANDBETWEEN(VLOOKUP(B177,'Ver3'!$F$13:$H$19,2,0),VLOOKUP(B177,'Ver3'!$F$13:$H$19,3,0))/100</f>
        <v>0.55000000000000004</v>
      </c>
      <c r="H177" s="6">
        <f t="shared" ca="1" si="22"/>
        <v>4.4000000000000004E-2</v>
      </c>
      <c r="I177" s="6">
        <f t="shared" ca="1" si="29"/>
        <v>0.21</v>
      </c>
      <c r="J177" s="6">
        <f t="shared" ca="1" si="23"/>
        <v>1.6799999999999999E-2</v>
      </c>
      <c r="K177" s="6">
        <f ca="1">RANDBETWEEN(VLOOKUP(B177,'Ver3'!$F$23:$H$29,2,0),VLOOKUP(B177,'Ver3'!$F$23:$H$29,3,0))/100</f>
        <v>0</v>
      </c>
      <c r="L177" s="6">
        <f t="shared" ca="1" si="24"/>
        <v>0</v>
      </c>
      <c r="M177" s="16">
        <f t="shared" ca="1" si="25"/>
        <v>118.92480000000002</v>
      </c>
      <c r="N177" s="6">
        <f ca="1">(L177+J177+H177)*E177+Table134[[#This Row],[Hukuk Servisinde Tahsilat Tutarı]]</f>
        <v>13557.427200000002</v>
      </c>
      <c r="O177" s="6">
        <f ca="1">C177*VLOOKUP(B177,'Ver3'!$J$3:$N$9,2,0)+(C177-C177*G177)*VLOOKUP(B177,'Ver3'!$J$3:$N$9,3,0)+(C177-C177*G177-C177*I177)*VLOOKUP(B177,'Ver3'!$J$3:$N$9,4,0)</f>
        <v>210759</v>
      </c>
      <c r="P177" s="6">
        <f t="shared" ca="1" si="26"/>
        <v>0.93920000000000003</v>
      </c>
      <c r="Q177" s="6">
        <f ca="1">C177*P177*VLOOKUP(B177,'Ver3'!$J$3:$N$9,5,0)</f>
        <v>0</v>
      </c>
      <c r="R177" s="6">
        <f ca="1">VLOOKUP(Table134[[#This Row],[Ay]],'Ver3'!$J$3:$O$9,6,0)*Table134[[#This Row],[Hukuk Servisine Sevk Edilen]]*Table134[[#This Row],[Toplam Tutar]]</f>
        <v>0</v>
      </c>
      <c r="S177" s="6">
        <f t="shared" ca="1" si="27"/>
        <v>210759</v>
      </c>
      <c r="T177" s="6">
        <f t="shared" ca="1" si="28"/>
        <v>13557.427200000002</v>
      </c>
      <c r="U177" s="4"/>
    </row>
    <row r="178" spans="1:21" x14ac:dyDescent="0.2">
      <c r="A178" s="9">
        <v>45072</v>
      </c>
      <c r="B178" s="6">
        <f t="shared" si="20"/>
        <v>5</v>
      </c>
      <c r="C178" s="6">
        <f ca="1">RANDBETWEEN(VLOOKUP(B178,'Ver3'!$F$3:$H$9,2,0),VLOOKUP(B178,'Ver3'!$F$3:$H$9,3,0))</f>
        <v>1911</v>
      </c>
      <c r="D178" s="6">
        <f ca="1">RANDBETWEEN(VLOOKUP(B178,'Ver3'!$B$4:$D$10,2,0),VLOOKUP(B178,'Ver3'!$B$4:$D$10,3,0))</f>
        <v>154</v>
      </c>
      <c r="E178" s="6">
        <f t="shared" ca="1" si="21"/>
        <v>294294</v>
      </c>
      <c r="F178" s="6">
        <f ca="1">RANDBETWEEN(VLOOKUP(B178,'Ver3'!$B$13:$D$19,2,0),VLOOKUP(B178,'Ver3'!$B$13:$D$19,3,0))/100</f>
        <v>0.05</v>
      </c>
      <c r="G178" s="6">
        <f ca="1">RANDBETWEEN(VLOOKUP(B178,'Ver3'!$F$13:$H$19,2,0),VLOOKUP(B178,'Ver3'!$F$13:$H$19,3,0))/100</f>
        <v>0.49</v>
      </c>
      <c r="H178" s="6">
        <f t="shared" ca="1" si="22"/>
        <v>2.4500000000000001E-2</v>
      </c>
      <c r="I178" s="6">
        <f t="shared" ca="1" si="29"/>
        <v>0.2</v>
      </c>
      <c r="J178" s="6">
        <f t="shared" ca="1" si="23"/>
        <v>1.0000000000000002E-2</v>
      </c>
      <c r="K178" s="6">
        <f ca="1">RANDBETWEEN(VLOOKUP(B178,'Ver3'!$F$23:$H$29,2,0),VLOOKUP(B178,'Ver3'!$F$23:$H$29,3,0))/100</f>
        <v>0</v>
      </c>
      <c r="L178" s="6">
        <f t="shared" ca="1" si="24"/>
        <v>0</v>
      </c>
      <c r="M178" s="16">
        <f t="shared" ca="1" si="25"/>
        <v>65.929500000000004</v>
      </c>
      <c r="N178" s="6">
        <f ca="1">(L178+J178+H178)*E178+Table134[[#This Row],[Hukuk Servisinde Tahsilat Tutarı]]</f>
        <v>10153.143</v>
      </c>
      <c r="O178" s="6">
        <f ca="1">C178*VLOOKUP(B178,'Ver3'!$J$3:$N$9,2,0)+(C178-C178*G178)*VLOOKUP(B178,'Ver3'!$J$3:$N$9,3,0)+(C178-C178*G178-C178*I178)*VLOOKUP(B178,'Ver3'!$J$3:$N$9,4,0)</f>
        <v>227886.75</v>
      </c>
      <c r="P178" s="6">
        <f t="shared" ca="1" si="26"/>
        <v>0.96550000000000002</v>
      </c>
      <c r="Q178" s="6">
        <f ca="1">C178*P178*VLOOKUP(B178,'Ver3'!$J$3:$N$9,5,0)</f>
        <v>0</v>
      </c>
      <c r="R178" s="6">
        <f ca="1">VLOOKUP(Table134[[#This Row],[Ay]],'Ver3'!$J$3:$O$9,6,0)*Table134[[#This Row],[Hukuk Servisine Sevk Edilen]]*Table134[[#This Row],[Toplam Tutar]]</f>
        <v>0</v>
      </c>
      <c r="S178" s="6">
        <f t="shared" ca="1" si="27"/>
        <v>227886.75</v>
      </c>
      <c r="T178" s="6">
        <f t="shared" ca="1" si="28"/>
        <v>10153.143</v>
      </c>
      <c r="U178" s="4"/>
    </row>
    <row r="179" spans="1:21" x14ac:dyDescent="0.2">
      <c r="A179" s="9">
        <v>45073</v>
      </c>
      <c r="B179" s="6">
        <f t="shared" si="20"/>
        <v>5</v>
      </c>
      <c r="C179" s="6">
        <f ca="1">RANDBETWEEN(VLOOKUP(B179,'Ver3'!$F$3:$H$9,2,0),VLOOKUP(B179,'Ver3'!$F$3:$H$9,3,0))</f>
        <v>1761</v>
      </c>
      <c r="D179" s="6">
        <f ca="1">RANDBETWEEN(VLOOKUP(B179,'Ver3'!$B$4:$D$10,2,0),VLOOKUP(B179,'Ver3'!$B$4:$D$10,3,0))</f>
        <v>196</v>
      </c>
      <c r="E179" s="6">
        <f t="shared" ca="1" si="21"/>
        <v>345156</v>
      </c>
      <c r="F179" s="6">
        <f ca="1">RANDBETWEEN(VLOOKUP(B179,'Ver3'!$B$13:$D$19,2,0),VLOOKUP(B179,'Ver3'!$B$13:$D$19,3,0))/100</f>
        <v>0.09</v>
      </c>
      <c r="G179" s="6">
        <f ca="1">RANDBETWEEN(VLOOKUP(B179,'Ver3'!$F$13:$H$19,2,0),VLOOKUP(B179,'Ver3'!$F$13:$H$19,3,0))/100</f>
        <v>0.5</v>
      </c>
      <c r="H179" s="6">
        <f t="shared" ca="1" si="22"/>
        <v>4.4999999999999998E-2</v>
      </c>
      <c r="I179" s="6">
        <f t="shared" ca="1" si="29"/>
        <v>0.34</v>
      </c>
      <c r="J179" s="6">
        <f t="shared" ca="1" si="23"/>
        <v>3.0600000000000002E-2</v>
      </c>
      <c r="K179" s="6">
        <f ca="1">RANDBETWEEN(VLOOKUP(B179,'Ver3'!$F$23:$H$29,2,0),VLOOKUP(B179,'Ver3'!$F$23:$H$29,3,0))/100</f>
        <v>0</v>
      </c>
      <c r="L179" s="6">
        <f t="shared" ca="1" si="24"/>
        <v>0</v>
      </c>
      <c r="M179" s="16">
        <f t="shared" ca="1" si="25"/>
        <v>133.13159999999999</v>
      </c>
      <c r="N179" s="6">
        <f ca="1">(L179+J179+H179)*E179+Table134[[#This Row],[Hukuk Servisinde Tahsilat Tutarı]]</f>
        <v>26093.793600000001</v>
      </c>
      <c r="O179" s="6">
        <f ca="1">C179*VLOOKUP(B179,'Ver3'!$J$3:$N$9,2,0)+(C179-C179*G179)*VLOOKUP(B179,'Ver3'!$J$3:$N$9,3,0)+(C179-C179*G179-C179*I179)*VLOOKUP(B179,'Ver3'!$J$3:$N$9,4,0)</f>
        <v>182263.5</v>
      </c>
      <c r="P179" s="6">
        <f t="shared" ca="1" si="26"/>
        <v>0.9244</v>
      </c>
      <c r="Q179" s="6">
        <f ca="1">C179*P179*VLOOKUP(B179,'Ver3'!$J$3:$N$9,5,0)</f>
        <v>0</v>
      </c>
      <c r="R179" s="6">
        <f ca="1">VLOOKUP(Table134[[#This Row],[Ay]],'Ver3'!$J$3:$O$9,6,0)*Table134[[#This Row],[Hukuk Servisine Sevk Edilen]]*Table134[[#This Row],[Toplam Tutar]]</f>
        <v>0</v>
      </c>
      <c r="S179" s="6">
        <f t="shared" ca="1" si="27"/>
        <v>182263.5</v>
      </c>
      <c r="T179" s="6">
        <f t="shared" ca="1" si="28"/>
        <v>26093.793600000001</v>
      </c>
      <c r="U179" s="4"/>
    </row>
    <row r="180" spans="1:21" x14ac:dyDescent="0.2">
      <c r="A180" s="9">
        <v>45074</v>
      </c>
      <c r="B180" s="6">
        <f t="shared" si="20"/>
        <v>5</v>
      </c>
      <c r="C180" s="6">
        <f ca="1">RANDBETWEEN(VLOOKUP(B180,'Ver3'!$F$3:$H$9,2,0),VLOOKUP(B180,'Ver3'!$F$3:$H$9,3,0))</f>
        <v>1911</v>
      </c>
      <c r="D180" s="6">
        <f ca="1">RANDBETWEEN(VLOOKUP(B180,'Ver3'!$B$4:$D$10,2,0),VLOOKUP(B180,'Ver3'!$B$4:$D$10,3,0))</f>
        <v>206</v>
      </c>
      <c r="E180" s="6">
        <f t="shared" ca="1" si="21"/>
        <v>393666</v>
      </c>
      <c r="F180" s="6">
        <f ca="1">RANDBETWEEN(VLOOKUP(B180,'Ver3'!$B$13:$D$19,2,0),VLOOKUP(B180,'Ver3'!$B$13:$D$19,3,0))/100</f>
        <v>7.0000000000000007E-2</v>
      </c>
      <c r="G180" s="6">
        <f ca="1">RANDBETWEEN(VLOOKUP(B180,'Ver3'!$F$13:$H$19,2,0),VLOOKUP(B180,'Ver3'!$F$13:$H$19,3,0))/100</f>
        <v>0.54</v>
      </c>
      <c r="H180" s="6">
        <f t="shared" ca="1" si="22"/>
        <v>3.7800000000000007E-2</v>
      </c>
      <c r="I180" s="6">
        <f t="shared" ca="1" si="29"/>
        <v>0.2</v>
      </c>
      <c r="J180" s="6">
        <f t="shared" ca="1" si="23"/>
        <v>1.4000000000000002E-2</v>
      </c>
      <c r="K180" s="6">
        <f ca="1">RANDBETWEEN(VLOOKUP(B180,'Ver3'!$F$23:$H$29,2,0),VLOOKUP(B180,'Ver3'!$F$23:$H$29,3,0))/100</f>
        <v>0</v>
      </c>
      <c r="L180" s="6">
        <f t="shared" ca="1" si="24"/>
        <v>0</v>
      </c>
      <c r="M180" s="16">
        <f t="shared" ca="1" si="25"/>
        <v>98.989800000000031</v>
      </c>
      <c r="N180" s="6">
        <f ca="1">(L180+J180+H180)*E180+Table134[[#This Row],[Hukuk Servisinde Tahsilat Tutarı]]</f>
        <v>20391.898800000006</v>
      </c>
      <c r="O180" s="6">
        <f ca="1">C180*VLOOKUP(B180,'Ver3'!$J$3:$N$9,2,0)+(C180-C180*G180)*VLOOKUP(B180,'Ver3'!$J$3:$N$9,3,0)+(C180-C180*G180-C180*I180)*VLOOKUP(B180,'Ver3'!$J$3:$N$9,4,0)</f>
        <v>211165.5</v>
      </c>
      <c r="P180" s="6">
        <f t="shared" ca="1" si="26"/>
        <v>0.94819999999999993</v>
      </c>
      <c r="Q180" s="6">
        <f ca="1">C180*P180*VLOOKUP(B180,'Ver3'!$J$3:$N$9,5,0)</f>
        <v>0</v>
      </c>
      <c r="R180" s="6">
        <f ca="1">VLOOKUP(Table134[[#This Row],[Ay]],'Ver3'!$J$3:$O$9,6,0)*Table134[[#This Row],[Hukuk Servisine Sevk Edilen]]*Table134[[#This Row],[Toplam Tutar]]</f>
        <v>0</v>
      </c>
      <c r="S180" s="6">
        <f t="shared" ca="1" si="27"/>
        <v>211165.5</v>
      </c>
      <c r="T180" s="6">
        <f t="shared" ca="1" si="28"/>
        <v>20391.898800000006</v>
      </c>
      <c r="U180" s="4"/>
    </row>
    <row r="181" spans="1:21" x14ac:dyDescent="0.2">
      <c r="A181" s="9">
        <v>45075</v>
      </c>
      <c r="B181" s="6">
        <f t="shared" si="20"/>
        <v>5</v>
      </c>
      <c r="C181" s="6">
        <f ca="1">RANDBETWEEN(VLOOKUP(B181,'Ver3'!$F$3:$H$9,2,0),VLOOKUP(B181,'Ver3'!$F$3:$H$9,3,0))</f>
        <v>1765</v>
      </c>
      <c r="D181" s="6">
        <f ca="1">RANDBETWEEN(VLOOKUP(B181,'Ver3'!$B$4:$D$10,2,0),VLOOKUP(B181,'Ver3'!$B$4:$D$10,3,0))</f>
        <v>231</v>
      </c>
      <c r="E181" s="6">
        <f t="shared" ca="1" si="21"/>
        <v>407715</v>
      </c>
      <c r="F181" s="6">
        <f ca="1">RANDBETWEEN(VLOOKUP(B181,'Ver3'!$B$13:$D$19,2,0),VLOOKUP(B181,'Ver3'!$B$13:$D$19,3,0))/100</f>
        <v>0.06</v>
      </c>
      <c r="G181" s="6">
        <f ca="1">RANDBETWEEN(VLOOKUP(B181,'Ver3'!$F$13:$H$19,2,0),VLOOKUP(B181,'Ver3'!$F$13:$H$19,3,0))/100</f>
        <v>0.54</v>
      </c>
      <c r="H181" s="6">
        <f t="shared" ca="1" si="22"/>
        <v>3.2399999999999998E-2</v>
      </c>
      <c r="I181" s="6">
        <f t="shared" ca="1" si="29"/>
        <v>0.31</v>
      </c>
      <c r="J181" s="6">
        <f t="shared" ca="1" si="23"/>
        <v>1.8599999999999998E-2</v>
      </c>
      <c r="K181" s="6">
        <f ca="1">RANDBETWEEN(VLOOKUP(B181,'Ver3'!$F$23:$H$29,2,0),VLOOKUP(B181,'Ver3'!$F$23:$H$29,3,0))/100</f>
        <v>0</v>
      </c>
      <c r="L181" s="6">
        <f t="shared" ca="1" si="24"/>
        <v>0</v>
      </c>
      <c r="M181" s="16">
        <f t="shared" ca="1" si="25"/>
        <v>90.015000000000001</v>
      </c>
      <c r="N181" s="6">
        <f ca="1">(L181+J181+H181)*E181+Table134[[#This Row],[Hukuk Servisinde Tahsilat Tutarı]]</f>
        <v>20793.465</v>
      </c>
      <c r="O181" s="6">
        <f ca="1">C181*VLOOKUP(B181,'Ver3'!$J$3:$N$9,2,0)+(C181-C181*G181)*VLOOKUP(B181,'Ver3'!$J$3:$N$9,3,0)+(C181-C181*G181-C181*I181)*VLOOKUP(B181,'Ver3'!$J$3:$N$9,4,0)</f>
        <v>175617.5</v>
      </c>
      <c r="P181" s="6">
        <f t="shared" ca="1" si="26"/>
        <v>0.94899999999999995</v>
      </c>
      <c r="Q181" s="6">
        <f ca="1">C181*P181*VLOOKUP(B181,'Ver3'!$J$3:$N$9,5,0)</f>
        <v>0</v>
      </c>
      <c r="R181" s="6">
        <f ca="1">VLOOKUP(Table134[[#This Row],[Ay]],'Ver3'!$J$3:$O$9,6,0)*Table134[[#This Row],[Hukuk Servisine Sevk Edilen]]*Table134[[#This Row],[Toplam Tutar]]</f>
        <v>0</v>
      </c>
      <c r="S181" s="6">
        <f t="shared" ca="1" si="27"/>
        <v>175617.5</v>
      </c>
      <c r="T181" s="6">
        <f t="shared" ca="1" si="28"/>
        <v>20793.465</v>
      </c>
      <c r="U181" s="4"/>
    </row>
    <row r="182" spans="1:21" x14ac:dyDescent="0.2">
      <c r="A182" s="9">
        <v>45076</v>
      </c>
      <c r="B182" s="6">
        <f t="shared" si="20"/>
        <v>5</v>
      </c>
      <c r="C182" s="6">
        <f ca="1">RANDBETWEEN(VLOOKUP(B182,'Ver3'!$F$3:$H$9,2,0),VLOOKUP(B182,'Ver3'!$F$3:$H$9,3,0))</f>
        <v>1971</v>
      </c>
      <c r="D182" s="6">
        <f ca="1">RANDBETWEEN(VLOOKUP(B182,'Ver3'!$B$4:$D$10,2,0),VLOOKUP(B182,'Ver3'!$B$4:$D$10,3,0))</f>
        <v>228</v>
      </c>
      <c r="E182" s="6">
        <f t="shared" ca="1" si="21"/>
        <v>449388</v>
      </c>
      <c r="F182" s="6">
        <f ca="1">RANDBETWEEN(VLOOKUP(B182,'Ver3'!$B$13:$D$19,2,0),VLOOKUP(B182,'Ver3'!$B$13:$D$19,3,0))/100</f>
        <v>0.09</v>
      </c>
      <c r="G182" s="6">
        <f ca="1">RANDBETWEEN(VLOOKUP(B182,'Ver3'!$F$13:$H$19,2,0),VLOOKUP(B182,'Ver3'!$F$13:$H$19,3,0))/100</f>
        <v>0.51</v>
      </c>
      <c r="H182" s="6">
        <f t="shared" ca="1" si="22"/>
        <v>4.5899999999999996E-2</v>
      </c>
      <c r="I182" s="6">
        <f t="shared" ca="1" si="29"/>
        <v>0.22</v>
      </c>
      <c r="J182" s="6">
        <f t="shared" ca="1" si="23"/>
        <v>1.9799999999999998E-2</v>
      </c>
      <c r="K182" s="6">
        <f ca="1">RANDBETWEEN(VLOOKUP(B182,'Ver3'!$F$23:$H$29,2,0),VLOOKUP(B182,'Ver3'!$F$23:$H$29,3,0))/100</f>
        <v>0</v>
      </c>
      <c r="L182" s="6">
        <f t="shared" ca="1" si="24"/>
        <v>0</v>
      </c>
      <c r="M182" s="16">
        <f t="shared" ca="1" si="25"/>
        <v>129.49469999999999</v>
      </c>
      <c r="N182" s="6">
        <f ca="1">(L182+J182+H182)*E182+Table134[[#This Row],[Hukuk Servisinde Tahsilat Tutarı]]</f>
        <v>29524.791599999997</v>
      </c>
      <c r="O182" s="6">
        <f ca="1">C182*VLOOKUP(B182,'Ver3'!$J$3:$N$9,2,0)+(C182-C182*G182)*VLOOKUP(B182,'Ver3'!$J$3:$N$9,3,0)+(C182-C182*G182-C182*I182)*VLOOKUP(B182,'Ver3'!$J$3:$N$9,4,0)</f>
        <v>224201.25</v>
      </c>
      <c r="P182" s="6">
        <f t="shared" ca="1" si="26"/>
        <v>0.93430000000000002</v>
      </c>
      <c r="Q182" s="6">
        <f ca="1">C182*P182*VLOOKUP(B182,'Ver3'!$J$3:$N$9,5,0)</f>
        <v>0</v>
      </c>
      <c r="R182" s="6">
        <f ca="1">VLOOKUP(Table134[[#This Row],[Ay]],'Ver3'!$J$3:$O$9,6,0)*Table134[[#This Row],[Hukuk Servisine Sevk Edilen]]*Table134[[#This Row],[Toplam Tutar]]</f>
        <v>0</v>
      </c>
      <c r="S182" s="6">
        <f t="shared" ca="1" si="27"/>
        <v>224201.25</v>
      </c>
      <c r="T182" s="6">
        <f t="shared" ca="1" si="28"/>
        <v>29524.791599999997</v>
      </c>
      <c r="U182" s="4"/>
    </row>
    <row r="183" spans="1:21" x14ac:dyDescent="0.2">
      <c r="A183" s="9">
        <v>45077</v>
      </c>
      <c r="B183" s="6">
        <f t="shared" si="20"/>
        <v>5</v>
      </c>
      <c r="C183" s="6">
        <f ca="1">RANDBETWEEN(VLOOKUP(B183,'Ver3'!$F$3:$H$9,2,0),VLOOKUP(B183,'Ver3'!$F$3:$H$9,3,0))</f>
        <v>1535</v>
      </c>
      <c r="D183" s="6">
        <f ca="1">RANDBETWEEN(VLOOKUP(B183,'Ver3'!$B$4:$D$10,2,0),VLOOKUP(B183,'Ver3'!$B$4:$D$10,3,0))</f>
        <v>112</v>
      </c>
      <c r="E183" s="6">
        <f t="shared" ca="1" si="21"/>
        <v>171920</v>
      </c>
      <c r="F183" s="6">
        <f ca="1">RANDBETWEEN(VLOOKUP(B183,'Ver3'!$B$13:$D$19,2,0),VLOOKUP(B183,'Ver3'!$B$13:$D$19,3,0))/100</f>
        <v>7.0000000000000007E-2</v>
      </c>
      <c r="G183" s="6">
        <f ca="1">RANDBETWEEN(VLOOKUP(B183,'Ver3'!$F$13:$H$19,2,0),VLOOKUP(B183,'Ver3'!$F$13:$H$19,3,0))/100</f>
        <v>0.53</v>
      </c>
      <c r="H183" s="6">
        <f t="shared" ca="1" si="22"/>
        <v>3.7100000000000008E-2</v>
      </c>
      <c r="I183" s="6">
        <f t="shared" ca="1" si="29"/>
        <v>0.28000000000000003</v>
      </c>
      <c r="J183" s="6">
        <f t="shared" ca="1" si="23"/>
        <v>1.9600000000000003E-2</v>
      </c>
      <c r="K183" s="6">
        <f ca="1">RANDBETWEEN(VLOOKUP(B183,'Ver3'!$F$23:$H$29,2,0),VLOOKUP(B183,'Ver3'!$F$23:$H$29,3,0))/100</f>
        <v>0</v>
      </c>
      <c r="L183" s="6">
        <f t="shared" ca="1" si="24"/>
        <v>0</v>
      </c>
      <c r="M183" s="16">
        <f t="shared" ca="1" si="25"/>
        <v>87.034500000000023</v>
      </c>
      <c r="N183" s="6">
        <f ca="1">(L183+J183+H183)*E183+Table134[[#This Row],[Hukuk Servisinde Tahsilat Tutarı]]</f>
        <v>9747.8640000000032</v>
      </c>
      <c r="O183" s="6">
        <f ca="1">C183*VLOOKUP(B183,'Ver3'!$J$3:$N$9,2,0)+(C183-C183*G183)*VLOOKUP(B183,'Ver3'!$J$3:$N$9,3,0)+(C183-C183*G183-C183*I183)*VLOOKUP(B183,'Ver3'!$J$3:$N$9,4,0)</f>
        <v>160023.75</v>
      </c>
      <c r="P183" s="6">
        <f t="shared" ca="1" si="26"/>
        <v>0.94330000000000003</v>
      </c>
      <c r="Q183" s="6">
        <f ca="1">C183*P183*VLOOKUP(B183,'Ver3'!$J$3:$N$9,5,0)</f>
        <v>0</v>
      </c>
      <c r="R183" s="6">
        <f ca="1">VLOOKUP(Table134[[#This Row],[Ay]],'Ver3'!$J$3:$O$9,6,0)*Table134[[#This Row],[Hukuk Servisine Sevk Edilen]]*Table134[[#This Row],[Toplam Tutar]]</f>
        <v>0</v>
      </c>
      <c r="S183" s="6">
        <f t="shared" ca="1" si="27"/>
        <v>160023.75</v>
      </c>
      <c r="T183" s="6">
        <f t="shared" ca="1" si="28"/>
        <v>9747.8640000000032</v>
      </c>
      <c r="U183" s="4"/>
    </row>
    <row r="184" spans="1:21" x14ac:dyDescent="0.2">
      <c r="B184" s="9"/>
    </row>
    <row r="185" spans="1:21" x14ac:dyDescent="0.2">
      <c r="B185" s="9"/>
    </row>
    <row r="186" spans="1:21" x14ac:dyDescent="0.2">
      <c r="B186" s="9"/>
    </row>
    <row r="187" spans="1:21" x14ac:dyDescent="0.2">
      <c r="B187" s="9"/>
    </row>
    <row r="188" spans="1:21" x14ac:dyDescent="0.2">
      <c r="B188" s="9"/>
    </row>
    <row r="189" spans="1:21" x14ac:dyDescent="0.2">
      <c r="B189" s="9"/>
    </row>
    <row r="190" spans="1:21" x14ac:dyDescent="0.2">
      <c r="B190" s="9"/>
    </row>
    <row r="191" spans="1:21" x14ac:dyDescent="0.2">
      <c r="B191" s="9"/>
    </row>
    <row r="192" spans="1:21" x14ac:dyDescent="0.2">
      <c r="B192" s="9"/>
    </row>
    <row r="193" spans="2:2" x14ac:dyDescent="0.2">
      <c r="B193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8782-E659-C443-A70C-90D8508C5AF3}">
  <sheetPr>
    <tabColor theme="0" tint="-0.249977111117893"/>
  </sheetPr>
  <dimension ref="A2:O29"/>
  <sheetViews>
    <sheetView showGridLines="0" zoomScale="118" workbookViewId="0">
      <selection activeCell="O7" sqref="O7:O9"/>
    </sheetView>
  </sheetViews>
  <sheetFormatPr baseColWidth="10" defaultColWidth="8.83203125" defaultRowHeight="15" x14ac:dyDescent="0.2"/>
  <cols>
    <col min="1" max="1" width="9.1640625" customWidth="1"/>
    <col min="2" max="4" width="14.33203125" style="1" customWidth="1"/>
    <col min="5" max="5" width="3.83203125" style="1" customWidth="1"/>
    <col min="6" max="8" width="14.33203125" style="1" customWidth="1"/>
    <col min="10" max="10" width="6.33203125" style="1" bestFit="1" customWidth="1"/>
    <col min="11" max="13" width="28.83203125" style="1" bestFit="1" customWidth="1"/>
    <col min="14" max="14" width="25.1640625" style="1" bestFit="1" customWidth="1"/>
    <col min="15" max="15" width="23.6640625" style="1" bestFit="1" customWidth="1"/>
  </cols>
  <sheetData>
    <row r="2" spans="1:15" ht="16" x14ac:dyDescent="0.2">
      <c r="A2" s="13"/>
      <c r="B2" s="47" t="s">
        <v>16</v>
      </c>
      <c r="C2" s="47"/>
      <c r="D2" s="47"/>
      <c r="E2" s="15"/>
      <c r="F2" s="47" t="s">
        <v>15</v>
      </c>
      <c r="G2" s="47"/>
      <c r="H2" s="47"/>
      <c r="I2" s="3"/>
    </row>
    <row r="3" spans="1:15" s="13" customFormat="1" ht="16" x14ac:dyDescent="0.2">
      <c r="B3" s="18" t="s">
        <v>2</v>
      </c>
      <c r="C3" s="29" t="s">
        <v>10</v>
      </c>
      <c r="D3" s="18" t="s">
        <v>9</v>
      </c>
      <c r="E3" s="15"/>
      <c r="F3" s="18" t="s">
        <v>2</v>
      </c>
      <c r="G3" s="29" t="s">
        <v>8</v>
      </c>
      <c r="H3" s="18" t="s">
        <v>7</v>
      </c>
      <c r="I3" s="14"/>
      <c r="J3" s="18" t="s">
        <v>2</v>
      </c>
      <c r="K3" s="18" t="s">
        <v>14</v>
      </c>
      <c r="L3" s="18" t="s">
        <v>13</v>
      </c>
      <c r="M3" s="18" t="s">
        <v>12</v>
      </c>
      <c r="N3" s="18" t="s">
        <v>11</v>
      </c>
      <c r="O3" s="18" t="s">
        <v>28</v>
      </c>
    </row>
    <row r="4" spans="1:15" x14ac:dyDescent="0.2">
      <c r="B4" s="6">
        <v>12</v>
      </c>
      <c r="C4" s="31">
        <v>750</v>
      </c>
      <c r="D4" s="31">
        <v>1250</v>
      </c>
      <c r="E4" s="6"/>
      <c r="F4" s="21">
        <v>12</v>
      </c>
      <c r="G4" s="22">
        <v>250</v>
      </c>
      <c r="H4" s="21">
        <v>750</v>
      </c>
      <c r="I4" s="3"/>
      <c r="J4" s="6">
        <v>12</v>
      </c>
      <c r="K4" s="6">
        <v>50</v>
      </c>
      <c r="L4" s="6">
        <v>75</v>
      </c>
      <c r="M4" s="6">
        <v>100</v>
      </c>
      <c r="N4" s="6">
        <v>300</v>
      </c>
      <c r="O4" s="6">
        <v>0.3</v>
      </c>
    </row>
    <row r="5" spans="1:15" x14ac:dyDescent="0.2">
      <c r="B5" s="6">
        <v>1</v>
      </c>
      <c r="C5" s="31">
        <v>1250</v>
      </c>
      <c r="D5" s="31">
        <v>1750</v>
      </c>
      <c r="E5" s="6"/>
      <c r="F5" s="21">
        <v>1</v>
      </c>
      <c r="G5" s="22">
        <v>750</v>
      </c>
      <c r="H5" s="21">
        <v>1250</v>
      </c>
      <c r="I5" s="3"/>
      <c r="J5" s="6">
        <v>1</v>
      </c>
      <c r="K5" s="6">
        <v>50</v>
      </c>
      <c r="L5" s="6">
        <v>75</v>
      </c>
      <c r="M5" s="6">
        <v>100</v>
      </c>
      <c r="N5" s="6">
        <v>300</v>
      </c>
      <c r="O5" s="6">
        <v>0.28000000000000003</v>
      </c>
    </row>
    <row r="6" spans="1:15" x14ac:dyDescent="0.2">
      <c r="B6" s="6">
        <v>2</v>
      </c>
      <c r="C6" s="31">
        <v>1250</v>
      </c>
      <c r="D6" s="31">
        <v>1750</v>
      </c>
      <c r="E6" s="6"/>
      <c r="F6" s="21">
        <v>2</v>
      </c>
      <c r="G6" s="22">
        <v>1000</v>
      </c>
      <c r="H6" s="21">
        <v>1500</v>
      </c>
      <c r="I6" s="3"/>
      <c r="J6" s="6">
        <v>2</v>
      </c>
      <c r="K6" s="6">
        <v>50</v>
      </c>
      <c r="L6" s="6">
        <v>75</v>
      </c>
      <c r="M6" s="6">
        <v>100</v>
      </c>
      <c r="N6" s="6">
        <v>300</v>
      </c>
      <c r="O6" s="6">
        <v>0.25</v>
      </c>
    </row>
    <row r="7" spans="1:15" x14ac:dyDescent="0.2">
      <c r="B7" s="6">
        <v>3</v>
      </c>
      <c r="C7" s="31">
        <v>750</v>
      </c>
      <c r="D7" s="31">
        <v>1250</v>
      </c>
      <c r="E7" s="6"/>
      <c r="F7" s="21">
        <v>3</v>
      </c>
      <c r="G7" s="22">
        <v>1000</v>
      </c>
      <c r="H7" s="21">
        <v>1500</v>
      </c>
      <c r="I7" s="3"/>
      <c r="J7" s="6">
        <v>3</v>
      </c>
      <c r="K7" s="6">
        <v>50</v>
      </c>
      <c r="L7" s="6">
        <v>75</v>
      </c>
      <c r="M7" s="6">
        <v>100</v>
      </c>
      <c r="N7" s="6">
        <v>0</v>
      </c>
      <c r="O7" s="6">
        <v>0</v>
      </c>
    </row>
    <row r="8" spans="1:15" x14ac:dyDescent="0.2">
      <c r="B8" s="6">
        <v>4</v>
      </c>
      <c r="C8" s="31">
        <v>250</v>
      </c>
      <c r="D8" s="31">
        <v>750</v>
      </c>
      <c r="E8" s="23"/>
      <c r="F8" s="21">
        <v>4</v>
      </c>
      <c r="G8" s="22">
        <v>1000</v>
      </c>
      <c r="H8" s="21">
        <v>1500</v>
      </c>
      <c r="I8" s="3"/>
      <c r="J8" s="6">
        <v>4</v>
      </c>
      <c r="K8" s="6">
        <v>50</v>
      </c>
      <c r="L8" s="6">
        <v>75</v>
      </c>
      <c r="M8" s="6">
        <v>100</v>
      </c>
      <c r="N8" s="6">
        <v>0</v>
      </c>
      <c r="O8" s="6">
        <v>0</v>
      </c>
    </row>
    <row r="9" spans="1:15" x14ac:dyDescent="0.2">
      <c r="B9" s="17">
        <v>5</v>
      </c>
      <c r="C9" s="32">
        <v>100</v>
      </c>
      <c r="D9" s="32">
        <v>250</v>
      </c>
      <c r="E9" s="6"/>
      <c r="F9" s="25">
        <v>5</v>
      </c>
      <c r="G9" s="26">
        <v>1500</v>
      </c>
      <c r="H9" s="25">
        <v>2000</v>
      </c>
      <c r="I9" s="3"/>
      <c r="J9" s="17">
        <v>5</v>
      </c>
      <c r="K9" s="17">
        <v>50</v>
      </c>
      <c r="L9" s="17">
        <v>75</v>
      </c>
      <c r="M9" s="17">
        <v>100</v>
      </c>
      <c r="N9" s="17">
        <v>0</v>
      </c>
      <c r="O9" s="17">
        <v>0</v>
      </c>
    </row>
    <row r="10" spans="1:15" x14ac:dyDescent="0.2">
      <c r="B10" s="6"/>
      <c r="C10" s="6"/>
      <c r="D10" s="6"/>
      <c r="E10" s="23"/>
      <c r="F10" s="6"/>
      <c r="G10" s="6"/>
      <c r="H10" s="6"/>
      <c r="I10" s="3"/>
      <c r="J10" s="6"/>
      <c r="K10" s="6"/>
      <c r="L10" s="6"/>
      <c r="M10" s="6"/>
      <c r="N10" s="6"/>
      <c r="O10" s="6"/>
    </row>
    <row r="11" spans="1:15" x14ac:dyDescent="0.2">
      <c r="B11" s="6"/>
      <c r="C11" s="6"/>
      <c r="D11" s="6"/>
      <c r="E11" s="6"/>
      <c r="F11" s="6"/>
      <c r="G11" s="6"/>
      <c r="H11" s="6"/>
      <c r="I11" s="3"/>
      <c r="J11" s="6"/>
      <c r="K11" s="6"/>
      <c r="L11" s="6"/>
      <c r="M11" s="6"/>
      <c r="N11" s="6"/>
      <c r="O11" s="6"/>
    </row>
    <row r="12" spans="1:15" x14ac:dyDescent="0.2">
      <c r="B12" s="46" t="s">
        <v>41</v>
      </c>
      <c r="C12" s="46"/>
      <c r="D12" s="46"/>
      <c r="E12" s="27"/>
      <c r="F12" s="46" t="s">
        <v>38</v>
      </c>
      <c r="G12" s="46"/>
      <c r="H12" s="46"/>
      <c r="I12" s="3"/>
      <c r="J12" s="6"/>
      <c r="K12" s="6"/>
      <c r="L12" s="6"/>
      <c r="M12" s="6"/>
      <c r="N12" s="6"/>
      <c r="O12" s="6"/>
    </row>
    <row r="13" spans="1:15" x14ac:dyDescent="0.2">
      <c r="B13" s="19" t="s">
        <v>2</v>
      </c>
      <c r="C13" s="20" t="s">
        <v>1</v>
      </c>
      <c r="D13" s="19" t="s">
        <v>0</v>
      </c>
      <c r="E13" s="28"/>
      <c r="F13" s="19" t="s">
        <v>2</v>
      </c>
      <c r="G13" s="20" t="s">
        <v>1</v>
      </c>
      <c r="H13" s="19" t="s">
        <v>0</v>
      </c>
      <c r="I13" s="3"/>
      <c r="J13" s="19" t="s">
        <v>2</v>
      </c>
      <c r="K13" s="19" t="s">
        <v>6</v>
      </c>
      <c r="L13" s="20" t="s">
        <v>5</v>
      </c>
      <c r="M13" s="19" t="s">
        <v>4</v>
      </c>
      <c r="N13" s="19" t="s">
        <v>3</v>
      </c>
      <c r="O13" s="6"/>
    </row>
    <row r="14" spans="1:15" x14ac:dyDescent="0.2">
      <c r="B14" s="6">
        <v>12</v>
      </c>
      <c r="C14" s="16">
        <v>35</v>
      </c>
      <c r="D14" s="6">
        <v>55</v>
      </c>
      <c r="E14" s="6"/>
      <c r="F14" s="6">
        <v>12</v>
      </c>
      <c r="G14" s="16">
        <v>45</v>
      </c>
      <c r="H14" s="6">
        <v>55</v>
      </c>
      <c r="I14" s="3"/>
      <c r="J14" s="6">
        <v>12</v>
      </c>
      <c r="K14" s="31">
        <f ca="1">SUMIF(Sayfa3!B:B,J15,Sayfa3!E:E)</f>
        <v>46181413</v>
      </c>
      <c r="L14" s="31">
        <f ca="1">SUMIF(Sayfa3!B:B,J14,Sayfa3!N:N)</f>
        <v>8199268.0130200014</v>
      </c>
      <c r="M14" s="31">
        <f ca="1">SUMIF(Sayfa3!B:B,J14,Sayfa3!S:S)</f>
        <v>4186146.0799999996</v>
      </c>
      <c r="N14" s="31">
        <f t="shared" ref="N14:N19" ca="1" si="0">L14-M14</f>
        <v>4013121.9330200017</v>
      </c>
      <c r="O14" s="6"/>
    </row>
    <row r="15" spans="1:15" x14ac:dyDescent="0.2">
      <c r="B15" s="6">
        <v>1</v>
      </c>
      <c r="C15" s="16">
        <v>35</v>
      </c>
      <c r="D15" s="6">
        <v>65</v>
      </c>
      <c r="E15" s="6"/>
      <c r="F15" s="6">
        <v>1</v>
      </c>
      <c r="G15" s="16">
        <v>45</v>
      </c>
      <c r="H15" s="6">
        <v>55</v>
      </c>
      <c r="I15" s="3"/>
      <c r="J15" s="6">
        <v>1</v>
      </c>
      <c r="K15" s="31">
        <f ca="1">SUMIF(Sayfa3!B:B,J15,Sayfa3!E:E)</f>
        <v>46181413</v>
      </c>
      <c r="L15" s="31">
        <f ca="1">SUMIF(Sayfa3!B:B,J15,Sayfa3!N:N)</f>
        <v>26843080.004992001</v>
      </c>
      <c r="M15" s="31">
        <f ca="1">SUMIF(Sayfa3!B:B,J15,Sayfa3!S:S)</f>
        <v>8544024.879999999</v>
      </c>
      <c r="N15" s="31">
        <f t="shared" ca="1" si="0"/>
        <v>18299055.124992002</v>
      </c>
      <c r="O15" s="6"/>
    </row>
    <row r="16" spans="1:15" x14ac:dyDescent="0.2">
      <c r="B16" s="6">
        <v>2</v>
      </c>
      <c r="C16" s="16">
        <v>35</v>
      </c>
      <c r="D16" s="6">
        <v>65</v>
      </c>
      <c r="E16" s="6"/>
      <c r="F16" s="6">
        <v>2</v>
      </c>
      <c r="G16" s="16">
        <v>45</v>
      </c>
      <c r="H16" s="6">
        <v>55</v>
      </c>
      <c r="I16" s="3"/>
      <c r="J16" s="6">
        <v>2</v>
      </c>
      <c r="K16" s="31">
        <f ca="1">SUMIF(Sayfa3!B:B,J16,Sayfa3!E:E)</f>
        <v>51790202</v>
      </c>
      <c r="L16" s="31">
        <f ca="1">SUMIF(Sayfa3!B:B,J16,Sayfa3!N:N)</f>
        <v>29615790.009424992</v>
      </c>
      <c r="M16" s="31">
        <f ca="1">SUMIF(Sayfa3!B:B,J16,Sayfa3!S:S)</f>
        <v>9835859.5199999996</v>
      </c>
      <c r="N16" s="31">
        <f t="shared" ca="1" si="0"/>
        <v>19779930.489424992</v>
      </c>
      <c r="O16" s="6"/>
    </row>
    <row r="17" spans="2:15" x14ac:dyDescent="0.2">
      <c r="B17" s="6">
        <v>3</v>
      </c>
      <c r="C17" s="16">
        <v>35</v>
      </c>
      <c r="D17" s="6">
        <v>65</v>
      </c>
      <c r="E17" s="6"/>
      <c r="F17" s="6">
        <v>3</v>
      </c>
      <c r="G17" s="16">
        <v>45</v>
      </c>
      <c r="H17" s="6">
        <v>55</v>
      </c>
      <c r="I17" s="3"/>
      <c r="J17" s="6">
        <v>3</v>
      </c>
      <c r="K17" s="31">
        <f ca="1">SUMIF(Sayfa3!B:B,J17,Sayfa3!E:E)</f>
        <v>38598372</v>
      </c>
      <c r="L17" s="31">
        <f ca="1">SUMIF(Sayfa3!B:B,J17,Sayfa3!N:N)</f>
        <v>15564279.224599998</v>
      </c>
      <c r="M17" s="31">
        <f ca="1">SUMIF(Sayfa3!B:B,J17,Sayfa3!S:S)</f>
        <v>4172285.25</v>
      </c>
      <c r="N17" s="31">
        <f t="shared" ca="1" si="0"/>
        <v>11391993.974599998</v>
      </c>
      <c r="O17" s="6"/>
    </row>
    <row r="18" spans="2:15" x14ac:dyDescent="0.2">
      <c r="B18" s="6">
        <v>4</v>
      </c>
      <c r="C18" s="16">
        <v>20</v>
      </c>
      <c r="D18" s="6">
        <v>40</v>
      </c>
      <c r="E18" s="6"/>
      <c r="F18" s="6">
        <v>4</v>
      </c>
      <c r="G18" s="16">
        <v>45</v>
      </c>
      <c r="H18" s="6">
        <v>55</v>
      </c>
      <c r="I18" s="3"/>
      <c r="J18" s="6">
        <v>4</v>
      </c>
      <c r="K18" s="31">
        <f ca="1">SUMIF(Sayfa3!B:B,J18,Sayfa3!E:E)</f>
        <v>18824068</v>
      </c>
      <c r="L18" s="31">
        <f ca="1">SUMIF(Sayfa3!B:B,J18,Sayfa3!N:N)</f>
        <v>4357784.4669000003</v>
      </c>
      <c r="M18" s="31">
        <f ca="1">SUMIF(Sayfa3!B:B,J18,Sayfa3!S:S)</f>
        <v>4103533.5</v>
      </c>
      <c r="N18" s="31">
        <f t="shared" ca="1" si="0"/>
        <v>254250.96690000035</v>
      </c>
      <c r="O18" s="6"/>
    </row>
    <row r="19" spans="2:15" x14ac:dyDescent="0.2">
      <c r="B19" s="17">
        <v>5</v>
      </c>
      <c r="C19" s="24">
        <v>5</v>
      </c>
      <c r="D19" s="17">
        <v>10</v>
      </c>
      <c r="E19" s="6"/>
      <c r="F19" s="17">
        <v>5</v>
      </c>
      <c r="G19" s="24">
        <v>45</v>
      </c>
      <c r="H19" s="17">
        <v>55</v>
      </c>
      <c r="I19" s="3"/>
      <c r="J19" s="17">
        <v>5</v>
      </c>
      <c r="K19" s="32">
        <f ca="1">SUMIF(Sayfa3!B:B,J19,Sayfa3!E:E)</f>
        <v>10023604</v>
      </c>
      <c r="L19" s="32">
        <f ca="1">SUMIF(Sayfa3!B:B,J19,Sayfa3!N:N)</f>
        <v>593601.16480000003</v>
      </c>
      <c r="M19" s="32">
        <f ca="1">SUMIF(Sayfa3!B:B,J19,Sayfa3!S:S)</f>
        <v>6173770.75</v>
      </c>
      <c r="N19" s="32">
        <f t="shared" ca="1" si="0"/>
        <v>-5580169.5851999996</v>
      </c>
      <c r="O19" s="6"/>
    </row>
    <row r="20" spans="2:15" x14ac:dyDescent="0.2">
      <c r="B20" s="6"/>
      <c r="C20" s="16"/>
      <c r="D20" s="6"/>
      <c r="E20" s="6"/>
      <c r="F20" s="6"/>
      <c r="G20" s="6"/>
      <c r="H20" s="6"/>
      <c r="I20" s="3"/>
      <c r="J20" s="6"/>
      <c r="K20" s="6"/>
      <c r="L20" s="16"/>
      <c r="M20" s="6"/>
      <c r="N20" s="6"/>
      <c r="O20" s="6"/>
    </row>
    <row r="21" spans="2:15" x14ac:dyDescent="0.2">
      <c r="B21" s="6"/>
      <c r="C21" s="16"/>
      <c r="D21" s="6"/>
      <c r="E21" s="6"/>
      <c r="F21" s="6"/>
      <c r="G21" s="6"/>
      <c r="H21" s="6"/>
      <c r="I21" s="3"/>
      <c r="J21" s="6"/>
      <c r="K21" s="6"/>
      <c r="L21" s="16"/>
      <c r="M21" s="30" t="s">
        <v>42</v>
      </c>
      <c r="N21" s="33">
        <f ca="1">SUM(N14:N19)</f>
        <v>48158182.903737001</v>
      </c>
      <c r="O21" s="6"/>
    </row>
    <row r="22" spans="2:15" x14ac:dyDescent="0.2">
      <c r="B22" s="46" t="s">
        <v>40</v>
      </c>
      <c r="C22" s="46"/>
      <c r="D22" s="46"/>
      <c r="E22" s="28"/>
      <c r="F22" s="46" t="s">
        <v>39</v>
      </c>
      <c r="G22" s="46"/>
      <c r="H22" s="46"/>
      <c r="I22" s="3"/>
      <c r="J22" s="6"/>
      <c r="K22" s="6"/>
      <c r="L22" s="6"/>
      <c r="M22" s="6"/>
      <c r="N22" s="6"/>
      <c r="O22" s="6"/>
    </row>
    <row r="23" spans="2:15" x14ac:dyDescent="0.2">
      <c r="B23" s="19" t="s">
        <v>2</v>
      </c>
      <c r="C23" s="20" t="s">
        <v>1</v>
      </c>
      <c r="D23" s="19" t="s">
        <v>0</v>
      </c>
      <c r="E23" s="28"/>
      <c r="F23" s="19" t="s">
        <v>2</v>
      </c>
      <c r="G23" s="20" t="s">
        <v>1</v>
      </c>
      <c r="H23" s="19" t="s">
        <v>0</v>
      </c>
      <c r="I23" s="3"/>
      <c r="J23" s="6"/>
      <c r="K23" s="6"/>
      <c r="L23" s="6"/>
      <c r="M23" s="6"/>
      <c r="N23" s="6"/>
      <c r="O23" s="6"/>
    </row>
    <row r="24" spans="2:15" x14ac:dyDescent="0.2">
      <c r="B24" s="6">
        <v>12</v>
      </c>
      <c r="C24" s="16">
        <v>20</v>
      </c>
      <c r="D24" s="6">
        <v>35</v>
      </c>
      <c r="E24" s="6"/>
      <c r="F24" s="6">
        <v>12</v>
      </c>
      <c r="G24" s="16">
        <v>5</v>
      </c>
      <c r="H24" s="6">
        <v>10</v>
      </c>
      <c r="I24" s="3"/>
      <c r="J24" s="6"/>
      <c r="K24" s="6"/>
      <c r="L24" s="6"/>
      <c r="M24" s="6"/>
      <c r="N24" s="6"/>
      <c r="O24" s="6"/>
    </row>
    <row r="25" spans="2:15" x14ac:dyDescent="0.2">
      <c r="B25" s="6">
        <v>1</v>
      </c>
      <c r="C25" s="16">
        <v>20</v>
      </c>
      <c r="D25" s="6">
        <v>35</v>
      </c>
      <c r="E25" s="6"/>
      <c r="F25" s="6">
        <v>1</v>
      </c>
      <c r="G25" s="16">
        <v>5</v>
      </c>
      <c r="H25" s="6">
        <v>10</v>
      </c>
      <c r="I25" s="3"/>
      <c r="J25" s="6"/>
      <c r="K25" s="6"/>
      <c r="L25" s="6"/>
      <c r="M25" s="6"/>
      <c r="N25" s="6"/>
      <c r="O25" s="6"/>
    </row>
    <row r="26" spans="2:15" x14ac:dyDescent="0.2">
      <c r="B26" s="6">
        <v>2</v>
      </c>
      <c r="C26" s="16">
        <v>20</v>
      </c>
      <c r="D26" s="6">
        <v>35</v>
      </c>
      <c r="E26" s="6"/>
      <c r="F26" s="6">
        <v>2</v>
      </c>
      <c r="G26" s="16">
        <v>5</v>
      </c>
      <c r="H26" s="6">
        <v>10</v>
      </c>
      <c r="I26" s="3"/>
      <c r="J26" s="6"/>
      <c r="K26" s="6"/>
      <c r="L26" s="6"/>
      <c r="M26" s="6"/>
      <c r="N26" s="6"/>
      <c r="O26" s="6"/>
    </row>
    <row r="27" spans="2:15" x14ac:dyDescent="0.2">
      <c r="B27" s="6">
        <v>3</v>
      </c>
      <c r="C27" s="16">
        <v>0</v>
      </c>
      <c r="D27" s="6">
        <v>0</v>
      </c>
      <c r="E27" s="6"/>
      <c r="F27" s="6">
        <v>3</v>
      </c>
      <c r="G27" s="16">
        <v>0</v>
      </c>
      <c r="H27" s="6">
        <v>0</v>
      </c>
      <c r="I27" s="3"/>
      <c r="J27" s="6"/>
      <c r="K27" s="6"/>
      <c r="L27" s="6"/>
      <c r="M27" s="6"/>
      <c r="N27" s="6"/>
      <c r="O27" s="6"/>
    </row>
    <row r="28" spans="2:15" x14ac:dyDescent="0.2">
      <c r="B28" s="6">
        <v>4</v>
      </c>
      <c r="C28" s="16">
        <v>0</v>
      </c>
      <c r="D28" s="6">
        <v>0</v>
      </c>
      <c r="E28" s="6"/>
      <c r="F28" s="6">
        <v>4</v>
      </c>
      <c r="G28" s="16">
        <v>0</v>
      </c>
      <c r="H28" s="6">
        <v>0</v>
      </c>
      <c r="I28" s="3"/>
      <c r="J28" s="6"/>
      <c r="K28" s="6"/>
      <c r="L28" s="6"/>
      <c r="M28" s="6"/>
      <c r="N28" s="6"/>
      <c r="O28" s="6"/>
    </row>
    <row r="29" spans="2:15" x14ac:dyDescent="0.2">
      <c r="B29" s="17">
        <v>5</v>
      </c>
      <c r="C29" s="24">
        <v>0</v>
      </c>
      <c r="D29" s="17">
        <v>0</v>
      </c>
      <c r="E29" s="6"/>
      <c r="F29" s="17">
        <v>5</v>
      </c>
      <c r="G29" s="24">
        <v>0</v>
      </c>
      <c r="H29" s="17">
        <v>0</v>
      </c>
      <c r="I29" s="3"/>
      <c r="J29" s="6"/>
      <c r="K29" s="6"/>
      <c r="L29" s="6"/>
      <c r="M29" s="6"/>
      <c r="N29" s="6"/>
      <c r="O29" s="6"/>
    </row>
  </sheetData>
  <mergeCells count="6">
    <mergeCell ref="B2:D2"/>
    <mergeCell ref="F2:H2"/>
    <mergeCell ref="B12:D12"/>
    <mergeCell ref="F12:H12"/>
    <mergeCell ref="B22:D22"/>
    <mergeCell ref="F22:H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42CE-137E-C941-93A1-B330C8FCA0A4}">
  <sheetPr>
    <tabColor theme="0" tint="-0.14999847407452621"/>
  </sheetPr>
  <dimension ref="A1:Y193"/>
  <sheetViews>
    <sheetView showGridLines="0" topLeftCell="D1" zoomScale="90" workbookViewId="0">
      <selection activeCell="F2" sqref="F2"/>
    </sheetView>
  </sheetViews>
  <sheetFormatPr baseColWidth="10" defaultColWidth="9.1640625" defaultRowHeight="15" x14ac:dyDescent="0.2"/>
  <cols>
    <col min="1" max="1" width="14.83203125" style="9" bestFit="1" customWidth="1"/>
    <col min="2" max="2" width="10.5" style="6" customWidth="1"/>
    <col min="3" max="3" width="14.5" style="6" bestFit="1" customWidth="1"/>
    <col min="4" max="4" width="19" style="10" bestFit="1" customWidth="1"/>
    <col min="5" max="5" width="16.5" style="10" customWidth="1"/>
    <col min="6" max="6" width="31.33203125" style="6" bestFit="1" customWidth="1"/>
    <col min="7" max="7" width="22.5" style="6" bestFit="1" customWidth="1"/>
    <col min="8" max="8" width="22.33203125" style="6" customWidth="1"/>
    <col min="9" max="9" width="25.5" style="6" bestFit="1" customWidth="1"/>
    <col min="10" max="10" width="25.1640625" style="6" customWidth="1"/>
    <col min="11" max="11" width="27.6640625" style="6" bestFit="1" customWidth="1"/>
    <col min="12" max="13" width="27.5" style="6" customWidth="1"/>
    <col min="14" max="15" width="27.5" style="11" customWidth="1"/>
    <col min="16" max="16" width="28.83203125" style="6" bestFit="1" customWidth="1"/>
    <col min="17" max="17" width="21.5" style="6" bestFit="1" customWidth="1"/>
    <col min="18" max="18" width="33.6640625" style="6" bestFit="1" customWidth="1"/>
    <col min="19" max="19" width="21.1640625" style="6" customWidth="1"/>
    <col min="20" max="20" width="19.6640625" style="6" bestFit="1" customWidth="1"/>
    <col min="21" max="21" width="19.5" style="3" customWidth="1"/>
    <col min="22" max="22" width="9.1640625" style="3"/>
    <col min="23" max="23" width="14" style="3" bestFit="1" customWidth="1"/>
    <col min="24" max="24" width="16.6640625" style="5" bestFit="1" customWidth="1"/>
    <col min="25" max="25" width="16.5" style="3" bestFit="1" customWidth="1"/>
    <col min="26" max="26" width="11.33203125" style="3" bestFit="1" customWidth="1"/>
    <col min="27" max="27" width="9.33203125" style="3" bestFit="1" customWidth="1"/>
    <col min="28" max="28" width="28.1640625" style="3" bestFit="1" customWidth="1"/>
    <col min="29" max="29" width="9.33203125" style="3" bestFit="1" customWidth="1"/>
    <col min="30" max="30" width="9.1640625" style="3"/>
    <col min="31" max="31" width="5.6640625" style="3" bestFit="1" customWidth="1"/>
    <col min="32" max="33" width="22.83203125" style="3" bestFit="1" customWidth="1"/>
    <col min="34" max="34" width="24.33203125" style="3" bestFit="1" customWidth="1"/>
    <col min="35" max="35" width="29.6640625" style="3" bestFit="1" customWidth="1"/>
    <col min="36" max="36" width="27.6640625" style="3" bestFit="1" customWidth="1"/>
    <col min="37" max="16384" width="9.1640625" style="3"/>
  </cols>
  <sheetData>
    <row r="1" spans="1:24" x14ac:dyDescent="0.2">
      <c r="A1" s="12" t="s">
        <v>27</v>
      </c>
      <c r="B1" s="2" t="s">
        <v>26</v>
      </c>
      <c r="C1" s="2" t="s">
        <v>30</v>
      </c>
      <c r="D1" s="7" t="s">
        <v>25</v>
      </c>
      <c r="E1" s="7" t="s">
        <v>24</v>
      </c>
      <c r="F1" s="2" t="s">
        <v>31</v>
      </c>
      <c r="G1" s="2" t="s">
        <v>36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37</v>
      </c>
      <c r="M1" s="2" t="s">
        <v>23</v>
      </c>
      <c r="N1" s="8" t="s">
        <v>22</v>
      </c>
      <c r="O1" s="8" t="s">
        <v>21</v>
      </c>
      <c r="P1" s="2" t="s">
        <v>20</v>
      </c>
      <c r="Q1" s="2" t="s">
        <v>19</v>
      </c>
      <c r="R1" s="2" t="s">
        <v>29</v>
      </c>
      <c r="S1" s="2" t="s">
        <v>18</v>
      </c>
      <c r="T1" s="2" t="s">
        <v>17</v>
      </c>
      <c r="X1" s="3"/>
    </row>
    <row r="2" spans="1:24" x14ac:dyDescent="0.2">
      <c r="A2" s="9">
        <v>44896</v>
      </c>
      <c r="B2" s="6">
        <f t="shared" ref="B2:B65" si="0">MONTH(A2)</f>
        <v>12</v>
      </c>
      <c r="C2" s="6">
        <f ca="1">RANDBETWEEN(VLOOKUP(B2,'Ver4'!$F$3:$H$9,2,0),VLOOKUP(B2,'Ver4'!$F$3:$H$9,3,0))</f>
        <v>388</v>
      </c>
      <c r="D2" s="6">
        <f ca="1">RANDBETWEEN(VLOOKUP(B2,'Ver4'!$B$4:$D$10,2,0),VLOOKUP(B2,'Ver4'!$B$4:$D$10,3,0))</f>
        <v>1222</v>
      </c>
      <c r="E2" s="6">
        <f t="shared" ref="E2:E65" ca="1" si="1">C2*D2</f>
        <v>474136</v>
      </c>
      <c r="F2" s="6">
        <f ca="1">RANDBETWEEN(VLOOKUP(B2,'Ver4'!$B$13:$D$19,2,0),VLOOKUP(B2,'Ver4'!$B$13:$D$19,3,0))/100</f>
        <v>0.45</v>
      </c>
      <c r="G2" s="6">
        <f ca="1">RANDBETWEEN(VLOOKUP(B2,'Ver4'!$F$13:$H$19,2,0),VLOOKUP(B2,'Ver4'!$F$13:$H$19,3,0))/100</f>
        <v>0.5</v>
      </c>
      <c r="H2" s="6">
        <f t="shared" ref="H2:H65" ca="1" si="2">F2*G2</f>
        <v>0.22500000000000001</v>
      </c>
      <c r="I2" s="6">
        <f ca="1">RANDBETWEEN(VLOOKUP(B2,'Ver4'!$B$23:$D$29,2,0),VLOOKUP(B2,'Ver4'!$B$23:$D$29,3,0))/100</f>
        <v>0.24</v>
      </c>
      <c r="J2" s="6">
        <f t="shared" ref="J2:J65" ca="1" si="3">I2*F2</f>
        <v>0.108</v>
      </c>
      <c r="K2" s="6">
        <f ca="1">RANDBETWEEN(VLOOKUP(B2,'Ver4'!$F$23:$H$29,2,0),VLOOKUP(B2,'Ver4'!$F$23:$H$29,3,0))/100</f>
        <v>0.1</v>
      </c>
      <c r="L2" s="6">
        <f t="shared" ref="L2:L65" ca="1" si="4">K2*F2</f>
        <v>4.5000000000000005E-2</v>
      </c>
      <c r="M2" s="16">
        <f t="shared" ref="M2:M65" ca="1" si="5">(L2+J2+H2)*C2</f>
        <v>146.66399999999999</v>
      </c>
      <c r="N2" s="6">
        <f ca="1">(L2+J2+H2)*E2+Table16[[#This Row],[Hukuk Servisinde Tahsilat Tutarı]]</f>
        <v>267697.18559999997</v>
      </c>
      <c r="O2" s="6">
        <f ca="1">C2*VLOOKUP(B2,'Ver4'!$J$3:$N$9,2,0)+(C2-C2*G2)*VLOOKUP(B2,'Ver4'!$J$3:$N$9,3,0)+(C2-C2*G2-C2*I2)*VLOOKUP(B2,'Ver4'!$J$3:$N$9,4,0)</f>
        <v>44038</v>
      </c>
      <c r="P2" s="6">
        <f t="shared" ref="P2:P65" ca="1" si="6">1-(L2+J2+H2)</f>
        <v>0.622</v>
      </c>
      <c r="Q2" s="6">
        <f ca="1">C2*P2*VLOOKUP(B2,'Ver4'!$J$3:$N$9,5,0)</f>
        <v>72400.800000000003</v>
      </c>
      <c r="R2" s="6">
        <f ca="1">VLOOKUP(Table16[[#This Row],[Ay]],'Ver4'!$J$3:$O$9,6,0)*Table16[[#This Row],[Hukuk Servisine Sevk Edilen]]*Table16[[#This Row],[Toplam Tutar]]</f>
        <v>88473.777600000001</v>
      </c>
      <c r="S2" s="6">
        <f t="shared" ref="S2:S65" ca="1" si="7">O2+Q2</f>
        <v>116438.8</v>
      </c>
      <c r="T2" s="6">
        <f t="shared" ref="T2:T65" ca="1" si="8">N2-Q2</f>
        <v>195296.38559999998</v>
      </c>
      <c r="U2" s="4"/>
      <c r="X2" s="3"/>
    </row>
    <row r="3" spans="1:24" x14ac:dyDescent="0.2">
      <c r="A3" s="9">
        <v>44897</v>
      </c>
      <c r="B3" s="6">
        <f t="shared" si="0"/>
        <v>12</v>
      </c>
      <c r="C3" s="6">
        <f ca="1">RANDBETWEEN(VLOOKUP(B3,'Ver4'!$F$3:$H$9,2,0),VLOOKUP(B3,'Ver4'!$F$3:$H$9,3,0))</f>
        <v>383</v>
      </c>
      <c r="D3" s="6">
        <f ca="1">RANDBETWEEN(VLOOKUP(B3,'Ver4'!$B$4:$D$10,2,0),VLOOKUP(B3,'Ver4'!$B$4:$D$10,3,0))</f>
        <v>868</v>
      </c>
      <c r="E3" s="6">
        <f t="shared" ca="1" si="1"/>
        <v>332444</v>
      </c>
      <c r="F3" s="6">
        <f ca="1">RANDBETWEEN(VLOOKUP(B3,'Ver4'!$B$13:$D$19,2,0),VLOOKUP(B3,'Ver4'!$B$13:$D$19,3,0))/100</f>
        <v>0.35</v>
      </c>
      <c r="G3" s="6">
        <f ca="1">RANDBETWEEN(VLOOKUP(B3,'Ver4'!$F$13:$H$19,2,0),VLOOKUP(B3,'Ver4'!$F$13:$H$19,3,0))/100</f>
        <v>0.55000000000000004</v>
      </c>
      <c r="H3" s="6">
        <f t="shared" ca="1" si="2"/>
        <v>0.1925</v>
      </c>
      <c r="I3" s="6">
        <f t="shared" ref="I3:I66" ca="1" si="9">RANDBETWEEN(20,35)/100</f>
        <v>0.27</v>
      </c>
      <c r="J3" s="6">
        <f t="shared" ca="1" si="3"/>
        <v>9.4500000000000001E-2</v>
      </c>
      <c r="K3" s="6">
        <f ca="1">RANDBETWEEN(VLOOKUP(B3,'Ver4'!$F$23:$H$29,2,0),VLOOKUP(B3,'Ver4'!$F$23:$H$29,3,0))/100</f>
        <v>0.08</v>
      </c>
      <c r="L3" s="6">
        <f t="shared" ca="1" si="4"/>
        <v>2.7999999999999997E-2</v>
      </c>
      <c r="M3" s="16">
        <f t="shared" ca="1" si="5"/>
        <v>120.645</v>
      </c>
      <c r="N3" s="6">
        <f ca="1">(L3+J3+H3)*E3+Table16[[#This Row],[Hukuk Servisinde Tahsilat Tutarı]]</f>
        <v>173037.10200000001</v>
      </c>
      <c r="O3" s="6">
        <f ca="1">C3*VLOOKUP(B3,'Ver4'!$J$3:$N$9,2,0)+(C3-C3*G3)*VLOOKUP(B3,'Ver4'!$J$3:$N$9,3,0)+(C3-C3*G3-C3*I3)*VLOOKUP(B3,'Ver4'!$J$3:$N$9,4,0)</f>
        <v>38970.25</v>
      </c>
      <c r="P3" s="6">
        <f t="shared" ca="1" si="6"/>
        <v>0.68500000000000005</v>
      </c>
      <c r="Q3" s="6">
        <f ca="1">C3*P3*VLOOKUP(B3,'Ver4'!$J$3:$N$9,5,0)</f>
        <v>78706.5</v>
      </c>
      <c r="R3" s="6">
        <f ca="1">VLOOKUP(Table16[[#This Row],[Ay]],'Ver4'!$J$3:$O$9,6,0)*Table16[[#This Row],[Hukuk Servisine Sevk Edilen]]*Table16[[#This Row],[Toplam Tutar]]</f>
        <v>68317.241999999998</v>
      </c>
      <c r="S3" s="6">
        <f t="shared" ca="1" si="7"/>
        <v>117676.75</v>
      </c>
      <c r="T3" s="6">
        <f t="shared" ca="1" si="8"/>
        <v>94330.602000000014</v>
      </c>
      <c r="U3" s="4"/>
      <c r="X3" s="3"/>
    </row>
    <row r="4" spans="1:24" x14ac:dyDescent="0.2">
      <c r="A4" s="9">
        <v>44898</v>
      </c>
      <c r="B4" s="6">
        <f t="shared" si="0"/>
        <v>12</v>
      </c>
      <c r="C4" s="6">
        <f ca="1">RANDBETWEEN(VLOOKUP(B4,'Ver4'!$F$3:$H$9,2,0),VLOOKUP(B4,'Ver4'!$F$3:$H$9,3,0))</f>
        <v>649</v>
      </c>
      <c r="D4" s="6">
        <f ca="1">RANDBETWEEN(VLOOKUP(B4,'Ver4'!$B$4:$D$10,2,0),VLOOKUP(B4,'Ver4'!$B$4:$D$10,3,0))</f>
        <v>1218</v>
      </c>
      <c r="E4" s="6">
        <f t="shared" ca="1" si="1"/>
        <v>790482</v>
      </c>
      <c r="F4" s="6">
        <f ca="1">RANDBETWEEN(VLOOKUP(B4,'Ver4'!$B$13:$D$19,2,0),VLOOKUP(B4,'Ver4'!$B$13:$D$19,3,0))/100</f>
        <v>0.45</v>
      </c>
      <c r="G4" s="6">
        <f ca="1">RANDBETWEEN(VLOOKUP(B4,'Ver4'!$F$13:$H$19,2,0),VLOOKUP(B4,'Ver4'!$F$13:$H$19,3,0))/100</f>
        <v>0.5</v>
      </c>
      <c r="H4" s="6">
        <f t="shared" ca="1" si="2"/>
        <v>0.22500000000000001</v>
      </c>
      <c r="I4" s="6">
        <f t="shared" ca="1" si="9"/>
        <v>0.32</v>
      </c>
      <c r="J4" s="6">
        <f t="shared" ca="1" si="3"/>
        <v>0.14400000000000002</v>
      </c>
      <c r="K4" s="6">
        <f ca="1">RANDBETWEEN(VLOOKUP(B4,'Ver4'!$F$23:$H$29,2,0),VLOOKUP(B4,'Ver4'!$F$23:$H$29,3,0))/100</f>
        <v>7.0000000000000007E-2</v>
      </c>
      <c r="L4" s="6">
        <f t="shared" ca="1" si="4"/>
        <v>3.1500000000000007E-2</v>
      </c>
      <c r="M4" s="16">
        <f t="shared" ca="1" si="5"/>
        <v>259.92450000000002</v>
      </c>
      <c r="N4" s="6">
        <f ca="1">(L4+J4+H4)*E4+Table16[[#This Row],[Hukuk Servisinde Tahsilat Tutarı]]</f>
        <v>458756.22869999998</v>
      </c>
      <c r="O4" s="6">
        <f ca="1">C4*VLOOKUP(B4,'Ver4'!$J$3:$N$9,2,0)+(C4-C4*G4)*VLOOKUP(B4,'Ver4'!$J$3:$N$9,3,0)+(C4-C4*G4-C4*I4)*VLOOKUP(B4,'Ver4'!$J$3:$N$9,4,0)</f>
        <v>68469.5</v>
      </c>
      <c r="P4" s="6">
        <f t="shared" ca="1" si="6"/>
        <v>0.59949999999999992</v>
      </c>
      <c r="Q4" s="6">
        <f ca="1">C4*P4*VLOOKUP(B4,'Ver4'!$J$3:$N$9,5,0)</f>
        <v>116722.65</v>
      </c>
      <c r="R4" s="6">
        <f ca="1">VLOOKUP(Table16[[#This Row],[Ay]],'Ver4'!$J$3:$O$9,6,0)*Table16[[#This Row],[Hukuk Servisine Sevk Edilen]]*Table16[[#This Row],[Toplam Tutar]]</f>
        <v>142168.18769999998</v>
      </c>
      <c r="S4" s="6">
        <f t="shared" ca="1" si="7"/>
        <v>185192.15</v>
      </c>
      <c r="T4" s="6">
        <f t="shared" ca="1" si="8"/>
        <v>342033.57869999995</v>
      </c>
      <c r="U4" s="4"/>
      <c r="X4" s="3"/>
    </row>
    <row r="5" spans="1:24" x14ac:dyDescent="0.2">
      <c r="A5" s="9">
        <v>44899</v>
      </c>
      <c r="B5" s="6">
        <f t="shared" si="0"/>
        <v>12</v>
      </c>
      <c r="C5" s="6">
        <f ca="1">RANDBETWEEN(VLOOKUP(B5,'Ver4'!$F$3:$H$9,2,0),VLOOKUP(B5,'Ver4'!$F$3:$H$9,3,0))</f>
        <v>740</v>
      </c>
      <c r="D5" s="6">
        <f ca="1">RANDBETWEEN(VLOOKUP(B5,'Ver4'!$B$4:$D$10,2,0),VLOOKUP(B5,'Ver4'!$B$4:$D$10,3,0))</f>
        <v>1100</v>
      </c>
      <c r="E5" s="6">
        <f t="shared" ca="1" si="1"/>
        <v>814000</v>
      </c>
      <c r="F5" s="6">
        <f ca="1">RANDBETWEEN(VLOOKUP(B5,'Ver4'!$B$13:$D$19,2,0),VLOOKUP(B5,'Ver4'!$B$13:$D$19,3,0))/100</f>
        <v>0.43</v>
      </c>
      <c r="G5" s="6">
        <f ca="1">RANDBETWEEN(VLOOKUP(B5,'Ver4'!$F$13:$H$19,2,0),VLOOKUP(B5,'Ver4'!$F$13:$H$19,3,0))/100</f>
        <v>0.51</v>
      </c>
      <c r="H5" s="6">
        <f t="shared" ca="1" si="2"/>
        <v>0.21929999999999999</v>
      </c>
      <c r="I5" s="6">
        <f t="shared" ca="1" si="9"/>
        <v>0.23</v>
      </c>
      <c r="J5" s="6">
        <f t="shared" ca="1" si="3"/>
        <v>9.8900000000000002E-2</v>
      </c>
      <c r="K5" s="6">
        <f ca="1">RANDBETWEEN(VLOOKUP(B5,'Ver4'!$F$23:$H$29,2,0),VLOOKUP(B5,'Ver4'!$F$23:$H$29,3,0))/100</f>
        <v>0.05</v>
      </c>
      <c r="L5" s="6">
        <f t="shared" ca="1" si="4"/>
        <v>2.1500000000000002E-2</v>
      </c>
      <c r="M5" s="16">
        <f t="shared" ca="1" si="5"/>
        <v>251.37800000000001</v>
      </c>
      <c r="N5" s="6">
        <f ca="1">(L5+J5+H5)*E5+Table16[[#This Row],[Hukuk Servisinde Tahsilat Tutarı]]</f>
        <v>437761.05999999994</v>
      </c>
      <c r="O5" s="6">
        <f ca="1">C5*VLOOKUP(B5,'Ver4'!$J$3:$N$9,2,0)+(C5-C5*G5)*VLOOKUP(B5,'Ver4'!$J$3:$N$9,3,0)+(C5-C5*G5-C5*I5)*VLOOKUP(B5,'Ver4'!$J$3:$N$9,4,0)</f>
        <v>83435</v>
      </c>
      <c r="P5" s="6">
        <f t="shared" ca="1" si="6"/>
        <v>0.6603</v>
      </c>
      <c r="Q5" s="6">
        <f ca="1">C5*P5*VLOOKUP(B5,'Ver4'!$J$3:$N$9,5,0)</f>
        <v>146586.6</v>
      </c>
      <c r="R5" s="6">
        <f ca="1">VLOOKUP(Table16[[#This Row],[Ay]],'Ver4'!$J$3:$O$9,6,0)*Table16[[#This Row],[Hukuk Servisine Sevk Edilen]]*Table16[[#This Row],[Toplam Tutar]]</f>
        <v>161245.25999999998</v>
      </c>
      <c r="S5" s="6">
        <f t="shared" ca="1" si="7"/>
        <v>230021.6</v>
      </c>
      <c r="T5" s="6">
        <f t="shared" ca="1" si="8"/>
        <v>291174.45999999996</v>
      </c>
      <c r="U5" s="4"/>
      <c r="X5" s="3"/>
    </row>
    <row r="6" spans="1:24" x14ac:dyDescent="0.2">
      <c r="A6" s="9">
        <v>44900</v>
      </c>
      <c r="B6" s="6">
        <f t="shared" si="0"/>
        <v>12</v>
      </c>
      <c r="C6" s="6">
        <f ca="1">RANDBETWEEN(VLOOKUP(B6,'Ver4'!$F$3:$H$9,2,0),VLOOKUP(B6,'Ver4'!$F$3:$H$9,3,0))</f>
        <v>557</v>
      </c>
      <c r="D6" s="6">
        <f ca="1">RANDBETWEEN(VLOOKUP(B6,'Ver4'!$B$4:$D$10,2,0),VLOOKUP(B6,'Ver4'!$B$4:$D$10,3,0))</f>
        <v>964</v>
      </c>
      <c r="E6" s="6">
        <f t="shared" ca="1" si="1"/>
        <v>536948</v>
      </c>
      <c r="F6" s="6">
        <f ca="1">RANDBETWEEN(VLOOKUP(B6,'Ver4'!$B$13:$D$19,2,0),VLOOKUP(B6,'Ver4'!$B$13:$D$19,3,0))/100</f>
        <v>0.44</v>
      </c>
      <c r="G6" s="6">
        <f ca="1">RANDBETWEEN(VLOOKUP(B6,'Ver4'!$F$13:$H$19,2,0),VLOOKUP(B6,'Ver4'!$F$13:$H$19,3,0))/100</f>
        <v>0.49</v>
      </c>
      <c r="H6" s="6">
        <f t="shared" ca="1" si="2"/>
        <v>0.21559999999999999</v>
      </c>
      <c r="I6" s="6">
        <f t="shared" ca="1" si="9"/>
        <v>0.22</v>
      </c>
      <c r="J6" s="6">
        <f t="shared" ca="1" si="3"/>
        <v>9.6799999999999997E-2</v>
      </c>
      <c r="K6" s="6">
        <f ca="1">RANDBETWEEN(VLOOKUP(B6,'Ver4'!$F$23:$H$29,2,0),VLOOKUP(B6,'Ver4'!$F$23:$H$29,3,0))/100</f>
        <v>0.05</v>
      </c>
      <c r="L6" s="6">
        <f t="shared" ca="1" si="4"/>
        <v>2.2000000000000002E-2</v>
      </c>
      <c r="M6" s="16">
        <f t="shared" ca="1" si="5"/>
        <v>186.26079999999999</v>
      </c>
      <c r="N6" s="6">
        <f ca="1">(L6+J6+H6)*E6+Table16[[#This Row],[Hukuk Servisinde Tahsilat Tutarı]]</f>
        <v>286773.18783999997</v>
      </c>
      <c r="O6" s="6">
        <f ca="1">C6*VLOOKUP(B6,'Ver4'!$J$3:$N$9,2,0)+(C6-C6*G6)*VLOOKUP(B6,'Ver4'!$J$3:$N$9,3,0)+(C6-C6*G6-C6*I6)*VLOOKUP(B6,'Ver4'!$J$3:$N$9,4,0)</f>
        <v>65308.25</v>
      </c>
      <c r="P6" s="6">
        <f t="shared" ca="1" si="6"/>
        <v>0.66559999999999997</v>
      </c>
      <c r="Q6" s="6">
        <f ca="1">C6*P6*VLOOKUP(B6,'Ver4'!$J$3:$N$9,5,0)</f>
        <v>111221.75999999999</v>
      </c>
      <c r="R6" s="6">
        <f ca="1">VLOOKUP(Table16[[#This Row],[Ay]],'Ver4'!$J$3:$O$9,6,0)*Table16[[#This Row],[Hukuk Servisine Sevk Edilen]]*Table16[[#This Row],[Toplam Tutar]]</f>
        <v>107217.77664</v>
      </c>
      <c r="S6" s="6">
        <f t="shared" ca="1" si="7"/>
        <v>176530.01</v>
      </c>
      <c r="T6" s="6">
        <f t="shared" ca="1" si="8"/>
        <v>175551.42783999996</v>
      </c>
      <c r="U6" s="4"/>
      <c r="X6" s="3"/>
    </row>
    <row r="7" spans="1:24" x14ac:dyDescent="0.2">
      <c r="A7" s="9">
        <v>44901</v>
      </c>
      <c r="B7" s="6">
        <f t="shared" si="0"/>
        <v>12</v>
      </c>
      <c r="C7" s="6">
        <f ca="1">RANDBETWEEN(VLOOKUP(B7,'Ver4'!$F$3:$H$9,2,0),VLOOKUP(B7,'Ver4'!$F$3:$H$9,3,0))</f>
        <v>512</v>
      </c>
      <c r="D7" s="6">
        <f ca="1">RANDBETWEEN(VLOOKUP(B7,'Ver4'!$B$4:$D$10,2,0),VLOOKUP(B7,'Ver4'!$B$4:$D$10,3,0))</f>
        <v>999</v>
      </c>
      <c r="E7" s="6">
        <f t="shared" ca="1" si="1"/>
        <v>511488</v>
      </c>
      <c r="F7" s="6">
        <f ca="1">RANDBETWEEN(VLOOKUP(B7,'Ver4'!$B$13:$D$19,2,0),VLOOKUP(B7,'Ver4'!$B$13:$D$19,3,0))/100</f>
        <v>0.53</v>
      </c>
      <c r="G7" s="6">
        <f ca="1">RANDBETWEEN(VLOOKUP(B7,'Ver4'!$F$13:$H$19,2,0),VLOOKUP(B7,'Ver4'!$F$13:$H$19,3,0))/100</f>
        <v>0.54</v>
      </c>
      <c r="H7" s="6">
        <f t="shared" ca="1" si="2"/>
        <v>0.28620000000000001</v>
      </c>
      <c r="I7" s="6">
        <f t="shared" ca="1" si="9"/>
        <v>0.28999999999999998</v>
      </c>
      <c r="J7" s="6">
        <f t="shared" ca="1" si="3"/>
        <v>0.1537</v>
      </c>
      <c r="K7" s="6">
        <f ca="1">RANDBETWEEN(VLOOKUP(B7,'Ver4'!$F$23:$H$29,2,0),VLOOKUP(B7,'Ver4'!$F$23:$H$29,3,0))/100</f>
        <v>7.0000000000000007E-2</v>
      </c>
      <c r="L7" s="6">
        <f t="shared" ca="1" si="4"/>
        <v>3.7100000000000008E-2</v>
      </c>
      <c r="M7" s="16">
        <f t="shared" ca="1" si="5"/>
        <v>244.22400000000002</v>
      </c>
      <c r="N7" s="6">
        <f ca="1">(L7+J7+H7)*E7+Table16[[#This Row],[Hukuk Servisinde Tahsilat Tutarı]]</f>
        <v>324232.24320000003</v>
      </c>
      <c r="O7" s="6">
        <f ca="1">C7*VLOOKUP(B7,'Ver4'!$J$3:$N$9,2,0)+(C7-C7*G7)*VLOOKUP(B7,'Ver4'!$J$3:$N$9,3,0)+(C7-C7*G7-C7*I7)*VLOOKUP(B7,'Ver4'!$J$3:$N$9,4,0)</f>
        <v>51968</v>
      </c>
      <c r="P7" s="6">
        <f t="shared" ca="1" si="6"/>
        <v>0.52299999999999991</v>
      </c>
      <c r="Q7" s="6">
        <f ca="1">C7*P7*VLOOKUP(B7,'Ver4'!$J$3:$N$9,5,0)</f>
        <v>80332.799999999988</v>
      </c>
      <c r="R7" s="6">
        <f ca="1">VLOOKUP(Table16[[#This Row],[Ay]],'Ver4'!$J$3:$O$9,6,0)*Table16[[#This Row],[Hukuk Servisine Sevk Edilen]]*Table16[[#This Row],[Toplam Tutar]]</f>
        <v>80252.467199999985</v>
      </c>
      <c r="S7" s="6">
        <f t="shared" ca="1" si="7"/>
        <v>132300.79999999999</v>
      </c>
      <c r="T7" s="6">
        <f t="shared" ca="1" si="8"/>
        <v>243899.44320000004</v>
      </c>
      <c r="U7" s="4"/>
      <c r="X7" s="3"/>
    </row>
    <row r="8" spans="1:24" x14ac:dyDescent="0.2">
      <c r="A8" s="9">
        <v>44902</v>
      </c>
      <c r="B8" s="6">
        <f t="shared" si="0"/>
        <v>12</v>
      </c>
      <c r="C8" s="6">
        <f ca="1">RANDBETWEEN(VLOOKUP(B8,'Ver4'!$F$3:$H$9,2,0),VLOOKUP(B8,'Ver4'!$F$3:$H$9,3,0))</f>
        <v>649</v>
      </c>
      <c r="D8" s="6">
        <f ca="1">RANDBETWEEN(VLOOKUP(B8,'Ver4'!$B$4:$D$10,2,0),VLOOKUP(B8,'Ver4'!$B$4:$D$10,3,0))</f>
        <v>1193</v>
      </c>
      <c r="E8" s="6">
        <f t="shared" ca="1" si="1"/>
        <v>774257</v>
      </c>
      <c r="F8" s="6">
        <f ca="1">RANDBETWEEN(VLOOKUP(B8,'Ver4'!$B$13:$D$19,2,0),VLOOKUP(B8,'Ver4'!$B$13:$D$19,3,0))/100</f>
        <v>0.41</v>
      </c>
      <c r="G8" s="6">
        <f ca="1">RANDBETWEEN(VLOOKUP(B8,'Ver4'!$F$13:$H$19,2,0),VLOOKUP(B8,'Ver4'!$F$13:$H$19,3,0))/100</f>
        <v>0.47</v>
      </c>
      <c r="H8" s="6">
        <f t="shared" ca="1" si="2"/>
        <v>0.19269999999999998</v>
      </c>
      <c r="I8" s="6">
        <f t="shared" ca="1" si="9"/>
        <v>0.28999999999999998</v>
      </c>
      <c r="J8" s="6">
        <f t="shared" ca="1" si="3"/>
        <v>0.11889999999999998</v>
      </c>
      <c r="K8" s="6">
        <f ca="1">RANDBETWEEN(VLOOKUP(B8,'Ver4'!$F$23:$H$29,2,0),VLOOKUP(B8,'Ver4'!$F$23:$H$29,3,0))/100</f>
        <v>0.1</v>
      </c>
      <c r="L8" s="6">
        <f t="shared" ca="1" si="4"/>
        <v>4.1000000000000002E-2</v>
      </c>
      <c r="M8" s="16">
        <f t="shared" ca="1" si="5"/>
        <v>228.83739999999997</v>
      </c>
      <c r="N8" s="6">
        <f ca="1">(L8+J8+H8)*E8+Table16[[#This Row],[Hukuk Servisinde Tahsilat Tutarı]]</f>
        <v>423379.21273999999</v>
      </c>
      <c r="O8" s="6">
        <f ca="1">C8*VLOOKUP(B8,'Ver4'!$J$3:$N$9,2,0)+(C8-C8*G8)*VLOOKUP(B8,'Ver4'!$J$3:$N$9,3,0)+(C8-C8*G8-C8*I8)*VLOOKUP(B8,'Ver4'!$J$3:$N$9,4,0)</f>
        <v>73823.75</v>
      </c>
      <c r="P8" s="6">
        <f t="shared" ca="1" si="6"/>
        <v>0.64739999999999998</v>
      </c>
      <c r="Q8" s="6">
        <f ca="1">C8*P8*VLOOKUP(B8,'Ver4'!$J$3:$N$9,5,0)</f>
        <v>126048.78</v>
      </c>
      <c r="R8" s="6">
        <f ca="1">VLOOKUP(Table16[[#This Row],[Ay]],'Ver4'!$J$3:$O$9,6,0)*Table16[[#This Row],[Hukuk Servisine Sevk Edilen]]*Table16[[#This Row],[Toplam Tutar]]</f>
        <v>150376.19453999997</v>
      </c>
      <c r="S8" s="6">
        <f t="shared" ca="1" si="7"/>
        <v>199872.53</v>
      </c>
      <c r="T8" s="6">
        <f t="shared" ca="1" si="8"/>
        <v>297330.43273999996</v>
      </c>
      <c r="U8" s="4"/>
      <c r="X8" s="3"/>
    </row>
    <row r="9" spans="1:24" x14ac:dyDescent="0.2">
      <c r="A9" s="9">
        <v>44903</v>
      </c>
      <c r="B9" s="6">
        <f t="shared" si="0"/>
        <v>12</v>
      </c>
      <c r="C9" s="6">
        <f ca="1">RANDBETWEEN(VLOOKUP(B9,'Ver4'!$F$3:$H$9,2,0),VLOOKUP(B9,'Ver4'!$F$3:$H$9,3,0))</f>
        <v>461</v>
      </c>
      <c r="D9" s="6">
        <f ca="1">RANDBETWEEN(VLOOKUP(B9,'Ver4'!$B$4:$D$10,2,0),VLOOKUP(B9,'Ver4'!$B$4:$D$10,3,0))</f>
        <v>1169</v>
      </c>
      <c r="E9" s="6">
        <f t="shared" ca="1" si="1"/>
        <v>538909</v>
      </c>
      <c r="F9" s="6">
        <f ca="1">RANDBETWEEN(VLOOKUP(B9,'Ver4'!$B$13:$D$19,2,0),VLOOKUP(B9,'Ver4'!$B$13:$D$19,3,0))/100</f>
        <v>0.45</v>
      </c>
      <c r="G9" s="6">
        <f ca="1">RANDBETWEEN(VLOOKUP(B9,'Ver4'!$F$13:$H$19,2,0),VLOOKUP(B9,'Ver4'!$F$13:$H$19,3,0))/100</f>
        <v>0.55000000000000004</v>
      </c>
      <c r="H9" s="6">
        <f t="shared" ca="1" si="2"/>
        <v>0.24750000000000003</v>
      </c>
      <c r="I9" s="6">
        <f t="shared" ca="1" si="9"/>
        <v>0.27</v>
      </c>
      <c r="J9" s="6">
        <f t="shared" ca="1" si="3"/>
        <v>0.12150000000000001</v>
      </c>
      <c r="K9" s="6">
        <f ca="1">RANDBETWEEN(VLOOKUP(B9,'Ver4'!$F$23:$H$29,2,0),VLOOKUP(B9,'Ver4'!$F$23:$H$29,3,0))/100</f>
        <v>0.08</v>
      </c>
      <c r="L9" s="6">
        <f t="shared" ca="1" si="4"/>
        <v>3.6000000000000004E-2</v>
      </c>
      <c r="M9" s="16">
        <f t="shared" ca="1" si="5"/>
        <v>186.70500000000001</v>
      </c>
      <c r="N9" s="6">
        <f ca="1">(L9+J9+H9)*E9+Table16[[#This Row],[Hukuk Servisinde Tahsilat Tutarı]]</f>
        <v>314453.40150000004</v>
      </c>
      <c r="O9" s="6">
        <f ca="1">C9*VLOOKUP(B9,'Ver4'!$J$3:$N$9,2,0)+(C9-C9*G9)*VLOOKUP(B9,'Ver4'!$J$3:$N$9,3,0)+(C9-C9*G9-C9*I9)*VLOOKUP(B9,'Ver4'!$J$3:$N$9,4,0)</f>
        <v>46906.75</v>
      </c>
      <c r="P9" s="6">
        <f t="shared" ca="1" si="6"/>
        <v>0.59499999999999997</v>
      </c>
      <c r="Q9" s="6">
        <f ca="1">C9*P9*VLOOKUP(B9,'Ver4'!$J$3:$N$9,5,0)</f>
        <v>82288.5</v>
      </c>
      <c r="R9" s="6">
        <f ca="1">VLOOKUP(Table16[[#This Row],[Ay]],'Ver4'!$J$3:$O$9,6,0)*Table16[[#This Row],[Hukuk Servisine Sevk Edilen]]*Table16[[#This Row],[Toplam Tutar]]</f>
        <v>96195.256499999989</v>
      </c>
      <c r="S9" s="6">
        <f t="shared" ca="1" si="7"/>
        <v>129195.25</v>
      </c>
      <c r="T9" s="6">
        <f t="shared" ca="1" si="8"/>
        <v>232164.90150000004</v>
      </c>
      <c r="U9" s="4"/>
      <c r="X9" s="3"/>
    </row>
    <row r="10" spans="1:24" x14ac:dyDescent="0.2">
      <c r="A10" s="9">
        <v>44904</v>
      </c>
      <c r="B10" s="6">
        <f t="shared" si="0"/>
        <v>12</v>
      </c>
      <c r="C10" s="6">
        <f ca="1">RANDBETWEEN(VLOOKUP(B10,'Ver4'!$F$3:$H$9,2,0),VLOOKUP(B10,'Ver4'!$F$3:$H$9,3,0))</f>
        <v>606</v>
      </c>
      <c r="D10" s="6">
        <f ca="1">RANDBETWEEN(VLOOKUP(B10,'Ver4'!$B$4:$D$10,2,0),VLOOKUP(B10,'Ver4'!$B$4:$D$10,3,0))</f>
        <v>794</v>
      </c>
      <c r="E10" s="6">
        <f t="shared" ca="1" si="1"/>
        <v>481164</v>
      </c>
      <c r="F10" s="6">
        <f ca="1">RANDBETWEEN(VLOOKUP(B10,'Ver4'!$B$13:$D$19,2,0),VLOOKUP(B10,'Ver4'!$B$13:$D$19,3,0))/100</f>
        <v>0.42</v>
      </c>
      <c r="G10" s="6">
        <f ca="1">RANDBETWEEN(VLOOKUP(B10,'Ver4'!$F$13:$H$19,2,0),VLOOKUP(B10,'Ver4'!$F$13:$H$19,3,0))/100</f>
        <v>0.52</v>
      </c>
      <c r="H10" s="6">
        <f t="shared" ca="1" si="2"/>
        <v>0.21840000000000001</v>
      </c>
      <c r="I10" s="6">
        <f t="shared" ca="1" si="9"/>
        <v>0.27</v>
      </c>
      <c r="J10" s="6">
        <f t="shared" ca="1" si="3"/>
        <v>0.1134</v>
      </c>
      <c r="K10" s="6">
        <f ca="1">RANDBETWEEN(VLOOKUP(B10,'Ver4'!$F$23:$H$29,2,0),VLOOKUP(B10,'Ver4'!$F$23:$H$29,3,0))/100</f>
        <v>0.05</v>
      </c>
      <c r="L10" s="6">
        <f t="shared" ca="1" si="4"/>
        <v>2.1000000000000001E-2</v>
      </c>
      <c r="M10" s="16">
        <f t="shared" ca="1" si="5"/>
        <v>213.79679999999999</v>
      </c>
      <c r="N10" s="6">
        <f ca="1">(L10+J10+H10)*E10+Table16[[#This Row],[Hukuk Servisinde Tahsilat Tutarı]]</f>
        <v>263177.46143999998</v>
      </c>
      <c r="O10" s="6">
        <f ca="1">C10*VLOOKUP(B10,'Ver4'!$J$3:$N$9,2,0)+(C10-C10*G10)*VLOOKUP(B10,'Ver4'!$J$3:$N$9,3,0)+(C10-C10*G10-C10*I10)*VLOOKUP(B10,'Ver4'!$J$3:$N$9,4,0)</f>
        <v>64842</v>
      </c>
      <c r="P10" s="6">
        <f t="shared" ca="1" si="6"/>
        <v>0.6472</v>
      </c>
      <c r="Q10" s="6">
        <f ca="1">C10*P10*VLOOKUP(B10,'Ver4'!$J$3:$N$9,5,0)</f>
        <v>117660.95999999999</v>
      </c>
      <c r="R10" s="6">
        <f ca="1">VLOOKUP(Table16[[#This Row],[Ay]],'Ver4'!$J$3:$O$9,6,0)*Table16[[#This Row],[Hukuk Servisine Sevk Edilen]]*Table16[[#This Row],[Toplam Tutar]]</f>
        <v>93422.802240000005</v>
      </c>
      <c r="S10" s="6">
        <f t="shared" ca="1" si="7"/>
        <v>182502.96</v>
      </c>
      <c r="T10" s="6">
        <f t="shared" ca="1" si="8"/>
        <v>145516.50143999999</v>
      </c>
      <c r="U10" s="4"/>
      <c r="X10" s="3"/>
    </row>
    <row r="11" spans="1:24" x14ac:dyDescent="0.2">
      <c r="A11" s="9">
        <v>44905</v>
      </c>
      <c r="B11" s="6">
        <f t="shared" si="0"/>
        <v>12</v>
      </c>
      <c r="C11" s="6">
        <f ca="1">RANDBETWEEN(VLOOKUP(B11,'Ver4'!$F$3:$H$9,2,0),VLOOKUP(B11,'Ver4'!$F$3:$H$9,3,0))</f>
        <v>454</v>
      </c>
      <c r="D11" s="6">
        <f ca="1">RANDBETWEEN(VLOOKUP(B11,'Ver4'!$B$4:$D$10,2,0),VLOOKUP(B11,'Ver4'!$B$4:$D$10,3,0))</f>
        <v>1099</v>
      </c>
      <c r="E11" s="6">
        <f t="shared" ca="1" si="1"/>
        <v>498946</v>
      </c>
      <c r="F11" s="6">
        <f ca="1">RANDBETWEEN(VLOOKUP(B11,'Ver4'!$B$13:$D$19,2,0),VLOOKUP(B11,'Ver4'!$B$13:$D$19,3,0))/100</f>
        <v>0.38</v>
      </c>
      <c r="G11" s="6">
        <f ca="1">RANDBETWEEN(VLOOKUP(B11,'Ver4'!$F$13:$H$19,2,0),VLOOKUP(B11,'Ver4'!$F$13:$H$19,3,0))/100</f>
        <v>0.48</v>
      </c>
      <c r="H11" s="6">
        <f t="shared" ca="1" si="2"/>
        <v>0.18240000000000001</v>
      </c>
      <c r="I11" s="6">
        <f t="shared" ca="1" si="9"/>
        <v>0.24</v>
      </c>
      <c r="J11" s="6">
        <f t="shared" ca="1" si="3"/>
        <v>9.1200000000000003E-2</v>
      </c>
      <c r="K11" s="6">
        <f ca="1">RANDBETWEEN(VLOOKUP(B11,'Ver4'!$F$23:$H$29,2,0),VLOOKUP(B11,'Ver4'!$F$23:$H$29,3,0))/100</f>
        <v>0.09</v>
      </c>
      <c r="L11" s="6">
        <f t="shared" ca="1" si="4"/>
        <v>3.4200000000000001E-2</v>
      </c>
      <c r="M11" s="16">
        <f t="shared" ca="1" si="5"/>
        <v>139.74120000000002</v>
      </c>
      <c r="N11" s="6">
        <f ca="1">(L11+J11+H11)*E11+Table16[[#This Row],[Hukuk Servisinde Tahsilat Tutarı]]</f>
        <v>257186.70516000001</v>
      </c>
      <c r="O11" s="6">
        <f ca="1">C11*VLOOKUP(B11,'Ver4'!$J$3:$N$9,2,0)+(C11-C11*G11)*VLOOKUP(B11,'Ver4'!$J$3:$N$9,3,0)+(C11-C11*G11-C11*I11)*VLOOKUP(B11,'Ver4'!$J$3:$N$9,4,0)</f>
        <v>53118</v>
      </c>
      <c r="P11" s="6">
        <f t="shared" ca="1" si="6"/>
        <v>0.69219999999999993</v>
      </c>
      <c r="Q11" s="6">
        <f ca="1">C11*P11*VLOOKUP(B11,'Ver4'!$J$3:$N$9,5,0)</f>
        <v>94277.639999999985</v>
      </c>
      <c r="R11" s="6">
        <f ca="1">VLOOKUP(Table16[[#This Row],[Ay]],'Ver4'!$J$3:$O$9,6,0)*Table16[[#This Row],[Hukuk Servisine Sevk Edilen]]*Table16[[#This Row],[Toplam Tutar]]</f>
        <v>103611.12635999999</v>
      </c>
      <c r="S11" s="6">
        <f t="shared" ca="1" si="7"/>
        <v>147395.63999999998</v>
      </c>
      <c r="T11" s="6">
        <f t="shared" ca="1" si="8"/>
        <v>162909.06516000003</v>
      </c>
      <c r="U11" s="4"/>
      <c r="X11" s="3"/>
    </row>
    <row r="12" spans="1:24" x14ac:dyDescent="0.2">
      <c r="A12" s="9">
        <v>44906</v>
      </c>
      <c r="B12" s="6">
        <f t="shared" si="0"/>
        <v>12</v>
      </c>
      <c r="C12" s="6">
        <f ca="1">RANDBETWEEN(VLOOKUP(B12,'Ver4'!$F$3:$H$9,2,0),VLOOKUP(B12,'Ver4'!$F$3:$H$9,3,0))</f>
        <v>345</v>
      </c>
      <c r="D12" s="6">
        <f ca="1">RANDBETWEEN(VLOOKUP(B12,'Ver4'!$B$4:$D$10,2,0),VLOOKUP(B12,'Ver4'!$B$4:$D$10,3,0))</f>
        <v>1197</v>
      </c>
      <c r="E12" s="6">
        <f t="shared" ca="1" si="1"/>
        <v>412965</v>
      </c>
      <c r="F12" s="6">
        <f ca="1">RANDBETWEEN(VLOOKUP(B12,'Ver4'!$B$13:$D$19,2,0),VLOOKUP(B12,'Ver4'!$B$13:$D$19,3,0))/100</f>
        <v>0.41</v>
      </c>
      <c r="G12" s="6">
        <f ca="1">RANDBETWEEN(VLOOKUP(B12,'Ver4'!$F$13:$H$19,2,0),VLOOKUP(B12,'Ver4'!$F$13:$H$19,3,0))/100</f>
        <v>0.49</v>
      </c>
      <c r="H12" s="6">
        <f t="shared" ca="1" si="2"/>
        <v>0.2009</v>
      </c>
      <c r="I12" s="6">
        <f t="shared" ca="1" si="9"/>
        <v>0.34</v>
      </c>
      <c r="J12" s="6">
        <f t="shared" ca="1" si="3"/>
        <v>0.1394</v>
      </c>
      <c r="K12" s="6">
        <f ca="1">RANDBETWEEN(VLOOKUP(B12,'Ver4'!$F$23:$H$29,2,0),VLOOKUP(B12,'Ver4'!$F$23:$H$29,3,0))/100</f>
        <v>0.1</v>
      </c>
      <c r="L12" s="6">
        <f t="shared" ca="1" si="4"/>
        <v>4.1000000000000002E-2</v>
      </c>
      <c r="M12" s="16">
        <f t="shared" ca="1" si="5"/>
        <v>131.54849999999999</v>
      </c>
      <c r="N12" s="6">
        <f ca="1">(L12+J12+H12)*E12+Table16[[#This Row],[Hukuk Servisinde Tahsilat Tutarı]]</f>
        <v>234113.98814999999</v>
      </c>
      <c r="O12" s="6">
        <f ca="1">C12*VLOOKUP(B12,'Ver4'!$J$3:$N$9,2,0)+(C12-C12*G12)*VLOOKUP(B12,'Ver4'!$J$3:$N$9,3,0)+(C12-C12*G12-C12*I12)*VLOOKUP(B12,'Ver4'!$J$3:$N$9,4,0)</f>
        <v>36311.25</v>
      </c>
      <c r="P12" s="6">
        <f t="shared" ca="1" si="6"/>
        <v>0.61870000000000003</v>
      </c>
      <c r="Q12" s="6">
        <f ca="1">C12*P12*VLOOKUP(B12,'Ver4'!$J$3:$N$9,5,0)</f>
        <v>64035.450000000004</v>
      </c>
      <c r="R12" s="6">
        <f ca="1">VLOOKUP(Table16[[#This Row],[Ay]],'Ver4'!$J$3:$O$9,6,0)*Table16[[#This Row],[Hukuk Servisine Sevk Edilen]]*Table16[[#This Row],[Toplam Tutar]]</f>
        <v>76650.433649999992</v>
      </c>
      <c r="S12" s="6">
        <f t="shared" ca="1" si="7"/>
        <v>100346.70000000001</v>
      </c>
      <c r="T12" s="6">
        <f t="shared" ca="1" si="8"/>
        <v>170078.53814999998</v>
      </c>
      <c r="U12" s="4"/>
      <c r="X12" s="3"/>
    </row>
    <row r="13" spans="1:24" x14ac:dyDescent="0.2">
      <c r="A13" s="9">
        <v>44907</v>
      </c>
      <c r="B13" s="6">
        <f t="shared" si="0"/>
        <v>12</v>
      </c>
      <c r="C13" s="6">
        <f ca="1">RANDBETWEEN(VLOOKUP(B13,'Ver4'!$F$3:$H$9,2,0),VLOOKUP(B13,'Ver4'!$F$3:$H$9,3,0))</f>
        <v>583</v>
      </c>
      <c r="D13" s="6">
        <f ca="1">RANDBETWEEN(VLOOKUP(B13,'Ver4'!$B$4:$D$10,2,0),VLOOKUP(B13,'Ver4'!$B$4:$D$10,3,0))</f>
        <v>1068</v>
      </c>
      <c r="E13" s="6">
        <f t="shared" ca="1" si="1"/>
        <v>622644</v>
      </c>
      <c r="F13" s="6">
        <f ca="1">RANDBETWEEN(VLOOKUP(B13,'Ver4'!$B$13:$D$19,2,0),VLOOKUP(B13,'Ver4'!$B$13:$D$19,3,0))/100</f>
        <v>0.43</v>
      </c>
      <c r="G13" s="6">
        <f ca="1">RANDBETWEEN(VLOOKUP(B13,'Ver4'!$F$13:$H$19,2,0),VLOOKUP(B13,'Ver4'!$F$13:$H$19,3,0))/100</f>
        <v>0.52</v>
      </c>
      <c r="H13" s="6">
        <f t="shared" ca="1" si="2"/>
        <v>0.22359999999999999</v>
      </c>
      <c r="I13" s="6">
        <f t="shared" ca="1" si="9"/>
        <v>0.3</v>
      </c>
      <c r="J13" s="6">
        <f t="shared" ca="1" si="3"/>
        <v>0.129</v>
      </c>
      <c r="K13" s="6">
        <f ca="1">RANDBETWEEN(VLOOKUP(B13,'Ver4'!$F$23:$H$29,2,0),VLOOKUP(B13,'Ver4'!$F$23:$H$29,3,0))/100</f>
        <v>7.0000000000000007E-2</v>
      </c>
      <c r="L13" s="6">
        <f t="shared" ca="1" si="4"/>
        <v>3.0100000000000002E-2</v>
      </c>
      <c r="M13" s="16">
        <f t="shared" ca="1" si="5"/>
        <v>223.11410000000004</v>
      </c>
      <c r="N13" s="6">
        <f ca="1">(L13+J13+H13)*E13+Table16[[#This Row],[Hukuk Servisinde Tahsilat Tutarı]]</f>
        <v>353593.30116000003</v>
      </c>
      <c r="O13" s="6">
        <f ca="1">C13*VLOOKUP(B13,'Ver4'!$J$3:$N$9,2,0)+(C13-C13*G13)*VLOOKUP(B13,'Ver4'!$J$3:$N$9,3,0)+(C13-C13*G13-C13*I13)*VLOOKUP(B13,'Ver4'!$J$3:$N$9,4,0)</f>
        <v>60632</v>
      </c>
      <c r="P13" s="6">
        <f t="shared" ca="1" si="6"/>
        <v>0.61729999999999996</v>
      </c>
      <c r="Q13" s="6">
        <f ca="1">C13*P13*VLOOKUP(B13,'Ver4'!$J$3:$N$9,5,0)</f>
        <v>107965.77</v>
      </c>
      <c r="R13" s="6">
        <f ca="1">VLOOKUP(Table16[[#This Row],[Ay]],'Ver4'!$J$3:$O$9,6,0)*Table16[[#This Row],[Hukuk Servisine Sevk Edilen]]*Table16[[#This Row],[Toplam Tutar]]</f>
        <v>115307.44236</v>
      </c>
      <c r="S13" s="6">
        <f t="shared" ca="1" si="7"/>
        <v>168597.77000000002</v>
      </c>
      <c r="T13" s="6">
        <f t="shared" ca="1" si="8"/>
        <v>245627.53116000001</v>
      </c>
      <c r="U13" s="4"/>
      <c r="X13" s="3"/>
    </row>
    <row r="14" spans="1:24" x14ac:dyDescent="0.2">
      <c r="A14" s="9">
        <v>44908</v>
      </c>
      <c r="B14" s="6">
        <f t="shared" si="0"/>
        <v>12</v>
      </c>
      <c r="C14" s="6">
        <f ca="1">RANDBETWEEN(VLOOKUP(B14,'Ver4'!$F$3:$H$9,2,0),VLOOKUP(B14,'Ver4'!$F$3:$H$9,3,0))</f>
        <v>624</v>
      </c>
      <c r="D14" s="6">
        <f ca="1">RANDBETWEEN(VLOOKUP(B14,'Ver4'!$B$4:$D$10,2,0),VLOOKUP(B14,'Ver4'!$B$4:$D$10,3,0))</f>
        <v>968</v>
      </c>
      <c r="E14" s="6">
        <f t="shared" ca="1" si="1"/>
        <v>604032</v>
      </c>
      <c r="F14" s="6">
        <f ca="1">RANDBETWEEN(VLOOKUP(B14,'Ver4'!$B$13:$D$19,2,0),VLOOKUP(B14,'Ver4'!$B$13:$D$19,3,0))/100</f>
        <v>0.39</v>
      </c>
      <c r="G14" s="6">
        <f ca="1">RANDBETWEEN(VLOOKUP(B14,'Ver4'!$F$13:$H$19,2,0),VLOOKUP(B14,'Ver4'!$F$13:$H$19,3,0))/100</f>
        <v>0.48</v>
      </c>
      <c r="H14" s="6">
        <f t="shared" ca="1" si="2"/>
        <v>0.18720000000000001</v>
      </c>
      <c r="I14" s="6">
        <f t="shared" ca="1" si="9"/>
        <v>0.28000000000000003</v>
      </c>
      <c r="J14" s="6">
        <f t="shared" ca="1" si="3"/>
        <v>0.10920000000000002</v>
      </c>
      <c r="K14" s="6">
        <f ca="1">RANDBETWEEN(VLOOKUP(B14,'Ver4'!$F$23:$H$29,2,0),VLOOKUP(B14,'Ver4'!$F$23:$H$29,3,0))/100</f>
        <v>0.09</v>
      </c>
      <c r="L14" s="6">
        <f t="shared" ca="1" si="4"/>
        <v>3.5099999999999999E-2</v>
      </c>
      <c r="M14" s="16">
        <f t="shared" ca="1" si="5"/>
        <v>206.85600000000002</v>
      </c>
      <c r="N14" s="6">
        <f ca="1">(L14+J14+H14)*E14+Table16[[#This Row],[Hukuk Servisinde Tahsilat Tutarı]]</f>
        <v>321375.22560000001</v>
      </c>
      <c r="O14" s="6">
        <f ca="1">C14*VLOOKUP(B14,'Ver4'!$J$3:$N$9,2,0)+(C14-C14*G14)*VLOOKUP(B14,'Ver4'!$J$3:$N$9,3,0)+(C14-C14*G14-C14*I14)*VLOOKUP(B14,'Ver4'!$J$3:$N$9,4,0)</f>
        <v>70512</v>
      </c>
      <c r="P14" s="6">
        <f t="shared" ca="1" si="6"/>
        <v>0.66849999999999998</v>
      </c>
      <c r="Q14" s="6">
        <f ca="1">C14*P14*VLOOKUP(B14,'Ver4'!$J$3:$N$9,5,0)</f>
        <v>125143.2</v>
      </c>
      <c r="R14" s="6">
        <f ca="1">VLOOKUP(Table16[[#This Row],[Ay]],'Ver4'!$J$3:$O$9,6,0)*Table16[[#This Row],[Hukuk Servisine Sevk Edilen]]*Table16[[#This Row],[Toplam Tutar]]</f>
        <v>121138.61759999998</v>
      </c>
      <c r="S14" s="6">
        <f t="shared" ca="1" si="7"/>
        <v>195655.2</v>
      </c>
      <c r="T14" s="6">
        <f t="shared" ca="1" si="8"/>
        <v>196232.02559999999</v>
      </c>
      <c r="U14" s="4"/>
      <c r="X14" s="3"/>
    </row>
    <row r="15" spans="1:24" x14ac:dyDescent="0.2">
      <c r="A15" s="9">
        <v>44909</v>
      </c>
      <c r="B15" s="6">
        <f t="shared" si="0"/>
        <v>12</v>
      </c>
      <c r="C15" s="6">
        <f ca="1">RANDBETWEEN(VLOOKUP(B15,'Ver4'!$F$3:$H$9,2,0),VLOOKUP(B15,'Ver4'!$F$3:$H$9,3,0))</f>
        <v>571</v>
      </c>
      <c r="D15" s="6">
        <f ca="1">RANDBETWEEN(VLOOKUP(B15,'Ver4'!$B$4:$D$10,2,0),VLOOKUP(B15,'Ver4'!$B$4:$D$10,3,0))</f>
        <v>911</v>
      </c>
      <c r="E15" s="6">
        <f t="shared" ca="1" si="1"/>
        <v>520181</v>
      </c>
      <c r="F15" s="6">
        <f ca="1">RANDBETWEEN(VLOOKUP(B15,'Ver4'!$B$13:$D$19,2,0),VLOOKUP(B15,'Ver4'!$B$13:$D$19,3,0))/100</f>
        <v>0.5</v>
      </c>
      <c r="G15" s="6">
        <f ca="1">RANDBETWEEN(VLOOKUP(B15,'Ver4'!$F$13:$H$19,2,0),VLOOKUP(B15,'Ver4'!$F$13:$H$19,3,0))/100</f>
        <v>0.54</v>
      </c>
      <c r="H15" s="6">
        <f t="shared" ca="1" si="2"/>
        <v>0.27</v>
      </c>
      <c r="I15" s="6">
        <f t="shared" ca="1" si="9"/>
        <v>0.2</v>
      </c>
      <c r="J15" s="6">
        <f t="shared" ca="1" si="3"/>
        <v>0.1</v>
      </c>
      <c r="K15" s="6">
        <f ca="1">RANDBETWEEN(VLOOKUP(B15,'Ver4'!$F$23:$H$29,2,0),VLOOKUP(B15,'Ver4'!$F$23:$H$29,3,0))/100</f>
        <v>0.05</v>
      </c>
      <c r="L15" s="6">
        <f t="shared" ca="1" si="4"/>
        <v>2.5000000000000001E-2</v>
      </c>
      <c r="M15" s="16">
        <f t="shared" ca="1" si="5"/>
        <v>225.54500000000002</v>
      </c>
      <c r="N15" s="6">
        <f ca="1">(L15+J15+H15)*E15+Table16[[#This Row],[Hukuk Servisinde Tahsilat Tutarı]]</f>
        <v>299884.34649999999</v>
      </c>
      <c r="O15" s="6">
        <f ca="1">C15*VLOOKUP(B15,'Ver4'!$J$3:$N$9,2,0)+(C15-C15*G15)*VLOOKUP(B15,'Ver4'!$J$3:$N$9,3,0)+(C15-C15*G15-C15*I15)*VLOOKUP(B15,'Ver4'!$J$3:$N$9,4,0)</f>
        <v>63095.5</v>
      </c>
      <c r="P15" s="6">
        <f t="shared" ca="1" si="6"/>
        <v>0.60499999999999998</v>
      </c>
      <c r="Q15" s="6">
        <f ca="1">C15*P15*VLOOKUP(B15,'Ver4'!$J$3:$N$9,5,0)</f>
        <v>103636.5</v>
      </c>
      <c r="R15" s="6">
        <f ca="1">VLOOKUP(Table16[[#This Row],[Ay]],'Ver4'!$J$3:$O$9,6,0)*Table16[[#This Row],[Hukuk Servisine Sevk Edilen]]*Table16[[#This Row],[Toplam Tutar]]</f>
        <v>94412.851500000004</v>
      </c>
      <c r="S15" s="6">
        <f t="shared" ca="1" si="7"/>
        <v>166732</v>
      </c>
      <c r="T15" s="6">
        <f t="shared" ca="1" si="8"/>
        <v>196247.84649999999</v>
      </c>
      <c r="U15" s="4"/>
      <c r="X15" s="3"/>
    </row>
    <row r="16" spans="1:24" x14ac:dyDescent="0.2">
      <c r="A16" s="9">
        <v>44910</v>
      </c>
      <c r="B16" s="6">
        <f t="shared" si="0"/>
        <v>12</v>
      </c>
      <c r="C16" s="6">
        <f ca="1">RANDBETWEEN(VLOOKUP(B16,'Ver4'!$F$3:$H$9,2,0),VLOOKUP(B16,'Ver4'!$F$3:$H$9,3,0))</f>
        <v>352</v>
      </c>
      <c r="D16" s="6">
        <f ca="1">RANDBETWEEN(VLOOKUP(B16,'Ver4'!$B$4:$D$10,2,0),VLOOKUP(B16,'Ver4'!$B$4:$D$10,3,0))</f>
        <v>1211</v>
      </c>
      <c r="E16" s="6">
        <f t="shared" ca="1" si="1"/>
        <v>426272</v>
      </c>
      <c r="F16" s="6">
        <f ca="1">RANDBETWEEN(VLOOKUP(B16,'Ver4'!$B$13:$D$19,2,0),VLOOKUP(B16,'Ver4'!$B$13:$D$19,3,0))/100</f>
        <v>0.42</v>
      </c>
      <c r="G16" s="6">
        <f ca="1">RANDBETWEEN(VLOOKUP(B16,'Ver4'!$F$13:$H$19,2,0),VLOOKUP(B16,'Ver4'!$F$13:$H$19,3,0))/100</f>
        <v>0.48</v>
      </c>
      <c r="H16" s="6">
        <f t="shared" ca="1" si="2"/>
        <v>0.20159999999999997</v>
      </c>
      <c r="I16" s="6">
        <f t="shared" ca="1" si="9"/>
        <v>0.28999999999999998</v>
      </c>
      <c r="J16" s="6">
        <f t="shared" ca="1" si="3"/>
        <v>0.12179999999999999</v>
      </c>
      <c r="K16" s="6">
        <f ca="1">RANDBETWEEN(VLOOKUP(B16,'Ver4'!$F$23:$H$29,2,0),VLOOKUP(B16,'Ver4'!$F$23:$H$29,3,0))/100</f>
        <v>0.05</v>
      </c>
      <c r="L16" s="6">
        <f t="shared" ca="1" si="4"/>
        <v>2.1000000000000001E-2</v>
      </c>
      <c r="M16" s="16">
        <f t="shared" ca="1" si="5"/>
        <v>121.22879999999998</v>
      </c>
      <c r="N16" s="6">
        <f ca="1">(L16+J16+H16)*E16+Table16[[#This Row],[Hukuk Servisinde Tahsilat Tutarı]]</f>
        <v>230647.25375999999</v>
      </c>
      <c r="O16" s="6">
        <f ca="1">C16*VLOOKUP(B16,'Ver4'!$J$3:$N$9,2,0)+(C16-C16*G16)*VLOOKUP(B16,'Ver4'!$J$3:$N$9,3,0)+(C16-C16*G16-C16*I16)*VLOOKUP(B16,'Ver4'!$J$3:$N$9,4,0)</f>
        <v>39424</v>
      </c>
      <c r="P16" s="6">
        <f t="shared" ca="1" si="6"/>
        <v>0.65560000000000007</v>
      </c>
      <c r="Q16" s="6">
        <f ca="1">C16*P16*VLOOKUP(B16,'Ver4'!$J$3:$N$9,5,0)</f>
        <v>69231.360000000001</v>
      </c>
      <c r="R16" s="6">
        <f ca="1">VLOOKUP(Table16[[#This Row],[Ay]],'Ver4'!$J$3:$O$9,6,0)*Table16[[#This Row],[Hukuk Servisine Sevk Edilen]]*Table16[[#This Row],[Toplam Tutar]]</f>
        <v>83839.176960000012</v>
      </c>
      <c r="S16" s="6">
        <f t="shared" ca="1" si="7"/>
        <v>108655.36</v>
      </c>
      <c r="T16" s="6">
        <f t="shared" ca="1" si="8"/>
        <v>161415.89376000001</v>
      </c>
      <c r="U16" s="4"/>
      <c r="X16" s="3"/>
    </row>
    <row r="17" spans="1:24" x14ac:dyDescent="0.2">
      <c r="A17" s="9">
        <v>44911</v>
      </c>
      <c r="B17" s="6">
        <f t="shared" si="0"/>
        <v>12</v>
      </c>
      <c r="C17" s="6">
        <f ca="1">RANDBETWEEN(VLOOKUP(B17,'Ver4'!$F$3:$H$9,2,0),VLOOKUP(B17,'Ver4'!$F$3:$H$9,3,0))</f>
        <v>618</v>
      </c>
      <c r="D17" s="6">
        <f ca="1">RANDBETWEEN(VLOOKUP(B17,'Ver4'!$B$4:$D$10,2,0),VLOOKUP(B17,'Ver4'!$B$4:$D$10,3,0))</f>
        <v>1163</v>
      </c>
      <c r="E17" s="6">
        <f t="shared" ca="1" si="1"/>
        <v>718734</v>
      </c>
      <c r="F17" s="6">
        <f ca="1">RANDBETWEEN(VLOOKUP(B17,'Ver4'!$B$13:$D$19,2,0),VLOOKUP(B17,'Ver4'!$B$13:$D$19,3,0))/100</f>
        <v>0.38</v>
      </c>
      <c r="G17" s="6">
        <f ca="1">RANDBETWEEN(VLOOKUP(B17,'Ver4'!$F$13:$H$19,2,0),VLOOKUP(B17,'Ver4'!$F$13:$H$19,3,0))/100</f>
        <v>0.51</v>
      </c>
      <c r="H17" s="6">
        <f t="shared" ca="1" si="2"/>
        <v>0.1938</v>
      </c>
      <c r="I17" s="6">
        <f t="shared" ca="1" si="9"/>
        <v>0.26</v>
      </c>
      <c r="J17" s="6">
        <f t="shared" ca="1" si="3"/>
        <v>9.8799999999999999E-2</v>
      </c>
      <c r="K17" s="6">
        <f ca="1">RANDBETWEEN(VLOOKUP(B17,'Ver4'!$F$23:$H$29,2,0),VLOOKUP(B17,'Ver4'!$F$23:$H$29,3,0))/100</f>
        <v>0.06</v>
      </c>
      <c r="L17" s="6">
        <f t="shared" ca="1" si="4"/>
        <v>2.2800000000000001E-2</v>
      </c>
      <c r="M17" s="16">
        <f t="shared" ca="1" si="5"/>
        <v>194.91720000000001</v>
      </c>
      <c r="N17" s="6">
        <f ca="1">(L17+J17+H17)*E17+Table16[[#This Row],[Hukuk Servisinde Tahsilat Tutarı]]</f>
        <v>374302.29252000002</v>
      </c>
      <c r="O17" s="6">
        <f ca="1">C17*VLOOKUP(B17,'Ver4'!$J$3:$N$9,2,0)+(C17-C17*G17)*VLOOKUP(B17,'Ver4'!$J$3:$N$9,3,0)+(C17-C17*G17-C17*I17)*VLOOKUP(B17,'Ver4'!$J$3:$N$9,4,0)</f>
        <v>67825.5</v>
      </c>
      <c r="P17" s="6">
        <f t="shared" ca="1" si="6"/>
        <v>0.68459999999999999</v>
      </c>
      <c r="Q17" s="6">
        <f ca="1">C17*P17*VLOOKUP(B17,'Ver4'!$J$3:$N$9,5,0)</f>
        <v>126924.83999999998</v>
      </c>
      <c r="R17" s="6">
        <f ca="1">VLOOKUP(Table16[[#This Row],[Ay]],'Ver4'!$J$3:$O$9,6,0)*Table16[[#This Row],[Hukuk Servisine Sevk Edilen]]*Table16[[#This Row],[Toplam Tutar]]</f>
        <v>147613.58891999998</v>
      </c>
      <c r="S17" s="6">
        <f t="shared" ca="1" si="7"/>
        <v>194750.33999999997</v>
      </c>
      <c r="T17" s="6">
        <f t="shared" ca="1" si="8"/>
        <v>247377.45252000005</v>
      </c>
      <c r="U17" s="4"/>
      <c r="X17" s="3"/>
    </row>
    <row r="18" spans="1:24" x14ac:dyDescent="0.2">
      <c r="A18" s="9">
        <v>44912</v>
      </c>
      <c r="B18" s="6">
        <f t="shared" si="0"/>
        <v>12</v>
      </c>
      <c r="C18" s="6">
        <f ca="1">RANDBETWEEN(VLOOKUP(B18,'Ver4'!$F$3:$H$9,2,0),VLOOKUP(B18,'Ver4'!$F$3:$H$9,3,0))</f>
        <v>432</v>
      </c>
      <c r="D18" s="6">
        <f ca="1">RANDBETWEEN(VLOOKUP(B18,'Ver4'!$B$4:$D$10,2,0),VLOOKUP(B18,'Ver4'!$B$4:$D$10,3,0))</f>
        <v>883</v>
      </c>
      <c r="E18" s="6">
        <f t="shared" ca="1" si="1"/>
        <v>381456</v>
      </c>
      <c r="F18" s="6">
        <f ca="1">RANDBETWEEN(VLOOKUP(B18,'Ver4'!$B$13:$D$19,2,0),VLOOKUP(B18,'Ver4'!$B$13:$D$19,3,0))/100</f>
        <v>0.43</v>
      </c>
      <c r="G18" s="6">
        <f ca="1">RANDBETWEEN(VLOOKUP(B18,'Ver4'!$F$13:$H$19,2,0),VLOOKUP(B18,'Ver4'!$F$13:$H$19,3,0))/100</f>
        <v>0.49</v>
      </c>
      <c r="H18" s="6">
        <f t="shared" ca="1" si="2"/>
        <v>0.2107</v>
      </c>
      <c r="I18" s="6">
        <f t="shared" ca="1" si="9"/>
        <v>0.25</v>
      </c>
      <c r="J18" s="6">
        <f t="shared" ca="1" si="3"/>
        <v>0.1075</v>
      </c>
      <c r="K18" s="6">
        <f ca="1">RANDBETWEEN(VLOOKUP(B18,'Ver4'!$F$23:$H$29,2,0),VLOOKUP(B18,'Ver4'!$F$23:$H$29,3,0))/100</f>
        <v>0.09</v>
      </c>
      <c r="L18" s="6">
        <f t="shared" ca="1" si="4"/>
        <v>3.8699999999999998E-2</v>
      </c>
      <c r="M18" s="16">
        <f t="shared" ca="1" si="5"/>
        <v>154.1808</v>
      </c>
      <c r="N18" s="6">
        <f ca="1">(L18+J18+H18)*E18+Table16[[#This Row],[Hukuk Servisinde Tahsilat Tutarı]]</f>
        <v>209735.95247999998</v>
      </c>
      <c r="O18" s="6">
        <f ca="1">C18*VLOOKUP(B18,'Ver4'!$J$3:$N$9,2,0)+(C18-C18*G18)*VLOOKUP(B18,'Ver4'!$J$3:$N$9,3,0)+(C18-C18*G18-C18*I18)*VLOOKUP(B18,'Ver4'!$J$3:$N$9,4,0)</f>
        <v>49356</v>
      </c>
      <c r="P18" s="6">
        <f t="shared" ca="1" si="6"/>
        <v>0.6431</v>
      </c>
      <c r="Q18" s="6">
        <f ca="1">C18*P18*VLOOKUP(B18,'Ver4'!$J$3:$N$9,5,0)</f>
        <v>83345.760000000009</v>
      </c>
      <c r="R18" s="6">
        <f ca="1">VLOOKUP(Table16[[#This Row],[Ay]],'Ver4'!$J$3:$O$9,6,0)*Table16[[#This Row],[Hukuk Servisine Sevk Edilen]]*Table16[[#This Row],[Toplam Tutar]]</f>
        <v>73594.306079999995</v>
      </c>
      <c r="S18" s="6">
        <f t="shared" ca="1" si="7"/>
        <v>132701.76000000001</v>
      </c>
      <c r="T18" s="6">
        <f t="shared" ca="1" si="8"/>
        <v>126390.19247999997</v>
      </c>
      <c r="U18" s="4"/>
      <c r="X18" s="3"/>
    </row>
    <row r="19" spans="1:24" x14ac:dyDescent="0.2">
      <c r="A19" s="9">
        <v>44913</v>
      </c>
      <c r="B19" s="6">
        <f t="shared" si="0"/>
        <v>12</v>
      </c>
      <c r="C19" s="6">
        <f ca="1">RANDBETWEEN(VLOOKUP(B19,'Ver4'!$F$3:$H$9,2,0),VLOOKUP(B19,'Ver4'!$F$3:$H$9,3,0))</f>
        <v>741</v>
      </c>
      <c r="D19" s="6">
        <f ca="1">RANDBETWEEN(VLOOKUP(B19,'Ver4'!$B$4:$D$10,2,0),VLOOKUP(B19,'Ver4'!$B$4:$D$10,3,0))</f>
        <v>943</v>
      </c>
      <c r="E19" s="6">
        <f t="shared" ca="1" si="1"/>
        <v>698763</v>
      </c>
      <c r="F19" s="6">
        <f ca="1">RANDBETWEEN(VLOOKUP(B19,'Ver4'!$B$13:$D$19,2,0),VLOOKUP(B19,'Ver4'!$B$13:$D$19,3,0))/100</f>
        <v>0.39</v>
      </c>
      <c r="G19" s="6">
        <f ca="1">RANDBETWEEN(VLOOKUP(B19,'Ver4'!$F$13:$H$19,2,0),VLOOKUP(B19,'Ver4'!$F$13:$H$19,3,0))/100</f>
        <v>0.53</v>
      </c>
      <c r="H19" s="6">
        <f t="shared" ca="1" si="2"/>
        <v>0.20670000000000002</v>
      </c>
      <c r="I19" s="6">
        <f t="shared" ca="1" si="9"/>
        <v>0.34</v>
      </c>
      <c r="J19" s="6">
        <f t="shared" ca="1" si="3"/>
        <v>0.13260000000000002</v>
      </c>
      <c r="K19" s="6">
        <f ca="1">RANDBETWEEN(VLOOKUP(B19,'Ver4'!$F$23:$H$29,2,0),VLOOKUP(B19,'Ver4'!$F$23:$H$29,3,0))/100</f>
        <v>0.06</v>
      </c>
      <c r="L19" s="6">
        <f t="shared" ca="1" si="4"/>
        <v>2.3400000000000001E-2</v>
      </c>
      <c r="M19" s="16">
        <f t="shared" ca="1" si="5"/>
        <v>268.76070000000004</v>
      </c>
      <c r="N19" s="6">
        <f ca="1">(L19+J19+H19)*E19+Table16[[#This Row],[Hukuk Servisinde Tahsilat Tutarı]]</f>
        <v>387037.83807</v>
      </c>
      <c r="O19" s="6">
        <f ca="1">C19*VLOOKUP(B19,'Ver4'!$J$3:$N$9,2,0)+(C19-C19*G19)*VLOOKUP(B19,'Ver4'!$J$3:$N$9,3,0)+(C19-C19*G19-C19*I19)*VLOOKUP(B19,'Ver4'!$J$3:$N$9,4,0)</f>
        <v>72803.25</v>
      </c>
      <c r="P19" s="6">
        <f t="shared" ca="1" si="6"/>
        <v>0.63729999999999998</v>
      </c>
      <c r="Q19" s="6">
        <f ca="1">C19*P19*VLOOKUP(B19,'Ver4'!$J$3:$N$9,5,0)</f>
        <v>141671.78999999998</v>
      </c>
      <c r="R19" s="6">
        <f ca="1">VLOOKUP(Table16[[#This Row],[Ay]],'Ver4'!$J$3:$O$9,6,0)*Table16[[#This Row],[Hukuk Servisine Sevk Edilen]]*Table16[[#This Row],[Toplam Tutar]]</f>
        <v>133596.49797</v>
      </c>
      <c r="S19" s="6">
        <f t="shared" ca="1" si="7"/>
        <v>214475.03999999998</v>
      </c>
      <c r="T19" s="6">
        <f t="shared" ca="1" si="8"/>
        <v>245366.04807000002</v>
      </c>
      <c r="U19" s="4"/>
      <c r="X19" s="3"/>
    </row>
    <row r="20" spans="1:24" x14ac:dyDescent="0.2">
      <c r="A20" s="9">
        <v>44914</v>
      </c>
      <c r="B20" s="6">
        <f t="shared" si="0"/>
        <v>12</v>
      </c>
      <c r="C20" s="6">
        <f ca="1">RANDBETWEEN(VLOOKUP(B20,'Ver4'!$F$3:$H$9,2,0),VLOOKUP(B20,'Ver4'!$F$3:$H$9,3,0))</f>
        <v>455</v>
      </c>
      <c r="D20" s="6">
        <f ca="1">RANDBETWEEN(VLOOKUP(B20,'Ver4'!$B$4:$D$10,2,0),VLOOKUP(B20,'Ver4'!$B$4:$D$10,3,0))</f>
        <v>1059</v>
      </c>
      <c r="E20" s="6">
        <f t="shared" ca="1" si="1"/>
        <v>481845</v>
      </c>
      <c r="F20" s="6">
        <f ca="1">RANDBETWEEN(VLOOKUP(B20,'Ver4'!$B$13:$D$19,2,0),VLOOKUP(B20,'Ver4'!$B$13:$D$19,3,0))/100</f>
        <v>0.49</v>
      </c>
      <c r="G20" s="6">
        <f ca="1">RANDBETWEEN(VLOOKUP(B20,'Ver4'!$F$13:$H$19,2,0),VLOOKUP(B20,'Ver4'!$F$13:$H$19,3,0))/100</f>
        <v>0.55000000000000004</v>
      </c>
      <c r="H20" s="6">
        <f t="shared" ca="1" si="2"/>
        <v>0.26950000000000002</v>
      </c>
      <c r="I20" s="6">
        <f t="shared" ca="1" si="9"/>
        <v>0.35</v>
      </c>
      <c r="J20" s="6">
        <f t="shared" ca="1" si="3"/>
        <v>0.17149999999999999</v>
      </c>
      <c r="K20" s="6">
        <f ca="1">RANDBETWEEN(VLOOKUP(B20,'Ver4'!$F$23:$H$29,2,0),VLOOKUP(B20,'Ver4'!$F$23:$H$29,3,0))/100</f>
        <v>7.0000000000000007E-2</v>
      </c>
      <c r="L20" s="6">
        <f t="shared" ca="1" si="4"/>
        <v>3.4300000000000004E-2</v>
      </c>
      <c r="M20" s="16">
        <f t="shared" ca="1" si="5"/>
        <v>216.26150000000001</v>
      </c>
      <c r="N20" s="6">
        <f ca="1">(L20+J20+H20)*E20+Table16[[#This Row],[Hukuk Servisinde Tahsilat Tutarı]]</f>
        <v>304868.14994999999</v>
      </c>
      <c r="O20" s="6">
        <f ca="1">C20*VLOOKUP(B20,'Ver4'!$J$3:$N$9,2,0)+(C20-C20*G20)*VLOOKUP(B20,'Ver4'!$J$3:$N$9,3,0)+(C20-C20*G20-C20*I20)*VLOOKUP(B20,'Ver4'!$J$3:$N$9,4,0)</f>
        <v>42656.25</v>
      </c>
      <c r="P20" s="6">
        <f t="shared" ca="1" si="6"/>
        <v>0.52469999999999994</v>
      </c>
      <c r="Q20" s="6">
        <f ca="1">C20*P20*VLOOKUP(B20,'Ver4'!$J$3:$N$9,5,0)</f>
        <v>71621.55</v>
      </c>
      <c r="R20" s="6">
        <f ca="1">VLOOKUP(Table16[[#This Row],[Ay]],'Ver4'!$J$3:$O$9,6,0)*Table16[[#This Row],[Hukuk Servisine Sevk Edilen]]*Table16[[#This Row],[Toplam Tutar]]</f>
        <v>75847.221449999983</v>
      </c>
      <c r="S20" s="6">
        <f t="shared" ca="1" si="7"/>
        <v>114277.8</v>
      </c>
      <c r="T20" s="6">
        <f t="shared" ca="1" si="8"/>
        <v>233246.59995</v>
      </c>
      <c r="U20" s="4"/>
      <c r="X20" s="3"/>
    </row>
    <row r="21" spans="1:24" x14ac:dyDescent="0.2">
      <c r="A21" s="9">
        <v>44915</v>
      </c>
      <c r="B21" s="6">
        <f t="shared" si="0"/>
        <v>12</v>
      </c>
      <c r="C21" s="6">
        <f ca="1">RANDBETWEEN(VLOOKUP(B21,'Ver4'!$F$3:$H$9,2,0),VLOOKUP(B21,'Ver4'!$F$3:$H$9,3,0))</f>
        <v>502</v>
      </c>
      <c r="D21" s="6">
        <f ca="1">RANDBETWEEN(VLOOKUP(B21,'Ver4'!$B$4:$D$10,2,0),VLOOKUP(B21,'Ver4'!$B$4:$D$10,3,0))</f>
        <v>1141</v>
      </c>
      <c r="E21" s="6">
        <f t="shared" ca="1" si="1"/>
        <v>572782</v>
      </c>
      <c r="F21" s="6">
        <f ca="1">RANDBETWEEN(VLOOKUP(B21,'Ver4'!$B$13:$D$19,2,0),VLOOKUP(B21,'Ver4'!$B$13:$D$19,3,0))/100</f>
        <v>0.37</v>
      </c>
      <c r="G21" s="6">
        <f ca="1">RANDBETWEEN(VLOOKUP(B21,'Ver4'!$F$13:$H$19,2,0),VLOOKUP(B21,'Ver4'!$F$13:$H$19,3,0))/100</f>
        <v>0.48</v>
      </c>
      <c r="H21" s="6">
        <f t="shared" ca="1" si="2"/>
        <v>0.17759999999999998</v>
      </c>
      <c r="I21" s="6">
        <f t="shared" ca="1" si="9"/>
        <v>0.32</v>
      </c>
      <c r="J21" s="6">
        <f t="shared" ca="1" si="3"/>
        <v>0.11840000000000001</v>
      </c>
      <c r="K21" s="6">
        <f ca="1">RANDBETWEEN(VLOOKUP(B21,'Ver4'!$F$23:$H$29,2,0),VLOOKUP(B21,'Ver4'!$F$23:$H$29,3,0))/100</f>
        <v>0.05</v>
      </c>
      <c r="L21" s="6">
        <f t="shared" ca="1" si="4"/>
        <v>1.8499999999999999E-2</v>
      </c>
      <c r="M21" s="16">
        <f t="shared" ca="1" si="5"/>
        <v>157.87899999999999</v>
      </c>
      <c r="N21" s="6">
        <f ca="1">(L21+J21+H21)*E21+Table16[[#This Row],[Hukuk Servisinde Tahsilat Tutarı]]</f>
        <v>297932.55729999999</v>
      </c>
      <c r="O21" s="6">
        <f ca="1">C21*VLOOKUP(B21,'Ver4'!$J$3:$N$9,2,0)+(C21-C21*G21)*VLOOKUP(B21,'Ver4'!$J$3:$N$9,3,0)+(C21-C21*G21-C21*I21)*VLOOKUP(B21,'Ver4'!$J$3:$N$9,4,0)</f>
        <v>54718</v>
      </c>
      <c r="P21" s="6">
        <f t="shared" ca="1" si="6"/>
        <v>0.6855</v>
      </c>
      <c r="Q21" s="6">
        <f ca="1">C21*P21*VLOOKUP(B21,'Ver4'!$J$3:$N$9,5,0)</f>
        <v>103236.29999999999</v>
      </c>
      <c r="R21" s="6">
        <f ca="1">VLOOKUP(Table16[[#This Row],[Ay]],'Ver4'!$J$3:$O$9,6,0)*Table16[[#This Row],[Hukuk Servisine Sevk Edilen]]*Table16[[#This Row],[Toplam Tutar]]</f>
        <v>117792.6183</v>
      </c>
      <c r="S21" s="6">
        <f t="shared" ca="1" si="7"/>
        <v>157954.29999999999</v>
      </c>
      <c r="T21" s="6">
        <f t="shared" ca="1" si="8"/>
        <v>194696.2573</v>
      </c>
      <c r="U21" s="4"/>
      <c r="X21" s="3"/>
    </row>
    <row r="22" spans="1:24" x14ac:dyDescent="0.2">
      <c r="A22" s="9">
        <v>44916</v>
      </c>
      <c r="B22" s="6">
        <f t="shared" si="0"/>
        <v>12</v>
      </c>
      <c r="C22" s="6">
        <f ca="1">RANDBETWEEN(VLOOKUP(B22,'Ver4'!$F$3:$H$9,2,0),VLOOKUP(B22,'Ver4'!$F$3:$H$9,3,0))</f>
        <v>472</v>
      </c>
      <c r="D22" s="6">
        <f ca="1">RANDBETWEEN(VLOOKUP(B22,'Ver4'!$B$4:$D$10,2,0),VLOOKUP(B22,'Ver4'!$B$4:$D$10,3,0))</f>
        <v>1216</v>
      </c>
      <c r="E22" s="6">
        <f t="shared" ca="1" si="1"/>
        <v>573952</v>
      </c>
      <c r="F22" s="6">
        <f ca="1">RANDBETWEEN(VLOOKUP(B22,'Ver4'!$B$13:$D$19,2,0),VLOOKUP(B22,'Ver4'!$B$13:$D$19,3,0))/100</f>
        <v>0.4</v>
      </c>
      <c r="G22" s="6">
        <f ca="1">RANDBETWEEN(VLOOKUP(B22,'Ver4'!$F$13:$H$19,2,0),VLOOKUP(B22,'Ver4'!$F$13:$H$19,3,0))/100</f>
        <v>0.47</v>
      </c>
      <c r="H22" s="6">
        <f t="shared" ca="1" si="2"/>
        <v>0.188</v>
      </c>
      <c r="I22" s="6">
        <f t="shared" ca="1" si="9"/>
        <v>0.24</v>
      </c>
      <c r="J22" s="6">
        <f t="shared" ca="1" si="3"/>
        <v>9.6000000000000002E-2</v>
      </c>
      <c r="K22" s="6">
        <f ca="1">RANDBETWEEN(VLOOKUP(B22,'Ver4'!$F$23:$H$29,2,0),VLOOKUP(B22,'Ver4'!$F$23:$H$29,3,0))/100</f>
        <v>0.1</v>
      </c>
      <c r="L22" s="6">
        <f t="shared" ca="1" si="4"/>
        <v>4.0000000000000008E-2</v>
      </c>
      <c r="M22" s="16">
        <f t="shared" ca="1" si="5"/>
        <v>152.928</v>
      </c>
      <c r="N22" s="6">
        <f ca="1">(L22+J22+H22)*E22+Table16[[#This Row],[Hukuk Servisinde Tahsilat Tutarı]]</f>
        <v>302357.91359999997</v>
      </c>
      <c r="O22" s="6">
        <f ca="1">C22*VLOOKUP(B22,'Ver4'!$J$3:$N$9,2,0)+(C22-C22*G22)*VLOOKUP(B22,'Ver4'!$J$3:$N$9,3,0)+(C22-C22*G22-C22*I22)*VLOOKUP(B22,'Ver4'!$J$3:$N$9,4,0)</f>
        <v>56050</v>
      </c>
      <c r="P22" s="6">
        <f t="shared" ca="1" si="6"/>
        <v>0.67599999999999993</v>
      </c>
      <c r="Q22" s="6">
        <f ca="1">C22*P22*VLOOKUP(B22,'Ver4'!$J$3:$N$9,5,0)</f>
        <v>95721.599999999977</v>
      </c>
      <c r="R22" s="6">
        <f ca="1">VLOOKUP(Table16[[#This Row],[Ay]],'Ver4'!$J$3:$O$9,6,0)*Table16[[#This Row],[Hukuk Servisine Sevk Edilen]]*Table16[[#This Row],[Toplam Tutar]]</f>
        <v>116397.4656</v>
      </c>
      <c r="S22" s="6">
        <f t="shared" ca="1" si="7"/>
        <v>151771.59999999998</v>
      </c>
      <c r="T22" s="6">
        <f t="shared" ca="1" si="8"/>
        <v>206636.31359999999</v>
      </c>
      <c r="U22" s="4"/>
      <c r="X22" s="3"/>
    </row>
    <row r="23" spans="1:24" x14ac:dyDescent="0.2">
      <c r="A23" s="9">
        <v>44917</v>
      </c>
      <c r="B23" s="6">
        <f t="shared" si="0"/>
        <v>12</v>
      </c>
      <c r="C23" s="6">
        <f ca="1">RANDBETWEEN(VLOOKUP(B23,'Ver4'!$F$3:$H$9,2,0),VLOOKUP(B23,'Ver4'!$F$3:$H$9,3,0))</f>
        <v>420</v>
      </c>
      <c r="D23" s="6">
        <f ca="1">RANDBETWEEN(VLOOKUP(B23,'Ver4'!$B$4:$D$10,2,0),VLOOKUP(B23,'Ver4'!$B$4:$D$10,3,0))</f>
        <v>1044</v>
      </c>
      <c r="E23" s="6">
        <f t="shared" ca="1" si="1"/>
        <v>438480</v>
      </c>
      <c r="F23" s="6">
        <f ca="1">RANDBETWEEN(VLOOKUP(B23,'Ver4'!$B$13:$D$19,2,0),VLOOKUP(B23,'Ver4'!$B$13:$D$19,3,0))/100</f>
        <v>0.53</v>
      </c>
      <c r="G23" s="6">
        <f ca="1">RANDBETWEEN(VLOOKUP(B23,'Ver4'!$F$13:$H$19,2,0),VLOOKUP(B23,'Ver4'!$F$13:$H$19,3,0))/100</f>
        <v>0.47</v>
      </c>
      <c r="H23" s="6">
        <f t="shared" ca="1" si="2"/>
        <v>0.24909999999999999</v>
      </c>
      <c r="I23" s="6">
        <f t="shared" ca="1" si="9"/>
        <v>0.31</v>
      </c>
      <c r="J23" s="6">
        <f t="shared" ca="1" si="3"/>
        <v>0.1643</v>
      </c>
      <c r="K23" s="6">
        <f ca="1">RANDBETWEEN(VLOOKUP(B23,'Ver4'!$F$23:$H$29,2,0),VLOOKUP(B23,'Ver4'!$F$23:$H$29,3,0))/100</f>
        <v>0.06</v>
      </c>
      <c r="L23" s="6">
        <f t="shared" ca="1" si="4"/>
        <v>3.1800000000000002E-2</v>
      </c>
      <c r="M23" s="16">
        <f t="shared" ca="1" si="5"/>
        <v>186.98399999999998</v>
      </c>
      <c r="N23" s="6">
        <f ca="1">(L23+J23+H23)*E23+Table16[[#This Row],[Hukuk Servisinde Tahsilat Tutarı]]</f>
        <v>268191.90720000002</v>
      </c>
      <c r="O23" s="6">
        <f ca="1">C23*VLOOKUP(B23,'Ver4'!$J$3:$N$9,2,0)+(C23-C23*G23)*VLOOKUP(B23,'Ver4'!$J$3:$N$9,3,0)+(C23-C23*G23-C23*I23)*VLOOKUP(B23,'Ver4'!$J$3:$N$9,4,0)</f>
        <v>46935</v>
      </c>
      <c r="P23" s="6">
        <f t="shared" ca="1" si="6"/>
        <v>0.55479999999999996</v>
      </c>
      <c r="Q23" s="6">
        <f ca="1">C23*P23*VLOOKUP(B23,'Ver4'!$J$3:$N$9,5,0)</f>
        <v>69904.800000000003</v>
      </c>
      <c r="R23" s="6">
        <f ca="1">VLOOKUP(Table16[[#This Row],[Ay]],'Ver4'!$J$3:$O$9,6,0)*Table16[[#This Row],[Hukuk Servisine Sevk Edilen]]*Table16[[#This Row],[Toplam Tutar]]</f>
        <v>72980.611199999985</v>
      </c>
      <c r="S23" s="6">
        <f t="shared" ca="1" si="7"/>
        <v>116839.8</v>
      </c>
      <c r="T23" s="6">
        <f t="shared" ca="1" si="8"/>
        <v>198287.10720000003</v>
      </c>
      <c r="U23" s="4"/>
      <c r="X23" s="3"/>
    </row>
    <row r="24" spans="1:24" x14ac:dyDescent="0.2">
      <c r="A24" s="9">
        <v>44918</v>
      </c>
      <c r="B24" s="6">
        <f t="shared" si="0"/>
        <v>12</v>
      </c>
      <c r="C24" s="6">
        <f ca="1">RANDBETWEEN(VLOOKUP(B24,'Ver4'!$F$3:$H$9,2,0),VLOOKUP(B24,'Ver4'!$F$3:$H$9,3,0))</f>
        <v>692</v>
      </c>
      <c r="D24" s="6">
        <f ca="1">RANDBETWEEN(VLOOKUP(B24,'Ver4'!$B$4:$D$10,2,0),VLOOKUP(B24,'Ver4'!$B$4:$D$10,3,0))</f>
        <v>1220</v>
      </c>
      <c r="E24" s="6">
        <f t="shared" ca="1" si="1"/>
        <v>844240</v>
      </c>
      <c r="F24" s="6">
        <f ca="1">RANDBETWEEN(VLOOKUP(B24,'Ver4'!$B$13:$D$19,2,0),VLOOKUP(B24,'Ver4'!$B$13:$D$19,3,0))/100</f>
        <v>0.46</v>
      </c>
      <c r="G24" s="6">
        <f ca="1">RANDBETWEEN(VLOOKUP(B24,'Ver4'!$F$13:$H$19,2,0),VLOOKUP(B24,'Ver4'!$F$13:$H$19,3,0))/100</f>
        <v>0.51</v>
      </c>
      <c r="H24" s="6">
        <f t="shared" ca="1" si="2"/>
        <v>0.2346</v>
      </c>
      <c r="I24" s="6">
        <f t="shared" ca="1" si="9"/>
        <v>0.3</v>
      </c>
      <c r="J24" s="6">
        <f t="shared" ca="1" si="3"/>
        <v>0.13800000000000001</v>
      </c>
      <c r="K24" s="6">
        <f ca="1">RANDBETWEEN(VLOOKUP(B24,'Ver4'!$F$23:$H$29,2,0),VLOOKUP(B24,'Ver4'!$F$23:$H$29,3,0))/100</f>
        <v>7.0000000000000007E-2</v>
      </c>
      <c r="L24" s="6">
        <f t="shared" ca="1" si="4"/>
        <v>3.2200000000000006E-2</v>
      </c>
      <c r="M24" s="16">
        <f t="shared" ca="1" si="5"/>
        <v>280.12160000000006</v>
      </c>
      <c r="N24" s="6">
        <f ca="1">(L24+J24+H24)*E24+Table16[[#This Row],[Hukuk Servisinde Tahsilat Tutarı]]</f>
        <v>492495.84639999998</v>
      </c>
      <c r="O24" s="6">
        <f ca="1">C24*VLOOKUP(B24,'Ver4'!$J$3:$N$9,2,0)+(C24-C24*G24)*VLOOKUP(B24,'Ver4'!$J$3:$N$9,3,0)+(C24-C24*G24-C24*I24)*VLOOKUP(B24,'Ver4'!$J$3:$N$9,4,0)</f>
        <v>73179</v>
      </c>
      <c r="P24" s="6">
        <f t="shared" ca="1" si="6"/>
        <v>0.59519999999999995</v>
      </c>
      <c r="Q24" s="6">
        <f ca="1">C24*P24*VLOOKUP(B24,'Ver4'!$J$3:$N$9,5,0)</f>
        <v>123563.51999999999</v>
      </c>
      <c r="R24" s="6">
        <f ca="1">VLOOKUP(Table16[[#This Row],[Ay]],'Ver4'!$J$3:$O$9,6,0)*Table16[[#This Row],[Hukuk Servisine Sevk Edilen]]*Table16[[#This Row],[Toplam Tutar]]</f>
        <v>150747.49439999997</v>
      </c>
      <c r="S24" s="6">
        <f t="shared" ca="1" si="7"/>
        <v>196742.52</v>
      </c>
      <c r="T24" s="6">
        <f t="shared" ca="1" si="8"/>
        <v>368932.32640000002</v>
      </c>
      <c r="U24" s="4"/>
      <c r="X24" s="3"/>
    </row>
    <row r="25" spans="1:24" x14ac:dyDescent="0.2">
      <c r="A25" s="9">
        <v>44919</v>
      </c>
      <c r="B25" s="6">
        <f t="shared" si="0"/>
        <v>12</v>
      </c>
      <c r="C25" s="6">
        <f ca="1">RANDBETWEEN(VLOOKUP(B25,'Ver4'!$F$3:$H$9,2,0),VLOOKUP(B25,'Ver4'!$F$3:$H$9,3,0))</f>
        <v>654</v>
      </c>
      <c r="D25" s="6">
        <f ca="1">RANDBETWEEN(VLOOKUP(B25,'Ver4'!$B$4:$D$10,2,0),VLOOKUP(B25,'Ver4'!$B$4:$D$10,3,0))</f>
        <v>1176</v>
      </c>
      <c r="E25" s="6">
        <f t="shared" ca="1" si="1"/>
        <v>769104</v>
      </c>
      <c r="F25" s="6">
        <f ca="1">RANDBETWEEN(VLOOKUP(B25,'Ver4'!$B$13:$D$19,2,0),VLOOKUP(B25,'Ver4'!$B$13:$D$19,3,0))/100</f>
        <v>0.36</v>
      </c>
      <c r="G25" s="6">
        <f ca="1">RANDBETWEEN(VLOOKUP(B25,'Ver4'!$F$13:$H$19,2,0),VLOOKUP(B25,'Ver4'!$F$13:$H$19,3,0))/100</f>
        <v>0.45</v>
      </c>
      <c r="H25" s="6">
        <f t="shared" ca="1" si="2"/>
        <v>0.16200000000000001</v>
      </c>
      <c r="I25" s="6">
        <f t="shared" ca="1" si="9"/>
        <v>0.21</v>
      </c>
      <c r="J25" s="6">
        <f t="shared" ca="1" si="3"/>
        <v>7.5600000000000001E-2</v>
      </c>
      <c r="K25" s="6">
        <f ca="1">RANDBETWEEN(VLOOKUP(B25,'Ver4'!$F$23:$H$29,2,0),VLOOKUP(B25,'Ver4'!$F$23:$H$29,3,0))/100</f>
        <v>0.06</v>
      </c>
      <c r="L25" s="6">
        <f t="shared" ca="1" si="4"/>
        <v>2.1599999999999998E-2</v>
      </c>
      <c r="M25" s="16">
        <f t="shared" ca="1" si="5"/>
        <v>169.51679999999999</v>
      </c>
      <c r="N25" s="6">
        <f ca="1">(L25+J25+H25)*E25+Table16[[#This Row],[Hukuk Servisinde Tahsilat Tutarı]]</f>
        <v>370277.42975999997</v>
      </c>
      <c r="O25" s="6">
        <f ca="1">C25*VLOOKUP(B25,'Ver4'!$J$3:$N$9,2,0)+(C25-C25*G25)*VLOOKUP(B25,'Ver4'!$J$3:$N$9,3,0)+(C25-C25*G25-C25*I25)*VLOOKUP(B25,'Ver4'!$J$3:$N$9,4,0)</f>
        <v>81913.5</v>
      </c>
      <c r="P25" s="6">
        <f t="shared" ca="1" si="6"/>
        <v>0.74080000000000001</v>
      </c>
      <c r="Q25" s="6">
        <f ca="1">C25*P25*VLOOKUP(B25,'Ver4'!$J$3:$N$9,5,0)</f>
        <v>145344.95999999999</v>
      </c>
      <c r="R25" s="6">
        <f ca="1">VLOOKUP(Table16[[#This Row],[Ay]],'Ver4'!$J$3:$O$9,6,0)*Table16[[#This Row],[Hukuk Servisine Sevk Edilen]]*Table16[[#This Row],[Toplam Tutar]]</f>
        <v>170925.67296</v>
      </c>
      <c r="S25" s="6">
        <f t="shared" ca="1" si="7"/>
        <v>227258.46</v>
      </c>
      <c r="T25" s="6">
        <f t="shared" ca="1" si="8"/>
        <v>224932.46975999998</v>
      </c>
      <c r="U25" s="4"/>
      <c r="X25" s="3"/>
    </row>
    <row r="26" spans="1:24" x14ac:dyDescent="0.2">
      <c r="A26" s="9">
        <v>44920</v>
      </c>
      <c r="B26" s="6">
        <f t="shared" si="0"/>
        <v>12</v>
      </c>
      <c r="C26" s="6">
        <f ca="1">RANDBETWEEN(VLOOKUP(B26,'Ver4'!$F$3:$H$9,2,0),VLOOKUP(B26,'Ver4'!$F$3:$H$9,3,0))</f>
        <v>339</v>
      </c>
      <c r="D26" s="6">
        <f ca="1">RANDBETWEEN(VLOOKUP(B26,'Ver4'!$B$4:$D$10,2,0),VLOOKUP(B26,'Ver4'!$B$4:$D$10,3,0))</f>
        <v>1115</v>
      </c>
      <c r="E26" s="6">
        <f t="shared" ca="1" si="1"/>
        <v>377985</v>
      </c>
      <c r="F26" s="6">
        <f ca="1">RANDBETWEEN(VLOOKUP(B26,'Ver4'!$B$13:$D$19,2,0),VLOOKUP(B26,'Ver4'!$B$13:$D$19,3,0))/100</f>
        <v>0.47</v>
      </c>
      <c r="G26" s="6">
        <f ca="1">RANDBETWEEN(VLOOKUP(B26,'Ver4'!$F$13:$H$19,2,0),VLOOKUP(B26,'Ver4'!$F$13:$H$19,3,0))/100</f>
        <v>0.49</v>
      </c>
      <c r="H26" s="6">
        <f t="shared" ca="1" si="2"/>
        <v>0.23029999999999998</v>
      </c>
      <c r="I26" s="6">
        <f t="shared" ca="1" si="9"/>
        <v>0.2</v>
      </c>
      <c r="J26" s="6">
        <f t="shared" ca="1" si="3"/>
        <v>9.4E-2</v>
      </c>
      <c r="K26" s="6">
        <f ca="1">RANDBETWEEN(VLOOKUP(B26,'Ver4'!$F$23:$H$29,2,0),VLOOKUP(B26,'Ver4'!$F$23:$H$29,3,0))/100</f>
        <v>0.06</v>
      </c>
      <c r="L26" s="6">
        <f t="shared" ca="1" si="4"/>
        <v>2.8199999999999996E-2</v>
      </c>
      <c r="M26" s="16">
        <f t="shared" ca="1" si="5"/>
        <v>119.49749999999999</v>
      </c>
      <c r="N26" s="6">
        <f ca="1">(L26+J26+H26)*E26+Table16[[#This Row],[Hukuk Servisinde Tahsilat Tutarı]]</f>
        <v>206663.29874999999</v>
      </c>
      <c r="O26" s="6">
        <f ca="1">C26*VLOOKUP(B26,'Ver4'!$J$3:$N$9,2,0)+(C26-C26*G26)*VLOOKUP(B26,'Ver4'!$J$3:$N$9,3,0)+(C26-C26*G26-C26*I26)*VLOOKUP(B26,'Ver4'!$J$3:$N$9,4,0)</f>
        <v>40425.75</v>
      </c>
      <c r="P26" s="6">
        <f t="shared" ca="1" si="6"/>
        <v>0.64749999999999996</v>
      </c>
      <c r="Q26" s="6">
        <f ca="1">C26*P26*VLOOKUP(B26,'Ver4'!$J$3:$N$9,5,0)</f>
        <v>65850.75</v>
      </c>
      <c r="R26" s="6">
        <f ca="1">VLOOKUP(Table16[[#This Row],[Ay]],'Ver4'!$J$3:$O$9,6,0)*Table16[[#This Row],[Hukuk Servisine Sevk Edilen]]*Table16[[#This Row],[Toplam Tutar]]</f>
        <v>73423.586249999993</v>
      </c>
      <c r="S26" s="6">
        <f t="shared" ca="1" si="7"/>
        <v>106276.5</v>
      </c>
      <c r="T26" s="6">
        <f t="shared" ca="1" si="8"/>
        <v>140812.54874999999</v>
      </c>
      <c r="U26" s="4"/>
      <c r="X26" s="3"/>
    </row>
    <row r="27" spans="1:24" x14ac:dyDescent="0.2">
      <c r="A27" s="9">
        <v>44921</v>
      </c>
      <c r="B27" s="6">
        <f t="shared" si="0"/>
        <v>12</v>
      </c>
      <c r="C27" s="6">
        <f ca="1">RANDBETWEEN(VLOOKUP(B27,'Ver4'!$F$3:$H$9,2,0),VLOOKUP(B27,'Ver4'!$F$3:$H$9,3,0))</f>
        <v>512</v>
      </c>
      <c r="D27" s="6">
        <f ca="1">RANDBETWEEN(VLOOKUP(B27,'Ver4'!$B$4:$D$10,2,0),VLOOKUP(B27,'Ver4'!$B$4:$D$10,3,0))</f>
        <v>1128</v>
      </c>
      <c r="E27" s="6">
        <f t="shared" ca="1" si="1"/>
        <v>577536</v>
      </c>
      <c r="F27" s="6">
        <f ca="1">RANDBETWEEN(VLOOKUP(B27,'Ver4'!$B$13:$D$19,2,0),VLOOKUP(B27,'Ver4'!$B$13:$D$19,3,0))/100</f>
        <v>0.42</v>
      </c>
      <c r="G27" s="6">
        <f ca="1">RANDBETWEEN(VLOOKUP(B27,'Ver4'!$F$13:$H$19,2,0),VLOOKUP(B27,'Ver4'!$F$13:$H$19,3,0))/100</f>
        <v>0.5</v>
      </c>
      <c r="H27" s="6">
        <f t="shared" ca="1" si="2"/>
        <v>0.21</v>
      </c>
      <c r="I27" s="6">
        <f t="shared" ca="1" si="9"/>
        <v>0.27</v>
      </c>
      <c r="J27" s="6">
        <f t="shared" ca="1" si="3"/>
        <v>0.1134</v>
      </c>
      <c r="K27" s="6">
        <f ca="1">RANDBETWEEN(VLOOKUP(B27,'Ver4'!$F$23:$H$29,2,0),VLOOKUP(B27,'Ver4'!$F$23:$H$29,3,0))/100</f>
        <v>0.08</v>
      </c>
      <c r="L27" s="6">
        <f t="shared" ca="1" si="4"/>
        <v>3.3599999999999998E-2</v>
      </c>
      <c r="M27" s="16">
        <f t="shared" ca="1" si="5"/>
        <v>182.78399999999999</v>
      </c>
      <c r="N27" s="6">
        <f ca="1">(L27+J27+H27)*E27+Table16[[#This Row],[Hukuk Servisinde Tahsilat Tutarı]]</f>
        <v>317587.04639999999</v>
      </c>
      <c r="O27" s="6">
        <f ca="1">C27*VLOOKUP(B27,'Ver4'!$J$3:$N$9,2,0)+(C27-C27*G27)*VLOOKUP(B27,'Ver4'!$J$3:$N$9,3,0)+(C27-C27*G27-C27*I27)*VLOOKUP(B27,'Ver4'!$J$3:$N$9,4,0)</f>
        <v>56576</v>
      </c>
      <c r="P27" s="6">
        <f t="shared" ca="1" si="6"/>
        <v>0.64300000000000002</v>
      </c>
      <c r="Q27" s="6">
        <f ca="1">C27*P27*VLOOKUP(B27,'Ver4'!$J$3:$N$9,5,0)</f>
        <v>98764.800000000003</v>
      </c>
      <c r="R27" s="6">
        <f ca="1">VLOOKUP(Table16[[#This Row],[Ay]],'Ver4'!$J$3:$O$9,6,0)*Table16[[#This Row],[Hukuk Servisine Sevk Edilen]]*Table16[[#This Row],[Toplam Tutar]]</f>
        <v>111406.69439999999</v>
      </c>
      <c r="S27" s="6">
        <f t="shared" ca="1" si="7"/>
        <v>155340.79999999999</v>
      </c>
      <c r="T27" s="6">
        <f t="shared" ca="1" si="8"/>
        <v>218822.2464</v>
      </c>
      <c r="U27" s="4"/>
      <c r="X27" s="3"/>
    </row>
    <row r="28" spans="1:24" x14ac:dyDescent="0.2">
      <c r="A28" s="9">
        <v>44922</v>
      </c>
      <c r="B28" s="6">
        <f t="shared" si="0"/>
        <v>12</v>
      </c>
      <c r="C28" s="6">
        <f ca="1">RANDBETWEEN(VLOOKUP(B28,'Ver4'!$F$3:$H$9,2,0),VLOOKUP(B28,'Ver4'!$F$3:$H$9,3,0))</f>
        <v>404</v>
      </c>
      <c r="D28" s="6">
        <f ca="1">RANDBETWEEN(VLOOKUP(B28,'Ver4'!$B$4:$D$10,2,0),VLOOKUP(B28,'Ver4'!$B$4:$D$10,3,0))</f>
        <v>1240</v>
      </c>
      <c r="E28" s="6">
        <f t="shared" ca="1" si="1"/>
        <v>500960</v>
      </c>
      <c r="F28" s="6">
        <f ca="1">RANDBETWEEN(VLOOKUP(B28,'Ver4'!$B$13:$D$19,2,0),VLOOKUP(B28,'Ver4'!$B$13:$D$19,3,0))/100</f>
        <v>0.5</v>
      </c>
      <c r="G28" s="6">
        <f ca="1">RANDBETWEEN(VLOOKUP(B28,'Ver4'!$F$13:$H$19,2,0),VLOOKUP(B28,'Ver4'!$F$13:$H$19,3,0))/100</f>
        <v>0.45</v>
      </c>
      <c r="H28" s="6">
        <f t="shared" ca="1" si="2"/>
        <v>0.22500000000000001</v>
      </c>
      <c r="I28" s="6">
        <f t="shared" ca="1" si="9"/>
        <v>0.31</v>
      </c>
      <c r="J28" s="6">
        <f t="shared" ca="1" si="3"/>
        <v>0.155</v>
      </c>
      <c r="K28" s="6">
        <f ca="1">RANDBETWEEN(VLOOKUP(B28,'Ver4'!$F$23:$H$29,2,0),VLOOKUP(B28,'Ver4'!$F$23:$H$29,3,0))/100</f>
        <v>0.1</v>
      </c>
      <c r="L28" s="6">
        <f t="shared" ca="1" si="4"/>
        <v>0.05</v>
      </c>
      <c r="M28" s="16">
        <f t="shared" ca="1" si="5"/>
        <v>173.72000000000003</v>
      </c>
      <c r="N28" s="6">
        <f ca="1">(L28+J28+H28)*E28+Table16[[#This Row],[Hukuk Servisinde Tahsilat Tutarı]]</f>
        <v>301076.96000000002</v>
      </c>
      <c r="O28" s="6">
        <f ca="1">C28*VLOOKUP(B28,'Ver4'!$J$3:$N$9,2,0)+(C28-C28*G28)*VLOOKUP(B28,'Ver4'!$J$3:$N$9,3,0)+(C28-C28*G28-C28*I28)*VLOOKUP(B28,'Ver4'!$J$3:$N$9,4,0)</f>
        <v>46561</v>
      </c>
      <c r="P28" s="6">
        <f t="shared" ca="1" si="6"/>
        <v>0.56999999999999995</v>
      </c>
      <c r="Q28" s="6">
        <f ca="1">C28*P28*VLOOKUP(B28,'Ver4'!$J$3:$N$9,5,0)</f>
        <v>69083.999999999985</v>
      </c>
      <c r="R28" s="6">
        <f ca="1">VLOOKUP(Table16[[#This Row],[Ay]],'Ver4'!$J$3:$O$9,6,0)*Table16[[#This Row],[Hukuk Servisine Sevk Edilen]]*Table16[[#This Row],[Toplam Tutar]]</f>
        <v>85664.159999999989</v>
      </c>
      <c r="S28" s="6">
        <f t="shared" ca="1" si="7"/>
        <v>115644.99999999999</v>
      </c>
      <c r="T28" s="6">
        <f t="shared" ca="1" si="8"/>
        <v>231992.96000000002</v>
      </c>
      <c r="U28" s="4"/>
      <c r="X28" s="3"/>
    </row>
    <row r="29" spans="1:24" x14ac:dyDescent="0.2">
      <c r="A29" s="9">
        <v>44923</v>
      </c>
      <c r="B29" s="6">
        <f t="shared" si="0"/>
        <v>12</v>
      </c>
      <c r="C29" s="6">
        <f ca="1">RANDBETWEEN(VLOOKUP(B29,'Ver4'!$F$3:$H$9,2,0),VLOOKUP(B29,'Ver4'!$F$3:$H$9,3,0))</f>
        <v>360</v>
      </c>
      <c r="D29" s="6">
        <f ca="1">RANDBETWEEN(VLOOKUP(B29,'Ver4'!$B$4:$D$10,2,0),VLOOKUP(B29,'Ver4'!$B$4:$D$10,3,0))</f>
        <v>1014</v>
      </c>
      <c r="E29" s="6">
        <f t="shared" ca="1" si="1"/>
        <v>365040</v>
      </c>
      <c r="F29" s="6">
        <f ca="1">RANDBETWEEN(VLOOKUP(B29,'Ver4'!$B$13:$D$19,2,0),VLOOKUP(B29,'Ver4'!$B$13:$D$19,3,0))/100</f>
        <v>0.48</v>
      </c>
      <c r="G29" s="6">
        <f ca="1">RANDBETWEEN(VLOOKUP(B29,'Ver4'!$F$13:$H$19,2,0),VLOOKUP(B29,'Ver4'!$F$13:$H$19,3,0))/100</f>
        <v>0.47</v>
      </c>
      <c r="H29" s="6">
        <f t="shared" ca="1" si="2"/>
        <v>0.22559999999999997</v>
      </c>
      <c r="I29" s="6">
        <f t="shared" ca="1" si="9"/>
        <v>0.25</v>
      </c>
      <c r="J29" s="6">
        <f t="shared" ca="1" si="3"/>
        <v>0.12</v>
      </c>
      <c r="K29" s="6">
        <f ca="1">RANDBETWEEN(VLOOKUP(B29,'Ver4'!$F$23:$H$29,2,0),VLOOKUP(B29,'Ver4'!$F$23:$H$29,3,0))/100</f>
        <v>0.09</v>
      </c>
      <c r="L29" s="6">
        <f t="shared" ca="1" si="4"/>
        <v>4.3199999999999995E-2</v>
      </c>
      <c r="M29" s="16">
        <f t="shared" ca="1" si="5"/>
        <v>139.96799999999996</v>
      </c>
      <c r="N29" s="6">
        <f ca="1">(L29+J29+H29)*E29+Table16[[#This Row],[Hukuk Servisinde Tahsilat Tutarı]]</f>
        <v>208861.28639999998</v>
      </c>
      <c r="O29" s="6">
        <f ca="1">C29*VLOOKUP(B29,'Ver4'!$J$3:$N$9,2,0)+(C29-C29*G29)*VLOOKUP(B29,'Ver4'!$J$3:$N$9,3,0)+(C29-C29*G29-C29*I29)*VLOOKUP(B29,'Ver4'!$J$3:$N$9,4,0)</f>
        <v>42390</v>
      </c>
      <c r="P29" s="6">
        <f t="shared" ca="1" si="6"/>
        <v>0.61120000000000008</v>
      </c>
      <c r="Q29" s="6">
        <f ca="1">C29*P29*VLOOKUP(B29,'Ver4'!$J$3:$N$9,5,0)</f>
        <v>66009.600000000006</v>
      </c>
      <c r="R29" s="6">
        <f ca="1">VLOOKUP(Table16[[#This Row],[Ay]],'Ver4'!$J$3:$O$9,6,0)*Table16[[#This Row],[Hukuk Servisine Sevk Edilen]]*Table16[[#This Row],[Toplam Tutar]]</f>
        <v>66933.734400000001</v>
      </c>
      <c r="S29" s="6">
        <f t="shared" ca="1" si="7"/>
        <v>108399.6</v>
      </c>
      <c r="T29" s="6">
        <f t="shared" ca="1" si="8"/>
        <v>142851.68639999998</v>
      </c>
      <c r="U29" s="4"/>
    </row>
    <row r="30" spans="1:24" x14ac:dyDescent="0.2">
      <c r="A30" s="9">
        <v>44924</v>
      </c>
      <c r="B30" s="6">
        <f t="shared" si="0"/>
        <v>12</v>
      </c>
      <c r="C30" s="6">
        <f ca="1">RANDBETWEEN(VLOOKUP(B30,'Ver4'!$F$3:$H$9,2,0),VLOOKUP(B30,'Ver4'!$F$3:$H$9,3,0))</f>
        <v>505</v>
      </c>
      <c r="D30" s="6">
        <f ca="1">RANDBETWEEN(VLOOKUP(B30,'Ver4'!$B$4:$D$10,2,0),VLOOKUP(B30,'Ver4'!$B$4:$D$10,3,0))</f>
        <v>854</v>
      </c>
      <c r="E30" s="6">
        <f t="shared" ca="1" si="1"/>
        <v>431270</v>
      </c>
      <c r="F30" s="6">
        <f ca="1">RANDBETWEEN(VLOOKUP(B30,'Ver4'!$B$13:$D$19,2,0),VLOOKUP(B30,'Ver4'!$B$13:$D$19,3,0))/100</f>
        <v>0.43</v>
      </c>
      <c r="G30" s="6">
        <f ca="1">RANDBETWEEN(VLOOKUP(B30,'Ver4'!$F$13:$H$19,2,0),VLOOKUP(B30,'Ver4'!$F$13:$H$19,3,0))/100</f>
        <v>0.48</v>
      </c>
      <c r="H30" s="6">
        <f t="shared" ca="1" si="2"/>
        <v>0.2064</v>
      </c>
      <c r="I30" s="6">
        <f t="shared" ca="1" si="9"/>
        <v>0.28999999999999998</v>
      </c>
      <c r="J30" s="6">
        <f t="shared" ca="1" si="3"/>
        <v>0.12469999999999999</v>
      </c>
      <c r="K30" s="6">
        <f ca="1">RANDBETWEEN(VLOOKUP(B30,'Ver4'!$F$23:$H$29,2,0),VLOOKUP(B30,'Ver4'!$F$23:$H$29,3,0))/100</f>
        <v>7.0000000000000007E-2</v>
      </c>
      <c r="L30" s="6">
        <f t="shared" ca="1" si="4"/>
        <v>3.0100000000000002E-2</v>
      </c>
      <c r="M30" s="16">
        <f t="shared" ca="1" si="5"/>
        <v>182.40599999999998</v>
      </c>
      <c r="N30" s="6">
        <f ca="1">(L30+J30+H30)*E30+Table16[[#This Row],[Hukuk Servisinde Tahsilat Tutarı]]</f>
        <v>238423.30679999999</v>
      </c>
      <c r="O30" s="6">
        <f ca="1">C30*VLOOKUP(B30,'Ver4'!$J$3:$N$9,2,0)+(C30-C30*G30)*VLOOKUP(B30,'Ver4'!$J$3:$N$9,3,0)+(C30-C30*G30-C30*I30)*VLOOKUP(B30,'Ver4'!$J$3:$N$9,4,0)</f>
        <v>56560</v>
      </c>
      <c r="P30" s="6">
        <f t="shared" ca="1" si="6"/>
        <v>0.63880000000000003</v>
      </c>
      <c r="Q30" s="6">
        <f ca="1">C30*P30*VLOOKUP(B30,'Ver4'!$J$3:$N$9,5,0)</f>
        <v>96778.2</v>
      </c>
      <c r="R30" s="6">
        <f ca="1">VLOOKUP(Table16[[#This Row],[Ay]],'Ver4'!$J$3:$O$9,6,0)*Table16[[#This Row],[Hukuk Servisine Sevk Edilen]]*Table16[[#This Row],[Toplam Tutar]]</f>
        <v>82648.582800000004</v>
      </c>
      <c r="S30" s="6">
        <f t="shared" ca="1" si="7"/>
        <v>153338.20000000001</v>
      </c>
      <c r="T30" s="6">
        <f t="shared" ca="1" si="8"/>
        <v>141645.10680000001</v>
      </c>
      <c r="U30" s="4"/>
    </row>
    <row r="31" spans="1:24" x14ac:dyDescent="0.2">
      <c r="A31" s="9">
        <v>44925</v>
      </c>
      <c r="B31" s="6">
        <f t="shared" si="0"/>
        <v>12</v>
      </c>
      <c r="C31" s="6">
        <f ca="1">RANDBETWEEN(VLOOKUP(B31,'Ver4'!$F$3:$H$9,2,0),VLOOKUP(B31,'Ver4'!$F$3:$H$9,3,0))</f>
        <v>482</v>
      </c>
      <c r="D31" s="6">
        <f ca="1">RANDBETWEEN(VLOOKUP(B31,'Ver4'!$B$4:$D$10,2,0),VLOOKUP(B31,'Ver4'!$B$4:$D$10,3,0))</f>
        <v>835</v>
      </c>
      <c r="E31" s="6">
        <f t="shared" ca="1" si="1"/>
        <v>402470</v>
      </c>
      <c r="F31" s="6">
        <f ca="1">RANDBETWEEN(VLOOKUP(B31,'Ver4'!$B$13:$D$19,2,0),VLOOKUP(B31,'Ver4'!$B$13:$D$19,3,0))/100</f>
        <v>0.36</v>
      </c>
      <c r="G31" s="6">
        <f ca="1">RANDBETWEEN(VLOOKUP(B31,'Ver4'!$F$13:$H$19,2,0),VLOOKUP(B31,'Ver4'!$F$13:$H$19,3,0))/100</f>
        <v>0.48</v>
      </c>
      <c r="H31" s="6">
        <f t="shared" ca="1" si="2"/>
        <v>0.17279999999999998</v>
      </c>
      <c r="I31" s="6">
        <f t="shared" ca="1" si="9"/>
        <v>0.28000000000000003</v>
      </c>
      <c r="J31" s="6">
        <f t="shared" ca="1" si="3"/>
        <v>0.1008</v>
      </c>
      <c r="K31" s="6">
        <f ca="1">RANDBETWEEN(VLOOKUP(B31,'Ver4'!$F$23:$H$29,2,0),VLOOKUP(B31,'Ver4'!$F$23:$H$29,3,0))/100</f>
        <v>0.1</v>
      </c>
      <c r="L31" s="6">
        <f t="shared" ca="1" si="4"/>
        <v>3.5999999999999997E-2</v>
      </c>
      <c r="M31" s="16">
        <f t="shared" ca="1" si="5"/>
        <v>149.22719999999998</v>
      </c>
      <c r="N31" s="6">
        <f ca="1">(L31+J31+H31)*E31+Table16[[#This Row],[Hukuk Servisinde Tahsilat Tutarı]]</f>
        <v>207964.2984</v>
      </c>
      <c r="O31" s="6">
        <f ca="1">C31*VLOOKUP(B31,'Ver4'!$J$3:$N$9,2,0)+(C31-C31*G31)*VLOOKUP(B31,'Ver4'!$J$3:$N$9,3,0)+(C31-C31*G31-C31*I31)*VLOOKUP(B31,'Ver4'!$J$3:$N$9,4,0)</f>
        <v>54466</v>
      </c>
      <c r="P31" s="6">
        <f t="shared" ca="1" si="6"/>
        <v>0.69040000000000001</v>
      </c>
      <c r="Q31" s="6">
        <f ca="1">C31*P31*VLOOKUP(B31,'Ver4'!$J$3:$N$9,5,0)</f>
        <v>99831.840000000011</v>
      </c>
      <c r="R31" s="6">
        <f ca="1">VLOOKUP(Table16[[#This Row],[Ay]],'Ver4'!$J$3:$O$9,6,0)*Table16[[#This Row],[Hukuk Servisine Sevk Edilen]]*Table16[[#This Row],[Toplam Tutar]]</f>
        <v>83359.5864</v>
      </c>
      <c r="S31" s="6">
        <f t="shared" ca="1" si="7"/>
        <v>154297.84000000003</v>
      </c>
      <c r="T31" s="6">
        <f t="shared" ca="1" si="8"/>
        <v>108132.45839999999</v>
      </c>
      <c r="U31" s="4"/>
    </row>
    <row r="32" spans="1:24" x14ac:dyDescent="0.2">
      <c r="A32" s="9">
        <v>44926</v>
      </c>
      <c r="B32" s="6">
        <f t="shared" si="0"/>
        <v>12</v>
      </c>
      <c r="C32" s="6">
        <f ca="1">RANDBETWEEN(VLOOKUP(B32,'Ver4'!$F$3:$H$9,2,0),VLOOKUP(B32,'Ver4'!$F$3:$H$9,3,0))</f>
        <v>455</v>
      </c>
      <c r="D32" s="6">
        <f ca="1">RANDBETWEEN(VLOOKUP(B32,'Ver4'!$B$4:$D$10,2,0),VLOOKUP(B32,'Ver4'!$B$4:$D$10,3,0))</f>
        <v>1188</v>
      </c>
      <c r="E32" s="6">
        <f t="shared" ca="1" si="1"/>
        <v>540540</v>
      </c>
      <c r="F32" s="6">
        <f ca="1">RANDBETWEEN(VLOOKUP(B32,'Ver4'!$B$13:$D$19,2,0),VLOOKUP(B32,'Ver4'!$B$13:$D$19,3,0))/100</f>
        <v>0.51</v>
      </c>
      <c r="G32" s="6">
        <f ca="1">RANDBETWEEN(VLOOKUP(B32,'Ver4'!$F$13:$H$19,2,0),VLOOKUP(B32,'Ver4'!$F$13:$H$19,3,0))/100</f>
        <v>0.52</v>
      </c>
      <c r="H32" s="6">
        <f t="shared" ca="1" si="2"/>
        <v>0.26519999999999999</v>
      </c>
      <c r="I32" s="6">
        <f t="shared" ca="1" si="9"/>
        <v>0.32</v>
      </c>
      <c r="J32" s="6">
        <f t="shared" ca="1" si="3"/>
        <v>0.16320000000000001</v>
      </c>
      <c r="K32" s="6">
        <f ca="1">RANDBETWEEN(VLOOKUP(B32,'Ver4'!$F$23:$H$29,2,0),VLOOKUP(B32,'Ver4'!$F$23:$H$29,3,0))/100</f>
        <v>7.0000000000000007E-2</v>
      </c>
      <c r="L32" s="6">
        <f t="shared" ca="1" si="4"/>
        <v>3.5700000000000003E-2</v>
      </c>
      <c r="M32" s="16">
        <f t="shared" ca="1" si="5"/>
        <v>211.16550000000001</v>
      </c>
      <c r="N32" s="6">
        <f ca="1">(L32+J32+H32)*E32+Table16[[#This Row],[Hukuk Servisinde Tahsilat Tutarı]]</f>
        <v>337767.22979999997</v>
      </c>
      <c r="O32" s="6">
        <f ca="1">C32*VLOOKUP(B32,'Ver4'!$J$3:$N$9,2,0)+(C32-C32*G32)*VLOOKUP(B32,'Ver4'!$J$3:$N$9,3,0)+(C32-C32*G32-C32*I32)*VLOOKUP(B32,'Ver4'!$J$3:$N$9,4,0)</f>
        <v>46410</v>
      </c>
      <c r="P32" s="6">
        <f t="shared" ca="1" si="6"/>
        <v>0.53590000000000004</v>
      </c>
      <c r="Q32" s="6">
        <f ca="1">C32*P32*VLOOKUP(B32,'Ver4'!$J$3:$N$9,5,0)</f>
        <v>73150.350000000006</v>
      </c>
      <c r="R32" s="6">
        <f ca="1">VLOOKUP(Table16[[#This Row],[Ay]],'Ver4'!$J$3:$O$9,6,0)*Table16[[#This Row],[Hukuk Servisine Sevk Edilen]]*Table16[[#This Row],[Toplam Tutar]]</f>
        <v>86902.6158</v>
      </c>
      <c r="S32" s="6">
        <f t="shared" ca="1" si="7"/>
        <v>119560.35</v>
      </c>
      <c r="T32" s="6">
        <f t="shared" ca="1" si="8"/>
        <v>264616.8798</v>
      </c>
      <c r="U32" s="4"/>
    </row>
    <row r="33" spans="1:25" x14ac:dyDescent="0.2">
      <c r="A33" s="9">
        <v>44927</v>
      </c>
      <c r="B33" s="6">
        <f t="shared" si="0"/>
        <v>1</v>
      </c>
      <c r="C33" s="6">
        <f ca="1">RANDBETWEEN(VLOOKUP(B33,'Ver4'!$F$3:$H$9,2,0),VLOOKUP(B33,'Ver4'!$F$3:$H$9,3,0))</f>
        <v>1029</v>
      </c>
      <c r="D33" s="6">
        <f ca="1">RANDBETWEEN(VLOOKUP(B33,'Ver4'!$B$4:$D$10,2,0),VLOOKUP(B33,'Ver4'!$B$4:$D$10,3,0))</f>
        <v>1615</v>
      </c>
      <c r="E33" s="6">
        <f t="shared" ca="1" si="1"/>
        <v>1661835</v>
      </c>
      <c r="F33" s="6">
        <f ca="1">RANDBETWEEN(VLOOKUP(B33,'Ver4'!$B$13:$D$19,2,0),VLOOKUP(B33,'Ver4'!$B$13:$D$19,3,0))/100</f>
        <v>0.44</v>
      </c>
      <c r="G33" s="6">
        <f ca="1">RANDBETWEEN(VLOOKUP(B33,'Ver4'!$F$13:$H$19,2,0),VLOOKUP(B33,'Ver4'!$F$13:$H$19,3,0))/100</f>
        <v>0.54</v>
      </c>
      <c r="H33" s="6">
        <f t="shared" ca="1" si="2"/>
        <v>0.23760000000000001</v>
      </c>
      <c r="I33" s="6">
        <f t="shared" ca="1" si="9"/>
        <v>0.28000000000000003</v>
      </c>
      <c r="J33" s="6">
        <f t="shared" ca="1" si="3"/>
        <v>0.12320000000000002</v>
      </c>
      <c r="K33" s="6">
        <f ca="1">RANDBETWEEN(VLOOKUP(B33,'Ver4'!$F$23:$H$29,2,0),VLOOKUP(B33,'Ver4'!$F$23:$H$29,3,0))/100</f>
        <v>0.05</v>
      </c>
      <c r="L33" s="6">
        <f t="shared" ca="1" si="4"/>
        <v>2.2000000000000002E-2</v>
      </c>
      <c r="M33" s="16">
        <f t="shared" ca="1" si="5"/>
        <v>393.90120000000002</v>
      </c>
      <c r="N33" s="6">
        <f ca="1">(L33+J33+H33)*E33+Table16[[#This Row],[Hukuk Servisinde Tahsilat Tutarı]]</f>
        <v>923342.11536000005</v>
      </c>
      <c r="O33" s="6">
        <f ca="1">C33*VLOOKUP(B33,'Ver4'!$J$3:$N$9,2,0)+(C33-C33*G33)*VLOOKUP(B33,'Ver4'!$J$3:$N$9,3,0)+(C33-C33*G33-C33*I33)*VLOOKUP(B33,'Ver4'!$J$3:$N$9,4,0)</f>
        <v>105472.5</v>
      </c>
      <c r="P33" s="6">
        <f t="shared" ca="1" si="6"/>
        <v>0.61719999999999997</v>
      </c>
      <c r="Q33" s="6">
        <f ca="1">C33*P33*VLOOKUP(B33,'Ver4'!$J$3:$N$9,5,0)</f>
        <v>190529.63999999998</v>
      </c>
      <c r="R33" s="6">
        <f ca="1">VLOOKUP(Table16[[#This Row],[Ay]],'Ver4'!$J$3:$O$9,6,0)*Table16[[#This Row],[Hukuk Servisine Sevk Edilen]]*Table16[[#This Row],[Toplam Tutar]]</f>
        <v>287191.67735999997</v>
      </c>
      <c r="S33" s="6">
        <f t="shared" ca="1" si="7"/>
        <v>296002.14</v>
      </c>
      <c r="T33" s="6">
        <f t="shared" ca="1" si="8"/>
        <v>732812.47536000004</v>
      </c>
      <c r="U33" s="4"/>
    </row>
    <row r="34" spans="1:25" x14ac:dyDescent="0.2">
      <c r="A34" s="9">
        <v>44928</v>
      </c>
      <c r="B34" s="6">
        <f t="shared" si="0"/>
        <v>1</v>
      </c>
      <c r="C34" s="6">
        <f ca="1">RANDBETWEEN(VLOOKUP(B34,'Ver4'!$F$3:$H$9,2,0),VLOOKUP(B34,'Ver4'!$F$3:$H$9,3,0))</f>
        <v>964</v>
      </c>
      <c r="D34" s="6">
        <f ca="1">RANDBETWEEN(VLOOKUP(B34,'Ver4'!$B$4:$D$10,2,0),VLOOKUP(B34,'Ver4'!$B$4:$D$10,3,0))</f>
        <v>1594</v>
      </c>
      <c r="E34" s="6">
        <f t="shared" ca="1" si="1"/>
        <v>1536616</v>
      </c>
      <c r="F34" s="6">
        <f ca="1">RANDBETWEEN(VLOOKUP(B34,'Ver4'!$B$13:$D$19,2,0),VLOOKUP(B34,'Ver4'!$B$13:$D$19,3,0))/100</f>
        <v>0.42</v>
      </c>
      <c r="G34" s="6">
        <f ca="1">RANDBETWEEN(VLOOKUP(B34,'Ver4'!$F$13:$H$19,2,0),VLOOKUP(B34,'Ver4'!$F$13:$H$19,3,0))/100</f>
        <v>0.49</v>
      </c>
      <c r="H34" s="6">
        <f t="shared" ca="1" si="2"/>
        <v>0.20579999999999998</v>
      </c>
      <c r="I34" s="6">
        <f t="shared" ca="1" si="9"/>
        <v>0.25</v>
      </c>
      <c r="J34" s="6">
        <f t="shared" ca="1" si="3"/>
        <v>0.105</v>
      </c>
      <c r="K34" s="6">
        <f ca="1">RANDBETWEEN(VLOOKUP(B34,'Ver4'!$F$23:$H$29,2,0),VLOOKUP(B34,'Ver4'!$F$23:$H$29,3,0))/100</f>
        <v>7.0000000000000007E-2</v>
      </c>
      <c r="L34" s="6">
        <f t="shared" ca="1" si="4"/>
        <v>2.9400000000000003E-2</v>
      </c>
      <c r="M34" s="16">
        <f t="shared" ca="1" si="5"/>
        <v>327.95279999999997</v>
      </c>
      <c r="N34" s="6">
        <f ca="1">(L34+J34+H34)*E34+Table16[[#This Row],[Hukuk Servisinde Tahsilat Tutarı]]</f>
        <v>806637.34950400004</v>
      </c>
      <c r="O34" s="6">
        <f ca="1">C34*VLOOKUP(B34,'Ver4'!$J$3:$N$9,2,0)+(C34-C34*G34)*VLOOKUP(B34,'Ver4'!$J$3:$N$9,3,0)+(C34-C34*G34-C34*I34)*VLOOKUP(B34,'Ver4'!$J$3:$N$9,4,0)</f>
        <v>110137</v>
      </c>
      <c r="P34" s="6">
        <f t="shared" ca="1" si="6"/>
        <v>0.65980000000000005</v>
      </c>
      <c r="Q34" s="6">
        <f ca="1">C34*P34*VLOOKUP(B34,'Ver4'!$J$3:$N$9,5,0)</f>
        <v>190814.16000000003</v>
      </c>
      <c r="R34" s="6">
        <f ca="1">VLOOKUP(Table16[[#This Row],[Ay]],'Ver4'!$J$3:$O$9,6,0)*Table16[[#This Row],[Hukuk Servisine Sevk Edilen]]*Table16[[#This Row],[Toplam Tutar]]</f>
        <v>283880.58630400005</v>
      </c>
      <c r="S34" s="6">
        <f t="shared" ca="1" si="7"/>
        <v>300951.16000000003</v>
      </c>
      <c r="T34" s="6">
        <f t="shared" ca="1" si="8"/>
        <v>615823.18950400001</v>
      </c>
      <c r="U34" s="4"/>
    </row>
    <row r="35" spans="1:25" x14ac:dyDescent="0.2">
      <c r="A35" s="9">
        <v>44929</v>
      </c>
      <c r="B35" s="6">
        <f t="shared" si="0"/>
        <v>1</v>
      </c>
      <c r="C35" s="6">
        <f ca="1">RANDBETWEEN(VLOOKUP(B35,'Ver4'!$F$3:$H$9,2,0),VLOOKUP(B35,'Ver4'!$F$3:$H$9,3,0))</f>
        <v>852</v>
      </c>
      <c r="D35" s="6">
        <f ca="1">RANDBETWEEN(VLOOKUP(B35,'Ver4'!$B$4:$D$10,2,0),VLOOKUP(B35,'Ver4'!$B$4:$D$10,3,0))</f>
        <v>1393</v>
      </c>
      <c r="E35" s="6">
        <f t="shared" ca="1" si="1"/>
        <v>1186836</v>
      </c>
      <c r="F35" s="6">
        <f ca="1">RANDBETWEEN(VLOOKUP(B35,'Ver4'!$B$13:$D$19,2,0),VLOOKUP(B35,'Ver4'!$B$13:$D$19,3,0))/100</f>
        <v>0.37</v>
      </c>
      <c r="G35" s="6">
        <f ca="1">RANDBETWEEN(VLOOKUP(B35,'Ver4'!$F$13:$H$19,2,0),VLOOKUP(B35,'Ver4'!$F$13:$H$19,3,0))/100</f>
        <v>0.53</v>
      </c>
      <c r="H35" s="6">
        <f t="shared" ca="1" si="2"/>
        <v>0.1961</v>
      </c>
      <c r="I35" s="6">
        <f t="shared" ca="1" si="9"/>
        <v>0.32</v>
      </c>
      <c r="J35" s="6">
        <f t="shared" ca="1" si="3"/>
        <v>0.11840000000000001</v>
      </c>
      <c r="K35" s="6">
        <f ca="1">RANDBETWEEN(VLOOKUP(B35,'Ver4'!$F$23:$H$29,2,0),VLOOKUP(B35,'Ver4'!$F$23:$H$29,3,0))/100</f>
        <v>0.05</v>
      </c>
      <c r="L35" s="6">
        <f t="shared" ca="1" si="4"/>
        <v>1.8499999999999999E-2</v>
      </c>
      <c r="M35" s="16">
        <f t="shared" ca="1" si="5"/>
        <v>283.71599999999995</v>
      </c>
      <c r="N35" s="6">
        <f ca="1">(L35+J35+H35)*E35+Table16[[#This Row],[Hukuk Servisinde Tahsilat Tutarı]]</f>
        <v>616869.87936000002</v>
      </c>
      <c r="O35" s="6">
        <f ca="1">C35*VLOOKUP(B35,'Ver4'!$J$3:$N$9,2,0)+(C35-C35*G35)*VLOOKUP(B35,'Ver4'!$J$3:$N$9,3,0)+(C35-C35*G35-C35*I35)*VLOOKUP(B35,'Ver4'!$J$3:$N$9,4,0)</f>
        <v>85413</v>
      </c>
      <c r="P35" s="6">
        <f t="shared" ca="1" si="6"/>
        <v>0.66700000000000004</v>
      </c>
      <c r="Q35" s="6">
        <f ca="1">C35*P35*VLOOKUP(B35,'Ver4'!$J$3:$N$9,5,0)</f>
        <v>170485.2</v>
      </c>
      <c r="R35" s="6">
        <f ca="1">VLOOKUP(Table16[[#This Row],[Ay]],'Ver4'!$J$3:$O$9,6,0)*Table16[[#This Row],[Hukuk Servisine Sevk Edilen]]*Table16[[#This Row],[Toplam Tutar]]</f>
        <v>221653.49136000004</v>
      </c>
      <c r="S35" s="6">
        <f t="shared" ca="1" si="7"/>
        <v>255898.2</v>
      </c>
      <c r="T35" s="6">
        <f t="shared" ca="1" si="8"/>
        <v>446384.67936000001</v>
      </c>
      <c r="U35" s="4"/>
    </row>
    <row r="36" spans="1:25" x14ac:dyDescent="0.2">
      <c r="A36" s="9">
        <v>44930</v>
      </c>
      <c r="B36" s="6">
        <f t="shared" si="0"/>
        <v>1</v>
      </c>
      <c r="C36" s="6">
        <f ca="1">RANDBETWEEN(VLOOKUP(B36,'Ver4'!$F$3:$H$9,2,0),VLOOKUP(B36,'Ver4'!$F$3:$H$9,3,0))</f>
        <v>1043</v>
      </c>
      <c r="D36" s="6">
        <f ca="1">RANDBETWEEN(VLOOKUP(B36,'Ver4'!$B$4:$D$10,2,0),VLOOKUP(B36,'Ver4'!$B$4:$D$10,3,0))</f>
        <v>1469</v>
      </c>
      <c r="E36" s="6">
        <f t="shared" ca="1" si="1"/>
        <v>1532167</v>
      </c>
      <c r="F36" s="6">
        <f ca="1">RANDBETWEEN(VLOOKUP(B36,'Ver4'!$B$13:$D$19,2,0),VLOOKUP(B36,'Ver4'!$B$13:$D$19,3,0))/100</f>
        <v>0.57999999999999996</v>
      </c>
      <c r="G36" s="6">
        <f ca="1">RANDBETWEEN(VLOOKUP(B36,'Ver4'!$F$13:$H$19,2,0),VLOOKUP(B36,'Ver4'!$F$13:$H$19,3,0))/100</f>
        <v>0.54</v>
      </c>
      <c r="H36" s="6">
        <f t="shared" ca="1" si="2"/>
        <v>0.31319999999999998</v>
      </c>
      <c r="I36" s="6">
        <f t="shared" ca="1" si="9"/>
        <v>0.24</v>
      </c>
      <c r="J36" s="6">
        <f t="shared" ca="1" si="3"/>
        <v>0.13919999999999999</v>
      </c>
      <c r="K36" s="6">
        <f ca="1">RANDBETWEEN(VLOOKUP(B36,'Ver4'!$F$23:$H$29,2,0),VLOOKUP(B36,'Ver4'!$F$23:$H$29,3,0))/100</f>
        <v>0.09</v>
      </c>
      <c r="L36" s="6">
        <f t="shared" ca="1" si="4"/>
        <v>5.2199999999999996E-2</v>
      </c>
      <c r="M36" s="16">
        <f t="shared" ca="1" si="5"/>
        <v>526.29779999999994</v>
      </c>
      <c r="N36" s="6">
        <f ca="1">(L36+J36+H36)*E36+Table16[[#This Row],[Hukuk Servisinde Tahsilat Tutarı]]</f>
        <v>985661.41710399999</v>
      </c>
      <c r="O36" s="6">
        <f ca="1">C36*VLOOKUP(B36,'Ver4'!$J$3:$N$9,2,0)+(C36-C36*G36)*VLOOKUP(B36,'Ver4'!$J$3:$N$9,3,0)+(C36-C36*G36-C36*I36)*VLOOKUP(B36,'Ver4'!$J$3:$N$9,4,0)</f>
        <v>111079.5</v>
      </c>
      <c r="P36" s="6">
        <f t="shared" ca="1" si="6"/>
        <v>0.49540000000000006</v>
      </c>
      <c r="Q36" s="6">
        <f ca="1">C36*P36*VLOOKUP(B36,'Ver4'!$J$3:$N$9,5,0)</f>
        <v>155010.66000000003</v>
      </c>
      <c r="R36" s="6">
        <f ca="1">VLOOKUP(Table16[[#This Row],[Ay]],'Ver4'!$J$3:$O$9,6,0)*Table16[[#This Row],[Hukuk Servisine Sevk Edilen]]*Table16[[#This Row],[Toplam Tutar]]</f>
        <v>212529.94890400005</v>
      </c>
      <c r="S36" s="6">
        <f t="shared" ca="1" si="7"/>
        <v>266090.16000000003</v>
      </c>
      <c r="T36" s="6">
        <f t="shared" ca="1" si="8"/>
        <v>830650.75710399996</v>
      </c>
      <c r="U36" s="4"/>
    </row>
    <row r="37" spans="1:25" x14ac:dyDescent="0.2">
      <c r="A37" s="9">
        <v>44931</v>
      </c>
      <c r="B37" s="6">
        <f t="shared" si="0"/>
        <v>1</v>
      </c>
      <c r="C37" s="6">
        <f ca="1">RANDBETWEEN(VLOOKUP(B37,'Ver4'!$F$3:$H$9,2,0),VLOOKUP(B37,'Ver4'!$F$3:$H$9,3,0))</f>
        <v>989</v>
      </c>
      <c r="D37" s="6">
        <f ca="1">RANDBETWEEN(VLOOKUP(B37,'Ver4'!$B$4:$D$10,2,0),VLOOKUP(B37,'Ver4'!$B$4:$D$10,3,0))</f>
        <v>1314</v>
      </c>
      <c r="E37" s="6">
        <f t="shared" ca="1" si="1"/>
        <v>1299546</v>
      </c>
      <c r="F37" s="6">
        <f ca="1">RANDBETWEEN(VLOOKUP(B37,'Ver4'!$B$13:$D$19,2,0),VLOOKUP(B37,'Ver4'!$B$13:$D$19,3,0))/100</f>
        <v>0.43</v>
      </c>
      <c r="G37" s="6">
        <f ca="1">RANDBETWEEN(VLOOKUP(B37,'Ver4'!$F$13:$H$19,2,0),VLOOKUP(B37,'Ver4'!$F$13:$H$19,3,0))/100</f>
        <v>0.49</v>
      </c>
      <c r="H37" s="6">
        <f t="shared" ca="1" si="2"/>
        <v>0.2107</v>
      </c>
      <c r="I37" s="6">
        <f t="shared" ca="1" si="9"/>
        <v>0.35</v>
      </c>
      <c r="J37" s="6">
        <f t="shared" ca="1" si="3"/>
        <v>0.15049999999999999</v>
      </c>
      <c r="K37" s="6">
        <f ca="1">RANDBETWEEN(VLOOKUP(B37,'Ver4'!$F$23:$H$29,2,0),VLOOKUP(B37,'Ver4'!$F$23:$H$29,3,0))/100</f>
        <v>0.06</v>
      </c>
      <c r="L37" s="6">
        <f t="shared" ca="1" si="4"/>
        <v>2.58E-2</v>
      </c>
      <c r="M37" s="16">
        <f t="shared" ca="1" si="5"/>
        <v>382.74299999999999</v>
      </c>
      <c r="N37" s="6">
        <f ca="1">(L37+J37+H37)*E37+Table16[[#This Row],[Hukuk Servisinde Tahsilat Tutarı]]</f>
        <v>725978.37744000007</v>
      </c>
      <c r="O37" s="6">
        <f ca="1">C37*VLOOKUP(B37,'Ver4'!$J$3:$N$9,2,0)+(C37-C37*G37)*VLOOKUP(B37,'Ver4'!$J$3:$N$9,3,0)+(C37-C37*G37-C37*I37)*VLOOKUP(B37,'Ver4'!$J$3:$N$9,4,0)</f>
        <v>103103.25</v>
      </c>
      <c r="P37" s="6">
        <f t="shared" ca="1" si="6"/>
        <v>0.61299999999999999</v>
      </c>
      <c r="Q37" s="6">
        <f ca="1">C37*P37*VLOOKUP(B37,'Ver4'!$J$3:$N$9,5,0)</f>
        <v>181877.09999999998</v>
      </c>
      <c r="R37" s="6">
        <f ca="1">VLOOKUP(Table16[[#This Row],[Ay]],'Ver4'!$J$3:$O$9,6,0)*Table16[[#This Row],[Hukuk Servisine Sevk Edilen]]*Table16[[#This Row],[Toplam Tutar]]</f>
        <v>223054.07544000002</v>
      </c>
      <c r="S37" s="6">
        <f t="shared" ca="1" si="7"/>
        <v>284980.34999999998</v>
      </c>
      <c r="T37" s="6">
        <f t="shared" ca="1" si="8"/>
        <v>544101.27744000009</v>
      </c>
      <c r="U37" s="4"/>
    </row>
    <row r="38" spans="1:25" x14ac:dyDescent="0.2">
      <c r="A38" s="9">
        <v>44932</v>
      </c>
      <c r="B38" s="6">
        <f t="shared" si="0"/>
        <v>1</v>
      </c>
      <c r="C38" s="6">
        <f ca="1">RANDBETWEEN(VLOOKUP(B38,'Ver4'!$F$3:$H$9,2,0),VLOOKUP(B38,'Ver4'!$F$3:$H$9,3,0))</f>
        <v>1193</v>
      </c>
      <c r="D38" s="6">
        <f ca="1">RANDBETWEEN(VLOOKUP(B38,'Ver4'!$B$4:$D$10,2,0),VLOOKUP(B38,'Ver4'!$B$4:$D$10,3,0))</f>
        <v>1388</v>
      </c>
      <c r="E38" s="6">
        <f t="shared" ca="1" si="1"/>
        <v>1655884</v>
      </c>
      <c r="F38" s="6">
        <f ca="1">RANDBETWEEN(VLOOKUP(B38,'Ver4'!$B$13:$D$19,2,0),VLOOKUP(B38,'Ver4'!$B$13:$D$19,3,0))/100</f>
        <v>0.57999999999999996</v>
      </c>
      <c r="G38" s="6">
        <f ca="1">RANDBETWEEN(VLOOKUP(B38,'Ver4'!$F$13:$H$19,2,0),VLOOKUP(B38,'Ver4'!$F$13:$H$19,3,0))/100</f>
        <v>0.47</v>
      </c>
      <c r="H38" s="6">
        <f t="shared" ca="1" si="2"/>
        <v>0.27259999999999995</v>
      </c>
      <c r="I38" s="6">
        <f t="shared" ca="1" si="9"/>
        <v>0.24</v>
      </c>
      <c r="J38" s="6">
        <f t="shared" ca="1" si="3"/>
        <v>0.13919999999999999</v>
      </c>
      <c r="K38" s="6">
        <f ca="1">RANDBETWEEN(VLOOKUP(B38,'Ver4'!$F$23:$H$29,2,0),VLOOKUP(B38,'Ver4'!$F$23:$H$29,3,0))/100</f>
        <v>7.0000000000000007E-2</v>
      </c>
      <c r="L38" s="6">
        <f t="shared" ca="1" si="4"/>
        <v>4.0600000000000004E-2</v>
      </c>
      <c r="M38" s="16">
        <f t="shared" ca="1" si="5"/>
        <v>539.71319999999992</v>
      </c>
      <c r="N38" s="6">
        <f ca="1">(L38+J38+H38)*E38+Table16[[#This Row],[Hukuk Servisinde Tahsilat Tutarı]]</f>
        <v>1003015.303552</v>
      </c>
      <c r="O38" s="6">
        <f ca="1">C38*VLOOKUP(B38,'Ver4'!$J$3:$N$9,2,0)+(C38-C38*G38)*VLOOKUP(B38,'Ver4'!$J$3:$N$9,3,0)+(C38-C38*G38-C38*I38)*VLOOKUP(B38,'Ver4'!$J$3:$N$9,4,0)</f>
        <v>141668.75</v>
      </c>
      <c r="P38" s="6">
        <f t="shared" ca="1" si="6"/>
        <v>0.54760000000000009</v>
      </c>
      <c r="Q38" s="6">
        <f ca="1">C38*P38*VLOOKUP(B38,'Ver4'!$J$3:$N$9,5,0)</f>
        <v>195986.04000000004</v>
      </c>
      <c r="R38" s="6">
        <f ca="1">VLOOKUP(Table16[[#This Row],[Ay]],'Ver4'!$J$3:$O$9,6,0)*Table16[[#This Row],[Hukuk Servisine Sevk Edilen]]*Table16[[#This Row],[Toplam Tutar]]</f>
        <v>253893.38195200008</v>
      </c>
      <c r="S38" s="6">
        <f t="shared" ca="1" si="7"/>
        <v>337654.79000000004</v>
      </c>
      <c r="T38" s="6">
        <f t="shared" ca="1" si="8"/>
        <v>807029.26355199993</v>
      </c>
      <c r="U38" s="4"/>
    </row>
    <row r="39" spans="1:25" x14ac:dyDescent="0.2">
      <c r="A39" s="9">
        <v>44933</v>
      </c>
      <c r="B39" s="6">
        <f t="shared" si="0"/>
        <v>1</v>
      </c>
      <c r="C39" s="6">
        <f ca="1">RANDBETWEEN(VLOOKUP(B39,'Ver4'!$F$3:$H$9,2,0),VLOOKUP(B39,'Ver4'!$F$3:$H$9,3,0))</f>
        <v>942</v>
      </c>
      <c r="D39" s="6">
        <f ca="1">RANDBETWEEN(VLOOKUP(B39,'Ver4'!$B$4:$D$10,2,0),VLOOKUP(B39,'Ver4'!$B$4:$D$10,3,0))</f>
        <v>1299</v>
      </c>
      <c r="E39" s="6">
        <f t="shared" ca="1" si="1"/>
        <v>1223658</v>
      </c>
      <c r="F39" s="6">
        <f ca="1">RANDBETWEEN(VLOOKUP(B39,'Ver4'!$B$13:$D$19,2,0),VLOOKUP(B39,'Ver4'!$B$13:$D$19,3,0))/100</f>
        <v>0.45</v>
      </c>
      <c r="G39" s="6">
        <f ca="1">RANDBETWEEN(VLOOKUP(B39,'Ver4'!$F$13:$H$19,2,0),VLOOKUP(B39,'Ver4'!$F$13:$H$19,3,0))/100</f>
        <v>0.54</v>
      </c>
      <c r="H39" s="6">
        <f t="shared" ca="1" si="2"/>
        <v>0.24300000000000002</v>
      </c>
      <c r="I39" s="6">
        <f t="shared" ca="1" si="9"/>
        <v>0.34</v>
      </c>
      <c r="J39" s="6">
        <f t="shared" ca="1" si="3"/>
        <v>0.15300000000000002</v>
      </c>
      <c r="K39" s="6">
        <f ca="1">RANDBETWEEN(VLOOKUP(B39,'Ver4'!$F$23:$H$29,2,0),VLOOKUP(B39,'Ver4'!$F$23:$H$29,3,0))/100</f>
        <v>0.08</v>
      </c>
      <c r="L39" s="6">
        <f t="shared" ca="1" si="4"/>
        <v>3.6000000000000004E-2</v>
      </c>
      <c r="M39" s="16">
        <f t="shared" ca="1" si="5"/>
        <v>406.94400000000007</v>
      </c>
      <c r="N39" s="6">
        <f ca="1">(L39+J39+H39)*E39+Table16[[#This Row],[Hukuk Servisinde Tahsilat Tutarı]]</f>
        <v>723230.82432000013</v>
      </c>
      <c r="O39" s="6">
        <f ca="1">C39*VLOOKUP(B39,'Ver4'!$J$3:$N$9,2,0)+(C39-C39*G39)*VLOOKUP(B39,'Ver4'!$J$3:$N$9,3,0)+(C39-C39*G39-C39*I39)*VLOOKUP(B39,'Ver4'!$J$3:$N$9,4,0)</f>
        <v>90903</v>
      </c>
      <c r="P39" s="6">
        <f t="shared" ca="1" si="6"/>
        <v>0.56799999999999995</v>
      </c>
      <c r="Q39" s="6">
        <f ca="1">C39*P39*VLOOKUP(B39,'Ver4'!$J$3:$N$9,5,0)</f>
        <v>160516.79999999999</v>
      </c>
      <c r="R39" s="6">
        <f ca="1">VLOOKUP(Table16[[#This Row],[Ay]],'Ver4'!$J$3:$O$9,6,0)*Table16[[#This Row],[Hukuk Servisine Sevk Edilen]]*Table16[[#This Row],[Toplam Tutar]]</f>
        <v>194610.56832000002</v>
      </c>
      <c r="S39" s="6">
        <f t="shared" ca="1" si="7"/>
        <v>251419.8</v>
      </c>
      <c r="T39" s="6">
        <f t="shared" ca="1" si="8"/>
        <v>562714.02432000008</v>
      </c>
      <c r="U39" s="4"/>
    </row>
    <row r="40" spans="1:25" x14ac:dyDescent="0.2">
      <c r="A40" s="9">
        <v>44934</v>
      </c>
      <c r="B40" s="6">
        <f t="shared" si="0"/>
        <v>1</v>
      </c>
      <c r="C40" s="6">
        <f ca="1">RANDBETWEEN(VLOOKUP(B40,'Ver4'!$F$3:$H$9,2,0),VLOOKUP(B40,'Ver4'!$F$3:$H$9,3,0))</f>
        <v>1104</v>
      </c>
      <c r="D40" s="6">
        <f ca="1">RANDBETWEEN(VLOOKUP(B40,'Ver4'!$B$4:$D$10,2,0),VLOOKUP(B40,'Ver4'!$B$4:$D$10,3,0))</f>
        <v>1648</v>
      </c>
      <c r="E40" s="6">
        <f t="shared" ca="1" si="1"/>
        <v>1819392</v>
      </c>
      <c r="F40" s="6">
        <f ca="1">RANDBETWEEN(VLOOKUP(B40,'Ver4'!$B$13:$D$19,2,0),VLOOKUP(B40,'Ver4'!$B$13:$D$19,3,0))/100</f>
        <v>0.41</v>
      </c>
      <c r="G40" s="6">
        <f ca="1">RANDBETWEEN(VLOOKUP(B40,'Ver4'!$F$13:$H$19,2,0),VLOOKUP(B40,'Ver4'!$F$13:$H$19,3,0))/100</f>
        <v>0.54</v>
      </c>
      <c r="H40" s="6">
        <f t="shared" ca="1" si="2"/>
        <v>0.22140000000000001</v>
      </c>
      <c r="I40" s="6">
        <f t="shared" ca="1" si="9"/>
        <v>0.28000000000000003</v>
      </c>
      <c r="J40" s="6">
        <f t="shared" ca="1" si="3"/>
        <v>0.1148</v>
      </c>
      <c r="K40" s="6">
        <f ca="1">RANDBETWEEN(VLOOKUP(B40,'Ver4'!$F$23:$H$29,2,0),VLOOKUP(B40,'Ver4'!$F$23:$H$29,3,0))/100</f>
        <v>0.1</v>
      </c>
      <c r="L40" s="6">
        <f t="shared" ca="1" si="4"/>
        <v>4.1000000000000002E-2</v>
      </c>
      <c r="M40" s="16">
        <f t="shared" ca="1" si="5"/>
        <v>416.42879999999997</v>
      </c>
      <c r="N40" s="6">
        <f ca="1">(L40+J40+H40)*E40+Table16[[#This Row],[Hukuk Servisinde Tahsilat Tutarı]]</f>
        <v>1003547.5169279999</v>
      </c>
      <c r="O40" s="6">
        <f ca="1">C40*VLOOKUP(B40,'Ver4'!$J$3:$N$9,2,0)+(C40-C40*G40)*VLOOKUP(B40,'Ver4'!$J$3:$N$9,3,0)+(C40-C40*G40-C40*I40)*VLOOKUP(B40,'Ver4'!$J$3:$N$9,4,0)</f>
        <v>113160</v>
      </c>
      <c r="P40" s="6">
        <f t="shared" ca="1" si="6"/>
        <v>0.62280000000000002</v>
      </c>
      <c r="Q40" s="6">
        <f ca="1">C40*P40*VLOOKUP(B40,'Ver4'!$J$3:$N$9,5,0)</f>
        <v>206271.35999999999</v>
      </c>
      <c r="R40" s="6">
        <f ca="1">VLOOKUP(Table16[[#This Row],[Ay]],'Ver4'!$J$3:$O$9,6,0)*Table16[[#This Row],[Hukuk Servisine Sevk Edilen]]*Table16[[#This Row],[Toplam Tutar]]</f>
        <v>317272.854528</v>
      </c>
      <c r="S40" s="6">
        <f t="shared" ca="1" si="7"/>
        <v>319431.36</v>
      </c>
      <c r="T40" s="6">
        <f t="shared" ca="1" si="8"/>
        <v>797276.15692799992</v>
      </c>
      <c r="U40" s="4"/>
    </row>
    <row r="41" spans="1:25" x14ac:dyDescent="0.2">
      <c r="A41" s="9">
        <v>44935</v>
      </c>
      <c r="B41" s="6">
        <f t="shared" si="0"/>
        <v>1</v>
      </c>
      <c r="C41" s="6">
        <f ca="1">RANDBETWEEN(VLOOKUP(B41,'Ver4'!$F$3:$H$9,2,0),VLOOKUP(B41,'Ver4'!$F$3:$H$9,3,0))</f>
        <v>819</v>
      </c>
      <c r="D41" s="6">
        <f ca="1">RANDBETWEEN(VLOOKUP(B41,'Ver4'!$B$4:$D$10,2,0),VLOOKUP(B41,'Ver4'!$B$4:$D$10,3,0))</f>
        <v>1265</v>
      </c>
      <c r="E41" s="6">
        <f t="shared" ca="1" si="1"/>
        <v>1036035</v>
      </c>
      <c r="F41" s="6">
        <f ca="1">RANDBETWEEN(VLOOKUP(B41,'Ver4'!$B$13:$D$19,2,0),VLOOKUP(B41,'Ver4'!$B$13:$D$19,3,0))/100</f>
        <v>0.51</v>
      </c>
      <c r="G41" s="6">
        <f ca="1">RANDBETWEEN(VLOOKUP(B41,'Ver4'!$F$13:$H$19,2,0),VLOOKUP(B41,'Ver4'!$F$13:$H$19,3,0))/100</f>
        <v>0.46</v>
      </c>
      <c r="H41" s="6">
        <f t="shared" ca="1" si="2"/>
        <v>0.2346</v>
      </c>
      <c r="I41" s="6">
        <f t="shared" ca="1" si="9"/>
        <v>0.3</v>
      </c>
      <c r="J41" s="6">
        <f t="shared" ca="1" si="3"/>
        <v>0.153</v>
      </c>
      <c r="K41" s="6">
        <f ca="1">RANDBETWEEN(VLOOKUP(B41,'Ver4'!$F$23:$H$29,2,0),VLOOKUP(B41,'Ver4'!$F$23:$H$29,3,0))/100</f>
        <v>0.06</v>
      </c>
      <c r="L41" s="6">
        <f t="shared" ca="1" si="4"/>
        <v>3.0599999999999999E-2</v>
      </c>
      <c r="M41" s="16">
        <f t="shared" ca="1" si="5"/>
        <v>342.50580000000002</v>
      </c>
      <c r="N41" s="6">
        <f ca="1">(L41+J41+H41)*E41+Table16[[#This Row],[Hukuk Servisinde Tahsilat Tutarı]]</f>
        <v>602044.08264000004</v>
      </c>
      <c r="O41" s="6">
        <f ca="1">C41*VLOOKUP(B41,'Ver4'!$J$3:$N$9,2,0)+(C41-C41*G41)*VLOOKUP(B41,'Ver4'!$J$3:$N$9,3,0)+(C41-C41*G41-C41*I41)*VLOOKUP(B41,'Ver4'!$J$3:$N$9,4,0)</f>
        <v>93775.5</v>
      </c>
      <c r="P41" s="6">
        <f t="shared" ca="1" si="6"/>
        <v>0.58179999999999998</v>
      </c>
      <c r="Q41" s="6">
        <f ca="1">C41*P41*VLOOKUP(B41,'Ver4'!$J$3:$N$9,5,0)</f>
        <v>142948.25999999998</v>
      </c>
      <c r="R41" s="6">
        <f ca="1">VLOOKUP(Table16[[#This Row],[Ay]],'Ver4'!$J$3:$O$9,6,0)*Table16[[#This Row],[Hukuk Servisine Sevk Edilen]]*Table16[[#This Row],[Toplam Tutar]]</f>
        <v>168774.24564000001</v>
      </c>
      <c r="S41" s="6">
        <f t="shared" ca="1" si="7"/>
        <v>236723.75999999998</v>
      </c>
      <c r="T41" s="6">
        <f t="shared" ca="1" si="8"/>
        <v>459095.82264000003</v>
      </c>
      <c r="U41" s="4"/>
    </row>
    <row r="42" spans="1:25" x14ac:dyDescent="0.2">
      <c r="A42" s="9">
        <v>44936</v>
      </c>
      <c r="B42" s="6">
        <f t="shared" si="0"/>
        <v>1</v>
      </c>
      <c r="C42" s="6">
        <f ca="1">RANDBETWEEN(VLOOKUP(B42,'Ver4'!$F$3:$H$9,2,0),VLOOKUP(B42,'Ver4'!$F$3:$H$9,3,0))</f>
        <v>780</v>
      </c>
      <c r="D42" s="6">
        <f ca="1">RANDBETWEEN(VLOOKUP(B42,'Ver4'!$B$4:$D$10,2,0),VLOOKUP(B42,'Ver4'!$B$4:$D$10,3,0))</f>
        <v>1295</v>
      </c>
      <c r="E42" s="6">
        <f t="shared" ca="1" si="1"/>
        <v>1010100</v>
      </c>
      <c r="F42" s="6">
        <f ca="1">RANDBETWEEN(VLOOKUP(B42,'Ver4'!$B$13:$D$19,2,0),VLOOKUP(B42,'Ver4'!$B$13:$D$19,3,0))/100</f>
        <v>0.63</v>
      </c>
      <c r="G42" s="6">
        <f ca="1">RANDBETWEEN(VLOOKUP(B42,'Ver4'!$F$13:$H$19,2,0),VLOOKUP(B42,'Ver4'!$F$13:$H$19,3,0))/100</f>
        <v>0.46</v>
      </c>
      <c r="H42" s="6">
        <f t="shared" ca="1" si="2"/>
        <v>0.2898</v>
      </c>
      <c r="I42" s="6">
        <f t="shared" ca="1" si="9"/>
        <v>0.22</v>
      </c>
      <c r="J42" s="6">
        <f t="shared" ca="1" si="3"/>
        <v>0.1386</v>
      </c>
      <c r="K42" s="6">
        <f ca="1">RANDBETWEEN(VLOOKUP(B42,'Ver4'!$F$23:$H$29,2,0),VLOOKUP(B42,'Ver4'!$F$23:$H$29,3,0))/100</f>
        <v>0.06</v>
      </c>
      <c r="L42" s="6">
        <f t="shared" ca="1" si="4"/>
        <v>3.78E-2</v>
      </c>
      <c r="M42" s="16">
        <f t="shared" ca="1" si="5"/>
        <v>363.63600000000002</v>
      </c>
      <c r="N42" s="6">
        <f ca="1">(L42+J42+H42)*E42+Table16[[#This Row],[Hukuk Servisinde Tahsilat Tutarı]]</f>
        <v>621882.20640000002</v>
      </c>
      <c r="O42" s="6">
        <f ca="1">C42*VLOOKUP(B42,'Ver4'!$J$3:$N$9,2,0)+(C42-C42*G42)*VLOOKUP(B42,'Ver4'!$J$3:$N$9,3,0)+(C42-C42*G42-C42*I42)*VLOOKUP(B42,'Ver4'!$J$3:$N$9,4,0)</f>
        <v>95550</v>
      </c>
      <c r="P42" s="6">
        <f t="shared" ca="1" si="6"/>
        <v>0.53380000000000005</v>
      </c>
      <c r="Q42" s="6">
        <f ca="1">C42*P42*VLOOKUP(B42,'Ver4'!$J$3:$N$9,5,0)</f>
        <v>124909.20000000001</v>
      </c>
      <c r="R42" s="6">
        <f ca="1">VLOOKUP(Table16[[#This Row],[Ay]],'Ver4'!$J$3:$O$9,6,0)*Table16[[#This Row],[Hukuk Servisine Sevk Edilen]]*Table16[[#This Row],[Toplam Tutar]]</f>
        <v>150973.58640000003</v>
      </c>
      <c r="S42" s="6">
        <f t="shared" ca="1" si="7"/>
        <v>220459.2</v>
      </c>
      <c r="T42" s="6">
        <f t="shared" ca="1" si="8"/>
        <v>496973.00640000001</v>
      </c>
      <c r="U42" s="4"/>
      <c r="X42" s="3"/>
      <c r="Y42" s="5"/>
    </row>
    <row r="43" spans="1:25" x14ac:dyDescent="0.2">
      <c r="A43" s="9">
        <v>44937</v>
      </c>
      <c r="B43" s="6">
        <f t="shared" si="0"/>
        <v>1</v>
      </c>
      <c r="C43" s="6">
        <f ca="1">RANDBETWEEN(VLOOKUP(B43,'Ver4'!$F$3:$H$9,2,0),VLOOKUP(B43,'Ver4'!$F$3:$H$9,3,0))</f>
        <v>882</v>
      </c>
      <c r="D43" s="6">
        <f ca="1">RANDBETWEEN(VLOOKUP(B43,'Ver4'!$B$4:$D$10,2,0),VLOOKUP(B43,'Ver4'!$B$4:$D$10,3,0))</f>
        <v>1552</v>
      </c>
      <c r="E43" s="6">
        <f t="shared" ca="1" si="1"/>
        <v>1368864</v>
      </c>
      <c r="F43" s="6">
        <f ca="1">RANDBETWEEN(VLOOKUP(B43,'Ver4'!$B$13:$D$19,2,0),VLOOKUP(B43,'Ver4'!$B$13:$D$19,3,0))/100</f>
        <v>0.35</v>
      </c>
      <c r="G43" s="6">
        <f ca="1">RANDBETWEEN(VLOOKUP(B43,'Ver4'!$F$13:$H$19,2,0),VLOOKUP(B43,'Ver4'!$F$13:$H$19,3,0))/100</f>
        <v>0.45</v>
      </c>
      <c r="H43" s="6">
        <f t="shared" ca="1" si="2"/>
        <v>0.1575</v>
      </c>
      <c r="I43" s="6">
        <f t="shared" ca="1" si="9"/>
        <v>0.21</v>
      </c>
      <c r="J43" s="6">
        <f t="shared" ca="1" si="3"/>
        <v>7.3499999999999996E-2</v>
      </c>
      <c r="K43" s="6">
        <f ca="1">RANDBETWEEN(VLOOKUP(B43,'Ver4'!$F$23:$H$29,2,0),VLOOKUP(B43,'Ver4'!$F$23:$H$29,3,0))/100</f>
        <v>7.0000000000000007E-2</v>
      </c>
      <c r="L43" s="6">
        <f t="shared" ca="1" si="4"/>
        <v>2.4500000000000001E-2</v>
      </c>
      <c r="M43" s="16">
        <f t="shared" ca="1" si="5"/>
        <v>225.351</v>
      </c>
      <c r="N43" s="6">
        <f ca="1">(L43+J43+H43)*E43+Table16[[#This Row],[Hukuk Servisinde Tahsilat Tutarı]]</f>
        <v>635098.14143999992</v>
      </c>
      <c r="O43" s="6">
        <f ca="1">C43*VLOOKUP(B43,'Ver4'!$J$3:$N$9,2,0)+(C43-C43*G43)*VLOOKUP(B43,'Ver4'!$J$3:$N$9,3,0)+(C43-C43*G43-C43*I43)*VLOOKUP(B43,'Ver4'!$J$3:$N$9,4,0)</f>
        <v>110470.5</v>
      </c>
      <c r="P43" s="6">
        <f t="shared" ca="1" si="6"/>
        <v>0.74449999999999994</v>
      </c>
      <c r="Q43" s="6">
        <f ca="1">C43*P43*VLOOKUP(B43,'Ver4'!$J$3:$N$9,5,0)</f>
        <v>196994.7</v>
      </c>
      <c r="R43" s="6">
        <f ca="1">VLOOKUP(Table16[[#This Row],[Ay]],'Ver4'!$J$3:$O$9,6,0)*Table16[[#This Row],[Hukuk Servisine Sevk Edilen]]*Table16[[#This Row],[Toplam Tutar]]</f>
        <v>285353.38944</v>
      </c>
      <c r="S43" s="6">
        <f t="shared" ca="1" si="7"/>
        <v>307465.2</v>
      </c>
      <c r="T43" s="6">
        <f t="shared" ca="1" si="8"/>
        <v>438103.44143999991</v>
      </c>
      <c r="U43" s="4"/>
      <c r="X43" s="3"/>
      <c r="Y43" s="5"/>
    </row>
    <row r="44" spans="1:25" x14ac:dyDescent="0.2">
      <c r="A44" s="9">
        <v>44938</v>
      </c>
      <c r="B44" s="6">
        <f t="shared" si="0"/>
        <v>1</v>
      </c>
      <c r="C44" s="6">
        <f ca="1">RANDBETWEEN(VLOOKUP(B44,'Ver4'!$F$3:$H$9,2,0),VLOOKUP(B44,'Ver4'!$F$3:$H$9,3,0))</f>
        <v>1245</v>
      </c>
      <c r="D44" s="6">
        <f ca="1">RANDBETWEEN(VLOOKUP(B44,'Ver4'!$B$4:$D$10,2,0),VLOOKUP(B44,'Ver4'!$B$4:$D$10,3,0))</f>
        <v>1575</v>
      </c>
      <c r="E44" s="6">
        <f t="shared" ca="1" si="1"/>
        <v>1960875</v>
      </c>
      <c r="F44" s="6">
        <f ca="1">RANDBETWEEN(VLOOKUP(B44,'Ver4'!$B$13:$D$19,2,0),VLOOKUP(B44,'Ver4'!$B$13:$D$19,3,0))/100</f>
        <v>0.44</v>
      </c>
      <c r="G44" s="6">
        <f ca="1">RANDBETWEEN(VLOOKUP(B44,'Ver4'!$F$13:$H$19,2,0),VLOOKUP(B44,'Ver4'!$F$13:$H$19,3,0))/100</f>
        <v>0.47</v>
      </c>
      <c r="H44" s="6">
        <f t="shared" ca="1" si="2"/>
        <v>0.20679999999999998</v>
      </c>
      <c r="I44" s="6">
        <f t="shared" ca="1" si="9"/>
        <v>0.35</v>
      </c>
      <c r="J44" s="6">
        <f t="shared" ca="1" si="3"/>
        <v>0.154</v>
      </c>
      <c r="K44" s="6">
        <f ca="1">RANDBETWEEN(VLOOKUP(B44,'Ver4'!$F$23:$H$29,2,0),VLOOKUP(B44,'Ver4'!$F$23:$H$29,3,0))/100</f>
        <v>0.08</v>
      </c>
      <c r="L44" s="6">
        <f t="shared" ca="1" si="4"/>
        <v>3.5200000000000002E-2</v>
      </c>
      <c r="M44" s="16">
        <f t="shared" ca="1" si="5"/>
        <v>493.02000000000004</v>
      </c>
      <c r="N44" s="6">
        <f ca="1">(L44+J44+H44)*E44+Table16[[#This Row],[Hukuk Servisinde Tahsilat Tutarı]]</f>
        <v>1108129.6800000002</v>
      </c>
      <c r="O44" s="6">
        <f ca="1">C44*VLOOKUP(B44,'Ver4'!$J$3:$N$9,2,0)+(C44-C44*G44)*VLOOKUP(B44,'Ver4'!$J$3:$N$9,3,0)+(C44-C44*G44-C44*I44)*VLOOKUP(B44,'Ver4'!$J$3:$N$9,4,0)</f>
        <v>134148.75</v>
      </c>
      <c r="P44" s="6">
        <f t="shared" ca="1" si="6"/>
        <v>0.60399999999999998</v>
      </c>
      <c r="Q44" s="6">
        <f ca="1">C44*P44*VLOOKUP(B44,'Ver4'!$J$3:$N$9,5,0)</f>
        <v>225594</v>
      </c>
      <c r="R44" s="6">
        <f ca="1">VLOOKUP(Table16[[#This Row],[Ay]],'Ver4'!$J$3:$O$9,6,0)*Table16[[#This Row],[Hukuk Servisine Sevk Edilen]]*Table16[[#This Row],[Toplam Tutar]]</f>
        <v>331623.18000000005</v>
      </c>
      <c r="S44" s="6">
        <f t="shared" ca="1" si="7"/>
        <v>359742.75</v>
      </c>
      <c r="T44" s="6">
        <f t="shared" ca="1" si="8"/>
        <v>882535.68000000017</v>
      </c>
      <c r="U44" s="4"/>
      <c r="X44" s="3"/>
      <c r="Y44" s="5"/>
    </row>
    <row r="45" spans="1:25" x14ac:dyDescent="0.2">
      <c r="A45" s="9">
        <v>44939</v>
      </c>
      <c r="B45" s="6">
        <f t="shared" si="0"/>
        <v>1</v>
      </c>
      <c r="C45" s="6">
        <f ca="1">RANDBETWEEN(VLOOKUP(B45,'Ver4'!$F$3:$H$9,2,0),VLOOKUP(B45,'Ver4'!$F$3:$H$9,3,0))</f>
        <v>1038</v>
      </c>
      <c r="D45" s="6">
        <f ca="1">RANDBETWEEN(VLOOKUP(B45,'Ver4'!$B$4:$D$10,2,0),VLOOKUP(B45,'Ver4'!$B$4:$D$10,3,0))</f>
        <v>1448</v>
      </c>
      <c r="E45" s="6">
        <f t="shared" ca="1" si="1"/>
        <v>1503024</v>
      </c>
      <c r="F45" s="6">
        <f ca="1">RANDBETWEEN(VLOOKUP(B45,'Ver4'!$B$13:$D$19,2,0),VLOOKUP(B45,'Ver4'!$B$13:$D$19,3,0))/100</f>
        <v>0.59</v>
      </c>
      <c r="G45" s="6">
        <f ca="1">RANDBETWEEN(VLOOKUP(B45,'Ver4'!$F$13:$H$19,2,0),VLOOKUP(B45,'Ver4'!$F$13:$H$19,3,0))/100</f>
        <v>0.49</v>
      </c>
      <c r="H45" s="6">
        <f t="shared" ca="1" si="2"/>
        <v>0.28909999999999997</v>
      </c>
      <c r="I45" s="6">
        <f t="shared" ca="1" si="9"/>
        <v>0.23</v>
      </c>
      <c r="J45" s="6">
        <f t="shared" ca="1" si="3"/>
        <v>0.13569999999999999</v>
      </c>
      <c r="K45" s="6">
        <f ca="1">RANDBETWEEN(VLOOKUP(B45,'Ver4'!$F$23:$H$29,2,0),VLOOKUP(B45,'Ver4'!$F$23:$H$29,3,0))/100</f>
        <v>0.1</v>
      </c>
      <c r="L45" s="6">
        <f t="shared" ca="1" si="4"/>
        <v>5.8999999999999997E-2</v>
      </c>
      <c r="M45" s="16">
        <f t="shared" ca="1" si="5"/>
        <v>502.18439999999993</v>
      </c>
      <c r="N45" s="6">
        <f ca="1">(L45+J45+H45)*E45+Table16[[#This Row],[Hukuk Servisinde Tahsilat Tutarı]]</f>
        <v>944404.08806400001</v>
      </c>
      <c r="O45" s="6">
        <f ca="1">C45*VLOOKUP(B45,'Ver4'!$J$3:$N$9,2,0)+(C45-C45*G45)*VLOOKUP(B45,'Ver4'!$J$3:$N$9,3,0)+(C45-C45*G45-C45*I45)*VLOOKUP(B45,'Ver4'!$J$3:$N$9,4,0)</f>
        <v>120667.5</v>
      </c>
      <c r="P45" s="6">
        <f t="shared" ca="1" si="6"/>
        <v>0.51619999999999999</v>
      </c>
      <c r="Q45" s="6">
        <f ca="1">C45*P45*VLOOKUP(B45,'Ver4'!$J$3:$N$9,5,0)</f>
        <v>160744.68</v>
      </c>
      <c r="R45" s="6">
        <f ca="1">VLOOKUP(Table16[[#This Row],[Ay]],'Ver4'!$J$3:$O$9,6,0)*Table16[[#This Row],[Hukuk Servisine Sevk Edilen]]*Table16[[#This Row],[Toplam Tutar]]</f>
        <v>217241.076864</v>
      </c>
      <c r="S45" s="6">
        <f t="shared" ca="1" si="7"/>
        <v>281412.18</v>
      </c>
      <c r="T45" s="6">
        <f t="shared" ca="1" si="8"/>
        <v>783659.40806400008</v>
      </c>
      <c r="U45" s="4"/>
      <c r="X45" s="3"/>
      <c r="Y45" s="5"/>
    </row>
    <row r="46" spans="1:25" x14ac:dyDescent="0.2">
      <c r="A46" s="9">
        <v>44940</v>
      </c>
      <c r="B46" s="6">
        <f t="shared" si="0"/>
        <v>1</v>
      </c>
      <c r="C46" s="6">
        <f ca="1">RANDBETWEEN(VLOOKUP(B46,'Ver4'!$F$3:$H$9,2,0),VLOOKUP(B46,'Ver4'!$F$3:$H$9,3,0))</f>
        <v>963</v>
      </c>
      <c r="D46" s="6">
        <f ca="1">RANDBETWEEN(VLOOKUP(B46,'Ver4'!$B$4:$D$10,2,0),VLOOKUP(B46,'Ver4'!$B$4:$D$10,3,0))</f>
        <v>1661</v>
      </c>
      <c r="E46" s="6">
        <f t="shared" ca="1" si="1"/>
        <v>1599543</v>
      </c>
      <c r="F46" s="6">
        <f ca="1">RANDBETWEEN(VLOOKUP(B46,'Ver4'!$B$13:$D$19,2,0),VLOOKUP(B46,'Ver4'!$B$13:$D$19,3,0))/100</f>
        <v>0.35</v>
      </c>
      <c r="G46" s="6">
        <f ca="1">RANDBETWEEN(VLOOKUP(B46,'Ver4'!$F$13:$H$19,2,0),VLOOKUP(B46,'Ver4'!$F$13:$H$19,3,0))/100</f>
        <v>0.51</v>
      </c>
      <c r="H46" s="6">
        <f t="shared" ca="1" si="2"/>
        <v>0.17849999999999999</v>
      </c>
      <c r="I46" s="6">
        <f t="shared" ca="1" si="9"/>
        <v>0.28999999999999998</v>
      </c>
      <c r="J46" s="6">
        <f t="shared" ca="1" si="3"/>
        <v>0.10149999999999999</v>
      </c>
      <c r="K46" s="6">
        <f ca="1">RANDBETWEEN(VLOOKUP(B46,'Ver4'!$F$23:$H$29,2,0),VLOOKUP(B46,'Ver4'!$F$23:$H$29,3,0))/100</f>
        <v>7.0000000000000007E-2</v>
      </c>
      <c r="L46" s="6">
        <f t="shared" ca="1" si="4"/>
        <v>2.4500000000000001E-2</v>
      </c>
      <c r="M46" s="16">
        <f t="shared" ca="1" si="5"/>
        <v>293.23349999999999</v>
      </c>
      <c r="N46" s="6">
        <f ca="1">(L46+J46+H46)*E46+Table16[[#This Row],[Hukuk Servisinde Tahsilat Tutarı]]</f>
        <v>798555.84732000006</v>
      </c>
      <c r="O46" s="6">
        <f ca="1">C46*VLOOKUP(B46,'Ver4'!$J$3:$N$9,2,0)+(C46-C46*G46)*VLOOKUP(B46,'Ver4'!$J$3:$N$9,3,0)+(C46-C46*G46-C46*I46)*VLOOKUP(B46,'Ver4'!$J$3:$N$9,4,0)</f>
        <v>102800.25</v>
      </c>
      <c r="P46" s="6">
        <f t="shared" ca="1" si="6"/>
        <v>0.69550000000000001</v>
      </c>
      <c r="Q46" s="6">
        <f ca="1">C46*P46*VLOOKUP(B46,'Ver4'!$J$3:$N$9,5,0)</f>
        <v>200929.94999999998</v>
      </c>
      <c r="R46" s="6">
        <f ca="1">VLOOKUP(Table16[[#This Row],[Ay]],'Ver4'!$J$3:$O$9,6,0)*Table16[[#This Row],[Hukuk Servisine Sevk Edilen]]*Table16[[#This Row],[Toplam Tutar]]</f>
        <v>311495.00382000004</v>
      </c>
      <c r="S46" s="6">
        <f t="shared" ca="1" si="7"/>
        <v>303730.19999999995</v>
      </c>
      <c r="T46" s="6">
        <f t="shared" ca="1" si="8"/>
        <v>597625.89732000011</v>
      </c>
      <c r="U46" s="4"/>
      <c r="X46" s="3"/>
      <c r="Y46" s="5"/>
    </row>
    <row r="47" spans="1:25" x14ac:dyDescent="0.2">
      <c r="A47" s="9">
        <v>44941</v>
      </c>
      <c r="B47" s="6">
        <f t="shared" si="0"/>
        <v>1</v>
      </c>
      <c r="C47" s="6">
        <f ca="1">RANDBETWEEN(VLOOKUP(B47,'Ver4'!$F$3:$H$9,2,0),VLOOKUP(B47,'Ver4'!$F$3:$H$9,3,0))</f>
        <v>931</v>
      </c>
      <c r="D47" s="6">
        <f ca="1">RANDBETWEEN(VLOOKUP(B47,'Ver4'!$B$4:$D$10,2,0),VLOOKUP(B47,'Ver4'!$B$4:$D$10,3,0))</f>
        <v>1323</v>
      </c>
      <c r="E47" s="6">
        <f t="shared" ca="1" si="1"/>
        <v>1231713</v>
      </c>
      <c r="F47" s="6">
        <f ca="1">RANDBETWEEN(VLOOKUP(B47,'Ver4'!$B$13:$D$19,2,0),VLOOKUP(B47,'Ver4'!$B$13:$D$19,3,0))/100</f>
        <v>0.53</v>
      </c>
      <c r="G47" s="6">
        <f ca="1">RANDBETWEEN(VLOOKUP(B47,'Ver4'!$F$13:$H$19,2,0),VLOOKUP(B47,'Ver4'!$F$13:$H$19,3,0))/100</f>
        <v>0.48</v>
      </c>
      <c r="H47" s="6">
        <f t="shared" ca="1" si="2"/>
        <v>0.25440000000000002</v>
      </c>
      <c r="I47" s="6">
        <f t="shared" ca="1" si="9"/>
        <v>0.23</v>
      </c>
      <c r="J47" s="6">
        <f t="shared" ca="1" si="3"/>
        <v>0.12190000000000001</v>
      </c>
      <c r="K47" s="6">
        <f ca="1">RANDBETWEEN(VLOOKUP(B47,'Ver4'!$F$23:$H$29,2,0),VLOOKUP(B47,'Ver4'!$F$23:$H$29,3,0))/100</f>
        <v>0.1</v>
      </c>
      <c r="L47" s="6">
        <f t="shared" ca="1" si="4"/>
        <v>5.3000000000000005E-2</v>
      </c>
      <c r="M47" s="16">
        <f t="shared" ca="1" si="5"/>
        <v>399.67830000000004</v>
      </c>
      <c r="N47" s="6">
        <f ca="1">(L47+J47+H47)*E47+Table16[[#This Row],[Hukuk Servisinde Tahsilat Tutarı]]</f>
        <v>725597.20144800004</v>
      </c>
      <c r="O47" s="6">
        <f ca="1">C47*VLOOKUP(B47,'Ver4'!$J$3:$N$9,2,0)+(C47-C47*G47)*VLOOKUP(B47,'Ver4'!$J$3:$N$9,3,0)+(C47-C47*G47-C47*I47)*VLOOKUP(B47,'Ver4'!$J$3:$N$9,4,0)</f>
        <v>109858</v>
      </c>
      <c r="P47" s="6">
        <f t="shared" ca="1" si="6"/>
        <v>0.57069999999999999</v>
      </c>
      <c r="Q47" s="6">
        <f ca="1">C47*P47*VLOOKUP(B47,'Ver4'!$J$3:$N$9,5,0)</f>
        <v>159396.50999999998</v>
      </c>
      <c r="R47" s="6">
        <f ca="1">VLOOKUP(Table16[[#This Row],[Ay]],'Ver4'!$J$3:$O$9,6,0)*Table16[[#This Row],[Hukuk Servisine Sevk Edilen]]*Table16[[#This Row],[Toplam Tutar]]</f>
        <v>196822.81054800004</v>
      </c>
      <c r="S47" s="6">
        <f t="shared" ca="1" si="7"/>
        <v>269254.51</v>
      </c>
      <c r="T47" s="6">
        <f t="shared" ca="1" si="8"/>
        <v>566200.69144800003</v>
      </c>
      <c r="U47" s="4"/>
      <c r="X47" s="3"/>
      <c r="Y47" s="5"/>
    </row>
    <row r="48" spans="1:25" x14ac:dyDescent="0.2">
      <c r="A48" s="9">
        <v>44942</v>
      </c>
      <c r="B48" s="6">
        <f t="shared" si="0"/>
        <v>1</v>
      </c>
      <c r="C48" s="6">
        <f ca="1">RANDBETWEEN(VLOOKUP(B48,'Ver4'!$F$3:$H$9,2,0),VLOOKUP(B48,'Ver4'!$F$3:$H$9,3,0))</f>
        <v>1062</v>
      </c>
      <c r="D48" s="6">
        <f ca="1">RANDBETWEEN(VLOOKUP(B48,'Ver4'!$B$4:$D$10,2,0),VLOOKUP(B48,'Ver4'!$B$4:$D$10,3,0))</f>
        <v>1307</v>
      </c>
      <c r="E48" s="6">
        <f t="shared" ca="1" si="1"/>
        <v>1388034</v>
      </c>
      <c r="F48" s="6">
        <f ca="1">RANDBETWEEN(VLOOKUP(B48,'Ver4'!$B$13:$D$19,2,0),VLOOKUP(B48,'Ver4'!$B$13:$D$19,3,0))/100</f>
        <v>0.54</v>
      </c>
      <c r="G48" s="6">
        <f ca="1">RANDBETWEEN(VLOOKUP(B48,'Ver4'!$F$13:$H$19,2,0),VLOOKUP(B48,'Ver4'!$F$13:$H$19,3,0))/100</f>
        <v>0.53</v>
      </c>
      <c r="H48" s="6">
        <f t="shared" ca="1" si="2"/>
        <v>0.28620000000000001</v>
      </c>
      <c r="I48" s="6">
        <f t="shared" ca="1" si="9"/>
        <v>0.2</v>
      </c>
      <c r="J48" s="6">
        <f t="shared" ca="1" si="3"/>
        <v>0.10800000000000001</v>
      </c>
      <c r="K48" s="6">
        <f ca="1">RANDBETWEEN(VLOOKUP(B48,'Ver4'!$F$23:$H$29,2,0),VLOOKUP(B48,'Ver4'!$F$23:$H$29,3,0))/100</f>
        <v>0.05</v>
      </c>
      <c r="L48" s="6">
        <f t="shared" ca="1" si="4"/>
        <v>2.7000000000000003E-2</v>
      </c>
      <c r="M48" s="16">
        <f t="shared" ca="1" si="5"/>
        <v>447.31440000000003</v>
      </c>
      <c r="N48" s="6">
        <f ca="1">(L48+J48+H48)*E48+Table16[[#This Row],[Hukuk Servisinde Tahsilat Tutarı]]</f>
        <v>809590.26297600009</v>
      </c>
      <c r="O48" s="6">
        <f ca="1">C48*VLOOKUP(B48,'Ver4'!$J$3:$N$9,2,0)+(C48-C48*G48)*VLOOKUP(B48,'Ver4'!$J$3:$N$9,3,0)+(C48-C48*G48-C48*I48)*VLOOKUP(B48,'Ver4'!$J$3:$N$9,4,0)</f>
        <v>119209.5</v>
      </c>
      <c r="P48" s="6">
        <f t="shared" ca="1" si="6"/>
        <v>0.57879999999999998</v>
      </c>
      <c r="Q48" s="6">
        <f ca="1">C48*P48*VLOOKUP(B48,'Ver4'!$J$3:$N$9,5,0)</f>
        <v>184405.68</v>
      </c>
      <c r="R48" s="6">
        <f ca="1">VLOOKUP(Table16[[#This Row],[Ay]],'Ver4'!$J$3:$O$9,6,0)*Table16[[#This Row],[Hukuk Servisine Sevk Edilen]]*Table16[[#This Row],[Toplam Tutar]]</f>
        <v>224950.34217600001</v>
      </c>
      <c r="S48" s="6">
        <f t="shared" ca="1" si="7"/>
        <v>303615.18</v>
      </c>
      <c r="T48" s="6">
        <f t="shared" ca="1" si="8"/>
        <v>625184.58297600015</v>
      </c>
      <c r="U48" s="4"/>
      <c r="X48" s="3"/>
      <c r="Y48" s="5"/>
    </row>
    <row r="49" spans="1:25" x14ac:dyDescent="0.2">
      <c r="A49" s="9">
        <v>44943</v>
      </c>
      <c r="B49" s="6">
        <f t="shared" si="0"/>
        <v>1</v>
      </c>
      <c r="C49" s="6">
        <f ca="1">RANDBETWEEN(VLOOKUP(B49,'Ver4'!$F$3:$H$9,2,0),VLOOKUP(B49,'Ver4'!$F$3:$H$9,3,0))</f>
        <v>760</v>
      </c>
      <c r="D49" s="6">
        <f ca="1">RANDBETWEEN(VLOOKUP(B49,'Ver4'!$B$4:$D$10,2,0),VLOOKUP(B49,'Ver4'!$B$4:$D$10,3,0))</f>
        <v>1714</v>
      </c>
      <c r="E49" s="6">
        <f t="shared" ca="1" si="1"/>
        <v>1302640</v>
      </c>
      <c r="F49" s="6">
        <f ca="1">RANDBETWEEN(VLOOKUP(B49,'Ver4'!$B$13:$D$19,2,0),VLOOKUP(B49,'Ver4'!$B$13:$D$19,3,0))/100</f>
        <v>0.36</v>
      </c>
      <c r="G49" s="6">
        <f ca="1">RANDBETWEEN(VLOOKUP(B49,'Ver4'!$F$13:$H$19,2,0),VLOOKUP(B49,'Ver4'!$F$13:$H$19,3,0))/100</f>
        <v>0.48</v>
      </c>
      <c r="H49" s="6">
        <f t="shared" ca="1" si="2"/>
        <v>0.17279999999999998</v>
      </c>
      <c r="I49" s="6">
        <f t="shared" ca="1" si="9"/>
        <v>0.34</v>
      </c>
      <c r="J49" s="6">
        <f t="shared" ca="1" si="3"/>
        <v>0.12240000000000001</v>
      </c>
      <c r="K49" s="6">
        <f ca="1">RANDBETWEEN(VLOOKUP(B49,'Ver4'!$F$23:$H$29,2,0),VLOOKUP(B49,'Ver4'!$F$23:$H$29,3,0))/100</f>
        <v>0.08</v>
      </c>
      <c r="L49" s="6">
        <f t="shared" ca="1" si="4"/>
        <v>2.8799999999999999E-2</v>
      </c>
      <c r="M49" s="16">
        <f t="shared" ca="1" si="5"/>
        <v>246.23999999999995</v>
      </c>
      <c r="N49" s="6">
        <f ca="1">(L49+J49+H49)*E49+Table16[[#This Row],[Hukuk Servisinde Tahsilat Tutarı]]</f>
        <v>668619.05920000002</v>
      </c>
      <c r="O49" s="6">
        <f ca="1">C49*VLOOKUP(B49,'Ver4'!$J$3:$N$9,2,0)+(C49-C49*G49)*VLOOKUP(B49,'Ver4'!$J$3:$N$9,3,0)+(C49-C49*G49-C49*I49)*VLOOKUP(B49,'Ver4'!$J$3:$N$9,4,0)</f>
        <v>81320</v>
      </c>
      <c r="P49" s="6">
        <f t="shared" ca="1" si="6"/>
        <v>0.67600000000000005</v>
      </c>
      <c r="Q49" s="6">
        <f ca="1">C49*P49*VLOOKUP(B49,'Ver4'!$J$3:$N$9,5,0)</f>
        <v>154128</v>
      </c>
      <c r="R49" s="6">
        <f ca="1">VLOOKUP(Table16[[#This Row],[Ay]],'Ver4'!$J$3:$O$9,6,0)*Table16[[#This Row],[Hukuk Servisine Sevk Edilen]]*Table16[[#This Row],[Toplam Tutar]]</f>
        <v>246563.69920000003</v>
      </c>
      <c r="S49" s="6">
        <f t="shared" ca="1" si="7"/>
        <v>235448</v>
      </c>
      <c r="T49" s="6">
        <f t="shared" ca="1" si="8"/>
        <v>514491.05920000002</v>
      </c>
      <c r="U49" s="4"/>
      <c r="X49" s="3"/>
      <c r="Y49" s="5"/>
    </row>
    <row r="50" spans="1:25" x14ac:dyDescent="0.2">
      <c r="A50" s="9">
        <v>44944</v>
      </c>
      <c r="B50" s="6">
        <f t="shared" si="0"/>
        <v>1</v>
      </c>
      <c r="C50" s="6">
        <f ca="1">RANDBETWEEN(VLOOKUP(B50,'Ver4'!$F$3:$H$9,2,0),VLOOKUP(B50,'Ver4'!$F$3:$H$9,3,0))</f>
        <v>951</v>
      </c>
      <c r="D50" s="6">
        <f ca="1">RANDBETWEEN(VLOOKUP(B50,'Ver4'!$B$4:$D$10,2,0),VLOOKUP(B50,'Ver4'!$B$4:$D$10,3,0))</f>
        <v>1503</v>
      </c>
      <c r="E50" s="6">
        <f t="shared" ca="1" si="1"/>
        <v>1429353</v>
      </c>
      <c r="F50" s="6">
        <f ca="1">RANDBETWEEN(VLOOKUP(B50,'Ver4'!$B$13:$D$19,2,0),VLOOKUP(B50,'Ver4'!$B$13:$D$19,3,0))/100</f>
        <v>0.43</v>
      </c>
      <c r="G50" s="6">
        <f ca="1">RANDBETWEEN(VLOOKUP(B50,'Ver4'!$F$13:$H$19,2,0),VLOOKUP(B50,'Ver4'!$F$13:$H$19,3,0))/100</f>
        <v>0.48</v>
      </c>
      <c r="H50" s="6">
        <f t="shared" ca="1" si="2"/>
        <v>0.2064</v>
      </c>
      <c r="I50" s="6">
        <f t="shared" ca="1" si="9"/>
        <v>0.28999999999999998</v>
      </c>
      <c r="J50" s="6">
        <f t="shared" ca="1" si="3"/>
        <v>0.12469999999999999</v>
      </c>
      <c r="K50" s="6">
        <f ca="1">RANDBETWEEN(VLOOKUP(B50,'Ver4'!$F$23:$H$29,2,0),VLOOKUP(B50,'Ver4'!$F$23:$H$29,3,0))/100</f>
        <v>0.05</v>
      </c>
      <c r="L50" s="6">
        <f t="shared" ca="1" si="4"/>
        <v>2.1500000000000002E-2</v>
      </c>
      <c r="M50" s="16">
        <f t="shared" ca="1" si="5"/>
        <v>335.32260000000002</v>
      </c>
      <c r="N50" s="6">
        <f ca="1">(L50+J50+H50)*E50+Table16[[#This Row],[Hukuk Servisinde Tahsilat Tutarı]]</f>
        <v>763091.54481600004</v>
      </c>
      <c r="O50" s="6">
        <f ca="1">C50*VLOOKUP(B50,'Ver4'!$J$3:$N$9,2,0)+(C50-C50*G50)*VLOOKUP(B50,'Ver4'!$J$3:$N$9,3,0)+(C50-C50*G50-C50*I50)*VLOOKUP(B50,'Ver4'!$J$3:$N$9,4,0)</f>
        <v>106512</v>
      </c>
      <c r="P50" s="6">
        <f t="shared" ca="1" si="6"/>
        <v>0.64739999999999998</v>
      </c>
      <c r="Q50" s="6">
        <f ca="1">C50*P50*VLOOKUP(B50,'Ver4'!$J$3:$N$9,5,0)</f>
        <v>184703.21999999997</v>
      </c>
      <c r="R50" s="6">
        <f ca="1">VLOOKUP(Table16[[#This Row],[Ay]],'Ver4'!$J$3:$O$9,6,0)*Table16[[#This Row],[Hukuk Servisine Sevk Edilen]]*Table16[[#This Row],[Toplam Tutar]]</f>
        <v>259101.67701600003</v>
      </c>
      <c r="S50" s="6">
        <f t="shared" ca="1" si="7"/>
        <v>291215.21999999997</v>
      </c>
      <c r="T50" s="6">
        <f t="shared" ca="1" si="8"/>
        <v>578388.32481600007</v>
      </c>
      <c r="U50" s="4"/>
    </row>
    <row r="51" spans="1:25" x14ac:dyDescent="0.2">
      <c r="A51" s="9">
        <v>44945</v>
      </c>
      <c r="B51" s="6">
        <f t="shared" si="0"/>
        <v>1</v>
      </c>
      <c r="C51" s="6">
        <f ca="1">RANDBETWEEN(VLOOKUP(B51,'Ver4'!$F$3:$H$9,2,0),VLOOKUP(B51,'Ver4'!$F$3:$H$9,3,0))</f>
        <v>908</v>
      </c>
      <c r="D51" s="6">
        <f ca="1">RANDBETWEEN(VLOOKUP(B51,'Ver4'!$B$4:$D$10,2,0),VLOOKUP(B51,'Ver4'!$B$4:$D$10,3,0))</f>
        <v>1303</v>
      </c>
      <c r="E51" s="6">
        <f t="shared" ca="1" si="1"/>
        <v>1183124</v>
      </c>
      <c r="F51" s="6">
        <f ca="1">RANDBETWEEN(VLOOKUP(B51,'Ver4'!$B$13:$D$19,2,0),VLOOKUP(B51,'Ver4'!$B$13:$D$19,3,0))/100</f>
        <v>0.41</v>
      </c>
      <c r="G51" s="6">
        <f ca="1">RANDBETWEEN(VLOOKUP(B51,'Ver4'!$F$13:$H$19,2,0),VLOOKUP(B51,'Ver4'!$F$13:$H$19,3,0))/100</f>
        <v>0.55000000000000004</v>
      </c>
      <c r="H51" s="6">
        <f t="shared" ca="1" si="2"/>
        <v>0.22550000000000001</v>
      </c>
      <c r="I51" s="6">
        <f t="shared" ca="1" si="9"/>
        <v>0.31</v>
      </c>
      <c r="J51" s="6">
        <f t="shared" ca="1" si="3"/>
        <v>0.12709999999999999</v>
      </c>
      <c r="K51" s="6">
        <f ca="1">RANDBETWEEN(VLOOKUP(B51,'Ver4'!$F$23:$H$29,2,0),VLOOKUP(B51,'Ver4'!$F$23:$H$29,3,0))/100</f>
        <v>0.09</v>
      </c>
      <c r="L51" s="6">
        <f t="shared" ca="1" si="4"/>
        <v>3.6899999999999995E-2</v>
      </c>
      <c r="M51" s="16">
        <f t="shared" ca="1" si="5"/>
        <v>353.66599999999994</v>
      </c>
      <c r="N51" s="6">
        <f ca="1">(L51+J51+H51)*E51+Table16[[#This Row],[Hukuk Servisinde Tahsilat Tutarı]]</f>
        <v>663070.01456000004</v>
      </c>
      <c r="O51" s="6">
        <f ca="1">C51*VLOOKUP(B51,'Ver4'!$J$3:$N$9,2,0)+(C51-C51*G51)*VLOOKUP(B51,'Ver4'!$J$3:$N$9,3,0)+(C51-C51*G51-C51*I51)*VLOOKUP(B51,'Ver4'!$J$3:$N$9,4,0)</f>
        <v>88757</v>
      </c>
      <c r="P51" s="6">
        <f t="shared" ca="1" si="6"/>
        <v>0.61050000000000004</v>
      </c>
      <c r="Q51" s="6">
        <f ca="1">C51*P51*VLOOKUP(B51,'Ver4'!$J$3:$N$9,5,0)</f>
        <v>166300.20000000001</v>
      </c>
      <c r="R51" s="6">
        <f ca="1">VLOOKUP(Table16[[#This Row],[Ay]],'Ver4'!$J$3:$O$9,6,0)*Table16[[#This Row],[Hukuk Servisine Sevk Edilen]]*Table16[[#This Row],[Toplam Tutar]]</f>
        <v>202243.21656000003</v>
      </c>
      <c r="S51" s="6">
        <f t="shared" ca="1" si="7"/>
        <v>255057.2</v>
      </c>
      <c r="T51" s="6">
        <f t="shared" ca="1" si="8"/>
        <v>496769.81456000003</v>
      </c>
      <c r="U51" s="4"/>
    </row>
    <row r="52" spans="1:25" x14ac:dyDescent="0.2">
      <c r="A52" s="9">
        <v>44946</v>
      </c>
      <c r="B52" s="6">
        <f t="shared" si="0"/>
        <v>1</v>
      </c>
      <c r="C52" s="6">
        <f ca="1">RANDBETWEEN(VLOOKUP(B52,'Ver4'!$F$3:$H$9,2,0),VLOOKUP(B52,'Ver4'!$F$3:$H$9,3,0))</f>
        <v>1178</v>
      </c>
      <c r="D52" s="6">
        <f ca="1">RANDBETWEEN(VLOOKUP(B52,'Ver4'!$B$4:$D$10,2,0),VLOOKUP(B52,'Ver4'!$B$4:$D$10,3,0))</f>
        <v>1361</v>
      </c>
      <c r="E52" s="6">
        <f t="shared" ca="1" si="1"/>
        <v>1603258</v>
      </c>
      <c r="F52" s="6">
        <f ca="1">RANDBETWEEN(VLOOKUP(B52,'Ver4'!$B$13:$D$19,2,0),VLOOKUP(B52,'Ver4'!$B$13:$D$19,3,0))/100</f>
        <v>0.48</v>
      </c>
      <c r="G52" s="6">
        <f ca="1">RANDBETWEEN(VLOOKUP(B52,'Ver4'!$F$13:$H$19,2,0),VLOOKUP(B52,'Ver4'!$F$13:$H$19,3,0))/100</f>
        <v>0.48</v>
      </c>
      <c r="H52" s="6">
        <f t="shared" ca="1" si="2"/>
        <v>0.23039999999999999</v>
      </c>
      <c r="I52" s="6">
        <f t="shared" ca="1" si="9"/>
        <v>0.33</v>
      </c>
      <c r="J52" s="6">
        <f t="shared" ca="1" si="3"/>
        <v>0.15840000000000001</v>
      </c>
      <c r="K52" s="6">
        <f ca="1">RANDBETWEEN(VLOOKUP(B52,'Ver4'!$F$23:$H$29,2,0),VLOOKUP(B52,'Ver4'!$F$23:$H$29,3,0))/100</f>
        <v>7.0000000000000007E-2</v>
      </c>
      <c r="L52" s="6">
        <f t="shared" ca="1" si="4"/>
        <v>3.3600000000000005E-2</v>
      </c>
      <c r="M52" s="16">
        <f t="shared" ca="1" si="5"/>
        <v>497.5872</v>
      </c>
      <c r="N52" s="6">
        <f ca="1">(L52+J52+H52)*E52+Table16[[#This Row],[Hukuk Servisinde Tahsilat Tutarı]]</f>
        <v>936507.88902400003</v>
      </c>
      <c r="O52" s="6">
        <f ca="1">C52*VLOOKUP(B52,'Ver4'!$J$3:$N$9,2,0)+(C52-C52*G52)*VLOOKUP(B52,'Ver4'!$J$3:$N$9,3,0)+(C52-C52*G52-C52*I52)*VLOOKUP(B52,'Ver4'!$J$3:$N$9,4,0)</f>
        <v>127224</v>
      </c>
      <c r="P52" s="6">
        <f t="shared" ca="1" si="6"/>
        <v>0.5776</v>
      </c>
      <c r="Q52" s="6">
        <f ca="1">C52*P52*VLOOKUP(B52,'Ver4'!$J$3:$N$9,5,0)</f>
        <v>204123.84</v>
      </c>
      <c r="R52" s="6">
        <f ca="1">VLOOKUP(Table16[[#This Row],[Ay]],'Ver4'!$J$3:$O$9,6,0)*Table16[[#This Row],[Hukuk Servisine Sevk Edilen]]*Table16[[#This Row],[Toplam Tutar]]</f>
        <v>259291.70982400002</v>
      </c>
      <c r="S52" s="6">
        <f t="shared" ca="1" si="7"/>
        <v>331347.83999999997</v>
      </c>
      <c r="T52" s="6">
        <f t="shared" ca="1" si="8"/>
        <v>732384.04902400007</v>
      </c>
      <c r="U52" s="4"/>
    </row>
    <row r="53" spans="1:25" x14ac:dyDescent="0.2">
      <c r="A53" s="9">
        <v>44947</v>
      </c>
      <c r="B53" s="6">
        <f t="shared" si="0"/>
        <v>1</v>
      </c>
      <c r="C53" s="6">
        <f ca="1">RANDBETWEEN(VLOOKUP(B53,'Ver4'!$F$3:$H$9,2,0),VLOOKUP(B53,'Ver4'!$F$3:$H$9,3,0))</f>
        <v>982</v>
      </c>
      <c r="D53" s="6">
        <f ca="1">RANDBETWEEN(VLOOKUP(B53,'Ver4'!$B$4:$D$10,2,0),VLOOKUP(B53,'Ver4'!$B$4:$D$10,3,0))</f>
        <v>1572</v>
      </c>
      <c r="E53" s="6">
        <f t="shared" ca="1" si="1"/>
        <v>1543704</v>
      </c>
      <c r="F53" s="6">
        <f ca="1">RANDBETWEEN(VLOOKUP(B53,'Ver4'!$B$13:$D$19,2,0),VLOOKUP(B53,'Ver4'!$B$13:$D$19,3,0))/100</f>
        <v>0.44</v>
      </c>
      <c r="G53" s="6">
        <f ca="1">RANDBETWEEN(VLOOKUP(B53,'Ver4'!$F$13:$H$19,2,0),VLOOKUP(B53,'Ver4'!$F$13:$H$19,3,0))/100</f>
        <v>0.5</v>
      </c>
      <c r="H53" s="6">
        <f t="shared" ca="1" si="2"/>
        <v>0.22</v>
      </c>
      <c r="I53" s="6">
        <f t="shared" ca="1" si="9"/>
        <v>0.31</v>
      </c>
      <c r="J53" s="6">
        <f t="shared" ca="1" si="3"/>
        <v>0.13639999999999999</v>
      </c>
      <c r="K53" s="6">
        <f ca="1">RANDBETWEEN(VLOOKUP(B53,'Ver4'!$F$23:$H$29,2,0),VLOOKUP(B53,'Ver4'!$F$23:$H$29,3,0))/100</f>
        <v>0.09</v>
      </c>
      <c r="L53" s="6">
        <f t="shared" ca="1" si="4"/>
        <v>3.9599999999999996E-2</v>
      </c>
      <c r="M53" s="16">
        <f t="shared" ca="1" si="5"/>
        <v>388.87200000000001</v>
      </c>
      <c r="N53" s="6">
        <f ca="1">(L53+J53+H53)*E53+Table16[[#This Row],[Hukuk Servisinde Tahsilat Tutarı]]</f>
        <v>872378.00448</v>
      </c>
      <c r="O53" s="6">
        <f ca="1">C53*VLOOKUP(B53,'Ver4'!$J$3:$N$9,2,0)+(C53-C53*G53)*VLOOKUP(B53,'Ver4'!$J$3:$N$9,3,0)+(C53-C53*G53-C53*I53)*VLOOKUP(B53,'Ver4'!$J$3:$N$9,4,0)</f>
        <v>104583</v>
      </c>
      <c r="P53" s="6">
        <f t="shared" ca="1" si="6"/>
        <v>0.60399999999999998</v>
      </c>
      <c r="Q53" s="6">
        <f ca="1">C53*P53*VLOOKUP(B53,'Ver4'!$J$3:$N$9,5,0)</f>
        <v>177938.39999999997</v>
      </c>
      <c r="R53" s="6">
        <f ca="1">VLOOKUP(Table16[[#This Row],[Ay]],'Ver4'!$J$3:$O$9,6,0)*Table16[[#This Row],[Hukuk Servisine Sevk Edilen]]*Table16[[#This Row],[Toplam Tutar]]</f>
        <v>261071.22048000002</v>
      </c>
      <c r="S53" s="6">
        <f t="shared" ca="1" si="7"/>
        <v>282521.39999999997</v>
      </c>
      <c r="T53" s="6">
        <f t="shared" ca="1" si="8"/>
        <v>694439.60447999998</v>
      </c>
      <c r="U53" s="4"/>
    </row>
    <row r="54" spans="1:25" x14ac:dyDescent="0.2">
      <c r="A54" s="9">
        <v>44948</v>
      </c>
      <c r="B54" s="6">
        <f t="shared" si="0"/>
        <v>1</v>
      </c>
      <c r="C54" s="6">
        <f ca="1">RANDBETWEEN(VLOOKUP(B54,'Ver4'!$F$3:$H$9,2,0),VLOOKUP(B54,'Ver4'!$F$3:$H$9,3,0))</f>
        <v>972</v>
      </c>
      <c r="D54" s="6">
        <f ca="1">RANDBETWEEN(VLOOKUP(B54,'Ver4'!$B$4:$D$10,2,0),VLOOKUP(B54,'Ver4'!$B$4:$D$10,3,0))</f>
        <v>1296</v>
      </c>
      <c r="E54" s="6">
        <f t="shared" ca="1" si="1"/>
        <v>1259712</v>
      </c>
      <c r="F54" s="6">
        <f ca="1">RANDBETWEEN(VLOOKUP(B54,'Ver4'!$B$13:$D$19,2,0),VLOOKUP(B54,'Ver4'!$B$13:$D$19,3,0))/100</f>
        <v>0.51</v>
      </c>
      <c r="G54" s="6">
        <f ca="1">RANDBETWEEN(VLOOKUP(B54,'Ver4'!$F$13:$H$19,2,0),VLOOKUP(B54,'Ver4'!$F$13:$H$19,3,0))/100</f>
        <v>0.54</v>
      </c>
      <c r="H54" s="6">
        <f t="shared" ca="1" si="2"/>
        <v>0.27540000000000003</v>
      </c>
      <c r="I54" s="6">
        <f t="shared" ca="1" si="9"/>
        <v>0.25</v>
      </c>
      <c r="J54" s="6">
        <f t="shared" ca="1" si="3"/>
        <v>0.1275</v>
      </c>
      <c r="K54" s="6">
        <f ca="1">RANDBETWEEN(VLOOKUP(B54,'Ver4'!$F$23:$H$29,2,0),VLOOKUP(B54,'Ver4'!$F$23:$H$29,3,0))/100</f>
        <v>0.1</v>
      </c>
      <c r="L54" s="6">
        <f t="shared" ca="1" si="4"/>
        <v>5.1000000000000004E-2</v>
      </c>
      <c r="M54" s="16">
        <f t="shared" ca="1" si="5"/>
        <v>441.19080000000002</v>
      </c>
      <c r="N54" s="6">
        <f ca="1">(L54+J54+H54)*E54+Table16[[#This Row],[Hukuk Servisinde Tahsilat Tutarı]]</f>
        <v>764403.31929600006</v>
      </c>
      <c r="O54" s="6">
        <f ca="1">C54*VLOOKUP(B54,'Ver4'!$J$3:$N$9,2,0)+(C54-C54*G54)*VLOOKUP(B54,'Ver4'!$J$3:$N$9,3,0)+(C54-C54*G54-C54*I54)*VLOOKUP(B54,'Ver4'!$J$3:$N$9,4,0)</f>
        <v>102546</v>
      </c>
      <c r="P54" s="6">
        <f t="shared" ca="1" si="6"/>
        <v>0.54610000000000003</v>
      </c>
      <c r="Q54" s="6">
        <f ca="1">C54*P54*VLOOKUP(B54,'Ver4'!$J$3:$N$9,5,0)</f>
        <v>159242.76</v>
      </c>
      <c r="R54" s="6">
        <f ca="1">VLOOKUP(Table16[[#This Row],[Ay]],'Ver4'!$J$3:$O$9,6,0)*Table16[[#This Row],[Hukuk Servisine Sevk Edilen]]*Table16[[#This Row],[Toplam Tutar]]</f>
        <v>192620.04249600001</v>
      </c>
      <c r="S54" s="6">
        <f t="shared" ca="1" si="7"/>
        <v>261788.76</v>
      </c>
      <c r="T54" s="6">
        <f t="shared" ca="1" si="8"/>
        <v>605160.55929600005</v>
      </c>
      <c r="U54" s="4"/>
    </row>
    <row r="55" spans="1:25" x14ac:dyDescent="0.2">
      <c r="A55" s="9">
        <v>44949</v>
      </c>
      <c r="B55" s="6">
        <f t="shared" si="0"/>
        <v>1</v>
      </c>
      <c r="C55" s="6">
        <f ca="1">RANDBETWEEN(VLOOKUP(B55,'Ver4'!$F$3:$H$9,2,0),VLOOKUP(B55,'Ver4'!$F$3:$H$9,3,0))</f>
        <v>824</v>
      </c>
      <c r="D55" s="6">
        <f ca="1">RANDBETWEEN(VLOOKUP(B55,'Ver4'!$B$4:$D$10,2,0),VLOOKUP(B55,'Ver4'!$B$4:$D$10,3,0))</f>
        <v>1281</v>
      </c>
      <c r="E55" s="6">
        <f t="shared" ca="1" si="1"/>
        <v>1055544</v>
      </c>
      <c r="F55" s="6">
        <f ca="1">RANDBETWEEN(VLOOKUP(B55,'Ver4'!$B$13:$D$19,2,0),VLOOKUP(B55,'Ver4'!$B$13:$D$19,3,0))/100</f>
        <v>0.56000000000000005</v>
      </c>
      <c r="G55" s="6">
        <f ca="1">RANDBETWEEN(VLOOKUP(B55,'Ver4'!$F$13:$H$19,2,0),VLOOKUP(B55,'Ver4'!$F$13:$H$19,3,0))/100</f>
        <v>0.49</v>
      </c>
      <c r="H55" s="6">
        <f t="shared" ca="1" si="2"/>
        <v>0.27440000000000003</v>
      </c>
      <c r="I55" s="6">
        <f t="shared" ca="1" si="9"/>
        <v>0.2</v>
      </c>
      <c r="J55" s="6">
        <f t="shared" ca="1" si="3"/>
        <v>0.11200000000000002</v>
      </c>
      <c r="K55" s="6">
        <f ca="1">RANDBETWEEN(VLOOKUP(B55,'Ver4'!$F$23:$H$29,2,0),VLOOKUP(B55,'Ver4'!$F$23:$H$29,3,0))/100</f>
        <v>0.1</v>
      </c>
      <c r="L55" s="6">
        <f t="shared" ca="1" si="4"/>
        <v>5.6000000000000008E-2</v>
      </c>
      <c r="M55" s="16">
        <f t="shared" ca="1" si="5"/>
        <v>364.53760000000005</v>
      </c>
      <c r="N55" s="6">
        <f ca="1">(L55+J55+H55)*E55+Table16[[#This Row],[Hukuk Servisinde Tahsilat Tutarı]]</f>
        <v>631772.6392320001</v>
      </c>
      <c r="O55" s="6">
        <f ca="1">C55*VLOOKUP(B55,'Ver4'!$J$3:$N$9,2,0)+(C55-C55*G55)*VLOOKUP(B55,'Ver4'!$J$3:$N$9,3,0)+(C55-C55*G55-C55*I55)*VLOOKUP(B55,'Ver4'!$J$3:$N$9,4,0)</f>
        <v>98262</v>
      </c>
      <c r="P55" s="6">
        <f t="shared" ca="1" si="6"/>
        <v>0.55759999999999987</v>
      </c>
      <c r="Q55" s="6">
        <f ca="1">C55*P55*VLOOKUP(B55,'Ver4'!$J$3:$N$9,5,0)</f>
        <v>137838.71999999997</v>
      </c>
      <c r="R55" s="6">
        <f ca="1">VLOOKUP(Table16[[#This Row],[Ay]],'Ver4'!$J$3:$O$9,6,0)*Table16[[#This Row],[Hukuk Servisine Sevk Edilen]]*Table16[[#This Row],[Toplam Tutar]]</f>
        <v>164799.97363199998</v>
      </c>
      <c r="S55" s="6">
        <f t="shared" ca="1" si="7"/>
        <v>236100.71999999997</v>
      </c>
      <c r="T55" s="6">
        <f t="shared" ca="1" si="8"/>
        <v>493933.91923200013</v>
      </c>
      <c r="U55" s="4"/>
    </row>
    <row r="56" spans="1:25" x14ac:dyDescent="0.2">
      <c r="A56" s="9">
        <v>44950</v>
      </c>
      <c r="B56" s="6">
        <f t="shared" si="0"/>
        <v>1</v>
      </c>
      <c r="C56" s="6">
        <f ca="1">RANDBETWEEN(VLOOKUP(B56,'Ver4'!$F$3:$H$9,2,0),VLOOKUP(B56,'Ver4'!$F$3:$H$9,3,0))</f>
        <v>1197</v>
      </c>
      <c r="D56" s="6">
        <f ca="1">RANDBETWEEN(VLOOKUP(B56,'Ver4'!$B$4:$D$10,2,0),VLOOKUP(B56,'Ver4'!$B$4:$D$10,3,0))</f>
        <v>1641</v>
      </c>
      <c r="E56" s="6">
        <f t="shared" ca="1" si="1"/>
        <v>1964277</v>
      </c>
      <c r="F56" s="6">
        <f ca="1">RANDBETWEEN(VLOOKUP(B56,'Ver4'!$B$13:$D$19,2,0),VLOOKUP(B56,'Ver4'!$B$13:$D$19,3,0))/100</f>
        <v>0.55000000000000004</v>
      </c>
      <c r="G56" s="6">
        <f ca="1">RANDBETWEEN(VLOOKUP(B56,'Ver4'!$F$13:$H$19,2,0),VLOOKUP(B56,'Ver4'!$F$13:$H$19,3,0))/100</f>
        <v>0.5</v>
      </c>
      <c r="H56" s="6">
        <f t="shared" ca="1" si="2"/>
        <v>0.27500000000000002</v>
      </c>
      <c r="I56" s="6">
        <f t="shared" ca="1" si="9"/>
        <v>0.31</v>
      </c>
      <c r="J56" s="6">
        <f t="shared" ca="1" si="3"/>
        <v>0.17050000000000001</v>
      </c>
      <c r="K56" s="6">
        <f ca="1">RANDBETWEEN(VLOOKUP(B56,'Ver4'!$F$23:$H$29,2,0),VLOOKUP(B56,'Ver4'!$F$23:$H$29,3,0))/100</f>
        <v>0.08</v>
      </c>
      <c r="L56" s="6">
        <f t="shared" ca="1" si="4"/>
        <v>4.4000000000000004E-2</v>
      </c>
      <c r="M56" s="16">
        <f t="shared" ca="1" si="5"/>
        <v>585.93150000000003</v>
      </c>
      <c r="N56" s="6">
        <f ca="1">(L56+J56+H56)*E56+Table16[[#This Row],[Hukuk Servisinde Tahsilat Tutarı]]</f>
        <v>1242287.3458800002</v>
      </c>
      <c r="O56" s="6">
        <f ca="1">C56*VLOOKUP(B56,'Ver4'!$J$3:$N$9,2,0)+(C56-C56*G56)*VLOOKUP(B56,'Ver4'!$J$3:$N$9,3,0)+(C56-C56*G56-C56*I56)*VLOOKUP(B56,'Ver4'!$J$3:$N$9,4,0)</f>
        <v>127480.5</v>
      </c>
      <c r="P56" s="6">
        <f t="shared" ca="1" si="6"/>
        <v>0.51049999999999995</v>
      </c>
      <c r="Q56" s="6">
        <f ca="1">C56*P56*VLOOKUP(B56,'Ver4'!$J$3:$N$9,5,0)</f>
        <v>183320.55</v>
      </c>
      <c r="R56" s="6">
        <f ca="1">VLOOKUP(Table16[[#This Row],[Ay]],'Ver4'!$J$3:$O$9,6,0)*Table16[[#This Row],[Hukuk Servisine Sevk Edilen]]*Table16[[#This Row],[Toplam Tutar]]</f>
        <v>280773.75438</v>
      </c>
      <c r="S56" s="6">
        <f t="shared" ca="1" si="7"/>
        <v>310801.05</v>
      </c>
      <c r="T56" s="6">
        <f t="shared" ca="1" si="8"/>
        <v>1058966.7958800001</v>
      </c>
      <c r="U56" s="4"/>
    </row>
    <row r="57" spans="1:25" x14ac:dyDescent="0.2">
      <c r="A57" s="9">
        <v>44951</v>
      </c>
      <c r="B57" s="6">
        <f t="shared" si="0"/>
        <v>1</v>
      </c>
      <c r="C57" s="6">
        <f ca="1">RANDBETWEEN(VLOOKUP(B57,'Ver4'!$F$3:$H$9,2,0),VLOOKUP(B57,'Ver4'!$F$3:$H$9,3,0))</f>
        <v>830</v>
      </c>
      <c r="D57" s="6">
        <f ca="1">RANDBETWEEN(VLOOKUP(B57,'Ver4'!$B$4:$D$10,2,0),VLOOKUP(B57,'Ver4'!$B$4:$D$10,3,0))</f>
        <v>1631</v>
      </c>
      <c r="E57" s="6">
        <f t="shared" ca="1" si="1"/>
        <v>1353730</v>
      </c>
      <c r="F57" s="6">
        <f ca="1">RANDBETWEEN(VLOOKUP(B57,'Ver4'!$B$13:$D$19,2,0),VLOOKUP(B57,'Ver4'!$B$13:$D$19,3,0))/100</f>
        <v>0.54</v>
      </c>
      <c r="G57" s="6">
        <f ca="1">RANDBETWEEN(VLOOKUP(B57,'Ver4'!$F$13:$H$19,2,0),VLOOKUP(B57,'Ver4'!$F$13:$H$19,3,0))/100</f>
        <v>0.45</v>
      </c>
      <c r="H57" s="6">
        <f t="shared" ca="1" si="2"/>
        <v>0.24300000000000002</v>
      </c>
      <c r="I57" s="6">
        <f t="shared" ca="1" si="9"/>
        <v>0.27</v>
      </c>
      <c r="J57" s="6">
        <f t="shared" ca="1" si="3"/>
        <v>0.14580000000000001</v>
      </c>
      <c r="K57" s="6">
        <f ca="1">RANDBETWEEN(VLOOKUP(B57,'Ver4'!$F$23:$H$29,2,0),VLOOKUP(B57,'Ver4'!$F$23:$H$29,3,0))/100</f>
        <v>0.1</v>
      </c>
      <c r="L57" s="6">
        <f t="shared" ca="1" si="4"/>
        <v>5.4000000000000006E-2</v>
      </c>
      <c r="M57" s="16">
        <f t="shared" ca="1" si="5"/>
        <v>367.52400000000006</v>
      </c>
      <c r="N57" s="6">
        <f ca="1">(L57+J57+H57)*E57+Table16[[#This Row],[Hukuk Servisinde Tahsilat Tutarı]]</f>
        <v>810635.18368000002</v>
      </c>
      <c r="O57" s="6">
        <f ca="1">C57*VLOOKUP(B57,'Ver4'!$J$3:$N$9,2,0)+(C57-C57*G57)*VLOOKUP(B57,'Ver4'!$J$3:$N$9,3,0)+(C57-C57*G57-C57*I57)*VLOOKUP(B57,'Ver4'!$J$3:$N$9,4,0)</f>
        <v>98977.5</v>
      </c>
      <c r="P57" s="6">
        <f t="shared" ca="1" si="6"/>
        <v>0.55719999999999992</v>
      </c>
      <c r="Q57" s="6">
        <f ca="1">C57*P57*VLOOKUP(B57,'Ver4'!$J$3:$N$9,5,0)</f>
        <v>138742.79999999999</v>
      </c>
      <c r="R57" s="6">
        <f ca="1">VLOOKUP(Table16[[#This Row],[Ay]],'Ver4'!$J$3:$O$9,6,0)*Table16[[#This Row],[Hukuk Servisine Sevk Edilen]]*Table16[[#This Row],[Toplam Tutar]]</f>
        <v>211203.53967999999</v>
      </c>
      <c r="S57" s="6">
        <f t="shared" ca="1" si="7"/>
        <v>237720.3</v>
      </c>
      <c r="T57" s="6">
        <f t="shared" ca="1" si="8"/>
        <v>671892.38367999997</v>
      </c>
      <c r="U57" s="4"/>
    </row>
    <row r="58" spans="1:25" x14ac:dyDescent="0.2">
      <c r="A58" s="9">
        <v>44952</v>
      </c>
      <c r="B58" s="6">
        <f t="shared" si="0"/>
        <v>1</v>
      </c>
      <c r="C58" s="6">
        <f ca="1">RANDBETWEEN(VLOOKUP(B58,'Ver4'!$F$3:$H$9,2,0),VLOOKUP(B58,'Ver4'!$F$3:$H$9,3,0))</f>
        <v>802</v>
      </c>
      <c r="D58" s="6">
        <f ca="1">RANDBETWEEN(VLOOKUP(B58,'Ver4'!$B$4:$D$10,2,0),VLOOKUP(B58,'Ver4'!$B$4:$D$10,3,0))</f>
        <v>1482</v>
      </c>
      <c r="E58" s="6">
        <f t="shared" ca="1" si="1"/>
        <v>1188564</v>
      </c>
      <c r="F58" s="6">
        <f ca="1">RANDBETWEEN(VLOOKUP(B58,'Ver4'!$B$13:$D$19,2,0),VLOOKUP(B58,'Ver4'!$B$13:$D$19,3,0))/100</f>
        <v>0.53</v>
      </c>
      <c r="G58" s="6">
        <f ca="1">RANDBETWEEN(VLOOKUP(B58,'Ver4'!$F$13:$H$19,2,0),VLOOKUP(B58,'Ver4'!$F$13:$H$19,3,0))/100</f>
        <v>0.53</v>
      </c>
      <c r="H58" s="6">
        <f t="shared" ca="1" si="2"/>
        <v>0.28090000000000004</v>
      </c>
      <c r="I58" s="6">
        <f t="shared" ca="1" si="9"/>
        <v>0.28999999999999998</v>
      </c>
      <c r="J58" s="6">
        <f t="shared" ca="1" si="3"/>
        <v>0.1537</v>
      </c>
      <c r="K58" s="6">
        <f ca="1">RANDBETWEEN(VLOOKUP(B58,'Ver4'!$F$23:$H$29,2,0),VLOOKUP(B58,'Ver4'!$F$23:$H$29,3,0))/100</f>
        <v>0.05</v>
      </c>
      <c r="L58" s="6">
        <f t="shared" ca="1" si="4"/>
        <v>2.6500000000000003E-2</v>
      </c>
      <c r="M58" s="16">
        <f t="shared" ca="1" si="5"/>
        <v>369.80220000000003</v>
      </c>
      <c r="N58" s="6">
        <f ca="1">(L58+J58+H58)*E58+Table16[[#This Row],[Hukuk Servisinde Tahsilat Tutarı]]</f>
        <v>727391.65948800009</v>
      </c>
      <c r="O58" s="6">
        <f ca="1">C58*VLOOKUP(B58,'Ver4'!$J$3:$N$9,2,0)+(C58-C58*G58)*VLOOKUP(B58,'Ver4'!$J$3:$N$9,3,0)+(C58-C58*G58-C58*I58)*VLOOKUP(B58,'Ver4'!$J$3:$N$9,4,0)</f>
        <v>82806.5</v>
      </c>
      <c r="P58" s="6">
        <f t="shared" ca="1" si="6"/>
        <v>0.53889999999999993</v>
      </c>
      <c r="Q58" s="6">
        <f ca="1">C58*P58*VLOOKUP(B58,'Ver4'!$J$3:$N$9,5,0)</f>
        <v>129659.34</v>
      </c>
      <c r="R58" s="6">
        <f ca="1">VLOOKUP(Table16[[#This Row],[Ay]],'Ver4'!$J$3:$O$9,6,0)*Table16[[#This Row],[Hukuk Servisine Sevk Edilen]]*Table16[[#This Row],[Toplam Tutar]]</f>
        <v>179344.799088</v>
      </c>
      <c r="S58" s="6">
        <f t="shared" ca="1" si="7"/>
        <v>212465.84</v>
      </c>
      <c r="T58" s="6">
        <f t="shared" ca="1" si="8"/>
        <v>597732.31948800012</v>
      </c>
      <c r="U58" s="4"/>
    </row>
    <row r="59" spans="1:25" x14ac:dyDescent="0.2">
      <c r="A59" s="9">
        <v>44953</v>
      </c>
      <c r="B59" s="6">
        <f t="shared" si="0"/>
        <v>1</v>
      </c>
      <c r="C59" s="6">
        <f ca="1">RANDBETWEEN(VLOOKUP(B59,'Ver4'!$F$3:$H$9,2,0),VLOOKUP(B59,'Ver4'!$F$3:$H$9,3,0))</f>
        <v>1002</v>
      </c>
      <c r="D59" s="6">
        <f ca="1">RANDBETWEEN(VLOOKUP(B59,'Ver4'!$B$4:$D$10,2,0),VLOOKUP(B59,'Ver4'!$B$4:$D$10,3,0))</f>
        <v>1532</v>
      </c>
      <c r="E59" s="6">
        <f t="shared" ca="1" si="1"/>
        <v>1535064</v>
      </c>
      <c r="F59" s="6">
        <f ca="1">RANDBETWEEN(VLOOKUP(B59,'Ver4'!$B$13:$D$19,2,0),VLOOKUP(B59,'Ver4'!$B$13:$D$19,3,0))/100</f>
        <v>0.48</v>
      </c>
      <c r="G59" s="6">
        <f ca="1">RANDBETWEEN(VLOOKUP(B59,'Ver4'!$F$13:$H$19,2,0),VLOOKUP(B59,'Ver4'!$F$13:$H$19,3,0))/100</f>
        <v>0.48</v>
      </c>
      <c r="H59" s="6">
        <f t="shared" ca="1" si="2"/>
        <v>0.23039999999999999</v>
      </c>
      <c r="I59" s="6">
        <f t="shared" ca="1" si="9"/>
        <v>0.31</v>
      </c>
      <c r="J59" s="6">
        <f t="shared" ca="1" si="3"/>
        <v>0.14879999999999999</v>
      </c>
      <c r="K59" s="6">
        <f ca="1">RANDBETWEEN(VLOOKUP(B59,'Ver4'!$F$23:$H$29,2,0),VLOOKUP(B59,'Ver4'!$F$23:$H$29,3,0))/100</f>
        <v>0.06</v>
      </c>
      <c r="L59" s="6">
        <f t="shared" ca="1" si="4"/>
        <v>2.8799999999999999E-2</v>
      </c>
      <c r="M59" s="16">
        <f t="shared" ca="1" si="5"/>
        <v>408.81599999999997</v>
      </c>
      <c r="N59" s="6">
        <f ca="1">(L59+J59+H59)*E59+Table16[[#This Row],[Hukuk Servisinde Tahsilat Tutarı]]</f>
        <v>880758.32064000005</v>
      </c>
      <c r="O59" s="6">
        <f ca="1">C59*VLOOKUP(B59,'Ver4'!$J$3:$N$9,2,0)+(C59-C59*G59)*VLOOKUP(B59,'Ver4'!$J$3:$N$9,3,0)+(C59-C59*G59-C59*I59)*VLOOKUP(B59,'Ver4'!$J$3:$N$9,4,0)</f>
        <v>110220</v>
      </c>
      <c r="P59" s="6">
        <f t="shared" ca="1" si="6"/>
        <v>0.59200000000000008</v>
      </c>
      <c r="Q59" s="6">
        <f ca="1">C59*P59*VLOOKUP(B59,'Ver4'!$J$3:$N$9,5,0)</f>
        <v>177955.20000000001</v>
      </c>
      <c r="R59" s="6">
        <f ca="1">VLOOKUP(Table16[[#This Row],[Ay]],'Ver4'!$J$3:$O$9,6,0)*Table16[[#This Row],[Hukuk Servisine Sevk Edilen]]*Table16[[#This Row],[Toplam Tutar]]</f>
        <v>254452.20864000008</v>
      </c>
      <c r="S59" s="6">
        <f t="shared" ca="1" si="7"/>
        <v>288175.2</v>
      </c>
      <c r="T59" s="6">
        <f t="shared" ca="1" si="8"/>
        <v>702803.1206400001</v>
      </c>
      <c r="U59" s="4"/>
    </row>
    <row r="60" spans="1:25" x14ac:dyDescent="0.2">
      <c r="A60" s="9">
        <v>44954</v>
      </c>
      <c r="B60" s="6">
        <f t="shared" si="0"/>
        <v>1</v>
      </c>
      <c r="C60" s="6">
        <f ca="1">RANDBETWEEN(VLOOKUP(B60,'Ver4'!$F$3:$H$9,2,0),VLOOKUP(B60,'Ver4'!$F$3:$H$9,3,0))</f>
        <v>918</v>
      </c>
      <c r="D60" s="6">
        <f ca="1">RANDBETWEEN(VLOOKUP(B60,'Ver4'!$B$4:$D$10,2,0),VLOOKUP(B60,'Ver4'!$B$4:$D$10,3,0))</f>
        <v>1662</v>
      </c>
      <c r="E60" s="6">
        <f t="shared" ca="1" si="1"/>
        <v>1525716</v>
      </c>
      <c r="F60" s="6">
        <f ca="1">RANDBETWEEN(VLOOKUP(B60,'Ver4'!$B$13:$D$19,2,0),VLOOKUP(B60,'Ver4'!$B$13:$D$19,3,0))/100</f>
        <v>0.55000000000000004</v>
      </c>
      <c r="G60" s="6">
        <f ca="1">RANDBETWEEN(VLOOKUP(B60,'Ver4'!$F$13:$H$19,2,0),VLOOKUP(B60,'Ver4'!$F$13:$H$19,3,0))/100</f>
        <v>0.45</v>
      </c>
      <c r="H60" s="6">
        <f t="shared" ca="1" si="2"/>
        <v>0.24750000000000003</v>
      </c>
      <c r="I60" s="6">
        <f t="shared" ca="1" si="9"/>
        <v>0.3</v>
      </c>
      <c r="J60" s="6">
        <f t="shared" ca="1" si="3"/>
        <v>0.16500000000000001</v>
      </c>
      <c r="K60" s="6">
        <f ca="1">RANDBETWEEN(VLOOKUP(B60,'Ver4'!$F$23:$H$29,2,0),VLOOKUP(B60,'Ver4'!$F$23:$H$29,3,0))/100</f>
        <v>0.06</v>
      </c>
      <c r="L60" s="6">
        <f t="shared" ca="1" si="4"/>
        <v>3.3000000000000002E-2</v>
      </c>
      <c r="M60" s="16">
        <f t="shared" ca="1" si="5"/>
        <v>408.96899999999999</v>
      </c>
      <c r="N60" s="6">
        <f ca="1">(L60+J60+H60)*E60+Table16[[#This Row],[Hukuk Servisinde Tahsilat Tutarı]]</f>
        <v>916589.14416000003</v>
      </c>
      <c r="O60" s="6">
        <f ca="1">C60*VLOOKUP(B60,'Ver4'!$J$3:$N$9,2,0)+(C60-C60*G60)*VLOOKUP(B60,'Ver4'!$J$3:$N$9,3,0)+(C60-C60*G60-C60*I60)*VLOOKUP(B60,'Ver4'!$J$3:$N$9,4,0)</f>
        <v>106717.5</v>
      </c>
      <c r="P60" s="6">
        <f t="shared" ca="1" si="6"/>
        <v>0.55449999999999999</v>
      </c>
      <c r="Q60" s="6">
        <f ca="1">C60*P60*VLOOKUP(B60,'Ver4'!$J$3:$N$9,5,0)</f>
        <v>152709.29999999999</v>
      </c>
      <c r="R60" s="6">
        <f ca="1">VLOOKUP(Table16[[#This Row],[Ay]],'Ver4'!$J$3:$O$9,6,0)*Table16[[#This Row],[Hukuk Servisine Sevk Edilen]]*Table16[[#This Row],[Toplam Tutar]]</f>
        <v>236882.66616000002</v>
      </c>
      <c r="S60" s="6">
        <f t="shared" ca="1" si="7"/>
        <v>259426.8</v>
      </c>
      <c r="T60" s="6">
        <f t="shared" ca="1" si="8"/>
        <v>763879.8441600001</v>
      </c>
      <c r="U60" s="4"/>
    </row>
    <row r="61" spans="1:25" x14ac:dyDescent="0.2">
      <c r="A61" s="9">
        <v>44955</v>
      </c>
      <c r="B61" s="6">
        <f t="shared" si="0"/>
        <v>1</v>
      </c>
      <c r="C61" s="6">
        <f ca="1">RANDBETWEEN(VLOOKUP(B61,'Ver4'!$F$3:$H$9,2,0),VLOOKUP(B61,'Ver4'!$F$3:$H$9,3,0))</f>
        <v>1023</v>
      </c>
      <c r="D61" s="6">
        <f ca="1">RANDBETWEEN(VLOOKUP(B61,'Ver4'!$B$4:$D$10,2,0),VLOOKUP(B61,'Ver4'!$B$4:$D$10,3,0))</f>
        <v>1425</v>
      </c>
      <c r="E61" s="6">
        <f t="shared" ca="1" si="1"/>
        <v>1457775</v>
      </c>
      <c r="F61" s="6">
        <f ca="1">RANDBETWEEN(VLOOKUP(B61,'Ver4'!$B$13:$D$19,2,0),VLOOKUP(B61,'Ver4'!$B$13:$D$19,3,0))/100</f>
        <v>0.43</v>
      </c>
      <c r="G61" s="6">
        <f ca="1">RANDBETWEEN(VLOOKUP(B61,'Ver4'!$F$13:$H$19,2,0),VLOOKUP(B61,'Ver4'!$F$13:$H$19,3,0))/100</f>
        <v>0.53</v>
      </c>
      <c r="H61" s="6">
        <f t="shared" ca="1" si="2"/>
        <v>0.22790000000000002</v>
      </c>
      <c r="I61" s="6">
        <f t="shared" ca="1" si="9"/>
        <v>0.25</v>
      </c>
      <c r="J61" s="6">
        <f t="shared" ca="1" si="3"/>
        <v>0.1075</v>
      </c>
      <c r="K61" s="6">
        <f ca="1">RANDBETWEEN(VLOOKUP(B61,'Ver4'!$F$23:$H$29,2,0),VLOOKUP(B61,'Ver4'!$F$23:$H$29,3,0))/100</f>
        <v>0.09</v>
      </c>
      <c r="L61" s="6">
        <f t="shared" ca="1" si="4"/>
        <v>3.8699999999999998E-2</v>
      </c>
      <c r="M61" s="16">
        <f t="shared" ca="1" si="5"/>
        <v>382.70429999999999</v>
      </c>
      <c r="N61" s="6">
        <f ca="1">(L61+J61+H61)*E61+Table16[[#This Row],[Hukuk Servisinde Tahsilat Tutarı]]</f>
        <v>800831.61179999996</v>
      </c>
      <c r="O61" s="6">
        <f ca="1">C61*VLOOKUP(B61,'Ver4'!$J$3:$N$9,2,0)+(C61-C61*G61)*VLOOKUP(B61,'Ver4'!$J$3:$N$9,3,0)+(C61-C61*G61-C61*I61)*VLOOKUP(B61,'Ver4'!$J$3:$N$9,4,0)</f>
        <v>109716.75</v>
      </c>
      <c r="P61" s="6">
        <f t="shared" ca="1" si="6"/>
        <v>0.62590000000000001</v>
      </c>
      <c r="Q61" s="6">
        <f ca="1">C61*P61*VLOOKUP(B61,'Ver4'!$J$3:$N$9,5,0)</f>
        <v>192088.71</v>
      </c>
      <c r="R61" s="6">
        <f ca="1">VLOOKUP(Table16[[#This Row],[Ay]],'Ver4'!$J$3:$O$9,6,0)*Table16[[#This Row],[Hukuk Servisine Sevk Edilen]]*Table16[[#This Row],[Toplam Tutar]]</f>
        <v>255477.98430000004</v>
      </c>
      <c r="S61" s="6">
        <f t="shared" ca="1" si="7"/>
        <v>301805.45999999996</v>
      </c>
      <c r="T61" s="6">
        <f t="shared" ca="1" si="8"/>
        <v>608742.90179999999</v>
      </c>
      <c r="U61" s="4"/>
    </row>
    <row r="62" spans="1:25" x14ac:dyDescent="0.2">
      <c r="A62" s="9">
        <v>44956</v>
      </c>
      <c r="B62" s="6">
        <f t="shared" si="0"/>
        <v>1</v>
      </c>
      <c r="C62" s="6">
        <f ca="1">RANDBETWEEN(VLOOKUP(B62,'Ver4'!$F$3:$H$9,2,0),VLOOKUP(B62,'Ver4'!$F$3:$H$9,3,0))</f>
        <v>1139</v>
      </c>
      <c r="D62" s="6">
        <f ca="1">RANDBETWEEN(VLOOKUP(B62,'Ver4'!$B$4:$D$10,2,0),VLOOKUP(B62,'Ver4'!$B$4:$D$10,3,0))</f>
        <v>1627</v>
      </c>
      <c r="E62" s="6">
        <f t="shared" ca="1" si="1"/>
        <v>1853153</v>
      </c>
      <c r="F62" s="6">
        <f ca="1">RANDBETWEEN(VLOOKUP(B62,'Ver4'!$B$13:$D$19,2,0),VLOOKUP(B62,'Ver4'!$B$13:$D$19,3,0))/100</f>
        <v>0.41</v>
      </c>
      <c r="G62" s="6">
        <f ca="1">RANDBETWEEN(VLOOKUP(B62,'Ver4'!$F$13:$H$19,2,0),VLOOKUP(B62,'Ver4'!$F$13:$H$19,3,0))/100</f>
        <v>0.51</v>
      </c>
      <c r="H62" s="6">
        <f t="shared" ca="1" si="2"/>
        <v>0.20909999999999998</v>
      </c>
      <c r="I62" s="6">
        <f t="shared" ca="1" si="9"/>
        <v>0.24</v>
      </c>
      <c r="J62" s="6">
        <f t="shared" ca="1" si="3"/>
        <v>9.8399999999999987E-2</v>
      </c>
      <c r="K62" s="6">
        <f ca="1">RANDBETWEEN(VLOOKUP(B62,'Ver4'!$F$23:$H$29,2,0),VLOOKUP(B62,'Ver4'!$F$23:$H$29,3,0))/100</f>
        <v>0.06</v>
      </c>
      <c r="L62" s="6">
        <f t="shared" ca="1" si="4"/>
        <v>2.4599999999999997E-2</v>
      </c>
      <c r="M62" s="16">
        <f t="shared" ca="1" si="5"/>
        <v>378.26189999999997</v>
      </c>
      <c r="N62" s="6">
        <f ca="1">(L62+J62+H62)*E62+Table16[[#This Row],[Hukuk Servisinde Tahsilat Tutarı]]</f>
        <v>961993.96013599995</v>
      </c>
      <c r="O62" s="6">
        <f ca="1">C62*VLOOKUP(B62,'Ver4'!$J$3:$N$9,2,0)+(C62-C62*G62)*VLOOKUP(B62,'Ver4'!$J$3:$N$9,3,0)+(C62-C62*G62-C62*I62)*VLOOKUP(B62,'Ver4'!$J$3:$N$9,4,0)</f>
        <v>127283.25</v>
      </c>
      <c r="P62" s="6">
        <f t="shared" ca="1" si="6"/>
        <v>0.66790000000000005</v>
      </c>
      <c r="Q62" s="6">
        <f ca="1">C62*P62*VLOOKUP(B62,'Ver4'!$J$3:$N$9,5,0)</f>
        <v>228221.43000000002</v>
      </c>
      <c r="R62" s="6">
        <f ca="1">VLOOKUP(Table16[[#This Row],[Ay]],'Ver4'!$J$3:$O$9,6,0)*Table16[[#This Row],[Hukuk Servisine Sevk Edilen]]*Table16[[#This Row],[Toplam Tutar]]</f>
        <v>346561.84883600008</v>
      </c>
      <c r="S62" s="6">
        <f t="shared" ca="1" si="7"/>
        <v>355504.68000000005</v>
      </c>
      <c r="T62" s="6">
        <f t="shared" ca="1" si="8"/>
        <v>733772.5301359999</v>
      </c>
      <c r="U62" s="4"/>
    </row>
    <row r="63" spans="1:25" x14ac:dyDescent="0.2">
      <c r="A63" s="9">
        <v>44957</v>
      </c>
      <c r="B63" s="6">
        <f t="shared" si="0"/>
        <v>1</v>
      </c>
      <c r="C63" s="6">
        <f ca="1">RANDBETWEEN(VLOOKUP(B63,'Ver4'!$F$3:$H$9,2,0),VLOOKUP(B63,'Ver4'!$F$3:$H$9,3,0))</f>
        <v>936</v>
      </c>
      <c r="D63" s="6">
        <f ca="1">RANDBETWEEN(VLOOKUP(B63,'Ver4'!$B$4:$D$10,2,0),VLOOKUP(B63,'Ver4'!$B$4:$D$10,3,0))</f>
        <v>1540</v>
      </c>
      <c r="E63" s="6">
        <f t="shared" ca="1" si="1"/>
        <v>1441440</v>
      </c>
      <c r="F63" s="6">
        <f ca="1">RANDBETWEEN(VLOOKUP(B63,'Ver4'!$B$13:$D$19,2,0),VLOOKUP(B63,'Ver4'!$B$13:$D$19,3,0))/100</f>
        <v>0.63</v>
      </c>
      <c r="G63" s="6">
        <f ca="1">RANDBETWEEN(VLOOKUP(B63,'Ver4'!$F$13:$H$19,2,0),VLOOKUP(B63,'Ver4'!$F$13:$H$19,3,0))/100</f>
        <v>0.49</v>
      </c>
      <c r="H63" s="6">
        <f t="shared" ca="1" si="2"/>
        <v>0.30869999999999997</v>
      </c>
      <c r="I63" s="6">
        <f t="shared" ca="1" si="9"/>
        <v>0.31</v>
      </c>
      <c r="J63" s="6">
        <f t="shared" ca="1" si="3"/>
        <v>0.1953</v>
      </c>
      <c r="K63" s="6">
        <f ca="1">RANDBETWEEN(VLOOKUP(B63,'Ver4'!$F$23:$H$29,2,0),VLOOKUP(B63,'Ver4'!$F$23:$H$29,3,0))/100</f>
        <v>0.06</v>
      </c>
      <c r="L63" s="6">
        <f t="shared" ca="1" si="4"/>
        <v>3.78E-2</v>
      </c>
      <c r="M63" s="16">
        <f t="shared" ca="1" si="5"/>
        <v>507.12479999999994</v>
      </c>
      <c r="N63" s="6">
        <f ca="1">(L63+J63+H63)*E63+Table16[[#This Row],[Hukuk Servisinde Tahsilat Tutarı]]</f>
        <v>965903.17823999992</v>
      </c>
      <c r="O63" s="6">
        <f ca="1">C63*VLOOKUP(B63,'Ver4'!$J$3:$N$9,2,0)+(C63-C63*G63)*VLOOKUP(B63,'Ver4'!$J$3:$N$9,3,0)+(C63-C63*G63-C63*I63)*VLOOKUP(B63,'Ver4'!$J$3:$N$9,4,0)</f>
        <v>101322</v>
      </c>
      <c r="P63" s="6">
        <f t="shared" ca="1" si="6"/>
        <v>0.45820000000000005</v>
      </c>
      <c r="Q63" s="6">
        <f ca="1">C63*P63*VLOOKUP(B63,'Ver4'!$J$3:$N$9,5,0)</f>
        <v>128662.56000000001</v>
      </c>
      <c r="R63" s="6">
        <f ca="1">VLOOKUP(Table16[[#This Row],[Ay]],'Ver4'!$J$3:$O$9,6,0)*Table16[[#This Row],[Hukuk Servisine Sevk Edilen]]*Table16[[#This Row],[Toplam Tutar]]</f>
        <v>184930.98624000003</v>
      </c>
      <c r="S63" s="6">
        <f t="shared" ca="1" si="7"/>
        <v>229984.56</v>
      </c>
      <c r="T63" s="6">
        <f t="shared" ca="1" si="8"/>
        <v>837240.61823999987</v>
      </c>
      <c r="U63" s="4"/>
    </row>
    <row r="64" spans="1:25" x14ac:dyDescent="0.2">
      <c r="A64" s="9">
        <v>44958</v>
      </c>
      <c r="B64" s="6">
        <f t="shared" si="0"/>
        <v>2</v>
      </c>
      <c r="C64" s="6">
        <f ca="1">RANDBETWEEN(VLOOKUP(B64,'Ver4'!$F$3:$H$9,2,0),VLOOKUP(B64,'Ver4'!$F$3:$H$9,3,0))</f>
        <v>1329</v>
      </c>
      <c r="D64" s="6">
        <f ca="1">RANDBETWEEN(VLOOKUP(B64,'Ver4'!$B$4:$D$10,2,0),VLOOKUP(B64,'Ver4'!$B$4:$D$10,3,0))</f>
        <v>1683</v>
      </c>
      <c r="E64" s="6">
        <f t="shared" ca="1" si="1"/>
        <v>2236707</v>
      </c>
      <c r="F64" s="6">
        <f ca="1">RANDBETWEEN(VLOOKUP(B64,'Ver4'!$B$13:$D$19,2,0),VLOOKUP(B64,'Ver4'!$B$13:$D$19,3,0))/100</f>
        <v>0.61</v>
      </c>
      <c r="G64" s="6">
        <f ca="1">RANDBETWEEN(VLOOKUP(B64,'Ver4'!$F$13:$H$19,2,0),VLOOKUP(B64,'Ver4'!$F$13:$H$19,3,0))/100</f>
        <v>0.45</v>
      </c>
      <c r="H64" s="6">
        <f t="shared" ca="1" si="2"/>
        <v>0.27450000000000002</v>
      </c>
      <c r="I64" s="6">
        <f t="shared" ca="1" si="9"/>
        <v>0.2</v>
      </c>
      <c r="J64" s="6">
        <f t="shared" ca="1" si="3"/>
        <v>0.122</v>
      </c>
      <c r="K64" s="6">
        <f ca="1">RANDBETWEEN(VLOOKUP(B64,'Ver4'!$F$23:$H$29,2,0),VLOOKUP(B64,'Ver4'!$F$23:$H$29,3,0))/100</f>
        <v>0.08</v>
      </c>
      <c r="L64" s="6">
        <f t="shared" ca="1" si="4"/>
        <v>4.8800000000000003E-2</v>
      </c>
      <c r="M64" s="16">
        <f t="shared" ca="1" si="5"/>
        <v>591.80370000000005</v>
      </c>
      <c r="N64" s="6">
        <f ca="1">(L64+J64+H64)*E64+Table16[[#This Row],[Hukuk Servisinde Tahsilat Tutarı]]</f>
        <v>1306180.9703250001</v>
      </c>
      <c r="O64" s="6">
        <f ca="1">C64*VLOOKUP(B64,'Ver4'!$J$3:$N$9,2,0)+(C64-C64*G64)*VLOOKUP(B64,'Ver4'!$J$3:$N$9,3,0)+(C64-C64*G64-C64*I64)*VLOOKUP(B64,'Ver4'!$J$3:$N$9,4,0)</f>
        <v>167786.25</v>
      </c>
      <c r="P64" s="6">
        <f t="shared" ca="1" si="6"/>
        <v>0.55469999999999997</v>
      </c>
      <c r="Q64" s="6">
        <f ca="1">C64*P64*VLOOKUP(B64,'Ver4'!$J$3:$N$9,5,0)</f>
        <v>221158.88999999998</v>
      </c>
      <c r="R64" s="6">
        <f ca="1">VLOOKUP(Table16[[#This Row],[Ay]],'Ver4'!$J$3:$O$9,6,0)*Table16[[#This Row],[Hukuk Servisine Sevk Edilen]]*Table16[[#This Row],[Toplam Tutar]]</f>
        <v>310175.34322499996</v>
      </c>
      <c r="S64" s="6">
        <f t="shared" ca="1" si="7"/>
        <v>388945.14</v>
      </c>
      <c r="T64" s="6">
        <f t="shared" ca="1" si="8"/>
        <v>1085022.0803250002</v>
      </c>
      <c r="U64" s="4"/>
    </row>
    <row r="65" spans="1:21" x14ac:dyDescent="0.2">
      <c r="A65" s="9">
        <v>44959</v>
      </c>
      <c r="B65" s="6">
        <f t="shared" si="0"/>
        <v>2</v>
      </c>
      <c r="C65" s="6">
        <f ca="1">RANDBETWEEN(VLOOKUP(B65,'Ver4'!$F$3:$H$9,2,0),VLOOKUP(B65,'Ver4'!$F$3:$H$9,3,0))</f>
        <v>1003</v>
      </c>
      <c r="D65" s="6">
        <f ca="1">RANDBETWEEN(VLOOKUP(B65,'Ver4'!$B$4:$D$10,2,0),VLOOKUP(B65,'Ver4'!$B$4:$D$10,3,0))</f>
        <v>1726</v>
      </c>
      <c r="E65" s="6">
        <f t="shared" ca="1" si="1"/>
        <v>1731178</v>
      </c>
      <c r="F65" s="6">
        <f ca="1">RANDBETWEEN(VLOOKUP(B65,'Ver4'!$B$13:$D$19,2,0),VLOOKUP(B65,'Ver4'!$B$13:$D$19,3,0))/100</f>
        <v>0.56000000000000005</v>
      </c>
      <c r="G65" s="6">
        <f ca="1">RANDBETWEEN(VLOOKUP(B65,'Ver4'!$F$13:$H$19,2,0),VLOOKUP(B65,'Ver4'!$F$13:$H$19,3,0))/100</f>
        <v>0.47</v>
      </c>
      <c r="H65" s="6">
        <f t="shared" ca="1" si="2"/>
        <v>0.26319999999999999</v>
      </c>
      <c r="I65" s="6">
        <f t="shared" ca="1" si="9"/>
        <v>0.26</v>
      </c>
      <c r="J65" s="6">
        <f t="shared" ca="1" si="3"/>
        <v>0.14560000000000001</v>
      </c>
      <c r="K65" s="6">
        <f ca="1">RANDBETWEEN(VLOOKUP(B65,'Ver4'!$F$23:$H$29,2,0),VLOOKUP(B65,'Ver4'!$F$23:$H$29,3,0))/100</f>
        <v>0.08</v>
      </c>
      <c r="L65" s="6">
        <f t="shared" ca="1" si="4"/>
        <v>4.4800000000000006E-2</v>
      </c>
      <c r="M65" s="16">
        <f t="shared" ca="1" si="5"/>
        <v>454.96080000000001</v>
      </c>
      <c r="N65" s="6">
        <f ca="1">(L65+J65+H65)*E65+Table16[[#This Row],[Hukuk Servisinde Tahsilat Tutarı]]</f>
        <v>1021741.2556</v>
      </c>
      <c r="O65" s="6">
        <f ca="1">C65*VLOOKUP(B65,'Ver4'!$J$3:$N$9,2,0)+(C65-C65*G65)*VLOOKUP(B65,'Ver4'!$J$3:$N$9,3,0)+(C65-C65*G65-C65*I65)*VLOOKUP(B65,'Ver4'!$J$3:$N$9,4,0)</f>
        <v>117100.25</v>
      </c>
      <c r="P65" s="6">
        <f t="shared" ca="1" si="6"/>
        <v>0.5464</v>
      </c>
      <c r="Q65" s="6">
        <f ca="1">C65*P65*VLOOKUP(B65,'Ver4'!$J$3:$N$9,5,0)</f>
        <v>164411.76</v>
      </c>
      <c r="R65" s="6">
        <f ca="1">VLOOKUP(Table16[[#This Row],[Ay]],'Ver4'!$J$3:$O$9,6,0)*Table16[[#This Row],[Hukuk Servisine Sevk Edilen]]*Table16[[#This Row],[Toplam Tutar]]</f>
        <v>236478.9148</v>
      </c>
      <c r="S65" s="6">
        <f t="shared" ca="1" si="7"/>
        <v>281512.01</v>
      </c>
      <c r="T65" s="6">
        <f t="shared" ca="1" si="8"/>
        <v>857329.49560000002</v>
      </c>
      <c r="U65" s="4"/>
    </row>
    <row r="66" spans="1:21" x14ac:dyDescent="0.2">
      <c r="A66" s="9">
        <v>44960</v>
      </c>
      <c r="B66" s="6">
        <f t="shared" ref="B66:B129" si="10">MONTH(A66)</f>
        <v>2</v>
      </c>
      <c r="C66" s="6">
        <f ca="1">RANDBETWEEN(VLOOKUP(B66,'Ver4'!$F$3:$H$9,2,0),VLOOKUP(B66,'Ver4'!$F$3:$H$9,3,0))</f>
        <v>1317</v>
      </c>
      <c r="D66" s="6">
        <f ca="1">RANDBETWEEN(VLOOKUP(B66,'Ver4'!$B$4:$D$10,2,0),VLOOKUP(B66,'Ver4'!$B$4:$D$10,3,0))</f>
        <v>1644</v>
      </c>
      <c r="E66" s="6">
        <f t="shared" ref="E66:E129" ca="1" si="11">C66*D66</f>
        <v>2165148</v>
      </c>
      <c r="F66" s="6">
        <f ca="1">RANDBETWEEN(VLOOKUP(B66,'Ver4'!$B$13:$D$19,2,0),VLOOKUP(B66,'Ver4'!$B$13:$D$19,3,0))/100</f>
        <v>0.56000000000000005</v>
      </c>
      <c r="G66" s="6">
        <f ca="1">RANDBETWEEN(VLOOKUP(B66,'Ver4'!$F$13:$H$19,2,0),VLOOKUP(B66,'Ver4'!$F$13:$H$19,3,0))/100</f>
        <v>0.5</v>
      </c>
      <c r="H66" s="6">
        <f t="shared" ref="H66:H129" ca="1" si="12">F66*G66</f>
        <v>0.28000000000000003</v>
      </c>
      <c r="I66" s="6">
        <f t="shared" ca="1" si="9"/>
        <v>0.35</v>
      </c>
      <c r="J66" s="6">
        <f t="shared" ref="J66:J129" ca="1" si="13">I66*F66</f>
        <v>0.19600000000000001</v>
      </c>
      <c r="K66" s="6">
        <f ca="1">RANDBETWEEN(VLOOKUP(B66,'Ver4'!$F$23:$H$29,2,0),VLOOKUP(B66,'Ver4'!$F$23:$H$29,3,0))/100</f>
        <v>0.06</v>
      </c>
      <c r="L66" s="6">
        <f t="shared" ref="L66:L129" ca="1" si="14">K66*F66</f>
        <v>3.3600000000000005E-2</v>
      </c>
      <c r="M66" s="16">
        <f t="shared" ref="M66:M129" ca="1" si="15">(L66+J66+H66)*C66</f>
        <v>671.14320000000009</v>
      </c>
      <c r="N66" s="6">
        <f ca="1">(L66+J66+H66)*E66+Table16[[#This Row],[Hukuk Servisinde Tahsilat Tutarı]]</f>
        <v>1368806.5656000001</v>
      </c>
      <c r="O66" s="6">
        <f ca="1">C66*VLOOKUP(B66,'Ver4'!$J$3:$N$9,2,0)+(C66-C66*G66)*VLOOKUP(B66,'Ver4'!$J$3:$N$9,3,0)+(C66-C66*G66-C66*I66)*VLOOKUP(B66,'Ver4'!$J$3:$N$9,4,0)</f>
        <v>134992.5</v>
      </c>
      <c r="P66" s="6">
        <f t="shared" ref="P66:P129" ca="1" si="16">1-(L66+J66+H66)</f>
        <v>0.49039999999999995</v>
      </c>
      <c r="Q66" s="6">
        <f ca="1">C66*P66*VLOOKUP(B66,'Ver4'!$J$3:$N$9,5,0)</f>
        <v>193757.03999999998</v>
      </c>
      <c r="R66" s="6">
        <f ca="1">VLOOKUP(Table16[[#This Row],[Ay]],'Ver4'!$J$3:$O$9,6,0)*Table16[[#This Row],[Hukuk Servisine Sevk Edilen]]*Table16[[#This Row],[Toplam Tutar]]</f>
        <v>265447.14479999995</v>
      </c>
      <c r="S66" s="6">
        <f t="shared" ref="S66:S129" ca="1" si="17">O66+Q66</f>
        <v>328749.53999999998</v>
      </c>
      <c r="T66" s="6">
        <f t="shared" ref="T66:T129" ca="1" si="18">N66-Q66</f>
        <v>1175049.5256000001</v>
      </c>
      <c r="U66" s="4"/>
    </row>
    <row r="67" spans="1:21" x14ac:dyDescent="0.2">
      <c r="A67" s="9">
        <v>44961</v>
      </c>
      <c r="B67" s="6">
        <f t="shared" si="10"/>
        <v>2</v>
      </c>
      <c r="C67" s="6">
        <f ca="1">RANDBETWEEN(VLOOKUP(B67,'Ver4'!$F$3:$H$9,2,0),VLOOKUP(B67,'Ver4'!$F$3:$H$9,3,0))</f>
        <v>1037</v>
      </c>
      <c r="D67" s="6">
        <f ca="1">RANDBETWEEN(VLOOKUP(B67,'Ver4'!$B$4:$D$10,2,0),VLOOKUP(B67,'Ver4'!$B$4:$D$10,3,0))</f>
        <v>1605</v>
      </c>
      <c r="E67" s="6">
        <f t="shared" ca="1" si="11"/>
        <v>1664385</v>
      </c>
      <c r="F67" s="6">
        <f ca="1">RANDBETWEEN(VLOOKUP(B67,'Ver4'!$B$13:$D$19,2,0),VLOOKUP(B67,'Ver4'!$B$13:$D$19,3,0))/100</f>
        <v>0.57999999999999996</v>
      </c>
      <c r="G67" s="6">
        <f ca="1">RANDBETWEEN(VLOOKUP(B67,'Ver4'!$F$13:$H$19,2,0),VLOOKUP(B67,'Ver4'!$F$13:$H$19,3,0))/100</f>
        <v>0.51</v>
      </c>
      <c r="H67" s="6">
        <f t="shared" ca="1" si="12"/>
        <v>0.29580000000000001</v>
      </c>
      <c r="I67" s="6">
        <f t="shared" ref="I67:I130" ca="1" si="19">RANDBETWEEN(20,35)/100</f>
        <v>0.27</v>
      </c>
      <c r="J67" s="6">
        <f t="shared" ca="1" si="13"/>
        <v>0.15659999999999999</v>
      </c>
      <c r="K67" s="6">
        <f ca="1">RANDBETWEEN(VLOOKUP(B67,'Ver4'!$F$23:$H$29,2,0),VLOOKUP(B67,'Ver4'!$F$23:$H$29,3,0))/100</f>
        <v>0.05</v>
      </c>
      <c r="L67" s="6">
        <f t="shared" ca="1" si="14"/>
        <v>2.8999999999999998E-2</v>
      </c>
      <c r="M67" s="16">
        <f t="shared" ca="1" si="15"/>
        <v>499.21179999999998</v>
      </c>
      <c r="N67" s="6">
        <f ca="1">(L67+J67+H67)*E67+Table16[[#This Row],[Hukuk Servisinde Tahsilat Tutarı]]</f>
        <v>1017022.45425</v>
      </c>
      <c r="O67" s="6">
        <f ca="1">C67*VLOOKUP(B67,'Ver4'!$J$3:$N$9,2,0)+(C67-C67*G67)*VLOOKUP(B67,'Ver4'!$J$3:$N$9,3,0)+(C67-C67*G67-C67*I67)*VLOOKUP(B67,'Ver4'!$J$3:$N$9,4,0)</f>
        <v>112773.75</v>
      </c>
      <c r="P67" s="6">
        <f t="shared" ca="1" si="16"/>
        <v>0.51859999999999995</v>
      </c>
      <c r="Q67" s="6">
        <f ca="1">C67*P67*VLOOKUP(B67,'Ver4'!$J$3:$N$9,5,0)</f>
        <v>161336.46</v>
      </c>
      <c r="R67" s="6">
        <f ca="1">VLOOKUP(Table16[[#This Row],[Ay]],'Ver4'!$J$3:$O$9,6,0)*Table16[[#This Row],[Hukuk Servisine Sevk Edilen]]*Table16[[#This Row],[Toplam Tutar]]</f>
        <v>215787.51524999997</v>
      </c>
      <c r="S67" s="6">
        <f t="shared" ca="1" si="17"/>
        <v>274110.20999999996</v>
      </c>
      <c r="T67" s="6">
        <f t="shared" ca="1" si="18"/>
        <v>855685.99424999999</v>
      </c>
      <c r="U67" s="4"/>
    </row>
    <row r="68" spans="1:21" x14ac:dyDescent="0.2">
      <c r="A68" s="9">
        <v>44962</v>
      </c>
      <c r="B68" s="6">
        <f t="shared" si="10"/>
        <v>2</v>
      </c>
      <c r="C68" s="6">
        <f ca="1">RANDBETWEEN(VLOOKUP(B68,'Ver4'!$F$3:$H$9,2,0),VLOOKUP(B68,'Ver4'!$F$3:$H$9,3,0))</f>
        <v>1477</v>
      </c>
      <c r="D68" s="6">
        <f ca="1">RANDBETWEEN(VLOOKUP(B68,'Ver4'!$B$4:$D$10,2,0),VLOOKUP(B68,'Ver4'!$B$4:$D$10,3,0))</f>
        <v>1256</v>
      </c>
      <c r="E68" s="6">
        <f t="shared" ca="1" si="11"/>
        <v>1855112</v>
      </c>
      <c r="F68" s="6">
        <f ca="1">RANDBETWEEN(VLOOKUP(B68,'Ver4'!$B$13:$D$19,2,0),VLOOKUP(B68,'Ver4'!$B$13:$D$19,3,0))/100</f>
        <v>0.5</v>
      </c>
      <c r="G68" s="6">
        <f ca="1">RANDBETWEEN(VLOOKUP(B68,'Ver4'!$F$13:$H$19,2,0),VLOOKUP(B68,'Ver4'!$F$13:$H$19,3,0))/100</f>
        <v>0.51</v>
      </c>
      <c r="H68" s="6">
        <f t="shared" ca="1" si="12"/>
        <v>0.255</v>
      </c>
      <c r="I68" s="6">
        <f t="shared" ca="1" si="19"/>
        <v>0.21</v>
      </c>
      <c r="J68" s="6">
        <f t="shared" ca="1" si="13"/>
        <v>0.105</v>
      </c>
      <c r="K68" s="6">
        <f ca="1">RANDBETWEEN(VLOOKUP(B68,'Ver4'!$F$23:$H$29,2,0),VLOOKUP(B68,'Ver4'!$F$23:$H$29,3,0))/100</f>
        <v>7.0000000000000007E-2</v>
      </c>
      <c r="L68" s="6">
        <f t="shared" ca="1" si="14"/>
        <v>3.5000000000000003E-2</v>
      </c>
      <c r="M68" s="16">
        <f t="shared" ca="1" si="15"/>
        <v>583.41500000000008</v>
      </c>
      <c r="N68" s="6">
        <f ca="1">(L68+J68+H68)*E68+Table16[[#This Row],[Hukuk Servisinde Tahsilat Tutarı]]</f>
        <v>1013354.9299999999</v>
      </c>
      <c r="O68" s="6">
        <f ca="1">C68*VLOOKUP(B68,'Ver4'!$J$3:$N$9,2,0)+(C68-C68*G68)*VLOOKUP(B68,'Ver4'!$J$3:$N$9,3,0)+(C68-C68*G68-C68*I68)*VLOOKUP(B68,'Ver4'!$J$3:$N$9,4,0)</f>
        <v>169485.75</v>
      </c>
      <c r="P68" s="6">
        <f t="shared" ca="1" si="16"/>
        <v>0.60499999999999998</v>
      </c>
      <c r="Q68" s="6">
        <f ca="1">C68*P68*VLOOKUP(B68,'Ver4'!$J$3:$N$9,5,0)</f>
        <v>268075.5</v>
      </c>
      <c r="R68" s="6">
        <f ca="1">VLOOKUP(Table16[[#This Row],[Ay]],'Ver4'!$J$3:$O$9,6,0)*Table16[[#This Row],[Hukuk Servisine Sevk Edilen]]*Table16[[#This Row],[Toplam Tutar]]</f>
        <v>280585.69</v>
      </c>
      <c r="S68" s="6">
        <f t="shared" ca="1" si="17"/>
        <v>437561.25</v>
      </c>
      <c r="T68" s="6">
        <f t="shared" ca="1" si="18"/>
        <v>745279.42999999993</v>
      </c>
      <c r="U68" s="4"/>
    </row>
    <row r="69" spans="1:21" x14ac:dyDescent="0.2">
      <c r="A69" s="9">
        <v>44963</v>
      </c>
      <c r="B69" s="6">
        <f t="shared" si="10"/>
        <v>2</v>
      </c>
      <c r="C69" s="6">
        <f ca="1">RANDBETWEEN(VLOOKUP(B69,'Ver4'!$F$3:$H$9,2,0),VLOOKUP(B69,'Ver4'!$F$3:$H$9,3,0))</f>
        <v>1070</v>
      </c>
      <c r="D69" s="6">
        <f ca="1">RANDBETWEEN(VLOOKUP(B69,'Ver4'!$B$4:$D$10,2,0),VLOOKUP(B69,'Ver4'!$B$4:$D$10,3,0))</f>
        <v>1583</v>
      </c>
      <c r="E69" s="6">
        <f t="shared" ca="1" si="11"/>
        <v>1693810</v>
      </c>
      <c r="F69" s="6">
        <f ca="1">RANDBETWEEN(VLOOKUP(B69,'Ver4'!$B$13:$D$19,2,0),VLOOKUP(B69,'Ver4'!$B$13:$D$19,3,0))/100</f>
        <v>0.65</v>
      </c>
      <c r="G69" s="6">
        <f ca="1">RANDBETWEEN(VLOOKUP(B69,'Ver4'!$F$13:$H$19,2,0),VLOOKUP(B69,'Ver4'!$F$13:$H$19,3,0))/100</f>
        <v>0.52</v>
      </c>
      <c r="H69" s="6">
        <f t="shared" ca="1" si="12"/>
        <v>0.33800000000000002</v>
      </c>
      <c r="I69" s="6">
        <f t="shared" ca="1" si="19"/>
        <v>0.3</v>
      </c>
      <c r="J69" s="6">
        <f t="shared" ca="1" si="13"/>
        <v>0.19500000000000001</v>
      </c>
      <c r="K69" s="6">
        <f ca="1">RANDBETWEEN(VLOOKUP(B69,'Ver4'!$F$23:$H$29,2,0),VLOOKUP(B69,'Ver4'!$F$23:$H$29,3,0))/100</f>
        <v>7.0000000000000007E-2</v>
      </c>
      <c r="L69" s="6">
        <f t="shared" ca="1" si="14"/>
        <v>4.5500000000000006E-2</v>
      </c>
      <c r="M69" s="16">
        <f t="shared" ca="1" si="15"/>
        <v>618.995</v>
      </c>
      <c r="N69" s="6">
        <f ca="1">(L69+J69+H69)*E69+Table16[[#This Row],[Hukuk Servisinde Tahsilat Tutarı]]</f>
        <v>1158354.31375</v>
      </c>
      <c r="O69" s="6">
        <f ca="1">C69*VLOOKUP(B69,'Ver4'!$J$3:$N$9,2,0)+(C69-C69*G69)*VLOOKUP(B69,'Ver4'!$J$3:$N$9,3,0)+(C69-C69*G69-C69*I69)*VLOOKUP(B69,'Ver4'!$J$3:$N$9,4,0)</f>
        <v>111280</v>
      </c>
      <c r="P69" s="6">
        <f t="shared" ca="1" si="16"/>
        <v>0.42149999999999999</v>
      </c>
      <c r="Q69" s="6">
        <f ca="1">C69*P69*VLOOKUP(B69,'Ver4'!$J$3:$N$9,5,0)</f>
        <v>135301.5</v>
      </c>
      <c r="R69" s="6">
        <f ca="1">VLOOKUP(Table16[[#This Row],[Ay]],'Ver4'!$J$3:$O$9,6,0)*Table16[[#This Row],[Hukuk Servisine Sevk Edilen]]*Table16[[#This Row],[Toplam Tutar]]</f>
        <v>178485.22874999998</v>
      </c>
      <c r="S69" s="6">
        <f t="shared" ca="1" si="17"/>
        <v>246581.5</v>
      </c>
      <c r="T69" s="6">
        <f t="shared" ca="1" si="18"/>
        <v>1023052.81375</v>
      </c>
      <c r="U69" s="4"/>
    </row>
    <row r="70" spans="1:21" x14ac:dyDescent="0.2">
      <c r="A70" s="9">
        <v>44964</v>
      </c>
      <c r="B70" s="6">
        <f t="shared" si="10"/>
        <v>2</v>
      </c>
      <c r="C70" s="6">
        <f ca="1">RANDBETWEEN(VLOOKUP(B70,'Ver4'!$F$3:$H$9,2,0),VLOOKUP(B70,'Ver4'!$F$3:$H$9,3,0))</f>
        <v>1151</v>
      </c>
      <c r="D70" s="6">
        <f ca="1">RANDBETWEEN(VLOOKUP(B70,'Ver4'!$B$4:$D$10,2,0),VLOOKUP(B70,'Ver4'!$B$4:$D$10,3,0))</f>
        <v>1628</v>
      </c>
      <c r="E70" s="6">
        <f t="shared" ca="1" si="11"/>
        <v>1873828</v>
      </c>
      <c r="F70" s="6">
        <f ca="1">RANDBETWEEN(VLOOKUP(B70,'Ver4'!$B$13:$D$19,2,0),VLOOKUP(B70,'Ver4'!$B$13:$D$19,3,0))/100</f>
        <v>0.65</v>
      </c>
      <c r="G70" s="6">
        <f ca="1">RANDBETWEEN(VLOOKUP(B70,'Ver4'!$F$13:$H$19,2,0),VLOOKUP(B70,'Ver4'!$F$13:$H$19,3,0))/100</f>
        <v>0.51</v>
      </c>
      <c r="H70" s="6">
        <f t="shared" ca="1" si="12"/>
        <v>0.33150000000000002</v>
      </c>
      <c r="I70" s="6">
        <f t="shared" ca="1" si="19"/>
        <v>0.3</v>
      </c>
      <c r="J70" s="6">
        <f t="shared" ca="1" si="13"/>
        <v>0.19500000000000001</v>
      </c>
      <c r="K70" s="6">
        <f ca="1">RANDBETWEEN(VLOOKUP(B70,'Ver4'!$F$23:$H$29,2,0),VLOOKUP(B70,'Ver4'!$F$23:$H$29,3,0))/100</f>
        <v>0.09</v>
      </c>
      <c r="L70" s="6">
        <f t="shared" ca="1" si="14"/>
        <v>5.8499999999999996E-2</v>
      </c>
      <c r="M70" s="16">
        <f t="shared" ca="1" si="15"/>
        <v>673.33499999999992</v>
      </c>
      <c r="N70" s="6">
        <f ca="1">(L70+J70+H70)*E70+Table16[[#This Row],[Hukuk Servisinde Tahsilat Tutarı]]</f>
        <v>1290599.0349999999</v>
      </c>
      <c r="O70" s="6">
        <f ca="1">C70*VLOOKUP(B70,'Ver4'!$J$3:$N$9,2,0)+(C70-C70*G70)*VLOOKUP(B70,'Ver4'!$J$3:$N$9,3,0)+(C70-C70*G70-C70*I70)*VLOOKUP(B70,'Ver4'!$J$3:$N$9,4,0)</f>
        <v>121718.25</v>
      </c>
      <c r="P70" s="6">
        <f t="shared" ca="1" si="16"/>
        <v>0.41500000000000004</v>
      </c>
      <c r="Q70" s="6">
        <f ca="1">C70*P70*VLOOKUP(B70,'Ver4'!$J$3:$N$9,5,0)</f>
        <v>143299.5</v>
      </c>
      <c r="R70" s="6">
        <f ca="1">VLOOKUP(Table16[[#This Row],[Ay]],'Ver4'!$J$3:$O$9,6,0)*Table16[[#This Row],[Hukuk Servisine Sevk Edilen]]*Table16[[#This Row],[Toplam Tutar]]</f>
        <v>194409.65500000003</v>
      </c>
      <c r="S70" s="6">
        <f t="shared" ca="1" si="17"/>
        <v>265017.75</v>
      </c>
      <c r="T70" s="6">
        <f t="shared" ca="1" si="18"/>
        <v>1147299.5349999999</v>
      </c>
      <c r="U70" s="4"/>
    </row>
    <row r="71" spans="1:21" x14ac:dyDescent="0.2">
      <c r="A71" s="9">
        <v>44965</v>
      </c>
      <c r="B71" s="6">
        <f t="shared" si="10"/>
        <v>2</v>
      </c>
      <c r="C71" s="6">
        <f ca="1">RANDBETWEEN(VLOOKUP(B71,'Ver4'!$F$3:$H$9,2,0),VLOOKUP(B71,'Ver4'!$F$3:$H$9,3,0))</f>
        <v>1098</v>
      </c>
      <c r="D71" s="6">
        <f ca="1">RANDBETWEEN(VLOOKUP(B71,'Ver4'!$B$4:$D$10,2,0),VLOOKUP(B71,'Ver4'!$B$4:$D$10,3,0))</f>
        <v>1528</v>
      </c>
      <c r="E71" s="6">
        <f t="shared" ca="1" si="11"/>
        <v>1677744</v>
      </c>
      <c r="F71" s="6">
        <f ca="1">RANDBETWEEN(VLOOKUP(B71,'Ver4'!$B$13:$D$19,2,0),VLOOKUP(B71,'Ver4'!$B$13:$D$19,3,0))/100</f>
        <v>0.36</v>
      </c>
      <c r="G71" s="6">
        <f ca="1">RANDBETWEEN(VLOOKUP(B71,'Ver4'!$F$13:$H$19,2,0),VLOOKUP(B71,'Ver4'!$F$13:$H$19,3,0))/100</f>
        <v>0.5</v>
      </c>
      <c r="H71" s="6">
        <f t="shared" ca="1" si="12"/>
        <v>0.18</v>
      </c>
      <c r="I71" s="6">
        <f t="shared" ca="1" si="19"/>
        <v>0.35</v>
      </c>
      <c r="J71" s="6">
        <f t="shared" ca="1" si="13"/>
        <v>0.126</v>
      </c>
      <c r="K71" s="6">
        <f ca="1">RANDBETWEEN(VLOOKUP(B71,'Ver4'!$F$23:$H$29,2,0),VLOOKUP(B71,'Ver4'!$F$23:$H$29,3,0))/100</f>
        <v>7.0000000000000007E-2</v>
      </c>
      <c r="L71" s="6">
        <f t="shared" ca="1" si="14"/>
        <v>2.52E-2</v>
      </c>
      <c r="M71" s="16">
        <f t="shared" ca="1" si="15"/>
        <v>363.6576</v>
      </c>
      <c r="N71" s="6">
        <f ca="1">(L71+J71+H71)*E71+Table16[[#This Row],[Hukuk Servisinde Tahsilat Tutarı]]</f>
        <v>836187.60959999997</v>
      </c>
      <c r="O71" s="6">
        <f ca="1">C71*VLOOKUP(B71,'Ver4'!$J$3:$N$9,2,0)+(C71-C71*G71)*VLOOKUP(B71,'Ver4'!$J$3:$N$9,3,0)+(C71-C71*G71-C71*I71)*VLOOKUP(B71,'Ver4'!$J$3:$N$9,4,0)</f>
        <v>112545</v>
      </c>
      <c r="P71" s="6">
        <f t="shared" ca="1" si="16"/>
        <v>0.66880000000000006</v>
      </c>
      <c r="Q71" s="6">
        <f ca="1">C71*P71*VLOOKUP(B71,'Ver4'!$J$3:$N$9,5,0)</f>
        <v>220302.72000000003</v>
      </c>
      <c r="R71" s="6">
        <f ca="1">VLOOKUP(Table16[[#This Row],[Ay]],'Ver4'!$J$3:$O$9,6,0)*Table16[[#This Row],[Hukuk Servisine Sevk Edilen]]*Table16[[#This Row],[Toplam Tutar]]</f>
        <v>280518.79680000001</v>
      </c>
      <c r="S71" s="6">
        <f t="shared" ca="1" si="17"/>
        <v>332847.72000000003</v>
      </c>
      <c r="T71" s="6">
        <f t="shared" ca="1" si="18"/>
        <v>615884.88959999988</v>
      </c>
      <c r="U71" s="4"/>
    </row>
    <row r="72" spans="1:21" x14ac:dyDescent="0.2">
      <c r="A72" s="9">
        <v>44966</v>
      </c>
      <c r="B72" s="6">
        <f t="shared" si="10"/>
        <v>2</v>
      </c>
      <c r="C72" s="6">
        <f ca="1">RANDBETWEEN(VLOOKUP(B72,'Ver4'!$F$3:$H$9,2,0),VLOOKUP(B72,'Ver4'!$F$3:$H$9,3,0))</f>
        <v>1140</v>
      </c>
      <c r="D72" s="6">
        <f ca="1">RANDBETWEEN(VLOOKUP(B72,'Ver4'!$B$4:$D$10,2,0),VLOOKUP(B72,'Ver4'!$B$4:$D$10,3,0))</f>
        <v>1736</v>
      </c>
      <c r="E72" s="6">
        <f t="shared" ca="1" si="11"/>
        <v>1979040</v>
      </c>
      <c r="F72" s="6">
        <f ca="1">RANDBETWEEN(VLOOKUP(B72,'Ver4'!$B$13:$D$19,2,0),VLOOKUP(B72,'Ver4'!$B$13:$D$19,3,0))/100</f>
        <v>0.65</v>
      </c>
      <c r="G72" s="6">
        <f ca="1">RANDBETWEEN(VLOOKUP(B72,'Ver4'!$F$13:$H$19,2,0),VLOOKUP(B72,'Ver4'!$F$13:$H$19,3,0))/100</f>
        <v>0.54</v>
      </c>
      <c r="H72" s="6">
        <f t="shared" ca="1" si="12"/>
        <v>0.35100000000000003</v>
      </c>
      <c r="I72" s="6">
        <f t="shared" ca="1" si="19"/>
        <v>0.3</v>
      </c>
      <c r="J72" s="6">
        <f t="shared" ca="1" si="13"/>
        <v>0.19500000000000001</v>
      </c>
      <c r="K72" s="6">
        <f ca="1">RANDBETWEEN(VLOOKUP(B72,'Ver4'!$F$23:$H$29,2,0),VLOOKUP(B72,'Ver4'!$F$23:$H$29,3,0))/100</f>
        <v>0.06</v>
      </c>
      <c r="L72" s="6">
        <f t="shared" ca="1" si="14"/>
        <v>3.9E-2</v>
      </c>
      <c r="M72" s="16">
        <f t="shared" ca="1" si="15"/>
        <v>666.90000000000009</v>
      </c>
      <c r="N72" s="6">
        <f ca="1">(L72+J72+H72)*E72+Table16[[#This Row],[Hukuk Servisinde Tahsilat Tutarı]]</f>
        <v>1363063.8</v>
      </c>
      <c r="O72" s="6">
        <f ca="1">C72*VLOOKUP(B72,'Ver4'!$J$3:$N$9,2,0)+(C72-C72*G72)*VLOOKUP(B72,'Ver4'!$J$3:$N$9,3,0)+(C72-C72*G72-C72*I72)*VLOOKUP(B72,'Ver4'!$J$3:$N$9,4,0)</f>
        <v>114570</v>
      </c>
      <c r="P72" s="6">
        <f t="shared" ca="1" si="16"/>
        <v>0.41499999999999992</v>
      </c>
      <c r="Q72" s="6">
        <f ca="1">C72*P72*VLOOKUP(B72,'Ver4'!$J$3:$N$9,5,0)</f>
        <v>141929.99999999997</v>
      </c>
      <c r="R72" s="6">
        <f ca="1">VLOOKUP(Table16[[#This Row],[Ay]],'Ver4'!$J$3:$O$9,6,0)*Table16[[#This Row],[Hukuk Servisine Sevk Edilen]]*Table16[[#This Row],[Toplam Tutar]]</f>
        <v>205325.39999999997</v>
      </c>
      <c r="S72" s="6">
        <f t="shared" ca="1" si="17"/>
        <v>256499.99999999997</v>
      </c>
      <c r="T72" s="6">
        <f t="shared" ca="1" si="18"/>
        <v>1221133.8</v>
      </c>
      <c r="U72" s="4"/>
    </row>
    <row r="73" spans="1:21" x14ac:dyDescent="0.2">
      <c r="A73" s="9">
        <v>44967</v>
      </c>
      <c r="B73" s="6">
        <f t="shared" si="10"/>
        <v>2</v>
      </c>
      <c r="C73" s="6">
        <f ca="1">RANDBETWEEN(VLOOKUP(B73,'Ver4'!$F$3:$H$9,2,0),VLOOKUP(B73,'Ver4'!$F$3:$H$9,3,0))</f>
        <v>1277</v>
      </c>
      <c r="D73" s="6">
        <f ca="1">RANDBETWEEN(VLOOKUP(B73,'Ver4'!$B$4:$D$10,2,0),VLOOKUP(B73,'Ver4'!$B$4:$D$10,3,0))</f>
        <v>1269</v>
      </c>
      <c r="E73" s="6">
        <f t="shared" ca="1" si="11"/>
        <v>1620513</v>
      </c>
      <c r="F73" s="6">
        <f ca="1">RANDBETWEEN(VLOOKUP(B73,'Ver4'!$B$13:$D$19,2,0),VLOOKUP(B73,'Ver4'!$B$13:$D$19,3,0))/100</f>
        <v>0.64</v>
      </c>
      <c r="G73" s="6">
        <f ca="1">RANDBETWEEN(VLOOKUP(B73,'Ver4'!$F$13:$H$19,2,0),VLOOKUP(B73,'Ver4'!$F$13:$H$19,3,0))/100</f>
        <v>0.5</v>
      </c>
      <c r="H73" s="6">
        <f t="shared" ca="1" si="12"/>
        <v>0.32</v>
      </c>
      <c r="I73" s="6">
        <f t="shared" ca="1" si="19"/>
        <v>0.28000000000000003</v>
      </c>
      <c r="J73" s="6">
        <f t="shared" ca="1" si="13"/>
        <v>0.17920000000000003</v>
      </c>
      <c r="K73" s="6">
        <f ca="1">RANDBETWEEN(VLOOKUP(B73,'Ver4'!$F$23:$H$29,2,0),VLOOKUP(B73,'Ver4'!$F$23:$H$29,3,0))/100</f>
        <v>0.1</v>
      </c>
      <c r="L73" s="6">
        <f t="shared" ca="1" si="14"/>
        <v>6.4000000000000001E-2</v>
      </c>
      <c r="M73" s="16">
        <f t="shared" ca="1" si="15"/>
        <v>719.20640000000003</v>
      </c>
      <c r="N73" s="6">
        <f ca="1">(L73+J73+H73)*E73+Table16[[#This Row],[Hukuk Servisinde Tahsilat Tutarı]]</f>
        <v>1089632.9412</v>
      </c>
      <c r="O73" s="6">
        <f ca="1">C73*VLOOKUP(B73,'Ver4'!$J$3:$N$9,2,0)+(C73-C73*G73)*VLOOKUP(B73,'Ver4'!$J$3:$N$9,3,0)+(C73-C73*G73-C73*I73)*VLOOKUP(B73,'Ver4'!$J$3:$N$9,4,0)</f>
        <v>139831.5</v>
      </c>
      <c r="P73" s="6">
        <f t="shared" ca="1" si="16"/>
        <v>0.43679999999999997</v>
      </c>
      <c r="Q73" s="6">
        <f ca="1">C73*P73*VLOOKUP(B73,'Ver4'!$J$3:$N$9,5,0)</f>
        <v>167338.07999999999</v>
      </c>
      <c r="R73" s="6">
        <f ca="1">VLOOKUP(Table16[[#This Row],[Ay]],'Ver4'!$J$3:$O$9,6,0)*Table16[[#This Row],[Hukuk Servisine Sevk Edilen]]*Table16[[#This Row],[Toplam Tutar]]</f>
        <v>176960.0196</v>
      </c>
      <c r="S73" s="6">
        <f t="shared" ca="1" si="17"/>
        <v>307169.57999999996</v>
      </c>
      <c r="T73" s="6">
        <f t="shared" ca="1" si="18"/>
        <v>922294.86120000004</v>
      </c>
      <c r="U73" s="4"/>
    </row>
    <row r="74" spans="1:21" x14ac:dyDescent="0.2">
      <c r="A74" s="9">
        <v>44968</v>
      </c>
      <c r="B74" s="6">
        <f t="shared" si="10"/>
        <v>2</v>
      </c>
      <c r="C74" s="6">
        <f ca="1">RANDBETWEEN(VLOOKUP(B74,'Ver4'!$F$3:$H$9,2,0),VLOOKUP(B74,'Ver4'!$F$3:$H$9,3,0))</f>
        <v>1390</v>
      </c>
      <c r="D74" s="6">
        <f ca="1">RANDBETWEEN(VLOOKUP(B74,'Ver4'!$B$4:$D$10,2,0),VLOOKUP(B74,'Ver4'!$B$4:$D$10,3,0))</f>
        <v>1262</v>
      </c>
      <c r="E74" s="6">
        <f t="shared" ca="1" si="11"/>
        <v>1754180</v>
      </c>
      <c r="F74" s="6">
        <f ca="1">RANDBETWEEN(VLOOKUP(B74,'Ver4'!$B$13:$D$19,2,0),VLOOKUP(B74,'Ver4'!$B$13:$D$19,3,0))/100</f>
        <v>0.37</v>
      </c>
      <c r="G74" s="6">
        <f ca="1">RANDBETWEEN(VLOOKUP(B74,'Ver4'!$F$13:$H$19,2,0),VLOOKUP(B74,'Ver4'!$F$13:$H$19,3,0))/100</f>
        <v>0.53</v>
      </c>
      <c r="H74" s="6">
        <f t="shared" ca="1" si="12"/>
        <v>0.1961</v>
      </c>
      <c r="I74" s="6">
        <f t="shared" ca="1" si="19"/>
        <v>0.28999999999999998</v>
      </c>
      <c r="J74" s="6">
        <f t="shared" ca="1" si="13"/>
        <v>0.10729999999999999</v>
      </c>
      <c r="K74" s="6">
        <f ca="1">RANDBETWEEN(VLOOKUP(B74,'Ver4'!$F$23:$H$29,2,0),VLOOKUP(B74,'Ver4'!$F$23:$H$29,3,0))/100</f>
        <v>0.08</v>
      </c>
      <c r="L74" s="6">
        <f t="shared" ca="1" si="14"/>
        <v>2.9600000000000001E-2</v>
      </c>
      <c r="M74" s="16">
        <f t="shared" ca="1" si="15"/>
        <v>462.86999999999995</v>
      </c>
      <c r="N74" s="6">
        <f ca="1">(L74+J74+H74)*E74+Table16[[#This Row],[Hukuk Servisinde Tahsilat Tutarı]]</f>
        <v>876651.45499999996</v>
      </c>
      <c r="O74" s="6">
        <f ca="1">C74*VLOOKUP(B74,'Ver4'!$J$3:$N$9,2,0)+(C74-C74*G74)*VLOOKUP(B74,'Ver4'!$J$3:$N$9,3,0)+(C74-C74*G74-C74*I74)*VLOOKUP(B74,'Ver4'!$J$3:$N$9,4,0)</f>
        <v>143517.5</v>
      </c>
      <c r="P74" s="6">
        <f t="shared" ca="1" si="16"/>
        <v>0.66700000000000004</v>
      </c>
      <c r="Q74" s="6">
        <f ca="1">C74*P74*VLOOKUP(B74,'Ver4'!$J$3:$N$9,5,0)</f>
        <v>278139</v>
      </c>
      <c r="R74" s="6">
        <f ca="1">VLOOKUP(Table16[[#This Row],[Ay]],'Ver4'!$J$3:$O$9,6,0)*Table16[[#This Row],[Hukuk Servisine Sevk Edilen]]*Table16[[#This Row],[Toplam Tutar]]</f>
        <v>292509.51500000001</v>
      </c>
      <c r="S74" s="6">
        <f t="shared" ca="1" si="17"/>
        <v>421656.5</v>
      </c>
      <c r="T74" s="6">
        <f t="shared" ca="1" si="18"/>
        <v>598512.45499999996</v>
      </c>
      <c r="U74" s="4"/>
    </row>
    <row r="75" spans="1:21" x14ac:dyDescent="0.2">
      <c r="A75" s="9">
        <v>44969</v>
      </c>
      <c r="B75" s="6">
        <f t="shared" si="10"/>
        <v>2</v>
      </c>
      <c r="C75" s="6">
        <f ca="1">RANDBETWEEN(VLOOKUP(B75,'Ver4'!$F$3:$H$9,2,0),VLOOKUP(B75,'Ver4'!$F$3:$H$9,3,0))</f>
        <v>1053</v>
      </c>
      <c r="D75" s="6">
        <f ca="1">RANDBETWEEN(VLOOKUP(B75,'Ver4'!$B$4:$D$10,2,0),VLOOKUP(B75,'Ver4'!$B$4:$D$10,3,0))</f>
        <v>1367</v>
      </c>
      <c r="E75" s="6">
        <f t="shared" ca="1" si="11"/>
        <v>1439451</v>
      </c>
      <c r="F75" s="6">
        <f ca="1">RANDBETWEEN(VLOOKUP(B75,'Ver4'!$B$13:$D$19,2,0),VLOOKUP(B75,'Ver4'!$B$13:$D$19,3,0))/100</f>
        <v>0.35</v>
      </c>
      <c r="G75" s="6">
        <f ca="1">RANDBETWEEN(VLOOKUP(B75,'Ver4'!$F$13:$H$19,2,0),VLOOKUP(B75,'Ver4'!$F$13:$H$19,3,0))/100</f>
        <v>0.49</v>
      </c>
      <c r="H75" s="6">
        <f t="shared" ca="1" si="12"/>
        <v>0.17149999999999999</v>
      </c>
      <c r="I75" s="6">
        <f t="shared" ca="1" si="19"/>
        <v>0.34</v>
      </c>
      <c r="J75" s="6">
        <f t="shared" ca="1" si="13"/>
        <v>0.11899999999999999</v>
      </c>
      <c r="K75" s="6">
        <f ca="1">RANDBETWEEN(VLOOKUP(B75,'Ver4'!$F$23:$H$29,2,0),VLOOKUP(B75,'Ver4'!$F$23:$H$29,3,0))/100</f>
        <v>7.0000000000000007E-2</v>
      </c>
      <c r="L75" s="6">
        <f t="shared" ca="1" si="14"/>
        <v>2.4500000000000001E-2</v>
      </c>
      <c r="M75" s="16">
        <f t="shared" ca="1" si="15"/>
        <v>331.69499999999994</v>
      </c>
      <c r="N75" s="6">
        <f ca="1">(L75+J75+H75)*E75+Table16[[#This Row],[Hukuk Servisinde Tahsilat Tutarı]]</f>
        <v>699933.04874999996</v>
      </c>
      <c r="O75" s="6">
        <f ca="1">C75*VLOOKUP(B75,'Ver4'!$J$3:$N$9,2,0)+(C75-C75*G75)*VLOOKUP(B75,'Ver4'!$J$3:$N$9,3,0)+(C75-C75*G75-C75*I75)*VLOOKUP(B75,'Ver4'!$J$3:$N$9,4,0)</f>
        <v>110828.25</v>
      </c>
      <c r="P75" s="6">
        <f t="shared" ca="1" si="16"/>
        <v>0.68500000000000005</v>
      </c>
      <c r="Q75" s="6">
        <f ca="1">C75*P75*VLOOKUP(B75,'Ver4'!$J$3:$N$9,5,0)</f>
        <v>216391.50000000003</v>
      </c>
      <c r="R75" s="6">
        <f ca="1">VLOOKUP(Table16[[#This Row],[Ay]],'Ver4'!$J$3:$O$9,6,0)*Table16[[#This Row],[Hukuk Servisine Sevk Edilen]]*Table16[[#This Row],[Toplam Tutar]]</f>
        <v>246505.98375000001</v>
      </c>
      <c r="S75" s="6">
        <f t="shared" ca="1" si="17"/>
        <v>327219.75</v>
      </c>
      <c r="T75" s="6">
        <f t="shared" ca="1" si="18"/>
        <v>483541.54874999996</v>
      </c>
      <c r="U75" s="4"/>
    </row>
    <row r="76" spans="1:21" x14ac:dyDescent="0.2">
      <c r="A76" s="9">
        <v>44970</v>
      </c>
      <c r="B76" s="6">
        <f t="shared" si="10"/>
        <v>2</v>
      </c>
      <c r="C76" s="6">
        <f ca="1">RANDBETWEEN(VLOOKUP(B76,'Ver4'!$F$3:$H$9,2,0),VLOOKUP(B76,'Ver4'!$F$3:$H$9,3,0))</f>
        <v>1092</v>
      </c>
      <c r="D76" s="6">
        <f ca="1">RANDBETWEEN(VLOOKUP(B76,'Ver4'!$B$4:$D$10,2,0),VLOOKUP(B76,'Ver4'!$B$4:$D$10,3,0))</f>
        <v>1552</v>
      </c>
      <c r="E76" s="6">
        <f t="shared" ca="1" si="11"/>
        <v>1694784</v>
      </c>
      <c r="F76" s="6">
        <f ca="1">RANDBETWEEN(VLOOKUP(B76,'Ver4'!$B$13:$D$19,2,0),VLOOKUP(B76,'Ver4'!$B$13:$D$19,3,0))/100</f>
        <v>0.44</v>
      </c>
      <c r="G76" s="6">
        <f ca="1">RANDBETWEEN(VLOOKUP(B76,'Ver4'!$F$13:$H$19,2,0),VLOOKUP(B76,'Ver4'!$F$13:$H$19,3,0))/100</f>
        <v>0.55000000000000004</v>
      </c>
      <c r="H76" s="6">
        <f t="shared" ca="1" si="12"/>
        <v>0.24200000000000002</v>
      </c>
      <c r="I76" s="6">
        <f t="shared" ca="1" si="19"/>
        <v>0.23</v>
      </c>
      <c r="J76" s="6">
        <f t="shared" ca="1" si="13"/>
        <v>0.1012</v>
      </c>
      <c r="K76" s="6">
        <f ca="1">RANDBETWEEN(VLOOKUP(B76,'Ver4'!$F$23:$H$29,2,0),VLOOKUP(B76,'Ver4'!$F$23:$H$29,3,0))/100</f>
        <v>0.09</v>
      </c>
      <c r="L76" s="6">
        <f t="shared" ca="1" si="14"/>
        <v>3.9599999999999996E-2</v>
      </c>
      <c r="M76" s="16">
        <f t="shared" ca="1" si="15"/>
        <v>418.01760000000002</v>
      </c>
      <c r="N76" s="6">
        <f ca="1">(L76+J76+H76)*E76+Table16[[#This Row],[Hukuk Servisinde Tahsilat Tutarı]]</f>
        <v>910268.48640000005</v>
      </c>
      <c r="O76" s="6">
        <f ca="1">C76*VLOOKUP(B76,'Ver4'!$J$3:$N$9,2,0)+(C76-C76*G76)*VLOOKUP(B76,'Ver4'!$J$3:$N$9,3,0)+(C76-C76*G76-C76*I76)*VLOOKUP(B76,'Ver4'!$J$3:$N$9,4,0)</f>
        <v>115479</v>
      </c>
      <c r="P76" s="6">
        <f t="shared" ca="1" si="16"/>
        <v>0.61719999999999997</v>
      </c>
      <c r="Q76" s="6">
        <f ca="1">C76*P76*VLOOKUP(B76,'Ver4'!$J$3:$N$9,5,0)</f>
        <v>202194.72</v>
      </c>
      <c r="R76" s="6">
        <f ca="1">VLOOKUP(Table16[[#This Row],[Ay]],'Ver4'!$J$3:$O$9,6,0)*Table16[[#This Row],[Hukuk Servisine Sevk Edilen]]*Table16[[#This Row],[Toplam Tutar]]</f>
        <v>261505.17119999998</v>
      </c>
      <c r="S76" s="6">
        <f t="shared" ca="1" si="17"/>
        <v>317673.71999999997</v>
      </c>
      <c r="T76" s="6">
        <f t="shared" ca="1" si="18"/>
        <v>708073.76640000008</v>
      </c>
      <c r="U76" s="4"/>
    </row>
    <row r="77" spans="1:21" x14ac:dyDescent="0.2">
      <c r="A77" s="9">
        <v>44971</v>
      </c>
      <c r="B77" s="6">
        <f t="shared" si="10"/>
        <v>2</v>
      </c>
      <c r="C77" s="6">
        <f ca="1">RANDBETWEEN(VLOOKUP(B77,'Ver4'!$F$3:$H$9,2,0),VLOOKUP(B77,'Ver4'!$F$3:$H$9,3,0))</f>
        <v>1120</v>
      </c>
      <c r="D77" s="6">
        <f ca="1">RANDBETWEEN(VLOOKUP(B77,'Ver4'!$B$4:$D$10,2,0),VLOOKUP(B77,'Ver4'!$B$4:$D$10,3,0))</f>
        <v>1443</v>
      </c>
      <c r="E77" s="6">
        <f t="shared" ca="1" si="11"/>
        <v>1616160</v>
      </c>
      <c r="F77" s="6">
        <f ca="1">RANDBETWEEN(VLOOKUP(B77,'Ver4'!$B$13:$D$19,2,0),VLOOKUP(B77,'Ver4'!$B$13:$D$19,3,0))/100</f>
        <v>0.36</v>
      </c>
      <c r="G77" s="6">
        <f ca="1">RANDBETWEEN(VLOOKUP(B77,'Ver4'!$F$13:$H$19,2,0),VLOOKUP(B77,'Ver4'!$F$13:$H$19,3,0))/100</f>
        <v>0.55000000000000004</v>
      </c>
      <c r="H77" s="6">
        <f t="shared" ca="1" si="12"/>
        <v>0.19800000000000001</v>
      </c>
      <c r="I77" s="6">
        <f t="shared" ca="1" si="19"/>
        <v>0.3</v>
      </c>
      <c r="J77" s="6">
        <f t="shared" ca="1" si="13"/>
        <v>0.108</v>
      </c>
      <c r="K77" s="6">
        <f ca="1">RANDBETWEEN(VLOOKUP(B77,'Ver4'!$F$23:$H$29,2,0),VLOOKUP(B77,'Ver4'!$F$23:$H$29,3,0))/100</f>
        <v>7.0000000000000007E-2</v>
      </c>
      <c r="L77" s="6">
        <f t="shared" ca="1" si="14"/>
        <v>2.52E-2</v>
      </c>
      <c r="M77" s="16">
        <f t="shared" ca="1" si="15"/>
        <v>370.94400000000002</v>
      </c>
      <c r="N77" s="6">
        <f ca="1">(L77+J77+H77)*E77+Table16[[#This Row],[Hukuk Servisinde Tahsilat Tutarı]]</f>
        <v>805494.14400000009</v>
      </c>
      <c r="O77" s="6">
        <f ca="1">C77*VLOOKUP(B77,'Ver4'!$J$3:$N$9,2,0)+(C77-C77*G77)*VLOOKUP(B77,'Ver4'!$J$3:$N$9,3,0)+(C77-C77*G77-C77*I77)*VLOOKUP(B77,'Ver4'!$J$3:$N$9,4,0)</f>
        <v>110600</v>
      </c>
      <c r="P77" s="6">
        <f t="shared" ca="1" si="16"/>
        <v>0.66880000000000006</v>
      </c>
      <c r="Q77" s="6">
        <f ca="1">C77*P77*VLOOKUP(B77,'Ver4'!$J$3:$N$9,5,0)</f>
        <v>224716.80000000002</v>
      </c>
      <c r="R77" s="6">
        <f ca="1">VLOOKUP(Table16[[#This Row],[Ay]],'Ver4'!$J$3:$O$9,6,0)*Table16[[#This Row],[Hukuk Servisine Sevk Edilen]]*Table16[[#This Row],[Toplam Tutar]]</f>
        <v>270221.95200000005</v>
      </c>
      <c r="S77" s="6">
        <f t="shared" ca="1" si="17"/>
        <v>335316.80000000005</v>
      </c>
      <c r="T77" s="6">
        <f t="shared" ca="1" si="18"/>
        <v>580777.34400000004</v>
      </c>
      <c r="U77" s="4"/>
    </row>
    <row r="78" spans="1:21" x14ac:dyDescent="0.2">
      <c r="A78" s="9">
        <v>44972</v>
      </c>
      <c r="B78" s="6">
        <f t="shared" si="10"/>
        <v>2</v>
      </c>
      <c r="C78" s="6">
        <f ca="1">RANDBETWEEN(VLOOKUP(B78,'Ver4'!$F$3:$H$9,2,0),VLOOKUP(B78,'Ver4'!$F$3:$H$9,3,0))</f>
        <v>1232</v>
      </c>
      <c r="D78" s="6">
        <f ca="1">RANDBETWEEN(VLOOKUP(B78,'Ver4'!$B$4:$D$10,2,0),VLOOKUP(B78,'Ver4'!$B$4:$D$10,3,0))</f>
        <v>1428</v>
      </c>
      <c r="E78" s="6">
        <f t="shared" ca="1" si="11"/>
        <v>1759296</v>
      </c>
      <c r="F78" s="6">
        <f ca="1">RANDBETWEEN(VLOOKUP(B78,'Ver4'!$B$13:$D$19,2,0),VLOOKUP(B78,'Ver4'!$B$13:$D$19,3,0))/100</f>
        <v>0.38</v>
      </c>
      <c r="G78" s="6">
        <f ca="1">RANDBETWEEN(VLOOKUP(B78,'Ver4'!$F$13:$H$19,2,0),VLOOKUP(B78,'Ver4'!$F$13:$H$19,3,0))/100</f>
        <v>0.51</v>
      </c>
      <c r="H78" s="6">
        <f t="shared" ca="1" si="12"/>
        <v>0.1938</v>
      </c>
      <c r="I78" s="6">
        <f t="shared" ca="1" si="19"/>
        <v>0.31</v>
      </c>
      <c r="J78" s="6">
        <f t="shared" ca="1" si="13"/>
        <v>0.1178</v>
      </c>
      <c r="K78" s="6">
        <f ca="1">RANDBETWEEN(VLOOKUP(B78,'Ver4'!$F$23:$H$29,2,0),VLOOKUP(B78,'Ver4'!$F$23:$H$29,3,0))/100</f>
        <v>0.09</v>
      </c>
      <c r="L78" s="6">
        <f t="shared" ca="1" si="14"/>
        <v>3.4200000000000001E-2</v>
      </c>
      <c r="M78" s="16">
        <f t="shared" ca="1" si="15"/>
        <v>426.0256</v>
      </c>
      <c r="N78" s="6">
        <f ca="1">(L78+J78+H78)*E78+Table16[[#This Row],[Hukuk Servisinde Tahsilat Tutarı]]</f>
        <v>896097.41760000004</v>
      </c>
      <c r="O78" s="6">
        <f ca="1">C78*VLOOKUP(B78,'Ver4'!$J$3:$N$9,2,0)+(C78-C78*G78)*VLOOKUP(B78,'Ver4'!$J$3:$N$9,3,0)+(C78-C78*G78-C78*I78)*VLOOKUP(B78,'Ver4'!$J$3:$N$9,4,0)</f>
        <v>129052</v>
      </c>
      <c r="P78" s="6">
        <f t="shared" ca="1" si="16"/>
        <v>0.6542</v>
      </c>
      <c r="Q78" s="6">
        <f ca="1">C78*P78*VLOOKUP(B78,'Ver4'!$J$3:$N$9,5,0)</f>
        <v>241792.32</v>
      </c>
      <c r="R78" s="6">
        <f ca="1">VLOOKUP(Table16[[#This Row],[Ay]],'Ver4'!$J$3:$O$9,6,0)*Table16[[#This Row],[Hukuk Servisine Sevk Edilen]]*Table16[[#This Row],[Toplam Tutar]]</f>
        <v>287732.86080000002</v>
      </c>
      <c r="S78" s="6">
        <f t="shared" ca="1" si="17"/>
        <v>370844.32</v>
      </c>
      <c r="T78" s="6">
        <f t="shared" ca="1" si="18"/>
        <v>654305.09759999998</v>
      </c>
      <c r="U78" s="4"/>
    </row>
    <row r="79" spans="1:21" x14ac:dyDescent="0.2">
      <c r="A79" s="9">
        <v>44973</v>
      </c>
      <c r="B79" s="6">
        <f t="shared" si="10"/>
        <v>2</v>
      </c>
      <c r="C79" s="6">
        <f ca="1">RANDBETWEEN(VLOOKUP(B79,'Ver4'!$F$3:$H$9,2,0),VLOOKUP(B79,'Ver4'!$F$3:$H$9,3,0))</f>
        <v>1316</v>
      </c>
      <c r="D79" s="6">
        <f ca="1">RANDBETWEEN(VLOOKUP(B79,'Ver4'!$B$4:$D$10,2,0),VLOOKUP(B79,'Ver4'!$B$4:$D$10,3,0))</f>
        <v>1664</v>
      </c>
      <c r="E79" s="6">
        <f t="shared" ca="1" si="11"/>
        <v>2189824</v>
      </c>
      <c r="F79" s="6">
        <f ca="1">RANDBETWEEN(VLOOKUP(B79,'Ver4'!$B$13:$D$19,2,0),VLOOKUP(B79,'Ver4'!$B$13:$D$19,3,0))/100</f>
        <v>0.43</v>
      </c>
      <c r="G79" s="6">
        <f ca="1">RANDBETWEEN(VLOOKUP(B79,'Ver4'!$F$13:$H$19,2,0),VLOOKUP(B79,'Ver4'!$F$13:$H$19,3,0))/100</f>
        <v>0.47</v>
      </c>
      <c r="H79" s="6">
        <f t="shared" ca="1" si="12"/>
        <v>0.20209999999999997</v>
      </c>
      <c r="I79" s="6">
        <f t="shared" ca="1" si="19"/>
        <v>0.22</v>
      </c>
      <c r="J79" s="6">
        <f t="shared" ca="1" si="13"/>
        <v>9.4600000000000004E-2</v>
      </c>
      <c r="K79" s="6">
        <f ca="1">RANDBETWEEN(VLOOKUP(B79,'Ver4'!$F$23:$H$29,2,0),VLOOKUP(B79,'Ver4'!$F$23:$H$29,3,0))/100</f>
        <v>0.1</v>
      </c>
      <c r="L79" s="6">
        <f t="shared" ca="1" si="14"/>
        <v>4.3000000000000003E-2</v>
      </c>
      <c r="M79" s="16">
        <f t="shared" ca="1" si="15"/>
        <v>447.04520000000002</v>
      </c>
      <c r="N79" s="6">
        <f ca="1">(L79+J79+H79)*E79+Table16[[#This Row],[Hukuk Servisinde Tahsilat Tutarı]]</f>
        <v>1105368.4095999999</v>
      </c>
      <c r="O79" s="6">
        <f ca="1">C79*VLOOKUP(B79,'Ver4'!$J$3:$N$9,2,0)+(C79-C79*G79)*VLOOKUP(B79,'Ver4'!$J$3:$N$9,3,0)+(C79-C79*G79-C79*I79)*VLOOKUP(B79,'Ver4'!$J$3:$N$9,4,0)</f>
        <v>158907</v>
      </c>
      <c r="P79" s="6">
        <f t="shared" ca="1" si="16"/>
        <v>0.6603</v>
      </c>
      <c r="Q79" s="6">
        <f ca="1">C79*P79*VLOOKUP(B79,'Ver4'!$J$3:$N$9,5,0)</f>
        <v>260686.44</v>
      </c>
      <c r="R79" s="6">
        <f ca="1">VLOOKUP(Table16[[#This Row],[Ay]],'Ver4'!$J$3:$O$9,6,0)*Table16[[#This Row],[Hukuk Servisine Sevk Edilen]]*Table16[[#This Row],[Toplam Tutar]]</f>
        <v>361485.19679999998</v>
      </c>
      <c r="S79" s="6">
        <f t="shared" ca="1" si="17"/>
        <v>419593.44</v>
      </c>
      <c r="T79" s="6">
        <f t="shared" ca="1" si="18"/>
        <v>844681.96959999995</v>
      </c>
      <c r="U79" s="4"/>
    </row>
    <row r="80" spans="1:21" x14ac:dyDescent="0.2">
      <c r="A80" s="9">
        <v>44974</v>
      </c>
      <c r="B80" s="6">
        <f t="shared" si="10"/>
        <v>2</v>
      </c>
      <c r="C80" s="6">
        <f ca="1">RANDBETWEEN(VLOOKUP(B80,'Ver4'!$F$3:$H$9,2,0),VLOOKUP(B80,'Ver4'!$F$3:$H$9,3,0))</f>
        <v>1110</v>
      </c>
      <c r="D80" s="6">
        <f ca="1">RANDBETWEEN(VLOOKUP(B80,'Ver4'!$B$4:$D$10,2,0),VLOOKUP(B80,'Ver4'!$B$4:$D$10,3,0))</f>
        <v>1591</v>
      </c>
      <c r="E80" s="6">
        <f t="shared" ca="1" si="11"/>
        <v>1766010</v>
      </c>
      <c r="F80" s="6">
        <f ca="1">RANDBETWEEN(VLOOKUP(B80,'Ver4'!$B$13:$D$19,2,0),VLOOKUP(B80,'Ver4'!$B$13:$D$19,3,0))/100</f>
        <v>0.46</v>
      </c>
      <c r="G80" s="6">
        <f ca="1">RANDBETWEEN(VLOOKUP(B80,'Ver4'!$F$13:$H$19,2,0),VLOOKUP(B80,'Ver4'!$F$13:$H$19,3,0))/100</f>
        <v>0.46</v>
      </c>
      <c r="H80" s="6">
        <f t="shared" ca="1" si="12"/>
        <v>0.21160000000000001</v>
      </c>
      <c r="I80" s="6">
        <f t="shared" ca="1" si="19"/>
        <v>0.27</v>
      </c>
      <c r="J80" s="6">
        <f t="shared" ca="1" si="13"/>
        <v>0.12420000000000002</v>
      </c>
      <c r="K80" s="6">
        <f ca="1">RANDBETWEEN(VLOOKUP(B80,'Ver4'!$F$23:$H$29,2,0),VLOOKUP(B80,'Ver4'!$F$23:$H$29,3,0))/100</f>
        <v>0.06</v>
      </c>
      <c r="L80" s="6">
        <f t="shared" ca="1" si="14"/>
        <v>2.76E-2</v>
      </c>
      <c r="M80" s="16">
        <f t="shared" ca="1" si="15"/>
        <v>403.37400000000008</v>
      </c>
      <c r="N80" s="6">
        <f ca="1">(L80+J80+H80)*E80+Table16[[#This Row],[Hukuk Servisinde Tahsilat Tutarı]]</f>
        <v>922828.52550000011</v>
      </c>
      <c r="O80" s="6">
        <f ca="1">C80*VLOOKUP(B80,'Ver4'!$J$3:$N$9,2,0)+(C80-C80*G80)*VLOOKUP(B80,'Ver4'!$J$3:$N$9,3,0)+(C80-C80*G80-C80*I80)*VLOOKUP(B80,'Ver4'!$J$3:$N$9,4,0)</f>
        <v>130425</v>
      </c>
      <c r="P80" s="6">
        <f t="shared" ca="1" si="16"/>
        <v>0.63659999999999994</v>
      </c>
      <c r="Q80" s="6">
        <f ca="1">C80*P80*VLOOKUP(B80,'Ver4'!$J$3:$N$9,5,0)</f>
        <v>211987.8</v>
      </c>
      <c r="R80" s="6">
        <f ca="1">VLOOKUP(Table16[[#This Row],[Ay]],'Ver4'!$J$3:$O$9,6,0)*Table16[[#This Row],[Hukuk Servisine Sevk Edilen]]*Table16[[#This Row],[Toplam Tutar]]</f>
        <v>281060.4915</v>
      </c>
      <c r="S80" s="6">
        <f t="shared" ca="1" si="17"/>
        <v>342412.79999999999</v>
      </c>
      <c r="T80" s="6">
        <f t="shared" ca="1" si="18"/>
        <v>710840.72550000018</v>
      </c>
      <c r="U80" s="4"/>
    </row>
    <row r="81" spans="1:21" x14ac:dyDescent="0.2">
      <c r="A81" s="9">
        <v>44975</v>
      </c>
      <c r="B81" s="6">
        <f t="shared" si="10"/>
        <v>2</v>
      </c>
      <c r="C81" s="6">
        <f ca="1">RANDBETWEEN(VLOOKUP(B81,'Ver4'!$F$3:$H$9,2,0),VLOOKUP(B81,'Ver4'!$F$3:$H$9,3,0))</f>
        <v>1213</v>
      </c>
      <c r="D81" s="6">
        <f ca="1">RANDBETWEEN(VLOOKUP(B81,'Ver4'!$B$4:$D$10,2,0),VLOOKUP(B81,'Ver4'!$B$4:$D$10,3,0))</f>
        <v>1434</v>
      </c>
      <c r="E81" s="6">
        <f t="shared" ca="1" si="11"/>
        <v>1739442</v>
      </c>
      <c r="F81" s="6">
        <f ca="1">RANDBETWEEN(VLOOKUP(B81,'Ver4'!$B$13:$D$19,2,0),VLOOKUP(B81,'Ver4'!$B$13:$D$19,3,0))/100</f>
        <v>0.35</v>
      </c>
      <c r="G81" s="6">
        <f ca="1">RANDBETWEEN(VLOOKUP(B81,'Ver4'!$F$13:$H$19,2,0),VLOOKUP(B81,'Ver4'!$F$13:$H$19,3,0))/100</f>
        <v>0.53</v>
      </c>
      <c r="H81" s="6">
        <f t="shared" ca="1" si="12"/>
        <v>0.1855</v>
      </c>
      <c r="I81" s="6">
        <f t="shared" ca="1" si="19"/>
        <v>0.22</v>
      </c>
      <c r="J81" s="6">
        <f t="shared" ca="1" si="13"/>
        <v>7.6999999999999999E-2</v>
      </c>
      <c r="K81" s="6">
        <f ca="1">RANDBETWEEN(VLOOKUP(B81,'Ver4'!$F$23:$H$29,2,0),VLOOKUP(B81,'Ver4'!$F$23:$H$29,3,0))/100</f>
        <v>0.08</v>
      </c>
      <c r="L81" s="6">
        <f t="shared" ca="1" si="14"/>
        <v>2.7999999999999997E-2</v>
      </c>
      <c r="M81" s="16">
        <f t="shared" ca="1" si="15"/>
        <v>352.37649999999996</v>
      </c>
      <c r="N81" s="6">
        <f ca="1">(L81+J81+H81)*E81+Table16[[#This Row],[Hukuk Servisinde Tahsilat Tutarı]]</f>
        <v>813841.42574999994</v>
      </c>
      <c r="O81" s="6">
        <f ca="1">C81*VLOOKUP(B81,'Ver4'!$J$3:$N$9,2,0)+(C81-C81*G81)*VLOOKUP(B81,'Ver4'!$J$3:$N$9,3,0)+(C81-C81*G81-C81*I81)*VLOOKUP(B81,'Ver4'!$J$3:$N$9,4,0)</f>
        <v>133733.25</v>
      </c>
      <c r="P81" s="6">
        <f t="shared" ca="1" si="16"/>
        <v>0.70950000000000002</v>
      </c>
      <c r="Q81" s="6">
        <f ca="1">C81*P81*VLOOKUP(B81,'Ver4'!$J$3:$N$9,5,0)</f>
        <v>258187.05000000002</v>
      </c>
      <c r="R81" s="6">
        <f ca="1">VLOOKUP(Table16[[#This Row],[Ay]],'Ver4'!$J$3:$O$9,6,0)*Table16[[#This Row],[Hukuk Servisine Sevk Edilen]]*Table16[[#This Row],[Toplam Tutar]]</f>
        <v>308533.52474999998</v>
      </c>
      <c r="S81" s="6">
        <f t="shared" ca="1" si="17"/>
        <v>391920.30000000005</v>
      </c>
      <c r="T81" s="6">
        <f t="shared" ca="1" si="18"/>
        <v>555654.37574999989</v>
      </c>
      <c r="U81" s="4"/>
    </row>
    <row r="82" spans="1:21" x14ac:dyDescent="0.2">
      <c r="A82" s="9">
        <v>44976</v>
      </c>
      <c r="B82" s="6">
        <f t="shared" si="10"/>
        <v>2</v>
      </c>
      <c r="C82" s="6">
        <f ca="1">RANDBETWEEN(VLOOKUP(B82,'Ver4'!$F$3:$H$9,2,0),VLOOKUP(B82,'Ver4'!$F$3:$H$9,3,0))</f>
        <v>1020</v>
      </c>
      <c r="D82" s="6">
        <f ca="1">RANDBETWEEN(VLOOKUP(B82,'Ver4'!$B$4:$D$10,2,0),VLOOKUP(B82,'Ver4'!$B$4:$D$10,3,0))</f>
        <v>1709</v>
      </c>
      <c r="E82" s="6">
        <f t="shared" ca="1" si="11"/>
        <v>1743180</v>
      </c>
      <c r="F82" s="6">
        <f ca="1">RANDBETWEEN(VLOOKUP(B82,'Ver4'!$B$13:$D$19,2,0),VLOOKUP(B82,'Ver4'!$B$13:$D$19,3,0))/100</f>
        <v>0.43</v>
      </c>
      <c r="G82" s="6">
        <f ca="1">RANDBETWEEN(VLOOKUP(B82,'Ver4'!$F$13:$H$19,2,0),VLOOKUP(B82,'Ver4'!$F$13:$H$19,3,0))/100</f>
        <v>0.54</v>
      </c>
      <c r="H82" s="6">
        <f t="shared" ca="1" si="12"/>
        <v>0.23220000000000002</v>
      </c>
      <c r="I82" s="6">
        <f t="shared" ca="1" si="19"/>
        <v>0.28000000000000003</v>
      </c>
      <c r="J82" s="6">
        <f t="shared" ca="1" si="13"/>
        <v>0.12040000000000001</v>
      </c>
      <c r="K82" s="6">
        <f ca="1">RANDBETWEEN(VLOOKUP(B82,'Ver4'!$F$23:$H$29,2,0),VLOOKUP(B82,'Ver4'!$F$23:$H$29,3,0))/100</f>
        <v>0.06</v>
      </c>
      <c r="L82" s="6">
        <f t="shared" ca="1" si="14"/>
        <v>2.58E-2</v>
      </c>
      <c r="M82" s="16">
        <f t="shared" ca="1" si="15"/>
        <v>385.96800000000002</v>
      </c>
      <c r="N82" s="6">
        <f ca="1">(L82+J82+H82)*E82+Table16[[#This Row],[Hukuk Servisinde Tahsilat Tutarı]]</f>
        <v>930509.48399999994</v>
      </c>
      <c r="O82" s="6">
        <f ca="1">C82*VLOOKUP(B82,'Ver4'!$J$3:$N$9,2,0)+(C82-C82*G82)*VLOOKUP(B82,'Ver4'!$J$3:$N$9,3,0)+(C82-C82*G82-C82*I82)*VLOOKUP(B82,'Ver4'!$J$3:$N$9,4,0)</f>
        <v>104550</v>
      </c>
      <c r="P82" s="6">
        <f t="shared" ca="1" si="16"/>
        <v>0.62159999999999993</v>
      </c>
      <c r="Q82" s="6">
        <f ca="1">C82*P82*VLOOKUP(B82,'Ver4'!$J$3:$N$9,5,0)</f>
        <v>190209.59999999998</v>
      </c>
      <c r="R82" s="6">
        <f ca="1">VLOOKUP(Table16[[#This Row],[Ay]],'Ver4'!$J$3:$O$9,6,0)*Table16[[#This Row],[Hukuk Servisine Sevk Edilen]]*Table16[[#This Row],[Toplam Tutar]]</f>
        <v>270890.17199999996</v>
      </c>
      <c r="S82" s="6">
        <f t="shared" ca="1" si="17"/>
        <v>294759.59999999998</v>
      </c>
      <c r="T82" s="6">
        <f t="shared" ca="1" si="18"/>
        <v>740299.88399999996</v>
      </c>
      <c r="U82" s="4"/>
    </row>
    <row r="83" spans="1:21" x14ac:dyDescent="0.2">
      <c r="A83" s="9">
        <v>44977</v>
      </c>
      <c r="B83" s="6">
        <f t="shared" si="10"/>
        <v>2</v>
      </c>
      <c r="C83" s="6">
        <f ca="1">RANDBETWEEN(VLOOKUP(B83,'Ver4'!$F$3:$H$9,2,0),VLOOKUP(B83,'Ver4'!$F$3:$H$9,3,0))</f>
        <v>1396</v>
      </c>
      <c r="D83" s="6">
        <f ca="1">RANDBETWEEN(VLOOKUP(B83,'Ver4'!$B$4:$D$10,2,0),VLOOKUP(B83,'Ver4'!$B$4:$D$10,3,0))</f>
        <v>1500</v>
      </c>
      <c r="E83" s="6">
        <f t="shared" ca="1" si="11"/>
        <v>2094000</v>
      </c>
      <c r="F83" s="6">
        <f ca="1">RANDBETWEEN(VLOOKUP(B83,'Ver4'!$B$13:$D$19,2,0),VLOOKUP(B83,'Ver4'!$B$13:$D$19,3,0))/100</f>
        <v>0.44</v>
      </c>
      <c r="G83" s="6">
        <f ca="1">RANDBETWEEN(VLOOKUP(B83,'Ver4'!$F$13:$H$19,2,0),VLOOKUP(B83,'Ver4'!$F$13:$H$19,3,0))/100</f>
        <v>0.54</v>
      </c>
      <c r="H83" s="6">
        <f t="shared" ca="1" si="12"/>
        <v>0.23760000000000001</v>
      </c>
      <c r="I83" s="6">
        <f t="shared" ca="1" si="19"/>
        <v>0.31</v>
      </c>
      <c r="J83" s="6">
        <f t="shared" ca="1" si="13"/>
        <v>0.13639999999999999</v>
      </c>
      <c r="K83" s="6">
        <f ca="1">RANDBETWEEN(VLOOKUP(B83,'Ver4'!$F$23:$H$29,2,0),VLOOKUP(B83,'Ver4'!$F$23:$H$29,3,0))/100</f>
        <v>0.06</v>
      </c>
      <c r="L83" s="6">
        <f t="shared" ca="1" si="14"/>
        <v>2.64E-2</v>
      </c>
      <c r="M83" s="16">
        <f t="shared" ca="1" si="15"/>
        <v>558.95839999999998</v>
      </c>
      <c r="N83" s="6">
        <f ca="1">(L83+J83+H83)*E83+Table16[[#This Row],[Hukuk Servisinde Tahsilat Tutarı]]</f>
        <v>1152328.2</v>
      </c>
      <c r="O83" s="6">
        <f ca="1">C83*VLOOKUP(B83,'Ver4'!$J$3:$N$9,2,0)+(C83-C83*G83)*VLOOKUP(B83,'Ver4'!$J$3:$N$9,3,0)+(C83-C83*G83-C83*I83)*VLOOKUP(B83,'Ver4'!$J$3:$N$9,4,0)</f>
        <v>138902</v>
      </c>
      <c r="P83" s="6">
        <f t="shared" ca="1" si="16"/>
        <v>0.59960000000000002</v>
      </c>
      <c r="Q83" s="6">
        <f ca="1">C83*P83*VLOOKUP(B83,'Ver4'!$J$3:$N$9,5,0)</f>
        <v>251112.48</v>
      </c>
      <c r="R83" s="6">
        <f ca="1">VLOOKUP(Table16[[#This Row],[Ay]],'Ver4'!$J$3:$O$9,6,0)*Table16[[#This Row],[Hukuk Servisine Sevk Edilen]]*Table16[[#This Row],[Toplam Tutar]]</f>
        <v>313890.60000000003</v>
      </c>
      <c r="S83" s="6">
        <f t="shared" ca="1" si="17"/>
        <v>390014.48</v>
      </c>
      <c r="T83" s="6">
        <f t="shared" ca="1" si="18"/>
        <v>901215.72</v>
      </c>
      <c r="U83" s="4"/>
    </row>
    <row r="84" spans="1:21" x14ac:dyDescent="0.2">
      <c r="A84" s="9">
        <v>44978</v>
      </c>
      <c r="B84" s="6">
        <f t="shared" si="10"/>
        <v>2</v>
      </c>
      <c r="C84" s="6">
        <f ca="1">RANDBETWEEN(VLOOKUP(B84,'Ver4'!$F$3:$H$9,2,0),VLOOKUP(B84,'Ver4'!$F$3:$H$9,3,0))</f>
        <v>1484</v>
      </c>
      <c r="D84" s="6">
        <f ca="1">RANDBETWEEN(VLOOKUP(B84,'Ver4'!$B$4:$D$10,2,0),VLOOKUP(B84,'Ver4'!$B$4:$D$10,3,0))</f>
        <v>1686</v>
      </c>
      <c r="E84" s="6">
        <f t="shared" ca="1" si="11"/>
        <v>2502024</v>
      </c>
      <c r="F84" s="6">
        <f ca="1">RANDBETWEEN(VLOOKUP(B84,'Ver4'!$B$13:$D$19,2,0),VLOOKUP(B84,'Ver4'!$B$13:$D$19,3,0))/100</f>
        <v>0.43</v>
      </c>
      <c r="G84" s="6">
        <f ca="1">RANDBETWEEN(VLOOKUP(B84,'Ver4'!$F$13:$H$19,2,0),VLOOKUP(B84,'Ver4'!$F$13:$H$19,3,0))/100</f>
        <v>0.48</v>
      </c>
      <c r="H84" s="6">
        <f t="shared" ca="1" si="12"/>
        <v>0.2064</v>
      </c>
      <c r="I84" s="6">
        <f t="shared" ca="1" si="19"/>
        <v>0.2</v>
      </c>
      <c r="J84" s="6">
        <f t="shared" ca="1" si="13"/>
        <v>8.6000000000000007E-2</v>
      </c>
      <c r="K84" s="6">
        <f ca="1">RANDBETWEEN(VLOOKUP(B84,'Ver4'!$F$23:$H$29,2,0),VLOOKUP(B84,'Ver4'!$F$23:$H$29,3,0))/100</f>
        <v>0.08</v>
      </c>
      <c r="L84" s="6">
        <f t="shared" ca="1" si="14"/>
        <v>3.44E-2</v>
      </c>
      <c r="M84" s="16">
        <f t="shared" ca="1" si="15"/>
        <v>484.97119999999995</v>
      </c>
      <c r="N84" s="6">
        <f ca="1">(L84+J84+H84)*E84+Table16[[#This Row],[Hukuk Servisinde Tahsilat Tutarı]]</f>
        <v>1238752.0824</v>
      </c>
      <c r="O84" s="6">
        <f ca="1">C84*VLOOKUP(B84,'Ver4'!$J$3:$N$9,2,0)+(C84-C84*G84)*VLOOKUP(B84,'Ver4'!$J$3:$N$9,3,0)+(C84-C84*G84-C84*I84)*VLOOKUP(B84,'Ver4'!$J$3:$N$9,4,0)</f>
        <v>179564</v>
      </c>
      <c r="P84" s="6">
        <f t="shared" ca="1" si="16"/>
        <v>0.67320000000000002</v>
      </c>
      <c r="Q84" s="6">
        <f ca="1">C84*P84*VLOOKUP(B84,'Ver4'!$J$3:$N$9,5,0)</f>
        <v>299708.64</v>
      </c>
      <c r="R84" s="6">
        <f ca="1">VLOOKUP(Table16[[#This Row],[Ay]],'Ver4'!$J$3:$O$9,6,0)*Table16[[#This Row],[Hukuk Servisine Sevk Edilen]]*Table16[[#This Row],[Toplam Tutar]]</f>
        <v>421090.63920000003</v>
      </c>
      <c r="S84" s="6">
        <f t="shared" ca="1" si="17"/>
        <v>479272.64</v>
      </c>
      <c r="T84" s="6">
        <f t="shared" ca="1" si="18"/>
        <v>939043.44239999994</v>
      </c>
      <c r="U84" s="4"/>
    </row>
    <row r="85" spans="1:21" x14ac:dyDescent="0.2">
      <c r="A85" s="9">
        <v>44979</v>
      </c>
      <c r="B85" s="6">
        <f t="shared" si="10"/>
        <v>2</v>
      </c>
      <c r="C85" s="6">
        <f ca="1">RANDBETWEEN(VLOOKUP(B85,'Ver4'!$F$3:$H$9,2,0),VLOOKUP(B85,'Ver4'!$F$3:$H$9,3,0))</f>
        <v>1353</v>
      </c>
      <c r="D85" s="6">
        <f ca="1">RANDBETWEEN(VLOOKUP(B85,'Ver4'!$B$4:$D$10,2,0),VLOOKUP(B85,'Ver4'!$B$4:$D$10,3,0))</f>
        <v>1265</v>
      </c>
      <c r="E85" s="6">
        <f t="shared" ca="1" si="11"/>
        <v>1711545</v>
      </c>
      <c r="F85" s="6">
        <f ca="1">RANDBETWEEN(VLOOKUP(B85,'Ver4'!$B$13:$D$19,2,0),VLOOKUP(B85,'Ver4'!$B$13:$D$19,3,0))/100</f>
        <v>0.39</v>
      </c>
      <c r="G85" s="6">
        <f ca="1">RANDBETWEEN(VLOOKUP(B85,'Ver4'!$F$13:$H$19,2,0),VLOOKUP(B85,'Ver4'!$F$13:$H$19,3,0))/100</f>
        <v>0.46</v>
      </c>
      <c r="H85" s="6">
        <f t="shared" ca="1" si="12"/>
        <v>0.1794</v>
      </c>
      <c r="I85" s="6">
        <f t="shared" ca="1" si="19"/>
        <v>0.3</v>
      </c>
      <c r="J85" s="6">
        <f t="shared" ca="1" si="13"/>
        <v>0.11699999999999999</v>
      </c>
      <c r="K85" s="6">
        <f ca="1">RANDBETWEEN(VLOOKUP(B85,'Ver4'!$F$23:$H$29,2,0),VLOOKUP(B85,'Ver4'!$F$23:$H$29,3,0))/100</f>
        <v>0.1</v>
      </c>
      <c r="L85" s="6">
        <f t="shared" ca="1" si="14"/>
        <v>3.9000000000000007E-2</v>
      </c>
      <c r="M85" s="16">
        <f t="shared" ca="1" si="15"/>
        <v>453.79620000000006</v>
      </c>
      <c r="N85" s="6">
        <f ca="1">(L85+J85+H85)*E85+Table16[[#This Row],[Hukuk Servisinde Tahsilat Tutarı]]</f>
        <v>858425.39475000009</v>
      </c>
      <c r="O85" s="6">
        <f ca="1">C85*VLOOKUP(B85,'Ver4'!$J$3:$N$9,2,0)+(C85-C85*G85)*VLOOKUP(B85,'Ver4'!$J$3:$N$9,3,0)+(C85-C85*G85-C85*I85)*VLOOKUP(B85,'Ver4'!$J$3:$N$9,4,0)</f>
        <v>154918.5</v>
      </c>
      <c r="P85" s="6">
        <f t="shared" ca="1" si="16"/>
        <v>0.66459999999999997</v>
      </c>
      <c r="Q85" s="6">
        <f ca="1">C85*P85*VLOOKUP(B85,'Ver4'!$J$3:$N$9,5,0)</f>
        <v>269761.14</v>
      </c>
      <c r="R85" s="6">
        <f ca="1">VLOOKUP(Table16[[#This Row],[Ay]],'Ver4'!$J$3:$O$9,6,0)*Table16[[#This Row],[Hukuk Servisine Sevk Edilen]]*Table16[[#This Row],[Toplam Tutar]]</f>
        <v>284373.20175000001</v>
      </c>
      <c r="S85" s="6">
        <f t="shared" ca="1" si="17"/>
        <v>424679.64</v>
      </c>
      <c r="T85" s="6">
        <f t="shared" ca="1" si="18"/>
        <v>588664.25475000008</v>
      </c>
      <c r="U85" s="4"/>
    </row>
    <row r="86" spans="1:21" x14ac:dyDescent="0.2">
      <c r="A86" s="9">
        <v>44980</v>
      </c>
      <c r="B86" s="6">
        <f t="shared" si="10"/>
        <v>2</v>
      </c>
      <c r="C86" s="6">
        <f ca="1">RANDBETWEEN(VLOOKUP(B86,'Ver4'!$F$3:$H$9,2,0),VLOOKUP(B86,'Ver4'!$F$3:$H$9,3,0))</f>
        <v>1176</v>
      </c>
      <c r="D86" s="6">
        <f ca="1">RANDBETWEEN(VLOOKUP(B86,'Ver4'!$B$4:$D$10,2,0),VLOOKUP(B86,'Ver4'!$B$4:$D$10,3,0))</f>
        <v>1550</v>
      </c>
      <c r="E86" s="6">
        <f t="shared" ca="1" si="11"/>
        <v>1822800</v>
      </c>
      <c r="F86" s="6">
        <f ca="1">RANDBETWEEN(VLOOKUP(B86,'Ver4'!$B$13:$D$19,2,0),VLOOKUP(B86,'Ver4'!$B$13:$D$19,3,0))/100</f>
        <v>0.56000000000000005</v>
      </c>
      <c r="G86" s="6">
        <f ca="1">RANDBETWEEN(VLOOKUP(B86,'Ver4'!$F$13:$H$19,2,0),VLOOKUP(B86,'Ver4'!$F$13:$H$19,3,0))/100</f>
        <v>0.52</v>
      </c>
      <c r="H86" s="6">
        <f t="shared" ca="1" si="12"/>
        <v>0.29120000000000001</v>
      </c>
      <c r="I86" s="6">
        <f t="shared" ca="1" si="19"/>
        <v>0.23</v>
      </c>
      <c r="J86" s="6">
        <f t="shared" ca="1" si="13"/>
        <v>0.12880000000000003</v>
      </c>
      <c r="K86" s="6">
        <f ca="1">RANDBETWEEN(VLOOKUP(B86,'Ver4'!$F$23:$H$29,2,0),VLOOKUP(B86,'Ver4'!$F$23:$H$29,3,0))/100</f>
        <v>0.05</v>
      </c>
      <c r="L86" s="6">
        <f t="shared" ca="1" si="14"/>
        <v>2.8000000000000004E-2</v>
      </c>
      <c r="M86" s="16">
        <f t="shared" ca="1" si="15"/>
        <v>526.84800000000007</v>
      </c>
      <c r="N86" s="6">
        <f ca="1">(L86+J86+H86)*E86+Table16[[#This Row],[Hukuk Servisinde Tahsilat Tutarı]]</f>
        <v>1068160.8</v>
      </c>
      <c r="O86" s="6">
        <f ca="1">C86*VLOOKUP(B86,'Ver4'!$J$3:$N$9,2,0)+(C86-C86*G86)*VLOOKUP(B86,'Ver4'!$J$3:$N$9,3,0)+(C86-C86*G86-C86*I86)*VLOOKUP(B86,'Ver4'!$J$3:$N$9,4,0)</f>
        <v>130536</v>
      </c>
      <c r="P86" s="6">
        <f t="shared" ca="1" si="16"/>
        <v>0.55199999999999994</v>
      </c>
      <c r="Q86" s="6">
        <f ca="1">C86*P86*VLOOKUP(B86,'Ver4'!$J$3:$N$9,5,0)</f>
        <v>194745.59999999998</v>
      </c>
      <c r="R86" s="6">
        <f ca="1">VLOOKUP(Table16[[#This Row],[Ay]],'Ver4'!$J$3:$O$9,6,0)*Table16[[#This Row],[Hukuk Servisine Sevk Edilen]]*Table16[[#This Row],[Toplam Tutar]]</f>
        <v>251546.39999999997</v>
      </c>
      <c r="S86" s="6">
        <f t="shared" ca="1" si="17"/>
        <v>325281.59999999998</v>
      </c>
      <c r="T86" s="6">
        <f t="shared" ca="1" si="18"/>
        <v>873415.20000000007</v>
      </c>
      <c r="U86" s="4"/>
    </row>
    <row r="87" spans="1:21" x14ac:dyDescent="0.2">
      <c r="A87" s="9">
        <v>44981</v>
      </c>
      <c r="B87" s="6">
        <f t="shared" si="10"/>
        <v>2</v>
      </c>
      <c r="C87" s="6">
        <f ca="1">RANDBETWEEN(VLOOKUP(B87,'Ver4'!$F$3:$H$9,2,0),VLOOKUP(B87,'Ver4'!$F$3:$H$9,3,0))</f>
        <v>1369</v>
      </c>
      <c r="D87" s="6">
        <f ca="1">RANDBETWEEN(VLOOKUP(B87,'Ver4'!$B$4:$D$10,2,0),VLOOKUP(B87,'Ver4'!$B$4:$D$10,3,0))</f>
        <v>1686</v>
      </c>
      <c r="E87" s="6">
        <f t="shared" ca="1" si="11"/>
        <v>2308134</v>
      </c>
      <c r="F87" s="6">
        <f ca="1">RANDBETWEEN(VLOOKUP(B87,'Ver4'!$B$13:$D$19,2,0),VLOOKUP(B87,'Ver4'!$B$13:$D$19,3,0))/100</f>
        <v>0.41</v>
      </c>
      <c r="G87" s="6">
        <f ca="1">RANDBETWEEN(VLOOKUP(B87,'Ver4'!$F$13:$H$19,2,0),VLOOKUP(B87,'Ver4'!$F$13:$H$19,3,0))/100</f>
        <v>0.49</v>
      </c>
      <c r="H87" s="6">
        <f t="shared" ca="1" si="12"/>
        <v>0.2009</v>
      </c>
      <c r="I87" s="6">
        <f t="shared" ca="1" si="19"/>
        <v>0.26</v>
      </c>
      <c r="J87" s="6">
        <f t="shared" ca="1" si="13"/>
        <v>0.1066</v>
      </c>
      <c r="K87" s="6">
        <f ca="1">RANDBETWEEN(VLOOKUP(B87,'Ver4'!$F$23:$H$29,2,0),VLOOKUP(B87,'Ver4'!$F$23:$H$29,3,0))/100</f>
        <v>7.0000000000000007E-2</v>
      </c>
      <c r="L87" s="6">
        <f t="shared" ca="1" si="14"/>
        <v>2.87E-2</v>
      </c>
      <c r="M87" s="16">
        <f t="shared" ca="1" si="15"/>
        <v>460.25779999999997</v>
      </c>
      <c r="N87" s="6">
        <f ca="1">(L87+J87+H87)*E87+Table16[[#This Row],[Hukuk Servisinde Tahsilat Tutarı]]</f>
        <v>1159029.4881</v>
      </c>
      <c r="O87" s="6">
        <f ca="1">C87*VLOOKUP(B87,'Ver4'!$J$3:$N$9,2,0)+(C87-C87*G87)*VLOOKUP(B87,'Ver4'!$J$3:$N$9,3,0)+(C87-C87*G87-C87*I87)*VLOOKUP(B87,'Ver4'!$J$3:$N$9,4,0)</f>
        <v>155039.25</v>
      </c>
      <c r="P87" s="6">
        <f t="shared" ca="1" si="16"/>
        <v>0.66379999999999995</v>
      </c>
      <c r="Q87" s="6">
        <f ca="1">C87*P87*VLOOKUP(B87,'Ver4'!$J$3:$N$9,5,0)</f>
        <v>272622.65999999997</v>
      </c>
      <c r="R87" s="6">
        <f ca="1">VLOOKUP(Table16[[#This Row],[Ay]],'Ver4'!$J$3:$O$9,6,0)*Table16[[#This Row],[Hukuk Servisine Sevk Edilen]]*Table16[[#This Row],[Toplam Tutar]]</f>
        <v>383034.83729999996</v>
      </c>
      <c r="S87" s="6">
        <f t="shared" ca="1" si="17"/>
        <v>427661.91</v>
      </c>
      <c r="T87" s="6">
        <f t="shared" ca="1" si="18"/>
        <v>886406.82810000004</v>
      </c>
      <c r="U87" s="4"/>
    </row>
    <row r="88" spans="1:21" x14ac:dyDescent="0.2">
      <c r="A88" s="9">
        <v>44982</v>
      </c>
      <c r="B88" s="6">
        <f t="shared" si="10"/>
        <v>2</v>
      </c>
      <c r="C88" s="6">
        <f ca="1">RANDBETWEEN(VLOOKUP(B88,'Ver4'!$F$3:$H$9,2,0),VLOOKUP(B88,'Ver4'!$F$3:$H$9,3,0))</f>
        <v>1403</v>
      </c>
      <c r="D88" s="6">
        <f ca="1">RANDBETWEEN(VLOOKUP(B88,'Ver4'!$B$4:$D$10,2,0),VLOOKUP(B88,'Ver4'!$B$4:$D$10,3,0))</f>
        <v>1290</v>
      </c>
      <c r="E88" s="6">
        <f t="shared" ca="1" si="11"/>
        <v>1809870</v>
      </c>
      <c r="F88" s="6">
        <f ca="1">RANDBETWEEN(VLOOKUP(B88,'Ver4'!$B$13:$D$19,2,0),VLOOKUP(B88,'Ver4'!$B$13:$D$19,3,0))/100</f>
        <v>0.45</v>
      </c>
      <c r="G88" s="6">
        <f ca="1">RANDBETWEEN(VLOOKUP(B88,'Ver4'!$F$13:$H$19,2,0),VLOOKUP(B88,'Ver4'!$F$13:$H$19,3,0))/100</f>
        <v>0.45</v>
      </c>
      <c r="H88" s="6">
        <f t="shared" ca="1" si="12"/>
        <v>0.20250000000000001</v>
      </c>
      <c r="I88" s="6">
        <f t="shared" ca="1" si="19"/>
        <v>0.28000000000000003</v>
      </c>
      <c r="J88" s="6">
        <f t="shared" ca="1" si="13"/>
        <v>0.12600000000000003</v>
      </c>
      <c r="K88" s="6">
        <f ca="1">RANDBETWEEN(VLOOKUP(B88,'Ver4'!$F$23:$H$29,2,0),VLOOKUP(B88,'Ver4'!$F$23:$H$29,3,0))/100</f>
        <v>0.1</v>
      </c>
      <c r="L88" s="6">
        <f t="shared" ca="1" si="14"/>
        <v>4.5000000000000005E-2</v>
      </c>
      <c r="M88" s="16">
        <f t="shared" ca="1" si="15"/>
        <v>524.02050000000008</v>
      </c>
      <c r="N88" s="6">
        <f ca="1">(L88+J88+H88)*E88+Table16[[#This Row],[Hukuk Servisinde Tahsilat Tutarı]]</f>
        <v>959457.33374999999</v>
      </c>
      <c r="O88" s="6">
        <f ca="1">C88*VLOOKUP(B88,'Ver4'!$J$3:$N$9,2,0)+(C88-C88*G88)*VLOOKUP(B88,'Ver4'!$J$3:$N$9,3,0)+(C88-C88*G88-C88*I88)*VLOOKUP(B88,'Ver4'!$J$3:$N$9,4,0)</f>
        <v>165904.75</v>
      </c>
      <c r="P88" s="6">
        <f t="shared" ca="1" si="16"/>
        <v>0.62649999999999995</v>
      </c>
      <c r="Q88" s="6">
        <f ca="1">C88*P88*VLOOKUP(B88,'Ver4'!$J$3:$N$9,5,0)</f>
        <v>263693.84999999998</v>
      </c>
      <c r="R88" s="6">
        <f ca="1">VLOOKUP(Table16[[#This Row],[Ay]],'Ver4'!$J$3:$O$9,6,0)*Table16[[#This Row],[Hukuk Servisine Sevk Edilen]]*Table16[[#This Row],[Toplam Tutar]]</f>
        <v>283470.88874999998</v>
      </c>
      <c r="S88" s="6">
        <f t="shared" ca="1" si="17"/>
        <v>429598.6</v>
      </c>
      <c r="T88" s="6">
        <f t="shared" ca="1" si="18"/>
        <v>695763.48375000001</v>
      </c>
      <c r="U88" s="4"/>
    </row>
    <row r="89" spans="1:21" x14ac:dyDescent="0.2">
      <c r="A89" s="9">
        <v>44983</v>
      </c>
      <c r="B89" s="6">
        <f t="shared" si="10"/>
        <v>2</v>
      </c>
      <c r="C89" s="6">
        <f ca="1">RANDBETWEEN(VLOOKUP(B89,'Ver4'!$F$3:$H$9,2,0),VLOOKUP(B89,'Ver4'!$F$3:$H$9,3,0))</f>
        <v>1246</v>
      </c>
      <c r="D89" s="6">
        <f ca="1">RANDBETWEEN(VLOOKUP(B89,'Ver4'!$B$4:$D$10,2,0),VLOOKUP(B89,'Ver4'!$B$4:$D$10,3,0))</f>
        <v>1462</v>
      </c>
      <c r="E89" s="6">
        <f t="shared" ca="1" si="11"/>
        <v>1821652</v>
      </c>
      <c r="F89" s="6">
        <f ca="1">RANDBETWEEN(VLOOKUP(B89,'Ver4'!$B$13:$D$19,2,0),VLOOKUP(B89,'Ver4'!$B$13:$D$19,3,0))/100</f>
        <v>0.43</v>
      </c>
      <c r="G89" s="6">
        <f ca="1">RANDBETWEEN(VLOOKUP(B89,'Ver4'!$F$13:$H$19,2,0),VLOOKUP(B89,'Ver4'!$F$13:$H$19,3,0))/100</f>
        <v>0.52</v>
      </c>
      <c r="H89" s="6">
        <f t="shared" ca="1" si="12"/>
        <v>0.22359999999999999</v>
      </c>
      <c r="I89" s="6">
        <f t="shared" ca="1" si="19"/>
        <v>0.27</v>
      </c>
      <c r="J89" s="6">
        <f t="shared" ca="1" si="13"/>
        <v>0.11610000000000001</v>
      </c>
      <c r="K89" s="6">
        <f ca="1">RANDBETWEEN(VLOOKUP(B89,'Ver4'!$F$23:$H$29,2,0),VLOOKUP(B89,'Ver4'!$F$23:$H$29,3,0))/100</f>
        <v>0.05</v>
      </c>
      <c r="L89" s="6">
        <f t="shared" ca="1" si="14"/>
        <v>2.1500000000000002E-2</v>
      </c>
      <c r="M89" s="16">
        <f t="shared" ca="1" si="15"/>
        <v>450.05519999999996</v>
      </c>
      <c r="N89" s="6">
        <f ca="1">(L89+J89+H89)*E89+Table16[[#This Row],[Hukuk Servisinde Tahsilat Tutarı]]</f>
        <v>948898.52679999999</v>
      </c>
      <c r="O89" s="6">
        <f ca="1">C89*VLOOKUP(B89,'Ver4'!$J$3:$N$9,2,0)+(C89-C89*G89)*VLOOKUP(B89,'Ver4'!$J$3:$N$9,3,0)+(C89-C89*G89-C89*I89)*VLOOKUP(B89,'Ver4'!$J$3:$N$9,4,0)</f>
        <v>133322</v>
      </c>
      <c r="P89" s="6">
        <f t="shared" ca="1" si="16"/>
        <v>0.63880000000000003</v>
      </c>
      <c r="Q89" s="6">
        <f ca="1">C89*P89*VLOOKUP(B89,'Ver4'!$J$3:$N$9,5,0)</f>
        <v>238783.44</v>
      </c>
      <c r="R89" s="6">
        <f ca="1">VLOOKUP(Table16[[#This Row],[Ay]],'Ver4'!$J$3:$O$9,6,0)*Table16[[#This Row],[Hukuk Servisine Sevk Edilen]]*Table16[[#This Row],[Toplam Tutar]]</f>
        <v>290917.82440000004</v>
      </c>
      <c r="S89" s="6">
        <f t="shared" ca="1" si="17"/>
        <v>372105.44</v>
      </c>
      <c r="T89" s="6">
        <f t="shared" ca="1" si="18"/>
        <v>710115.08679999993</v>
      </c>
      <c r="U89" s="4"/>
    </row>
    <row r="90" spans="1:21" x14ac:dyDescent="0.2">
      <c r="A90" s="9">
        <v>44984</v>
      </c>
      <c r="B90" s="6">
        <f t="shared" si="10"/>
        <v>2</v>
      </c>
      <c r="C90" s="6">
        <f ca="1">RANDBETWEEN(VLOOKUP(B90,'Ver4'!$F$3:$H$9,2,0),VLOOKUP(B90,'Ver4'!$F$3:$H$9,3,0))</f>
        <v>1202</v>
      </c>
      <c r="D90" s="6">
        <f ca="1">RANDBETWEEN(VLOOKUP(B90,'Ver4'!$B$4:$D$10,2,0),VLOOKUP(B90,'Ver4'!$B$4:$D$10,3,0))</f>
        <v>1579</v>
      </c>
      <c r="E90" s="6">
        <f t="shared" ca="1" si="11"/>
        <v>1897958</v>
      </c>
      <c r="F90" s="6">
        <f ca="1">RANDBETWEEN(VLOOKUP(B90,'Ver4'!$B$13:$D$19,2,0),VLOOKUP(B90,'Ver4'!$B$13:$D$19,3,0))/100</f>
        <v>0.5</v>
      </c>
      <c r="G90" s="6">
        <f ca="1">RANDBETWEEN(VLOOKUP(B90,'Ver4'!$F$13:$H$19,2,0),VLOOKUP(B90,'Ver4'!$F$13:$H$19,3,0))/100</f>
        <v>0.52</v>
      </c>
      <c r="H90" s="6">
        <f t="shared" ca="1" si="12"/>
        <v>0.26</v>
      </c>
      <c r="I90" s="6">
        <f t="shared" ca="1" si="19"/>
        <v>0.31</v>
      </c>
      <c r="J90" s="6">
        <f t="shared" ca="1" si="13"/>
        <v>0.155</v>
      </c>
      <c r="K90" s="6">
        <f ca="1">RANDBETWEEN(VLOOKUP(B90,'Ver4'!$F$23:$H$29,2,0),VLOOKUP(B90,'Ver4'!$F$23:$H$29,3,0))/100</f>
        <v>7.0000000000000007E-2</v>
      </c>
      <c r="L90" s="6">
        <f t="shared" ca="1" si="14"/>
        <v>3.5000000000000003E-2</v>
      </c>
      <c r="M90" s="16">
        <f t="shared" ca="1" si="15"/>
        <v>540.9</v>
      </c>
      <c r="N90" s="6">
        <f ca="1">(L90+J90+H90)*E90+Table16[[#This Row],[Hukuk Servisinde Tahsilat Tutarı]]</f>
        <v>1115050.325</v>
      </c>
      <c r="O90" s="6">
        <f ca="1">C90*VLOOKUP(B90,'Ver4'!$J$3:$N$9,2,0)+(C90-C90*G90)*VLOOKUP(B90,'Ver4'!$J$3:$N$9,3,0)+(C90-C90*G90-C90*I90)*VLOOKUP(B90,'Ver4'!$J$3:$N$9,4,0)</f>
        <v>123806</v>
      </c>
      <c r="P90" s="6">
        <f t="shared" ca="1" si="16"/>
        <v>0.55000000000000004</v>
      </c>
      <c r="Q90" s="6">
        <f ca="1">C90*P90*VLOOKUP(B90,'Ver4'!$J$3:$N$9,5,0)</f>
        <v>198330</v>
      </c>
      <c r="R90" s="6">
        <f ca="1">VLOOKUP(Table16[[#This Row],[Ay]],'Ver4'!$J$3:$O$9,6,0)*Table16[[#This Row],[Hukuk Servisine Sevk Edilen]]*Table16[[#This Row],[Toplam Tutar]]</f>
        <v>260969.22500000003</v>
      </c>
      <c r="S90" s="6">
        <f t="shared" ca="1" si="17"/>
        <v>322136</v>
      </c>
      <c r="T90" s="6">
        <f t="shared" ca="1" si="18"/>
        <v>916720.32499999995</v>
      </c>
      <c r="U90" s="4"/>
    </row>
    <row r="91" spans="1:21" x14ac:dyDescent="0.2">
      <c r="A91" s="9">
        <v>44985</v>
      </c>
      <c r="B91" s="6">
        <f t="shared" si="10"/>
        <v>2</v>
      </c>
      <c r="C91" s="6">
        <f ca="1">RANDBETWEEN(VLOOKUP(B91,'Ver4'!$F$3:$H$9,2,0),VLOOKUP(B91,'Ver4'!$F$3:$H$9,3,0))</f>
        <v>1203</v>
      </c>
      <c r="D91" s="6">
        <f ca="1">RANDBETWEEN(VLOOKUP(B91,'Ver4'!$B$4:$D$10,2,0),VLOOKUP(B91,'Ver4'!$B$4:$D$10,3,0))</f>
        <v>1631</v>
      </c>
      <c r="E91" s="6">
        <f t="shared" ca="1" si="11"/>
        <v>1962093</v>
      </c>
      <c r="F91" s="6">
        <f ca="1">RANDBETWEEN(VLOOKUP(B91,'Ver4'!$B$13:$D$19,2,0),VLOOKUP(B91,'Ver4'!$B$13:$D$19,3,0))/100</f>
        <v>0.5</v>
      </c>
      <c r="G91" s="6">
        <f ca="1">RANDBETWEEN(VLOOKUP(B91,'Ver4'!$F$13:$H$19,2,0),VLOOKUP(B91,'Ver4'!$F$13:$H$19,3,0))/100</f>
        <v>0.54</v>
      </c>
      <c r="H91" s="6">
        <f t="shared" ca="1" si="12"/>
        <v>0.27</v>
      </c>
      <c r="I91" s="6">
        <f t="shared" ca="1" si="19"/>
        <v>0.28999999999999998</v>
      </c>
      <c r="J91" s="6">
        <f t="shared" ca="1" si="13"/>
        <v>0.14499999999999999</v>
      </c>
      <c r="K91" s="6">
        <f ca="1">RANDBETWEEN(VLOOKUP(B91,'Ver4'!$F$23:$H$29,2,0),VLOOKUP(B91,'Ver4'!$F$23:$H$29,3,0))/100</f>
        <v>0.05</v>
      </c>
      <c r="L91" s="6">
        <f t="shared" ca="1" si="14"/>
        <v>2.5000000000000001E-2</v>
      </c>
      <c r="M91" s="16">
        <f t="shared" ca="1" si="15"/>
        <v>529.32000000000005</v>
      </c>
      <c r="N91" s="6">
        <f ca="1">(L91+J91+H91)*E91+Table16[[#This Row],[Hukuk Servisinde Tahsilat Tutarı]]</f>
        <v>1138013.94</v>
      </c>
      <c r="O91" s="6">
        <f ca="1">C91*VLOOKUP(B91,'Ver4'!$J$3:$N$9,2,0)+(C91-C91*G91)*VLOOKUP(B91,'Ver4'!$J$3:$N$9,3,0)+(C91-C91*G91-C91*I91)*VLOOKUP(B91,'Ver4'!$J$3:$N$9,4,0)</f>
        <v>122104.5</v>
      </c>
      <c r="P91" s="6">
        <f t="shared" ca="1" si="16"/>
        <v>0.56000000000000005</v>
      </c>
      <c r="Q91" s="6">
        <f ca="1">C91*P91*VLOOKUP(B91,'Ver4'!$J$3:$N$9,5,0)</f>
        <v>202104.00000000003</v>
      </c>
      <c r="R91" s="6">
        <f ca="1">VLOOKUP(Table16[[#This Row],[Ay]],'Ver4'!$J$3:$O$9,6,0)*Table16[[#This Row],[Hukuk Servisine Sevk Edilen]]*Table16[[#This Row],[Toplam Tutar]]</f>
        <v>274693.02</v>
      </c>
      <c r="S91" s="6">
        <f t="shared" ca="1" si="17"/>
        <v>324208.5</v>
      </c>
      <c r="T91" s="6">
        <f t="shared" ca="1" si="18"/>
        <v>935909.94</v>
      </c>
      <c r="U91" s="4"/>
    </row>
    <row r="92" spans="1:21" x14ac:dyDescent="0.2">
      <c r="A92" s="9">
        <v>44986</v>
      </c>
      <c r="B92" s="6">
        <f t="shared" si="10"/>
        <v>3</v>
      </c>
      <c r="C92" s="6">
        <f ca="1">RANDBETWEEN(VLOOKUP(B92,'Ver4'!$F$3:$H$9,2,0),VLOOKUP(B92,'Ver4'!$F$3:$H$9,3,0))</f>
        <v>1388</v>
      </c>
      <c r="D92" s="6">
        <f ca="1">RANDBETWEEN(VLOOKUP(B92,'Ver4'!$B$4:$D$10,2,0),VLOOKUP(B92,'Ver4'!$B$4:$D$10,3,0))</f>
        <v>875</v>
      </c>
      <c r="E92" s="6">
        <f t="shared" ca="1" si="11"/>
        <v>1214500</v>
      </c>
      <c r="F92" s="6">
        <f ca="1">RANDBETWEEN(VLOOKUP(B92,'Ver4'!$B$13:$D$19,2,0),VLOOKUP(B92,'Ver4'!$B$13:$D$19,3,0))/100</f>
        <v>0</v>
      </c>
      <c r="G92" s="6">
        <f ca="1">RANDBETWEEN(VLOOKUP(B92,'Ver4'!$F$13:$H$19,2,0),VLOOKUP(B92,'Ver4'!$F$13:$H$19,3,0))/100</f>
        <v>0</v>
      </c>
      <c r="H92" s="6">
        <f t="shared" ca="1" si="12"/>
        <v>0</v>
      </c>
      <c r="I92" s="6">
        <f t="shared" ca="1" si="19"/>
        <v>0.34</v>
      </c>
      <c r="J92" s="6">
        <f t="shared" ca="1" si="13"/>
        <v>0</v>
      </c>
      <c r="K92" s="6">
        <f ca="1">RANDBETWEEN(VLOOKUP(B92,'Ver4'!$F$23:$H$29,2,0),VLOOKUP(B92,'Ver4'!$F$23:$H$29,3,0))/100</f>
        <v>0</v>
      </c>
      <c r="L92" s="6">
        <f t="shared" ca="1" si="14"/>
        <v>0</v>
      </c>
      <c r="M92" s="16">
        <f t="shared" ca="1" si="15"/>
        <v>0</v>
      </c>
      <c r="N92" s="6">
        <f ca="1">(L92+J92+H92)*E92+Table16[[#This Row],[Hukuk Servisinde Tahsilat Tutarı]]</f>
        <v>0</v>
      </c>
      <c r="O92" s="6">
        <f ca="1">C92*VLOOKUP(B92,'Ver4'!$J$3:$N$9,2,0)+(C92-C92*G92)*VLOOKUP(B92,'Ver4'!$J$3:$N$9,3,0)+(C92-C92*G92-C92*I92)*VLOOKUP(B92,'Ver4'!$J$3:$N$9,4,0)</f>
        <v>0</v>
      </c>
      <c r="P92" s="6">
        <f t="shared" ca="1" si="16"/>
        <v>1</v>
      </c>
      <c r="Q92" s="6">
        <f ca="1">C92*P92*VLOOKUP(B92,'Ver4'!$J$3:$N$9,5,0)</f>
        <v>0</v>
      </c>
      <c r="R92" s="6">
        <f ca="1">VLOOKUP(Table16[[#This Row],[Ay]],'Ver4'!$J$3:$O$9,6,0)*Table16[[#This Row],[Hukuk Servisine Sevk Edilen]]*Table16[[#This Row],[Toplam Tutar]]</f>
        <v>0</v>
      </c>
      <c r="S92" s="6">
        <f t="shared" ca="1" si="17"/>
        <v>0</v>
      </c>
      <c r="T92" s="6">
        <f t="shared" ca="1" si="18"/>
        <v>0</v>
      </c>
      <c r="U92" s="4"/>
    </row>
    <row r="93" spans="1:21" x14ac:dyDescent="0.2">
      <c r="A93" s="9">
        <v>44987</v>
      </c>
      <c r="B93" s="6">
        <f t="shared" si="10"/>
        <v>3</v>
      </c>
      <c r="C93" s="6">
        <f ca="1">RANDBETWEEN(VLOOKUP(B93,'Ver4'!$F$3:$H$9,2,0),VLOOKUP(B93,'Ver4'!$F$3:$H$9,3,0))</f>
        <v>1492</v>
      </c>
      <c r="D93" s="6">
        <f ca="1">RANDBETWEEN(VLOOKUP(B93,'Ver4'!$B$4:$D$10,2,0),VLOOKUP(B93,'Ver4'!$B$4:$D$10,3,0))</f>
        <v>1175</v>
      </c>
      <c r="E93" s="6">
        <f t="shared" ca="1" si="11"/>
        <v>1753100</v>
      </c>
      <c r="F93" s="6">
        <f ca="1">RANDBETWEEN(VLOOKUP(B93,'Ver4'!$B$13:$D$19,2,0),VLOOKUP(B93,'Ver4'!$B$13:$D$19,3,0))/100</f>
        <v>0</v>
      </c>
      <c r="G93" s="6">
        <f ca="1">RANDBETWEEN(VLOOKUP(B93,'Ver4'!$F$13:$H$19,2,0),VLOOKUP(B93,'Ver4'!$F$13:$H$19,3,0))/100</f>
        <v>0</v>
      </c>
      <c r="H93" s="6">
        <f t="shared" ca="1" si="12"/>
        <v>0</v>
      </c>
      <c r="I93" s="6">
        <f t="shared" ca="1" si="19"/>
        <v>0.3</v>
      </c>
      <c r="J93" s="6">
        <f t="shared" ca="1" si="13"/>
        <v>0</v>
      </c>
      <c r="K93" s="6">
        <f ca="1">RANDBETWEEN(VLOOKUP(B93,'Ver4'!$F$23:$H$29,2,0),VLOOKUP(B93,'Ver4'!$F$23:$H$29,3,0))/100</f>
        <v>0</v>
      </c>
      <c r="L93" s="6">
        <f t="shared" ca="1" si="14"/>
        <v>0</v>
      </c>
      <c r="M93" s="16">
        <f t="shared" ca="1" si="15"/>
        <v>0</v>
      </c>
      <c r="N93" s="6">
        <f ca="1">(L93+J93+H93)*E93+Table16[[#This Row],[Hukuk Servisinde Tahsilat Tutarı]]</f>
        <v>0</v>
      </c>
      <c r="O93" s="6">
        <f ca="1">C93*VLOOKUP(B93,'Ver4'!$J$3:$N$9,2,0)+(C93-C93*G93)*VLOOKUP(B93,'Ver4'!$J$3:$N$9,3,0)+(C93-C93*G93-C93*I93)*VLOOKUP(B93,'Ver4'!$J$3:$N$9,4,0)</f>
        <v>0</v>
      </c>
      <c r="P93" s="6">
        <f t="shared" ca="1" si="16"/>
        <v>1</v>
      </c>
      <c r="Q93" s="6">
        <f ca="1">C93*P93*VLOOKUP(B93,'Ver4'!$J$3:$N$9,5,0)</f>
        <v>0</v>
      </c>
      <c r="R93" s="6">
        <f ca="1">VLOOKUP(Table16[[#This Row],[Ay]],'Ver4'!$J$3:$O$9,6,0)*Table16[[#This Row],[Hukuk Servisine Sevk Edilen]]*Table16[[#This Row],[Toplam Tutar]]</f>
        <v>0</v>
      </c>
      <c r="S93" s="6">
        <f t="shared" ca="1" si="17"/>
        <v>0</v>
      </c>
      <c r="T93" s="6">
        <f t="shared" ca="1" si="18"/>
        <v>0</v>
      </c>
      <c r="U93" s="4"/>
    </row>
    <row r="94" spans="1:21" x14ac:dyDescent="0.2">
      <c r="A94" s="9">
        <v>44988</v>
      </c>
      <c r="B94" s="6">
        <f t="shared" si="10"/>
        <v>3</v>
      </c>
      <c r="C94" s="6">
        <f ca="1">RANDBETWEEN(VLOOKUP(B94,'Ver4'!$F$3:$H$9,2,0),VLOOKUP(B94,'Ver4'!$F$3:$H$9,3,0))</f>
        <v>1243</v>
      </c>
      <c r="D94" s="6">
        <f ca="1">RANDBETWEEN(VLOOKUP(B94,'Ver4'!$B$4:$D$10,2,0),VLOOKUP(B94,'Ver4'!$B$4:$D$10,3,0))</f>
        <v>867</v>
      </c>
      <c r="E94" s="6">
        <f t="shared" ca="1" si="11"/>
        <v>1077681</v>
      </c>
      <c r="F94" s="6">
        <f ca="1">RANDBETWEEN(VLOOKUP(B94,'Ver4'!$B$13:$D$19,2,0),VLOOKUP(B94,'Ver4'!$B$13:$D$19,3,0))/100</f>
        <v>0</v>
      </c>
      <c r="G94" s="6">
        <f ca="1">RANDBETWEEN(VLOOKUP(B94,'Ver4'!$F$13:$H$19,2,0),VLOOKUP(B94,'Ver4'!$F$13:$H$19,3,0))/100</f>
        <v>0</v>
      </c>
      <c r="H94" s="6">
        <f t="shared" ca="1" si="12"/>
        <v>0</v>
      </c>
      <c r="I94" s="6">
        <f t="shared" ca="1" si="19"/>
        <v>0.32</v>
      </c>
      <c r="J94" s="6">
        <f t="shared" ca="1" si="13"/>
        <v>0</v>
      </c>
      <c r="K94" s="6">
        <f ca="1">RANDBETWEEN(VLOOKUP(B94,'Ver4'!$F$23:$H$29,2,0),VLOOKUP(B94,'Ver4'!$F$23:$H$29,3,0))/100</f>
        <v>0</v>
      </c>
      <c r="L94" s="6">
        <f t="shared" ca="1" si="14"/>
        <v>0</v>
      </c>
      <c r="M94" s="16">
        <f t="shared" ca="1" si="15"/>
        <v>0</v>
      </c>
      <c r="N94" s="6">
        <f ca="1">(L94+J94+H94)*E94+Table16[[#This Row],[Hukuk Servisinde Tahsilat Tutarı]]</f>
        <v>0</v>
      </c>
      <c r="O94" s="6">
        <f ca="1">C94*VLOOKUP(B94,'Ver4'!$J$3:$N$9,2,0)+(C94-C94*G94)*VLOOKUP(B94,'Ver4'!$J$3:$N$9,3,0)+(C94-C94*G94-C94*I94)*VLOOKUP(B94,'Ver4'!$J$3:$N$9,4,0)</f>
        <v>0</v>
      </c>
      <c r="P94" s="6">
        <f t="shared" ca="1" si="16"/>
        <v>1</v>
      </c>
      <c r="Q94" s="6">
        <f ca="1">C94*P94*VLOOKUP(B94,'Ver4'!$J$3:$N$9,5,0)</f>
        <v>0</v>
      </c>
      <c r="R94" s="6">
        <f ca="1">VLOOKUP(Table16[[#This Row],[Ay]],'Ver4'!$J$3:$O$9,6,0)*Table16[[#This Row],[Hukuk Servisine Sevk Edilen]]*Table16[[#This Row],[Toplam Tutar]]</f>
        <v>0</v>
      </c>
      <c r="S94" s="6">
        <f t="shared" ca="1" si="17"/>
        <v>0</v>
      </c>
      <c r="T94" s="6">
        <f t="shared" ca="1" si="18"/>
        <v>0</v>
      </c>
      <c r="U94" s="4"/>
    </row>
    <row r="95" spans="1:21" x14ac:dyDescent="0.2">
      <c r="A95" s="9">
        <v>44989</v>
      </c>
      <c r="B95" s="6">
        <f t="shared" si="10"/>
        <v>3</v>
      </c>
      <c r="C95" s="6">
        <f ca="1">RANDBETWEEN(VLOOKUP(B95,'Ver4'!$F$3:$H$9,2,0),VLOOKUP(B95,'Ver4'!$F$3:$H$9,3,0))</f>
        <v>1291</v>
      </c>
      <c r="D95" s="6">
        <f ca="1">RANDBETWEEN(VLOOKUP(B95,'Ver4'!$B$4:$D$10,2,0),VLOOKUP(B95,'Ver4'!$B$4:$D$10,3,0))</f>
        <v>1009</v>
      </c>
      <c r="E95" s="6">
        <f t="shared" ca="1" si="11"/>
        <v>1302619</v>
      </c>
      <c r="F95" s="6">
        <f ca="1">RANDBETWEEN(VLOOKUP(B95,'Ver4'!$B$13:$D$19,2,0),VLOOKUP(B95,'Ver4'!$B$13:$D$19,3,0))/100</f>
        <v>0</v>
      </c>
      <c r="G95" s="6">
        <f ca="1">RANDBETWEEN(VLOOKUP(B95,'Ver4'!$F$13:$H$19,2,0),VLOOKUP(B95,'Ver4'!$F$13:$H$19,3,0))/100</f>
        <v>0</v>
      </c>
      <c r="H95" s="6">
        <f t="shared" ca="1" si="12"/>
        <v>0</v>
      </c>
      <c r="I95" s="6">
        <f t="shared" ca="1" si="19"/>
        <v>0.21</v>
      </c>
      <c r="J95" s="6">
        <f t="shared" ca="1" si="13"/>
        <v>0</v>
      </c>
      <c r="K95" s="6">
        <f ca="1">RANDBETWEEN(VLOOKUP(B95,'Ver4'!$F$23:$H$29,2,0),VLOOKUP(B95,'Ver4'!$F$23:$H$29,3,0))/100</f>
        <v>0</v>
      </c>
      <c r="L95" s="6">
        <f t="shared" ca="1" si="14"/>
        <v>0</v>
      </c>
      <c r="M95" s="16">
        <f t="shared" ca="1" si="15"/>
        <v>0</v>
      </c>
      <c r="N95" s="6">
        <f ca="1">(L95+J95+H95)*E95+Table16[[#This Row],[Hukuk Servisinde Tahsilat Tutarı]]</f>
        <v>0</v>
      </c>
      <c r="O95" s="6">
        <f ca="1">C95*VLOOKUP(B95,'Ver4'!$J$3:$N$9,2,0)+(C95-C95*G95)*VLOOKUP(B95,'Ver4'!$J$3:$N$9,3,0)+(C95-C95*G95-C95*I95)*VLOOKUP(B95,'Ver4'!$J$3:$N$9,4,0)</f>
        <v>0</v>
      </c>
      <c r="P95" s="6">
        <f t="shared" ca="1" si="16"/>
        <v>1</v>
      </c>
      <c r="Q95" s="6">
        <f ca="1">C95*P95*VLOOKUP(B95,'Ver4'!$J$3:$N$9,5,0)</f>
        <v>0</v>
      </c>
      <c r="R95" s="6">
        <f ca="1">VLOOKUP(Table16[[#This Row],[Ay]],'Ver4'!$J$3:$O$9,6,0)*Table16[[#This Row],[Hukuk Servisine Sevk Edilen]]*Table16[[#This Row],[Toplam Tutar]]</f>
        <v>0</v>
      </c>
      <c r="S95" s="6">
        <f t="shared" ca="1" si="17"/>
        <v>0</v>
      </c>
      <c r="T95" s="6">
        <f t="shared" ca="1" si="18"/>
        <v>0</v>
      </c>
      <c r="U95" s="4"/>
    </row>
    <row r="96" spans="1:21" x14ac:dyDescent="0.2">
      <c r="A96" s="9">
        <v>44990</v>
      </c>
      <c r="B96" s="6">
        <f t="shared" si="10"/>
        <v>3</v>
      </c>
      <c r="C96" s="6">
        <f ca="1">RANDBETWEEN(VLOOKUP(B96,'Ver4'!$F$3:$H$9,2,0),VLOOKUP(B96,'Ver4'!$F$3:$H$9,3,0))</f>
        <v>1074</v>
      </c>
      <c r="D96" s="6">
        <f ca="1">RANDBETWEEN(VLOOKUP(B96,'Ver4'!$B$4:$D$10,2,0),VLOOKUP(B96,'Ver4'!$B$4:$D$10,3,0))</f>
        <v>1213</v>
      </c>
      <c r="E96" s="6">
        <f t="shared" ca="1" si="11"/>
        <v>1302762</v>
      </c>
      <c r="F96" s="6">
        <f ca="1">RANDBETWEEN(VLOOKUP(B96,'Ver4'!$B$13:$D$19,2,0),VLOOKUP(B96,'Ver4'!$B$13:$D$19,3,0))/100</f>
        <v>0</v>
      </c>
      <c r="G96" s="6">
        <f ca="1">RANDBETWEEN(VLOOKUP(B96,'Ver4'!$F$13:$H$19,2,0),VLOOKUP(B96,'Ver4'!$F$13:$H$19,3,0))/100</f>
        <v>0</v>
      </c>
      <c r="H96" s="6">
        <f t="shared" ca="1" si="12"/>
        <v>0</v>
      </c>
      <c r="I96" s="6">
        <f t="shared" ca="1" si="19"/>
        <v>0.21</v>
      </c>
      <c r="J96" s="6">
        <f t="shared" ca="1" si="13"/>
        <v>0</v>
      </c>
      <c r="K96" s="6">
        <f ca="1">RANDBETWEEN(VLOOKUP(B96,'Ver4'!$F$23:$H$29,2,0),VLOOKUP(B96,'Ver4'!$F$23:$H$29,3,0))/100</f>
        <v>0</v>
      </c>
      <c r="L96" s="6">
        <f t="shared" ca="1" si="14"/>
        <v>0</v>
      </c>
      <c r="M96" s="16">
        <f t="shared" ca="1" si="15"/>
        <v>0</v>
      </c>
      <c r="N96" s="6">
        <f ca="1">(L96+J96+H96)*E96+Table16[[#This Row],[Hukuk Servisinde Tahsilat Tutarı]]</f>
        <v>0</v>
      </c>
      <c r="O96" s="6">
        <f ca="1">C96*VLOOKUP(B96,'Ver4'!$J$3:$N$9,2,0)+(C96-C96*G96)*VLOOKUP(B96,'Ver4'!$J$3:$N$9,3,0)+(C96-C96*G96-C96*I96)*VLOOKUP(B96,'Ver4'!$J$3:$N$9,4,0)</f>
        <v>0</v>
      </c>
      <c r="P96" s="6">
        <f t="shared" ca="1" si="16"/>
        <v>1</v>
      </c>
      <c r="Q96" s="6">
        <f ca="1">C96*P96*VLOOKUP(B96,'Ver4'!$J$3:$N$9,5,0)</f>
        <v>0</v>
      </c>
      <c r="R96" s="6">
        <f ca="1">VLOOKUP(Table16[[#This Row],[Ay]],'Ver4'!$J$3:$O$9,6,0)*Table16[[#This Row],[Hukuk Servisine Sevk Edilen]]*Table16[[#This Row],[Toplam Tutar]]</f>
        <v>0</v>
      </c>
      <c r="S96" s="6">
        <f t="shared" ca="1" si="17"/>
        <v>0</v>
      </c>
      <c r="T96" s="6">
        <f t="shared" ca="1" si="18"/>
        <v>0</v>
      </c>
      <c r="U96" s="4"/>
    </row>
    <row r="97" spans="1:21" x14ac:dyDescent="0.2">
      <c r="A97" s="9">
        <v>44991</v>
      </c>
      <c r="B97" s="6">
        <f t="shared" si="10"/>
        <v>3</v>
      </c>
      <c r="C97" s="6">
        <f ca="1">RANDBETWEEN(VLOOKUP(B97,'Ver4'!$F$3:$H$9,2,0),VLOOKUP(B97,'Ver4'!$F$3:$H$9,3,0))</f>
        <v>1252</v>
      </c>
      <c r="D97" s="6">
        <f ca="1">RANDBETWEEN(VLOOKUP(B97,'Ver4'!$B$4:$D$10,2,0),VLOOKUP(B97,'Ver4'!$B$4:$D$10,3,0))</f>
        <v>1111</v>
      </c>
      <c r="E97" s="6">
        <f t="shared" ca="1" si="11"/>
        <v>1390972</v>
      </c>
      <c r="F97" s="6">
        <f ca="1">RANDBETWEEN(VLOOKUP(B97,'Ver4'!$B$13:$D$19,2,0),VLOOKUP(B97,'Ver4'!$B$13:$D$19,3,0))/100</f>
        <v>0</v>
      </c>
      <c r="G97" s="6">
        <f ca="1">RANDBETWEEN(VLOOKUP(B97,'Ver4'!$F$13:$H$19,2,0),VLOOKUP(B97,'Ver4'!$F$13:$H$19,3,0))/100</f>
        <v>0</v>
      </c>
      <c r="H97" s="6">
        <f t="shared" ca="1" si="12"/>
        <v>0</v>
      </c>
      <c r="I97" s="6">
        <f t="shared" ca="1" si="19"/>
        <v>0.26</v>
      </c>
      <c r="J97" s="6">
        <f t="shared" ca="1" si="13"/>
        <v>0</v>
      </c>
      <c r="K97" s="6">
        <f ca="1">RANDBETWEEN(VLOOKUP(B97,'Ver4'!$F$23:$H$29,2,0),VLOOKUP(B97,'Ver4'!$F$23:$H$29,3,0))/100</f>
        <v>0</v>
      </c>
      <c r="L97" s="6">
        <f t="shared" ca="1" si="14"/>
        <v>0</v>
      </c>
      <c r="M97" s="16">
        <f t="shared" ca="1" si="15"/>
        <v>0</v>
      </c>
      <c r="N97" s="6">
        <f ca="1">(L97+J97+H97)*E97+Table16[[#This Row],[Hukuk Servisinde Tahsilat Tutarı]]</f>
        <v>0</v>
      </c>
      <c r="O97" s="6">
        <f ca="1">C97*VLOOKUP(B97,'Ver4'!$J$3:$N$9,2,0)+(C97-C97*G97)*VLOOKUP(B97,'Ver4'!$J$3:$N$9,3,0)+(C97-C97*G97-C97*I97)*VLOOKUP(B97,'Ver4'!$J$3:$N$9,4,0)</f>
        <v>0</v>
      </c>
      <c r="P97" s="6">
        <f t="shared" ca="1" si="16"/>
        <v>1</v>
      </c>
      <c r="Q97" s="6">
        <f ca="1">C97*P97*VLOOKUP(B97,'Ver4'!$J$3:$N$9,5,0)</f>
        <v>0</v>
      </c>
      <c r="R97" s="6">
        <f ca="1">VLOOKUP(Table16[[#This Row],[Ay]],'Ver4'!$J$3:$O$9,6,0)*Table16[[#This Row],[Hukuk Servisine Sevk Edilen]]*Table16[[#This Row],[Toplam Tutar]]</f>
        <v>0</v>
      </c>
      <c r="S97" s="6">
        <f t="shared" ca="1" si="17"/>
        <v>0</v>
      </c>
      <c r="T97" s="6">
        <f t="shared" ca="1" si="18"/>
        <v>0</v>
      </c>
      <c r="U97" s="4"/>
    </row>
    <row r="98" spans="1:21" x14ac:dyDescent="0.2">
      <c r="A98" s="9">
        <v>44992</v>
      </c>
      <c r="B98" s="6">
        <f t="shared" si="10"/>
        <v>3</v>
      </c>
      <c r="C98" s="6">
        <f ca="1">RANDBETWEEN(VLOOKUP(B98,'Ver4'!$F$3:$H$9,2,0),VLOOKUP(B98,'Ver4'!$F$3:$H$9,3,0))</f>
        <v>1033</v>
      </c>
      <c r="D98" s="6">
        <f ca="1">RANDBETWEEN(VLOOKUP(B98,'Ver4'!$B$4:$D$10,2,0),VLOOKUP(B98,'Ver4'!$B$4:$D$10,3,0))</f>
        <v>836</v>
      </c>
      <c r="E98" s="6">
        <f t="shared" ca="1" si="11"/>
        <v>863588</v>
      </c>
      <c r="F98" s="6">
        <f ca="1">RANDBETWEEN(VLOOKUP(B98,'Ver4'!$B$13:$D$19,2,0),VLOOKUP(B98,'Ver4'!$B$13:$D$19,3,0))/100</f>
        <v>0</v>
      </c>
      <c r="G98" s="6">
        <f ca="1">RANDBETWEEN(VLOOKUP(B98,'Ver4'!$F$13:$H$19,2,0),VLOOKUP(B98,'Ver4'!$F$13:$H$19,3,0))/100</f>
        <v>0</v>
      </c>
      <c r="H98" s="6">
        <f t="shared" ca="1" si="12"/>
        <v>0</v>
      </c>
      <c r="I98" s="6">
        <f t="shared" ca="1" si="19"/>
        <v>0.33</v>
      </c>
      <c r="J98" s="6">
        <f t="shared" ca="1" si="13"/>
        <v>0</v>
      </c>
      <c r="K98" s="6">
        <f ca="1">RANDBETWEEN(VLOOKUP(B98,'Ver4'!$F$23:$H$29,2,0),VLOOKUP(B98,'Ver4'!$F$23:$H$29,3,0))/100</f>
        <v>0</v>
      </c>
      <c r="L98" s="6">
        <f t="shared" ca="1" si="14"/>
        <v>0</v>
      </c>
      <c r="M98" s="16">
        <f t="shared" ca="1" si="15"/>
        <v>0</v>
      </c>
      <c r="N98" s="6">
        <f ca="1">(L98+J98+H98)*E98+Table16[[#This Row],[Hukuk Servisinde Tahsilat Tutarı]]</f>
        <v>0</v>
      </c>
      <c r="O98" s="6">
        <f ca="1">C98*VLOOKUP(B98,'Ver4'!$J$3:$N$9,2,0)+(C98-C98*G98)*VLOOKUP(B98,'Ver4'!$J$3:$N$9,3,0)+(C98-C98*G98-C98*I98)*VLOOKUP(B98,'Ver4'!$J$3:$N$9,4,0)</f>
        <v>0</v>
      </c>
      <c r="P98" s="6">
        <f t="shared" ca="1" si="16"/>
        <v>1</v>
      </c>
      <c r="Q98" s="6">
        <f ca="1">C98*P98*VLOOKUP(B98,'Ver4'!$J$3:$N$9,5,0)</f>
        <v>0</v>
      </c>
      <c r="R98" s="6">
        <f ca="1">VLOOKUP(Table16[[#This Row],[Ay]],'Ver4'!$J$3:$O$9,6,0)*Table16[[#This Row],[Hukuk Servisine Sevk Edilen]]*Table16[[#This Row],[Toplam Tutar]]</f>
        <v>0</v>
      </c>
      <c r="S98" s="6">
        <f t="shared" ca="1" si="17"/>
        <v>0</v>
      </c>
      <c r="T98" s="6">
        <f t="shared" ca="1" si="18"/>
        <v>0</v>
      </c>
      <c r="U98" s="4"/>
    </row>
    <row r="99" spans="1:21" x14ac:dyDescent="0.2">
      <c r="A99" s="9">
        <v>44993</v>
      </c>
      <c r="B99" s="6">
        <f t="shared" si="10"/>
        <v>3</v>
      </c>
      <c r="C99" s="6">
        <f ca="1">RANDBETWEEN(VLOOKUP(B99,'Ver4'!$F$3:$H$9,2,0),VLOOKUP(B99,'Ver4'!$F$3:$H$9,3,0))</f>
        <v>1137</v>
      </c>
      <c r="D99" s="6">
        <f ca="1">RANDBETWEEN(VLOOKUP(B99,'Ver4'!$B$4:$D$10,2,0),VLOOKUP(B99,'Ver4'!$B$4:$D$10,3,0))</f>
        <v>1144</v>
      </c>
      <c r="E99" s="6">
        <f t="shared" ca="1" si="11"/>
        <v>1300728</v>
      </c>
      <c r="F99" s="6">
        <f ca="1">RANDBETWEEN(VLOOKUP(B99,'Ver4'!$B$13:$D$19,2,0),VLOOKUP(B99,'Ver4'!$B$13:$D$19,3,0))/100</f>
        <v>0</v>
      </c>
      <c r="G99" s="6">
        <f ca="1">RANDBETWEEN(VLOOKUP(B99,'Ver4'!$F$13:$H$19,2,0),VLOOKUP(B99,'Ver4'!$F$13:$H$19,3,0))/100</f>
        <v>0</v>
      </c>
      <c r="H99" s="6">
        <f t="shared" ca="1" si="12"/>
        <v>0</v>
      </c>
      <c r="I99" s="6">
        <f t="shared" ca="1" si="19"/>
        <v>0.26</v>
      </c>
      <c r="J99" s="6">
        <f t="shared" ca="1" si="13"/>
        <v>0</v>
      </c>
      <c r="K99" s="6">
        <f ca="1">RANDBETWEEN(VLOOKUP(B99,'Ver4'!$F$23:$H$29,2,0),VLOOKUP(B99,'Ver4'!$F$23:$H$29,3,0))/100</f>
        <v>0</v>
      </c>
      <c r="L99" s="6">
        <f t="shared" ca="1" si="14"/>
        <v>0</v>
      </c>
      <c r="M99" s="16">
        <f t="shared" ca="1" si="15"/>
        <v>0</v>
      </c>
      <c r="N99" s="6">
        <f ca="1">(L99+J99+H99)*E99+Table16[[#This Row],[Hukuk Servisinde Tahsilat Tutarı]]</f>
        <v>0</v>
      </c>
      <c r="O99" s="6">
        <f ca="1">C99*VLOOKUP(B99,'Ver4'!$J$3:$N$9,2,0)+(C99-C99*G99)*VLOOKUP(B99,'Ver4'!$J$3:$N$9,3,0)+(C99-C99*G99-C99*I99)*VLOOKUP(B99,'Ver4'!$J$3:$N$9,4,0)</f>
        <v>0</v>
      </c>
      <c r="P99" s="6">
        <f t="shared" ca="1" si="16"/>
        <v>1</v>
      </c>
      <c r="Q99" s="6">
        <f ca="1">C99*P99*VLOOKUP(B99,'Ver4'!$J$3:$N$9,5,0)</f>
        <v>0</v>
      </c>
      <c r="R99" s="6">
        <f ca="1">VLOOKUP(Table16[[#This Row],[Ay]],'Ver4'!$J$3:$O$9,6,0)*Table16[[#This Row],[Hukuk Servisine Sevk Edilen]]*Table16[[#This Row],[Toplam Tutar]]</f>
        <v>0</v>
      </c>
      <c r="S99" s="6">
        <f t="shared" ca="1" si="17"/>
        <v>0</v>
      </c>
      <c r="T99" s="6">
        <f t="shared" ca="1" si="18"/>
        <v>0</v>
      </c>
      <c r="U99" s="4"/>
    </row>
    <row r="100" spans="1:21" x14ac:dyDescent="0.2">
      <c r="A100" s="9">
        <v>44994</v>
      </c>
      <c r="B100" s="6">
        <f t="shared" si="10"/>
        <v>3</v>
      </c>
      <c r="C100" s="6">
        <f ca="1">RANDBETWEEN(VLOOKUP(B100,'Ver4'!$F$3:$H$9,2,0),VLOOKUP(B100,'Ver4'!$F$3:$H$9,3,0))</f>
        <v>1120</v>
      </c>
      <c r="D100" s="6">
        <f ca="1">RANDBETWEEN(VLOOKUP(B100,'Ver4'!$B$4:$D$10,2,0),VLOOKUP(B100,'Ver4'!$B$4:$D$10,3,0))</f>
        <v>950</v>
      </c>
      <c r="E100" s="6">
        <f t="shared" ca="1" si="11"/>
        <v>1064000</v>
      </c>
      <c r="F100" s="6">
        <f ca="1">RANDBETWEEN(VLOOKUP(B100,'Ver4'!$B$13:$D$19,2,0),VLOOKUP(B100,'Ver4'!$B$13:$D$19,3,0))/100</f>
        <v>0</v>
      </c>
      <c r="G100" s="6">
        <f ca="1">RANDBETWEEN(VLOOKUP(B100,'Ver4'!$F$13:$H$19,2,0),VLOOKUP(B100,'Ver4'!$F$13:$H$19,3,0))/100</f>
        <v>0</v>
      </c>
      <c r="H100" s="6">
        <f t="shared" ca="1" si="12"/>
        <v>0</v>
      </c>
      <c r="I100" s="6">
        <f t="shared" ca="1" si="19"/>
        <v>0.28000000000000003</v>
      </c>
      <c r="J100" s="6">
        <f t="shared" ca="1" si="13"/>
        <v>0</v>
      </c>
      <c r="K100" s="6">
        <f ca="1">RANDBETWEEN(VLOOKUP(B100,'Ver4'!$F$23:$H$29,2,0),VLOOKUP(B100,'Ver4'!$F$23:$H$29,3,0))/100</f>
        <v>0</v>
      </c>
      <c r="L100" s="6">
        <f t="shared" ca="1" si="14"/>
        <v>0</v>
      </c>
      <c r="M100" s="16">
        <f t="shared" ca="1" si="15"/>
        <v>0</v>
      </c>
      <c r="N100" s="6">
        <f ca="1">(L100+J100+H100)*E100+Table16[[#This Row],[Hukuk Servisinde Tahsilat Tutarı]]</f>
        <v>0</v>
      </c>
      <c r="O100" s="6">
        <f ca="1">C100*VLOOKUP(B100,'Ver4'!$J$3:$N$9,2,0)+(C100-C100*G100)*VLOOKUP(B100,'Ver4'!$J$3:$N$9,3,0)+(C100-C100*G100-C100*I100)*VLOOKUP(B100,'Ver4'!$J$3:$N$9,4,0)</f>
        <v>0</v>
      </c>
      <c r="P100" s="6">
        <f t="shared" ca="1" si="16"/>
        <v>1</v>
      </c>
      <c r="Q100" s="6">
        <f ca="1">C100*P100*VLOOKUP(B100,'Ver4'!$J$3:$N$9,5,0)</f>
        <v>0</v>
      </c>
      <c r="R100" s="6">
        <f ca="1">VLOOKUP(Table16[[#This Row],[Ay]],'Ver4'!$J$3:$O$9,6,0)*Table16[[#This Row],[Hukuk Servisine Sevk Edilen]]*Table16[[#This Row],[Toplam Tutar]]</f>
        <v>0</v>
      </c>
      <c r="S100" s="6">
        <f t="shared" ca="1" si="17"/>
        <v>0</v>
      </c>
      <c r="T100" s="6">
        <f t="shared" ca="1" si="18"/>
        <v>0</v>
      </c>
      <c r="U100" s="4"/>
    </row>
    <row r="101" spans="1:21" x14ac:dyDescent="0.2">
      <c r="A101" s="9">
        <v>44995</v>
      </c>
      <c r="B101" s="6">
        <f t="shared" si="10"/>
        <v>3</v>
      </c>
      <c r="C101" s="6">
        <f ca="1">RANDBETWEEN(VLOOKUP(B101,'Ver4'!$F$3:$H$9,2,0),VLOOKUP(B101,'Ver4'!$F$3:$H$9,3,0))</f>
        <v>1377</v>
      </c>
      <c r="D101" s="6">
        <f ca="1">RANDBETWEEN(VLOOKUP(B101,'Ver4'!$B$4:$D$10,2,0),VLOOKUP(B101,'Ver4'!$B$4:$D$10,3,0))</f>
        <v>1063</v>
      </c>
      <c r="E101" s="6">
        <f t="shared" ca="1" si="11"/>
        <v>1463751</v>
      </c>
      <c r="F101" s="6">
        <f ca="1">RANDBETWEEN(VLOOKUP(B101,'Ver4'!$B$13:$D$19,2,0),VLOOKUP(B101,'Ver4'!$B$13:$D$19,3,0))/100</f>
        <v>0</v>
      </c>
      <c r="G101" s="6">
        <f ca="1">RANDBETWEEN(VLOOKUP(B101,'Ver4'!$F$13:$H$19,2,0),VLOOKUP(B101,'Ver4'!$F$13:$H$19,3,0))/100</f>
        <v>0</v>
      </c>
      <c r="H101" s="6">
        <f t="shared" ca="1" si="12"/>
        <v>0</v>
      </c>
      <c r="I101" s="6">
        <f t="shared" ca="1" si="19"/>
        <v>0.32</v>
      </c>
      <c r="J101" s="6">
        <f t="shared" ca="1" si="13"/>
        <v>0</v>
      </c>
      <c r="K101" s="6">
        <f ca="1">RANDBETWEEN(VLOOKUP(B101,'Ver4'!$F$23:$H$29,2,0),VLOOKUP(B101,'Ver4'!$F$23:$H$29,3,0))/100</f>
        <v>0</v>
      </c>
      <c r="L101" s="6">
        <f t="shared" ca="1" si="14"/>
        <v>0</v>
      </c>
      <c r="M101" s="16">
        <f t="shared" ca="1" si="15"/>
        <v>0</v>
      </c>
      <c r="N101" s="6">
        <f ca="1">(L101+J101+H101)*E101+Table16[[#This Row],[Hukuk Servisinde Tahsilat Tutarı]]</f>
        <v>0</v>
      </c>
      <c r="O101" s="6">
        <f ca="1">C101*VLOOKUP(B101,'Ver4'!$J$3:$N$9,2,0)+(C101-C101*G101)*VLOOKUP(B101,'Ver4'!$J$3:$N$9,3,0)+(C101-C101*G101-C101*I101)*VLOOKUP(B101,'Ver4'!$J$3:$N$9,4,0)</f>
        <v>0</v>
      </c>
      <c r="P101" s="6">
        <f t="shared" ca="1" si="16"/>
        <v>1</v>
      </c>
      <c r="Q101" s="6">
        <f ca="1">C101*P101*VLOOKUP(B101,'Ver4'!$J$3:$N$9,5,0)</f>
        <v>0</v>
      </c>
      <c r="R101" s="6">
        <f ca="1">VLOOKUP(Table16[[#This Row],[Ay]],'Ver4'!$J$3:$O$9,6,0)*Table16[[#This Row],[Hukuk Servisine Sevk Edilen]]*Table16[[#This Row],[Toplam Tutar]]</f>
        <v>0</v>
      </c>
      <c r="S101" s="6">
        <f t="shared" ca="1" si="17"/>
        <v>0</v>
      </c>
      <c r="T101" s="6">
        <f t="shared" ca="1" si="18"/>
        <v>0</v>
      </c>
      <c r="U101" s="4"/>
    </row>
    <row r="102" spans="1:21" x14ac:dyDescent="0.2">
      <c r="A102" s="9">
        <v>44996</v>
      </c>
      <c r="B102" s="6">
        <f t="shared" si="10"/>
        <v>3</v>
      </c>
      <c r="C102" s="6">
        <f ca="1">RANDBETWEEN(VLOOKUP(B102,'Ver4'!$F$3:$H$9,2,0),VLOOKUP(B102,'Ver4'!$F$3:$H$9,3,0))</f>
        <v>1258</v>
      </c>
      <c r="D102" s="6">
        <f ca="1">RANDBETWEEN(VLOOKUP(B102,'Ver4'!$B$4:$D$10,2,0),VLOOKUP(B102,'Ver4'!$B$4:$D$10,3,0))</f>
        <v>1023</v>
      </c>
      <c r="E102" s="6">
        <f t="shared" ca="1" si="11"/>
        <v>1286934</v>
      </c>
      <c r="F102" s="6">
        <f ca="1">RANDBETWEEN(VLOOKUP(B102,'Ver4'!$B$13:$D$19,2,0),VLOOKUP(B102,'Ver4'!$B$13:$D$19,3,0))/100</f>
        <v>0</v>
      </c>
      <c r="G102" s="6">
        <f ca="1">RANDBETWEEN(VLOOKUP(B102,'Ver4'!$F$13:$H$19,2,0),VLOOKUP(B102,'Ver4'!$F$13:$H$19,3,0))/100</f>
        <v>0</v>
      </c>
      <c r="H102" s="6">
        <f t="shared" ca="1" si="12"/>
        <v>0</v>
      </c>
      <c r="I102" s="6">
        <f t="shared" ca="1" si="19"/>
        <v>0.33</v>
      </c>
      <c r="J102" s="6">
        <f t="shared" ca="1" si="13"/>
        <v>0</v>
      </c>
      <c r="K102" s="6">
        <f ca="1">RANDBETWEEN(VLOOKUP(B102,'Ver4'!$F$23:$H$29,2,0),VLOOKUP(B102,'Ver4'!$F$23:$H$29,3,0))/100</f>
        <v>0</v>
      </c>
      <c r="L102" s="6">
        <f t="shared" ca="1" si="14"/>
        <v>0</v>
      </c>
      <c r="M102" s="16">
        <f t="shared" ca="1" si="15"/>
        <v>0</v>
      </c>
      <c r="N102" s="6">
        <f ca="1">(L102+J102+H102)*E102+Table16[[#This Row],[Hukuk Servisinde Tahsilat Tutarı]]</f>
        <v>0</v>
      </c>
      <c r="O102" s="6">
        <f ca="1">C102*VLOOKUP(B102,'Ver4'!$J$3:$N$9,2,0)+(C102-C102*G102)*VLOOKUP(B102,'Ver4'!$J$3:$N$9,3,0)+(C102-C102*G102-C102*I102)*VLOOKUP(B102,'Ver4'!$J$3:$N$9,4,0)</f>
        <v>0</v>
      </c>
      <c r="P102" s="6">
        <f t="shared" ca="1" si="16"/>
        <v>1</v>
      </c>
      <c r="Q102" s="6">
        <f ca="1">C102*P102*VLOOKUP(B102,'Ver4'!$J$3:$N$9,5,0)</f>
        <v>0</v>
      </c>
      <c r="R102" s="6">
        <f ca="1">VLOOKUP(Table16[[#This Row],[Ay]],'Ver4'!$J$3:$O$9,6,0)*Table16[[#This Row],[Hukuk Servisine Sevk Edilen]]*Table16[[#This Row],[Toplam Tutar]]</f>
        <v>0</v>
      </c>
      <c r="S102" s="6">
        <f t="shared" ca="1" si="17"/>
        <v>0</v>
      </c>
      <c r="T102" s="6">
        <f t="shared" ca="1" si="18"/>
        <v>0</v>
      </c>
      <c r="U102" s="4"/>
    </row>
    <row r="103" spans="1:21" x14ac:dyDescent="0.2">
      <c r="A103" s="9">
        <v>44997</v>
      </c>
      <c r="B103" s="6">
        <f t="shared" si="10"/>
        <v>3</v>
      </c>
      <c r="C103" s="6">
        <f ca="1">RANDBETWEEN(VLOOKUP(B103,'Ver4'!$F$3:$H$9,2,0),VLOOKUP(B103,'Ver4'!$F$3:$H$9,3,0))</f>
        <v>1498</v>
      </c>
      <c r="D103" s="6">
        <f ca="1">RANDBETWEEN(VLOOKUP(B103,'Ver4'!$B$4:$D$10,2,0),VLOOKUP(B103,'Ver4'!$B$4:$D$10,3,0))</f>
        <v>1102</v>
      </c>
      <c r="E103" s="6">
        <f t="shared" ca="1" si="11"/>
        <v>1650796</v>
      </c>
      <c r="F103" s="6">
        <f ca="1">RANDBETWEEN(VLOOKUP(B103,'Ver4'!$B$13:$D$19,2,0),VLOOKUP(B103,'Ver4'!$B$13:$D$19,3,0))/100</f>
        <v>0</v>
      </c>
      <c r="G103" s="6">
        <f ca="1">RANDBETWEEN(VLOOKUP(B103,'Ver4'!$F$13:$H$19,2,0),VLOOKUP(B103,'Ver4'!$F$13:$H$19,3,0))/100</f>
        <v>0</v>
      </c>
      <c r="H103" s="6">
        <f t="shared" ca="1" si="12"/>
        <v>0</v>
      </c>
      <c r="I103" s="6">
        <f t="shared" ca="1" si="19"/>
        <v>0.34</v>
      </c>
      <c r="J103" s="6">
        <f t="shared" ca="1" si="13"/>
        <v>0</v>
      </c>
      <c r="K103" s="6">
        <f ca="1">RANDBETWEEN(VLOOKUP(B103,'Ver4'!$F$23:$H$29,2,0),VLOOKUP(B103,'Ver4'!$F$23:$H$29,3,0))/100</f>
        <v>0</v>
      </c>
      <c r="L103" s="6">
        <f t="shared" ca="1" si="14"/>
        <v>0</v>
      </c>
      <c r="M103" s="16">
        <f t="shared" ca="1" si="15"/>
        <v>0</v>
      </c>
      <c r="N103" s="6">
        <f ca="1">(L103+J103+H103)*E103+Table16[[#This Row],[Hukuk Servisinde Tahsilat Tutarı]]</f>
        <v>0</v>
      </c>
      <c r="O103" s="6">
        <f ca="1">C103*VLOOKUP(B103,'Ver4'!$J$3:$N$9,2,0)+(C103-C103*G103)*VLOOKUP(B103,'Ver4'!$J$3:$N$9,3,0)+(C103-C103*G103-C103*I103)*VLOOKUP(B103,'Ver4'!$J$3:$N$9,4,0)</f>
        <v>0</v>
      </c>
      <c r="P103" s="6">
        <f t="shared" ca="1" si="16"/>
        <v>1</v>
      </c>
      <c r="Q103" s="6">
        <f ca="1">C103*P103*VLOOKUP(B103,'Ver4'!$J$3:$N$9,5,0)</f>
        <v>0</v>
      </c>
      <c r="R103" s="6">
        <f ca="1">VLOOKUP(Table16[[#This Row],[Ay]],'Ver4'!$J$3:$O$9,6,0)*Table16[[#This Row],[Hukuk Servisine Sevk Edilen]]*Table16[[#This Row],[Toplam Tutar]]</f>
        <v>0</v>
      </c>
      <c r="S103" s="6">
        <f t="shared" ca="1" si="17"/>
        <v>0</v>
      </c>
      <c r="T103" s="6">
        <f t="shared" ca="1" si="18"/>
        <v>0</v>
      </c>
      <c r="U103" s="4"/>
    </row>
    <row r="104" spans="1:21" x14ac:dyDescent="0.2">
      <c r="A104" s="9">
        <v>44998</v>
      </c>
      <c r="B104" s="6">
        <f t="shared" si="10"/>
        <v>3</v>
      </c>
      <c r="C104" s="6">
        <f ca="1">RANDBETWEEN(VLOOKUP(B104,'Ver4'!$F$3:$H$9,2,0),VLOOKUP(B104,'Ver4'!$F$3:$H$9,3,0))</f>
        <v>1494</v>
      </c>
      <c r="D104" s="6">
        <f ca="1">RANDBETWEEN(VLOOKUP(B104,'Ver4'!$B$4:$D$10,2,0),VLOOKUP(B104,'Ver4'!$B$4:$D$10,3,0))</f>
        <v>1135</v>
      </c>
      <c r="E104" s="6">
        <f t="shared" ca="1" si="11"/>
        <v>1695690</v>
      </c>
      <c r="F104" s="6">
        <f ca="1">RANDBETWEEN(VLOOKUP(B104,'Ver4'!$B$13:$D$19,2,0),VLOOKUP(B104,'Ver4'!$B$13:$D$19,3,0))/100</f>
        <v>0</v>
      </c>
      <c r="G104" s="6">
        <f ca="1">RANDBETWEEN(VLOOKUP(B104,'Ver4'!$F$13:$H$19,2,0),VLOOKUP(B104,'Ver4'!$F$13:$H$19,3,0))/100</f>
        <v>0</v>
      </c>
      <c r="H104" s="6">
        <f t="shared" ca="1" si="12"/>
        <v>0</v>
      </c>
      <c r="I104" s="6">
        <f t="shared" ca="1" si="19"/>
        <v>0.32</v>
      </c>
      <c r="J104" s="6">
        <f t="shared" ca="1" si="13"/>
        <v>0</v>
      </c>
      <c r="K104" s="6">
        <f ca="1">RANDBETWEEN(VLOOKUP(B104,'Ver4'!$F$23:$H$29,2,0),VLOOKUP(B104,'Ver4'!$F$23:$H$29,3,0))/100</f>
        <v>0</v>
      </c>
      <c r="L104" s="6">
        <f t="shared" ca="1" si="14"/>
        <v>0</v>
      </c>
      <c r="M104" s="16">
        <f t="shared" ca="1" si="15"/>
        <v>0</v>
      </c>
      <c r="N104" s="6">
        <f ca="1">(L104+J104+H104)*E104+Table16[[#This Row],[Hukuk Servisinde Tahsilat Tutarı]]</f>
        <v>0</v>
      </c>
      <c r="O104" s="6">
        <f ca="1">C104*VLOOKUP(B104,'Ver4'!$J$3:$N$9,2,0)+(C104-C104*G104)*VLOOKUP(B104,'Ver4'!$J$3:$N$9,3,0)+(C104-C104*G104-C104*I104)*VLOOKUP(B104,'Ver4'!$J$3:$N$9,4,0)</f>
        <v>0</v>
      </c>
      <c r="P104" s="6">
        <f t="shared" ca="1" si="16"/>
        <v>1</v>
      </c>
      <c r="Q104" s="6">
        <f ca="1">C104*P104*VLOOKUP(B104,'Ver4'!$J$3:$N$9,5,0)</f>
        <v>0</v>
      </c>
      <c r="R104" s="6">
        <f ca="1">VLOOKUP(Table16[[#This Row],[Ay]],'Ver4'!$J$3:$O$9,6,0)*Table16[[#This Row],[Hukuk Servisine Sevk Edilen]]*Table16[[#This Row],[Toplam Tutar]]</f>
        <v>0</v>
      </c>
      <c r="S104" s="6">
        <f t="shared" ca="1" si="17"/>
        <v>0</v>
      </c>
      <c r="T104" s="6">
        <f t="shared" ca="1" si="18"/>
        <v>0</v>
      </c>
      <c r="U104" s="4"/>
    </row>
    <row r="105" spans="1:21" x14ac:dyDescent="0.2">
      <c r="A105" s="9">
        <v>44999</v>
      </c>
      <c r="B105" s="6">
        <f t="shared" si="10"/>
        <v>3</v>
      </c>
      <c r="C105" s="6">
        <f ca="1">RANDBETWEEN(VLOOKUP(B105,'Ver4'!$F$3:$H$9,2,0),VLOOKUP(B105,'Ver4'!$F$3:$H$9,3,0))</f>
        <v>1094</v>
      </c>
      <c r="D105" s="6">
        <f ca="1">RANDBETWEEN(VLOOKUP(B105,'Ver4'!$B$4:$D$10,2,0),VLOOKUP(B105,'Ver4'!$B$4:$D$10,3,0))</f>
        <v>1088</v>
      </c>
      <c r="E105" s="6">
        <f t="shared" ca="1" si="11"/>
        <v>1190272</v>
      </c>
      <c r="F105" s="6">
        <f ca="1">RANDBETWEEN(VLOOKUP(B105,'Ver4'!$B$13:$D$19,2,0),VLOOKUP(B105,'Ver4'!$B$13:$D$19,3,0))/100</f>
        <v>0</v>
      </c>
      <c r="G105" s="6">
        <f ca="1">RANDBETWEEN(VLOOKUP(B105,'Ver4'!$F$13:$H$19,2,0),VLOOKUP(B105,'Ver4'!$F$13:$H$19,3,0))/100</f>
        <v>0</v>
      </c>
      <c r="H105" s="6">
        <f t="shared" ca="1" si="12"/>
        <v>0</v>
      </c>
      <c r="I105" s="6">
        <f t="shared" ca="1" si="19"/>
        <v>0.25</v>
      </c>
      <c r="J105" s="6">
        <f t="shared" ca="1" si="13"/>
        <v>0</v>
      </c>
      <c r="K105" s="6">
        <f ca="1">RANDBETWEEN(VLOOKUP(B105,'Ver4'!$F$23:$H$29,2,0),VLOOKUP(B105,'Ver4'!$F$23:$H$29,3,0))/100</f>
        <v>0</v>
      </c>
      <c r="L105" s="6">
        <f t="shared" ca="1" si="14"/>
        <v>0</v>
      </c>
      <c r="M105" s="16">
        <f t="shared" ca="1" si="15"/>
        <v>0</v>
      </c>
      <c r="N105" s="6">
        <f ca="1">(L105+J105+H105)*E105+Table16[[#This Row],[Hukuk Servisinde Tahsilat Tutarı]]</f>
        <v>0</v>
      </c>
      <c r="O105" s="6">
        <f ca="1">C105*VLOOKUP(B105,'Ver4'!$J$3:$N$9,2,0)+(C105-C105*G105)*VLOOKUP(B105,'Ver4'!$J$3:$N$9,3,0)+(C105-C105*G105-C105*I105)*VLOOKUP(B105,'Ver4'!$J$3:$N$9,4,0)</f>
        <v>0</v>
      </c>
      <c r="P105" s="6">
        <f t="shared" ca="1" si="16"/>
        <v>1</v>
      </c>
      <c r="Q105" s="6">
        <f ca="1">C105*P105*VLOOKUP(B105,'Ver4'!$J$3:$N$9,5,0)</f>
        <v>0</v>
      </c>
      <c r="R105" s="6">
        <f ca="1">VLOOKUP(Table16[[#This Row],[Ay]],'Ver4'!$J$3:$O$9,6,0)*Table16[[#This Row],[Hukuk Servisine Sevk Edilen]]*Table16[[#This Row],[Toplam Tutar]]</f>
        <v>0</v>
      </c>
      <c r="S105" s="6">
        <f t="shared" ca="1" si="17"/>
        <v>0</v>
      </c>
      <c r="T105" s="6">
        <f t="shared" ca="1" si="18"/>
        <v>0</v>
      </c>
      <c r="U105" s="4"/>
    </row>
    <row r="106" spans="1:21" x14ac:dyDescent="0.2">
      <c r="A106" s="9">
        <v>45000</v>
      </c>
      <c r="B106" s="6">
        <f t="shared" si="10"/>
        <v>3</v>
      </c>
      <c r="C106" s="6">
        <f ca="1">RANDBETWEEN(VLOOKUP(B106,'Ver4'!$F$3:$H$9,2,0),VLOOKUP(B106,'Ver4'!$F$3:$H$9,3,0))</f>
        <v>1183</v>
      </c>
      <c r="D106" s="6">
        <f ca="1">RANDBETWEEN(VLOOKUP(B106,'Ver4'!$B$4:$D$10,2,0),VLOOKUP(B106,'Ver4'!$B$4:$D$10,3,0))</f>
        <v>1126</v>
      </c>
      <c r="E106" s="6">
        <f t="shared" ca="1" si="11"/>
        <v>1332058</v>
      </c>
      <c r="F106" s="6">
        <f ca="1">RANDBETWEEN(VLOOKUP(B106,'Ver4'!$B$13:$D$19,2,0),VLOOKUP(B106,'Ver4'!$B$13:$D$19,3,0))/100</f>
        <v>0</v>
      </c>
      <c r="G106" s="6">
        <f ca="1">RANDBETWEEN(VLOOKUP(B106,'Ver4'!$F$13:$H$19,2,0),VLOOKUP(B106,'Ver4'!$F$13:$H$19,3,0))/100</f>
        <v>0</v>
      </c>
      <c r="H106" s="6">
        <f t="shared" ca="1" si="12"/>
        <v>0</v>
      </c>
      <c r="I106" s="6">
        <f t="shared" ca="1" si="19"/>
        <v>0.24</v>
      </c>
      <c r="J106" s="6">
        <f t="shared" ca="1" si="13"/>
        <v>0</v>
      </c>
      <c r="K106" s="6">
        <f ca="1">RANDBETWEEN(VLOOKUP(B106,'Ver4'!$F$23:$H$29,2,0),VLOOKUP(B106,'Ver4'!$F$23:$H$29,3,0))/100</f>
        <v>0</v>
      </c>
      <c r="L106" s="6">
        <f t="shared" ca="1" si="14"/>
        <v>0</v>
      </c>
      <c r="M106" s="16">
        <f t="shared" ca="1" si="15"/>
        <v>0</v>
      </c>
      <c r="N106" s="6">
        <f ca="1">(L106+J106+H106)*E106+Table16[[#This Row],[Hukuk Servisinde Tahsilat Tutarı]]</f>
        <v>0</v>
      </c>
      <c r="O106" s="6">
        <f ca="1">C106*VLOOKUP(B106,'Ver4'!$J$3:$N$9,2,0)+(C106-C106*G106)*VLOOKUP(B106,'Ver4'!$J$3:$N$9,3,0)+(C106-C106*G106-C106*I106)*VLOOKUP(B106,'Ver4'!$J$3:$N$9,4,0)</f>
        <v>0</v>
      </c>
      <c r="P106" s="6">
        <f t="shared" ca="1" si="16"/>
        <v>1</v>
      </c>
      <c r="Q106" s="6">
        <f ca="1">C106*P106*VLOOKUP(B106,'Ver4'!$J$3:$N$9,5,0)</f>
        <v>0</v>
      </c>
      <c r="R106" s="6">
        <f ca="1">VLOOKUP(Table16[[#This Row],[Ay]],'Ver4'!$J$3:$O$9,6,0)*Table16[[#This Row],[Hukuk Servisine Sevk Edilen]]*Table16[[#This Row],[Toplam Tutar]]</f>
        <v>0</v>
      </c>
      <c r="S106" s="6">
        <f t="shared" ca="1" si="17"/>
        <v>0</v>
      </c>
      <c r="T106" s="6">
        <f t="shared" ca="1" si="18"/>
        <v>0</v>
      </c>
      <c r="U106" s="4"/>
    </row>
    <row r="107" spans="1:21" x14ac:dyDescent="0.2">
      <c r="A107" s="9">
        <v>45001</v>
      </c>
      <c r="B107" s="6">
        <f t="shared" si="10"/>
        <v>3</v>
      </c>
      <c r="C107" s="6">
        <f ca="1">RANDBETWEEN(VLOOKUP(B107,'Ver4'!$F$3:$H$9,2,0),VLOOKUP(B107,'Ver4'!$F$3:$H$9,3,0))</f>
        <v>1009</v>
      </c>
      <c r="D107" s="6">
        <f ca="1">RANDBETWEEN(VLOOKUP(B107,'Ver4'!$B$4:$D$10,2,0),VLOOKUP(B107,'Ver4'!$B$4:$D$10,3,0))</f>
        <v>1008</v>
      </c>
      <c r="E107" s="6">
        <f t="shared" ca="1" si="11"/>
        <v>1017072</v>
      </c>
      <c r="F107" s="6">
        <f ca="1">RANDBETWEEN(VLOOKUP(B107,'Ver4'!$B$13:$D$19,2,0),VLOOKUP(B107,'Ver4'!$B$13:$D$19,3,0))/100</f>
        <v>0</v>
      </c>
      <c r="G107" s="6">
        <f ca="1">RANDBETWEEN(VLOOKUP(B107,'Ver4'!$F$13:$H$19,2,0),VLOOKUP(B107,'Ver4'!$F$13:$H$19,3,0))/100</f>
        <v>0</v>
      </c>
      <c r="H107" s="6">
        <f t="shared" ca="1" si="12"/>
        <v>0</v>
      </c>
      <c r="I107" s="6">
        <f t="shared" ca="1" si="19"/>
        <v>0.33</v>
      </c>
      <c r="J107" s="6">
        <f t="shared" ca="1" si="13"/>
        <v>0</v>
      </c>
      <c r="K107" s="6">
        <f ca="1">RANDBETWEEN(VLOOKUP(B107,'Ver4'!$F$23:$H$29,2,0),VLOOKUP(B107,'Ver4'!$F$23:$H$29,3,0))/100</f>
        <v>0</v>
      </c>
      <c r="L107" s="6">
        <f t="shared" ca="1" si="14"/>
        <v>0</v>
      </c>
      <c r="M107" s="16">
        <f t="shared" ca="1" si="15"/>
        <v>0</v>
      </c>
      <c r="N107" s="6">
        <f ca="1">(L107+J107+H107)*E107+Table16[[#This Row],[Hukuk Servisinde Tahsilat Tutarı]]</f>
        <v>0</v>
      </c>
      <c r="O107" s="6">
        <f ca="1">C107*VLOOKUP(B107,'Ver4'!$J$3:$N$9,2,0)+(C107-C107*G107)*VLOOKUP(B107,'Ver4'!$J$3:$N$9,3,0)+(C107-C107*G107-C107*I107)*VLOOKUP(B107,'Ver4'!$J$3:$N$9,4,0)</f>
        <v>0</v>
      </c>
      <c r="P107" s="6">
        <f t="shared" ca="1" si="16"/>
        <v>1</v>
      </c>
      <c r="Q107" s="6">
        <f ca="1">C107*P107*VLOOKUP(B107,'Ver4'!$J$3:$N$9,5,0)</f>
        <v>0</v>
      </c>
      <c r="R107" s="6">
        <f ca="1">VLOOKUP(Table16[[#This Row],[Ay]],'Ver4'!$J$3:$O$9,6,0)*Table16[[#This Row],[Hukuk Servisine Sevk Edilen]]*Table16[[#This Row],[Toplam Tutar]]</f>
        <v>0</v>
      </c>
      <c r="S107" s="6">
        <f t="shared" ca="1" si="17"/>
        <v>0</v>
      </c>
      <c r="T107" s="6">
        <f t="shared" ca="1" si="18"/>
        <v>0</v>
      </c>
      <c r="U107" s="4"/>
    </row>
    <row r="108" spans="1:21" x14ac:dyDescent="0.2">
      <c r="A108" s="9">
        <v>45002</v>
      </c>
      <c r="B108" s="6">
        <f t="shared" si="10"/>
        <v>3</v>
      </c>
      <c r="C108" s="6">
        <f ca="1">RANDBETWEEN(VLOOKUP(B108,'Ver4'!$F$3:$H$9,2,0),VLOOKUP(B108,'Ver4'!$F$3:$H$9,3,0))</f>
        <v>1341</v>
      </c>
      <c r="D108" s="6">
        <f ca="1">RANDBETWEEN(VLOOKUP(B108,'Ver4'!$B$4:$D$10,2,0),VLOOKUP(B108,'Ver4'!$B$4:$D$10,3,0))</f>
        <v>1157</v>
      </c>
      <c r="E108" s="6">
        <f t="shared" ca="1" si="11"/>
        <v>1551537</v>
      </c>
      <c r="F108" s="6">
        <f ca="1">RANDBETWEEN(VLOOKUP(B108,'Ver4'!$B$13:$D$19,2,0),VLOOKUP(B108,'Ver4'!$B$13:$D$19,3,0))/100</f>
        <v>0</v>
      </c>
      <c r="G108" s="6">
        <f ca="1">RANDBETWEEN(VLOOKUP(B108,'Ver4'!$F$13:$H$19,2,0),VLOOKUP(B108,'Ver4'!$F$13:$H$19,3,0))/100</f>
        <v>0</v>
      </c>
      <c r="H108" s="6">
        <f t="shared" ca="1" si="12"/>
        <v>0</v>
      </c>
      <c r="I108" s="6">
        <f t="shared" ca="1" si="19"/>
        <v>0.32</v>
      </c>
      <c r="J108" s="6">
        <f t="shared" ca="1" si="13"/>
        <v>0</v>
      </c>
      <c r="K108" s="6">
        <f ca="1">RANDBETWEEN(VLOOKUP(B108,'Ver4'!$F$23:$H$29,2,0),VLOOKUP(B108,'Ver4'!$F$23:$H$29,3,0))/100</f>
        <v>0</v>
      </c>
      <c r="L108" s="6">
        <f t="shared" ca="1" si="14"/>
        <v>0</v>
      </c>
      <c r="M108" s="16">
        <f t="shared" ca="1" si="15"/>
        <v>0</v>
      </c>
      <c r="N108" s="6">
        <f ca="1">(L108+J108+H108)*E108+Table16[[#This Row],[Hukuk Servisinde Tahsilat Tutarı]]</f>
        <v>0</v>
      </c>
      <c r="O108" s="6">
        <f ca="1">C108*VLOOKUP(B108,'Ver4'!$J$3:$N$9,2,0)+(C108-C108*G108)*VLOOKUP(B108,'Ver4'!$J$3:$N$9,3,0)+(C108-C108*G108-C108*I108)*VLOOKUP(B108,'Ver4'!$J$3:$N$9,4,0)</f>
        <v>0</v>
      </c>
      <c r="P108" s="6">
        <f t="shared" ca="1" si="16"/>
        <v>1</v>
      </c>
      <c r="Q108" s="6">
        <f ca="1">C108*P108*VLOOKUP(B108,'Ver4'!$J$3:$N$9,5,0)</f>
        <v>0</v>
      </c>
      <c r="R108" s="6">
        <f ca="1">VLOOKUP(Table16[[#This Row],[Ay]],'Ver4'!$J$3:$O$9,6,0)*Table16[[#This Row],[Hukuk Servisine Sevk Edilen]]*Table16[[#This Row],[Toplam Tutar]]</f>
        <v>0</v>
      </c>
      <c r="S108" s="6">
        <f t="shared" ca="1" si="17"/>
        <v>0</v>
      </c>
      <c r="T108" s="6">
        <f t="shared" ca="1" si="18"/>
        <v>0</v>
      </c>
      <c r="U108" s="4"/>
    </row>
    <row r="109" spans="1:21" x14ac:dyDescent="0.2">
      <c r="A109" s="9">
        <v>45003</v>
      </c>
      <c r="B109" s="6">
        <f t="shared" si="10"/>
        <v>3</v>
      </c>
      <c r="C109" s="6">
        <f ca="1">RANDBETWEEN(VLOOKUP(B109,'Ver4'!$F$3:$H$9,2,0),VLOOKUP(B109,'Ver4'!$F$3:$H$9,3,0))</f>
        <v>1134</v>
      </c>
      <c r="D109" s="6">
        <f ca="1">RANDBETWEEN(VLOOKUP(B109,'Ver4'!$B$4:$D$10,2,0),VLOOKUP(B109,'Ver4'!$B$4:$D$10,3,0))</f>
        <v>872</v>
      </c>
      <c r="E109" s="6">
        <f t="shared" ca="1" si="11"/>
        <v>988848</v>
      </c>
      <c r="F109" s="6">
        <f ca="1">RANDBETWEEN(VLOOKUP(B109,'Ver4'!$B$13:$D$19,2,0),VLOOKUP(B109,'Ver4'!$B$13:$D$19,3,0))/100</f>
        <v>0</v>
      </c>
      <c r="G109" s="6">
        <f ca="1">RANDBETWEEN(VLOOKUP(B109,'Ver4'!$F$13:$H$19,2,0),VLOOKUP(B109,'Ver4'!$F$13:$H$19,3,0))/100</f>
        <v>0</v>
      </c>
      <c r="H109" s="6">
        <f t="shared" ca="1" si="12"/>
        <v>0</v>
      </c>
      <c r="I109" s="6">
        <f t="shared" ca="1" si="19"/>
        <v>0.28999999999999998</v>
      </c>
      <c r="J109" s="6">
        <f t="shared" ca="1" si="13"/>
        <v>0</v>
      </c>
      <c r="K109" s="6">
        <f ca="1">RANDBETWEEN(VLOOKUP(B109,'Ver4'!$F$23:$H$29,2,0),VLOOKUP(B109,'Ver4'!$F$23:$H$29,3,0))/100</f>
        <v>0</v>
      </c>
      <c r="L109" s="6">
        <f t="shared" ca="1" si="14"/>
        <v>0</v>
      </c>
      <c r="M109" s="16">
        <f t="shared" ca="1" si="15"/>
        <v>0</v>
      </c>
      <c r="N109" s="6">
        <f ca="1">(L109+J109+H109)*E109+Table16[[#This Row],[Hukuk Servisinde Tahsilat Tutarı]]</f>
        <v>0</v>
      </c>
      <c r="O109" s="6">
        <f ca="1">C109*VLOOKUP(B109,'Ver4'!$J$3:$N$9,2,0)+(C109-C109*G109)*VLOOKUP(B109,'Ver4'!$J$3:$N$9,3,0)+(C109-C109*G109-C109*I109)*VLOOKUP(B109,'Ver4'!$J$3:$N$9,4,0)</f>
        <v>0</v>
      </c>
      <c r="P109" s="6">
        <f t="shared" ca="1" si="16"/>
        <v>1</v>
      </c>
      <c r="Q109" s="6">
        <f ca="1">C109*P109*VLOOKUP(B109,'Ver4'!$J$3:$N$9,5,0)</f>
        <v>0</v>
      </c>
      <c r="R109" s="6">
        <f ca="1">VLOOKUP(Table16[[#This Row],[Ay]],'Ver4'!$J$3:$O$9,6,0)*Table16[[#This Row],[Hukuk Servisine Sevk Edilen]]*Table16[[#This Row],[Toplam Tutar]]</f>
        <v>0</v>
      </c>
      <c r="S109" s="6">
        <f t="shared" ca="1" si="17"/>
        <v>0</v>
      </c>
      <c r="T109" s="6">
        <f t="shared" ca="1" si="18"/>
        <v>0</v>
      </c>
      <c r="U109" s="4"/>
    </row>
    <row r="110" spans="1:21" x14ac:dyDescent="0.2">
      <c r="A110" s="9">
        <v>45004</v>
      </c>
      <c r="B110" s="6">
        <f t="shared" si="10"/>
        <v>3</v>
      </c>
      <c r="C110" s="6">
        <f ca="1">RANDBETWEEN(VLOOKUP(B110,'Ver4'!$F$3:$H$9,2,0),VLOOKUP(B110,'Ver4'!$F$3:$H$9,3,0))</f>
        <v>1364</v>
      </c>
      <c r="D110" s="6">
        <f ca="1">RANDBETWEEN(VLOOKUP(B110,'Ver4'!$B$4:$D$10,2,0),VLOOKUP(B110,'Ver4'!$B$4:$D$10,3,0))</f>
        <v>905</v>
      </c>
      <c r="E110" s="6">
        <f t="shared" ca="1" si="11"/>
        <v>1234420</v>
      </c>
      <c r="F110" s="6">
        <f ca="1">RANDBETWEEN(VLOOKUP(B110,'Ver4'!$B$13:$D$19,2,0),VLOOKUP(B110,'Ver4'!$B$13:$D$19,3,0))/100</f>
        <v>0</v>
      </c>
      <c r="G110" s="6">
        <f ca="1">RANDBETWEEN(VLOOKUP(B110,'Ver4'!$F$13:$H$19,2,0),VLOOKUP(B110,'Ver4'!$F$13:$H$19,3,0))/100</f>
        <v>0</v>
      </c>
      <c r="H110" s="6">
        <f t="shared" ca="1" si="12"/>
        <v>0</v>
      </c>
      <c r="I110" s="6">
        <f t="shared" ca="1" si="19"/>
        <v>0.26</v>
      </c>
      <c r="J110" s="6">
        <f t="shared" ca="1" si="13"/>
        <v>0</v>
      </c>
      <c r="K110" s="6">
        <f ca="1">RANDBETWEEN(VLOOKUP(B110,'Ver4'!$F$23:$H$29,2,0),VLOOKUP(B110,'Ver4'!$F$23:$H$29,3,0))/100</f>
        <v>0</v>
      </c>
      <c r="L110" s="6">
        <f t="shared" ca="1" si="14"/>
        <v>0</v>
      </c>
      <c r="M110" s="16">
        <f t="shared" ca="1" si="15"/>
        <v>0</v>
      </c>
      <c r="N110" s="6">
        <f ca="1">(L110+J110+H110)*E110+Table16[[#This Row],[Hukuk Servisinde Tahsilat Tutarı]]</f>
        <v>0</v>
      </c>
      <c r="O110" s="6">
        <f ca="1">C110*VLOOKUP(B110,'Ver4'!$J$3:$N$9,2,0)+(C110-C110*G110)*VLOOKUP(B110,'Ver4'!$J$3:$N$9,3,0)+(C110-C110*G110-C110*I110)*VLOOKUP(B110,'Ver4'!$J$3:$N$9,4,0)</f>
        <v>0</v>
      </c>
      <c r="P110" s="6">
        <f t="shared" ca="1" si="16"/>
        <v>1</v>
      </c>
      <c r="Q110" s="6">
        <f ca="1">C110*P110*VLOOKUP(B110,'Ver4'!$J$3:$N$9,5,0)</f>
        <v>0</v>
      </c>
      <c r="R110" s="6">
        <f ca="1">VLOOKUP(Table16[[#This Row],[Ay]],'Ver4'!$J$3:$O$9,6,0)*Table16[[#This Row],[Hukuk Servisine Sevk Edilen]]*Table16[[#This Row],[Toplam Tutar]]</f>
        <v>0</v>
      </c>
      <c r="S110" s="6">
        <f t="shared" ca="1" si="17"/>
        <v>0</v>
      </c>
      <c r="T110" s="6">
        <f t="shared" ca="1" si="18"/>
        <v>0</v>
      </c>
      <c r="U110" s="4"/>
    </row>
    <row r="111" spans="1:21" x14ac:dyDescent="0.2">
      <c r="A111" s="9">
        <v>45005</v>
      </c>
      <c r="B111" s="6">
        <f t="shared" si="10"/>
        <v>3</v>
      </c>
      <c r="C111" s="6">
        <f ca="1">RANDBETWEEN(VLOOKUP(B111,'Ver4'!$F$3:$H$9,2,0),VLOOKUP(B111,'Ver4'!$F$3:$H$9,3,0))</f>
        <v>1355</v>
      </c>
      <c r="D111" s="6">
        <f ca="1">RANDBETWEEN(VLOOKUP(B111,'Ver4'!$B$4:$D$10,2,0),VLOOKUP(B111,'Ver4'!$B$4:$D$10,3,0))</f>
        <v>999</v>
      </c>
      <c r="E111" s="6">
        <f t="shared" ca="1" si="11"/>
        <v>1353645</v>
      </c>
      <c r="F111" s="6">
        <f ca="1">RANDBETWEEN(VLOOKUP(B111,'Ver4'!$B$13:$D$19,2,0),VLOOKUP(B111,'Ver4'!$B$13:$D$19,3,0))/100</f>
        <v>0</v>
      </c>
      <c r="G111" s="6">
        <f ca="1">RANDBETWEEN(VLOOKUP(B111,'Ver4'!$F$13:$H$19,2,0),VLOOKUP(B111,'Ver4'!$F$13:$H$19,3,0))/100</f>
        <v>0</v>
      </c>
      <c r="H111" s="6">
        <f t="shared" ca="1" si="12"/>
        <v>0</v>
      </c>
      <c r="I111" s="6">
        <f t="shared" ca="1" si="19"/>
        <v>0.23</v>
      </c>
      <c r="J111" s="6">
        <f t="shared" ca="1" si="13"/>
        <v>0</v>
      </c>
      <c r="K111" s="6">
        <f ca="1">RANDBETWEEN(VLOOKUP(B111,'Ver4'!$F$23:$H$29,2,0),VLOOKUP(B111,'Ver4'!$F$23:$H$29,3,0))/100</f>
        <v>0</v>
      </c>
      <c r="L111" s="6">
        <f t="shared" ca="1" si="14"/>
        <v>0</v>
      </c>
      <c r="M111" s="16">
        <f t="shared" ca="1" si="15"/>
        <v>0</v>
      </c>
      <c r="N111" s="6">
        <f ca="1">(L111+J111+H111)*E111+Table16[[#This Row],[Hukuk Servisinde Tahsilat Tutarı]]</f>
        <v>0</v>
      </c>
      <c r="O111" s="6">
        <f ca="1">C111*VLOOKUP(B111,'Ver4'!$J$3:$N$9,2,0)+(C111-C111*G111)*VLOOKUP(B111,'Ver4'!$J$3:$N$9,3,0)+(C111-C111*G111-C111*I111)*VLOOKUP(B111,'Ver4'!$J$3:$N$9,4,0)</f>
        <v>0</v>
      </c>
      <c r="P111" s="6">
        <f t="shared" ca="1" si="16"/>
        <v>1</v>
      </c>
      <c r="Q111" s="6">
        <f ca="1">C111*P111*VLOOKUP(B111,'Ver4'!$J$3:$N$9,5,0)</f>
        <v>0</v>
      </c>
      <c r="R111" s="6">
        <f ca="1">VLOOKUP(Table16[[#This Row],[Ay]],'Ver4'!$J$3:$O$9,6,0)*Table16[[#This Row],[Hukuk Servisine Sevk Edilen]]*Table16[[#This Row],[Toplam Tutar]]</f>
        <v>0</v>
      </c>
      <c r="S111" s="6">
        <f t="shared" ca="1" si="17"/>
        <v>0</v>
      </c>
      <c r="T111" s="6">
        <f t="shared" ca="1" si="18"/>
        <v>0</v>
      </c>
      <c r="U111" s="4"/>
    </row>
    <row r="112" spans="1:21" x14ac:dyDescent="0.2">
      <c r="A112" s="9">
        <v>45006</v>
      </c>
      <c r="B112" s="6">
        <f t="shared" si="10"/>
        <v>3</v>
      </c>
      <c r="C112" s="6">
        <f ca="1">RANDBETWEEN(VLOOKUP(B112,'Ver4'!$F$3:$H$9,2,0),VLOOKUP(B112,'Ver4'!$F$3:$H$9,3,0))</f>
        <v>1174</v>
      </c>
      <c r="D112" s="6">
        <f ca="1">RANDBETWEEN(VLOOKUP(B112,'Ver4'!$B$4:$D$10,2,0),VLOOKUP(B112,'Ver4'!$B$4:$D$10,3,0))</f>
        <v>778</v>
      </c>
      <c r="E112" s="6">
        <f t="shared" ca="1" si="11"/>
        <v>913372</v>
      </c>
      <c r="F112" s="6">
        <f ca="1">RANDBETWEEN(VLOOKUP(B112,'Ver4'!$B$13:$D$19,2,0),VLOOKUP(B112,'Ver4'!$B$13:$D$19,3,0))/100</f>
        <v>0</v>
      </c>
      <c r="G112" s="6">
        <f ca="1">RANDBETWEEN(VLOOKUP(B112,'Ver4'!$F$13:$H$19,2,0),VLOOKUP(B112,'Ver4'!$F$13:$H$19,3,0))/100</f>
        <v>0</v>
      </c>
      <c r="H112" s="6">
        <f t="shared" ca="1" si="12"/>
        <v>0</v>
      </c>
      <c r="I112" s="6">
        <f t="shared" ca="1" si="19"/>
        <v>0.32</v>
      </c>
      <c r="J112" s="6">
        <f t="shared" ca="1" si="13"/>
        <v>0</v>
      </c>
      <c r="K112" s="6">
        <f ca="1">RANDBETWEEN(VLOOKUP(B112,'Ver4'!$F$23:$H$29,2,0),VLOOKUP(B112,'Ver4'!$F$23:$H$29,3,0))/100</f>
        <v>0</v>
      </c>
      <c r="L112" s="6">
        <f t="shared" ca="1" si="14"/>
        <v>0</v>
      </c>
      <c r="M112" s="16">
        <f t="shared" ca="1" si="15"/>
        <v>0</v>
      </c>
      <c r="N112" s="6">
        <f ca="1">(L112+J112+H112)*E112+Table16[[#This Row],[Hukuk Servisinde Tahsilat Tutarı]]</f>
        <v>0</v>
      </c>
      <c r="O112" s="6">
        <f ca="1">C112*VLOOKUP(B112,'Ver4'!$J$3:$N$9,2,0)+(C112-C112*G112)*VLOOKUP(B112,'Ver4'!$J$3:$N$9,3,0)+(C112-C112*G112-C112*I112)*VLOOKUP(B112,'Ver4'!$J$3:$N$9,4,0)</f>
        <v>0</v>
      </c>
      <c r="P112" s="6">
        <f t="shared" ca="1" si="16"/>
        <v>1</v>
      </c>
      <c r="Q112" s="6">
        <f ca="1">C112*P112*VLOOKUP(B112,'Ver4'!$J$3:$N$9,5,0)</f>
        <v>0</v>
      </c>
      <c r="R112" s="6">
        <f ca="1">VLOOKUP(Table16[[#This Row],[Ay]],'Ver4'!$J$3:$O$9,6,0)*Table16[[#This Row],[Hukuk Servisine Sevk Edilen]]*Table16[[#This Row],[Toplam Tutar]]</f>
        <v>0</v>
      </c>
      <c r="S112" s="6">
        <f t="shared" ca="1" si="17"/>
        <v>0</v>
      </c>
      <c r="T112" s="6">
        <f t="shared" ca="1" si="18"/>
        <v>0</v>
      </c>
      <c r="U112" s="4"/>
    </row>
    <row r="113" spans="1:21" x14ac:dyDescent="0.2">
      <c r="A113" s="9">
        <v>45007</v>
      </c>
      <c r="B113" s="6">
        <f t="shared" si="10"/>
        <v>3</v>
      </c>
      <c r="C113" s="6">
        <f ca="1">RANDBETWEEN(VLOOKUP(B113,'Ver4'!$F$3:$H$9,2,0),VLOOKUP(B113,'Ver4'!$F$3:$H$9,3,0))</f>
        <v>1343</v>
      </c>
      <c r="D113" s="6">
        <f ca="1">RANDBETWEEN(VLOOKUP(B113,'Ver4'!$B$4:$D$10,2,0),VLOOKUP(B113,'Ver4'!$B$4:$D$10,3,0))</f>
        <v>1139</v>
      </c>
      <c r="E113" s="6">
        <f t="shared" ca="1" si="11"/>
        <v>1529677</v>
      </c>
      <c r="F113" s="6">
        <f ca="1">RANDBETWEEN(VLOOKUP(B113,'Ver4'!$B$13:$D$19,2,0),VLOOKUP(B113,'Ver4'!$B$13:$D$19,3,0))/100</f>
        <v>0</v>
      </c>
      <c r="G113" s="6">
        <f ca="1">RANDBETWEEN(VLOOKUP(B113,'Ver4'!$F$13:$H$19,2,0),VLOOKUP(B113,'Ver4'!$F$13:$H$19,3,0))/100</f>
        <v>0</v>
      </c>
      <c r="H113" s="6">
        <f t="shared" ca="1" si="12"/>
        <v>0</v>
      </c>
      <c r="I113" s="6">
        <f t="shared" ca="1" si="19"/>
        <v>0.21</v>
      </c>
      <c r="J113" s="6">
        <f t="shared" ca="1" si="13"/>
        <v>0</v>
      </c>
      <c r="K113" s="6">
        <f ca="1">RANDBETWEEN(VLOOKUP(B113,'Ver4'!$F$23:$H$29,2,0),VLOOKUP(B113,'Ver4'!$F$23:$H$29,3,0))/100</f>
        <v>0</v>
      </c>
      <c r="L113" s="6">
        <f t="shared" ca="1" si="14"/>
        <v>0</v>
      </c>
      <c r="M113" s="16">
        <f t="shared" ca="1" si="15"/>
        <v>0</v>
      </c>
      <c r="N113" s="6">
        <f ca="1">(L113+J113+H113)*E113+Table16[[#This Row],[Hukuk Servisinde Tahsilat Tutarı]]</f>
        <v>0</v>
      </c>
      <c r="O113" s="6">
        <f ca="1">C113*VLOOKUP(B113,'Ver4'!$J$3:$N$9,2,0)+(C113-C113*G113)*VLOOKUP(B113,'Ver4'!$J$3:$N$9,3,0)+(C113-C113*G113-C113*I113)*VLOOKUP(B113,'Ver4'!$J$3:$N$9,4,0)</f>
        <v>0</v>
      </c>
      <c r="P113" s="6">
        <f t="shared" ca="1" si="16"/>
        <v>1</v>
      </c>
      <c r="Q113" s="6">
        <f ca="1">C113*P113*VLOOKUP(B113,'Ver4'!$J$3:$N$9,5,0)</f>
        <v>0</v>
      </c>
      <c r="R113" s="6">
        <f ca="1">VLOOKUP(Table16[[#This Row],[Ay]],'Ver4'!$J$3:$O$9,6,0)*Table16[[#This Row],[Hukuk Servisine Sevk Edilen]]*Table16[[#This Row],[Toplam Tutar]]</f>
        <v>0</v>
      </c>
      <c r="S113" s="6">
        <f t="shared" ca="1" si="17"/>
        <v>0</v>
      </c>
      <c r="T113" s="6">
        <f t="shared" ca="1" si="18"/>
        <v>0</v>
      </c>
      <c r="U113" s="4"/>
    </row>
    <row r="114" spans="1:21" x14ac:dyDescent="0.2">
      <c r="A114" s="9">
        <v>45008</v>
      </c>
      <c r="B114" s="6">
        <f t="shared" si="10"/>
        <v>3</v>
      </c>
      <c r="C114" s="6">
        <f ca="1">RANDBETWEEN(VLOOKUP(B114,'Ver4'!$F$3:$H$9,2,0),VLOOKUP(B114,'Ver4'!$F$3:$H$9,3,0))</f>
        <v>1001</v>
      </c>
      <c r="D114" s="6">
        <f ca="1">RANDBETWEEN(VLOOKUP(B114,'Ver4'!$B$4:$D$10,2,0),VLOOKUP(B114,'Ver4'!$B$4:$D$10,3,0))</f>
        <v>874</v>
      </c>
      <c r="E114" s="6">
        <f t="shared" ca="1" si="11"/>
        <v>874874</v>
      </c>
      <c r="F114" s="6">
        <f ca="1">RANDBETWEEN(VLOOKUP(B114,'Ver4'!$B$13:$D$19,2,0),VLOOKUP(B114,'Ver4'!$B$13:$D$19,3,0))/100</f>
        <v>0</v>
      </c>
      <c r="G114" s="6">
        <f ca="1">RANDBETWEEN(VLOOKUP(B114,'Ver4'!$F$13:$H$19,2,0),VLOOKUP(B114,'Ver4'!$F$13:$H$19,3,0))/100</f>
        <v>0</v>
      </c>
      <c r="H114" s="6">
        <f t="shared" ca="1" si="12"/>
        <v>0</v>
      </c>
      <c r="I114" s="6">
        <f t="shared" ca="1" si="19"/>
        <v>0.3</v>
      </c>
      <c r="J114" s="6">
        <f t="shared" ca="1" si="13"/>
        <v>0</v>
      </c>
      <c r="K114" s="6">
        <f ca="1">RANDBETWEEN(VLOOKUP(B114,'Ver4'!$F$23:$H$29,2,0),VLOOKUP(B114,'Ver4'!$F$23:$H$29,3,0))/100</f>
        <v>0</v>
      </c>
      <c r="L114" s="6">
        <f t="shared" ca="1" si="14"/>
        <v>0</v>
      </c>
      <c r="M114" s="16">
        <f t="shared" ca="1" si="15"/>
        <v>0</v>
      </c>
      <c r="N114" s="6">
        <f ca="1">(L114+J114+H114)*E114+Table16[[#This Row],[Hukuk Servisinde Tahsilat Tutarı]]</f>
        <v>0</v>
      </c>
      <c r="O114" s="6">
        <f ca="1">C114*VLOOKUP(B114,'Ver4'!$J$3:$N$9,2,0)+(C114-C114*G114)*VLOOKUP(B114,'Ver4'!$J$3:$N$9,3,0)+(C114-C114*G114-C114*I114)*VLOOKUP(B114,'Ver4'!$J$3:$N$9,4,0)</f>
        <v>0</v>
      </c>
      <c r="P114" s="6">
        <f t="shared" ca="1" si="16"/>
        <v>1</v>
      </c>
      <c r="Q114" s="6">
        <f ca="1">C114*P114*VLOOKUP(B114,'Ver4'!$J$3:$N$9,5,0)</f>
        <v>0</v>
      </c>
      <c r="R114" s="6">
        <f ca="1">VLOOKUP(Table16[[#This Row],[Ay]],'Ver4'!$J$3:$O$9,6,0)*Table16[[#This Row],[Hukuk Servisine Sevk Edilen]]*Table16[[#This Row],[Toplam Tutar]]</f>
        <v>0</v>
      </c>
      <c r="S114" s="6">
        <f t="shared" ca="1" si="17"/>
        <v>0</v>
      </c>
      <c r="T114" s="6">
        <f t="shared" ca="1" si="18"/>
        <v>0</v>
      </c>
      <c r="U114" s="4"/>
    </row>
    <row r="115" spans="1:21" x14ac:dyDescent="0.2">
      <c r="A115" s="9">
        <v>45009</v>
      </c>
      <c r="B115" s="6">
        <f t="shared" si="10"/>
        <v>3</v>
      </c>
      <c r="C115" s="6">
        <f ca="1">RANDBETWEEN(VLOOKUP(B115,'Ver4'!$F$3:$H$9,2,0),VLOOKUP(B115,'Ver4'!$F$3:$H$9,3,0))</f>
        <v>1491</v>
      </c>
      <c r="D115" s="6">
        <f ca="1">RANDBETWEEN(VLOOKUP(B115,'Ver4'!$B$4:$D$10,2,0),VLOOKUP(B115,'Ver4'!$B$4:$D$10,3,0))</f>
        <v>1057</v>
      </c>
      <c r="E115" s="6">
        <f t="shared" ca="1" si="11"/>
        <v>1575987</v>
      </c>
      <c r="F115" s="6">
        <f ca="1">RANDBETWEEN(VLOOKUP(B115,'Ver4'!$B$13:$D$19,2,0),VLOOKUP(B115,'Ver4'!$B$13:$D$19,3,0))/100</f>
        <v>0</v>
      </c>
      <c r="G115" s="6">
        <f ca="1">RANDBETWEEN(VLOOKUP(B115,'Ver4'!$F$13:$H$19,2,0),VLOOKUP(B115,'Ver4'!$F$13:$H$19,3,0))/100</f>
        <v>0</v>
      </c>
      <c r="H115" s="6">
        <f t="shared" ca="1" si="12"/>
        <v>0</v>
      </c>
      <c r="I115" s="6">
        <f t="shared" ca="1" si="19"/>
        <v>0.23</v>
      </c>
      <c r="J115" s="6">
        <f t="shared" ca="1" si="13"/>
        <v>0</v>
      </c>
      <c r="K115" s="6">
        <f ca="1">RANDBETWEEN(VLOOKUP(B115,'Ver4'!$F$23:$H$29,2,0),VLOOKUP(B115,'Ver4'!$F$23:$H$29,3,0))/100</f>
        <v>0</v>
      </c>
      <c r="L115" s="6">
        <f t="shared" ca="1" si="14"/>
        <v>0</v>
      </c>
      <c r="M115" s="16">
        <f t="shared" ca="1" si="15"/>
        <v>0</v>
      </c>
      <c r="N115" s="6">
        <f ca="1">(L115+J115+H115)*E115+Table16[[#This Row],[Hukuk Servisinde Tahsilat Tutarı]]</f>
        <v>0</v>
      </c>
      <c r="O115" s="6">
        <f ca="1">C115*VLOOKUP(B115,'Ver4'!$J$3:$N$9,2,0)+(C115-C115*G115)*VLOOKUP(B115,'Ver4'!$J$3:$N$9,3,0)+(C115-C115*G115-C115*I115)*VLOOKUP(B115,'Ver4'!$J$3:$N$9,4,0)</f>
        <v>0</v>
      </c>
      <c r="P115" s="6">
        <f t="shared" ca="1" si="16"/>
        <v>1</v>
      </c>
      <c r="Q115" s="6">
        <f ca="1">C115*P115*VLOOKUP(B115,'Ver4'!$J$3:$N$9,5,0)</f>
        <v>0</v>
      </c>
      <c r="R115" s="6">
        <f ca="1">VLOOKUP(Table16[[#This Row],[Ay]],'Ver4'!$J$3:$O$9,6,0)*Table16[[#This Row],[Hukuk Servisine Sevk Edilen]]*Table16[[#This Row],[Toplam Tutar]]</f>
        <v>0</v>
      </c>
      <c r="S115" s="6">
        <f t="shared" ca="1" si="17"/>
        <v>0</v>
      </c>
      <c r="T115" s="6">
        <f t="shared" ca="1" si="18"/>
        <v>0</v>
      </c>
      <c r="U115" s="4"/>
    </row>
    <row r="116" spans="1:21" x14ac:dyDescent="0.2">
      <c r="A116" s="9">
        <v>45010</v>
      </c>
      <c r="B116" s="6">
        <f t="shared" si="10"/>
        <v>3</v>
      </c>
      <c r="C116" s="6">
        <f ca="1">RANDBETWEEN(VLOOKUP(B116,'Ver4'!$F$3:$H$9,2,0),VLOOKUP(B116,'Ver4'!$F$3:$H$9,3,0))</f>
        <v>1316</v>
      </c>
      <c r="D116" s="6">
        <f ca="1">RANDBETWEEN(VLOOKUP(B116,'Ver4'!$B$4:$D$10,2,0),VLOOKUP(B116,'Ver4'!$B$4:$D$10,3,0))</f>
        <v>999</v>
      </c>
      <c r="E116" s="6">
        <f t="shared" ca="1" si="11"/>
        <v>1314684</v>
      </c>
      <c r="F116" s="6">
        <f ca="1">RANDBETWEEN(VLOOKUP(B116,'Ver4'!$B$13:$D$19,2,0),VLOOKUP(B116,'Ver4'!$B$13:$D$19,3,0))/100</f>
        <v>0</v>
      </c>
      <c r="G116" s="6">
        <f ca="1">RANDBETWEEN(VLOOKUP(B116,'Ver4'!$F$13:$H$19,2,0),VLOOKUP(B116,'Ver4'!$F$13:$H$19,3,0))/100</f>
        <v>0</v>
      </c>
      <c r="H116" s="6">
        <f t="shared" ca="1" si="12"/>
        <v>0</v>
      </c>
      <c r="I116" s="6">
        <f t="shared" ca="1" si="19"/>
        <v>0.31</v>
      </c>
      <c r="J116" s="6">
        <f t="shared" ca="1" si="13"/>
        <v>0</v>
      </c>
      <c r="K116" s="6">
        <f ca="1">RANDBETWEEN(VLOOKUP(B116,'Ver4'!$F$23:$H$29,2,0),VLOOKUP(B116,'Ver4'!$F$23:$H$29,3,0))/100</f>
        <v>0</v>
      </c>
      <c r="L116" s="6">
        <f t="shared" ca="1" si="14"/>
        <v>0</v>
      </c>
      <c r="M116" s="16">
        <f t="shared" ca="1" si="15"/>
        <v>0</v>
      </c>
      <c r="N116" s="6">
        <f ca="1">(L116+J116+H116)*E116+Table16[[#This Row],[Hukuk Servisinde Tahsilat Tutarı]]</f>
        <v>0</v>
      </c>
      <c r="O116" s="6">
        <f ca="1">C116*VLOOKUP(B116,'Ver4'!$J$3:$N$9,2,0)+(C116-C116*G116)*VLOOKUP(B116,'Ver4'!$J$3:$N$9,3,0)+(C116-C116*G116-C116*I116)*VLOOKUP(B116,'Ver4'!$J$3:$N$9,4,0)</f>
        <v>0</v>
      </c>
      <c r="P116" s="6">
        <f t="shared" ca="1" si="16"/>
        <v>1</v>
      </c>
      <c r="Q116" s="6">
        <f ca="1">C116*P116*VLOOKUP(B116,'Ver4'!$J$3:$N$9,5,0)</f>
        <v>0</v>
      </c>
      <c r="R116" s="6">
        <f ca="1">VLOOKUP(Table16[[#This Row],[Ay]],'Ver4'!$J$3:$O$9,6,0)*Table16[[#This Row],[Hukuk Servisine Sevk Edilen]]*Table16[[#This Row],[Toplam Tutar]]</f>
        <v>0</v>
      </c>
      <c r="S116" s="6">
        <f t="shared" ca="1" si="17"/>
        <v>0</v>
      </c>
      <c r="T116" s="6">
        <f t="shared" ca="1" si="18"/>
        <v>0</v>
      </c>
      <c r="U116" s="4"/>
    </row>
    <row r="117" spans="1:21" x14ac:dyDescent="0.2">
      <c r="A117" s="9">
        <v>45011</v>
      </c>
      <c r="B117" s="6">
        <f t="shared" si="10"/>
        <v>3</v>
      </c>
      <c r="C117" s="6">
        <f ca="1">RANDBETWEEN(VLOOKUP(B117,'Ver4'!$F$3:$H$9,2,0),VLOOKUP(B117,'Ver4'!$F$3:$H$9,3,0))</f>
        <v>1403</v>
      </c>
      <c r="D117" s="6">
        <f ca="1">RANDBETWEEN(VLOOKUP(B117,'Ver4'!$B$4:$D$10,2,0),VLOOKUP(B117,'Ver4'!$B$4:$D$10,3,0))</f>
        <v>1159</v>
      </c>
      <c r="E117" s="6">
        <f t="shared" ca="1" si="11"/>
        <v>1626077</v>
      </c>
      <c r="F117" s="6">
        <f ca="1">RANDBETWEEN(VLOOKUP(B117,'Ver4'!$B$13:$D$19,2,0),VLOOKUP(B117,'Ver4'!$B$13:$D$19,3,0))/100</f>
        <v>0</v>
      </c>
      <c r="G117" s="6">
        <f ca="1">RANDBETWEEN(VLOOKUP(B117,'Ver4'!$F$13:$H$19,2,0),VLOOKUP(B117,'Ver4'!$F$13:$H$19,3,0))/100</f>
        <v>0</v>
      </c>
      <c r="H117" s="6">
        <f t="shared" ca="1" si="12"/>
        <v>0</v>
      </c>
      <c r="I117" s="6">
        <f t="shared" ca="1" si="19"/>
        <v>0.21</v>
      </c>
      <c r="J117" s="6">
        <f t="shared" ca="1" si="13"/>
        <v>0</v>
      </c>
      <c r="K117" s="6">
        <f ca="1">RANDBETWEEN(VLOOKUP(B117,'Ver4'!$F$23:$H$29,2,0),VLOOKUP(B117,'Ver4'!$F$23:$H$29,3,0))/100</f>
        <v>0</v>
      </c>
      <c r="L117" s="6">
        <f t="shared" ca="1" si="14"/>
        <v>0</v>
      </c>
      <c r="M117" s="16">
        <f t="shared" ca="1" si="15"/>
        <v>0</v>
      </c>
      <c r="N117" s="6">
        <f ca="1">(L117+J117+H117)*E117+Table16[[#This Row],[Hukuk Servisinde Tahsilat Tutarı]]</f>
        <v>0</v>
      </c>
      <c r="O117" s="6">
        <f ca="1">C117*VLOOKUP(B117,'Ver4'!$J$3:$N$9,2,0)+(C117-C117*G117)*VLOOKUP(B117,'Ver4'!$J$3:$N$9,3,0)+(C117-C117*G117-C117*I117)*VLOOKUP(B117,'Ver4'!$J$3:$N$9,4,0)</f>
        <v>0</v>
      </c>
      <c r="P117" s="6">
        <f t="shared" ca="1" si="16"/>
        <v>1</v>
      </c>
      <c r="Q117" s="6">
        <f ca="1">C117*P117*VLOOKUP(B117,'Ver4'!$J$3:$N$9,5,0)</f>
        <v>0</v>
      </c>
      <c r="R117" s="6">
        <f ca="1">VLOOKUP(Table16[[#This Row],[Ay]],'Ver4'!$J$3:$O$9,6,0)*Table16[[#This Row],[Hukuk Servisine Sevk Edilen]]*Table16[[#This Row],[Toplam Tutar]]</f>
        <v>0</v>
      </c>
      <c r="S117" s="6">
        <f t="shared" ca="1" si="17"/>
        <v>0</v>
      </c>
      <c r="T117" s="6">
        <f t="shared" ca="1" si="18"/>
        <v>0</v>
      </c>
      <c r="U117" s="4"/>
    </row>
    <row r="118" spans="1:21" x14ac:dyDescent="0.2">
      <c r="A118" s="9">
        <v>45012</v>
      </c>
      <c r="B118" s="6">
        <f t="shared" si="10"/>
        <v>3</v>
      </c>
      <c r="C118" s="6">
        <f ca="1">RANDBETWEEN(VLOOKUP(B118,'Ver4'!$F$3:$H$9,2,0),VLOOKUP(B118,'Ver4'!$F$3:$H$9,3,0))</f>
        <v>1412</v>
      </c>
      <c r="D118" s="6">
        <f ca="1">RANDBETWEEN(VLOOKUP(B118,'Ver4'!$B$4:$D$10,2,0),VLOOKUP(B118,'Ver4'!$B$4:$D$10,3,0))</f>
        <v>1221</v>
      </c>
      <c r="E118" s="6">
        <f t="shared" ca="1" si="11"/>
        <v>1724052</v>
      </c>
      <c r="F118" s="6">
        <f ca="1">RANDBETWEEN(VLOOKUP(B118,'Ver4'!$B$13:$D$19,2,0),VLOOKUP(B118,'Ver4'!$B$13:$D$19,3,0))/100</f>
        <v>0</v>
      </c>
      <c r="G118" s="6">
        <f ca="1">RANDBETWEEN(VLOOKUP(B118,'Ver4'!$F$13:$H$19,2,0),VLOOKUP(B118,'Ver4'!$F$13:$H$19,3,0))/100</f>
        <v>0</v>
      </c>
      <c r="H118" s="6">
        <f t="shared" ca="1" si="12"/>
        <v>0</v>
      </c>
      <c r="I118" s="6">
        <f t="shared" ca="1" si="19"/>
        <v>0.28999999999999998</v>
      </c>
      <c r="J118" s="6">
        <f t="shared" ca="1" si="13"/>
        <v>0</v>
      </c>
      <c r="K118" s="6">
        <f ca="1">RANDBETWEEN(VLOOKUP(B118,'Ver4'!$F$23:$H$29,2,0),VLOOKUP(B118,'Ver4'!$F$23:$H$29,3,0))/100</f>
        <v>0</v>
      </c>
      <c r="L118" s="6">
        <f t="shared" ca="1" si="14"/>
        <v>0</v>
      </c>
      <c r="M118" s="16">
        <f t="shared" ca="1" si="15"/>
        <v>0</v>
      </c>
      <c r="N118" s="6">
        <f ca="1">(L118+J118+H118)*E118+Table16[[#This Row],[Hukuk Servisinde Tahsilat Tutarı]]</f>
        <v>0</v>
      </c>
      <c r="O118" s="6">
        <f ca="1">C118*VLOOKUP(B118,'Ver4'!$J$3:$N$9,2,0)+(C118-C118*G118)*VLOOKUP(B118,'Ver4'!$J$3:$N$9,3,0)+(C118-C118*G118-C118*I118)*VLOOKUP(B118,'Ver4'!$J$3:$N$9,4,0)</f>
        <v>0</v>
      </c>
      <c r="P118" s="6">
        <f t="shared" ca="1" si="16"/>
        <v>1</v>
      </c>
      <c r="Q118" s="6">
        <f ca="1">C118*P118*VLOOKUP(B118,'Ver4'!$J$3:$N$9,5,0)</f>
        <v>0</v>
      </c>
      <c r="R118" s="6">
        <f ca="1">VLOOKUP(Table16[[#This Row],[Ay]],'Ver4'!$J$3:$O$9,6,0)*Table16[[#This Row],[Hukuk Servisine Sevk Edilen]]*Table16[[#This Row],[Toplam Tutar]]</f>
        <v>0</v>
      </c>
      <c r="S118" s="6">
        <f t="shared" ca="1" si="17"/>
        <v>0</v>
      </c>
      <c r="T118" s="6">
        <f t="shared" ca="1" si="18"/>
        <v>0</v>
      </c>
      <c r="U118" s="4"/>
    </row>
    <row r="119" spans="1:21" x14ac:dyDescent="0.2">
      <c r="A119" s="9">
        <v>45013</v>
      </c>
      <c r="B119" s="6">
        <f t="shared" si="10"/>
        <v>3</v>
      </c>
      <c r="C119" s="6">
        <f ca="1">RANDBETWEEN(VLOOKUP(B119,'Ver4'!$F$3:$H$9,2,0),VLOOKUP(B119,'Ver4'!$F$3:$H$9,3,0))</f>
        <v>1407</v>
      </c>
      <c r="D119" s="6">
        <f ca="1">RANDBETWEEN(VLOOKUP(B119,'Ver4'!$B$4:$D$10,2,0),VLOOKUP(B119,'Ver4'!$B$4:$D$10,3,0))</f>
        <v>964</v>
      </c>
      <c r="E119" s="6">
        <f t="shared" ca="1" si="11"/>
        <v>1356348</v>
      </c>
      <c r="F119" s="6">
        <f ca="1">RANDBETWEEN(VLOOKUP(B119,'Ver4'!$B$13:$D$19,2,0),VLOOKUP(B119,'Ver4'!$B$13:$D$19,3,0))/100</f>
        <v>0</v>
      </c>
      <c r="G119" s="6">
        <f ca="1">RANDBETWEEN(VLOOKUP(B119,'Ver4'!$F$13:$H$19,2,0),VLOOKUP(B119,'Ver4'!$F$13:$H$19,3,0))/100</f>
        <v>0</v>
      </c>
      <c r="H119" s="6">
        <f t="shared" ca="1" si="12"/>
        <v>0</v>
      </c>
      <c r="I119" s="6">
        <f t="shared" ca="1" si="19"/>
        <v>0.34</v>
      </c>
      <c r="J119" s="6">
        <f t="shared" ca="1" si="13"/>
        <v>0</v>
      </c>
      <c r="K119" s="6">
        <f ca="1">RANDBETWEEN(VLOOKUP(B119,'Ver4'!$F$23:$H$29,2,0),VLOOKUP(B119,'Ver4'!$F$23:$H$29,3,0))/100</f>
        <v>0</v>
      </c>
      <c r="L119" s="6">
        <f t="shared" ca="1" si="14"/>
        <v>0</v>
      </c>
      <c r="M119" s="16">
        <f t="shared" ca="1" si="15"/>
        <v>0</v>
      </c>
      <c r="N119" s="6">
        <f ca="1">(L119+J119+H119)*E119+Table16[[#This Row],[Hukuk Servisinde Tahsilat Tutarı]]</f>
        <v>0</v>
      </c>
      <c r="O119" s="6">
        <f ca="1">C119*VLOOKUP(B119,'Ver4'!$J$3:$N$9,2,0)+(C119-C119*G119)*VLOOKUP(B119,'Ver4'!$J$3:$N$9,3,0)+(C119-C119*G119-C119*I119)*VLOOKUP(B119,'Ver4'!$J$3:$N$9,4,0)</f>
        <v>0</v>
      </c>
      <c r="P119" s="6">
        <f t="shared" ca="1" si="16"/>
        <v>1</v>
      </c>
      <c r="Q119" s="6">
        <f ca="1">C119*P119*VLOOKUP(B119,'Ver4'!$J$3:$N$9,5,0)</f>
        <v>0</v>
      </c>
      <c r="R119" s="6">
        <f ca="1">VLOOKUP(Table16[[#This Row],[Ay]],'Ver4'!$J$3:$O$9,6,0)*Table16[[#This Row],[Hukuk Servisine Sevk Edilen]]*Table16[[#This Row],[Toplam Tutar]]</f>
        <v>0</v>
      </c>
      <c r="S119" s="6">
        <f t="shared" ca="1" si="17"/>
        <v>0</v>
      </c>
      <c r="T119" s="6">
        <f t="shared" ca="1" si="18"/>
        <v>0</v>
      </c>
      <c r="U119" s="4"/>
    </row>
    <row r="120" spans="1:21" x14ac:dyDescent="0.2">
      <c r="A120" s="9">
        <v>45014</v>
      </c>
      <c r="B120" s="6">
        <f t="shared" si="10"/>
        <v>3</v>
      </c>
      <c r="C120" s="6">
        <f ca="1">RANDBETWEEN(VLOOKUP(B120,'Ver4'!$F$3:$H$9,2,0),VLOOKUP(B120,'Ver4'!$F$3:$H$9,3,0))</f>
        <v>1146</v>
      </c>
      <c r="D120" s="6">
        <f ca="1">RANDBETWEEN(VLOOKUP(B120,'Ver4'!$B$4:$D$10,2,0),VLOOKUP(B120,'Ver4'!$B$4:$D$10,3,0))</f>
        <v>781</v>
      </c>
      <c r="E120" s="6">
        <f t="shared" ca="1" si="11"/>
        <v>895026</v>
      </c>
      <c r="F120" s="6">
        <f ca="1">RANDBETWEEN(VLOOKUP(B120,'Ver4'!$B$13:$D$19,2,0),VLOOKUP(B120,'Ver4'!$B$13:$D$19,3,0))/100</f>
        <v>0</v>
      </c>
      <c r="G120" s="6">
        <f ca="1">RANDBETWEEN(VLOOKUP(B120,'Ver4'!$F$13:$H$19,2,0),VLOOKUP(B120,'Ver4'!$F$13:$H$19,3,0))/100</f>
        <v>0</v>
      </c>
      <c r="H120" s="6">
        <f t="shared" ca="1" si="12"/>
        <v>0</v>
      </c>
      <c r="I120" s="6">
        <f t="shared" ca="1" si="19"/>
        <v>0.3</v>
      </c>
      <c r="J120" s="6">
        <f t="shared" ca="1" si="13"/>
        <v>0</v>
      </c>
      <c r="K120" s="6">
        <f ca="1">RANDBETWEEN(VLOOKUP(B120,'Ver4'!$F$23:$H$29,2,0),VLOOKUP(B120,'Ver4'!$F$23:$H$29,3,0))/100</f>
        <v>0</v>
      </c>
      <c r="L120" s="6">
        <f t="shared" ca="1" si="14"/>
        <v>0</v>
      </c>
      <c r="M120" s="16">
        <f t="shared" ca="1" si="15"/>
        <v>0</v>
      </c>
      <c r="N120" s="6">
        <f ca="1">(L120+J120+H120)*E120+Table16[[#This Row],[Hukuk Servisinde Tahsilat Tutarı]]</f>
        <v>0</v>
      </c>
      <c r="O120" s="6">
        <f ca="1">C120*VLOOKUP(B120,'Ver4'!$J$3:$N$9,2,0)+(C120-C120*G120)*VLOOKUP(B120,'Ver4'!$J$3:$N$9,3,0)+(C120-C120*G120-C120*I120)*VLOOKUP(B120,'Ver4'!$J$3:$N$9,4,0)</f>
        <v>0</v>
      </c>
      <c r="P120" s="6">
        <f t="shared" ca="1" si="16"/>
        <v>1</v>
      </c>
      <c r="Q120" s="6">
        <f ca="1">C120*P120*VLOOKUP(B120,'Ver4'!$J$3:$N$9,5,0)</f>
        <v>0</v>
      </c>
      <c r="R120" s="6">
        <f ca="1">VLOOKUP(Table16[[#This Row],[Ay]],'Ver4'!$J$3:$O$9,6,0)*Table16[[#This Row],[Hukuk Servisine Sevk Edilen]]*Table16[[#This Row],[Toplam Tutar]]</f>
        <v>0</v>
      </c>
      <c r="S120" s="6">
        <f t="shared" ca="1" si="17"/>
        <v>0</v>
      </c>
      <c r="T120" s="6">
        <f t="shared" ca="1" si="18"/>
        <v>0</v>
      </c>
      <c r="U120" s="4"/>
    </row>
    <row r="121" spans="1:21" x14ac:dyDescent="0.2">
      <c r="A121" s="9">
        <v>45015</v>
      </c>
      <c r="B121" s="6">
        <f t="shared" si="10"/>
        <v>3</v>
      </c>
      <c r="C121" s="6">
        <f ca="1">RANDBETWEEN(VLOOKUP(B121,'Ver4'!$F$3:$H$9,2,0),VLOOKUP(B121,'Ver4'!$F$3:$H$9,3,0))</f>
        <v>1129</v>
      </c>
      <c r="D121" s="6">
        <f ca="1">RANDBETWEEN(VLOOKUP(B121,'Ver4'!$B$4:$D$10,2,0),VLOOKUP(B121,'Ver4'!$B$4:$D$10,3,0))</f>
        <v>1012</v>
      </c>
      <c r="E121" s="6">
        <f t="shared" ca="1" si="11"/>
        <v>1142548</v>
      </c>
      <c r="F121" s="6">
        <f ca="1">RANDBETWEEN(VLOOKUP(B121,'Ver4'!$B$13:$D$19,2,0),VLOOKUP(B121,'Ver4'!$B$13:$D$19,3,0))/100</f>
        <v>0</v>
      </c>
      <c r="G121" s="6">
        <f ca="1">RANDBETWEEN(VLOOKUP(B121,'Ver4'!$F$13:$H$19,2,0),VLOOKUP(B121,'Ver4'!$F$13:$H$19,3,0))/100</f>
        <v>0</v>
      </c>
      <c r="H121" s="6">
        <f t="shared" ca="1" si="12"/>
        <v>0</v>
      </c>
      <c r="I121" s="6">
        <f t="shared" ca="1" si="19"/>
        <v>0.2</v>
      </c>
      <c r="J121" s="6">
        <f t="shared" ca="1" si="13"/>
        <v>0</v>
      </c>
      <c r="K121" s="6">
        <f ca="1">RANDBETWEEN(VLOOKUP(B121,'Ver4'!$F$23:$H$29,2,0),VLOOKUP(B121,'Ver4'!$F$23:$H$29,3,0))/100</f>
        <v>0</v>
      </c>
      <c r="L121" s="6">
        <f t="shared" ca="1" si="14"/>
        <v>0</v>
      </c>
      <c r="M121" s="16">
        <f t="shared" ca="1" si="15"/>
        <v>0</v>
      </c>
      <c r="N121" s="6">
        <f ca="1">(L121+J121+H121)*E121+Table16[[#This Row],[Hukuk Servisinde Tahsilat Tutarı]]</f>
        <v>0</v>
      </c>
      <c r="O121" s="6">
        <f ca="1">C121*VLOOKUP(B121,'Ver4'!$J$3:$N$9,2,0)+(C121-C121*G121)*VLOOKUP(B121,'Ver4'!$J$3:$N$9,3,0)+(C121-C121*G121-C121*I121)*VLOOKUP(B121,'Ver4'!$J$3:$N$9,4,0)</f>
        <v>0</v>
      </c>
      <c r="P121" s="6">
        <f t="shared" ca="1" si="16"/>
        <v>1</v>
      </c>
      <c r="Q121" s="6">
        <f ca="1">C121*P121*VLOOKUP(B121,'Ver4'!$J$3:$N$9,5,0)</f>
        <v>0</v>
      </c>
      <c r="R121" s="6">
        <f ca="1">VLOOKUP(Table16[[#This Row],[Ay]],'Ver4'!$J$3:$O$9,6,0)*Table16[[#This Row],[Hukuk Servisine Sevk Edilen]]*Table16[[#This Row],[Toplam Tutar]]</f>
        <v>0</v>
      </c>
      <c r="S121" s="6">
        <f t="shared" ca="1" si="17"/>
        <v>0</v>
      </c>
      <c r="T121" s="6">
        <f t="shared" ca="1" si="18"/>
        <v>0</v>
      </c>
      <c r="U121" s="4"/>
    </row>
    <row r="122" spans="1:21" x14ac:dyDescent="0.2">
      <c r="A122" s="9">
        <v>45016</v>
      </c>
      <c r="B122" s="6">
        <f t="shared" si="10"/>
        <v>3</v>
      </c>
      <c r="C122" s="6">
        <f ca="1">RANDBETWEEN(VLOOKUP(B122,'Ver4'!$F$3:$H$9,2,0),VLOOKUP(B122,'Ver4'!$F$3:$H$9,3,0))</f>
        <v>1351</v>
      </c>
      <c r="D122" s="6">
        <f ca="1">RANDBETWEEN(VLOOKUP(B122,'Ver4'!$B$4:$D$10,2,0),VLOOKUP(B122,'Ver4'!$B$4:$D$10,3,0))</f>
        <v>1135</v>
      </c>
      <c r="E122" s="6">
        <f t="shared" ca="1" si="11"/>
        <v>1533385</v>
      </c>
      <c r="F122" s="6">
        <f ca="1">RANDBETWEEN(VLOOKUP(B122,'Ver4'!$B$13:$D$19,2,0),VLOOKUP(B122,'Ver4'!$B$13:$D$19,3,0))/100</f>
        <v>0</v>
      </c>
      <c r="G122" s="6">
        <f ca="1">RANDBETWEEN(VLOOKUP(B122,'Ver4'!$F$13:$H$19,2,0),VLOOKUP(B122,'Ver4'!$F$13:$H$19,3,0))/100</f>
        <v>0</v>
      </c>
      <c r="H122" s="6">
        <f t="shared" ca="1" si="12"/>
        <v>0</v>
      </c>
      <c r="I122" s="6">
        <f t="shared" ca="1" si="19"/>
        <v>0.2</v>
      </c>
      <c r="J122" s="6">
        <f t="shared" ca="1" si="13"/>
        <v>0</v>
      </c>
      <c r="K122" s="6">
        <f ca="1">RANDBETWEEN(VLOOKUP(B122,'Ver4'!$F$23:$H$29,2,0),VLOOKUP(B122,'Ver4'!$F$23:$H$29,3,0))/100</f>
        <v>0</v>
      </c>
      <c r="L122" s="6">
        <f t="shared" ca="1" si="14"/>
        <v>0</v>
      </c>
      <c r="M122" s="16">
        <f t="shared" ca="1" si="15"/>
        <v>0</v>
      </c>
      <c r="N122" s="6">
        <f ca="1">(L122+J122+H122)*E122+Table16[[#This Row],[Hukuk Servisinde Tahsilat Tutarı]]</f>
        <v>0</v>
      </c>
      <c r="O122" s="6">
        <f ca="1">C122*VLOOKUP(B122,'Ver4'!$J$3:$N$9,2,0)+(C122-C122*G122)*VLOOKUP(B122,'Ver4'!$J$3:$N$9,3,0)+(C122-C122*G122-C122*I122)*VLOOKUP(B122,'Ver4'!$J$3:$N$9,4,0)</f>
        <v>0</v>
      </c>
      <c r="P122" s="6">
        <f t="shared" ca="1" si="16"/>
        <v>1</v>
      </c>
      <c r="Q122" s="6">
        <f ca="1">C122*P122*VLOOKUP(B122,'Ver4'!$J$3:$N$9,5,0)</f>
        <v>0</v>
      </c>
      <c r="R122" s="6">
        <f ca="1">VLOOKUP(Table16[[#This Row],[Ay]],'Ver4'!$J$3:$O$9,6,0)*Table16[[#This Row],[Hukuk Servisine Sevk Edilen]]*Table16[[#This Row],[Toplam Tutar]]</f>
        <v>0</v>
      </c>
      <c r="S122" s="6">
        <f t="shared" ca="1" si="17"/>
        <v>0</v>
      </c>
      <c r="T122" s="6">
        <f t="shared" ca="1" si="18"/>
        <v>0</v>
      </c>
      <c r="U122" s="4"/>
    </row>
    <row r="123" spans="1:21" x14ac:dyDescent="0.2">
      <c r="A123" s="9">
        <v>45017</v>
      </c>
      <c r="B123" s="6">
        <f t="shared" si="10"/>
        <v>4</v>
      </c>
      <c r="C123" s="6">
        <f ca="1">RANDBETWEEN(VLOOKUP(B123,'Ver4'!$F$3:$H$9,2,0),VLOOKUP(B123,'Ver4'!$F$3:$H$9,3,0))</f>
        <v>1415</v>
      </c>
      <c r="D123" s="6">
        <f ca="1">RANDBETWEEN(VLOOKUP(B123,'Ver4'!$B$4:$D$10,2,0),VLOOKUP(B123,'Ver4'!$B$4:$D$10,3,0))</f>
        <v>474</v>
      </c>
      <c r="E123" s="6">
        <f t="shared" ca="1" si="11"/>
        <v>670710</v>
      </c>
      <c r="F123" s="6">
        <f ca="1">RANDBETWEEN(VLOOKUP(B123,'Ver4'!$B$13:$D$19,2,0),VLOOKUP(B123,'Ver4'!$B$13:$D$19,3,0))/100</f>
        <v>0</v>
      </c>
      <c r="G123" s="6">
        <f ca="1">RANDBETWEEN(VLOOKUP(B123,'Ver4'!$F$13:$H$19,2,0),VLOOKUP(B123,'Ver4'!$F$13:$H$19,3,0))/100</f>
        <v>0</v>
      </c>
      <c r="H123" s="6">
        <f t="shared" ca="1" si="12"/>
        <v>0</v>
      </c>
      <c r="I123" s="6">
        <f t="shared" ca="1" si="19"/>
        <v>0.28000000000000003</v>
      </c>
      <c r="J123" s="6">
        <f t="shared" ca="1" si="13"/>
        <v>0</v>
      </c>
      <c r="K123" s="6">
        <f ca="1">RANDBETWEEN(VLOOKUP(B123,'Ver4'!$F$23:$H$29,2,0),VLOOKUP(B123,'Ver4'!$F$23:$H$29,3,0))/100</f>
        <v>0</v>
      </c>
      <c r="L123" s="6">
        <f t="shared" ca="1" si="14"/>
        <v>0</v>
      </c>
      <c r="M123" s="16">
        <f t="shared" ca="1" si="15"/>
        <v>0</v>
      </c>
      <c r="N123" s="6">
        <f ca="1">(L123+J123+H123)*E123+Table16[[#This Row],[Hukuk Servisinde Tahsilat Tutarı]]</f>
        <v>0</v>
      </c>
      <c r="O123" s="6">
        <f ca="1">C123*VLOOKUP(B123,'Ver4'!$J$3:$N$9,2,0)+(C123-C123*G123)*VLOOKUP(B123,'Ver4'!$J$3:$N$9,3,0)+(C123-C123*G123-C123*I123)*VLOOKUP(B123,'Ver4'!$J$3:$N$9,4,0)</f>
        <v>0</v>
      </c>
      <c r="P123" s="6">
        <f t="shared" ca="1" si="16"/>
        <v>1</v>
      </c>
      <c r="Q123" s="6">
        <f ca="1">C123*P123*VLOOKUP(B123,'Ver4'!$J$3:$N$9,5,0)</f>
        <v>0</v>
      </c>
      <c r="R123" s="6">
        <f ca="1">VLOOKUP(Table16[[#This Row],[Ay]],'Ver4'!$J$3:$O$9,6,0)*Table16[[#This Row],[Hukuk Servisine Sevk Edilen]]*Table16[[#This Row],[Toplam Tutar]]</f>
        <v>0</v>
      </c>
      <c r="S123" s="6">
        <f t="shared" ca="1" si="17"/>
        <v>0</v>
      </c>
      <c r="T123" s="6">
        <f t="shared" ca="1" si="18"/>
        <v>0</v>
      </c>
      <c r="U123" s="4"/>
    </row>
    <row r="124" spans="1:21" x14ac:dyDescent="0.2">
      <c r="A124" s="9">
        <v>45018</v>
      </c>
      <c r="B124" s="6">
        <f t="shared" si="10"/>
        <v>4</v>
      </c>
      <c r="C124" s="6">
        <f ca="1">RANDBETWEEN(VLOOKUP(B124,'Ver4'!$F$3:$H$9,2,0),VLOOKUP(B124,'Ver4'!$F$3:$H$9,3,0))</f>
        <v>1399</v>
      </c>
      <c r="D124" s="6">
        <f ca="1">RANDBETWEEN(VLOOKUP(B124,'Ver4'!$B$4:$D$10,2,0),VLOOKUP(B124,'Ver4'!$B$4:$D$10,3,0))</f>
        <v>500</v>
      </c>
      <c r="E124" s="6">
        <f t="shared" ca="1" si="11"/>
        <v>699500</v>
      </c>
      <c r="F124" s="6">
        <f ca="1">RANDBETWEEN(VLOOKUP(B124,'Ver4'!$B$13:$D$19,2,0),VLOOKUP(B124,'Ver4'!$B$13:$D$19,3,0))/100</f>
        <v>0</v>
      </c>
      <c r="G124" s="6">
        <f ca="1">RANDBETWEEN(VLOOKUP(B124,'Ver4'!$F$13:$H$19,2,0),VLOOKUP(B124,'Ver4'!$F$13:$H$19,3,0))/100</f>
        <v>0</v>
      </c>
      <c r="H124" s="6">
        <f t="shared" ca="1" si="12"/>
        <v>0</v>
      </c>
      <c r="I124" s="6">
        <f t="shared" ca="1" si="19"/>
        <v>0.22</v>
      </c>
      <c r="J124" s="6">
        <f t="shared" ca="1" si="13"/>
        <v>0</v>
      </c>
      <c r="K124" s="6">
        <f ca="1">RANDBETWEEN(VLOOKUP(B124,'Ver4'!$F$23:$H$29,2,0),VLOOKUP(B124,'Ver4'!$F$23:$H$29,3,0))/100</f>
        <v>0</v>
      </c>
      <c r="L124" s="6">
        <f t="shared" ca="1" si="14"/>
        <v>0</v>
      </c>
      <c r="M124" s="16">
        <f t="shared" ca="1" si="15"/>
        <v>0</v>
      </c>
      <c r="N124" s="6">
        <f ca="1">(L124+J124+H124)*E124+Table16[[#This Row],[Hukuk Servisinde Tahsilat Tutarı]]</f>
        <v>0</v>
      </c>
      <c r="O124" s="6">
        <f ca="1">C124*VLOOKUP(B124,'Ver4'!$J$3:$N$9,2,0)+(C124-C124*G124)*VLOOKUP(B124,'Ver4'!$J$3:$N$9,3,0)+(C124-C124*G124-C124*I124)*VLOOKUP(B124,'Ver4'!$J$3:$N$9,4,0)</f>
        <v>0</v>
      </c>
      <c r="P124" s="6">
        <f t="shared" ca="1" si="16"/>
        <v>1</v>
      </c>
      <c r="Q124" s="6">
        <f ca="1">C124*P124*VLOOKUP(B124,'Ver4'!$J$3:$N$9,5,0)</f>
        <v>0</v>
      </c>
      <c r="R124" s="6">
        <f ca="1">VLOOKUP(Table16[[#This Row],[Ay]],'Ver4'!$J$3:$O$9,6,0)*Table16[[#This Row],[Hukuk Servisine Sevk Edilen]]*Table16[[#This Row],[Toplam Tutar]]</f>
        <v>0</v>
      </c>
      <c r="S124" s="6">
        <f t="shared" ca="1" si="17"/>
        <v>0</v>
      </c>
      <c r="T124" s="6">
        <f t="shared" ca="1" si="18"/>
        <v>0</v>
      </c>
      <c r="U124" s="4"/>
    </row>
    <row r="125" spans="1:21" x14ac:dyDescent="0.2">
      <c r="A125" s="9">
        <v>45019</v>
      </c>
      <c r="B125" s="6">
        <f t="shared" si="10"/>
        <v>4</v>
      </c>
      <c r="C125" s="6">
        <f ca="1">RANDBETWEEN(VLOOKUP(B125,'Ver4'!$F$3:$H$9,2,0),VLOOKUP(B125,'Ver4'!$F$3:$H$9,3,0))</f>
        <v>1387</v>
      </c>
      <c r="D125" s="6">
        <f ca="1">RANDBETWEEN(VLOOKUP(B125,'Ver4'!$B$4:$D$10,2,0),VLOOKUP(B125,'Ver4'!$B$4:$D$10,3,0))</f>
        <v>655</v>
      </c>
      <c r="E125" s="6">
        <f t="shared" ca="1" si="11"/>
        <v>908485</v>
      </c>
      <c r="F125" s="6">
        <f ca="1">RANDBETWEEN(VLOOKUP(B125,'Ver4'!$B$13:$D$19,2,0),VLOOKUP(B125,'Ver4'!$B$13:$D$19,3,0))/100</f>
        <v>0</v>
      </c>
      <c r="G125" s="6">
        <f ca="1">RANDBETWEEN(VLOOKUP(B125,'Ver4'!$F$13:$H$19,2,0),VLOOKUP(B125,'Ver4'!$F$13:$H$19,3,0))/100</f>
        <v>0</v>
      </c>
      <c r="H125" s="6">
        <f t="shared" ca="1" si="12"/>
        <v>0</v>
      </c>
      <c r="I125" s="6">
        <f t="shared" ca="1" si="19"/>
        <v>0.28999999999999998</v>
      </c>
      <c r="J125" s="6">
        <f t="shared" ca="1" si="13"/>
        <v>0</v>
      </c>
      <c r="K125" s="6">
        <f ca="1">RANDBETWEEN(VLOOKUP(B125,'Ver4'!$F$23:$H$29,2,0),VLOOKUP(B125,'Ver4'!$F$23:$H$29,3,0))/100</f>
        <v>0</v>
      </c>
      <c r="L125" s="6">
        <f t="shared" ca="1" si="14"/>
        <v>0</v>
      </c>
      <c r="M125" s="16">
        <f t="shared" ca="1" si="15"/>
        <v>0</v>
      </c>
      <c r="N125" s="6">
        <f ca="1">(L125+J125+H125)*E125+Table16[[#This Row],[Hukuk Servisinde Tahsilat Tutarı]]</f>
        <v>0</v>
      </c>
      <c r="O125" s="6">
        <f ca="1">C125*VLOOKUP(B125,'Ver4'!$J$3:$N$9,2,0)+(C125-C125*G125)*VLOOKUP(B125,'Ver4'!$J$3:$N$9,3,0)+(C125-C125*G125-C125*I125)*VLOOKUP(B125,'Ver4'!$J$3:$N$9,4,0)</f>
        <v>0</v>
      </c>
      <c r="P125" s="6">
        <f t="shared" ca="1" si="16"/>
        <v>1</v>
      </c>
      <c r="Q125" s="6">
        <f ca="1">C125*P125*VLOOKUP(B125,'Ver4'!$J$3:$N$9,5,0)</f>
        <v>0</v>
      </c>
      <c r="R125" s="6">
        <f ca="1">VLOOKUP(Table16[[#This Row],[Ay]],'Ver4'!$J$3:$O$9,6,0)*Table16[[#This Row],[Hukuk Servisine Sevk Edilen]]*Table16[[#This Row],[Toplam Tutar]]</f>
        <v>0</v>
      </c>
      <c r="S125" s="6">
        <f t="shared" ca="1" si="17"/>
        <v>0</v>
      </c>
      <c r="T125" s="6">
        <f t="shared" ca="1" si="18"/>
        <v>0</v>
      </c>
      <c r="U125" s="4"/>
    </row>
    <row r="126" spans="1:21" x14ac:dyDescent="0.2">
      <c r="A126" s="9">
        <v>45020</v>
      </c>
      <c r="B126" s="6">
        <f t="shared" si="10"/>
        <v>4</v>
      </c>
      <c r="C126" s="6">
        <f ca="1">RANDBETWEEN(VLOOKUP(B126,'Ver4'!$F$3:$H$9,2,0),VLOOKUP(B126,'Ver4'!$F$3:$H$9,3,0))</f>
        <v>1135</v>
      </c>
      <c r="D126" s="6">
        <f ca="1">RANDBETWEEN(VLOOKUP(B126,'Ver4'!$B$4:$D$10,2,0),VLOOKUP(B126,'Ver4'!$B$4:$D$10,3,0))</f>
        <v>326</v>
      </c>
      <c r="E126" s="6">
        <f t="shared" ca="1" si="11"/>
        <v>370010</v>
      </c>
      <c r="F126" s="6">
        <f ca="1">RANDBETWEEN(VLOOKUP(B126,'Ver4'!$B$13:$D$19,2,0),VLOOKUP(B126,'Ver4'!$B$13:$D$19,3,0))/100</f>
        <v>0</v>
      </c>
      <c r="G126" s="6">
        <f ca="1">RANDBETWEEN(VLOOKUP(B126,'Ver4'!$F$13:$H$19,2,0),VLOOKUP(B126,'Ver4'!$F$13:$H$19,3,0))/100</f>
        <v>0</v>
      </c>
      <c r="H126" s="6">
        <f t="shared" ca="1" si="12"/>
        <v>0</v>
      </c>
      <c r="I126" s="6">
        <f t="shared" ca="1" si="19"/>
        <v>0.32</v>
      </c>
      <c r="J126" s="6">
        <f t="shared" ca="1" si="13"/>
        <v>0</v>
      </c>
      <c r="K126" s="6">
        <f ca="1">RANDBETWEEN(VLOOKUP(B126,'Ver4'!$F$23:$H$29,2,0),VLOOKUP(B126,'Ver4'!$F$23:$H$29,3,0))/100</f>
        <v>0</v>
      </c>
      <c r="L126" s="6">
        <f t="shared" ca="1" si="14"/>
        <v>0</v>
      </c>
      <c r="M126" s="16">
        <f t="shared" ca="1" si="15"/>
        <v>0</v>
      </c>
      <c r="N126" s="6">
        <f ca="1">(L126+J126+H126)*E126+Table16[[#This Row],[Hukuk Servisinde Tahsilat Tutarı]]</f>
        <v>0</v>
      </c>
      <c r="O126" s="6">
        <f ca="1">C126*VLOOKUP(B126,'Ver4'!$J$3:$N$9,2,0)+(C126-C126*G126)*VLOOKUP(B126,'Ver4'!$J$3:$N$9,3,0)+(C126-C126*G126-C126*I126)*VLOOKUP(B126,'Ver4'!$J$3:$N$9,4,0)</f>
        <v>0</v>
      </c>
      <c r="P126" s="6">
        <f t="shared" ca="1" si="16"/>
        <v>1</v>
      </c>
      <c r="Q126" s="6">
        <f ca="1">C126*P126*VLOOKUP(B126,'Ver4'!$J$3:$N$9,5,0)</f>
        <v>0</v>
      </c>
      <c r="R126" s="6">
        <f ca="1">VLOOKUP(Table16[[#This Row],[Ay]],'Ver4'!$J$3:$O$9,6,0)*Table16[[#This Row],[Hukuk Servisine Sevk Edilen]]*Table16[[#This Row],[Toplam Tutar]]</f>
        <v>0</v>
      </c>
      <c r="S126" s="6">
        <f t="shared" ca="1" si="17"/>
        <v>0</v>
      </c>
      <c r="T126" s="6">
        <f t="shared" ca="1" si="18"/>
        <v>0</v>
      </c>
      <c r="U126" s="4"/>
    </row>
    <row r="127" spans="1:21" x14ac:dyDescent="0.2">
      <c r="A127" s="9">
        <v>45021</v>
      </c>
      <c r="B127" s="6">
        <f t="shared" si="10"/>
        <v>4</v>
      </c>
      <c r="C127" s="6">
        <f ca="1">RANDBETWEEN(VLOOKUP(B127,'Ver4'!$F$3:$H$9,2,0),VLOOKUP(B127,'Ver4'!$F$3:$H$9,3,0))</f>
        <v>1209</v>
      </c>
      <c r="D127" s="6">
        <f ca="1">RANDBETWEEN(VLOOKUP(B127,'Ver4'!$B$4:$D$10,2,0),VLOOKUP(B127,'Ver4'!$B$4:$D$10,3,0))</f>
        <v>506</v>
      </c>
      <c r="E127" s="6">
        <f t="shared" ca="1" si="11"/>
        <v>611754</v>
      </c>
      <c r="F127" s="6">
        <f ca="1">RANDBETWEEN(VLOOKUP(B127,'Ver4'!$B$13:$D$19,2,0),VLOOKUP(B127,'Ver4'!$B$13:$D$19,3,0))/100</f>
        <v>0</v>
      </c>
      <c r="G127" s="6">
        <f ca="1">RANDBETWEEN(VLOOKUP(B127,'Ver4'!$F$13:$H$19,2,0),VLOOKUP(B127,'Ver4'!$F$13:$H$19,3,0))/100</f>
        <v>0</v>
      </c>
      <c r="H127" s="6">
        <f t="shared" ca="1" si="12"/>
        <v>0</v>
      </c>
      <c r="I127" s="6">
        <f t="shared" ca="1" si="19"/>
        <v>0.3</v>
      </c>
      <c r="J127" s="6">
        <f t="shared" ca="1" si="13"/>
        <v>0</v>
      </c>
      <c r="K127" s="6">
        <f ca="1">RANDBETWEEN(VLOOKUP(B127,'Ver4'!$F$23:$H$29,2,0),VLOOKUP(B127,'Ver4'!$F$23:$H$29,3,0))/100</f>
        <v>0</v>
      </c>
      <c r="L127" s="6">
        <f t="shared" ca="1" si="14"/>
        <v>0</v>
      </c>
      <c r="M127" s="16">
        <f t="shared" ca="1" si="15"/>
        <v>0</v>
      </c>
      <c r="N127" s="6">
        <f ca="1">(L127+J127+H127)*E127+Table16[[#This Row],[Hukuk Servisinde Tahsilat Tutarı]]</f>
        <v>0</v>
      </c>
      <c r="O127" s="6">
        <f ca="1">C127*VLOOKUP(B127,'Ver4'!$J$3:$N$9,2,0)+(C127-C127*G127)*VLOOKUP(B127,'Ver4'!$J$3:$N$9,3,0)+(C127-C127*G127-C127*I127)*VLOOKUP(B127,'Ver4'!$J$3:$N$9,4,0)</f>
        <v>0</v>
      </c>
      <c r="P127" s="6">
        <f t="shared" ca="1" si="16"/>
        <v>1</v>
      </c>
      <c r="Q127" s="6">
        <f ca="1">C127*P127*VLOOKUP(B127,'Ver4'!$J$3:$N$9,5,0)</f>
        <v>0</v>
      </c>
      <c r="R127" s="6">
        <f ca="1">VLOOKUP(Table16[[#This Row],[Ay]],'Ver4'!$J$3:$O$9,6,0)*Table16[[#This Row],[Hukuk Servisine Sevk Edilen]]*Table16[[#This Row],[Toplam Tutar]]</f>
        <v>0</v>
      </c>
      <c r="S127" s="6">
        <f t="shared" ca="1" si="17"/>
        <v>0</v>
      </c>
      <c r="T127" s="6">
        <f t="shared" ca="1" si="18"/>
        <v>0</v>
      </c>
      <c r="U127" s="4"/>
    </row>
    <row r="128" spans="1:21" x14ac:dyDescent="0.2">
      <c r="A128" s="9">
        <v>45022</v>
      </c>
      <c r="B128" s="6">
        <f t="shared" si="10"/>
        <v>4</v>
      </c>
      <c r="C128" s="6">
        <f ca="1">RANDBETWEEN(VLOOKUP(B128,'Ver4'!$F$3:$H$9,2,0),VLOOKUP(B128,'Ver4'!$F$3:$H$9,3,0))</f>
        <v>1231</v>
      </c>
      <c r="D128" s="6">
        <f ca="1">RANDBETWEEN(VLOOKUP(B128,'Ver4'!$B$4:$D$10,2,0),VLOOKUP(B128,'Ver4'!$B$4:$D$10,3,0))</f>
        <v>275</v>
      </c>
      <c r="E128" s="6">
        <f t="shared" ca="1" si="11"/>
        <v>338525</v>
      </c>
      <c r="F128" s="6">
        <f ca="1">RANDBETWEEN(VLOOKUP(B128,'Ver4'!$B$13:$D$19,2,0),VLOOKUP(B128,'Ver4'!$B$13:$D$19,3,0))/100</f>
        <v>0</v>
      </c>
      <c r="G128" s="6">
        <f ca="1">RANDBETWEEN(VLOOKUP(B128,'Ver4'!$F$13:$H$19,2,0),VLOOKUP(B128,'Ver4'!$F$13:$H$19,3,0))/100</f>
        <v>0</v>
      </c>
      <c r="H128" s="6">
        <f t="shared" ca="1" si="12"/>
        <v>0</v>
      </c>
      <c r="I128" s="6">
        <f t="shared" ca="1" si="19"/>
        <v>0.28000000000000003</v>
      </c>
      <c r="J128" s="6">
        <f t="shared" ca="1" si="13"/>
        <v>0</v>
      </c>
      <c r="K128" s="6">
        <f ca="1">RANDBETWEEN(VLOOKUP(B128,'Ver4'!$F$23:$H$29,2,0),VLOOKUP(B128,'Ver4'!$F$23:$H$29,3,0))/100</f>
        <v>0</v>
      </c>
      <c r="L128" s="6">
        <f t="shared" ca="1" si="14"/>
        <v>0</v>
      </c>
      <c r="M128" s="16">
        <f t="shared" ca="1" si="15"/>
        <v>0</v>
      </c>
      <c r="N128" s="6">
        <f ca="1">(L128+J128+H128)*E128+Table16[[#This Row],[Hukuk Servisinde Tahsilat Tutarı]]</f>
        <v>0</v>
      </c>
      <c r="O128" s="6">
        <f ca="1">C128*VLOOKUP(B128,'Ver4'!$J$3:$N$9,2,0)+(C128-C128*G128)*VLOOKUP(B128,'Ver4'!$J$3:$N$9,3,0)+(C128-C128*G128-C128*I128)*VLOOKUP(B128,'Ver4'!$J$3:$N$9,4,0)</f>
        <v>0</v>
      </c>
      <c r="P128" s="6">
        <f t="shared" ca="1" si="16"/>
        <v>1</v>
      </c>
      <c r="Q128" s="6">
        <f ca="1">C128*P128*VLOOKUP(B128,'Ver4'!$J$3:$N$9,5,0)</f>
        <v>0</v>
      </c>
      <c r="R128" s="6">
        <f ca="1">VLOOKUP(Table16[[#This Row],[Ay]],'Ver4'!$J$3:$O$9,6,0)*Table16[[#This Row],[Hukuk Servisine Sevk Edilen]]*Table16[[#This Row],[Toplam Tutar]]</f>
        <v>0</v>
      </c>
      <c r="S128" s="6">
        <f t="shared" ca="1" si="17"/>
        <v>0</v>
      </c>
      <c r="T128" s="6">
        <f t="shared" ca="1" si="18"/>
        <v>0</v>
      </c>
      <c r="U128" s="4"/>
    </row>
    <row r="129" spans="1:21" x14ac:dyDescent="0.2">
      <c r="A129" s="9">
        <v>45023</v>
      </c>
      <c r="B129" s="6">
        <f t="shared" si="10"/>
        <v>4</v>
      </c>
      <c r="C129" s="6">
        <f ca="1">RANDBETWEEN(VLOOKUP(B129,'Ver4'!$F$3:$H$9,2,0),VLOOKUP(B129,'Ver4'!$F$3:$H$9,3,0))</f>
        <v>1017</v>
      </c>
      <c r="D129" s="6">
        <f ca="1">RANDBETWEEN(VLOOKUP(B129,'Ver4'!$B$4:$D$10,2,0),VLOOKUP(B129,'Ver4'!$B$4:$D$10,3,0))</f>
        <v>729</v>
      </c>
      <c r="E129" s="6">
        <f t="shared" ca="1" si="11"/>
        <v>741393</v>
      </c>
      <c r="F129" s="6">
        <f ca="1">RANDBETWEEN(VLOOKUP(B129,'Ver4'!$B$13:$D$19,2,0),VLOOKUP(B129,'Ver4'!$B$13:$D$19,3,0))/100</f>
        <v>0</v>
      </c>
      <c r="G129" s="6">
        <f ca="1">RANDBETWEEN(VLOOKUP(B129,'Ver4'!$F$13:$H$19,2,0),VLOOKUP(B129,'Ver4'!$F$13:$H$19,3,0))/100</f>
        <v>0</v>
      </c>
      <c r="H129" s="6">
        <f t="shared" ca="1" si="12"/>
        <v>0</v>
      </c>
      <c r="I129" s="6">
        <f t="shared" ca="1" si="19"/>
        <v>0.2</v>
      </c>
      <c r="J129" s="6">
        <f t="shared" ca="1" si="13"/>
        <v>0</v>
      </c>
      <c r="K129" s="6">
        <f ca="1">RANDBETWEEN(VLOOKUP(B129,'Ver4'!$F$23:$H$29,2,0),VLOOKUP(B129,'Ver4'!$F$23:$H$29,3,0))/100</f>
        <v>0</v>
      </c>
      <c r="L129" s="6">
        <f t="shared" ca="1" si="14"/>
        <v>0</v>
      </c>
      <c r="M129" s="16">
        <f t="shared" ca="1" si="15"/>
        <v>0</v>
      </c>
      <c r="N129" s="6">
        <f ca="1">(L129+J129+H129)*E129+Table16[[#This Row],[Hukuk Servisinde Tahsilat Tutarı]]</f>
        <v>0</v>
      </c>
      <c r="O129" s="6">
        <f ca="1">C129*VLOOKUP(B129,'Ver4'!$J$3:$N$9,2,0)+(C129-C129*G129)*VLOOKUP(B129,'Ver4'!$J$3:$N$9,3,0)+(C129-C129*G129-C129*I129)*VLOOKUP(B129,'Ver4'!$J$3:$N$9,4,0)</f>
        <v>0</v>
      </c>
      <c r="P129" s="6">
        <f t="shared" ca="1" si="16"/>
        <v>1</v>
      </c>
      <c r="Q129" s="6">
        <f ca="1">C129*P129*VLOOKUP(B129,'Ver4'!$J$3:$N$9,5,0)</f>
        <v>0</v>
      </c>
      <c r="R129" s="6">
        <f ca="1">VLOOKUP(Table16[[#This Row],[Ay]],'Ver4'!$J$3:$O$9,6,0)*Table16[[#This Row],[Hukuk Servisine Sevk Edilen]]*Table16[[#This Row],[Toplam Tutar]]</f>
        <v>0</v>
      </c>
      <c r="S129" s="6">
        <f t="shared" ca="1" si="17"/>
        <v>0</v>
      </c>
      <c r="T129" s="6">
        <f t="shared" ca="1" si="18"/>
        <v>0</v>
      </c>
      <c r="U129" s="4"/>
    </row>
    <row r="130" spans="1:21" x14ac:dyDescent="0.2">
      <c r="A130" s="9">
        <v>45024</v>
      </c>
      <c r="B130" s="6">
        <f t="shared" ref="B130:B183" si="20">MONTH(A130)</f>
        <v>4</v>
      </c>
      <c r="C130" s="6">
        <f ca="1">RANDBETWEEN(VLOOKUP(B130,'Ver4'!$F$3:$H$9,2,0),VLOOKUP(B130,'Ver4'!$F$3:$H$9,3,0))</f>
        <v>1053</v>
      </c>
      <c r="D130" s="6">
        <f ca="1">RANDBETWEEN(VLOOKUP(B130,'Ver4'!$B$4:$D$10,2,0),VLOOKUP(B130,'Ver4'!$B$4:$D$10,3,0))</f>
        <v>441</v>
      </c>
      <c r="E130" s="6">
        <f t="shared" ref="E130:E183" ca="1" si="21">C130*D130</f>
        <v>464373</v>
      </c>
      <c r="F130" s="6">
        <f ca="1">RANDBETWEEN(VLOOKUP(B130,'Ver4'!$B$13:$D$19,2,0),VLOOKUP(B130,'Ver4'!$B$13:$D$19,3,0))/100</f>
        <v>0</v>
      </c>
      <c r="G130" s="6">
        <f ca="1">RANDBETWEEN(VLOOKUP(B130,'Ver4'!$F$13:$H$19,2,0),VLOOKUP(B130,'Ver4'!$F$13:$H$19,3,0))/100</f>
        <v>0</v>
      </c>
      <c r="H130" s="6">
        <f t="shared" ref="H130:H183" ca="1" si="22">F130*G130</f>
        <v>0</v>
      </c>
      <c r="I130" s="6">
        <f t="shared" ca="1" si="19"/>
        <v>0.24</v>
      </c>
      <c r="J130" s="6">
        <f t="shared" ref="J130:J183" ca="1" si="23">I130*F130</f>
        <v>0</v>
      </c>
      <c r="K130" s="6">
        <f ca="1">RANDBETWEEN(VLOOKUP(B130,'Ver4'!$F$23:$H$29,2,0),VLOOKUP(B130,'Ver4'!$F$23:$H$29,3,0))/100</f>
        <v>0</v>
      </c>
      <c r="L130" s="6">
        <f t="shared" ref="L130:L183" ca="1" si="24">K130*F130</f>
        <v>0</v>
      </c>
      <c r="M130" s="16">
        <f t="shared" ref="M130:M183" ca="1" si="25">(L130+J130+H130)*C130</f>
        <v>0</v>
      </c>
      <c r="N130" s="6">
        <f ca="1">(L130+J130+H130)*E130+Table16[[#This Row],[Hukuk Servisinde Tahsilat Tutarı]]</f>
        <v>0</v>
      </c>
      <c r="O130" s="6">
        <f ca="1">C130*VLOOKUP(B130,'Ver4'!$J$3:$N$9,2,0)+(C130-C130*G130)*VLOOKUP(B130,'Ver4'!$J$3:$N$9,3,0)+(C130-C130*G130-C130*I130)*VLOOKUP(B130,'Ver4'!$J$3:$N$9,4,0)</f>
        <v>0</v>
      </c>
      <c r="P130" s="6">
        <f t="shared" ref="P130:P183" ca="1" si="26">1-(L130+J130+H130)</f>
        <v>1</v>
      </c>
      <c r="Q130" s="6">
        <f ca="1">C130*P130*VLOOKUP(B130,'Ver4'!$J$3:$N$9,5,0)</f>
        <v>0</v>
      </c>
      <c r="R130" s="6">
        <f ca="1">VLOOKUP(Table16[[#This Row],[Ay]],'Ver4'!$J$3:$O$9,6,0)*Table16[[#This Row],[Hukuk Servisine Sevk Edilen]]*Table16[[#This Row],[Toplam Tutar]]</f>
        <v>0</v>
      </c>
      <c r="S130" s="6">
        <f t="shared" ref="S130:S183" ca="1" si="27">O130+Q130</f>
        <v>0</v>
      </c>
      <c r="T130" s="6">
        <f t="shared" ref="T130:T183" ca="1" si="28">N130-Q130</f>
        <v>0</v>
      </c>
      <c r="U130" s="4"/>
    </row>
    <row r="131" spans="1:21" x14ac:dyDescent="0.2">
      <c r="A131" s="9">
        <v>45025</v>
      </c>
      <c r="B131" s="6">
        <f t="shared" si="20"/>
        <v>4</v>
      </c>
      <c r="C131" s="6">
        <f ca="1">RANDBETWEEN(VLOOKUP(B131,'Ver4'!$F$3:$H$9,2,0),VLOOKUP(B131,'Ver4'!$F$3:$H$9,3,0))</f>
        <v>1297</v>
      </c>
      <c r="D131" s="6">
        <f ca="1">RANDBETWEEN(VLOOKUP(B131,'Ver4'!$B$4:$D$10,2,0),VLOOKUP(B131,'Ver4'!$B$4:$D$10,3,0))</f>
        <v>665</v>
      </c>
      <c r="E131" s="6">
        <f t="shared" ca="1" si="21"/>
        <v>862505</v>
      </c>
      <c r="F131" s="6">
        <f ca="1">RANDBETWEEN(VLOOKUP(B131,'Ver4'!$B$13:$D$19,2,0),VLOOKUP(B131,'Ver4'!$B$13:$D$19,3,0))/100</f>
        <v>0</v>
      </c>
      <c r="G131" s="6">
        <f ca="1">RANDBETWEEN(VLOOKUP(B131,'Ver4'!$F$13:$H$19,2,0),VLOOKUP(B131,'Ver4'!$F$13:$H$19,3,0))/100</f>
        <v>0</v>
      </c>
      <c r="H131" s="6">
        <f t="shared" ca="1" si="22"/>
        <v>0</v>
      </c>
      <c r="I131" s="6">
        <f t="shared" ref="I131:I183" ca="1" si="29">RANDBETWEEN(20,35)/100</f>
        <v>0.31</v>
      </c>
      <c r="J131" s="6">
        <f t="shared" ca="1" si="23"/>
        <v>0</v>
      </c>
      <c r="K131" s="6">
        <f ca="1">RANDBETWEEN(VLOOKUP(B131,'Ver4'!$F$23:$H$29,2,0),VLOOKUP(B131,'Ver4'!$F$23:$H$29,3,0))/100</f>
        <v>0</v>
      </c>
      <c r="L131" s="6">
        <f t="shared" ca="1" si="24"/>
        <v>0</v>
      </c>
      <c r="M131" s="16">
        <f t="shared" ca="1" si="25"/>
        <v>0</v>
      </c>
      <c r="N131" s="6">
        <f ca="1">(L131+J131+H131)*E131+Table16[[#This Row],[Hukuk Servisinde Tahsilat Tutarı]]</f>
        <v>0</v>
      </c>
      <c r="O131" s="6">
        <f ca="1">C131*VLOOKUP(B131,'Ver4'!$J$3:$N$9,2,0)+(C131-C131*G131)*VLOOKUP(B131,'Ver4'!$J$3:$N$9,3,0)+(C131-C131*G131-C131*I131)*VLOOKUP(B131,'Ver4'!$J$3:$N$9,4,0)</f>
        <v>0</v>
      </c>
      <c r="P131" s="6">
        <f t="shared" ca="1" si="26"/>
        <v>1</v>
      </c>
      <c r="Q131" s="6">
        <f ca="1">C131*P131*VLOOKUP(B131,'Ver4'!$J$3:$N$9,5,0)</f>
        <v>0</v>
      </c>
      <c r="R131" s="6">
        <f ca="1">VLOOKUP(Table16[[#This Row],[Ay]],'Ver4'!$J$3:$O$9,6,0)*Table16[[#This Row],[Hukuk Servisine Sevk Edilen]]*Table16[[#This Row],[Toplam Tutar]]</f>
        <v>0</v>
      </c>
      <c r="S131" s="6">
        <f t="shared" ca="1" si="27"/>
        <v>0</v>
      </c>
      <c r="T131" s="6">
        <f t="shared" ca="1" si="28"/>
        <v>0</v>
      </c>
      <c r="U131" s="4"/>
    </row>
    <row r="132" spans="1:21" x14ac:dyDescent="0.2">
      <c r="A132" s="9">
        <v>45026</v>
      </c>
      <c r="B132" s="6">
        <f t="shared" si="20"/>
        <v>4</v>
      </c>
      <c r="C132" s="6">
        <f ca="1">RANDBETWEEN(VLOOKUP(B132,'Ver4'!$F$3:$H$9,2,0),VLOOKUP(B132,'Ver4'!$F$3:$H$9,3,0))</f>
        <v>1452</v>
      </c>
      <c r="D132" s="6">
        <f ca="1">RANDBETWEEN(VLOOKUP(B132,'Ver4'!$B$4:$D$10,2,0),VLOOKUP(B132,'Ver4'!$B$4:$D$10,3,0))</f>
        <v>504</v>
      </c>
      <c r="E132" s="6">
        <f t="shared" ca="1" si="21"/>
        <v>731808</v>
      </c>
      <c r="F132" s="6">
        <f ca="1">RANDBETWEEN(VLOOKUP(B132,'Ver4'!$B$13:$D$19,2,0),VLOOKUP(B132,'Ver4'!$B$13:$D$19,3,0))/100</f>
        <v>0</v>
      </c>
      <c r="G132" s="6">
        <f ca="1">RANDBETWEEN(VLOOKUP(B132,'Ver4'!$F$13:$H$19,2,0),VLOOKUP(B132,'Ver4'!$F$13:$H$19,3,0))/100</f>
        <v>0</v>
      </c>
      <c r="H132" s="6">
        <f t="shared" ca="1" si="22"/>
        <v>0</v>
      </c>
      <c r="I132" s="6">
        <f t="shared" ca="1" si="29"/>
        <v>0.26</v>
      </c>
      <c r="J132" s="6">
        <f t="shared" ca="1" si="23"/>
        <v>0</v>
      </c>
      <c r="K132" s="6">
        <f ca="1">RANDBETWEEN(VLOOKUP(B132,'Ver4'!$F$23:$H$29,2,0),VLOOKUP(B132,'Ver4'!$F$23:$H$29,3,0))/100</f>
        <v>0</v>
      </c>
      <c r="L132" s="6">
        <f t="shared" ca="1" si="24"/>
        <v>0</v>
      </c>
      <c r="M132" s="16">
        <f t="shared" ca="1" si="25"/>
        <v>0</v>
      </c>
      <c r="N132" s="6">
        <f ca="1">(L132+J132+H132)*E132+Table16[[#This Row],[Hukuk Servisinde Tahsilat Tutarı]]</f>
        <v>0</v>
      </c>
      <c r="O132" s="6">
        <f ca="1">C132*VLOOKUP(B132,'Ver4'!$J$3:$N$9,2,0)+(C132-C132*G132)*VLOOKUP(B132,'Ver4'!$J$3:$N$9,3,0)+(C132-C132*G132-C132*I132)*VLOOKUP(B132,'Ver4'!$J$3:$N$9,4,0)</f>
        <v>0</v>
      </c>
      <c r="P132" s="6">
        <f t="shared" ca="1" si="26"/>
        <v>1</v>
      </c>
      <c r="Q132" s="6">
        <f ca="1">C132*P132*VLOOKUP(B132,'Ver4'!$J$3:$N$9,5,0)</f>
        <v>0</v>
      </c>
      <c r="R132" s="6">
        <f ca="1">VLOOKUP(Table16[[#This Row],[Ay]],'Ver4'!$J$3:$O$9,6,0)*Table16[[#This Row],[Hukuk Servisine Sevk Edilen]]*Table16[[#This Row],[Toplam Tutar]]</f>
        <v>0</v>
      </c>
      <c r="S132" s="6">
        <f t="shared" ca="1" si="27"/>
        <v>0</v>
      </c>
      <c r="T132" s="6">
        <f t="shared" ca="1" si="28"/>
        <v>0</v>
      </c>
      <c r="U132" s="4"/>
    </row>
    <row r="133" spans="1:21" x14ac:dyDescent="0.2">
      <c r="A133" s="9">
        <v>45027</v>
      </c>
      <c r="B133" s="6">
        <f t="shared" si="20"/>
        <v>4</v>
      </c>
      <c r="C133" s="6">
        <f ca="1">RANDBETWEEN(VLOOKUP(B133,'Ver4'!$F$3:$H$9,2,0),VLOOKUP(B133,'Ver4'!$F$3:$H$9,3,0))</f>
        <v>1266</v>
      </c>
      <c r="D133" s="6">
        <f ca="1">RANDBETWEEN(VLOOKUP(B133,'Ver4'!$B$4:$D$10,2,0),VLOOKUP(B133,'Ver4'!$B$4:$D$10,3,0))</f>
        <v>409</v>
      </c>
      <c r="E133" s="6">
        <f t="shared" ca="1" si="21"/>
        <v>517794</v>
      </c>
      <c r="F133" s="6">
        <f ca="1">RANDBETWEEN(VLOOKUP(B133,'Ver4'!$B$13:$D$19,2,0),VLOOKUP(B133,'Ver4'!$B$13:$D$19,3,0))/100</f>
        <v>0</v>
      </c>
      <c r="G133" s="6">
        <f ca="1">RANDBETWEEN(VLOOKUP(B133,'Ver4'!$F$13:$H$19,2,0),VLOOKUP(B133,'Ver4'!$F$13:$H$19,3,0))/100</f>
        <v>0</v>
      </c>
      <c r="H133" s="6">
        <f t="shared" ca="1" si="22"/>
        <v>0</v>
      </c>
      <c r="I133" s="6">
        <f t="shared" ca="1" si="29"/>
        <v>0.27</v>
      </c>
      <c r="J133" s="6">
        <f t="shared" ca="1" si="23"/>
        <v>0</v>
      </c>
      <c r="K133" s="6">
        <f ca="1">RANDBETWEEN(VLOOKUP(B133,'Ver4'!$F$23:$H$29,2,0),VLOOKUP(B133,'Ver4'!$F$23:$H$29,3,0))/100</f>
        <v>0</v>
      </c>
      <c r="L133" s="6">
        <f t="shared" ca="1" si="24"/>
        <v>0</v>
      </c>
      <c r="M133" s="16">
        <f t="shared" ca="1" si="25"/>
        <v>0</v>
      </c>
      <c r="N133" s="6">
        <f ca="1">(L133+J133+H133)*E133+Table16[[#This Row],[Hukuk Servisinde Tahsilat Tutarı]]</f>
        <v>0</v>
      </c>
      <c r="O133" s="6">
        <f ca="1">C133*VLOOKUP(B133,'Ver4'!$J$3:$N$9,2,0)+(C133-C133*G133)*VLOOKUP(B133,'Ver4'!$J$3:$N$9,3,0)+(C133-C133*G133-C133*I133)*VLOOKUP(B133,'Ver4'!$J$3:$N$9,4,0)</f>
        <v>0</v>
      </c>
      <c r="P133" s="6">
        <f t="shared" ca="1" si="26"/>
        <v>1</v>
      </c>
      <c r="Q133" s="6">
        <f ca="1">C133*P133*VLOOKUP(B133,'Ver4'!$J$3:$N$9,5,0)</f>
        <v>0</v>
      </c>
      <c r="R133" s="6">
        <f ca="1">VLOOKUP(Table16[[#This Row],[Ay]],'Ver4'!$J$3:$O$9,6,0)*Table16[[#This Row],[Hukuk Servisine Sevk Edilen]]*Table16[[#This Row],[Toplam Tutar]]</f>
        <v>0</v>
      </c>
      <c r="S133" s="6">
        <f t="shared" ca="1" si="27"/>
        <v>0</v>
      </c>
      <c r="T133" s="6">
        <f t="shared" ca="1" si="28"/>
        <v>0</v>
      </c>
      <c r="U133" s="4"/>
    </row>
    <row r="134" spans="1:21" x14ac:dyDescent="0.2">
      <c r="A134" s="9">
        <v>45028</v>
      </c>
      <c r="B134" s="6">
        <f t="shared" si="20"/>
        <v>4</v>
      </c>
      <c r="C134" s="6">
        <f ca="1">RANDBETWEEN(VLOOKUP(B134,'Ver4'!$F$3:$H$9,2,0),VLOOKUP(B134,'Ver4'!$F$3:$H$9,3,0))</f>
        <v>1357</v>
      </c>
      <c r="D134" s="6">
        <f ca="1">RANDBETWEEN(VLOOKUP(B134,'Ver4'!$B$4:$D$10,2,0),VLOOKUP(B134,'Ver4'!$B$4:$D$10,3,0))</f>
        <v>645</v>
      </c>
      <c r="E134" s="6">
        <f t="shared" ca="1" si="21"/>
        <v>875265</v>
      </c>
      <c r="F134" s="6">
        <f ca="1">RANDBETWEEN(VLOOKUP(B134,'Ver4'!$B$13:$D$19,2,0),VLOOKUP(B134,'Ver4'!$B$13:$D$19,3,0))/100</f>
        <v>0</v>
      </c>
      <c r="G134" s="6">
        <f ca="1">RANDBETWEEN(VLOOKUP(B134,'Ver4'!$F$13:$H$19,2,0),VLOOKUP(B134,'Ver4'!$F$13:$H$19,3,0))/100</f>
        <v>0</v>
      </c>
      <c r="H134" s="6">
        <f t="shared" ca="1" si="22"/>
        <v>0</v>
      </c>
      <c r="I134" s="6">
        <f t="shared" ca="1" si="29"/>
        <v>0.22</v>
      </c>
      <c r="J134" s="6">
        <f t="shared" ca="1" si="23"/>
        <v>0</v>
      </c>
      <c r="K134" s="6">
        <f ca="1">RANDBETWEEN(VLOOKUP(B134,'Ver4'!$F$23:$H$29,2,0),VLOOKUP(B134,'Ver4'!$F$23:$H$29,3,0))/100</f>
        <v>0</v>
      </c>
      <c r="L134" s="6">
        <f t="shared" ca="1" si="24"/>
        <v>0</v>
      </c>
      <c r="M134" s="16">
        <f t="shared" ca="1" si="25"/>
        <v>0</v>
      </c>
      <c r="N134" s="6">
        <f ca="1">(L134+J134+H134)*E134+Table16[[#This Row],[Hukuk Servisinde Tahsilat Tutarı]]</f>
        <v>0</v>
      </c>
      <c r="O134" s="6">
        <f ca="1">C134*VLOOKUP(B134,'Ver4'!$J$3:$N$9,2,0)+(C134-C134*G134)*VLOOKUP(B134,'Ver4'!$J$3:$N$9,3,0)+(C134-C134*G134-C134*I134)*VLOOKUP(B134,'Ver4'!$J$3:$N$9,4,0)</f>
        <v>0</v>
      </c>
      <c r="P134" s="6">
        <f t="shared" ca="1" si="26"/>
        <v>1</v>
      </c>
      <c r="Q134" s="6">
        <f ca="1">C134*P134*VLOOKUP(B134,'Ver4'!$J$3:$N$9,5,0)</f>
        <v>0</v>
      </c>
      <c r="R134" s="6">
        <f ca="1">VLOOKUP(Table16[[#This Row],[Ay]],'Ver4'!$J$3:$O$9,6,0)*Table16[[#This Row],[Hukuk Servisine Sevk Edilen]]*Table16[[#This Row],[Toplam Tutar]]</f>
        <v>0</v>
      </c>
      <c r="S134" s="6">
        <f t="shared" ca="1" si="27"/>
        <v>0</v>
      </c>
      <c r="T134" s="6">
        <f t="shared" ca="1" si="28"/>
        <v>0</v>
      </c>
      <c r="U134" s="4"/>
    </row>
    <row r="135" spans="1:21" x14ac:dyDescent="0.2">
      <c r="A135" s="9">
        <v>45029</v>
      </c>
      <c r="B135" s="6">
        <f t="shared" si="20"/>
        <v>4</v>
      </c>
      <c r="C135" s="6">
        <f ca="1">RANDBETWEEN(VLOOKUP(B135,'Ver4'!$F$3:$H$9,2,0),VLOOKUP(B135,'Ver4'!$F$3:$H$9,3,0))</f>
        <v>1038</v>
      </c>
      <c r="D135" s="6">
        <f ca="1">RANDBETWEEN(VLOOKUP(B135,'Ver4'!$B$4:$D$10,2,0),VLOOKUP(B135,'Ver4'!$B$4:$D$10,3,0))</f>
        <v>707</v>
      </c>
      <c r="E135" s="6">
        <f t="shared" ca="1" si="21"/>
        <v>733866</v>
      </c>
      <c r="F135" s="6">
        <f ca="1">RANDBETWEEN(VLOOKUP(B135,'Ver4'!$B$13:$D$19,2,0),VLOOKUP(B135,'Ver4'!$B$13:$D$19,3,0))/100</f>
        <v>0</v>
      </c>
      <c r="G135" s="6">
        <f ca="1">RANDBETWEEN(VLOOKUP(B135,'Ver4'!$F$13:$H$19,2,0),VLOOKUP(B135,'Ver4'!$F$13:$H$19,3,0))/100</f>
        <v>0</v>
      </c>
      <c r="H135" s="6">
        <f t="shared" ca="1" si="22"/>
        <v>0</v>
      </c>
      <c r="I135" s="6">
        <f t="shared" ca="1" si="29"/>
        <v>0.34</v>
      </c>
      <c r="J135" s="6">
        <f t="shared" ca="1" si="23"/>
        <v>0</v>
      </c>
      <c r="K135" s="6">
        <f ca="1">RANDBETWEEN(VLOOKUP(B135,'Ver4'!$F$23:$H$29,2,0),VLOOKUP(B135,'Ver4'!$F$23:$H$29,3,0))/100</f>
        <v>0</v>
      </c>
      <c r="L135" s="6">
        <f t="shared" ca="1" si="24"/>
        <v>0</v>
      </c>
      <c r="M135" s="16">
        <f t="shared" ca="1" si="25"/>
        <v>0</v>
      </c>
      <c r="N135" s="6">
        <f ca="1">(L135+J135+H135)*E135+Table16[[#This Row],[Hukuk Servisinde Tahsilat Tutarı]]</f>
        <v>0</v>
      </c>
      <c r="O135" s="6">
        <f ca="1">C135*VLOOKUP(B135,'Ver4'!$J$3:$N$9,2,0)+(C135-C135*G135)*VLOOKUP(B135,'Ver4'!$J$3:$N$9,3,0)+(C135-C135*G135-C135*I135)*VLOOKUP(B135,'Ver4'!$J$3:$N$9,4,0)</f>
        <v>0</v>
      </c>
      <c r="P135" s="6">
        <f t="shared" ca="1" si="26"/>
        <v>1</v>
      </c>
      <c r="Q135" s="6">
        <f ca="1">C135*P135*VLOOKUP(B135,'Ver4'!$J$3:$N$9,5,0)</f>
        <v>0</v>
      </c>
      <c r="R135" s="6">
        <f ca="1">VLOOKUP(Table16[[#This Row],[Ay]],'Ver4'!$J$3:$O$9,6,0)*Table16[[#This Row],[Hukuk Servisine Sevk Edilen]]*Table16[[#This Row],[Toplam Tutar]]</f>
        <v>0</v>
      </c>
      <c r="S135" s="6">
        <f t="shared" ca="1" si="27"/>
        <v>0</v>
      </c>
      <c r="T135" s="6">
        <f t="shared" ca="1" si="28"/>
        <v>0</v>
      </c>
      <c r="U135" s="4"/>
    </row>
    <row r="136" spans="1:21" x14ac:dyDescent="0.2">
      <c r="A136" s="9">
        <v>45030</v>
      </c>
      <c r="B136" s="6">
        <f t="shared" si="20"/>
        <v>4</v>
      </c>
      <c r="C136" s="6">
        <f ca="1">RANDBETWEEN(VLOOKUP(B136,'Ver4'!$F$3:$H$9,2,0),VLOOKUP(B136,'Ver4'!$F$3:$H$9,3,0))</f>
        <v>1401</v>
      </c>
      <c r="D136" s="6">
        <f ca="1">RANDBETWEEN(VLOOKUP(B136,'Ver4'!$B$4:$D$10,2,0),VLOOKUP(B136,'Ver4'!$B$4:$D$10,3,0))</f>
        <v>353</v>
      </c>
      <c r="E136" s="6">
        <f t="shared" ca="1" si="21"/>
        <v>494553</v>
      </c>
      <c r="F136" s="6">
        <f ca="1">RANDBETWEEN(VLOOKUP(B136,'Ver4'!$B$13:$D$19,2,0),VLOOKUP(B136,'Ver4'!$B$13:$D$19,3,0))/100</f>
        <v>0</v>
      </c>
      <c r="G136" s="6">
        <f ca="1">RANDBETWEEN(VLOOKUP(B136,'Ver4'!$F$13:$H$19,2,0),VLOOKUP(B136,'Ver4'!$F$13:$H$19,3,0))/100</f>
        <v>0</v>
      </c>
      <c r="H136" s="6">
        <f t="shared" ca="1" si="22"/>
        <v>0</v>
      </c>
      <c r="I136" s="6">
        <f t="shared" ca="1" si="29"/>
        <v>0.21</v>
      </c>
      <c r="J136" s="6">
        <f t="shared" ca="1" si="23"/>
        <v>0</v>
      </c>
      <c r="K136" s="6">
        <f ca="1">RANDBETWEEN(VLOOKUP(B136,'Ver4'!$F$23:$H$29,2,0),VLOOKUP(B136,'Ver4'!$F$23:$H$29,3,0))/100</f>
        <v>0</v>
      </c>
      <c r="L136" s="6">
        <f t="shared" ca="1" si="24"/>
        <v>0</v>
      </c>
      <c r="M136" s="16">
        <f t="shared" ca="1" si="25"/>
        <v>0</v>
      </c>
      <c r="N136" s="6">
        <f ca="1">(L136+J136+H136)*E136+Table16[[#This Row],[Hukuk Servisinde Tahsilat Tutarı]]</f>
        <v>0</v>
      </c>
      <c r="O136" s="6">
        <f ca="1">C136*VLOOKUP(B136,'Ver4'!$J$3:$N$9,2,0)+(C136-C136*G136)*VLOOKUP(B136,'Ver4'!$J$3:$N$9,3,0)+(C136-C136*G136-C136*I136)*VLOOKUP(B136,'Ver4'!$J$3:$N$9,4,0)</f>
        <v>0</v>
      </c>
      <c r="P136" s="6">
        <f t="shared" ca="1" si="26"/>
        <v>1</v>
      </c>
      <c r="Q136" s="6">
        <f ca="1">C136*P136*VLOOKUP(B136,'Ver4'!$J$3:$N$9,5,0)</f>
        <v>0</v>
      </c>
      <c r="R136" s="6">
        <f ca="1">VLOOKUP(Table16[[#This Row],[Ay]],'Ver4'!$J$3:$O$9,6,0)*Table16[[#This Row],[Hukuk Servisine Sevk Edilen]]*Table16[[#This Row],[Toplam Tutar]]</f>
        <v>0</v>
      </c>
      <c r="S136" s="6">
        <f t="shared" ca="1" si="27"/>
        <v>0</v>
      </c>
      <c r="T136" s="6">
        <f t="shared" ca="1" si="28"/>
        <v>0</v>
      </c>
      <c r="U136" s="4"/>
    </row>
    <row r="137" spans="1:21" x14ac:dyDescent="0.2">
      <c r="A137" s="9">
        <v>45031</v>
      </c>
      <c r="B137" s="6">
        <f t="shared" si="20"/>
        <v>4</v>
      </c>
      <c r="C137" s="6">
        <f ca="1">RANDBETWEEN(VLOOKUP(B137,'Ver4'!$F$3:$H$9,2,0),VLOOKUP(B137,'Ver4'!$F$3:$H$9,3,0))</f>
        <v>1078</v>
      </c>
      <c r="D137" s="6">
        <f ca="1">RANDBETWEEN(VLOOKUP(B137,'Ver4'!$B$4:$D$10,2,0),VLOOKUP(B137,'Ver4'!$B$4:$D$10,3,0))</f>
        <v>334</v>
      </c>
      <c r="E137" s="6">
        <f t="shared" ca="1" si="21"/>
        <v>360052</v>
      </c>
      <c r="F137" s="6">
        <f ca="1">RANDBETWEEN(VLOOKUP(B137,'Ver4'!$B$13:$D$19,2,0),VLOOKUP(B137,'Ver4'!$B$13:$D$19,3,0))/100</f>
        <v>0</v>
      </c>
      <c r="G137" s="6">
        <f ca="1">RANDBETWEEN(VLOOKUP(B137,'Ver4'!$F$13:$H$19,2,0),VLOOKUP(B137,'Ver4'!$F$13:$H$19,3,0))/100</f>
        <v>0</v>
      </c>
      <c r="H137" s="6">
        <f t="shared" ca="1" si="22"/>
        <v>0</v>
      </c>
      <c r="I137" s="6">
        <f t="shared" ca="1" si="29"/>
        <v>0.28999999999999998</v>
      </c>
      <c r="J137" s="6">
        <f t="shared" ca="1" si="23"/>
        <v>0</v>
      </c>
      <c r="K137" s="6">
        <f ca="1">RANDBETWEEN(VLOOKUP(B137,'Ver4'!$F$23:$H$29,2,0),VLOOKUP(B137,'Ver4'!$F$23:$H$29,3,0))/100</f>
        <v>0</v>
      </c>
      <c r="L137" s="6">
        <f t="shared" ca="1" si="24"/>
        <v>0</v>
      </c>
      <c r="M137" s="16">
        <f t="shared" ca="1" si="25"/>
        <v>0</v>
      </c>
      <c r="N137" s="6">
        <f ca="1">(L137+J137+H137)*E137+Table16[[#This Row],[Hukuk Servisinde Tahsilat Tutarı]]</f>
        <v>0</v>
      </c>
      <c r="O137" s="6">
        <f ca="1">C137*VLOOKUP(B137,'Ver4'!$J$3:$N$9,2,0)+(C137-C137*G137)*VLOOKUP(B137,'Ver4'!$J$3:$N$9,3,0)+(C137-C137*G137-C137*I137)*VLOOKUP(B137,'Ver4'!$J$3:$N$9,4,0)</f>
        <v>0</v>
      </c>
      <c r="P137" s="6">
        <f t="shared" ca="1" si="26"/>
        <v>1</v>
      </c>
      <c r="Q137" s="6">
        <f ca="1">C137*P137*VLOOKUP(B137,'Ver4'!$J$3:$N$9,5,0)</f>
        <v>0</v>
      </c>
      <c r="R137" s="6">
        <f ca="1">VLOOKUP(Table16[[#This Row],[Ay]],'Ver4'!$J$3:$O$9,6,0)*Table16[[#This Row],[Hukuk Servisine Sevk Edilen]]*Table16[[#This Row],[Toplam Tutar]]</f>
        <v>0</v>
      </c>
      <c r="S137" s="6">
        <f t="shared" ca="1" si="27"/>
        <v>0</v>
      </c>
      <c r="T137" s="6">
        <f t="shared" ca="1" si="28"/>
        <v>0</v>
      </c>
      <c r="U137" s="4"/>
    </row>
    <row r="138" spans="1:21" x14ac:dyDescent="0.2">
      <c r="A138" s="9">
        <v>45032</v>
      </c>
      <c r="B138" s="6">
        <f t="shared" si="20"/>
        <v>4</v>
      </c>
      <c r="C138" s="6">
        <f ca="1">RANDBETWEEN(VLOOKUP(B138,'Ver4'!$F$3:$H$9,2,0),VLOOKUP(B138,'Ver4'!$F$3:$H$9,3,0))</f>
        <v>1436</v>
      </c>
      <c r="D138" s="6">
        <f ca="1">RANDBETWEEN(VLOOKUP(B138,'Ver4'!$B$4:$D$10,2,0),VLOOKUP(B138,'Ver4'!$B$4:$D$10,3,0))</f>
        <v>646</v>
      </c>
      <c r="E138" s="6">
        <f t="shared" ca="1" si="21"/>
        <v>927656</v>
      </c>
      <c r="F138" s="6">
        <f ca="1">RANDBETWEEN(VLOOKUP(B138,'Ver4'!$B$13:$D$19,2,0),VLOOKUP(B138,'Ver4'!$B$13:$D$19,3,0))/100</f>
        <v>0</v>
      </c>
      <c r="G138" s="6">
        <f ca="1">RANDBETWEEN(VLOOKUP(B138,'Ver4'!$F$13:$H$19,2,0),VLOOKUP(B138,'Ver4'!$F$13:$H$19,3,0))/100</f>
        <v>0</v>
      </c>
      <c r="H138" s="6">
        <f t="shared" ca="1" si="22"/>
        <v>0</v>
      </c>
      <c r="I138" s="6">
        <f t="shared" ca="1" si="29"/>
        <v>0.26</v>
      </c>
      <c r="J138" s="6">
        <f t="shared" ca="1" si="23"/>
        <v>0</v>
      </c>
      <c r="K138" s="6">
        <f ca="1">RANDBETWEEN(VLOOKUP(B138,'Ver4'!$F$23:$H$29,2,0),VLOOKUP(B138,'Ver4'!$F$23:$H$29,3,0))/100</f>
        <v>0</v>
      </c>
      <c r="L138" s="6">
        <f t="shared" ca="1" si="24"/>
        <v>0</v>
      </c>
      <c r="M138" s="16">
        <f t="shared" ca="1" si="25"/>
        <v>0</v>
      </c>
      <c r="N138" s="6">
        <f ca="1">(L138+J138+H138)*E138+Table16[[#This Row],[Hukuk Servisinde Tahsilat Tutarı]]</f>
        <v>0</v>
      </c>
      <c r="O138" s="6">
        <f ca="1">C138*VLOOKUP(B138,'Ver4'!$J$3:$N$9,2,0)+(C138-C138*G138)*VLOOKUP(B138,'Ver4'!$J$3:$N$9,3,0)+(C138-C138*G138-C138*I138)*VLOOKUP(B138,'Ver4'!$J$3:$N$9,4,0)</f>
        <v>0</v>
      </c>
      <c r="P138" s="6">
        <f t="shared" ca="1" si="26"/>
        <v>1</v>
      </c>
      <c r="Q138" s="6">
        <f ca="1">C138*P138*VLOOKUP(B138,'Ver4'!$J$3:$N$9,5,0)</f>
        <v>0</v>
      </c>
      <c r="R138" s="6">
        <f ca="1">VLOOKUP(Table16[[#This Row],[Ay]],'Ver4'!$J$3:$O$9,6,0)*Table16[[#This Row],[Hukuk Servisine Sevk Edilen]]*Table16[[#This Row],[Toplam Tutar]]</f>
        <v>0</v>
      </c>
      <c r="S138" s="6">
        <f t="shared" ca="1" si="27"/>
        <v>0</v>
      </c>
      <c r="T138" s="6">
        <f t="shared" ca="1" si="28"/>
        <v>0</v>
      </c>
      <c r="U138" s="4"/>
    </row>
    <row r="139" spans="1:21" x14ac:dyDescent="0.2">
      <c r="A139" s="9">
        <v>45033</v>
      </c>
      <c r="B139" s="6">
        <f t="shared" si="20"/>
        <v>4</v>
      </c>
      <c r="C139" s="6">
        <f ca="1">RANDBETWEEN(VLOOKUP(B139,'Ver4'!$F$3:$H$9,2,0),VLOOKUP(B139,'Ver4'!$F$3:$H$9,3,0))</f>
        <v>1488</v>
      </c>
      <c r="D139" s="6">
        <f ca="1">RANDBETWEEN(VLOOKUP(B139,'Ver4'!$B$4:$D$10,2,0),VLOOKUP(B139,'Ver4'!$B$4:$D$10,3,0))</f>
        <v>511</v>
      </c>
      <c r="E139" s="6">
        <f t="shared" ca="1" si="21"/>
        <v>760368</v>
      </c>
      <c r="F139" s="6">
        <f ca="1">RANDBETWEEN(VLOOKUP(B139,'Ver4'!$B$13:$D$19,2,0),VLOOKUP(B139,'Ver4'!$B$13:$D$19,3,0))/100</f>
        <v>0</v>
      </c>
      <c r="G139" s="6">
        <f ca="1">RANDBETWEEN(VLOOKUP(B139,'Ver4'!$F$13:$H$19,2,0),VLOOKUP(B139,'Ver4'!$F$13:$H$19,3,0))/100</f>
        <v>0</v>
      </c>
      <c r="H139" s="6">
        <f t="shared" ca="1" si="22"/>
        <v>0</v>
      </c>
      <c r="I139" s="6">
        <f t="shared" ca="1" si="29"/>
        <v>0.33</v>
      </c>
      <c r="J139" s="6">
        <f t="shared" ca="1" si="23"/>
        <v>0</v>
      </c>
      <c r="K139" s="6">
        <f ca="1">RANDBETWEEN(VLOOKUP(B139,'Ver4'!$F$23:$H$29,2,0),VLOOKUP(B139,'Ver4'!$F$23:$H$29,3,0))/100</f>
        <v>0</v>
      </c>
      <c r="L139" s="6">
        <f t="shared" ca="1" si="24"/>
        <v>0</v>
      </c>
      <c r="M139" s="16">
        <f t="shared" ca="1" si="25"/>
        <v>0</v>
      </c>
      <c r="N139" s="6">
        <f ca="1">(L139+J139+H139)*E139+Table16[[#This Row],[Hukuk Servisinde Tahsilat Tutarı]]</f>
        <v>0</v>
      </c>
      <c r="O139" s="6">
        <f ca="1">C139*VLOOKUP(B139,'Ver4'!$J$3:$N$9,2,0)+(C139-C139*G139)*VLOOKUP(B139,'Ver4'!$J$3:$N$9,3,0)+(C139-C139*G139-C139*I139)*VLOOKUP(B139,'Ver4'!$J$3:$N$9,4,0)</f>
        <v>0</v>
      </c>
      <c r="P139" s="6">
        <f t="shared" ca="1" si="26"/>
        <v>1</v>
      </c>
      <c r="Q139" s="6">
        <f ca="1">C139*P139*VLOOKUP(B139,'Ver4'!$J$3:$N$9,5,0)</f>
        <v>0</v>
      </c>
      <c r="R139" s="6">
        <f ca="1">VLOOKUP(Table16[[#This Row],[Ay]],'Ver4'!$J$3:$O$9,6,0)*Table16[[#This Row],[Hukuk Servisine Sevk Edilen]]*Table16[[#This Row],[Toplam Tutar]]</f>
        <v>0</v>
      </c>
      <c r="S139" s="6">
        <f t="shared" ca="1" si="27"/>
        <v>0</v>
      </c>
      <c r="T139" s="6">
        <f t="shared" ca="1" si="28"/>
        <v>0</v>
      </c>
      <c r="U139" s="4"/>
    </row>
    <row r="140" spans="1:21" x14ac:dyDescent="0.2">
      <c r="A140" s="9">
        <v>45034</v>
      </c>
      <c r="B140" s="6">
        <f t="shared" si="20"/>
        <v>4</v>
      </c>
      <c r="C140" s="6">
        <f ca="1">RANDBETWEEN(VLOOKUP(B140,'Ver4'!$F$3:$H$9,2,0),VLOOKUP(B140,'Ver4'!$F$3:$H$9,3,0))</f>
        <v>1251</v>
      </c>
      <c r="D140" s="6">
        <f ca="1">RANDBETWEEN(VLOOKUP(B140,'Ver4'!$B$4:$D$10,2,0),VLOOKUP(B140,'Ver4'!$B$4:$D$10,3,0))</f>
        <v>560</v>
      </c>
      <c r="E140" s="6">
        <f t="shared" ca="1" si="21"/>
        <v>700560</v>
      </c>
      <c r="F140" s="6">
        <f ca="1">RANDBETWEEN(VLOOKUP(B140,'Ver4'!$B$13:$D$19,2,0),VLOOKUP(B140,'Ver4'!$B$13:$D$19,3,0))/100</f>
        <v>0</v>
      </c>
      <c r="G140" s="6">
        <f ca="1">RANDBETWEEN(VLOOKUP(B140,'Ver4'!$F$13:$H$19,2,0),VLOOKUP(B140,'Ver4'!$F$13:$H$19,3,0))/100</f>
        <v>0</v>
      </c>
      <c r="H140" s="6">
        <f t="shared" ca="1" si="22"/>
        <v>0</v>
      </c>
      <c r="I140" s="6">
        <f t="shared" ca="1" si="29"/>
        <v>0.25</v>
      </c>
      <c r="J140" s="6">
        <f t="shared" ca="1" si="23"/>
        <v>0</v>
      </c>
      <c r="K140" s="6">
        <f ca="1">RANDBETWEEN(VLOOKUP(B140,'Ver4'!$F$23:$H$29,2,0),VLOOKUP(B140,'Ver4'!$F$23:$H$29,3,0))/100</f>
        <v>0</v>
      </c>
      <c r="L140" s="6">
        <f t="shared" ca="1" si="24"/>
        <v>0</v>
      </c>
      <c r="M140" s="16">
        <f t="shared" ca="1" si="25"/>
        <v>0</v>
      </c>
      <c r="N140" s="6">
        <f ca="1">(L140+J140+H140)*E140+Table16[[#This Row],[Hukuk Servisinde Tahsilat Tutarı]]</f>
        <v>0</v>
      </c>
      <c r="O140" s="6">
        <f ca="1">C140*VLOOKUP(B140,'Ver4'!$J$3:$N$9,2,0)+(C140-C140*G140)*VLOOKUP(B140,'Ver4'!$J$3:$N$9,3,0)+(C140-C140*G140-C140*I140)*VLOOKUP(B140,'Ver4'!$J$3:$N$9,4,0)</f>
        <v>0</v>
      </c>
      <c r="P140" s="6">
        <f t="shared" ca="1" si="26"/>
        <v>1</v>
      </c>
      <c r="Q140" s="6">
        <f ca="1">C140*P140*VLOOKUP(B140,'Ver4'!$J$3:$N$9,5,0)</f>
        <v>0</v>
      </c>
      <c r="R140" s="6">
        <f ca="1">VLOOKUP(Table16[[#This Row],[Ay]],'Ver4'!$J$3:$O$9,6,0)*Table16[[#This Row],[Hukuk Servisine Sevk Edilen]]*Table16[[#This Row],[Toplam Tutar]]</f>
        <v>0</v>
      </c>
      <c r="S140" s="6">
        <f t="shared" ca="1" si="27"/>
        <v>0</v>
      </c>
      <c r="T140" s="6">
        <f t="shared" ca="1" si="28"/>
        <v>0</v>
      </c>
      <c r="U140" s="4"/>
    </row>
    <row r="141" spans="1:21" x14ac:dyDescent="0.2">
      <c r="A141" s="9">
        <v>45035</v>
      </c>
      <c r="B141" s="6">
        <f t="shared" si="20"/>
        <v>4</v>
      </c>
      <c r="C141" s="6">
        <f ca="1">RANDBETWEEN(VLOOKUP(B141,'Ver4'!$F$3:$H$9,2,0),VLOOKUP(B141,'Ver4'!$F$3:$H$9,3,0))</f>
        <v>1193</v>
      </c>
      <c r="D141" s="6">
        <f ca="1">RANDBETWEEN(VLOOKUP(B141,'Ver4'!$B$4:$D$10,2,0),VLOOKUP(B141,'Ver4'!$B$4:$D$10,3,0))</f>
        <v>467</v>
      </c>
      <c r="E141" s="6">
        <f t="shared" ca="1" si="21"/>
        <v>557131</v>
      </c>
      <c r="F141" s="6">
        <f ca="1">RANDBETWEEN(VLOOKUP(B141,'Ver4'!$B$13:$D$19,2,0),VLOOKUP(B141,'Ver4'!$B$13:$D$19,3,0))/100</f>
        <v>0</v>
      </c>
      <c r="G141" s="6">
        <f ca="1">RANDBETWEEN(VLOOKUP(B141,'Ver4'!$F$13:$H$19,2,0),VLOOKUP(B141,'Ver4'!$F$13:$H$19,3,0))/100</f>
        <v>0</v>
      </c>
      <c r="H141" s="6">
        <f t="shared" ca="1" si="22"/>
        <v>0</v>
      </c>
      <c r="I141" s="6">
        <f t="shared" ca="1" si="29"/>
        <v>0.35</v>
      </c>
      <c r="J141" s="6">
        <f t="shared" ca="1" si="23"/>
        <v>0</v>
      </c>
      <c r="K141" s="6">
        <f ca="1">RANDBETWEEN(VLOOKUP(B141,'Ver4'!$F$23:$H$29,2,0),VLOOKUP(B141,'Ver4'!$F$23:$H$29,3,0))/100</f>
        <v>0</v>
      </c>
      <c r="L141" s="6">
        <f t="shared" ca="1" si="24"/>
        <v>0</v>
      </c>
      <c r="M141" s="16">
        <f t="shared" ca="1" si="25"/>
        <v>0</v>
      </c>
      <c r="N141" s="6">
        <f ca="1">(L141+J141+H141)*E141+Table16[[#This Row],[Hukuk Servisinde Tahsilat Tutarı]]</f>
        <v>0</v>
      </c>
      <c r="O141" s="6">
        <f ca="1">C141*VLOOKUP(B141,'Ver4'!$J$3:$N$9,2,0)+(C141-C141*G141)*VLOOKUP(B141,'Ver4'!$J$3:$N$9,3,0)+(C141-C141*G141-C141*I141)*VLOOKUP(B141,'Ver4'!$J$3:$N$9,4,0)</f>
        <v>0</v>
      </c>
      <c r="P141" s="6">
        <f t="shared" ca="1" si="26"/>
        <v>1</v>
      </c>
      <c r="Q141" s="6">
        <f ca="1">C141*P141*VLOOKUP(B141,'Ver4'!$J$3:$N$9,5,0)</f>
        <v>0</v>
      </c>
      <c r="R141" s="6">
        <f ca="1">VLOOKUP(Table16[[#This Row],[Ay]],'Ver4'!$J$3:$O$9,6,0)*Table16[[#This Row],[Hukuk Servisine Sevk Edilen]]*Table16[[#This Row],[Toplam Tutar]]</f>
        <v>0</v>
      </c>
      <c r="S141" s="6">
        <f t="shared" ca="1" si="27"/>
        <v>0</v>
      </c>
      <c r="T141" s="6">
        <f t="shared" ca="1" si="28"/>
        <v>0</v>
      </c>
      <c r="U141" s="4"/>
    </row>
    <row r="142" spans="1:21" x14ac:dyDescent="0.2">
      <c r="A142" s="9">
        <v>45036</v>
      </c>
      <c r="B142" s="6">
        <f t="shared" si="20"/>
        <v>4</v>
      </c>
      <c r="C142" s="6">
        <f ca="1">RANDBETWEEN(VLOOKUP(B142,'Ver4'!$F$3:$H$9,2,0),VLOOKUP(B142,'Ver4'!$F$3:$H$9,3,0))</f>
        <v>1361</v>
      </c>
      <c r="D142" s="6">
        <f ca="1">RANDBETWEEN(VLOOKUP(B142,'Ver4'!$B$4:$D$10,2,0),VLOOKUP(B142,'Ver4'!$B$4:$D$10,3,0))</f>
        <v>632</v>
      </c>
      <c r="E142" s="6">
        <f t="shared" ca="1" si="21"/>
        <v>860152</v>
      </c>
      <c r="F142" s="6">
        <f ca="1">RANDBETWEEN(VLOOKUP(B142,'Ver4'!$B$13:$D$19,2,0),VLOOKUP(B142,'Ver4'!$B$13:$D$19,3,0))/100</f>
        <v>0</v>
      </c>
      <c r="G142" s="6">
        <f ca="1">RANDBETWEEN(VLOOKUP(B142,'Ver4'!$F$13:$H$19,2,0),VLOOKUP(B142,'Ver4'!$F$13:$H$19,3,0))/100</f>
        <v>0</v>
      </c>
      <c r="H142" s="6">
        <f t="shared" ca="1" si="22"/>
        <v>0</v>
      </c>
      <c r="I142" s="6">
        <f t="shared" ca="1" si="29"/>
        <v>0.28000000000000003</v>
      </c>
      <c r="J142" s="6">
        <f t="shared" ca="1" si="23"/>
        <v>0</v>
      </c>
      <c r="K142" s="6">
        <f ca="1">RANDBETWEEN(VLOOKUP(B142,'Ver4'!$F$23:$H$29,2,0),VLOOKUP(B142,'Ver4'!$F$23:$H$29,3,0))/100</f>
        <v>0</v>
      </c>
      <c r="L142" s="6">
        <f t="shared" ca="1" si="24"/>
        <v>0</v>
      </c>
      <c r="M142" s="16">
        <f t="shared" ca="1" si="25"/>
        <v>0</v>
      </c>
      <c r="N142" s="6">
        <f ca="1">(L142+J142+H142)*E142+Table16[[#This Row],[Hukuk Servisinde Tahsilat Tutarı]]</f>
        <v>0</v>
      </c>
      <c r="O142" s="6">
        <f ca="1">C142*VLOOKUP(B142,'Ver4'!$J$3:$N$9,2,0)+(C142-C142*G142)*VLOOKUP(B142,'Ver4'!$J$3:$N$9,3,0)+(C142-C142*G142-C142*I142)*VLOOKUP(B142,'Ver4'!$J$3:$N$9,4,0)</f>
        <v>0</v>
      </c>
      <c r="P142" s="6">
        <f t="shared" ca="1" si="26"/>
        <v>1</v>
      </c>
      <c r="Q142" s="6">
        <f ca="1">C142*P142*VLOOKUP(B142,'Ver4'!$J$3:$N$9,5,0)</f>
        <v>0</v>
      </c>
      <c r="R142" s="6">
        <f ca="1">VLOOKUP(Table16[[#This Row],[Ay]],'Ver4'!$J$3:$O$9,6,0)*Table16[[#This Row],[Hukuk Servisine Sevk Edilen]]*Table16[[#This Row],[Toplam Tutar]]</f>
        <v>0</v>
      </c>
      <c r="S142" s="6">
        <f t="shared" ca="1" si="27"/>
        <v>0</v>
      </c>
      <c r="T142" s="6">
        <f t="shared" ca="1" si="28"/>
        <v>0</v>
      </c>
      <c r="U142" s="4"/>
    </row>
    <row r="143" spans="1:21" x14ac:dyDescent="0.2">
      <c r="A143" s="9">
        <v>45037</v>
      </c>
      <c r="B143" s="6">
        <f t="shared" si="20"/>
        <v>4</v>
      </c>
      <c r="C143" s="6">
        <f ca="1">RANDBETWEEN(VLOOKUP(B143,'Ver4'!$F$3:$H$9,2,0),VLOOKUP(B143,'Ver4'!$F$3:$H$9,3,0))</f>
        <v>1407</v>
      </c>
      <c r="D143" s="6">
        <f ca="1">RANDBETWEEN(VLOOKUP(B143,'Ver4'!$B$4:$D$10,2,0),VLOOKUP(B143,'Ver4'!$B$4:$D$10,3,0))</f>
        <v>666</v>
      </c>
      <c r="E143" s="6">
        <f t="shared" ca="1" si="21"/>
        <v>937062</v>
      </c>
      <c r="F143" s="6">
        <f ca="1">RANDBETWEEN(VLOOKUP(B143,'Ver4'!$B$13:$D$19,2,0),VLOOKUP(B143,'Ver4'!$B$13:$D$19,3,0))/100</f>
        <v>0</v>
      </c>
      <c r="G143" s="6">
        <f ca="1">RANDBETWEEN(VLOOKUP(B143,'Ver4'!$F$13:$H$19,2,0),VLOOKUP(B143,'Ver4'!$F$13:$H$19,3,0))/100</f>
        <v>0</v>
      </c>
      <c r="H143" s="6">
        <f t="shared" ca="1" si="22"/>
        <v>0</v>
      </c>
      <c r="I143" s="6">
        <f t="shared" ca="1" si="29"/>
        <v>0.22</v>
      </c>
      <c r="J143" s="6">
        <f t="shared" ca="1" si="23"/>
        <v>0</v>
      </c>
      <c r="K143" s="6">
        <f ca="1">RANDBETWEEN(VLOOKUP(B143,'Ver4'!$F$23:$H$29,2,0),VLOOKUP(B143,'Ver4'!$F$23:$H$29,3,0))/100</f>
        <v>0</v>
      </c>
      <c r="L143" s="6">
        <f t="shared" ca="1" si="24"/>
        <v>0</v>
      </c>
      <c r="M143" s="16">
        <f t="shared" ca="1" si="25"/>
        <v>0</v>
      </c>
      <c r="N143" s="6">
        <f ca="1">(L143+J143+H143)*E143+Table16[[#This Row],[Hukuk Servisinde Tahsilat Tutarı]]</f>
        <v>0</v>
      </c>
      <c r="O143" s="6">
        <f ca="1">C143*VLOOKUP(B143,'Ver4'!$J$3:$N$9,2,0)+(C143-C143*G143)*VLOOKUP(B143,'Ver4'!$J$3:$N$9,3,0)+(C143-C143*G143-C143*I143)*VLOOKUP(B143,'Ver4'!$J$3:$N$9,4,0)</f>
        <v>0</v>
      </c>
      <c r="P143" s="6">
        <f t="shared" ca="1" si="26"/>
        <v>1</v>
      </c>
      <c r="Q143" s="6">
        <f ca="1">C143*P143*VLOOKUP(B143,'Ver4'!$J$3:$N$9,5,0)</f>
        <v>0</v>
      </c>
      <c r="R143" s="6">
        <f ca="1">VLOOKUP(Table16[[#This Row],[Ay]],'Ver4'!$J$3:$O$9,6,0)*Table16[[#This Row],[Hukuk Servisine Sevk Edilen]]*Table16[[#This Row],[Toplam Tutar]]</f>
        <v>0</v>
      </c>
      <c r="S143" s="6">
        <f t="shared" ca="1" si="27"/>
        <v>0</v>
      </c>
      <c r="T143" s="6">
        <f t="shared" ca="1" si="28"/>
        <v>0</v>
      </c>
      <c r="U143" s="4"/>
    </row>
    <row r="144" spans="1:21" x14ac:dyDescent="0.2">
      <c r="A144" s="9">
        <v>45038</v>
      </c>
      <c r="B144" s="6">
        <f t="shared" si="20"/>
        <v>4</v>
      </c>
      <c r="C144" s="6">
        <f ca="1">RANDBETWEEN(VLOOKUP(B144,'Ver4'!$F$3:$H$9,2,0),VLOOKUP(B144,'Ver4'!$F$3:$H$9,3,0))</f>
        <v>1444</v>
      </c>
      <c r="D144" s="6">
        <f ca="1">RANDBETWEEN(VLOOKUP(B144,'Ver4'!$B$4:$D$10,2,0),VLOOKUP(B144,'Ver4'!$B$4:$D$10,3,0))</f>
        <v>463</v>
      </c>
      <c r="E144" s="6">
        <f t="shared" ca="1" si="21"/>
        <v>668572</v>
      </c>
      <c r="F144" s="6">
        <f ca="1">RANDBETWEEN(VLOOKUP(B144,'Ver4'!$B$13:$D$19,2,0),VLOOKUP(B144,'Ver4'!$B$13:$D$19,3,0))/100</f>
        <v>0</v>
      </c>
      <c r="G144" s="6">
        <f ca="1">RANDBETWEEN(VLOOKUP(B144,'Ver4'!$F$13:$H$19,2,0),VLOOKUP(B144,'Ver4'!$F$13:$H$19,3,0))/100</f>
        <v>0</v>
      </c>
      <c r="H144" s="6">
        <f t="shared" ca="1" si="22"/>
        <v>0</v>
      </c>
      <c r="I144" s="6">
        <f t="shared" ca="1" si="29"/>
        <v>0.33</v>
      </c>
      <c r="J144" s="6">
        <f t="shared" ca="1" si="23"/>
        <v>0</v>
      </c>
      <c r="K144" s="6">
        <f ca="1">RANDBETWEEN(VLOOKUP(B144,'Ver4'!$F$23:$H$29,2,0),VLOOKUP(B144,'Ver4'!$F$23:$H$29,3,0))/100</f>
        <v>0</v>
      </c>
      <c r="L144" s="6">
        <f t="shared" ca="1" si="24"/>
        <v>0</v>
      </c>
      <c r="M144" s="16">
        <f t="shared" ca="1" si="25"/>
        <v>0</v>
      </c>
      <c r="N144" s="6">
        <f ca="1">(L144+J144+H144)*E144+Table16[[#This Row],[Hukuk Servisinde Tahsilat Tutarı]]</f>
        <v>0</v>
      </c>
      <c r="O144" s="6">
        <f ca="1">C144*VLOOKUP(B144,'Ver4'!$J$3:$N$9,2,0)+(C144-C144*G144)*VLOOKUP(B144,'Ver4'!$J$3:$N$9,3,0)+(C144-C144*G144-C144*I144)*VLOOKUP(B144,'Ver4'!$J$3:$N$9,4,0)</f>
        <v>0</v>
      </c>
      <c r="P144" s="6">
        <f t="shared" ca="1" si="26"/>
        <v>1</v>
      </c>
      <c r="Q144" s="6">
        <f ca="1">C144*P144*VLOOKUP(B144,'Ver4'!$J$3:$N$9,5,0)</f>
        <v>0</v>
      </c>
      <c r="R144" s="6">
        <f ca="1">VLOOKUP(Table16[[#This Row],[Ay]],'Ver4'!$J$3:$O$9,6,0)*Table16[[#This Row],[Hukuk Servisine Sevk Edilen]]*Table16[[#This Row],[Toplam Tutar]]</f>
        <v>0</v>
      </c>
      <c r="S144" s="6">
        <f t="shared" ca="1" si="27"/>
        <v>0</v>
      </c>
      <c r="T144" s="6">
        <f t="shared" ca="1" si="28"/>
        <v>0</v>
      </c>
      <c r="U144" s="4"/>
    </row>
    <row r="145" spans="1:21" x14ac:dyDescent="0.2">
      <c r="A145" s="9">
        <v>45039</v>
      </c>
      <c r="B145" s="6">
        <f t="shared" si="20"/>
        <v>4</v>
      </c>
      <c r="C145" s="6">
        <f ca="1">RANDBETWEEN(VLOOKUP(B145,'Ver4'!$F$3:$H$9,2,0),VLOOKUP(B145,'Ver4'!$F$3:$H$9,3,0))</f>
        <v>1497</v>
      </c>
      <c r="D145" s="6">
        <f ca="1">RANDBETWEEN(VLOOKUP(B145,'Ver4'!$B$4:$D$10,2,0),VLOOKUP(B145,'Ver4'!$B$4:$D$10,3,0))</f>
        <v>509</v>
      </c>
      <c r="E145" s="6">
        <f t="shared" ca="1" si="21"/>
        <v>761973</v>
      </c>
      <c r="F145" s="6">
        <f ca="1">RANDBETWEEN(VLOOKUP(B145,'Ver4'!$B$13:$D$19,2,0),VLOOKUP(B145,'Ver4'!$B$13:$D$19,3,0))/100</f>
        <v>0</v>
      </c>
      <c r="G145" s="6">
        <f ca="1">RANDBETWEEN(VLOOKUP(B145,'Ver4'!$F$13:$H$19,2,0),VLOOKUP(B145,'Ver4'!$F$13:$H$19,3,0))/100</f>
        <v>0</v>
      </c>
      <c r="H145" s="6">
        <f t="shared" ca="1" si="22"/>
        <v>0</v>
      </c>
      <c r="I145" s="6">
        <f t="shared" ca="1" si="29"/>
        <v>0.2</v>
      </c>
      <c r="J145" s="6">
        <f t="shared" ca="1" si="23"/>
        <v>0</v>
      </c>
      <c r="K145" s="6">
        <f ca="1">RANDBETWEEN(VLOOKUP(B145,'Ver4'!$F$23:$H$29,2,0),VLOOKUP(B145,'Ver4'!$F$23:$H$29,3,0))/100</f>
        <v>0</v>
      </c>
      <c r="L145" s="6">
        <f t="shared" ca="1" si="24"/>
        <v>0</v>
      </c>
      <c r="M145" s="16">
        <f t="shared" ca="1" si="25"/>
        <v>0</v>
      </c>
      <c r="N145" s="6">
        <f ca="1">(L145+J145+H145)*E145+Table16[[#This Row],[Hukuk Servisinde Tahsilat Tutarı]]</f>
        <v>0</v>
      </c>
      <c r="O145" s="6">
        <f ca="1">C145*VLOOKUP(B145,'Ver4'!$J$3:$N$9,2,0)+(C145-C145*G145)*VLOOKUP(B145,'Ver4'!$J$3:$N$9,3,0)+(C145-C145*G145-C145*I145)*VLOOKUP(B145,'Ver4'!$J$3:$N$9,4,0)</f>
        <v>0</v>
      </c>
      <c r="P145" s="6">
        <f t="shared" ca="1" si="26"/>
        <v>1</v>
      </c>
      <c r="Q145" s="6">
        <f ca="1">C145*P145*VLOOKUP(B145,'Ver4'!$J$3:$N$9,5,0)</f>
        <v>0</v>
      </c>
      <c r="R145" s="6">
        <f ca="1">VLOOKUP(Table16[[#This Row],[Ay]],'Ver4'!$J$3:$O$9,6,0)*Table16[[#This Row],[Hukuk Servisine Sevk Edilen]]*Table16[[#This Row],[Toplam Tutar]]</f>
        <v>0</v>
      </c>
      <c r="S145" s="6">
        <f t="shared" ca="1" si="27"/>
        <v>0</v>
      </c>
      <c r="T145" s="6">
        <f t="shared" ca="1" si="28"/>
        <v>0</v>
      </c>
      <c r="U145" s="4"/>
    </row>
    <row r="146" spans="1:21" x14ac:dyDescent="0.2">
      <c r="A146" s="9">
        <v>45040</v>
      </c>
      <c r="B146" s="6">
        <f t="shared" si="20"/>
        <v>4</v>
      </c>
      <c r="C146" s="6">
        <f ca="1">RANDBETWEEN(VLOOKUP(B146,'Ver4'!$F$3:$H$9,2,0),VLOOKUP(B146,'Ver4'!$F$3:$H$9,3,0))</f>
        <v>1090</v>
      </c>
      <c r="D146" s="6">
        <f ca="1">RANDBETWEEN(VLOOKUP(B146,'Ver4'!$B$4:$D$10,2,0),VLOOKUP(B146,'Ver4'!$B$4:$D$10,3,0))</f>
        <v>614</v>
      </c>
      <c r="E146" s="6">
        <f t="shared" ca="1" si="21"/>
        <v>669260</v>
      </c>
      <c r="F146" s="6">
        <f ca="1">RANDBETWEEN(VLOOKUP(B146,'Ver4'!$B$13:$D$19,2,0),VLOOKUP(B146,'Ver4'!$B$13:$D$19,3,0))/100</f>
        <v>0</v>
      </c>
      <c r="G146" s="6">
        <f ca="1">RANDBETWEEN(VLOOKUP(B146,'Ver4'!$F$13:$H$19,2,0),VLOOKUP(B146,'Ver4'!$F$13:$H$19,3,0))/100</f>
        <v>0</v>
      </c>
      <c r="H146" s="6">
        <f t="shared" ca="1" si="22"/>
        <v>0</v>
      </c>
      <c r="I146" s="6">
        <f t="shared" ca="1" si="29"/>
        <v>0.3</v>
      </c>
      <c r="J146" s="6">
        <f t="shared" ca="1" si="23"/>
        <v>0</v>
      </c>
      <c r="K146" s="6">
        <f ca="1">RANDBETWEEN(VLOOKUP(B146,'Ver4'!$F$23:$H$29,2,0),VLOOKUP(B146,'Ver4'!$F$23:$H$29,3,0))/100</f>
        <v>0</v>
      </c>
      <c r="L146" s="6">
        <f t="shared" ca="1" si="24"/>
        <v>0</v>
      </c>
      <c r="M146" s="16">
        <f t="shared" ca="1" si="25"/>
        <v>0</v>
      </c>
      <c r="N146" s="6">
        <f ca="1">(L146+J146+H146)*E146+Table16[[#This Row],[Hukuk Servisinde Tahsilat Tutarı]]</f>
        <v>0</v>
      </c>
      <c r="O146" s="6">
        <f ca="1">C146*VLOOKUP(B146,'Ver4'!$J$3:$N$9,2,0)+(C146-C146*G146)*VLOOKUP(B146,'Ver4'!$J$3:$N$9,3,0)+(C146-C146*G146-C146*I146)*VLOOKUP(B146,'Ver4'!$J$3:$N$9,4,0)</f>
        <v>0</v>
      </c>
      <c r="P146" s="6">
        <f t="shared" ca="1" si="26"/>
        <v>1</v>
      </c>
      <c r="Q146" s="6">
        <f ca="1">C146*P146*VLOOKUP(B146,'Ver4'!$J$3:$N$9,5,0)</f>
        <v>0</v>
      </c>
      <c r="R146" s="6">
        <f ca="1">VLOOKUP(Table16[[#This Row],[Ay]],'Ver4'!$J$3:$O$9,6,0)*Table16[[#This Row],[Hukuk Servisine Sevk Edilen]]*Table16[[#This Row],[Toplam Tutar]]</f>
        <v>0</v>
      </c>
      <c r="S146" s="6">
        <f t="shared" ca="1" si="27"/>
        <v>0</v>
      </c>
      <c r="T146" s="6">
        <f t="shared" ca="1" si="28"/>
        <v>0</v>
      </c>
      <c r="U146" s="4"/>
    </row>
    <row r="147" spans="1:21" x14ac:dyDescent="0.2">
      <c r="A147" s="9">
        <v>45041</v>
      </c>
      <c r="B147" s="6">
        <f t="shared" si="20"/>
        <v>4</v>
      </c>
      <c r="C147" s="6">
        <f ca="1">RANDBETWEEN(VLOOKUP(B147,'Ver4'!$F$3:$H$9,2,0),VLOOKUP(B147,'Ver4'!$F$3:$H$9,3,0))</f>
        <v>1172</v>
      </c>
      <c r="D147" s="6">
        <f ca="1">RANDBETWEEN(VLOOKUP(B147,'Ver4'!$B$4:$D$10,2,0),VLOOKUP(B147,'Ver4'!$B$4:$D$10,3,0))</f>
        <v>416</v>
      </c>
      <c r="E147" s="6">
        <f t="shared" ca="1" si="21"/>
        <v>487552</v>
      </c>
      <c r="F147" s="6">
        <f ca="1">RANDBETWEEN(VLOOKUP(B147,'Ver4'!$B$13:$D$19,2,0),VLOOKUP(B147,'Ver4'!$B$13:$D$19,3,0))/100</f>
        <v>0</v>
      </c>
      <c r="G147" s="6">
        <f ca="1">RANDBETWEEN(VLOOKUP(B147,'Ver4'!$F$13:$H$19,2,0),VLOOKUP(B147,'Ver4'!$F$13:$H$19,3,0))/100</f>
        <v>0</v>
      </c>
      <c r="H147" s="6">
        <f t="shared" ca="1" si="22"/>
        <v>0</v>
      </c>
      <c r="I147" s="6">
        <f t="shared" ca="1" si="29"/>
        <v>0.22</v>
      </c>
      <c r="J147" s="6">
        <f t="shared" ca="1" si="23"/>
        <v>0</v>
      </c>
      <c r="K147" s="6">
        <f ca="1">RANDBETWEEN(VLOOKUP(B147,'Ver4'!$F$23:$H$29,2,0),VLOOKUP(B147,'Ver4'!$F$23:$H$29,3,0))/100</f>
        <v>0</v>
      </c>
      <c r="L147" s="6">
        <f t="shared" ca="1" si="24"/>
        <v>0</v>
      </c>
      <c r="M147" s="16">
        <f t="shared" ca="1" si="25"/>
        <v>0</v>
      </c>
      <c r="N147" s="6">
        <f ca="1">(L147+J147+H147)*E147+Table16[[#This Row],[Hukuk Servisinde Tahsilat Tutarı]]</f>
        <v>0</v>
      </c>
      <c r="O147" s="6">
        <f ca="1">C147*VLOOKUP(B147,'Ver4'!$J$3:$N$9,2,0)+(C147-C147*G147)*VLOOKUP(B147,'Ver4'!$J$3:$N$9,3,0)+(C147-C147*G147-C147*I147)*VLOOKUP(B147,'Ver4'!$J$3:$N$9,4,0)</f>
        <v>0</v>
      </c>
      <c r="P147" s="6">
        <f t="shared" ca="1" si="26"/>
        <v>1</v>
      </c>
      <c r="Q147" s="6">
        <f ca="1">C147*P147*VLOOKUP(B147,'Ver4'!$J$3:$N$9,5,0)</f>
        <v>0</v>
      </c>
      <c r="R147" s="6">
        <f ca="1">VLOOKUP(Table16[[#This Row],[Ay]],'Ver4'!$J$3:$O$9,6,0)*Table16[[#This Row],[Hukuk Servisine Sevk Edilen]]*Table16[[#This Row],[Toplam Tutar]]</f>
        <v>0</v>
      </c>
      <c r="S147" s="6">
        <f t="shared" ca="1" si="27"/>
        <v>0</v>
      </c>
      <c r="T147" s="6">
        <f t="shared" ca="1" si="28"/>
        <v>0</v>
      </c>
      <c r="U147" s="4"/>
    </row>
    <row r="148" spans="1:21" x14ac:dyDescent="0.2">
      <c r="A148" s="9">
        <v>45042</v>
      </c>
      <c r="B148" s="6">
        <f t="shared" si="20"/>
        <v>4</v>
      </c>
      <c r="C148" s="6">
        <f ca="1">RANDBETWEEN(VLOOKUP(B148,'Ver4'!$F$3:$H$9,2,0),VLOOKUP(B148,'Ver4'!$F$3:$H$9,3,0))</f>
        <v>1083</v>
      </c>
      <c r="D148" s="6">
        <f ca="1">RANDBETWEEN(VLOOKUP(B148,'Ver4'!$B$4:$D$10,2,0),VLOOKUP(B148,'Ver4'!$B$4:$D$10,3,0))</f>
        <v>482</v>
      </c>
      <c r="E148" s="6">
        <f t="shared" ca="1" si="21"/>
        <v>522006</v>
      </c>
      <c r="F148" s="6">
        <f ca="1">RANDBETWEEN(VLOOKUP(B148,'Ver4'!$B$13:$D$19,2,0),VLOOKUP(B148,'Ver4'!$B$13:$D$19,3,0))/100</f>
        <v>0</v>
      </c>
      <c r="G148" s="6">
        <f ca="1">RANDBETWEEN(VLOOKUP(B148,'Ver4'!$F$13:$H$19,2,0),VLOOKUP(B148,'Ver4'!$F$13:$H$19,3,0))/100</f>
        <v>0</v>
      </c>
      <c r="H148" s="6">
        <f t="shared" ca="1" si="22"/>
        <v>0</v>
      </c>
      <c r="I148" s="6">
        <f t="shared" ca="1" si="29"/>
        <v>0.25</v>
      </c>
      <c r="J148" s="6">
        <f t="shared" ca="1" si="23"/>
        <v>0</v>
      </c>
      <c r="K148" s="6">
        <f ca="1">RANDBETWEEN(VLOOKUP(B148,'Ver4'!$F$23:$H$29,2,0),VLOOKUP(B148,'Ver4'!$F$23:$H$29,3,0))/100</f>
        <v>0</v>
      </c>
      <c r="L148" s="6">
        <f t="shared" ca="1" si="24"/>
        <v>0</v>
      </c>
      <c r="M148" s="16">
        <f t="shared" ca="1" si="25"/>
        <v>0</v>
      </c>
      <c r="N148" s="6">
        <f ca="1">(L148+J148+H148)*E148+Table16[[#This Row],[Hukuk Servisinde Tahsilat Tutarı]]</f>
        <v>0</v>
      </c>
      <c r="O148" s="6">
        <f ca="1">C148*VLOOKUP(B148,'Ver4'!$J$3:$N$9,2,0)+(C148-C148*G148)*VLOOKUP(B148,'Ver4'!$J$3:$N$9,3,0)+(C148-C148*G148-C148*I148)*VLOOKUP(B148,'Ver4'!$J$3:$N$9,4,0)</f>
        <v>0</v>
      </c>
      <c r="P148" s="6">
        <f t="shared" ca="1" si="26"/>
        <v>1</v>
      </c>
      <c r="Q148" s="6">
        <f ca="1">C148*P148*VLOOKUP(B148,'Ver4'!$J$3:$N$9,5,0)</f>
        <v>0</v>
      </c>
      <c r="R148" s="6">
        <f ca="1">VLOOKUP(Table16[[#This Row],[Ay]],'Ver4'!$J$3:$O$9,6,0)*Table16[[#This Row],[Hukuk Servisine Sevk Edilen]]*Table16[[#This Row],[Toplam Tutar]]</f>
        <v>0</v>
      </c>
      <c r="S148" s="6">
        <f t="shared" ca="1" si="27"/>
        <v>0</v>
      </c>
      <c r="T148" s="6">
        <f t="shared" ca="1" si="28"/>
        <v>0</v>
      </c>
      <c r="U148" s="4"/>
    </row>
    <row r="149" spans="1:21" x14ac:dyDescent="0.2">
      <c r="A149" s="9">
        <v>45043</v>
      </c>
      <c r="B149" s="6">
        <f t="shared" si="20"/>
        <v>4</v>
      </c>
      <c r="C149" s="6">
        <f ca="1">RANDBETWEEN(VLOOKUP(B149,'Ver4'!$F$3:$H$9,2,0),VLOOKUP(B149,'Ver4'!$F$3:$H$9,3,0))</f>
        <v>1329</v>
      </c>
      <c r="D149" s="6">
        <f ca="1">RANDBETWEEN(VLOOKUP(B149,'Ver4'!$B$4:$D$10,2,0),VLOOKUP(B149,'Ver4'!$B$4:$D$10,3,0))</f>
        <v>550</v>
      </c>
      <c r="E149" s="6">
        <f t="shared" ca="1" si="21"/>
        <v>730950</v>
      </c>
      <c r="F149" s="6">
        <f ca="1">RANDBETWEEN(VLOOKUP(B149,'Ver4'!$B$13:$D$19,2,0),VLOOKUP(B149,'Ver4'!$B$13:$D$19,3,0))/100</f>
        <v>0</v>
      </c>
      <c r="G149" s="6">
        <f ca="1">RANDBETWEEN(VLOOKUP(B149,'Ver4'!$F$13:$H$19,2,0),VLOOKUP(B149,'Ver4'!$F$13:$H$19,3,0))/100</f>
        <v>0</v>
      </c>
      <c r="H149" s="6">
        <f t="shared" ca="1" si="22"/>
        <v>0</v>
      </c>
      <c r="I149" s="6">
        <f t="shared" ca="1" si="29"/>
        <v>0.34</v>
      </c>
      <c r="J149" s="6">
        <f t="shared" ca="1" si="23"/>
        <v>0</v>
      </c>
      <c r="K149" s="6">
        <f ca="1">RANDBETWEEN(VLOOKUP(B149,'Ver4'!$F$23:$H$29,2,0),VLOOKUP(B149,'Ver4'!$F$23:$H$29,3,0))/100</f>
        <v>0</v>
      </c>
      <c r="L149" s="6">
        <f t="shared" ca="1" si="24"/>
        <v>0</v>
      </c>
      <c r="M149" s="16">
        <f t="shared" ca="1" si="25"/>
        <v>0</v>
      </c>
      <c r="N149" s="6">
        <f ca="1">(L149+J149+H149)*E149+Table16[[#This Row],[Hukuk Servisinde Tahsilat Tutarı]]</f>
        <v>0</v>
      </c>
      <c r="O149" s="6">
        <f ca="1">C149*VLOOKUP(B149,'Ver4'!$J$3:$N$9,2,0)+(C149-C149*G149)*VLOOKUP(B149,'Ver4'!$J$3:$N$9,3,0)+(C149-C149*G149-C149*I149)*VLOOKUP(B149,'Ver4'!$J$3:$N$9,4,0)</f>
        <v>0</v>
      </c>
      <c r="P149" s="6">
        <f t="shared" ca="1" si="26"/>
        <v>1</v>
      </c>
      <c r="Q149" s="6">
        <f ca="1">C149*P149*VLOOKUP(B149,'Ver4'!$J$3:$N$9,5,0)</f>
        <v>0</v>
      </c>
      <c r="R149" s="6">
        <f ca="1">VLOOKUP(Table16[[#This Row],[Ay]],'Ver4'!$J$3:$O$9,6,0)*Table16[[#This Row],[Hukuk Servisine Sevk Edilen]]*Table16[[#This Row],[Toplam Tutar]]</f>
        <v>0</v>
      </c>
      <c r="S149" s="6">
        <f t="shared" ca="1" si="27"/>
        <v>0</v>
      </c>
      <c r="T149" s="6">
        <f t="shared" ca="1" si="28"/>
        <v>0</v>
      </c>
      <c r="U149" s="4"/>
    </row>
    <row r="150" spans="1:21" x14ac:dyDescent="0.2">
      <c r="A150" s="9">
        <v>45044</v>
      </c>
      <c r="B150" s="6">
        <f t="shared" si="20"/>
        <v>4</v>
      </c>
      <c r="C150" s="6">
        <f ca="1">RANDBETWEEN(VLOOKUP(B150,'Ver4'!$F$3:$H$9,2,0),VLOOKUP(B150,'Ver4'!$F$3:$H$9,3,0))</f>
        <v>1205</v>
      </c>
      <c r="D150" s="6">
        <f ca="1">RANDBETWEEN(VLOOKUP(B150,'Ver4'!$B$4:$D$10,2,0),VLOOKUP(B150,'Ver4'!$B$4:$D$10,3,0))</f>
        <v>558</v>
      </c>
      <c r="E150" s="6">
        <f t="shared" ca="1" si="21"/>
        <v>672390</v>
      </c>
      <c r="F150" s="6">
        <f ca="1">RANDBETWEEN(VLOOKUP(B150,'Ver4'!$B$13:$D$19,2,0),VLOOKUP(B150,'Ver4'!$B$13:$D$19,3,0))/100</f>
        <v>0</v>
      </c>
      <c r="G150" s="6">
        <f ca="1">RANDBETWEEN(VLOOKUP(B150,'Ver4'!$F$13:$H$19,2,0),VLOOKUP(B150,'Ver4'!$F$13:$H$19,3,0))/100</f>
        <v>0</v>
      </c>
      <c r="H150" s="6">
        <f t="shared" ca="1" si="22"/>
        <v>0</v>
      </c>
      <c r="I150" s="6">
        <f t="shared" ca="1" si="29"/>
        <v>0.33</v>
      </c>
      <c r="J150" s="6">
        <f t="shared" ca="1" si="23"/>
        <v>0</v>
      </c>
      <c r="K150" s="6">
        <f ca="1">RANDBETWEEN(VLOOKUP(B150,'Ver4'!$F$23:$H$29,2,0),VLOOKUP(B150,'Ver4'!$F$23:$H$29,3,0))/100</f>
        <v>0</v>
      </c>
      <c r="L150" s="6">
        <f t="shared" ca="1" si="24"/>
        <v>0</v>
      </c>
      <c r="M150" s="16">
        <f t="shared" ca="1" si="25"/>
        <v>0</v>
      </c>
      <c r="N150" s="6">
        <f ca="1">(L150+J150+H150)*E150+Table16[[#This Row],[Hukuk Servisinde Tahsilat Tutarı]]</f>
        <v>0</v>
      </c>
      <c r="O150" s="6">
        <f ca="1">C150*VLOOKUP(B150,'Ver4'!$J$3:$N$9,2,0)+(C150-C150*G150)*VLOOKUP(B150,'Ver4'!$J$3:$N$9,3,0)+(C150-C150*G150-C150*I150)*VLOOKUP(B150,'Ver4'!$J$3:$N$9,4,0)</f>
        <v>0</v>
      </c>
      <c r="P150" s="6">
        <f t="shared" ca="1" si="26"/>
        <v>1</v>
      </c>
      <c r="Q150" s="6">
        <f ca="1">C150*P150*VLOOKUP(B150,'Ver4'!$J$3:$N$9,5,0)</f>
        <v>0</v>
      </c>
      <c r="R150" s="6">
        <f ca="1">VLOOKUP(Table16[[#This Row],[Ay]],'Ver4'!$J$3:$O$9,6,0)*Table16[[#This Row],[Hukuk Servisine Sevk Edilen]]*Table16[[#This Row],[Toplam Tutar]]</f>
        <v>0</v>
      </c>
      <c r="S150" s="6">
        <f t="shared" ca="1" si="27"/>
        <v>0</v>
      </c>
      <c r="T150" s="6">
        <f t="shared" ca="1" si="28"/>
        <v>0</v>
      </c>
      <c r="U150" s="4"/>
    </row>
    <row r="151" spans="1:21" x14ac:dyDescent="0.2">
      <c r="A151" s="9">
        <v>45045</v>
      </c>
      <c r="B151" s="6">
        <f t="shared" si="20"/>
        <v>4</v>
      </c>
      <c r="C151" s="6">
        <f ca="1">RANDBETWEEN(VLOOKUP(B151,'Ver4'!$F$3:$H$9,2,0),VLOOKUP(B151,'Ver4'!$F$3:$H$9,3,0))</f>
        <v>1240</v>
      </c>
      <c r="D151" s="6">
        <f ca="1">RANDBETWEEN(VLOOKUP(B151,'Ver4'!$B$4:$D$10,2,0),VLOOKUP(B151,'Ver4'!$B$4:$D$10,3,0))</f>
        <v>726</v>
      </c>
      <c r="E151" s="6">
        <f t="shared" ca="1" si="21"/>
        <v>900240</v>
      </c>
      <c r="F151" s="6">
        <f ca="1">RANDBETWEEN(VLOOKUP(B151,'Ver4'!$B$13:$D$19,2,0),VLOOKUP(B151,'Ver4'!$B$13:$D$19,3,0))/100</f>
        <v>0</v>
      </c>
      <c r="G151" s="6">
        <f ca="1">RANDBETWEEN(VLOOKUP(B151,'Ver4'!$F$13:$H$19,2,0),VLOOKUP(B151,'Ver4'!$F$13:$H$19,3,0))/100</f>
        <v>0</v>
      </c>
      <c r="H151" s="6">
        <f t="shared" ca="1" si="22"/>
        <v>0</v>
      </c>
      <c r="I151" s="6">
        <f t="shared" ca="1" si="29"/>
        <v>0.31</v>
      </c>
      <c r="J151" s="6">
        <f t="shared" ca="1" si="23"/>
        <v>0</v>
      </c>
      <c r="K151" s="6">
        <f ca="1">RANDBETWEEN(VLOOKUP(B151,'Ver4'!$F$23:$H$29,2,0),VLOOKUP(B151,'Ver4'!$F$23:$H$29,3,0))/100</f>
        <v>0</v>
      </c>
      <c r="L151" s="6">
        <f t="shared" ca="1" si="24"/>
        <v>0</v>
      </c>
      <c r="M151" s="16">
        <f t="shared" ca="1" si="25"/>
        <v>0</v>
      </c>
      <c r="N151" s="6">
        <f ca="1">(L151+J151+H151)*E151+Table16[[#This Row],[Hukuk Servisinde Tahsilat Tutarı]]</f>
        <v>0</v>
      </c>
      <c r="O151" s="6">
        <f ca="1">C151*VLOOKUP(B151,'Ver4'!$J$3:$N$9,2,0)+(C151-C151*G151)*VLOOKUP(B151,'Ver4'!$J$3:$N$9,3,0)+(C151-C151*G151-C151*I151)*VLOOKUP(B151,'Ver4'!$J$3:$N$9,4,0)</f>
        <v>0</v>
      </c>
      <c r="P151" s="6">
        <f t="shared" ca="1" si="26"/>
        <v>1</v>
      </c>
      <c r="Q151" s="6">
        <f ca="1">C151*P151*VLOOKUP(B151,'Ver4'!$J$3:$N$9,5,0)</f>
        <v>0</v>
      </c>
      <c r="R151" s="6">
        <f ca="1">VLOOKUP(Table16[[#This Row],[Ay]],'Ver4'!$J$3:$O$9,6,0)*Table16[[#This Row],[Hukuk Servisine Sevk Edilen]]*Table16[[#This Row],[Toplam Tutar]]</f>
        <v>0</v>
      </c>
      <c r="S151" s="6">
        <f t="shared" ca="1" si="27"/>
        <v>0</v>
      </c>
      <c r="T151" s="6">
        <f t="shared" ca="1" si="28"/>
        <v>0</v>
      </c>
      <c r="U151" s="4"/>
    </row>
    <row r="152" spans="1:21" x14ac:dyDescent="0.2">
      <c r="A152" s="9">
        <v>45046</v>
      </c>
      <c r="B152" s="6">
        <f t="shared" si="20"/>
        <v>4</v>
      </c>
      <c r="C152" s="6">
        <f ca="1">RANDBETWEEN(VLOOKUP(B152,'Ver4'!$F$3:$H$9,2,0),VLOOKUP(B152,'Ver4'!$F$3:$H$9,3,0))</f>
        <v>1043</v>
      </c>
      <c r="D152" s="6">
        <f ca="1">RANDBETWEEN(VLOOKUP(B152,'Ver4'!$B$4:$D$10,2,0),VLOOKUP(B152,'Ver4'!$B$4:$D$10,3,0))</f>
        <v>724</v>
      </c>
      <c r="E152" s="6">
        <f t="shared" ca="1" si="21"/>
        <v>755132</v>
      </c>
      <c r="F152" s="6">
        <f ca="1">RANDBETWEEN(VLOOKUP(B152,'Ver4'!$B$13:$D$19,2,0),VLOOKUP(B152,'Ver4'!$B$13:$D$19,3,0))/100</f>
        <v>0</v>
      </c>
      <c r="G152" s="6">
        <f ca="1">RANDBETWEEN(VLOOKUP(B152,'Ver4'!$F$13:$H$19,2,0),VLOOKUP(B152,'Ver4'!$F$13:$H$19,3,0))/100</f>
        <v>0</v>
      </c>
      <c r="H152" s="6">
        <f t="shared" ca="1" si="22"/>
        <v>0</v>
      </c>
      <c r="I152" s="6">
        <f t="shared" ca="1" si="29"/>
        <v>0.22</v>
      </c>
      <c r="J152" s="6">
        <f t="shared" ca="1" si="23"/>
        <v>0</v>
      </c>
      <c r="K152" s="6">
        <f ca="1">RANDBETWEEN(VLOOKUP(B152,'Ver4'!$F$23:$H$29,2,0),VLOOKUP(B152,'Ver4'!$F$23:$H$29,3,0))/100</f>
        <v>0</v>
      </c>
      <c r="L152" s="6">
        <f t="shared" ca="1" si="24"/>
        <v>0</v>
      </c>
      <c r="M152" s="16">
        <f t="shared" ca="1" si="25"/>
        <v>0</v>
      </c>
      <c r="N152" s="6">
        <f ca="1">(L152+J152+H152)*E152+Table16[[#This Row],[Hukuk Servisinde Tahsilat Tutarı]]</f>
        <v>0</v>
      </c>
      <c r="O152" s="6">
        <f ca="1">C152*VLOOKUP(B152,'Ver4'!$J$3:$N$9,2,0)+(C152-C152*G152)*VLOOKUP(B152,'Ver4'!$J$3:$N$9,3,0)+(C152-C152*G152-C152*I152)*VLOOKUP(B152,'Ver4'!$J$3:$N$9,4,0)</f>
        <v>0</v>
      </c>
      <c r="P152" s="6">
        <f t="shared" ca="1" si="26"/>
        <v>1</v>
      </c>
      <c r="Q152" s="6">
        <f ca="1">C152*P152*VLOOKUP(B152,'Ver4'!$J$3:$N$9,5,0)</f>
        <v>0</v>
      </c>
      <c r="R152" s="6">
        <f ca="1">VLOOKUP(Table16[[#This Row],[Ay]],'Ver4'!$J$3:$O$9,6,0)*Table16[[#This Row],[Hukuk Servisine Sevk Edilen]]*Table16[[#This Row],[Toplam Tutar]]</f>
        <v>0</v>
      </c>
      <c r="S152" s="6">
        <f t="shared" ca="1" si="27"/>
        <v>0</v>
      </c>
      <c r="T152" s="6">
        <f t="shared" ca="1" si="28"/>
        <v>0</v>
      </c>
      <c r="U152" s="4"/>
    </row>
    <row r="153" spans="1:21" x14ac:dyDescent="0.2">
      <c r="A153" s="9">
        <v>45047</v>
      </c>
      <c r="B153" s="6">
        <f t="shared" si="20"/>
        <v>5</v>
      </c>
      <c r="C153" s="6">
        <f ca="1">RANDBETWEEN(VLOOKUP(B153,'Ver4'!$F$3:$H$9,2,0),VLOOKUP(B153,'Ver4'!$F$3:$H$9,3,0))</f>
        <v>1756</v>
      </c>
      <c r="D153" s="6">
        <f ca="1">RANDBETWEEN(VLOOKUP(B153,'Ver4'!$B$4:$D$10,2,0),VLOOKUP(B153,'Ver4'!$B$4:$D$10,3,0))</f>
        <v>214</v>
      </c>
      <c r="E153" s="6">
        <f t="shared" ca="1" si="21"/>
        <v>375784</v>
      </c>
      <c r="F153" s="6">
        <f ca="1">RANDBETWEEN(VLOOKUP(B153,'Ver4'!$B$13:$D$19,2,0),VLOOKUP(B153,'Ver4'!$B$13:$D$19,3,0))/100</f>
        <v>0</v>
      </c>
      <c r="G153" s="6">
        <f ca="1">RANDBETWEEN(VLOOKUP(B153,'Ver4'!$F$13:$H$19,2,0),VLOOKUP(B153,'Ver4'!$F$13:$H$19,3,0))/100</f>
        <v>0</v>
      </c>
      <c r="H153" s="6">
        <f t="shared" ca="1" si="22"/>
        <v>0</v>
      </c>
      <c r="I153" s="6">
        <f t="shared" ca="1" si="29"/>
        <v>0.28000000000000003</v>
      </c>
      <c r="J153" s="6">
        <f t="shared" ca="1" si="23"/>
        <v>0</v>
      </c>
      <c r="K153" s="6">
        <f ca="1">RANDBETWEEN(VLOOKUP(B153,'Ver4'!$F$23:$H$29,2,0),VLOOKUP(B153,'Ver4'!$F$23:$H$29,3,0))/100</f>
        <v>0</v>
      </c>
      <c r="L153" s="6">
        <f t="shared" ca="1" si="24"/>
        <v>0</v>
      </c>
      <c r="M153" s="16">
        <f t="shared" ca="1" si="25"/>
        <v>0</v>
      </c>
      <c r="N153" s="6">
        <f ca="1">(L153+J153+H153)*E153+Table16[[#This Row],[Hukuk Servisinde Tahsilat Tutarı]]</f>
        <v>0</v>
      </c>
      <c r="O153" s="6">
        <f ca="1">C153*VLOOKUP(B153,'Ver4'!$J$3:$N$9,2,0)+(C153-C153*G153)*VLOOKUP(B153,'Ver4'!$J$3:$N$9,3,0)+(C153-C153*G153-C153*I153)*VLOOKUP(B153,'Ver4'!$J$3:$N$9,4,0)</f>
        <v>0</v>
      </c>
      <c r="P153" s="6">
        <f t="shared" ca="1" si="26"/>
        <v>1</v>
      </c>
      <c r="Q153" s="6">
        <f ca="1">C153*P153*VLOOKUP(B153,'Ver4'!$J$3:$N$9,5,0)</f>
        <v>0</v>
      </c>
      <c r="R153" s="6">
        <f ca="1">VLOOKUP(Table16[[#This Row],[Ay]],'Ver4'!$J$3:$O$9,6,0)*Table16[[#This Row],[Hukuk Servisine Sevk Edilen]]*Table16[[#This Row],[Toplam Tutar]]</f>
        <v>0</v>
      </c>
      <c r="S153" s="6">
        <f t="shared" ca="1" si="27"/>
        <v>0</v>
      </c>
      <c r="T153" s="6">
        <f t="shared" ca="1" si="28"/>
        <v>0</v>
      </c>
      <c r="U153" s="4"/>
    </row>
    <row r="154" spans="1:21" x14ac:dyDescent="0.2">
      <c r="A154" s="9">
        <v>45048</v>
      </c>
      <c r="B154" s="6">
        <f t="shared" si="20"/>
        <v>5</v>
      </c>
      <c r="C154" s="6">
        <f ca="1">RANDBETWEEN(VLOOKUP(B154,'Ver4'!$F$3:$H$9,2,0),VLOOKUP(B154,'Ver4'!$F$3:$H$9,3,0))</f>
        <v>1533</v>
      </c>
      <c r="D154" s="6">
        <f ca="1">RANDBETWEEN(VLOOKUP(B154,'Ver4'!$B$4:$D$10,2,0),VLOOKUP(B154,'Ver4'!$B$4:$D$10,3,0))</f>
        <v>219</v>
      </c>
      <c r="E154" s="6">
        <f t="shared" ca="1" si="21"/>
        <v>335727</v>
      </c>
      <c r="F154" s="6">
        <f ca="1">RANDBETWEEN(VLOOKUP(B154,'Ver4'!$B$13:$D$19,2,0),VLOOKUP(B154,'Ver4'!$B$13:$D$19,3,0))/100</f>
        <v>0</v>
      </c>
      <c r="G154" s="6">
        <f ca="1">RANDBETWEEN(VLOOKUP(B154,'Ver4'!$F$13:$H$19,2,0),VLOOKUP(B154,'Ver4'!$F$13:$H$19,3,0))/100</f>
        <v>0</v>
      </c>
      <c r="H154" s="6">
        <f t="shared" ca="1" si="22"/>
        <v>0</v>
      </c>
      <c r="I154" s="6">
        <f t="shared" ca="1" si="29"/>
        <v>0.32</v>
      </c>
      <c r="J154" s="6">
        <f t="shared" ca="1" si="23"/>
        <v>0</v>
      </c>
      <c r="K154" s="6">
        <f ca="1">RANDBETWEEN(VLOOKUP(B154,'Ver4'!$F$23:$H$29,2,0),VLOOKUP(B154,'Ver4'!$F$23:$H$29,3,0))/100</f>
        <v>0</v>
      </c>
      <c r="L154" s="6">
        <f t="shared" ca="1" si="24"/>
        <v>0</v>
      </c>
      <c r="M154" s="16">
        <f t="shared" ca="1" si="25"/>
        <v>0</v>
      </c>
      <c r="N154" s="6">
        <f ca="1">(L154+J154+H154)*E154+Table16[[#This Row],[Hukuk Servisinde Tahsilat Tutarı]]</f>
        <v>0</v>
      </c>
      <c r="O154" s="6">
        <f ca="1">C154*VLOOKUP(B154,'Ver4'!$J$3:$N$9,2,0)+(C154-C154*G154)*VLOOKUP(B154,'Ver4'!$J$3:$N$9,3,0)+(C154-C154*G154-C154*I154)*VLOOKUP(B154,'Ver4'!$J$3:$N$9,4,0)</f>
        <v>0</v>
      </c>
      <c r="P154" s="6">
        <f t="shared" ca="1" si="26"/>
        <v>1</v>
      </c>
      <c r="Q154" s="6">
        <f ca="1">C154*P154*VLOOKUP(B154,'Ver4'!$J$3:$N$9,5,0)</f>
        <v>0</v>
      </c>
      <c r="R154" s="6">
        <f ca="1">VLOOKUP(Table16[[#This Row],[Ay]],'Ver4'!$J$3:$O$9,6,0)*Table16[[#This Row],[Hukuk Servisine Sevk Edilen]]*Table16[[#This Row],[Toplam Tutar]]</f>
        <v>0</v>
      </c>
      <c r="S154" s="6">
        <f t="shared" ca="1" si="27"/>
        <v>0</v>
      </c>
      <c r="T154" s="6">
        <f t="shared" ca="1" si="28"/>
        <v>0</v>
      </c>
      <c r="U154" s="4"/>
    </row>
    <row r="155" spans="1:21" x14ac:dyDescent="0.2">
      <c r="A155" s="9">
        <v>45049</v>
      </c>
      <c r="B155" s="6">
        <f t="shared" si="20"/>
        <v>5</v>
      </c>
      <c r="C155" s="6">
        <f ca="1">RANDBETWEEN(VLOOKUP(B155,'Ver4'!$F$3:$H$9,2,0),VLOOKUP(B155,'Ver4'!$F$3:$H$9,3,0))</f>
        <v>1732</v>
      </c>
      <c r="D155" s="6">
        <f ca="1">RANDBETWEEN(VLOOKUP(B155,'Ver4'!$B$4:$D$10,2,0),VLOOKUP(B155,'Ver4'!$B$4:$D$10,3,0))</f>
        <v>120</v>
      </c>
      <c r="E155" s="6">
        <f t="shared" ca="1" si="21"/>
        <v>207840</v>
      </c>
      <c r="F155" s="6">
        <f ca="1">RANDBETWEEN(VLOOKUP(B155,'Ver4'!$B$13:$D$19,2,0),VLOOKUP(B155,'Ver4'!$B$13:$D$19,3,0))/100</f>
        <v>0</v>
      </c>
      <c r="G155" s="6">
        <f ca="1">RANDBETWEEN(VLOOKUP(B155,'Ver4'!$F$13:$H$19,2,0),VLOOKUP(B155,'Ver4'!$F$13:$H$19,3,0))/100</f>
        <v>0</v>
      </c>
      <c r="H155" s="6">
        <f t="shared" ca="1" si="22"/>
        <v>0</v>
      </c>
      <c r="I155" s="6">
        <f t="shared" ca="1" si="29"/>
        <v>0.2</v>
      </c>
      <c r="J155" s="6">
        <f t="shared" ca="1" si="23"/>
        <v>0</v>
      </c>
      <c r="K155" s="6">
        <f ca="1">RANDBETWEEN(VLOOKUP(B155,'Ver4'!$F$23:$H$29,2,0),VLOOKUP(B155,'Ver4'!$F$23:$H$29,3,0))/100</f>
        <v>0</v>
      </c>
      <c r="L155" s="6">
        <f t="shared" ca="1" si="24"/>
        <v>0</v>
      </c>
      <c r="M155" s="16">
        <f t="shared" ca="1" si="25"/>
        <v>0</v>
      </c>
      <c r="N155" s="6">
        <f ca="1">(L155+J155+H155)*E155+Table16[[#This Row],[Hukuk Servisinde Tahsilat Tutarı]]</f>
        <v>0</v>
      </c>
      <c r="O155" s="6">
        <f ca="1">C155*VLOOKUP(B155,'Ver4'!$J$3:$N$9,2,0)+(C155-C155*G155)*VLOOKUP(B155,'Ver4'!$J$3:$N$9,3,0)+(C155-C155*G155-C155*I155)*VLOOKUP(B155,'Ver4'!$J$3:$N$9,4,0)</f>
        <v>0</v>
      </c>
      <c r="P155" s="6">
        <f t="shared" ca="1" si="26"/>
        <v>1</v>
      </c>
      <c r="Q155" s="6">
        <f ca="1">C155*P155*VLOOKUP(B155,'Ver4'!$J$3:$N$9,5,0)</f>
        <v>0</v>
      </c>
      <c r="R155" s="6">
        <f ca="1">VLOOKUP(Table16[[#This Row],[Ay]],'Ver4'!$J$3:$O$9,6,0)*Table16[[#This Row],[Hukuk Servisine Sevk Edilen]]*Table16[[#This Row],[Toplam Tutar]]</f>
        <v>0</v>
      </c>
      <c r="S155" s="6">
        <f t="shared" ca="1" si="27"/>
        <v>0</v>
      </c>
      <c r="T155" s="6">
        <f t="shared" ca="1" si="28"/>
        <v>0</v>
      </c>
      <c r="U155" s="4"/>
    </row>
    <row r="156" spans="1:21" x14ac:dyDescent="0.2">
      <c r="A156" s="9">
        <v>45050</v>
      </c>
      <c r="B156" s="6">
        <f t="shared" si="20"/>
        <v>5</v>
      </c>
      <c r="C156" s="6">
        <f ca="1">RANDBETWEEN(VLOOKUP(B156,'Ver4'!$F$3:$H$9,2,0),VLOOKUP(B156,'Ver4'!$F$3:$H$9,3,0))</f>
        <v>1582</v>
      </c>
      <c r="D156" s="6">
        <f ca="1">RANDBETWEEN(VLOOKUP(B156,'Ver4'!$B$4:$D$10,2,0),VLOOKUP(B156,'Ver4'!$B$4:$D$10,3,0))</f>
        <v>238</v>
      </c>
      <c r="E156" s="6">
        <f t="shared" ca="1" si="21"/>
        <v>376516</v>
      </c>
      <c r="F156" s="6">
        <f ca="1">RANDBETWEEN(VLOOKUP(B156,'Ver4'!$B$13:$D$19,2,0),VLOOKUP(B156,'Ver4'!$B$13:$D$19,3,0))/100</f>
        <v>0</v>
      </c>
      <c r="G156" s="6">
        <f ca="1">RANDBETWEEN(VLOOKUP(B156,'Ver4'!$F$13:$H$19,2,0),VLOOKUP(B156,'Ver4'!$F$13:$H$19,3,0))/100</f>
        <v>0</v>
      </c>
      <c r="H156" s="6">
        <f t="shared" ca="1" si="22"/>
        <v>0</v>
      </c>
      <c r="I156" s="6">
        <f t="shared" ca="1" si="29"/>
        <v>0.28999999999999998</v>
      </c>
      <c r="J156" s="6">
        <f t="shared" ca="1" si="23"/>
        <v>0</v>
      </c>
      <c r="K156" s="6">
        <f ca="1">RANDBETWEEN(VLOOKUP(B156,'Ver4'!$F$23:$H$29,2,0),VLOOKUP(B156,'Ver4'!$F$23:$H$29,3,0))/100</f>
        <v>0</v>
      </c>
      <c r="L156" s="6">
        <f t="shared" ca="1" si="24"/>
        <v>0</v>
      </c>
      <c r="M156" s="16">
        <f t="shared" ca="1" si="25"/>
        <v>0</v>
      </c>
      <c r="N156" s="6">
        <f ca="1">(L156+J156+H156)*E156+Table16[[#This Row],[Hukuk Servisinde Tahsilat Tutarı]]</f>
        <v>0</v>
      </c>
      <c r="O156" s="6">
        <f ca="1">C156*VLOOKUP(B156,'Ver4'!$J$3:$N$9,2,0)+(C156-C156*G156)*VLOOKUP(B156,'Ver4'!$J$3:$N$9,3,0)+(C156-C156*G156-C156*I156)*VLOOKUP(B156,'Ver4'!$J$3:$N$9,4,0)</f>
        <v>0</v>
      </c>
      <c r="P156" s="6">
        <f t="shared" ca="1" si="26"/>
        <v>1</v>
      </c>
      <c r="Q156" s="6">
        <f ca="1">C156*P156*VLOOKUP(B156,'Ver4'!$J$3:$N$9,5,0)</f>
        <v>0</v>
      </c>
      <c r="R156" s="6">
        <f ca="1">VLOOKUP(Table16[[#This Row],[Ay]],'Ver4'!$J$3:$O$9,6,0)*Table16[[#This Row],[Hukuk Servisine Sevk Edilen]]*Table16[[#This Row],[Toplam Tutar]]</f>
        <v>0</v>
      </c>
      <c r="S156" s="6">
        <f t="shared" ca="1" si="27"/>
        <v>0</v>
      </c>
      <c r="T156" s="6">
        <f t="shared" ca="1" si="28"/>
        <v>0</v>
      </c>
      <c r="U156" s="4"/>
    </row>
    <row r="157" spans="1:21" x14ac:dyDescent="0.2">
      <c r="A157" s="9">
        <v>45051</v>
      </c>
      <c r="B157" s="6">
        <f t="shared" si="20"/>
        <v>5</v>
      </c>
      <c r="C157" s="6">
        <f ca="1">RANDBETWEEN(VLOOKUP(B157,'Ver4'!$F$3:$H$9,2,0),VLOOKUP(B157,'Ver4'!$F$3:$H$9,3,0))</f>
        <v>1729</v>
      </c>
      <c r="D157" s="6">
        <f ca="1">RANDBETWEEN(VLOOKUP(B157,'Ver4'!$B$4:$D$10,2,0),VLOOKUP(B157,'Ver4'!$B$4:$D$10,3,0))</f>
        <v>215</v>
      </c>
      <c r="E157" s="6">
        <f t="shared" ca="1" si="21"/>
        <v>371735</v>
      </c>
      <c r="F157" s="6">
        <f ca="1">RANDBETWEEN(VLOOKUP(B157,'Ver4'!$B$13:$D$19,2,0),VLOOKUP(B157,'Ver4'!$B$13:$D$19,3,0))/100</f>
        <v>0</v>
      </c>
      <c r="G157" s="6">
        <f ca="1">RANDBETWEEN(VLOOKUP(B157,'Ver4'!$F$13:$H$19,2,0),VLOOKUP(B157,'Ver4'!$F$13:$H$19,3,0))/100</f>
        <v>0</v>
      </c>
      <c r="H157" s="6">
        <f t="shared" ca="1" si="22"/>
        <v>0</v>
      </c>
      <c r="I157" s="6">
        <f t="shared" ca="1" si="29"/>
        <v>0.25</v>
      </c>
      <c r="J157" s="6">
        <f t="shared" ca="1" si="23"/>
        <v>0</v>
      </c>
      <c r="K157" s="6">
        <f ca="1">RANDBETWEEN(VLOOKUP(B157,'Ver4'!$F$23:$H$29,2,0),VLOOKUP(B157,'Ver4'!$F$23:$H$29,3,0))/100</f>
        <v>0</v>
      </c>
      <c r="L157" s="6">
        <f t="shared" ca="1" si="24"/>
        <v>0</v>
      </c>
      <c r="M157" s="16">
        <f t="shared" ca="1" si="25"/>
        <v>0</v>
      </c>
      <c r="N157" s="6">
        <f ca="1">(L157+J157+H157)*E157+Table16[[#This Row],[Hukuk Servisinde Tahsilat Tutarı]]</f>
        <v>0</v>
      </c>
      <c r="O157" s="6">
        <f ca="1">C157*VLOOKUP(B157,'Ver4'!$J$3:$N$9,2,0)+(C157-C157*G157)*VLOOKUP(B157,'Ver4'!$J$3:$N$9,3,0)+(C157-C157*G157-C157*I157)*VLOOKUP(B157,'Ver4'!$J$3:$N$9,4,0)</f>
        <v>0</v>
      </c>
      <c r="P157" s="6">
        <f t="shared" ca="1" si="26"/>
        <v>1</v>
      </c>
      <c r="Q157" s="6">
        <f ca="1">C157*P157*VLOOKUP(B157,'Ver4'!$J$3:$N$9,5,0)</f>
        <v>0</v>
      </c>
      <c r="R157" s="6">
        <f ca="1">VLOOKUP(Table16[[#This Row],[Ay]],'Ver4'!$J$3:$O$9,6,0)*Table16[[#This Row],[Hukuk Servisine Sevk Edilen]]*Table16[[#This Row],[Toplam Tutar]]</f>
        <v>0</v>
      </c>
      <c r="S157" s="6">
        <f t="shared" ca="1" si="27"/>
        <v>0</v>
      </c>
      <c r="T157" s="6">
        <f t="shared" ca="1" si="28"/>
        <v>0</v>
      </c>
      <c r="U157" s="4"/>
    </row>
    <row r="158" spans="1:21" x14ac:dyDescent="0.2">
      <c r="A158" s="9">
        <v>45052</v>
      </c>
      <c r="B158" s="6">
        <f t="shared" si="20"/>
        <v>5</v>
      </c>
      <c r="C158" s="6">
        <f ca="1">RANDBETWEEN(VLOOKUP(B158,'Ver4'!$F$3:$H$9,2,0),VLOOKUP(B158,'Ver4'!$F$3:$H$9,3,0))</f>
        <v>1516</v>
      </c>
      <c r="D158" s="6">
        <f ca="1">RANDBETWEEN(VLOOKUP(B158,'Ver4'!$B$4:$D$10,2,0),VLOOKUP(B158,'Ver4'!$B$4:$D$10,3,0))</f>
        <v>137</v>
      </c>
      <c r="E158" s="6">
        <f t="shared" ca="1" si="21"/>
        <v>207692</v>
      </c>
      <c r="F158" s="6">
        <f ca="1">RANDBETWEEN(VLOOKUP(B158,'Ver4'!$B$13:$D$19,2,0),VLOOKUP(B158,'Ver4'!$B$13:$D$19,3,0))/100</f>
        <v>0</v>
      </c>
      <c r="G158" s="6">
        <f ca="1">RANDBETWEEN(VLOOKUP(B158,'Ver4'!$F$13:$H$19,2,0),VLOOKUP(B158,'Ver4'!$F$13:$H$19,3,0))/100</f>
        <v>0</v>
      </c>
      <c r="H158" s="6">
        <f t="shared" ca="1" si="22"/>
        <v>0</v>
      </c>
      <c r="I158" s="6">
        <f t="shared" ca="1" si="29"/>
        <v>0.25</v>
      </c>
      <c r="J158" s="6">
        <f t="shared" ca="1" si="23"/>
        <v>0</v>
      </c>
      <c r="K158" s="6">
        <f ca="1">RANDBETWEEN(VLOOKUP(B158,'Ver4'!$F$23:$H$29,2,0),VLOOKUP(B158,'Ver4'!$F$23:$H$29,3,0))/100</f>
        <v>0</v>
      </c>
      <c r="L158" s="6">
        <f t="shared" ca="1" si="24"/>
        <v>0</v>
      </c>
      <c r="M158" s="16">
        <f t="shared" ca="1" si="25"/>
        <v>0</v>
      </c>
      <c r="N158" s="6">
        <f ca="1">(L158+J158+H158)*E158+Table16[[#This Row],[Hukuk Servisinde Tahsilat Tutarı]]</f>
        <v>0</v>
      </c>
      <c r="O158" s="6">
        <f ca="1">C158*VLOOKUP(B158,'Ver4'!$J$3:$N$9,2,0)+(C158-C158*G158)*VLOOKUP(B158,'Ver4'!$J$3:$N$9,3,0)+(C158-C158*G158-C158*I158)*VLOOKUP(B158,'Ver4'!$J$3:$N$9,4,0)</f>
        <v>0</v>
      </c>
      <c r="P158" s="6">
        <f t="shared" ca="1" si="26"/>
        <v>1</v>
      </c>
      <c r="Q158" s="6">
        <f ca="1">C158*P158*VLOOKUP(B158,'Ver4'!$J$3:$N$9,5,0)</f>
        <v>0</v>
      </c>
      <c r="R158" s="6">
        <f ca="1">VLOOKUP(Table16[[#This Row],[Ay]],'Ver4'!$J$3:$O$9,6,0)*Table16[[#This Row],[Hukuk Servisine Sevk Edilen]]*Table16[[#This Row],[Toplam Tutar]]</f>
        <v>0</v>
      </c>
      <c r="S158" s="6">
        <f t="shared" ca="1" si="27"/>
        <v>0</v>
      </c>
      <c r="T158" s="6">
        <f t="shared" ca="1" si="28"/>
        <v>0</v>
      </c>
      <c r="U158" s="4"/>
    </row>
    <row r="159" spans="1:21" x14ac:dyDescent="0.2">
      <c r="A159" s="9">
        <v>45053</v>
      </c>
      <c r="B159" s="6">
        <f t="shared" si="20"/>
        <v>5</v>
      </c>
      <c r="C159" s="6">
        <f ca="1">RANDBETWEEN(VLOOKUP(B159,'Ver4'!$F$3:$H$9,2,0),VLOOKUP(B159,'Ver4'!$F$3:$H$9,3,0))</f>
        <v>1955</v>
      </c>
      <c r="D159" s="6">
        <f ca="1">RANDBETWEEN(VLOOKUP(B159,'Ver4'!$B$4:$D$10,2,0),VLOOKUP(B159,'Ver4'!$B$4:$D$10,3,0))</f>
        <v>228</v>
      </c>
      <c r="E159" s="6">
        <f t="shared" ca="1" si="21"/>
        <v>445740</v>
      </c>
      <c r="F159" s="6">
        <f ca="1">RANDBETWEEN(VLOOKUP(B159,'Ver4'!$B$13:$D$19,2,0),VLOOKUP(B159,'Ver4'!$B$13:$D$19,3,0))/100</f>
        <v>0</v>
      </c>
      <c r="G159" s="6">
        <f ca="1">RANDBETWEEN(VLOOKUP(B159,'Ver4'!$F$13:$H$19,2,0),VLOOKUP(B159,'Ver4'!$F$13:$H$19,3,0))/100</f>
        <v>0</v>
      </c>
      <c r="H159" s="6">
        <f t="shared" ca="1" si="22"/>
        <v>0</v>
      </c>
      <c r="I159" s="6">
        <f t="shared" ca="1" si="29"/>
        <v>0.25</v>
      </c>
      <c r="J159" s="6">
        <f t="shared" ca="1" si="23"/>
        <v>0</v>
      </c>
      <c r="K159" s="6">
        <f ca="1">RANDBETWEEN(VLOOKUP(B159,'Ver4'!$F$23:$H$29,2,0),VLOOKUP(B159,'Ver4'!$F$23:$H$29,3,0))/100</f>
        <v>0</v>
      </c>
      <c r="L159" s="6">
        <f t="shared" ca="1" si="24"/>
        <v>0</v>
      </c>
      <c r="M159" s="16">
        <f t="shared" ca="1" si="25"/>
        <v>0</v>
      </c>
      <c r="N159" s="6">
        <f ca="1">(L159+J159+H159)*E159+Table16[[#This Row],[Hukuk Servisinde Tahsilat Tutarı]]</f>
        <v>0</v>
      </c>
      <c r="O159" s="6">
        <f ca="1">C159*VLOOKUP(B159,'Ver4'!$J$3:$N$9,2,0)+(C159-C159*G159)*VLOOKUP(B159,'Ver4'!$J$3:$N$9,3,0)+(C159-C159*G159-C159*I159)*VLOOKUP(B159,'Ver4'!$J$3:$N$9,4,0)</f>
        <v>0</v>
      </c>
      <c r="P159" s="6">
        <f t="shared" ca="1" si="26"/>
        <v>1</v>
      </c>
      <c r="Q159" s="6">
        <f ca="1">C159*P159*VLOOKUP(B159,'Ver4'!$J$3:$N$9,5,0)</f>
        <v>0</v>
      </c>
      <c r="R159" s="6">
        <f ca="1">VLOOKUP(Table16[[#This Row],[Ay]],'Ver4'!$J$3:$O$9,6,0)*Table16[[#This Row],[Hukuk Servisine Sevk Edilen]]*Table16[[#This Row],[Toplam Tutar]]</f>
        <v>0</v>
      </c>
      <c r="S159" s="6">
        <f t="shared" ca="1" si="27"/>
        <v>0</v>
      </c>
      <c r="T159" s="6">
        <f t="shared" ca="1" si="28"/>
        <v>0</v>
      </c>
      <c r="U159" s="4"/>
    </row>
    <row r="160" spans="1:21" x14ac:dyDescent="0.2">
      <c r="A160" s="9">
        <v>45054</v>
      </c>
      <c r="B160" s="6">
        <f t="shared" si="20"/>
        <v>5</v>
      </c>
      <c r="C160" s="6">
        <f ca="1">RANDBETWEEN(VLOOKUP(B160,'Ver4'!$F$3:$H$9,2,0),VLOOKUP(B160,'Ver4'!$F$3:$H$9,3,0))</f>
        <v>1642</v>
      </c>
      <c r="D160" s="6">
        <f ca="1">RANDBETWEEN(VLOOKUP(B160,'Ver4'!$B$4:$D$10,2,0),VLOOKUP(B160,'Ver4'!$B$4:$D$10,3,0))</f>
        <v>215</v>
      </c>
      <c r="E160" s="6">
        <f t="shared" ca="1" si="21"/>
        <v>353030</v>
      </c>
      <c r="F160" s="6">
        <f ca="1">RANDBETWEEN(VLOOKUP(B160,'Ver4'!$B$13:$D$19,2,0),VLOOKUP(B160,'Ver4'!$B$13:$D$19,3,0))/100</f>
        <v>0</v>
      </c>
      <c r="G160" s="6">
        <f ca="1">RANDBETWEEN(VLOOKUP(B160,'Ver4'!$F$13:$H$19,2,0),VLOOKUP(B160,'Ver4'!$F$13:$H$19,3,0))/100</f>
        <v>0</v>
      </c>
      <c r="H160" s="6">
        <f t="shared" ca="1" si="22"/>
        <v>0</v>
      </c>
      <c r="I160" s="6">
        <f t="shared" ca="1" si="29"/>
        <v>0.26</v>
      </c>
      <c r="J160" s="6">
        <f t="shared" ca="1" si="23"/>
        <v>0</v>
      </c>
      <c r="K160" s="6">
        <f ca="1">RANDBETWEEN(VLOOKUP(B160,'Ver4'!$F$23:$H$29,2,0),VLOOKUP(B160,'Ver4'!$F$23:$H$29,3,0))/100</f>
        <v>0</v>
      </c>
      <c r="L160" s="6">
        <f t="shared" ca="1" si="24"/>
        <v>0</v>
      </c>
      <c r="M160" s="16">
        <f t="shared" ca="1" si="25"/>
        <v>0</v>
      </c>
      <c r="N160" s="6">
        <f ca="1">(L160+J160+H160)*E160+Table16[[#This Row],[Hukuk Servisinde Tahsilat Tutarı]]</f>
        <v>0</v>
      </c>
      <c r="O160" s="6">
        <f ca="1">C160*VLOOKUP(B160,'Ver4'!$J$3:$N$9,2,0)+(C160-C160*G160)*VLOOKUP(B160,'Ver4'!$J$3:$N$9,3,0)+(C160-C160*G160-C160*I160)*VLOOKUP(B160,'Ver4'!$J$3:$N$9,4,0)</f>
        <v>0</v>
      </c>
      <c r="P160" s="6">
        <f t="shared" ca="1" si="26"/>
        <v>1</v>
      </c>
      <c r="Q160" s="6">
        <f ca="1">C160*P160*VLOOKUP(B160,'Ver4'!$J$3:$N$9,5,0)</f>
        <v>0</v>
      </c>
      <c r="R160" s="6">
        <f ca="1">VLOOKUP(Table16[[#This Row],[Ay]],'Ver4'!$J$3:$O$9,6,0)*Table16[[#This Row],[Hukuk Servisine Sevk Edilen]]*Table16[[#This Row],[Toplam Tutar]]</f>
        <v>0</v>
      </c>
      <c r="S160" s="6">
        <f t="shared" ca="1" si="27"/>
        <v>0</v>
      </c>
      <c r="T160" s="6">
        <f t="shared" ca="1" si="28"/>
        <v>0</v>
      </c>
      <c r="U160" s="4"/>
    </row>
    <row r="161" spans="1:21" x14ac:dyDescent="0.2">
      <c r="A161" s="9">
        <v>45055</v>
      </c>
      <c r="B161" s="6">
        <f t="shared" si="20"/>
        <v>5</v>
      </c>
      <c r="C161" s="6">
        <f ca="1">RANDBETWEEN(VLOOKUP(B161,'Ver4'!$F$3:$H$9,2,0),VLOOKUP(B161,'Ver4'!$F$3:$H$9,3,0))</f>
        <v>1563</v>
      </c>
      <c r="D161" s="6">
        <f ca="1">RANDBETWEEN(VLOOKUP(B161,'Ver4'!$B$4:$D$10,2,0),VLOOKUP(B161,'Ver4'!$B$4:$D$10,3,0))</f>
        <v>235</v>
      </c>
      <c r="E161" s="6">
        <f t="shared" ca="1" si="21"/>
        <v>367305</v>
      </c>
      <c r="F161" s="6">
        <f ca="1">RANDBETWEEN(VLOOKUP(B161,'Ver4'!$B$13:$D$19,2,0),VLOOKUP(B161,'Ver4'!$B$13:$D$19,3,0))/100</f>
        <v>0</v>
      </c>
      <c r="G161" s="6">
        <f ca="1">RANDBETWEEN(VLOOKUP(B161,'Ver4'!$F$13:$H$19,2,0),VLOOKUP(B161,'Ver4'!$F$13:$H$19,3,0))/100</f>
        <v>0</v>
      </c>
      <c r="H161" s="6">
        <f t="shared" ca="1" si="22"/>
        <v>0</v>
      </c>
      <c r="I161" s="6">
        <f t="shared" ca="1" si="29"/>
        <v>0.3</v>
      </c>
      <c r="J161" s="6">
        <f t="shared" ca="1" si="23"/>
        <v>0</v>
      </c>
      <c r="K161" s="6">
        <f ca="1">RANDBETWEEN(VLOOKUP(B161,'Ver4'!$F$23:$H$29,2,0),VLOOKUP(B161,'Ver4'!$F$23:$H$29,3,0))/100</f>
        <v>0</v>
      </c>
      <c r="L161" s="6">
        <f t="shared" ca="1" si="24"/>
        <v>0</v>
      </c>
      <c r="M161" s="16">
        <f t="shared" ca="1" si="25"/>
        <v>0</v>
      </c>
      <c r="N161" s="6">
        <f ca="1">(L161+J161+H161)*E161+Table16[[#This Row],[Hukuk Servisinde Tahsilat Tutarı]]</f>
        <v>0</v>
      </c>
      <c r="O161" s="6">
        <f ca="1">C161*VLOOKUP(B161,'Ver4'!$J$3:$N$9,2,0)+(C161-C161*G161)*VLOOKUP(B161,'Ver4'!$J$3:$N$9,3,0)+(C161-C161*G161-C161*I161)*VLOOKUP(B161,'Ver4'!$J$3:$N$9,4,0)</f>
        <v>0</v>
      </c>
      <c r="P161" s="6">
        <f t="shared" ca="1" si="26"/>
        <v>1</v>
      </c>
      <c r="Q161" s="6">
        <f ca="1">C161*P161*VLOOKUP(B161,'Ver4'!$J$3:$N$9,5,0)</f>
        <v>0</v>
      </c>
      <c r="R161" s="6">
        <f ca="1">VLOOKUP(Table16[[#This Row],[Ay]],'Ver4'!$J$3:$O$9,6,0)*Table16[[#This Row],[Hukuk Servisine Sevk Edilen]]*Table16[[#This Row],[Toplam Tutar]]</f>
        <v>0</v>
      </c>
      <c r="S161" s="6">
        <f t="shared" ca="1" si="27"/>
        <v>0</v>
      </c>
      <c r="T161" s="6">
        <f t="shared" ca="1" si="28"/>
        <v>0</v>
      </c>
      <c r="U161" s="4"/>
    </row>
    <row r="162" spans="1:21" x14ac:dyDescent="0.2">
      <c r="A162" s="9">
        <v>45056</v>
      </c>
      <c r="B162" s="6">
        <f t="shared" si="20"/>
        <v>5</v>
      </c>
      <c r="C162" s="6">
        <f ca="1">RANDBETWEEN(VLOOKUP(B162,'Ver4'!$F$3:$H$9,2,0),VLOOKUP(B162,'Ver4'!$F$3:$H$9,3,0))</f>
        <v>1796</v>
      </c>
      <c r="D162" s="6">
        <f ca="1">RANDBETWEEN(VLOOKUP(B162,'Ver4'!$B$4:$D$10,2,0),VLOOKUP(B162,'Ver4'!$B$4:$D$10,3,0))</f>
        <v>215</v>
      </c>
      <c r="E162" s="6">
        <f t="shared" ca="1" si="21"/>
        <v>386140</v>
      </c>
      <c r="F162" s="6">
        <f ca="1">RANDBETWEEN(VLOOKUP(B162,'Ver4'!$B$13:$D$19,2,0),VLOOKUP(B162,'Ver4'!$B$13:$D$19,3,0))/100</f>
        <v>0</v>
      </c>
      <c r="G162" s="6">
        <f ca="1">RANDBETWEEN(VLOOKUP(B162,'Ver4'!$F$13:$H$19,2,0),VLOOKUP(B162,'Ver4'!$F$13:$H$19,3,0))/100</f>
        <v>0</v>
      </c>
      <c r="H162" s="6">
        <f t="shared" ca="1" si="22"/>
        <v>0</v>
      </c>
      <c r="I162" s="6">
        <f t="shared" ca="1" si="29"/>
        <v>0.22</v>
      </c>
      <c r="J162" s="6">
        <f t="shared" ca="1" si="23"/>
        <v>0</v>
      </c>
      <c r="K162" s="6">
        <f ca="1">RANDBETWEEN(VLOOKUP(B162,'Ver4'!$F$23:$H$29,2,0),VLOOKUP(B162,'Ver4'!$F$23:$H$29,3,0))/100</f>
        <v>0</v>
      </c>
      <c r="L162" s="6">
        <f t="shared" ca="1" si="24"/>
        <v>0</v>
      </c>
      <c r="M162" s="16">
        <f t="shared" ca="1" si="25"/>
        <v>0</v>
      </c>
      <c r="N162" s="6">
        <f ca="1">(L162+J162+H162)*E162+Table16[[#This Row],[Hukuk Servisinde Tahsilat Tutarı]]</f>
        <v>0</v>
      </c>
      <c r="O162" s="6">
        <f ca="1">C162*VLOOKUP(B162,'Ver4'!$J$3:$N$9,2,0)+(C162-C162*G162)*VLOOKUP(B162,'Ver4'!$J$3:$N$9,3,0)+(C162-C162*G162-C162*I162)*VLOOKUP(B162,'Ver4'!$J$3:$N$9,4,0)</f>
        <v>0</v>
      </c>
      <c r="P162" s="6">
        <f t="shared" ca="1" si="26"/>
        <v>1</v>
      </c>
      <c r="Q162" s="6">
        <f ca="1">C162*P162*VLOOKUP(B162,'Ver4'!$J$3:$N$9,5,0)</f>
        <v>0</v>
      </c>
      <c r="R162" s="6">
        <f ca="1">VLOOKUP(Table16[[#This Row],[Ay]],'Ver4'!$J$3:$O$9,6,0)*Table16[[#This Row],[Hukuk Servisine Sevk Edilen]]*Table16[[#This Row],[Toplam Tutar]]</f>
        <v>0</v>
      </c>
      <c r="S162" s="6">
        <f t="shared" ca="1" si="27"/>
        <v>0</v>
      </c>
      <c r="T162" s="6">
        <f t="shared" ca="1" si="28"/>
        <v>0</v>
      </c>
      <c r="U162" s="4"/>
    </row>
    <row r="163" spans="1:21" x14ac:dyDescent="0.2">
      <c r="A163" s="9">
        <v>45057</v>
      </c>
      <c r="B163" s="6">
        <f t="shared" si="20"/>
        <v>5</v>
      </c>
      <c r="C163" s="6">
        <f ca="1">RANDBETWEEN(VLOOKUP(B163,'Ver4'!$F$3:$H$9,2,0),VLOOKUP(B163,'Ver4'!$F$3:$H$9,3,0))</f>
        <v>1947</v>
      </c>
      <c r="D163" s="6">
        <f ca="1">RANDBETWEEN(VLOOKUP(B163,'Ver4'!$B$4:$D$10,2,0),VLOOKUP(B163,'Ver4'!$B$4:$D$10,3,0))</f>
        <v>246</v>
      </c>
      <c r="E163" s="6">
        <f t="shared" ca="1" si="21"/>
        <v>478962</v>
      </c>
      <c r="F163" s="6">
        <f ca="1">RANDBETWEEN(VLOOKUP(B163,'Ver4'!$B$13:$D$19,2,0),VLOOKUP(B163,'Ver4'!$B$13:$D$19,3,0))/100</f>
        <v>0</v>
      </c>
      <c r="G163" s="6">
        <f ca="1">RANDBETWEEN(VLOOKUP(B163,'Ver4'!$F$13:$H$19,2,0),VLOOKUP(B163,'Ver4'!$F$13:$H$19,3,0))/100</f>
        <v>0</v>
      </c>
      <c r="H163" s="6">
        <f t="shared" ca="1" si="22"/>
        <v>0</v>
      </c>
      <c r="I163" s="6">
        <f t="shared" ca="1" si="29"/>
        <v>0.3</v>
      </c>
      <c r="J163" s="6">
        <f t="shared" ca="1" si="23"/>
        <v>0</v>
      </c>
      <c r="K163" s="6">
        <f ca="1">RANDBETWEEN(VLOOKUP(B163,'Ver4'!$F$23:$H$29,2,0),VLOOKUP(B163,'Ver4'!$F$23:$H$29,3,0))/100</f>
        <v>0</v>
      </c>
      <c r="L163" s="6">
        <f t="shared" ca="1" si="24"/>
        <v>0</v>
      </c>
      <c r="M163" s="16">
        <f t="shared" ca="1" si="25"/>
        <v>0</v>
      </c>
      <c r="N163" s="6">
        <f ca="1">(L163+J163+H163)*E163+Table16[[#This Row],[Hukuk Servisinde Tahsilat Tutarı]]</f>
        <v>0</v>
      </c>
      <c r="O163" s="6">
        <f ca="1">C163*VLOOKUP(B163,'Ver4'!$J$3:$N$9,2,0)+(C163-C163*G163)*VLOOKUP(B163,'Ver4'!$J$3:$N$9,3,0)+(C163-C163*G163-C163*I163)*VLOOKUP(B163,'Ver4'!$J$3:$N$9,4,0)</f>
        <v>0</v>
      </c>
      <c r="P163" s="6">
        <f t="shared" ca="1" si="26"/>
        <v>1</v>
      </c>
      <c r="Q163" s="6">
        <f ca="1">C163*P163*VLOOKUP(B163,'Ver4'!$J$3:$N$9,5,0)</f>
        <v>0</v>
      </c>
      <c r="R163" s="6">
        <f ca="1">VLOOKUP(Table16[[#This Row],[Ay]],'Ver4'!$J$3:$O$9,6,0)*Table16[[#This Row],[Hukuk Servisine Sevk Edilen]]*Table16[[#This Row],[Toplam Tutar]]</f>
        <v>0</v>
      </c>
      <c r="S163" s="6">
        <f t="shared" ca="1" si="27"/>
        <v>0</v>
      </c>
      <c r="T163" s="6">
        <f t="shared" ca="1" si="28"/>
        <v>0</v>
      </c>
      <c r="U163" s="4"/>
    </row>
    <row r="164" spans="1:21" x14ac:dyDescent="0.2">
      <c r="A164" s="9">
        <v>45058</v>
      </c>
      <c r="B164" s="6">
        <f t="shared" si="20"/>
        <v>5</v>
      </c>
      <c r="C164" s="6">
        <f ca="1">RANDBETWEEN(VLOOKUP(B164,'Ver4'!$F$3:$H$9,2,0),VLOOKUP(B164,'Ver4'!$F$3:$H$9,3,0))</f>
        <v>1586</v>
      </c>
      <c r="D164" s="6">
        <f ca="1">RANDBETWEEN(VLOOKUP(B164,'Ver4'!$B$4:$D$10,2,0),VLOOKUP(B164,'Ver4'!$B$4:$D$10,3,0))</f>
        <v>143</v>
      </c>
      <c r="E164" s="6">
        <f t="shared" ca="1" si="21"/>
        <v>226798</v>
      </c>
      <c r="F164" s="6">
        <f ca="1">RANDBETWEEN(VLOOKUP(B164,'Ver4'!$B$13:$D$19,2,0),VLOOKUP(B164,'Ver4'!$B$13:$D$19,3,0))/100</f>
        <v>0</v>
      </c>
      <c r="G164" s="6">
        <f ca="1">RANDBETWEEN(VLOOKUP(B164,'Ver4'!$F$13:$H$19,2,0),VLOOKUP(B164,'Ver4'!$F$13:$H$19,3,0))/100</f>
        <v>0</v>
      </c>
      <c r="H164" s="6">
        <f t="shared" ca="1" si="22"/>
        <v>0</v>
      </c>
      <c r="I164" s="6">
        <f t="shared" ca="1" si="29"/>
        <v>0.2</v>
      </c>
      <c r="J164" s="6">
        <f t="shared" ca="1" si="23"/>
        <v>0</v>
      </c>
      <c r="K164" s="6">
        <f ca="1">RANDBETWEEN(VLOOKUP(B164,'Ver4'!$F$23:$H$29,2,0),VLOOKUP(B164,'Ver4'!$F$23:$H$29,3,0))/100</f>
        <v>0</v>
      </c>
      <c r="L164" s="6">
        <f t="shared" ca="1" si="24"/>
        <v>0</v>
      </c>
      <c r="M164" s="16">
        <f t="shared" ca="1" si="25"/>
        <v>0</v>
      </c>
      <c r="N164" s="6">
        <f ca="1">(L164+J164+H164)*E164+Table16[[#This Row],[Hukuk Servisinde Tahsilat Tutarı]]</f>
        <v>0</v>
      </c>
      <c r="O164" s="6">
        <f ca="1">C164*VLOOKUP(B164,'Ver4'!$J$3:$N$9,2,0)+(C164-C164*G164)*VLOOKUP(B164,'Ver4'!$J$3:$N$9,3,0)+(C164-C164*G164-C164*I164)*VLOOKUP(B164,'Ver4'!$J$3:$N$9,4,0)</f>
        <v>0</v>
      </c>
      <c r="P164" s="6">
        <f t="shared" ca="1" si="26"/>
        <v>1</v>
      </c>
      <c r="Q164" s="6">
        <f ca="1">C164*P164*VLOOKUP(B164,'Ver4'!$J$3:$N$9,5,0)</f>
        <v>0</v>
      </c>
      <c r="R164" s="6">
        <f ca="1">VLOOKUP(Table16[[#This Row],[Ay]],'Ver4'!$J$3:$O$9,6,0)*Table16[[#This Row],[Hukuk Servisine Sevk Edilen]]*Table16[[#This Row],[Toplam Tutar]]</f>
        <v>0</v>
      </c>
      <c r="S164" s="6">
        <f t="shared" ca="1" si="27"/>
        <v>0</v>
      </c>
      <c r="T164" s="6">
        <f t="shared" ca="1" si="28"/>
        <v>0</v>
      </c>
      <c r="U164" s="4"/>
    </row>
    <row r="165" spans="1:21" x14ac:dyDescent="0.2">
      <c r="A165" s="9">
        <v>45059</v>
      </c>
      <c r="B165" s="6">
        <f t="shared" si="20"/>
        <v>5</v>
      </c>
      <c r="C165" s="6">
        <f ca="1">RANDBETWEEN(VLOOKUP(B165,'Ver4'!$F$3:$H$9,2,0),VLOOKUP(B165,'Ver4'!$F$3:$H$9,3,0))</f>
        <v>1874</v>
      </c>
      <c r="D165" s="6">
        <f ca="1">RANDBETWEEN(VLOOKUP(B165,'Ver4'!$B$4:$D$10,2,0),VLOOKUP(B165,'Ver4'!$B$4:$D$10,3,0))</f>
        <v>150</v>
      </c>
      <c r="E165" s="6">
        <f t="shared" ca="1" si="21"/>
        <v>281100</v>
      </c>
      <c r="F165" s="6">
        <f ca="1">RANDBETWEEN(VLOOKUP(B165,'Ver4'!$B$13:$D$19,2,0),VLOOKUP(B165,'Ver4'!$B$13:$D$19,3,0))/100</f>
        <v>0</v>
      </c>
      <c r="G165" s="6">
        <f ca="1">RANDBETWEEN(VLOOKUP(B165,'Ver4'!$F$13:$H$19,2,0),VLOOKUP(B165,'Ver4'!$F$13:$H$19,3,0))/100</f>
        <v>0</v>
      </c>
      <c r="H165" s="6">
        <f t="shared" ca="1" si="22"/>
        <v>0</v>
      </c>
      <c r="I165" s="6">
        <f t="shared" ca="1" si="29"/>
        <v>0.22</v>
      </c>
      <c r="J165" s="6">
        <f t="shared" ca="1" si="23"/>
        <v>0</v>
      </c>
      <c r="K165" s="6">
        <f ca="1">RANDBETWEEN(VLOOKUP(B165,'Ver4'!$F$23:$H$29,2,0),VLOOKUP(B165,'Ver4'!$F$23:$H$29,3,0))/100</f>
        <v>0</v>
      </c>
      <c r="L165" s="6">
        <f t="shared" ca="1" si="24"/>
        <v>0</v>
      </c>
      <c r="M165" s="16">
        <f t="shared" ca="1" si="25"/>
        <v>0</v>
      </c>
      <c r="N165" s="6">
        <f ca="1">(L165+J165+H165)*E165+Table16[[#This Row],[Hukuk Servisinde Tahsilat Tutarı]]</f>
        <v>0</v>
      </c>
      <c r="O165" s="6">
        <f ca="1">C165*VLOOKUP(B165,'Ver4'!$J$3:$N$9,2,0)+(C165-C165*G165)*VLOOKUP(B165,'Ver4'!$J$3:$N$9,3,0)+(C165-C165*G165-C165*I165)*VLOOKUP(B165,'Ver4'!$J$3:$N$9,4,0)</f>
        <v>0</v>
      </c>
      <c r="P165" s="6">
        <f t="shared" ca="1" si="26"/>
        <v>1</v>
      </c>
      <c r="Q165" s="6">
        <f ca="1">C165*P165*VLOOKUP(B165,'Ver4'!$J$3:$N$9,5,0)</f>
        <v>0</v>
      </c>
      <c r="R165" s="6">
        <f ca="1">VLOOKUP(Table16[[#This Row],[Ay]],'Ver4'!$J$3:$O$9,6,0)*Table16[[#This Row],[Hukuk Servisine Sevk Edilen]]*Table16[[#This Row],[Toplam Tutar]]</f>
        <v>0</v>
      </c>
      <c r="S165" s="6">
        <f t="shared" ca="1" si="27"/>
        <v>0</v>
      </c>
      <c r="T165" s="6">
        <f t="shared" ca="1" si="28"/>
        <v>0</v>
      </c>
      <c r="U165" s="4"/>
    </row>
    <row r="166" spans="1:21" x14ac:dyDescent="0.2">
      <c r="A166" s="9">
        <v>45060</v>
      </c>
      <c r="B166" s="6">
        <f t="shared" si="20"/>
        <v>5</v>
      </c>
      <c r="C166" s="6">
        <f ca="1">RANDBETWEEN(VLOOKUP(B166,'Ver4'!$F$3:$H$9,2,0),VLOOKUP(B166,'Ver4'!$F$3:$H$9,3,0))</f>
        <v>1785</v>
      </c>
      <c r="D166" s="6">
        <f ca="1">RANDBETWEEN(VLOOKUP(B166,'Ver4'!$B$4:$D$10,2,0),VLOOKUP(B166,'Ver4'!$B$4:$D$10,3,0))</f>
        <v>175</v>
      </c>
      <c r="E166" s="6">
        <f t="shared" ca="1" si="21"/>
        <v>312375</v>
      </c>
      <c r="F166" s="6">
        <f ca="1">RANDBETWEEN(VLOOKUP(B166,'Ver4'!$B$13:$D$19,2,0),VLOOKUP(B166,'Ver4'!$B$13:$D$19,3,0))/100</f>
        <v>0</v>
      </c>
      <c r="G166" s="6">
        <f ca="1">RANDBETWEEN(VLOOKUP(B166,'Ver4'!$F$13:$H$19,2,0),VLOOKUP(B166,'Ver4'!$F$13:$H$19,3,0))/100</f>
        <v>0</v>
      </c>
      <c r="H166" s="6">
        <f t="shared" ca="1" si="22"/>
        <v>0</v>
      </c>
      <c r="I166" s="6">
        <f t="shared" ca="1" si="29"/>
        <v>0.33</v>
      </c>
      <c r="J166" s="6">
        <f t="shared" ca="1" si="23"/>
        <v>0</v>
      </c>
      <c r="K166" s="6">
        <f ca="1">RANDBETWEEN(VLOOKUP(B166,'Ver4'!$F$23:$H$29,2,0),VLOOKUP(B166,'Ver4'!$F$23:$H$29,3,0))/100</f>
        <v>0</v>
      </c>
      <c r="L166" s="6">
        <f t="shared" ca="1" si="24"/>
        <v>0</v>
      </c>
      <c r="M166" s="16">
        <f t="shared" ca="1" si="25"/>
        <v>0</v>
      </c>
      <c r="N166" s="6">
        <f ca="1">(L166+J166+H166)*E166+Table16[[#This Row],[Hukuk Servisinde Tahsilat Tutarı]]</f>
        <v>0</v>
      </c>
      <c r="O166" s="6">
        <f ca="1">C166*VLOOKUP(B166,'Ver4'!$J$3:$N$9,2,0)+(C166-C166*G166)*VLOOKUP(B166,'Ver4'!$J$3:$N$9,3,0)+(C166-C166*G166-C166*I166)*VLOOKUP(B166,'Ver4'!$J$3:$N$9,4,0)</f>
        <v>0</v>
      </c>
      <c r="P166" s="6">
        <f t="shared" ca="1" si="26"/>
        <v>1</v>
      </c>
      <c r="Q166" s="6">
        <f ca="1">C166*P166*VLOOKUP(B166,'Ver4'!$J$3:$N$9,5,0)</f>
        <v>0</v>
      </c>
      <c r="R166" s="6">
        <f ca="1">VLOOKUP(Table16[[#This Row],[Ay]],'Ver4'!$J$3:$O$9,6,0)*Table16[[#This Row],[Hukuk Servisine Sevk Edilen]]*Table16[[#This Row],[Toplam Tutar]]</f>
        <v>0</v>
      </c>
      <c r="S166" s="6">
        <f t="shared" ca="1" si="27"/>
        <v>0</v>
      </c>
      <c r="T166" s="6">
        <f t="shared" ca="1" si="28"/>
        <v>0</v>
      </c>
      <c r="U166" s="4"/>
    </row>
    <row r="167" spans="1:21" x14ac:dyDescent="0.2">
      <c r="A167" s="9">
        <v>45061</v>
      </c>
      <c r="B167" s="6">
        <f t="shared" si="20"/>
        <v>5</v>
      </c>
      <c r="C167" s="6">
        <f ca="1">RANDBETWEEN(VLOOKUP(B167,'Ver4'!$F$3:$H$9,2,0),VLOOKUP(B167,'Ver4'!$F$3:$H$9,3,0))</f>
        <v>1622</v>
      </c>
      <c r="D167" s="6">
        <f ca="1">RANDBETWEEN(VLOOKUP(B167,'Ver4'!$B$4:$D$10,2,0),VLOOKUP(B167,'Ver4'!$B$4:$D$10,3,0))</f>
        <v>200</v>
      </c>
      <c r="E167" s="6">
        <f t="shared" ca="1" si="21"/>
        <v>324400</v>
      </c>
      <c r="F167" s="6">
        <f ca="1">RANDBETWEEN(VLOOKUP(B167,'Ver4'!$B$13:$D$19,2,0),VLOOKUP(B167,'Ver4'!$B$13:$D$19,3,0))/100</f>
        <v>0</v>
      </c>
      <c r="G167" s="6">
        <f ca="1">RANDBETWEEN(VLOOKUP(B167,'Ver4'!$F$13:$H$19,2,0),VLOOKUP(B167,'Ver4'!$F$13:$H$19,3,0))/100</f>
        <v>0</v>
      </c>
      <c r="H167" s="6">
        <f t="shared" ca="1" si="22"/>
        <v>0</v>
      </c>
      <c r="I167" s="6">
        <f t="shared" ca="1" si="29"/>
        <v>0.23</v>
      </c>
      <c r="J167" s="6">
        <f t="shared" ca="1" si="23"/>
        <v>0</v>
      </c>
      <c r="K167" s="6">
        <f ca="1">RANDBETWEEN(VLOOKUP(B167,'Ver4'!$F$23:$H$29,2,0),VLOOKUP(B167,'Ver4'!$F$23:$H$29,3,0))/100</f>
        <v>0</v>
      </c>
      <c r="L167" s="6">
        <f t="shared" ca="1" si="24"/>
        <v>0</v>
      </c>
      <c r="M167" s="16">
        <f t="shared" ca="1" si="25"/>
        <v>0</v>
      </c>
      <c r="N167" s="6">
        <f ca="1">(L167+J167+H167)*E167+Table16[[#This Row],[Hukuk Servisinde Tahsilat Tutarı]]</f>
        <v>0</v>
      </c>
      <c r="O167" s="6">
        <f ca="1">C167*VLOOKUP(B167,'Ver4'!$J$3:$N$9,2,0)+(C167-C167*G167)*VLOOKUP(B167,'Ver4'!$J$3:$N$9,3,0)+(C167-C167*G167-C167*I167)*VLOOKUP(B167,'Ver4'!$J$3:$N$9,4,0)</f>
        <v>0</v>
      </c>
      <c r="P167" s="6">
        <f t="shared" ca="1" si="26"/>
        <v>1</v>
      </c>
      <c r="Q167" s="6">
        <f ca="1">C167*P167*VLOOKUP(B167,'Ver4'!$J$3:$N$9,5,0)</f>
        <v>0</v>
      </c>
      <c r="R167" s="6">
        <f ca="1">VLOOKUP(Table16[[#This Row],[Ay]],'Ver4'!$J$3:$O$9,6,0)*Table16[[#This Row],[Hukuk Servisine Sevk Edilen]]*Table16[[#This Row],[Toplam Tutar]]</f>
        <v>0</v>
      </c>
      <c r="S167" s="6">
        <f t="shared" ca="1" si="27"/>
        <v>0</v>
      </c>
      <c r="T167" s="6">
        <f t="shared" ca="1" si="28"/>
        <v>0</v>
      </c>
      <c r="U167" s="4"/>
    </row>
    <row r="168" spans="1:21" x14ac:dyDescent="0.2">
      <c r="A168" s="9">
        <v>45062</v>
      </c>
      <c r="B168" s="6">
        <f t="shared" si="20"/>
        <v>5</v>
      </c>
      <c r="C168" s="6">
        <f ca="1">RANDBETWEEN(VLOOKUP(B168,'Ver4'!$F$3:$H$9,2,0),VLOOKUP(B168,'Ver4'!$F$3:$H$9,3,0))</f>
        <v>1581</v>
      </c>
      <c r="D168" s="6">
        <f ca="1">RANDBETWEEN(VLOOKUP(B168,'Ver4'!$B$4:$D$10,2,0),VLOOKUP(B168,'Ver4'!$B$4:$D$10,3,0))</f>
        <v>202</v>
      </c>
      <c r="E168" s="6">
        <f t="shared" ca="1" si="21"/>
        <v>319362</v>
      </c>
      <c r="F168" s="6">
        <f ca="1">RANDBETWEEN(VLOOKUP(B168,'Ver4'!$B$13:$D$19,2,0),VLOOKUP(B168,'Ver4'!$B$13:$D$19,3,0))/100</f>
        <v>0</v>
      </c>
      <c r="G168" s="6">
        <f ca="1">RANDBETWEEN(VLOOKUP(B168,'Ver4'!$F$13:$H$19,2,0),VLOOKUP(B168,'Ver4'!$F$13:$H$19,3,0))/100</f>
        <v>0</v>
      </c>
      <c r="H168" s="6">
        <f t="shared" ca="1" si="22"/>
        <v>0</v>
      </c>
      <c r="I168" s="6">
        <f t="shared" ca="1" si="29"/>
        <v>0.32</v>
      </c>
      <c r="J168" s="6">
        <f t="shared" ca="1" si="23"/>
        <v>0</v>
      </c>
      <c r="K168" s="6">
        <f ca="1">RANDBETWEEN(VLOOKUP(B168,'Ver4'!$F$23:$H$29,2,0),VLOOKUP(B168,'Ver4'!$F$23:$H$29,3,0))/100</f>
        <v>0</v>
      </c>
      <c r="L168" s="6">
        <f t="shared" ca="1" si="24"/>
        <v>0</v>
      </c>
      <c r="M168" s="16">
        <f t="shared" ca="1" si="25"/>
        <v>0</v>
      </c>
      <c r="N168" s="6">
        <f ca="1">(L168+J168+H168)*E168+Table16[[#This Row],[Hukuk Servisinde Tahsilat Tutarı]]</f>
        <v>0</v>
      </c>
      <c r="O168" s="6">
        <f ca="1">C168*VLOOKUP(B168,'Ver4'!$J$3:$N$9,2,0)+(C168-C168*G168)*VLOOKUP(B168,'Ver4'!$J$3:$N$9,3,0)+(C168-C168*G168-C168*I168)*VLOOKUP(B168,'Ver4'!$J$3:$N$9,4,0)</f>
        <v>0</v>
      </c>
      <c r="P168" s="6">
        <f t="shared" ca="1" si="26"/>
        <v>1</v>
      </c>
      <c r="Q168" s="6">
        <f ca="1">C168*P168*VLOOKUP(B168,'Ver4'!$J$3:$N$9,5,0)</f>
        <v>0</v>
      </c>
      <c r="R168" s="6">
        <f ca="1">VLOOKUP(Table16[[#This Row],[Ay]],'Ver4'!$J$3:$O$9,6,0)*Table16[[#This Row],[Hukuk Servisine Sevk Edilen]]*Table16[[#This Row],[Toplam Tutar]]</f>
        <v>0</v>
      </c>
      <c r="S168" s="6">
        <f t="shared" ca="1" si="27"/>
        <v>0</v>
      </c>
      <c r="T168" s="6">
        <f t="shared" ca="1" si="28"/>
        <v>0</v>
      </c>
      <c r="U168" s="4"/>
    </row>
    <row r="169" spans="1:21" x14ac:dyDescent="0.2">
      <c r="A169" s="9">
        <v>45063</v>
      </c>
      <c r="B169" s="6">
        <f t="shared" si="20"/>
        <v>5</v>
      </c>
      <c r="C169" s="6">
        <f ca="1">RANDBETWEEN(VLOOKUP(B169,'Ver4'!$F$3:$H$9,2,0),VLOOKUP(B169,'Ver4'!$F$3:$H$9,3,0))</f>
        <v>1929</v>
      </c>
      <c r="D169" s="6">
        <f ca="1">RANDBETWEEN(VLOOKUP(B169,'Ver4'!$B$4:$D$10,2,0),VLOOKUP(B169,'Ver4'!$B$4:$D$10,3,0))</f>
        <v>134</v>
      </c>
      <c r="E169" s="6">
        <f t="shared" ca="1" si="21"/>
        <v>258486</v>
      </c>
      <c r="F169" s="6">
        <f ca="1">RANDBETWEEN(VLOOKUP(B169,'Ver4'!$B$13:$D$19,2,0),VLOOKUP(B169,'Ver4'!$B$13:$D$19,3,0))/100</f>
        <v>0</v>
      </c>
      <c r="G169" s="6">
        <f ca="1">RANDBETWEEN(VLOOKUP(B169,'Ver4'!$F$13:$H$19,2,0),VLOOKUP(B169,'Ver4'!$F$13:$H$19,3,0))/100</f>
        <v>0</v>
      </c>
      <c r="H169" s="6">
        <f t="shared" ca="1" si="22"/>
        <v>0</v>
      </c>
      <c r="I169" s="6">
        <f t="shared" ca="1" si="29"/>
        <v>0.32</v>
      </c>
      <c r="J169" s="6">
        <f t="shared" ca="1" si="23"/>
        <v>0</v>
      </c>
      <c r="K169" s="6">
        <f ca="1">RANDBETWEEN(VLOOKUP(B169,'Ver4'!$F$23:$H$29,2,0),VLOOKUP(B169,'Ver4'!$F$23:$H$29,3,0))/100</f>
        <v>0</v>
      </c>
      <c r="L169" s="6">
        <f t="shared" ca="1" si="24"/>
        <v>0</v>
      </c>
      <c r="M169" s="16">
        <f t="shared" ca="1" si="25"/>
        <v>0</v>
      </c>
      <c r="N169" s="6">
        <f ca="1">(L169+J169+H169)*E169+Table16[[#This Row],[Hukuk Servisinde Tahsilat Tutarı]]</f>
        <v>0</v>
      </c>
      <c r="O169" s="6">
        <f ca="1">C169*VLOOKUP(B169,'Ver4'!$J$3:$N$9,2,0)+(C169-C169*G169)*VLOOKUP(B169,'Ver4'!$J$3:$N$9,3,0)+(C169-C169*G169-C169*I169)*VLOOKUP(B169,'Ver4'!$J$3:$N$9,4,0)</f>
        <v>0</v>
      </c>
      <c r="P169" s="6">
        <f t="shared" ca="1" si="26"/>
        <v>1</v>
      </c>
      <c r="Q169" s="6">
        <f ca="1">C169*P169*VLOOKUP(B169,'Ver4'!$J$3:$N$9,5,0)</f>
        <v>0</v>
      </c>
      <c r="R169" s="6">
        <f ca="1">VLOOKUP(Table16[[#This Row],[Ay]],'Ver4'!$J$3:$O$9,6,0)*Table16[[#This Row],[Hukuk Servisine Sevk Edilen]]*Table16[[#This Row],[Toplam Tutar]]</f>
        <v>0</v>
      </c>
      <c r="S169" s="6">
        <f t="shared" ca="1" si="27"/>
        <v>0</v>
      </c>
      <c r="T169" s="6">
        <f t="shared" ca="1" si="28"/>
        <v>0</v>
      </c>
      <c r="U169" s="4"/>
    </row>
    <row r="170" spans="1:21" x14ac:dyDescent="0.2">
      <c r="A170" s="9">
        <v>45064</v>
      </c>
      <c r="B170" s="6">
        <f t="shared" si="20"/>
        <v>5</v>
      </c>
      <c r="C170" s="6">
        <f ca="1">RANDBETWEEN(VLOOKUP(B170,'Ver4'!$F$3:$H$9,2,0),VLOOKUP(B170,'Ver4'!$F$3:$H$9,3,0))</f>
        <v>1554</v>
      </c>
      <c r="D170" s="6">
        <f ca="1">RANDBETWEEN(VLOOKUP(B170,'Ver4'!$B$4:$D$10,2,0),VLOOKUP(B170,'Ver4'!$B$4:$D$10,3,0))</f>
        <v>230</v>
      </c>
      <c r="E170" s="6">
        <f t="shared" ca="1" si="21"/>
        <v>357420</v>
      </c>
      <c r="F170" s="6">
        <f ca="1">RANDBETWEEN(VLOOKUP(B170,'Ver4'!$B$13:$D$19,2,0),VLOOKUP(B170,'Ver4'!$B$13:$D$19,3,0))/100</f>
        <v>0</v>
      </c>
      <c r="G170" s="6">
        <f ca="1">RANDBETWEEN(VLOOKUP(B170,'Ver4'!$F$13:$H$19,2,0),VLOOKUP(B170,'Ver4'!$F$13:$H$19,3,0))/100</f>
        <v>0</v>
      </c>
      <c r="H170" s="6">
        <f t="shared" ca="1" si="22"/>
        <v>0</v>
      </c>
      <c r="I170" s="6">
        <f t="shared" ca="1" si="29"/>
        <v>0.28999999999999998</v>
      </c>
      <c r="J170" s="6">
        <f t="shared" ca="1" si="23"/>
        <v>0</v>
      </c>
      <c r="K170" s="6">
        <f ca="1">RANDBETWEEN(VLOOKUP(B170,'Ver4'!$F$23:$H$29,2,0),VLOOKUP(B170,'Ver4'!$F$23:$H$29,3,0))/100</f>
        <v>0</v>
      </c>
      <c r="L170" s="6">
        <f t="shared" ca="1" si="24"/>
        <v>0</v>
      </c>
      <c r="M170" s="16">
        <f t="shared" ca="1" si="25"/>
        <v>0</v>
      </c>
      <c r="N170" s="6">
        <f ca="1">(L170+J170+H170)*E170+Table16[[#This Row],[Hukuk Servisinde Tahsilat Tutarı]]</f>
        <v>0</v>
      </c>
      <c r="O170" s="6">
        <f ca="1">C170*VLOOKUP(B170,'Ver4'!$J$3:$N$9,2,0)+(C170-C170*G170)*VLOOKUP(B170,'Ver4'!$J$3:$N$9,3,0)+(C170-C170*G170-C170*I170)*VLOOKUP(B170,'Ver4'!$J$3:$N$9,4,0)</f>
        <v>0</v>
      </c>
      <c r="P170" s="6">
        <f t="shared" ca="1" si="26"/>
        <v>1</v>
      </c>
      <c r="Q170" s="6">
        <f ca="1">C170*P170*VLOOKUP(B170,'Ver4'!$J$3:$N$9,5,0)</f>
        <v>0</v>
      </c>
      <c r="R170" s="6">
        <f ca="1">VLOOKUP(Table16[[#This Row],[Ay]],'Ver4'!$J$3:$O$9,6,0)*Table16[[#This Row],[Hukuk Servisine Sevk Edilen]]*Table16[[#This Row],[Toplam Tutar]]</f>
        <v>0</v>
      </c>
      <c r="S170" s="6">
        <f t="shared" ca="1" si="27"/>
        <v>0</v>
      </c>
      <c r="T170" s="6">
        <f t="shared" ca="1" si="28"/>
        <v>0</v>
      </c>
      <c r="U170" s="4"/>
    </row>
    <row r="171" spans="1:21" x14ac:dyDescent="0.2">
      <c r="A171" s="9">
        <v>45065</v>
      </c>
      <c r="B171" s="6">
        <f t="shared" si="20"/>
        <v>5</v>
      </c>
      <c r="C171" s="6">
        <f ca="1">RANDBETWEEN(VLOOKUP(B171,'Ver4'!$F$3:$H$9,2,0),VLOOKUP(B171,'Ver4'!$F$3:$H$9,3,0))</f>
        <v>1578</v>
      </c>
      <c r="D171" s="6">
        <f ca="1">RANDBETWEEN(VLOOKUP(B171,'Ver4'!$B$4:$D$10,2,0),VLOOKUP(B171,'Ver4'!$B$4:$D$10,3,0))</f>
        <v>188</v>
      </c>
      <c r="E171" s="6">
        <f t="shared" ca="1" si="21"/>
        <v>296664</v>
      </c>
      <c r="F171" s="6">
        <f ca="1">RANDBETWEEN(VLOOKUP(B171,'Ver4'!$B$13:$D$19,2,0),VLOOKUP(B171,'Ver4'!$B$13:$D$19,3,0))/100</f>
        <v>0</v>
      </c>
      <c r="G171" s="6">
        <f ca="1">RANDBETWEEN(VLOOKUP(B171,'Ver4'!$F$13:$H$19,2,0),VLOOKUP(B171,'Ver4'!$F$13:$H$19,3,0))/100</f>
        <v>0</v>
      </c>
      <c r="H171" s="6">
        <f t="shared" ca="1" si="22"/>
        <v>0</v>
      </c>
      <c r="I171" s="6">
        <f t="shared" ca="1" si="29"/>
        <v>0.22</v>
      </c>
      <c r="J171" s="6">
        <f t="shared" ca="1" si="23"/>
        <v>0</v>
      </c>
      <c r="K171" s="6">
        <f ca="1">RANDBETWEEN(VLOOKUP(B171,'Ver4'!$F$23:$H$29,2,0),VLOOKUP(B171,'Ver4'!$F$23:$H$29,3,0))/100</f>
        <v>0</v>
      </c>
      <c r="L171" s="6">
        <f t="shared" ca="1" si="24"/>
        <v>0</v>
      </c>
      <c r="M171" s="16">
        <f t="shared" ca="1" si="25"/>
        <v>0</v>
      </c>
      <c r="N171" s="6">
        <f ca="1">(L171+J171+H171)*E171+Table16[[#This Row],[Hukuk Servisinde Tahsilat Tutarı]]</f>
        <v>0</v>
      </c>
      <c r="O171" s="6">
        <f ca="1">C171*VLOOKUP(B171,'Ver4'!$J$3:$N$9,2,0)+(C171-C171*G171)*VLOOKUP(B171,'Ver4'!$J$3:$N$9,3,0)+(C171-C171*G171-C171*I171)*VLOOKUP(B171,'Ver4'!$J$3:$N$9,4,0)</f>
        <v>0</v>
      </c>
      <c r="P171" s="6">
        <f t="shared" ca="1" si="26"/>
        <v>1</v>
      </c>
      <c r="Q171" s="6">
        <f ca="1">C171*P171*VLOOKUP(B171,'Ver4'!$J$3:$N$9,5,0)</f>
        <v>0</v>
      </c>
      <c r="R171" s="6">
        <f ca="1">VLOOKUP(Table16[[#This Row],[Ay]],'Ver4'!$J$3:$O$9,6,0)*Table16[[#This Row],[Hukuk Servisine Sevk Edilen]]*Table16[[#This Row],[Toplam Tutar]]</f>
        <v>0</v>
      </c>
      <c r="S171" s="6">
        <f t="shared" ca="1" si="27"/>
        <v>0</v>
      </c>
      <c r="T171" s="6">
        <f t="shared" ca="1" si="28"/>
        <v>0</v>
      </c>
      <c r="U171" s="4"/>
    </row>
    <row r="172" spans="1:21" x14ac:dyDescent="0.2">
      <c r="A172" s="9">
        <v>45066</v>
      </c>
      <c r="B172" s="6">
        <f t="shared" si="20"/>
        <v>5</v>
      </c>
      <c r="C172" s="6">
        <f ca="1">RANDBETWEEN(VLOOKUP(B172,'Ver4'!$F$3:$H$9,2,0),VLOOKUP(B172,'Ver4'!$F$3:$H$9,3,0))</f>
        <v>1959</v>
      </c>
      <c r="D172" s="6">
        <f ca="1">RANDBETWEEN(VLOOKUP(B172,'Ver4'!$B$4:$D$10,2,0),VLOOKUP(B172,'Ver4'!$B$4:$D$10,3,0))</f>
        <v>173</v>
      </c>
      <c r="E172" s="6">
        <f t="shared" ca="1" si="21"/>
        <v>338907</v>
      </c>
      <c r="F172" s="6">
        <f ca="1">RANDBETWEEN(VLOOKUP(B172,'Ver4'!$B$13:$D$19,2,0),VLOOKUP(B172,'Ver4'!$B$13:$D$19,3,0))/100</f>
        <v>0</v>
      </c>
      <c r="G172" s="6">
        <f ca="1">RANDBETWEEN(VLOOKUP(B172,'Ver4'!$F$13:$H$19,2,0),VLOOKUP(B172,'Ver4'!$F$13:$H$19,3,0))/100</f>
        <v>0</v>
      </c>
      <c r="H172" s="6">
        <f t="shared" ca="1" si="22"/>
        <v>0</v>
      </c>
      <c r="I172" s="6">
        <f t="shared" ca="1" si="29"/>
        <v>0.3</v>
      </c>
      <c r="J172" s="6">
        <f t="shared" ca="1" si="23"/>
        <v>0</v>
      </c>
      <c r="K172" s="6">
        <f ca="1">RANDBETWEEN(VLOOKUP(B172,'Ver4'!$F$23:$H$29,2,0),VLOOKUP(B172,'Ver4'!$F$23:$H$29,3,0))/100</f>
        <v>0</v>
      </c>
      <c r="L172" s="6">
        <f t="shared" ca="1" si="24"/>
        <v>0</v>
      </c>
      <c r="M172" s="16">
        <f t="shared" ca="1" si="25"/>
        <v>0</v>
      </c>
      <c r="N172" s="6">
        <f ca="1">(L172+J172+H172)*E172+Table16[[#This Row],[Hukuk Servisinde Tahsilat Tutarı]]</f>
        <v>0</v>
      </c>
      <c r="O172" s="6">
        <f ca="1">C172*VLOOKUP(B172,'Ver4'!$J$3:$N$9,2,0)+(C172-C172*G172)*VLOOKUP(B172,'Ver4'!$J$3:$N$9,3,0)+(C172-C172*G172-C172*I172)*VLOOKUP(B172,'Ver4'!$J$3:$N$9,4,0)</f>
        <v>0</v>
      </c>
      <c r="P172" s="6">
        <f t="shared" ca="1" si="26"/>
        <v>1</v>
      </c>
      <c r="Q172" s="6">
        <f ca="1">C172*P172*VLOOKUP(B172,'Ver4'!$J$3:$N$9,5,0)</f>
        <v>0</v>
      </c>
      <c r="R172" s="6">
        <f ca="1">VLOOKUP(Table16[[#This Row],[Ay]],'Ver4'!$J$3:$O$9,6,0)*Table16[[#This Row],[Hukuk Servisine Sevk Edilen]]*Table16[[#This Row],[Toplam Tutar]]</f>
        <v>0</v>
      </c>
      <c r="S172" s="6">
        <f t="shared" ca="1" si="27"/>
        <v>0</v>
      </c>
      <c r="T172" s="6">
        <f t="shared" ca="1" si="28"/>
        <v>0</v>
      </c>
      <c r="U172" s="4"/>
    </row>
    <row r="173" spans="1:21" x14ac:dyDescent="0.2">
      <c r="A173" s="9">
        <v>45067</v>
      </c>
      <c r="B173" s="6">
        <f t="shared" si="20"/>
        <v>5</v>
      </c>
      <c r="C173" s="6">
        <f ca="1">RANDBETWEEN(VLOOKUP(B173,'Ver4'!$F$3:$H$9,2,0),VLOOKUP(B173,'Ver4'!$F$3:$H$9,3,0))</f>
        <v>1826</v>
      </c>
      <c r="D173" s="6">
        <f ca="1">RANDBETWEEN(VLOOKUP(B173,'Ver4'!$B$4:$D$10,2,0),VLOOKUP(B173,'Ver4'!$B$4:$D$10,3,0))</f>
        <v>106</v>
      </c>
      <c r="E173" s="6">
        <f t="shared" ca="1" si="21"/>
        <v>193556</v>
      </c>
      <c r="F173" s="6">
        <f ca="1">RANDBETWEEN(VLOOKUP(B173,'Ver4'!$B$13:$D$19,2,0),VLOOKUP(B173,'Ver4'!$B$13:$D$19,3,0))/100</f>
        <v>0</v>
      </c>
      <c r="G173" s="6">
        <f ca="1">RANDBETWEEN(VLOOKUP(B173,'Ver4'!$F$13:$H$19,2,0),VLOOKUP(B173,'Ver4'!$F$13:$H$19,3,0))/100</f>
        <v>0</v>
      </c>
      <c r="H173" s="6">
        <f t="shared" ca="1" si="22"/>
        <v>0</v>
      </c>
      <c r="I173" s="6">
        <f t="shared" ca="1" si="29"/>
        <v>0.25</v>
      </c>
      <c r="J173" s="6">
        <f t="shared" ca="1" si="23"/>
        <v>0</v>
      </c>
      <c r="K173" s="6">
        <f ca="1">RANDBETWEEN(VLOOKUP(B173,'Ver4'!$F$23:$H$29,2,0),VLOOKUP(B173,'Ver4'!$F$23:$H$29,3,0))/100</f>
        <v>0</v>
      </c>
      <c r="L173" s="6">
        <f t="shared" ca="1" si="24"/>
        <v>0</v>
      </c>
      <c r="M173" s="16">
        <f t="shared" ca="1" si="25"/>
        <v>0</v>
      </c>
      <c r="N173" s="6">
        <f ca="1">(L173+J173+H173)*E173+Table16[[#This Row],[Hukuk Servisinde Tahsilat Tutarı]]</f>
        <v>0</v>
      </c>
      <c r="O173" s="6">
        <f ca="1">C173*VLOOKUP(B173,'Ver4'!$J$3:$N$9,2,0)+(C173-C173*G173)*VLOOKUP(B173,'Ver4'!$J$3:$N$9,3,0)+(C173-C173*G173-C173*I173)*VLOOKUP(B173,'Ver4'!$J$3:$N$9,4,0)</f>
        <v>0</v>
      </c>
      <c r="P173" s="6">
        <f t="shared" ca="1" si="26"/>
        <v>1</v>
      </c>
      <c r="Q173" s="6">
        <f ca="1">C173*P173*VLOOKUP(B173,'Ver4'!$J$3:$N$9,5,0)</f>
        <v>0</v>
      </c>
      <c r="R173" s="6">
        <f ca="1">VLOOKUP(Table16[[#This Row],[Ay]],'Ver4'!$J$3:$O$9,6,0)*Table16[[#This Row],[Hukuk Servisine Sevk Edilen]]*Table16[[#This Row],[Toplam Tutar]]</f>
        <v>0</v>
      </c>
      <c r="S173" s="6">
        <f t="shared" ca="1" si="27"/>
        <v>0</v>
      </c>
      <c r="T173" s="6">
        <f t="shared" ca="1" si="28"/>
        <v>0</v>
      </c>
      <c r="U173" s="4"/>
    </row>
    <row r="174" spans="1:21" x14ac:dyDescent="0.2">
      <c r="A174" s="9">
        <v>45068</v>
      </c>
      <c r="B174" s="6">
        <f t="shared" si="20"/>
        <v>5</v>
      </c>
      <c r="C174" s="6">
        <f ca="1">RANDBETWEEN(VLOOKUP(B174,'Ver4'!$F$3:$H$9,2,0),VLOOKUP(B174,'Ver4'!$F$3:$H$9,3,0))</f>
        <v>1858</v>
      </c>
      <c r="D174" s="6">
        <f ca="1">RANDBETWEEN(VLOOKUP(B174,'Ver4'!$B$4:$D$10,2,0),VLOOKUP(B174,'Ver4'!$B$4:$D$10,3,0))</f>
        <v>142</v>
      </c>
      <c r="E174" s="6">
        <f t="shared" ca="1" si="21"/>
        <v>263836</v>
      </c>
      <c r="F174" s="6">
        <f ca="1">RANDBETWEEN(VLOOKUP(B174,'Ver4'!$B$13:$D$19,2,0),VLOOKUP(B174,'Ver4'!$B$13:$D$19,3,0))/100</f>
        <v>0</v>
      </c>
      <c r="G174" s="6">
        <f ca="1">RANDBETWEEN(VLOOKUP(B174,'Ver4'!$F$13:$H$19,2,0),VLOOKUP(B174,'Ver4'!$F$13:$H$19,3,0))/100</f>
        <v>0</v>
      </c>
      <c r="H174" s="6">
        <f t="shared" ca="1" si="22"/>
        <v>0</v>
      </c>
      <c r="I174" s="6">
        <f t="shared" ca="1" si="29"/>
        <v>0.22</v>
      </c>
      <c r="J174" s="6">
        <f t="shared" ca="1" si="23"/>
        <v>0</v>
      </c>
      <c r="K174" s="6">
        <f ca="1">RANDBETWEEN(VLOOKUP(B174,'Ver4'!$F$23:$H$29,2,0),VLOOKUP(B174,'Ver4'!$F$23:$H$29,3,0))/100</f>
        <v>0</v>
      </c>
      <c r="L174" s="6">
        <f t="shared" ca="1" si="24"/>
        <v>0</v>
      </c>
      <c r="M174" s="16">
        <f t="shared" ca="1" si="25"/>
        <v>0</v>
      </c>
      <c r="N174" s="6">
        <f ca="1">(L174+J174+H174)*E174+Table16[[#This Row],[Hukuk Servisinde Tahsilat Tutarı]]</f>
        <v>0</v>
      </c>
      <c r="O174" s="6">
        <f ca="1">C174*VLOOKUP(B174,'Ver4'!$J$3:$N$9,2,0)+(C174-C174*G174)*VLOOKUP(B174,'Ver4'!$J$3:$N$9,3,0)+(C174-C174*G174-C174*I174)*VLOOKUP(B174,'Ver4'!$J$3:$N$9,4,0)</f>
        <v>0</v>
      </c>
      <c r="P174" s="6">
        <f t="shared" ca="1" si="26"/>
        <v>1</v>
      </c>
      <c r="Q174" s="6">
        <f ca="1">C174*P174*VLOOKUP(B174,'Ver4'!$J$3:$N$9,5,0)</f>
        <v>0</v>
      </c>
      <c r="R174" s="6">
        <f ca="1">VLOOKUP(Table16[[#This Row],[Ay]],'Ver4'!$J$3:$O$9,6,0)*Table16[[#This Row],[Hukuk Servisine Sevk Edilen]]*Table16[[#This Row],[Toplam Tutar]]</f>
        <v>0</v>
      </c>
      <c r="S174" s="6">
        <f t="shared" ca="1" si="27"/>
        <v>0</v>
      </c>
      <c r="T174" s="6">
        <f t="shared" ca="1" si="28"/>
        <v>0</v>
      </c>
      <c r="U174" s="4"/>
    </row>
    <row r="175" spans="1:21" x14ac:dyDescent="0.2">
      <c r="A175" s="9">
        <v>45069</v>
      </c>
      <c r="B175" s="6">
        <f t="shared" si="20"/>
        <v>5</v>
      </c>
      <c r="C175" s="6">
        <f ca="1">RANDBETWEEN(VLOOKUP(B175,'Ver4'!$F$3:$H$9,2,0),VLOOKUP(B175,'Ver4'!$F$3:$H$9,3,0))</f>
        <v>1954</v>
      </c>
      <c r="D175" s="6">
        <f ca="1">RANDBETWEEN(VLOOKUP(B175,'Ver4'!$B$4:$D$10,2,0),VLOOKUP(B175,'Ver4'!$B$4:$D$10,3,0))</f>
        <v>121</v>
      </c>
      <c r="E175" s="6">
        <f t="shared" ca="1" si="21"/>
        <v>236434</v>
      </c>
      <c r="F175" s="6">
        <f ca="1">RANDBETWEEN(VLOOKUP(B175,'Ver4'!$B$13:$D$19,2,0),VLOOKUP(B175,'Ver4'!$B$13:$D$19,3,0))/100</f>
        <v>0</v>
      </c>
      <c r="G175" s="6">
        <f ca="1">RANDBETWEEN(VLOOKUP(B175,'Ver4'!$F$13:$H$19,2,0),VLOOKUP(B175,'Ver4'!$F$13:$H$19,3,0))/100</f>
        <v>0</v>
      </c>
      <c r="H175" s="6">
        <f t="shared" ca="1" si="22"/>
        <v>0</v>
      </c>
      <c r="I175" s="6">
        <f t="shared" ca="1" si="29"/>
        <v>0.26</v>
      </c>
      <c r="J175" s="6">
        <f t="shared" ca="1" si="23"/>
        <v>0</v>
      </c>
      <c r="K175" s="6">
        <f ca="1">RANDBETWEEN(VLOOKUP(B175,'Ver4'!$F$23:$H$29,2,0),VLOOKUP(B175,'Ver4'!$F$23:$H$29,3,0))/100</f>
        <v>0</v>
      </c>
      <c r="L175" s="6">
        <f t="shared" ca="1" si="24"/>
        <v>0</v>
      </c>
      <c r="M175" s="16">
        <f t="shared" ca="1" si="25"/>
        <v>0</v>
      </c>
      <c r="N175" s="6">
        <f ca="1">(L175+J175+H175)*E175+Table16[[#This Row],[Hukuk Servisinde Tahsilat Tutarı]]</f>
        <v>0</v>
      </c>
      <c r="O175" s="6">
        <f ca="1">C175*VLOOKUP(B175,'Ver4'!$J$3:$N$9,2,0)+(C175-C175*G175)*VLOOKUP(B175,'Ver4'!$J$3:$N$9,3,0)+(C175-C175*G175-C175*I175)*VLOOKUP(B175,'Ver4'!$J$3:$N$9,4,0)</f>
        <v>0</v>
      </c>
      <c r="P175" s="6">
        <f t="shared" ca="1" si="26"/>
        <v>1</v>
      </c>
      <c r="Q175" s="6">
        <f ca="1">C175*P175*VLOOKUP(B175,'Ver4'!$J$3:$N$9,5,0)</f>
        <v>0</v>
      </c>
      <c r="R175" s="6">
        <f ca="1">VLOOKUP(Table16[[#This Row],[Ay]],'Ver4'!$J$3:$O$9,6,0)*Table16[[#This Row],[Hukuk Servisine Sevk Edilen]]*Table16[[#This Row],[Toplam Tutar]]</f>
        <v>0</v>
      </c>
      <c r="S175" s="6">
        <f t="shared" ca="1" si="27"/>
        <v>0</v>
      </c>
      <c r="T175" s="6">
        <f t="shared" ca="1" si="28"/>
        <v>0</v>
      </c>
      <c r="U175" s="4"/>
    </row>
    <row r="176" spans="1:21" x14ac:dyDescent="0.2">
      <c r="A176" s="9">
        <v>45070</v>
      </c>
      <c r="B176" s="6">
        <f t="shared" si="20"/>
        <v>5</v>
      </c>
      <c r="C176" s="6">
        <f ca="1">RANDBETWEEN(VLOOKUP(B176,'Ver4'!$F$3:$H$9,2,0),VLOOKUP(B176,'Ver4'!$F$3:$H$9,3,0))</f>
        <v>1933</v>
      </c>
      <c r="D176" s="6">
        <f ca="1">RANDBETWEEN(VLOOKUP(B176,'Ver4'!$B$4:$D$10,2,0),VLOOKUP(B176,'Ver4'!$B$4:$D$10,3,0))</f>
        <v>238</v>
      </c>
      <c r="E176" s="6">
        <f t="shared" ca="1" si="21"/>
        <v>460054</v>
      </c>
      <c r="F176" s="6">
        <f ca="1">RANDBETWEEN(VLOOKUP(B176,'Ver4'!$B$13:$D$19,2,0),VLOOKUP(B176,'Ver4'!$B$13:$D$19,3,0))/100</f>
        <v>0</v>
      </c>
      <c r="G176" s="6">
        <f ca="1">RANDBETWEEN(VLOOKUP(B176,'Ver4'!$F$13:$H$19,2,0),VLOOKUP(B176,'Ver4'!$F$13:$H$19,3,0))/100</f>
        <v>0</v>
      </c>
      <c r="H176" s="6">
        <f t="shared" ca="1" si="22"/>
        <v>0</v>
      </c>
      <c r="I176" s="6">
        <f t="shared" ca="1" si="29"/>
        <v>0.27</v>
      </c>
      <c r="J176" s="6">
        <f t="shared" ca="1" si="23"/>
        <v>0</v>
      </c>
      <c r="K176" s="6">
        <f ca="1">RANDBETWEEN(VLOOKUP(B176,'Ver4'!$F$23:$H$29,2,0),VLOOKUP(B176,'Ver4'!$F$23:$H$29,3,0))/100</f>
        <v>0</v>
      </c>
      <c r="L176" s="6">
        <f t="shared" ca="1" si="24"/>
        <v>0</v>
      </c>
      <c r="M176" s="16">
        <f t="shared" ca="1" si="25"/>
        <v>0</v>
      </c>
      <c r="N176" s="6">
        <f ca="1">(L176+J176+H176)*E176+Table16[[#This Row],[Hukuk Servisinde Tahsilat Tutarı]]</f>
        <v>0</v>
      </c>
      <c r="O176" s="6">
        <f ca="1">C176*VLOOKUP(B176,'Ver4'!$J$3:$N$9,2,0)+(C176-C176*G176)*VLOOKUP(B176,'Ver4'!$J$3:$N$9,3,0)+(C176-C176*G176-C176*I176)*VLOOKUP(B176,'Ver4'!$J$3:$N$9,4,0)</f>
        <v>0</v>
      </c>
      <c r="P176" s="6">
        <f t="shared" ca="1" si="26"/>
        <v>1</v>
      </c>
      <c r="Q176" s="6">
        <f ca="1">C176*P176*VLOOKUP(B176,'Ver4'!$J$3:$N$9,5,0)</f>
        <v>0</v>
      </c>
      <c r="R176" s="6">
        <f ca="1">VLOOKUP(Table16[[#This Row],[Ay]],'Ver4'!$J$3:$O$9,6,0)*Table16[[#This Row],[Hukuk Servisine Sevk Edilen]]*Table16[[#This Row],[Toplam Tutar]]</f>
        <v>0</v>
      </c>
      <c r="S176" s="6">
        <f t="shared" ca="1" si="27"/>
        <v>0</v>
      </c>
      <c r="T176" s="6">
        <f t="shared" ca="1" si="28"/>
        <v>0</v>
      </c>
      <c r="U176" s="4"/>
    </row>
    <row r="177" spans="1:21" x14ac:dyDescent="0.2">
      <c r="A177" s="9">
        <v>45071</v>
      </c>
      <c r="B177" s="6">
        <f t="shared" si="20"/>
        <v>5</v>
      </c>
      <c r="C177" s="6">
        <f ca="1">RANDBETWEEN(VLOOKUP(B177,'Ver4'!$F$3:$H$9,2,0),VLOOKUP(B177,'Ver4'!$F$3:$H$9,3,0))</f>
        <v>1697</v>
      </c>
      <c r="D177" s="6">
        <f ca="1">RANDBETWEEN(VLOOKUP(B177,'Ver4'!$B$4:$D$10,2,0),VLOOKUP(B177,'Ver4'!$B$4:$D$10,3,0))</f>
        <v>202</v>
      </c>
      <c r="E177" s="6">
        <f t="shared" ca="1" si="21"/>
        <v>342794</v>
      </c>
      <c r="F177" s="6">
        <f ca="1">RANDBETWEEN(VLOOKUP(B177,'Ver4'!$B$13:$D$19,2,0),VLOOKUP(B177,'Ver4'!$B$13:$D$19,3,0))/100</f>
        <v>0</v>
      </c>
      <c r="G177" s="6">
        <f ca="1">RANDBETWEEN(VLOOKUP(B177,'Ver4'!$F$13:$H$19,2,0),VLOOKUP(B177,'Ver4'!$F$13:$H$19,3,0))/100</f>
        <v>0</v>
      </c>
      <c r="H177" s="6">
        <f t="shared" ca="1" si="22"/>
        <v>0</v>
      </c>
      <c r="I177" s="6">
        <f t="shared" ca="1" si="29"/>
        <v>0.23</v>
      </c>
      <c r="J177" s="6">
        <f t="shared" ca="1" si="23"/>
        <v>0</v>
      </c>
      <c r="K177" s="6">
        <f ca="1">RANDBETWEEN(VLOOKUP(B177,'Ver4'!$F$23:$H$29,2,0),VLOOKUP(B177,'Ver4'!$F$23:$H$29,3,0))/100</f>
        <v>0</v>
      </c>
      <c r="L177" s="6">
        <f t="shared" ca="1" si="24"/>
        <v>0</v>
      </c>
      <c r="M177" s="16">
        <f t="shared" ca="1" si="25"/>
        <v>0</v>
      </c>
      <c r="N177" s="6">
        <f ca="1">(L177+J177+H177)*E177+Table16[[#This Row],[Hukuk Servisinde Tahsilat Tutarı]]</f>
        <v>0</v>
      </c>
      <c r="O177" s="6">
        <f ca="1">C177*VLOOKUP(B177,'Ver4'!$J$3:$N$9,2,0)+(C177-C177*G177)*VLOOKUP(B177,'Ver4'!$J$3:$N$9,3,0)+(C177-C177*G177-C177*I177)*VLOOKUP(B177,'Ver4'!$J$3:$N$9,4,0)</f>
        <v>0</v>
      </c>
      <c r="P177" s="6">
        <f t="shared" ca="1" si="26"/>
        <v>1</v>
      </c>
      <c r="Q177" s="6">
        <f ca="1">C177*P177*VLOOKUP(B177,'Ver4'!$J$3:$N$9,5,0)</f>
        <v>0</v>
      </c>
      <c r="R177" s="6">
        <f ca="1">VLOOKUP(Table16[[#This Row],[Ay]],'Ver4'!$J$3:$O$9,6,0)*Table16[[#This Row],[Hukuk Servisine Sevk Edilen]]*Table16[[#This Row],[Toplam Tutar]]</f>
        <v>0</v>
      </c>
      <c r="S177" s="6">
        <f t="shared" ca="1" si="27"/>
        <v>0</v>
      </c>
      <c r="T177" s="6">
        <f t="shared" ca="1" si="28"/>
        <v>0</v>
      </c>
      <c r="U177" s="4"/>
    </row>
    <row r="178" spans="1:21" x14ac:dyDescent="0.2">
      <c r="A178" s="9">
        <v>45072</v>
      </c>
      <c r="B178" s="6">
        <f t="shared" si="20"/>
        <v>5</v>
      </c>
      <c r="C178" s="6">
        <f ca="1">RANDBETWEEN(VLOOKUP(B178,'Ver4'!$F$3:$H$9,2,0),VLOOKUP(B178,'Ver4'!$F$3:$H$9,3,0))</f>
        <v>1666</v>
      </c>
      <c r="D178" s="6">
        <f ca="1">RANDBETWEEN(VLOOKUP(B178,'Ver4'!$B$4:$D$10,2,0),VLOOKUP(B178,'Ver4'!$B$4:$D$10,3,0))</f>
        <v>124</v>
      </c>
      <c r="E178" s="6">
        <f t="shared" ca="1" si="21"/>
        <v>206584</v>
      </c>
      <c r="F178" s="6">
        <f ca="1">RANDBETWEEN(VLOOKUP(B178,'Ver4'!$B$13:$D$19,2,0),VLOOKUP(B178,'Ver4'!$B$13:$D$19,3,0))/100</f>
        <v>0</v>
      </c>
      <c r="G178" s="6">
        <f ca="1">RANDBETWEEN(VLOOKUP(B178,'Ver4'!$F$13:$H$19,2,0),VLOOKUP(B178,'Ver4'!$F$13:$H$19,3,0))/100</f>
        <v>0</v>
      </c>
      <c r="H178" s="6">
        <f t="shared" ca="1" si="22"/>
        <v>0</v>
      </c>
      <c r="I178" s="6">
        <f t="shared" ca="1" si="29"/>
        <v>0.31</v>
      </c>
      <c r="J178" s="6">
        <f t="shared" ca="1" si="23"/>
        <v>0</v>
      </c>
      <c r="K178" s="6">
        <f ca="1">RANDBETWEEN(VLOOKUP(B178,'Ver4'!$F$23:$H$29,2,0),VLOOKUP(B178,'Ver4'!$F$23:$H$29,3,0))/100</f>
        <v>0</v>
      </c>
      <c r="L178" s="6">
        <f t="shared" ca="1" si="24"/>
        <v>0</v>
      </c>
      <c r="M178" s="16">
        <f t="shared" ca="1" si="25"/>
        <v>0</v>
      </c>
      <c r="N178" s="6">
        <f ca="1">(L178+J178+H178)*E178+Table16[[#This Row],[Hukuk Servisinde Tahsilat Tutarı]]</f>
        <v>0</v>
      </c>
      <c r="O178" s="6">
        <f ca="1">C178*VLOOKUP(B178,'Ver4'!$J$3:$N$9,2,0)+(C178-C178*G178)*VLOOKUP(B178,'Ver4'!$J$3:$N$9,3,0)+(C178-C178*G178-C178*I178)*VLOOKUP(B178,'Ver4'!$J$3:$N$9,4,0)</f>
        <v>0</v>
      </c>
      <c r="P178" s="6">
        <f t="shared" ca="1" si="26"/>
        <v>1</v>
      </c>
      <c r="Q178" s="6">
        <f ca="1">C178*P178*VLOOKUP(B178,'Ver4'!$J$3:$N$9,5,0)</f>
        <v>0</v>
      </c>
      <c r="R178" s="6">
        <f ca="1">VLOOKUP(Table16[[#This Row],[Ay]],'Ver4'!$J$3:$O$9,6,0)*Table16[[#This Row],[Hukuk Servisine Sevk Edilen]]*Table16[[#This Row],[Toplam Tutar]]</f>
        <v>0</v>
      </c>
      <c r="S178" s="6">
        <f t="shared" ca="1" si="27"/>
        <v>0</v>
      </c>
      <c r="T178" s="6">
        <f t="shared" ca="1" si="28"/>
        <v>0</v>
      </c>
      <c r="U178" s="4"/>
    </row>
    <row r="179" spans="1:21" x14ac:dyDescent="0.2">
      <c r="A179" s="9">
        <v>45073</v>
      </c>
      <c r="B179" s="6">
        <f t="shared" si="20"/>
        <v>5</v>
      </c>
      <c r="C179" s="6">
        <f ca="1">RANDBETWEEN(VLOOKUP(B179,'Ver4'!$F$3:$H$9,2,0),VLOOKUP(B179,'Ver4'!$F$3:$H$9,3,0))</f>
        <v>1551</v>
      </c>
      <c r="D179" s="6">
        <f ca="1">RANDBETWEEN(VLOOKUP(B179,'Ver4'!$B$4:$D$10,2,0),VLOOKUP(B179,'Ver4'!$B$4:$D$10,3,0))</f>
        <v>222</v>
      </c>
      <c r="E179" s="6">
        <f t="shared" ca="1" si="21"/>
        <v>344322</v>
      </c>
      <c r="F179" s="6">
        <f ca="1">RANDBETWEEN(VLOOKUP(B179,'Ver4'!$B$13:$D$19,2,0),VLOOKUP(B179,'Ver4'!$B$13:$D$19,3,0))/100</f>
        <v>0</v>
      </c>
      <c r="G179" s="6">
        <f ca="1">RANDBETWEEN(VLOOKUP(B179,'Ver4'!$F$13:$H$19,2,0),VLOOKUP(B179,'Ver4'!$F$13:$H$19,3,0))/100</f>
        <v>0</v>
      </c>
      <c r="H179" s="6">
        <f t="shared" ca="1" si="22"/>
        <v>0</v>
      </c>
      <c r="I179" s="6">
        <f t="shared" ca="1" si="29"/>
        <v>0.28999999999999998</v>
      </c>
      <c r="J179" s="6">
        <f t="shared" ca="1" si="23"/>
        <v>0</v>
      </c>
      <c r="K179" s="6">
        <f ca="1">RANDBETWEEN(VLOOKUP(B179,'Ver4'!$F$23:$H$29,2,0),VLOOKUP(B179,'Ver4'!$F$23:$H$29,3,0))/100</f>
        <v>0</v>
      </c>
      <c r="L179" s="6">
        <f t="shared" ca="1" si="24"/>
        <v>0</v>
      </c>
      <c r="M179" s="16">
        <f t="shared" ca="1" si="25"/>
        <v>0</v>
      </c>
      <c r="N179" s="6">
        <f ca="1">(L179+J179+H179)*E179+Table16[[#This Row],[Hukuk Servisinde Tahsilat Tutarı]]</f>
        <v>0</v>
      </c>
      <c r="O179" s="6">
        <f ca="1">C179*VLOOKUP(B179,'Ver4'!$J$3:$N$9,2,0)+(C179-C179*G179)*VLOOKUP(B179,'Ver4'!$J$3:$N$9,3,0)+(C179-C179*G179-C179*I179)*VLOOKUP(B179,'Ver4'!$J$3:$N$9,4,0)</f>
        <v>0</v>
      </c>
      <c r="P179" s="6">
        <f t="shared" ca="1" si="26"/>
        <v>1</v>
      </c>
      <c r="Q179" s="6">
        <f ca="1">C179*P179*VLOOKUP(B179,'Ver4'!$J$3:$N$9,5,0)</f>
        <v>0</v>
      </c>
      <c r="R179" s="6">
        <f ca="1">VLOOKUP(Table16[[#This Row],[Ay]],'Ver4'!$J$3:$O$9,6,0)*Table16[[#This Row],[Hukuk Servisine Sevk Edilen]]*Table16[[#This Row],[Toplam Tutar]]</f>
        <v>0</v>
      </c>
      <c r="S179" s="6">
        <f t="shared" ca="1" si="27"/>
        <v>0</v>
      </c>
      <c r="T179" s="6">
        <f t="shared" ca="1" si="28"/>
        <v>0</v>
      </c>
      <c r="U179" s="4"/>
    </row>
    <row r="180" spans="1:21" x14ac:dyDescent="0.2">
      <c r="A180" s="9">
        <v>45074</v>
      </c>
      <c r="B180" s="6">
        <f t="shared" si="20"/>
        <v>5</v>
      </c>
      <c r="C180" s="6">
        <f ca="1">RANDBETWEEN(VLOOKUP(B180,'Ver4'!$F$3:$H$9,2,0),VLOOKUP(B180,'Ver4'!$F$3:$H$9,3,0))</f>
        <v>1890</v>
      </c>
      <c r="D180" s="6">
        <f ca="1">RANDBETWEEN(VLOOKUP(B180,'Ver4'!$B$4:$D$10,2,0),VLOOKUP(B180,'Ver4'!$B$4:$D$10,3,0))</f>
        <v>144</v>
      </c>
      <c r="E180" s="6">
        <f t="shared" ca="1" si="21"/>
        <v>272160</v>
      </c>
      <c r="F180" s="6">
        <f ca="1">RANDBETWEEN(VLOOKUP(B180,'Ver4'!$B$13:$D$19,2,0),VLOOKUP(B180,'Ver4'!$B$13:$D$19,3,0))/100</f>
        <v>0</v>
      </c>
      <c r="G180" s="6">
        <f ca="1">RANDBETWEEN(VLOOKUP(B180,'Ver4'!$F$13:$H$19,2,0),VLOOKUP(B180,'Ver4'!$F$13:$H$19,3,0))/100</f>
        <v>0</v>
      </c>
      <c r="H180" s="6">
        <f t="shared" ca="1" si="22"/>
        <v>0</v>
      </c>
      <c r="I180" s="6">
        <f t="shared" ca="1" si="29"/>
        <v>0.3</v>
      </c>
      <c r="J180" s="6">
        <f t="shared" ca="1" si="23"/>
        <v>0</v>
      </c>
      <c r="K180" s="6">
        <f ca="1">RANDBETWEEN(VLOOKUP(B180,'Ver4'!$F$23:$H$29,2,0),VLOOKUP(B180,'Ver4'!$F$23:$H$29,3,0))/100</f>
        <v>0</v>
      </c>
      <c r="L180" s="6">
        <f t="shared" ca="1" si="24"/>
        <v>0</v>
      </c>
      <c r="M180" s="16">
        <f t="shared" ca="1" si="25"/>
        <v>0</v>
      </c>
      <c r="N180" s="6">
        <f ca="1">(L180+J180+H180)*E180+Table16[[#This Row],[Hukuk Servisinde Tahsilat Tutarı]]</f>
        <v>0</v>
      </c>
      <c r="O180" s="6">
        <f ca="1">C180*VLOOKUP(B180,'Ver4'!$J$3:$N$9,2,0)+(C180-C180*G180)*VLOOKUP(B180,'Ver4'!$J$3:$N$9,3,0)+(C180-C180*G180-C180*I180)*VLOOKUP(B180,'Ver4'!$J$3:$N$9,4,0)</f>
        <v>0</v>
      </c>
      <c r="P180" s="6">
        <f t="shared" ca="1" si="26"/>
        <v>1</v>
      </c>
      <c r="Q180" s="6">
        <f ca="1">C180*P180*VLOOKUP(B180,'Ver4'!$J$3:$N$9,5,0)</f>
        <v>0</v>
      </c>
      <c r="R180" s="6">
        <f ca="1">VLOOKUP(Table16[[#This Row],[Ay]],'Ver4'!$J$3:$O$9,6,0)*Table16[[#This Row],[Hukuk Servisine Sevk Edilen]]*Table16[[#This Row],[Toplam Tutar]]</f>
        <v>0</v>
      </c>
      <c r="S180" s="6">
        <f t="shared" ca="1" si="27"/>
        <v>0</v>
      </c>
      <c r="T180" s="6">
        <f t="shared" ca="1" si="28"/>
        <v>0</v>
      </c>
      <c r="U180" s="4"/>
    </row>
    <row r="181" spans="1:21" x14ac:dyDescent="0.2">
      <c r="A181" s="9">
        <v>45075</v>
      </c>
      <c r="B181" s="6">
        <f t="shared" si="20"/>
        <v>5</v>
      </c>
      <c r="C181" s="6">
        <f ca="1">RANDBETWEEN(VLOOKUP(B181,'Ver4'!$F$3:$H$9,2,0),VLOOKUP(B181,'Ver4'!$F$3:$H$9,3,0))</f>
        <v>1742</v>
      </c>
      <c r="D181" s="6">
        <f ca="1">RANDBETWEEN(VLOOKUP(B181,'Ver4'!$B$4:$D$10,2,0),VLOOKUP(B181,'Ver4'!$B$4:$D$10,3,0))</f>
        <v>154</v>
      </c>
      <c r="E181" s="6">
        <f t="shared" ca="1" si="21"/>
        <v>268268</v>
      </c>
      <c r="F181" s="6">
        <f ca="1">RANDBETWEEN(VLOOKUP(B181,'Ver4'!$B$13:$D$19,2,0),VLOOKUP(B181,'Ver4'!$B$13:$D$19,3,0))/100</f>
        <v>0</v>
      </c>
      <c r="G181" s="6">
        <f ca="1">RANDBETWEEN(VLOOKUP(B181,'Ver4'!$F$13:$H$19,2,0),VLOOKUP(B181,'Ver4'!$F$13:$H$19,3,0))/100</f>
        <v>0</v>
      </c>
      <c r="H181" s="6">
        <f t="shared" ca="1" si="22"/>
        <v>0</v>
      </c>
      <c r="I181" s="6">
        <f t="shared" ca="1" si="29"/>
        <v>0.21</v>
      </c>
      <c r="J181" s="6">
        <f t="shared" ca="1" si="23"/>
        <v>0</v>
      </c>
      <c r="K181" s="6">
        <f ca="1">RANDBETWEEN(VLOOKUP(B181,'Ver4'!$F$23:$H$29,2,0),VLOOKUP(B181,'Ver4'!$F$23:$H$29,3,0))/100</f>
        <v>0</v>
      </c>
      <c r="L181" s="6">
        <f t="shared" ca="1" si="24"/>
        <v>0</v>
      </c>
      <c r="M181" s="16">
        <f t="shared" ca="1" si="25"/>
        <v>0</v>
      </c>
      <c r="N181" s="6">
        <f ca="1">(L181+J181+H181)*E181+Table16[[#This Row],[Hukuk Servisinde Tahsilat Tutarı]]</f>
        <v>0</v>
      </c>
      <c r="O181" s="6">
        <f ca="1">C181*VLOOKUP(B181,'Ver4'!$J$3:$N$9,2,0)+(C181-C181*G181)*VLOOKUP(B181,'Ver4'!$J$3:$N$9,3,0)+(C181-C181*G181-C181*I181)*VLOOKUP(B181,'Ver4'!$J$3:$N$9,4,0)</f>
        <v>0</v>
      </c>
      <c r="P181" s="6">
        <f t="shared" ca="1" si="26"/>
        <v>1</v>
      </c>
      <c r="Q181" s="6">
        <f ca="1">C181*P181*VLOOKUP(B181,'Ver4'!$J$3:$N$9,5,0)</f>
        <v>0</v>
      </c>
      <c r="R181" s="6">
        <f ca="1">VLOOKUP(Table16[[#This Row],[Ay]],'Ver4'!$J$3:$O$9,6,0)*Table16[[#This Row],[Hukuk Servisine Sevk Edilen]]*Table16[[#This Row],[Toplam Tutar]]</f>
        <v>0</v>
      </c>
      <c r="S181" s="6">
        <f t="shared" ca="1" si="27"/>
        <v>0</v>
      </c>
      <c r="T181" s="6">
        <f t="shared" ca="1" si="28"/>
        <v>0</v>
      </c>
      <c r="U181" s="4"/>
    </row>
    <row r="182" spans="1:21" x14ac:dyDescent="0.2">
      <c r="A182" s="9">
        <v>45076</v>
      </c>
      <c r="B182" s="6">
        <f t="shared" si="20"/>
        <v>5</v>
      </c>
      <c r="C182" s="6">
        <f ca="1">RANDBETWEEN(VLOOKUP(B182,'Ver4'!$F$3:$H$9,2,0),VLOOKUP(B182,'Ver4'!$F$3:$H$9,3,0))</f>
        <v>1866</v>
      </c>
      <c r="D182" s="6">
        <f ca="1">RANDBETWEEN(VLOOKUP(B182,'Ver4'!$B$4:$D$10,2,0),VLOOKUP(B182,'Ver4'!$B$4:$D$10,3,0))</f>
        <v>152</v>
      </c>
      <c r="E182" s="6">
        <f t="shared" ca="1" si="21"/>
        <v>283632</v>
      </c>
      <c r="F182" s="6">
        <f ca="1">RANDBETWEEN(VLOOKUP(B182,'Ver4'!$B$13:$D$19,2,0),VLOOKUP(B182,'Ver4'!$B$13:$D$19,3,0))/100</f>
        <v>0</v>
      </c>
      <c r="G182" s="6">
        <f ca="1">RANDBETWEEN(VLOOKUP(B182,'Ver4'!$F$13:$H$19,2,0),VLOOKUP(B182,'Ver4'!$F$13:$H$19,3,0))/100</f>
        <v>0</v>
      </c>
      <c r="H182" s="6">
        <f t="shared" ca="1" si="22"/>
        <v>0</v>
      </c>
      <c r="I182" s="6">
        <f t="shared" ca="1" si="29"/>
        <v>0.33</v>
      </c>
      <c r="J182" s="6">
        <f t="shared" ca="1" si="23"/>
        <v>0</v>
      </c>
      <c r="K182" s="6">
        <f ca="1">RANDBETWEEN(VLOOKUP(B182,'Ver4'!$F$23:$H$29,2,0),VLOOKUP(B182,'Ver4'!$F$23:$H$29,3,0))/100</f>
        <v>0</v>
      </c>
      <c r="L182" s="6">
        <f t="shared" ca="1" si="24"/>
        <v>0</v>
      </c>
      <c r="M182" s="16">
        <f t="shared" ca="1" si="25"/>
        <v>0</v>
      </c>
      <c r="N182" s="6">
        <f ca="1">(L182+J182+H182)*E182+Table16[[#This Row],[Hukuk Servisinde Tahsilat Tutarı]]</f>
        <v>0</v>
      </c>
      <c r="O182" s="6">
        <f ca="1">C182*VLOOKUP(B182,'Ver4'!$J$3:$N$9,2,0)+(C182-C182*G182)*VLOOKUP(B182,'Ver4'!$J$3:$N$9,3,0)+(C182-C182*G182-C182*I182)*VLOOKUP(B182,'Ver4'!$J$3:$N$9,4,0)</f>
        <v>0</v>
      </c>
      <c r="P182" s="6">
        <f t="shared" ca="1" si="26"/>
        <v>1</v>
      </c>
      <c r="Q182" s="6">
        <f ca="1">C182*P182*VLOOKUP(B182,'Ver4'!$J$3:$N$9,5,0)</f>
        <v>0</v>
      </c>
      <c r="R182" s="6">
        <f ca="1">VLOOKUP(Table16[[#This Row],[Ay]],'Ver4'!$J$3:$O$9,6,0)*Table16[[#This Row],[Hukuk Servisine Sevk Edilen]]*Table16[[#This Row],[Toplam Tutar]]</f>
        <v>0</v>
      </c>
      <c r="S182" s="6">
        <f t="shared" ca="1" si="27"/>
        <v>0</v>
      </c>
      <c r="T182" s="6">
        <f t="shared" ca="1" si="28"/>
        <v>0</v>
      </c>
      <c r="U182" s="4"/>
    </row>
    <row r="183" spans="1:21" x14ac:dyDescent="0.2">
      <c r="A183" s="9">
        <v>45077</v>
      </c>
      <c r="B183" s="6">
        <f t="shared" si="20"/>
        <v>5</v>
      </c>
      <c r="C183" s="6">
        <f ca="1">RANDBETWEEN(VLOOKUP(B183,'Ver4'!$F$3:$H$9,2,0),VLOOKUP(B183,'Ver4'!$F$3:$H$9,3,0))</f>
        <v>1968</v>
      </c>
      <c r="D183" s="6">
        <f ca="1">RANDBETWEEN(VLOOKUP(B183,'Ver4'!$B$4:$D$10,2,0),VLOOKUP(B183,'Ver4'!$B$4:$D$10,3,0))</f>
        <v>182</v>
      </c>
      <c r="E183" s="6">
        <f t="shared" ca="1" si="21"/>
        <v>358176</v>
      </c>
      <c r="F183" s="6">
        <f ca="1">RANDBETWEEN(VLOOKUP(B183,'Ver4'!$B$13:$D$19,2,0),VLOOKUP(B183,'Ver4'!$B$13:$D$19,3,0))/100</f>
        <v>0</v>
      </c>
      <c r="G183" s="6">
        <f ca="1">RANDBETWEEN(VLOOKUP(B183,'Ver4'!$F$13:$H$19,2,0),VLOOKUP(B183,'Ver4'!$F$13:$H$19,3,0))/100</f>
        <v>0</v>
      </c>
      <c r="H183" s="6">
        <f t="shared" ca="1" si="22"/>
        <v>0</v>
      </c>
      <c r="I183" s="6">
        <f t="shared" ca="1" si="29"/>
        <v>0.25</v>
      </c>
      <c r="J183" s="6">
        <f t="shared" ca="1" si="23"/>
        <v>0</v>
      </c>
      <c r="K183" s="6">
        <f ca="1">RANDBETWEEN(VLOOKUP(B183,'Ver4'!$F$23:$H$29,2,0),VLOOKUP(B183,'Ver4'!$F$23:$H$29,3,0))/100</f>
        <v>0</v>
      </c>
      <c r="L183" s="6">
        <f t="shared" ca="1" si="24"/>
        <v>0</v>
      </c>
      <c r="M183" s="16">
        <f t="shared" ca="1" si="25"/>
        <v>0</v>
      </c>
      <c r="N183" s="6">
        <f ca="1">(L183+J183+H183)*E183+Table16[[#This Row],[Hukuk Servisinde Tahsilat Tutarı]]</f>
        <v>0</v>
      </c>
      <c r="O183" s="6">
        <f ca="1">C183*VLOOKUP(B183,'Ver4'!$J$3:$N$9,2,0)+(C183-C183*G183)*VLOOKUP(B183,'Ver4'!$J$3:$N$9,3,0)+(C183-C183*G183-C183*I183)*VLOOKUP(B183,'Ver4'!$J$3:$N$9,4,0)</f>
        <v>0</v>
      </c>
      <c r="P183" s="6">
        <f t="shared" ca="1" si="26"/>
        <v>1</v>
      </c>
      <c r="Q183" s="6">
        <f ca="1">C183*P183*VLOOKUP(B183,'Ver4'!$J$3:$N$9,5,0)</f>
        <v>0</v>
      </c>
      <c r="R183" s="6">
        <f ca="1">VLOOKUP(Table16[[#This Row],[Ay]],'Ver4'!$J$3:$O$9,6,0)*Table16[[#This Row],[Hukuk Servisine Sevk Edilen]]*Table16[[#This Row],[Toplam Tutar]]</f>
        <v>0</v>
      </c>
      <c r="S183" s="6">
        <f t="shared" ca="1" si="27"/>
        <v>0</v>
      </c>
      <c r="T183" s="6">
        <f t="shared" ca="1" si="28"/>
        <v>0</v>
      </c>
      <c r="U183" s="4"/>
    </row>
    <row r="184" spans="1:21" x14ac:dyDescent="0.2">
      <c r="B184" s="9"/>
    </row>
    <row r="185" spans="1:21" x14ac:dyDescent="0.2">
      <c r="B185" s="9"/>
    </row>
    <row r="186" spans="1:21" x14ac:dyDescent="0.2">
      <c r="B186" s="9"/>
    </row>
    <row r="187" spans="1:21" x14ac:dyDescent="0.2">
      <c r="B187" s="9"/>
    </row>
    <row r="188" spans="1:21" x14ac:dyDescent="0.2">
      <c r="B188" s="9"/>
    </row>
    <row r="189" spans="1:21" x14ac:dyDescent="0.2">
      <c r="B189" s="9"/>
    </row>
    <row r="190" spans="1:21" x14ac:dyDescent="0.2">
      <c r="B190" s="9"/>
    </row>
    <row r="191" spans="1:21" x14ac:dyDescent="0.2">
      <c r="B191" s="9"/>
    </row>
    <row r="192" spans="1:21" x14ac:dyDescent="0.2">
      <c r="B192" s="9"/>
    </row>
    <row r="193" spans="2:2" x14ac:dyDescent="0.2">
      <c r="B193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BCCA-FD3B-9742-9D29-14FEB8ADE62B}">
  <sheetPr>
    <tabColor theme="0" tint="-0.14999847407452621"/>
  </sheetPr>
  <dimension ref="A2:O29"/>
  <sheetViews>
    <sheetView showGridLines="0" topLeftCell="B1" zoomScale="118" workbookViewId="0">
      <selection activeCell="K28" sqref="K28"/>
    </sheetView>
  </sheetViews>
  <sheetFormatPr baseColWidth="10" defaultColWidth="8.83203125" defaultRowHeight="15" x14ac:dyDescent="0.2"/>
  <cols>
    <col min="1" max="1" width="9.1640625" customWidth="1"/>
    <col min="2" max="4" width="14.33203125" style="1" customWidth="1"/>
    <col min="5" max="5" width="3.83203125" style="1" customWidth="1"/>
    <col min="6" max="8" width="14.33203125" style="1" customWidth="1"/>
    <col min="10" max="10" width="6.33203125" style="1" bestFit="1" customWidth="1"/>
    <col min="11" max="13" width="28.83203125" style="1" bestFit="1" customWidth="1"/>
    <col min="14" max="14" width="25.1640625" style="1" bestFit="1" customWidth="1"/>
    <col min="15" max="15" width="23.6640625" style="1" bestFit="1" customWidth="1"/>
  </cols>
  <sheetData>
    <row r="2" spans="1:15" ht="16" x14ac:dyDescent="0.2">
      <c r="A2" s="13"/>
      <c r="B2" s="47" t="s">
        <v>16</v>
      </c>
      <c r="C2" s="47"/>
      <c r="D2" s="47"/>
      <c r="E2" s="15"/>
      <c r="F2" s="47" t="s">
        <v>15</v>
      </c>
      <c r="G2" s="47"/>
      <c r="H2" s="47"/>
      <c r="I2" s="3"/>
    </row>
    <row r="3" spans="1:15" s="13" customFormat="1" ht="16" x14ac:dyDescent="0.2">
      <c r="B3" s="18" t="s">
        <v>2</v>
      </c>
      <c r="C3" s="29" t="s">
        <v>10</v>
      </c>
      <c r="D3" s="18" t="s">
        <v>9</v>
      </c>
      <c r="E3" s="15"/>
      <c r="F3" s="18" t="s">
        <v>2</v>
      </c>
      <c r="G3" s="29" t="s">
        <v>8</v>
      </c>
      <c r="H3" s="18" t="s">
        <v>7</v>
      </c>
      <c r="I3" s="14"/>
      <c r="J3" s="18" t="s">
        <v>2</v>
      </c>
      <c r="K3" s="18" t="s">
        <v>14</v>
      </c>
      <c r="L3" s="18" t="s">
        <v>13</v>
      </c>
      <c r="M3" s="18" t="s">
        <v>12</v>
      </c>
      <c r="N3" s="18" t="s">
        <v>11</v>
      </c>
      <c r="O3" s="18" t="s">
        <v>28</v>
      </c>
    </row>
    <row r="4" spans="1:15" x14ac:dyDescent="0.2">
      <c r="B4" s="6">
        <v>12</v>
      </c>
      <c r="C4" s="31">
        <v>750</v>
      </c>
      <c r="D4" s="31">
        <v>1250</v>
      </c>
      <c r="E4" s="6"/>
      <c r="F4" s="21">
        <v>12</v>
      </c>
      <c r="G4" s="22">
        <v>250</v>
      </c>
      <c r="H4" s="21">
        <v>750</v>
      </c>
      <c r="I4" s="3"/>
      <c r="J4" s="6">
        <v>12</v>
      </c>
      <c r="K4" s="6">
        <v>50</v>
      </c>
      <c r="L4" s="6">
        <v>75</v>
      </c>
      <c r="M4" s="6">
        <v>100</v>
      </c>
      <c r="N4" s="6">
        <v>300</v>
      </c>
      <c r="O4" s="6">
        <v>0.3</v>
      </c>
    </row>
    <row r="5" spans="1:15" x14ac:dyDescent="0.2">
      <c r="B5" s="6">
        <v>1</v>
      </c>
      <c r="C5" s="31">
        <v>1250</v>
      </c>
      <c r="D5" s="31">
        <v>1750</v>
      </c>
      <c r="E5" s="6"/>
      <c r="F5" s="21">
        <v>1</v>
      </c>
      <c r="G5" s="22">
        <v>750</v>
      </c>
      <c r="H5" s="21">
        <v>1250</v>
      </c>
      <c r="I5" s="3"/>
      <c r="J5" s="6">
        <v>1</v>
      </c>
      <c r="K5" s="6">
        <v>50</v>
      </c>
      <c r="L5" s="6">
        <v>75</v>
      </c>
      <c r="M5" s="6">
        <v>100</v>
      </c>
      <c r="N5" s="6">
        <v>300</v>
      </c>
      <c r="O5" s="6">
        <v>0.28000000000000003</v>
      </c>
    </row>
    <row r="6" spans="1:15" x14ac:dyDescent="0.2">
      <c r="B6" s="6">
        <v>2</v>
      </c>
      <c r="C6" s="31">
        <v>1250</v>
      </c>
      <c r="D6" s="31">
        <v>1750</v>
      </c>
      <c r="E6" s="6"/>
      <c r="F6" s="21">
        <v>2</v>
      </c>
      <c r="G6" s="22">
        <v>1000</v>
      </c>
      <c r="H6" s="21">
        <v>1500</v>
      </c>
      <c r="I6" s="3"/>
      <c r="J6" s="6">
        <v>2</v>
      </c>
      <c r="K6" s="6">
        <v>50</v>
      </c>
      <c r="L6" s="6">
        <v>75</v>
      </c>
      <c r="M6" s="6">
        <v>100</v>
      </c>
      <c r="N6" s="6">
        <v>300</v>
      </c>
      <c r="O6" s="6">
        <v>0.25</v>
      </c>
    </row>
    <row r="7" spans="1:15" x14ac:dyDescent="0.2">
      <c r="B7" s="6">
        <v>3</v>
      </c>
      <c r="C7" s="31">
        <v>750</v>
      </c>
      <c r="D7" s="31">
        <v>1250</v>
      </c>
      <c r="E7" s="6"/>
      <c r="F7" s="21">
        <v>3</v>
      </c>
      <c r="G7" s="22">
        <v>1000</v>
      </c>
      <c r="H7" s="21">
        <v>1500</v>
      </c>
      <c r="I7" s="3"/>
      <c r="J7" s="6">
        <v>3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5" x14ac:dyDescent="0.2">
      <c r="B8" s="6">
        <v>4</v>
      </c>
      <c r="C8" s="31">
        <v>250</v>
      </c>
      <c r="D8" s="31">
        <v>750</v>
      </c>
      <c r="E8" s="23"/>
      <c r="F8" s="21">
        <v>4</v>
      </c>
      <c r="G8" s="22">
        <v>1000</v>
      </c>
      <c r="H8" s="21">
        <v>1500</v>
      </c>
      <c r="I8" s="3"/>
      <c r="J8" s="6">
        <v>4</v>
      </c>
      <c r="K8" s="6">
        <v>0</v>
      </c>
      <c r="L8" s="6">
        <v>0</v>
      </c>
      <c r="M8" s="6">
        <v>0</v>
      </c>
      <c r="N8" s="6">
        <v>0</v>
      </c>
      <c r="O8" s="6">
        <v>0</v>
      </c>
    </row>
    <row r="9" spans="1:15" x14ac:dyDescent="0.2">
      <c r="B9" s="17">
        <v>5</v>
      </c>
      <c r="C9" s="32">
        <v>100</v>
      </c>
      <c r="D9" s="32">
        <v>250</v>
      </c>
      <c r="E9" s="6"/>
      <c r="F9" s="25">
        <v>5</v>
      </c>
      <c r="G9" s="26">
        <v>1500</v>
      </c>
      <c r="H9" s="25">
        <v>2000</v>
      </c>
      <c r="I9" s="3"/>
      <c r="J9" s="17">
        <v>5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</row>
    <row r="10" spans="1:15" x14ac:dyDescent="0.2">
      <c r="B10" s="6"/>
      <c r="C10" s="6"/>
      <c r="D10" s="6"/>
      <c r="E10" s="23"/>
      <c r="F10" s="6"/>
      <c r="G10" s="6"/>
      <c r="H10" s="6"/>
      <c r="I10" s="3"/>
      <c r="J10" s="6"/>
      <c r="K10" s="6"/>
      <c r="L10" s="6"/>
      <c r="M10" s="6"/>
      <c r="N10" s="6"/>
      <c r="O10" s="6"/>
    </row>
    <row r="11" spans="1:15" x14ac:dyDescent="0.2">
      <c r="B11" s="6"/>
      <c r="C11" s="6"/>
      <c r="D11" s="6"/>
      <c r="E11" s="6"/>
      <c r="F11" s="6"/>
      <c r="G11" s="6"/>
      <c r="H11" s="6"/>
      <c r="I11" s="3"/>
      <c r="J11" s="6"/>
      <c r="K11" s="6"/>
      <c r="L11" s="6"/>
      <c r="M11" s="6"/>
      <c r="N11" s="6"/>
      <c r="O11" s="6"/>
    </row>
    <row r="12" spans="1:15" x14ac:dyDescent="0.2">
      <c r="B12" s="46" t="s">
        <v>41</v>
      </c>
      <c r="C12" s="46"/>
      <c r="D12" s="46"/>
      <c r="E12" s="27"/>
      <c r="F12" s="46" t="s">
        <v>38</v>
      </c>
      <c r="G12" s="46"/>
      <c r="H12" s="46"/>
      <c r="I12" s="3"/>
      <c r="J12" s="6"/>
      <c r="K12" s="6"/>
      <c r="L12" s="6"/>
      <c r="M12" s="6"/>
      <c r="N12" s="6"/>
      <c r="O12" s="6"/>
    </row>
    <row r="13" spans="1:15" x14ac:dyDescent="0.2">
      <c r="B13" s="19" t="s">
        <v>2</v>
      </c>
      <c r="C13" s="20" t="s">
        <v>1</v>
      </c>
      <c r="D13" s="19" t="s">
        <v>0</v>
      </c>
      <c r="E13" s="28"/>
      <c r="F13" s="19" t="s">
        <v>2</v>
      </c>
      <c r="G13" s="20" t="s">
        <v>1</v>
      </c>
      <c r="H13" s="19" t="s">
        <v>0</v>
      </c>
      <c r="I13" s="3"/>
      <c r="J13" s="19" t="s">
        <v>2</v>
      </c>
      <c r="K13" s="19" t="s">
        <v>6</v>
      </c>
      <c r="L13" s="20" t="s">
        <v>5</v>
      </c>
      <c r="M13" s="19" t="s">
        <v>4</v>
      </c>
      <c r="N13" s="19" t="s">
        <v>3</v>
      </c>
      <c r="O13" s="6"/>
    </row>
    <row r="14" spans="1:15" x14ac:dyDescent="0.2">
      <c r="B14" s="6">
        <v>12</v>
      </c>
      <c r="C14" s="16">
        <v>35</v>
      </c>
      <c r="D14" s="6">
        <v>55</v>
      </c>
      <c r="E14" s="6"/>
      <c r="F14" s="6">
        <v>12</v>
      </c>
      <c r="G14" s="16">
        <v>45</v>
      </c>
      <c r="H14" s="6">
        <v>55</v>
      </c>
      <c r="I14" s="3"/>
      <c r="J14" s="6">
        <v>12</v>
      </c>
      <c r="K14" s="31">
        <f ca="1">SUMIF(Sayfa4!B:B,J14,Sayfa4!E:E)</f>
        <v>17014025</v>
      </c>
      <c r="L14" s="31">
        <f ca="1">SUMIF(Sayfa4!B:B,J14,Sayfa4!N:N)</f>
        <v>9471611.2171800006</v>
      </c>
      <c r="M14" s="31">
        <f ca="1">SUMIF(Sayfa4!B:B,J14,Sayfa4!S:S)</f>
        <v>4776743.4299999978</v>
      </c>
      <c r="N14" s="31">
        <f t="shared" ref="N14:N19" ca="1" si="0">L14-M14</f>
        <v>4694867.7871800028</v>
      </c>
      <c r="O14" s="6"/>
    </row>
    <row r="15" spans="1:15" x14ac:dyDescent="0.2">
      <c r="B15" s="6">
        <v>1</v>
      </c>
      <c r="C15" s="16">
        <v>35</v>
      </c>
      <c r="D15" s="6">
        <v>65</v>
      </c>
      <c r="E15" s="6"/>
      <c r="F15" s="6">
        <v>1</v>
      </c>
      <c r="G15" s="16">
        <v>45</v>
      </c>
      <c r="H15" s="6">
        <v>55</v>
      </c>
      <c r="I15" s="3"/>
      <c r="J15" s="6">
        <v>1</v>
      </c>
      <c r="K15" s="31">
        <f ca="1">SUMIF(Sayfa4!B:B,J15,Sayfa4!E:E)</f>
        <v>44711176</v>
      </c>
      <c r="L15" s="31">
        <f ca="1">SUMIF(Sayfa4!B:B,J15,Sayfa4!N:N)</f>
        <v>25639817.168488003</v>
      </c>
      <c r="M15" s="31">
        <f ca="1">SUMIF(Sayfa4!B:B,J15,Sayfa4!S:S)</f>
        <v>8684193.9700000007</v>
      </c>
      <c r="N15" s="31">
        <f t="shared" ca="1" si="0"/>
        <v>16955623.198488005</v>
      </c>
      <c r="O15" s="6"/>
    </row>
    <row r="16" spans="1:15" x14ac:dyDescent="0.2">
      <c r="B16" s="6">
        <v>2</v>
      </c>
      <c r="C16" s="16">
        <v>35</v>
      </c>
      <c r="D16" s="6">
        <v>65</v>
      </c>
      <c r="E16" s="6"/>
      <c r="F16" s="6">
        <v>2</v>
      </c>
      <c r="G16" s="16">
        <v>45</v>
      </c>
      <c r="H16" s="6">
        <v>55</v>
      </c>
      <c r="I16" s="3"/>
      <c r="J16" s="6">
        <v>2</v>
      </c>
      <c r="K16" s="31">
        <f ca="1">SUMIF(Sayfa4!B:B,J16,Sayfa4!E:E)</f>
        <v>52129868</v>
      </c>
      <c r="L16" s="31">
        <f ca="1">SUMIF(Sayfa4!B:B,J16,Sayfa4!N:N)</f>
        <v>29064052.362724997</v>
      </c>
      <c r="M16" s="31">
        <f ca="1">SUMIF(Sayfa4!B:B,J16,Sayfa4!S:S)</f>
        <v>9835350.7399999984</v>
      </c>
      <c r="N16" s="31">
        <f t="shared" ca="1" si="0"/>
        <v>19228701.622724999</v>
      </c>
      <c r="O16" s="6"/>
    </row>
    <row r="17" spans="2:15" x14ac:dyDescent="0.2">
      <c r="B17" s="6">
        <v>3</v>
      </c>
      <c r="C17" s="16">
        <v>0</v>
      </c>
      <c r="D17" s="6">
        <v>0</v>
      </c>
      <c r="E17" s="6"/>
      <c r="F17" s="6">
        <v>3</v>
      </c>
      <c r="G17" s="16">
        <v>0</v>
      </c>
      <c r="H17" s="6">
        <v>0</v>
      </c>
      <c r="I17" s="3"/>
      <c r="J17" s="6">
        <v>3</v>
      </c>
      <c r="K17" s="31">
        <f ca="1">SUMIF(Sayfa4!B:B,J17,Sayfa4!E:E)</f>
        <v>40521003</v>
      </c>
      <c r="L17" s="31">
        <f ca="1">SUMIF(Sayfa4!B:B,J17,Sayfa4!N:N)</f>
        <v>0</v>
      </c>
      <c r="M17" s="31">
        <f ca="1">SUMIF(Sayfa4!B:B,J17,Sayfa4!S:S)</f>
        <v>0</v>
      </c>
      <c r="N17" s="31">
        <f t="shared" ca="1" si="0"/>
        <v>0</v>
      </c>
      <c r="O17" s="6"/>
    </row>
    <row r="18" spans="2:15" x14ac:dyDescent="0.2">
      <c r="B18" s="6">
        <v>4</v>
      </c>
      <c r="C18" s="16">
        <v>0</v>
      </c>
      <c r="D18" s="6">
        <v>0</v>
      </c>
      <c r="E18" s="6"/>
      <c r="F18" s="6">
        <v>4</v>
      </c>
      <c r="G18" s="16">
        <v>0</v>
      </c>
      <c r="H18" s="6">
        <v>0</v>
      </c>
      <c r="I18" s="3"/>
      <c r="J18" s="6">
        <v>4</v>
      </c>
      <c r="K18" s="31">
        <f ca="1">SUMIF(Sayfa4!B:B,J18,Sayfa4!E:E)</f>
        <v>20291597</v>
      </c>
      <c r="L18" s="31">
        <f ca="1">SUMIF(Sayfa4!B:B,J18,Sayfa4!N:N)</f>
        <v>0</v>
      </c>
      <c r="M18" s="31">
        <f ca="1">SUMIF(Sayfa4!B:B,J18,Sayfa4!S:S)</f>
        <v>0</v>
      </c>
      <c r="N18" s="31">
        <f t="shared" ca="1" si="0"/>
        <v>0</v>
      </c>
      <c r="O18" s="6"/>
    </row>
    <row r="19" spans="2:15" x14ac:dyDescent="0.2">
      <c r="B19" s="17">
        <v>5</v>
      </c>
      <c r="C19" s="24">
        <v>0</v>
      </c>
      <c r="D19" s="17">
        <v>0</v>
      </c>
      <c r="E19" s="6"/>
      <c r="F19" s="17">
        <v>5</v>
      </c>
      <c r="G19" s="24">
        <v>0</v>
      </c>
      <c r="H19" s="17">
        <v>0</v>
      </c>
      <c r="I19" s="3"/>
      <c r="J19" s="17">
        <v>5</v>
      </c>
      <c r="K19" s="32">
        <f ca="1">SUMIF(Sayfa4!B:B,J19,Sayfa4!E:E)</f>
        <v>9851799</v>
      </c>
      <c r="L19" s="32">
        <f ca="1">SUMIF(Sayfa4!B:B,J19,Sayfa4!N:N)</f>
        <v>0</v>
      </c>
      <c r="M19" s="32">
        <f ca="1">SUMIF(Sayfa4!B:B,J19,Sayfa4!S:S)</f>
        <v>0</v>
      </c>
      <c r="N19" s="32">
        <f t="shared" ca="1" si="0"/>
        <v>0</v>
      </c>
      <c r="O19" s="6"/>
    </row>
    <row r="20" spans="2:15" x14ac:dyDescent="0.2">
      <c r="B20" s="6"/>
      <c r="C20" s="16"/>
      <c r="D20" s="6"/>
      <c r="E20" s="6"/>
      <c r="F20" s="6"/>
      <c r="G20" s="6"/>
      <c r="H20" s="6"/>
      <c r="I20" s="3"/>
      <c r="J20" s="6"/>
      <c r="K20" s="6"/>
      <c r="L20" s="16"/>
      <c r="M20" s="6"/>
      <c r="N20" s="6"/>
      <c r="O20" s="6"/>
    </row>
    <row r="21" spans="2:15" x14ac:dyDescent="0.2">
      <c r="B21" s="6"/>
      <c r="C21" s="16"/>
      <c r="D21" s="6"/>
      <c r="E21" s="6"/>
      <c r="F21" s="6"/>
      <c r="G21" s="6"/>
      <c r="H21" s="6"/>
      <c r="I21" s="3"/>
      <c r="J21" s="6"/>
      <c r="K21" s="6"/>
      <c r="L21" s="16"/>
      <c r="M21" s="30" t="s">
        <v>42</v>
      </c>
      <c r="N21" s="33">
        <f ca="1">SUM(N14:N19)</f>
        <v>40879192.608393006</v>
      </c>
      <c r="O21" s="6"/>
    </row>
    <row r="22" spans="2:15" x14ac:dyDescent="0.2">
      <c r="B22" s="46" t="s">
        <v>40</v>
      </c>
      <c r="C22" s="46"/>
      <c r="D22" s="46"/>
      <c r="E22" s="28"/>
      <c r="F22" s="46" t="s">
        <v>39</v>
      </c>
      <c r="G22" s="46"/>
      <c r="H22" s="46"/>
      <c r="I22" s="3"/>
      <c r="J22" s="6"/>
      <c r="K22" s="6"/>
      <c r="L22" s="6"/>
      <c r="M22" s="6"/>
      <c r="N22" s="6"/>
      <c r="O22" s="6"/>
    </row>
    <row r="23" spans="2:15" x14ac:dyDescent="0.2">
      <c r="B23" s="19" t="s">
        <v>2</v>
      </c>
      <c r="C23" s="20" t="s">
        <v>1</v>
      </c>
      <c r="D23" s="19" t="s">
        <v>0</v>
      </c>
      <c r="E23" s="28"/>
      <c r="F23" s="19" t="s">
        <v>2</v>
      </c>
      <c r="G23" s="20" t="s">
        <v>1</v>
      </c>
      <c r="H23" s="19" t="s">
        <v>0</v>
      </c>
      <c r="I23" s="3"/>
      <c r="J23" s="6"/>
      <c r="K23" s="6"/>
      <c r="L23" s="6"/>
      <c r="M23" s="6"/>
      <c r="N23" s="6"/>
      <c r="O23" s="6"/>
    </row>
    <row r="24" spans="2:15" x14ac:dyDescent="0.2">
      <c r="B24" s="6">
        <v>12</v>
      </c>
      <c r="C24" s="16">
        <v>20</v>
      </c>
      <c r="D24" s="6">
        <v>35</v>
      </c>
      <c r="E24" s="6"/>
      <c r="F24" s="6">
        <v>12</v>
      </c>
      <c r="G24" s="16">
        <v>5</v>
      </c>
      <c r="H24" s="6">
        <v>10</v>
      </c>
      <c r="I24" s="3"/>
      <c r="J24" s="6"/>
      <c r="K24" s="6"/>
      <c r="L24" s="6"/>
      <c r="M24" s="6"/>
      <c r="N24" s="6"/>
      <c r="O24" s="6"/>
    </row>
    <row r="25" spans="2:15" x14ac:dyDescent="0.2">
      <c r="B25" s="6">
        <v>1</v>
      </c>
      <c r="C25" s="16">
        <v>20</v>
      </c>
      <c r="D25" s="6">
        <v>35</v>
      </c>
      <c r="E25" s="6"/>
      <c r="F25" s="6">
        <v>1</v>
      </c>
      <c r="G25" s="16">
        <v>5</v>
      </c>
      <c r="H25" s="6">
        <v>10</v>
      </c>
      <c r="I25" s="3"/>
      <c r="J25" s="6"/>
      <c r="K25" s="6"/>
      <c r="L25" s="6"/>
      <c r="M25" s="6"/>
      <c r="N25" s="6"/>
      <c r="O25" s="6"/>
    </row>
    <row r="26" spans="2:15" x14ac:dyDescent="0.2">
      <c r="B26" s="6">
        <v>2</v>
      </c>
      <c r="C26" s="16">
        <v>20</v>
      </c>
      <c r="D26" s="6">
        <v>35</v>
      </c>
      <c r="E26" s="6"/>
      <c r="F26" s="6">
        <v>2</v>
      </c>
      <c r="G26" s="16">
        <v>5</v>
      </c>
      <c r="H26" s="6">
        <v>10</v>
      </c>
      <c r="I26" s="3"/>
      <c r="J26" s="6"/>
      <c r="K26" s="6"/>
      <c r="L26" s="6"/>
      <c r="M26" s="6"/>
      <c r="N26" s="6"/>
      <c r="O26" s="6"/>
    </row>
    <row r="27" spans="2:15" x14ac:dyDescent="0.2">
      <c r="B27" s="6">
        <v>3</v>
      </c>
      <c r="C27" s="16">
        <v>0</v>
      </c>
      <c r="D27" s="6">
        <v>0</v>
      </c>
      <c r="E27" s="6"/>
      <c r="F27" s="6">
        <v>3</v>
      </c>
      <c r="G27" s="16">
        <v>0</v>
      </c>
      <c r="H27" s="6">
        <v>0</v>
      </c>
      <c r="I27" s="3"/>
      <c r="J27" s="6"/>
      <c r="K27" s="6"/>
      <c r="L27" s="6"/>
      <c r="M27" s="6"/>
      <c r="N27" s="6"/>
      <c r="O27" s="6"/>
    </row>
    <row r="28" spans="2:15" x14ac:dyDescent="0.2">
      <c r="B28" s="6">
        <v>4</v>
      </c>
      <c r="C28" s="16">
        <v>0</v>
      </c>
      <c r="D28" s="6">
        <v>0</v>
      </c>
      <c r="E28" s="6"/>
      <c r="F28" s="6">
        <v>4</v>
      </c>
      <c r="G28" s="16">
        <v>0</v>
      </c>
      <c r="H28" s="6">
        <v>0</v>
      </c>
      <c r="I28" s="3"/>
      <c r="J28" s="6"/>
      <c r="K28" s="6"/>
      <c r="L28" s="6"/>
      <c r="M28" s="6"/>
      <c r="N28" s="6"/>
      <c r="O28" s="6"/>
    </row>
    <row r="29" spans="2:15" x14ac:dyDescent="0.2">
      <c r="B29" s="17">
        <v>5</v>
      </c>
      <c r="C29" s="24">
        <v>0</v>
      </c>
      <c r="D29" s="17">
        <v>0</v>
      </c>
      <c r="E29" s="6"/>
      <c r="F29" s="17">
        <v>5</v>
      </c>
      <c r="G29" s="24">
        <v>0</v>
      </c>
      <c r="H29" s="17">
        <v>0</v>
      </c>
      <c r="I29" s="3"/>
      <c r="J29" s="6"/>
      <c r="K29" s="6"/>
      <c r="L29" s="6"/>
      <c r="M29" s="6"/>
      <c r="N29" s="6"/>
      <c r="O29" s="6"/>
    </row>
  </sheetData>
  <mergeCells count="6">
    <mergeCell ref="B2:D2"/>
    <mergeCell ref="F2:H2"/>
    <mergeCell ref="B12:D12"/>
    <mergeCell ref="F12:H12"/>
    <mergeCell ref="B22:D22"/>
    <mergeCell ref="F22:H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5641-2399-3044-9A53-D5B76F750E5D}">
  <dimension ref="A1:I37"/>
  <sheetViews>
    <sheetView tabSelected="1" workbookViewId="0">
      <selection activeCell="I35" sqref="I35"/>
    </sheetView>
  </sheetViews>
  <sheetFormatPr baseColWidth="10" defaultColWidth="18.83203125" defaultRowHeight="15" x14ac:dyDescent="0.2"/>
  <cols>
    <col min="8" max="8" width="25.5" bestFit="1" customWidth="1"/>
  </cols>
  <sheetData>
    <row r="1" spans="1:9" x14ac:dyDescent="0.2">
      <c r="A1" s="48" t="s">
        <v>43</v>
      </c>
      <c r="B1" s="48"/>
      <c r="C1" s="48"/>
      <c r="D1" s="48"/>
      <c r="E1" s="48"/>
    </row>
    <row r="2" spans="1:9" x14ac:dyDescent="0.2">
      <c r="A2" s="19" t="s">
        <v>2</v>
      </c>
      <c r="B2" s="19" t="s">
        <v>6</v>
      </c>
      <c r="C2" s="20" t="s">
        <v>5</v>
      </c>
      <c r="D2" s="19" t="s">
        <v>4</v>
      </c>
      <c r="E2" s="19" t="s">
        <v>3</v>
      </c>
    </row>
    <row r="3" spans="1:9" x14ac:dyDescent="0.2">
      <c r="A3" s="35">
        <v>12</v>
      </c>
      <c r="B3" s="34">
        <f ca="1">'Ver1'!K14</f>
        <v>14465725</v>
      </c>
      <c r="C3" s="34">
        <f ca="1">'Ver1'!L14</f>
        <v>8163769.4785999982</v>
      </c>
      <c r="D3" s="34">
        <f ca="1">'Ver1'!M14</f>
        <v>4263857.05</v>
      </c>
      <c r="E3" s="36">
        <f t="shared" ref="E3:E8" ca="1" si="0">C3-D3</f>
        <v>3899912.4285999984</v>
      </c>
      <c r="H3" s="1" t="s">
        <v>48</v>
      </c>
      <c r="I3" s="1" t="s">
        <v>49</v>
      </c>
    </row>
    <row r="4" spans="1:9" x14ac:dyDescent="0.2">
      <c r="A4" s="37">
        <v>1</v>
      </c>
      <c r="B4" s="31">
        <f ca="1">'Ver1'!K15</f>
        <v>46422204</v>
      </c>
      <c r="C4" s="31">
        <f ca="1">'Ver1'!L15</f>
        <v>28048198.850159999</v>
      </c>
      <c r="D4" s="31">
        <f ca="1">'Ver1'!M15</f>
        <v>8506500.8000000007</v>
      </c>
      <c r="E4" s="38">
        <f t="shared" ca="1" si="0"/>
        <v>19541698.050159998</v>
      </c>
      <c r="H4" s="30" t="s">
        <v>45</v>
      </c>
      <c r="I4" s="33">
        <f ca="1">SUM(E3:E8)</f>
        <v>29696263.277353004</v>
      </c>
    </row>
    <row r="5" spans="1:9" x14ac:dyDescent="0.2">
      <c r="A5" s="37">
        <v>2</v>
      </c>
      <c r="B5" s="31">
        <f ca="1">'Ver1'!K16</f>
        <v>51366918</v>
      </c>
      <c r="C5" s="31">
        <f ca="1">'Ver1'!L16</f>
        <v>28610261.192025006</v>
      </c>
      <c r="D5" s="31">
        <f ca="1">'Ver1'!M16</f>
        <v>10180974.560000002</v>
      </c>
      <c r="E5" s="38">
        <f t="shared" ca="1" si="0"/>
        <v>18429286.632025003</v>
      </c>
      <c r="H5" s="30" t="s">
        <v>46</v>
      </c>
      <c r="I5" s="33">
        <f ca="1">SUM(E13:E18)</f>
        <v>36116352.856968001</v>
      </c>
    </row>
    <row r="6" spans="1:9" x14ac:dyDescent="0.2">
      <c r="A6" s="37">
        <v>3</v>
      </c>
      <c r="B6" s="31">
        <f ca="1">'Ver1'!K17</f>
        <v>39899255</v>
      </c>
      <c r="C6" s="31">
        <f ca="1">'Ver1'!L17</f>
        <v>22509678.986000001</v>
      </c>
      <c r="D6" s="31">
        <f ca="1">'Ver1'!M17</f>
        <v>11005069.48</v>
      </c>
      <c r="E6" s="38">
        <f t="shared" ca="1" si="0"/>
        <v>11504609.506000001</v>
      </c>
      <c r="H6" s="44" t="s">
        <v>47</v>
      </c>
      <c r="I6" s="45">
        <f ca="1">SUM(E22:E27)</f>
        <v>48158182.903737001</v>
      </c>
    </row>
    <row r="7" spans="1:9" x14ac:dyDescent="0.2">
      <c r="A7" s="37">
        <v>4</v>
      </c>
      <c r="B7" s="31">
        <f ca="1">'Ver1'!K18</f>
        <v>20465421</v>
      </c>
      <c r="C7" s="31">
        <f ca="1">'Ver1'!L18</f>
        <v>8406628.2973680012</v>
      </c>
      <c r="D7" s="31">
        <f ca="1">'Ver1'!M18</f>
        <v>13134280.009999998</v>
      </c>
      <c r="E7" s="38">
        <f t="shared" ca="1" si="0"/>
        <v>-4727651.7126319967</v>
      </c>
      <c r="H7" s="44" t="s">
        <v>50</v>
      </c>
      <c r="I7" s="45">
        <f ca="1">'Ver4'!N21</f>
        <v>40879192.608393006</v>
      </c>
    </row>
    <row r="8" spans="1:9" x14ac:dyDescent="0.2">
      <c r="A8" s="39">
        <v>5</v>
      </c>
      <c r="B8" s="32">
        <f ca="1">'Ver1'!K19</f>
        <v>10048211</v>
      </c>
      <c r="C8" s="32">
        <f ca="1">'Ver1'!L19</f>
        <v>2499917.8031999995</v>
      </c>
      <c r="D8" s="32">
        <f ca="1">'Ver1'!M19</f>
        <v>21451509.43</v>
      </c>
      <c r="E8" s="40">
        <f t="shared" ca="1" si="0"/>
        <v>-18951591.626800001</v>
      </c>
    </row>
    <row r="9" spans="1:9" x14ac:dyDescent="0.2">
      <c r="A9" s="41"/>
      <c r="B9" s="42">
        <f ca="1">SUM(B3:B8)</f>
        <v>182667734</v>
      </c>
      <c r="C9" s="42">
        <f t="shared" ref="C9:E9" ca="1" si="1">SUM(C3:C8)</f>
        <v>98238454.607353017</v>
      </c>
      <c r="D9" s="42">
        <f t="shared" ca="1" si="1"/>
        <v>68542191.329999998</v>
      </c>
      <c r="E9" s="43">
        <f t="shared" ca="1" si="1"/>
        <v>29696263.277353004</v>
      </c>
    </row>
    <row r="10" spans="1:9" x14ac:dyDescent="0.2">
      <c r="A10" s="6"/>
      <c r="B10" s="6"/>
      <c r="C10" s="16"/>
      <c r="D10" s="6"/>
      <c r="E10" s="6"/>
    </row>
    <row r="11" spans="1:9" x14ac:dyDescent="0.2">
      <c r="A11" s="48" t="s">
        <v>44</v>
      </c>
      <c r="B11" s="48"/>
      <c r="C11" s="48"/>
      <c r="D11" s="48"/>
      <c r="E11" s="48"/>
    </row>
    <row r="12" spans="1:9" x14ac:dyDescent="0.2">
      <c r="A12" s="19" t="s">
        <v>2</v>
      </c>
      <c r="B12" s="19" t="s">
        <v>6</v>
      </c>
      <c r="C12" s="20" t="s">
        <v>5</v>
      </c>
      <c r="D12" s="19" t="s">
        <v>4</v>
      </c>
      <c r="E12" s="19" t="s">
        <v>3</v>
      </c>
    </row>
    <row r="13" spans="1:9" x14ac:dyDescent="0.2">
      <c r="A13" s="35">
        <v>12</v>
      </c>
      <c r="B13" s="34">
        <f ca="1">'Ver2'!K14</f>
        <v>47868942</v>
      </c>
      <c r="C13" s="34">
        <f ca="1">'Ver2'!L14</f>
        <v>8870609.7560300007</v>
      </c>
      <c r="D13" s="34">
        <f ca="1">'Ver2'!M14</f>
        <v>4829527.2899999991</v>
      </c>
      <c r="E13" s="36">
        <f t="shared" ref="E13:E18" ca="1" si="2">C13-D13</f>
        <v>4041082.4660300016</v>
      </c>
    </row>
    <row r="14" spans="1:9" x14ac:dyDescent="0.2">
      <c r="A14" s="37">
        <v>1</v>
      </c>
      <c r="B14" s="31">
        <f ca="1">'Ver2'!K15</f>
        <v>47868942</v>
      </c>
      <c r="C14" s="31">
        <f ca="1">'Ver2'!L15</f>
        <v>28351221.677903995</v>
      </c>
      <c r="D14" s="31">
        <f ca="1">'Ver2'!M15</f>
        <v>8797262.4899999984</v>
      </c>
      <c r="E14" s="38">
        <f t="shared" ca="1" si="2"/>
        <v>19553959.187903997</v>
      </c>
    </row>
    <row r="15" spans="1:9" x14ac:dyDescent="0.2">
      <c r="A15" s="37">
        <v>2</v>
      </c>
      <c r="B15" s="31">
        <f ca="1">'Ver2'!K16</f>
        <v>52350836</v>
      </c>
      <c r="C15" s="31">
        <f ca="1">'Ver2'!L16</f>
        <v>29727702.439475</v>
      </c>
      <c r="D15" s="31">
        <f ca="1">'Ver2'!M16</f>
        <v>10084459.949999999</v>
      </c>
      <c r="E15" s="38">
        <f t="shared" ca="1" si="2"/>
        <v>19643242.489475001</v>
      </c>
    </row>
    <row r="16" spans="1:9" x14ac:dyDescent="0.2">
      <c r="A16" s="37">
        <v>3</v>
      </c>
      <c r="B16" s="31">
        <f ca="1">'Ver2'!K17</f>
        <v>37153903</v>
      </c>
      <c r="C16" s="31">
        <f ca="1">'Ver2'!L17</f>
        <v>20820669.264925003</v>
      </c>
      <c r="D16" s="31">
        <f ca="1">'Ver2'!M17</f>
        <v>8685022.4900000002</v>
      </c>
      <c r="E16" s="38">
        <f t="shared" ca="1" si="2"/>
        <v>12135646.774925003</v>
      </c>
    </row>
    <row r="17" spans="1:5" x14ac:dyDescent="0.2">
      <c r="A17" s="37">
        <v>4</v>
      </c>
      <c r="B17" s="31">
        <f ca="1">'Ver2'!K18</f>
        <v>17855928</v>
      </c>
      <c r="C17" s="31">
        <f ca="1">'Ver2'!L18</f>
        <v>7066323.5455140006</v>
      </c>
      <c r="D17" s="31">
        <f ca="1">'Ver2'!M18</f>
        <v>10431549.679999998</v>
      </c>
      <c r="E17" s="38">
        <f t="shared" ca="1" si="2"/>
        <v>-3365226.1344859973</v>
      </c>
    </row>
    <row r="18" spans="1:5" x14ac:dyDescent="0.2">
      <c r="A18" s="39">
        <v>5</v>
      </c>
      <c r="B18" s="32">
        <f ca="1">'Ver2'!K19</f>
        <v>10024349</v>
      </c>
      <c r="C18" s="32">
        <f ca="1">'Ver2'!L19</f>
        <v>2480899.2931200005</v>
      </c>
      <c r="D18" s="32">
        <f ca="1">'Ver2'!M19</f>
        <v>18373251.219999999</v>
      </c>
      <c r="E18" s="40">
        <f t="shared" ca="1" si="2"/>
        <v>-15892351.926879998</v>
      </c>
    </row>
    <row r="19" spans="1:5" x14ac:dyDescent="0.2">
      <c r="A19" s="41"/>
      <c r="B19" s="42">
        <f ca="1">SUM(B13:B18)</f>
        <v>213122900</v>
      </c>
      <c r="C19" s="42">
        <f t="shared" ref="C19:E19" ca="1" si="3">SUM(C13:C18)</f>
        <v>97317425.976968005</v>
      </c>
      <c r="D19" s="42">
        <f t="shared" ca="1" si="3"/>
        <v>61201073.119999997</v>
      </c>
      <c r="E19" s="43">
        <f t="shared" ca="1" si="3"/>
        <v>36116352.856968001</v>
      </c>
    </row>
    <row r="20" spans="1:5" x14ac:dyDescent="0.2">
      <c r="A20" s="6"/>
      <c r="B20" s="6"/>
      <c r="C20" s="16"/>
    </row>
    <row r="21" spans="1:5" x14ac:dyDescent="0.2">
      <c r="A21" s="19" t="s">
        <v>2</v>
      </c>
      <c r="B21" s="19" t="s">
        <v>6</v>
      </c>
      <c r="C21" s="20" t="s">
        <v>5</v>
      </c>
      <c r="D21" s="19" t="s">
        <v>4</v>
      </c>
      <c r="E21" s="19" t="s">
        <v>3</v>
      </c>
    </row>
    <row r="22" spans="1:5" x14ac:dyDescent="0.2">
      <c r="A22" s="6">
        <v>12</v>
      </c>
      <c r="B22" s="31">
        <f ca="1">'Ver3'!K14</f>
        <v>46181413</v>
      </c>
      <c r="C22" s="31">
        <f ca="1">'Ver3'!L14</f>
        <v>8199268.0130200014</v>
      </c>
      <c r="D22" s="31">
        <f ca="1">'Ver3'!M14</f>
        <v>4186146.0799999996</v>
      </c>
      <c r="E22" s="31">
        <f ca="1">'Ver3'!N14</f>
        <v>4013121.9330200017</v>
      </c>
    </row>
    <row r="23" spans="1:5" x14ac:dyDescent="0.2">
      <c r="A23" s="6">
        <v>1</v>
      </c>
      <c r="B23" s="31">
        <f ca="1">'Ver3'!K15</f>
        <v>46181413</v>
      </c>
      <c r="C23" s="31">
        <f ca="1">'Ver3'!L15</f>
        <v>26843080.004992001</v>
      </c>
      <c r="D23" s="31">
        <f ca="1">'Ver3'!M15</f>
        <v>8544024.879999999</v>
      </c>
      <c r="E23" s="31">
        <f ca="1">'Ver3'!N15</f>
        <v>18299055.124992002</v>
      </c>
    </row>
    <row r="24" spans="1:5" x14ac:dyDescent="0.2">
      <c r="A24" s="6">
        <v>2</v>
      </c>
      <c r="B24" s="31">
        <f ca="1">'Ver3'!K16</f>
        <v>51790202</v>
      </c>
      <c r="C24" s="31">
        <f ca="1">'Ver3'!L16</f>
        <v>29615790.009424992</v>
      </c>
      <c r="D24" s="31">
        <f ca="1">'Ver3'!M16</f>
        <v>9835859.5199999996</v>
      </c>
      <c r="E24" s="31">
        <f ca="1">'Ver3'!N16</f>
        <v>19779930.489424992</v>
      </c>
    </row>
    <row r="25" spans="1:5" x14ac:dyDescent="0.2">
      <c r="A25" s="6">
        <v>3</v>
      </c>
      <c r="B25" s="31">
        <f ca="1">'Ver3'!K17</f>
        <v>38598372</v>
      </c>
      <c r="C25" s="31">
        <f ca="1">'Ver3'!L17</f>
        <v>15564279.224599998</v>
      </c>
      <c r="D25" s="31">
        <f ca="1">'Ver3'!M17</f>
        <v>4172285.25</v>
      </c>
      <c r="E25" s="31">
        <f ca="1">'Ver3'!N17</f>
        <v>11391993.974599998</v>
      </c>
    </row>
    <row r="26" spans="1:5" x14ac:dyDescent="0.2">
      <c r="A26" s="6">
        <v>4</v>
      </c>
      <c r="B26" s="31">
        <f ca="1">'Ver3'!K18</f>
        <v>18824068</v>
      </c>
      <c r="C26" s="31">
        <f ca="1">'Ver3'!L18</f>
        <v>4357784.4669000003</v>
      </c>
      <c r="D26" s="31">
        <f ca="1">'Ver3'!M18</f>
        <v>4103533.5</v>
      </c>
      <c r="E26" s="31">
        <f ca="1">'Ver3'!N18</f>
        <v>254250.96690000035</v>
      </c>
    </row>
    <row r="27" spans="1:5" x14ac:dyDescent="0.2">
      <c r="A27" s="17">
        <v>5</v>
      </c>
      <c r="B27" s="31">
        <f ca="1">'Ver3'!K19</f>
        <v>10023604</v>
      </c>
      <c r="C27" s="31">
        <f ca="1">'Ver3'!L19</f>
        <v>593601.16480000003</v>
      </c>
      <c r="D27" s="31">
        <f ca="1">'Ver3'!M19</f>
        <v>6173770.75</v>
      </c>
      <c r="E27" s="31">
        <f ca="1">'Ver3'!N19</f>
        <v>-5580169.5851999996</v>
      </c>
    </row>
    <row r="28" spans="1:5" x14ac:dyDescent="0.2">
      <c r="A28" s="41"/>
      <c r="B28" s="42">
        <f ca="1">SUM(B22:B27)</f>
        <v>211599072</v>
      </c>
      <c r="C28" s="42">
        <f t="shared" ref="C28:E28" ca="1" si="4">SUM(C22:C27)</f>
        <v>85173802.883736998</v>
      </c>
      <c r="D28" s="42">
        <f t="shared" ca="1" si="4"/>
        <v>37015619.979999997</v>
      </c>
      <c r="E28" s="43">
        <f t="shared" ca="1" si="4"/>
        <v>48158182.903737001</v>
      </c>
    </row>
    <row r="29" spans="1:5" x14ac:dyDescent="0.2">
      <c r="A29" s="6"/>
      <c r="B29" s="6"/>
      <c r="C29" s="16"/>
    </row>
    <row r="30" spans="1:5" x14ac:dyDescent="0.2">
      <c r="A30" s="19" t="s">
        <v>2</v>
      </c>
      <c r="B30" s="19" t="s">
        <v>6</v>
      </c>
      <c r="C30" s="20" t="s">
        <v>5</v>
      </c>
      <c r="D30" s="19" t="s">
        <v>4</v>
      </c>
      <c r="E30" s="19" t="s">
        <v>3</v>
      </c>
    </row>
    <row r="31" spans="1:5" x14ac:dyDescent="0.2">
      <c r="A31" s="6">
        <v>12</v>
      </c>
      <c r="B31" s="31">
        <f ca="1">'Ver4'!K14</f>
        <v>17014025</v>
      </c>
      <c r="C31" s="31">
        <f ca="1">'Ver4'!L14</f>
        <v>9471611.2171800006</v>
      </c>
      <c r="D31" s="31">
        <f ca="1">'Ver4'!M14</f>
        <v>4776743.4299999978</v>
      </c>
      <c r="E31" s="31">
        <f ca="1">'Ver4'!N14</f>
        <v>4694867.7871800028</v>
      </c>
    </row>
    <row r="32" spans="1:5" x14ac:dyDescent="0.2">
      <c r="A32" s="6">
        <v>1</v>
      </c>
      <c r="B32" s="31">
        <f ca="1">'Ver4'!K15</f>
        <v>44711176</v>
      </c>
      <c r="C32" s="31">
        <f ca="1">'Ver4'!L15</f>
        <v>25639817.168488003</v>
      </c>
      <c r="D32" s="31">
        <f ca="1">'Ver4'!M15</f>
        <v>8684193.9700000007</v>
      </c>
      <c r="E32" s="31">
        <f ca="1">'Ver4'!N15</f>
        <v>16955623.198488005</v>
      </c>
    </row>
    <row r="33" spans="1:5" x14ac:dyDescent="0.2">
      <c r="A33" s="6">
        <v>2</v>
      </c>
      <c r="B33" s="31">
        <f ca="1">'Ver4'!K16</f>
        <v>52129868</v>
      </c>
      <c r="C33" s="31">
        <f ca="1">'Ver4'!L16</f>
        <v>29064052.362724997</v>
      </c>
      <c r="D33" s="31">
        <f ca="1">'Ver4'!M16</f>
        <v>9835350.7399999984</v>
      </c>
      <c r="E33" s="31">
        <f ca="1">'Ver4'!N16</f>
        <v>19228701.622724999</v>
      </c>
    </row>
    <row r="34" spans="1:5" x14ac:dyDescent="0.2">
      <c r="A34" s="6">
        <v>3</v>
      </c>
      <c r="B34" s="31">
        <f ca="1">'Ver4'!K17</f>
        <v>40521003</v>
      </c>
      <c r="C34" s="31">
        <f ca="1">'Ver4'!L17</f>
        <v>0</v>
      </c>
      <c r="D34" s="31">
        <f ca="1">'Ver4'!M17</f>
        <v>0</v>
      </c>
      <c r="E34" s="31">
        <f ca="1">'Ver4'!N17</f>
        <v>0</v>
      </c>
    </row>
    <row r="35" spans="1:5" x14ac:dyDescent="0.2">
      <c r="A35" s="6">
        <v>4</v>
      </c>
      <c r="B35" s="31">
        <f ca="1">'Ver4'!K18</f>
        <v>20291597</v>
      </c>
      <c r="C35" s="31">
        <f ca="1">'Ver4'!L18</f>
        <v>0</v>
      </c>
      <c r="D35" s="31">
        <f ca="1">'Ver4'!M18</f>
        <v>0</v>
      </c>
      <c r="E35" s="31">
        <f ca="1">'Ver4'!N18</f>
        <v>0</v>
      </c>
    </row>
    <row r="36" spans="1:5" x14ac:dyDescent="0.2">
      <c r="A36" s="17">
        <v>5</v>
      </c>
      <c r="B36" s="31">
        <f ca="1">'Ver4'!K19</f>
        <v>9851799</v>
      </c>
      <c r="C36" s="31">
        <f ca="1">'Ver4'!L19</f>
        <v>0</v>
      </c>
      <c r="D36" s="31">
        <f ca="1">'Ver4'!M19</f>
        <v>0</v>
      </c>
      <c r="E36" s="31">
        <f ca="1">'Ver4'!N19</f>
        <v>0</v>
      </c>
    </row>
    <row r="37" spans="1:5" x14ac:dyDescent="0.2">
      <c r="A37" s="41"/>
      <c r="B37" s="42">
        <f ca="1">SUM(B31:B36)</f>
        <v>184519468</v>
      </c>
      <c r="C37" s="42">
        <f t="shared" ref="C37:E37" ca="1" si="5">SUM(C31:C36)</f>
        <v>64175480.748392999</v>
      </c>
      <c r="D37" s="42">
        <f t="shared" ca="1" si="5"/>
        <v>23296288.139999997</v>
      </c>
      <c r="E37" s="43">
        <f t="shared" ca="1" si="5"/>
        <v>40879192.608393006</v>
      </c>
    </row>
  </sheetData>
  <mergeCells count="2">
    <mergeCell ref="A1:E1"/>
    <mergeCell ref="A11:E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Sayfa1</vt:lpstr>
      <vt:lpstr>Ver1</vt:lpstr>
      <vt:lpstr>Sayfa2</vt:lpstr>
      <vt:lpstr>Ver2</vt:lpstr>
      <vt:lpstr>Sayfa3</vt:lpstr>
      <vt:lpstr>Ver3</vt:lpstr>
      <vt:lpstr>Sayfa4</vt:lpstr>
      <vt:lpstr>Ver4</vt:lpstr>
      <vt:lpstr>İterasyonlar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DUEN</dc:creator>
  <cp:lastModifiedBy>Faik Erkan Gürşen</cp:lastModifiedBy>
  <dcterms:created xsi:type="dcterms:W3CDTF">2023-05-18T15:12:34Z</dcterms:created>
  <dcterms:modified xsi:type="dcterms:W3CDTF">2023-05-24T14:21:57Z</dcterms:modified>
</cp:coreProperties>
</file>